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53222"/>
  <mc:AlternateContent xmlns:mc="http://schemas.openxmlformats.org/markup-compatibility/2006">
    <mc:Choice Requires="x15">
      <x15ac:absPath xmlns:x15ac="http://schemas.microsoft.com/office/spreadsheetml/2010/11/ac" url="T:\14-FONDS_EUROPE\FEADER\PSN\6. SAFRAN\1. Dispositifs PSN\77.07 - Soutien aux projets pilotes et développement\3. Parametrage demande de paiement\Acompte et solde\"/>
    </mc:Choice>
  </mc:AlternateContent>
  <workbookProtection workbookPassword="CFCB" lockStructure="1"/>
  <bookViews>
    <workbookView xWindow="0" yWindow="0" windowWidth="28800" windowHeight="11910" tabRatio="620" firstSheet="1" activeTab="1"/>
  </bookViews>
  <sheets>
    <sheet name="Versions" sheetId="35" state="hidden" r:id="rId1"/>
    <sheet name="Notice" sheetId="22" r:id="rId2"/>
    <sheet name="Synthèse dépenses bénéficiaire" sheetId="39" r:id="rId3"/>
    <sheet name="Dépenses sur factures" sheetId="36" r:id="rId4"/>
    <sheet name="Dépenses rémunération au réel" sheetId="37" r:id="rId5"/>
    <sheet name="Dépenses sur frais réels" sheetId="38" r:id="rId6"/>
    <sheet name="Dépenses forfaitaires" sheetId="28" r:id="rId7"/>
    <sheet name="Synthèse dépenses SI" sheetId="43" state="hidden" r:id="rId8"/>
    <sheet name="DP_Instruction factures SI" sheetId="40" state="hidden" r:id="rId9"/>
    <sheet name="DP_Instruction rémunération SI" sheetId="41" state="hidden" r:id="rId10"/>
    <sheet name="DP_Instruction frais réels" sheetId="42" state="hidden" r:id="rId11"/>
    <sheet name="DP_Instruction Forfaitaires" sheetId="33" state="hidden" r:id="rId12"/>
    <sheet name="Listes" sheetId="2" state="hidden" r:id="rId13"/>
  </sheets>
  <externalReferences>
    <externalReference r:id="rId14"/>
  </externalReferences>
  <definedNames>
    <definedName name="_xlnm._FilterDatabase" localSheetId="10" hidden="1">'DP_Instruction frais réels'!$A$5:$AA$507</definedName>
    <definedName name="Salaire_chercheur" localSheetId="4">#REF!</definedName>
    <definedName name="Salaire_chercheur" localSheetId="3">#REF!</definedName>
    <definedName name="Salaire_chercheur" localSheetId="5">#REF!</definedName>
    <definedName name="Salaire_chercheur" localSheetId="8">#REF!</definedName>
    <definedName name="Salaire_chercheur" localSheetId="10">#REF!</definedName>
    <definedName name="Salaire_chercheur" localSheetId="9">#REF!</definedName>
    <definedName name="Salaire_chercheur" localSheetId="2">#REF!</definedName>
    <definedName name="Salaire_chercheur" localSheetId="7">#REF!</definedName>
    <definedName name="Salaire_chercheur">Listes!#REF!</definedName>
    <definedName name="Salaire_directeur" localSheetId="4">#REF!</definedName>
    <definedName name="Salaire_directeur" localSheetId="3">#REF!</definedName>
    <definedName name="Salaire_directeur" localSheetId="5">#REF!</definedName>
    <definedName name="Salaire_directeur" localSheetId="8">#REF!</definedName>
    <definedName name="Salaire_directeur" localSheetId="10">#REF!</definedName>
    <definedName name="Salaire_directeur" localSheetId="9">#REF!</definedName>
    <definedName name="Salaire_directeur" localSheetId="2">#REF!</definedName>
    <definedName name="Salaire_directeur" localSheetId="7">#REF!</definedName>
    <definedName name="Salaire_directeur">Listes!#REF!</definedName>
    <definedName name="Salaire_ingénieur" localSheetId="4">#REF!</definedName>
    <definedName name="Salaire_ingénieur" localSheetId="3">#REF!</definedName>
    <definedName name="Salaire_ingénieur" localSheetId="5">#REF!</definedName>
    <definedName name="Salaire_ingénieur" localSheetId="8">#REF!</definedName>
    <definedName name="Salaire_ingénieur" localSheetId="10">#REF!</definedName>
    <definedName name="Salaire_ingénieur" localSheetId="9">#REF!</definedName>
    <definedName name="Salaire_ingénieur" localSheetId="2">#REF!</definedName>
    <definedName name="Salaire_ingénieur" localSheetId="7">#REF!</definedName>
    <definedName name="Salaire_ingénieur">Listes!#REF!</definedName>
    <definedName name="Salaire_technicien" localSheetId="4">#REF!</definedName>
    <definedName name="Salaire_technicien" localSheetId="3">#REF!</definedName>
    <definedName name="Salaire_technicien" localSheetId="5">#REF!</definedName>
    <definedName name="Salaire_technicien" localSheetId="8">#REF!</definedName>
    <definedName name="Salaire_technicien" localSheetId="10">#REF!</definedName>
    <definedName name="Salaire_technicien" localSheetId="9">#REF!</definedName>
    <definedName name="Salaire_technicien" localSheetId="2">#REF!</definedName>
    <definedName name="Salaire_technicien" localSheetId="7">#REF!</definedName>
    <definedName name="Salaire_technicien">Listes!#REF!</definedName>
    <definedName name="_xlnm.Print_Area" localSheetId="2">'Synthèse dépenses bénéficiaire'!$A$1:$J$30</definedName>
    <definedName name="_xlnm.Print_Area" localSheetId="7">'Synthèse dépenses SI'!$B$1:$G$104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7" i="33" l="1"/>
  <c r="R7" i="33"/>
  <c r="X7" i="41"/>
  <c r="X8" i="41"/>
  <c r="W7" i="41"/>
  <c r="S8" i="33" l="1"/>
  <c r="S9" i="33"/>
  <c r="S10" i="33"/>
  <c r="S11" i="33"/>
  <c r="S12" i="33"/>
  <c r="S13" i="33"/>
  <c r="S14" i="33"/>
  <c r="S15" i="33"/>
  <c r="S16" i="33"/>
  <c r="S17" i="33"/>
  <c r="S18" i="33"/>
  <c r="S19" i="33"/>
  <c r="S20" i="33"/>
  <c r="S21" i="33"/>
  <c r="S22" i="33"/>
  <c r="S23" i="33"/>
  <c r="S24" i="33"/>
  <c r="S25" i="33"/>
  <c r="S26" i="33"/>
  <c r="S27" i="33"/>
  <c r="S28" i="33"/>
  <c r="S29" i="33"/>
  <c r="S30" i="33"/>
  <c r="S31" i="33"/>
  <c r="S32" i="33"/>
  <c r="S33" i="33"/>
  <c r="S34" i="33"/>
  <c r="S35" i="33"/>
  <c r="S36" i="33"/>
  <c r="S37" i="33"/>
  <c r="S38" i="33"/>
  <c r="S39" i="33"/>
  <c r="S40" i="33"/>
  <c r="S41" i="33"/>
  <c r="S42" i="33"/>
  <c r="S43" i="33"/>
  <c r="S44" i="33"/>
  <c r="S45" i="33"/>
  <c r="S46" i="33"/>
  <c r="S47" i="33"/>
  <c r="S48" i="33"/>
  <c r="S49" i="33"/>
  <c r="S50" i="33"/>
  <c r="S51" i="33"/>
  <c r="S52" i="33"/>
  <c r="S53" i="33"/>
  <c r="S54" i="33"/>
  <c r="S55" i="33"/>
  <c r="S56" i="33"/>
  <c r="S57" i="33"/>
  <c r="S58" i="33"/>
  <c r="S59" i="33"/>
  <c r="S60" i="33"/>
  <c r="S61" i="33"/>
  <c r="S62" i="33"/>
  <c r="S63" i="33"/>
  <c r="S64" i="33"/>
  <c r="S65" i="33"/>
  <c r="S66" i="33"/>
  <c r="S67" i="33"/>
  <c r="S68" i="33"/>
  <c r="S69" i="33"/>
  <c r="S70" i="33"/>
  <c r="S71" i="33"/>
  <c r="S72" i="33"/>
  <c r="S73" i="33"/>
  <c r="S74" i="33"/>
  <c r="S75" i="33"/>
  <c r="S76" i="33"/>
  <c r="S77" i="33"/>
  <c r="S78" i="33"/>
  <c r="S79" i="33"/>
  <c r="S80" i="33"/>
  <c r="S81" i="33"/>
  <c r="S82" i="33"/>
  <c r="S83" i="33"/>
  <c r="S84" i="33"/>
  <c r="S85" i="33"/>
  <c r="S86" i="33"/>
  <c r="S87" i="33"/>
  <c r="S88" i="33"/>
  <c r="S89" i="33"/>
  <c r="S90" i="33"/>
  <c r="S91" i="33"/>
  <c r="S92" i="33"/>
  <c r="S93" i="33"/>
  <c r="S94" i="33"/>
  <c r="S95" i="33"/>
  <c r="S96" i="33"/>
  <c r="S97" i="33"/>
  <c r="S98" i="33"/>
  <c r="S99" i="33"/>
  <c r="S100" i="33"/>
  <c r="S101" i="33"/>
  <c r="S102" i="33"/>
  <c r="S103" i="33"/>
  <c r="S104" i="33"/>
  <c r="S105" i="33"/>
  <c r="S106" i="33"/>
  <c r="S107" i="33"/>
  <c r="S108" i="33"/>
  <c r="S109" i="33"/>
  <c r="S110" i="33"/>
  <c r="S111" i="33"/>
  <c r="S112" i="33"/>
  <c r="S113" i="33"/>
  <c r="S114" i="33"/>
  <c r="S115" i="33"/>
  <c r="S116" i="33"/>
  <c r="S117" i="33"/>
  <c r="S118" i="33"/>
  <c r="S119" i="33"/>
  <c r="S120" i="33"/>
  <c r="S121" i="33"/>
  <c r="S122" i="33"/>
  <c r="S123" i="33"/>
  <c r="S124" i="33"/>
  <c r="S125" i="33"/>
  <c r="S126" i="33"/>
  <c r="S127" i="33"/>
  <c r="S128" i="33"/>
  <c r="S129" i="33"/>
  <c r="S130" i="33"/>
  <c r="S131" i="33"/>
  <c r="S132" i="33"/>
  <c r="S133" i="33"/>
  <c r="S134" i="33"/>
  <c r="S135" i="33"/>
  <c r="S136" i="33"/>
  <c r="S137" i="33"/>
  <c r="S138" i="33"/>
  <c r="S139" i="33"/>
  <c r="S140" i="33"/>
  <c r="S141" i="33"/>
  <c r="S142" i="33"/>
  <c r="S143" i="33"/>
  <c r="S144" i="33"/>
  <c r="S145" i="33"/>
  <c r="S146" i="33"/>
  <c r="S147" i="33"/>
  <c r="S148" i="33"/>
  <c r="S149" i="33"/>
  <c r="S150" i="33"/>
  <c r="S151" i="33"/>
  <c r="S152" i="33"/>
  <c r="S153" i="33"/>
  <c r="S154" i="33"/>
  <c r="S155" i="33"/>
  <c r="S156" i="33"/>
  <c r="S157" i="33"/>
  <c r="S158" i="33"/>
  <c r="S159" i="33"/>
  <c r="S160" i="33"/>
  <c r="S161" i="33"/>
  <c r="S162" i="33"/>
  <c r="S163" i="33"/>
  <c r="S164" i="33"/>
  <c r="S165" i="33"/>
  <c r="S166" i="33"/>
  <c r="S167" i="33"/>
  <c r="S168" i="33"/>
  <c r="S169" i="33"/>
  <c r="S170" i="33"/>
  <c r="S171" i="33"/>
  <c r="S172" i="33"/>
  <c r="S173" i="33"/>
  <c r="S174" i="33"/>
  <c r="S175" i="33"/>
  <c r="S176" i="33"/>
  <c r="S177" i="33"/>
  <c r="S178" i="33"/>
  <c r="S179" i="33"/>
  <c r="S180" i="33"/>
  <c r="S181" i="33"/>
  <c r="S182" i="33"/>
  <c r="S183" i="33"/>
  <c r="S184" i="33"/>
  <c r="S185" i="33"/>
  <c r="S186" i="33"/>
  <c r="S187" i="33"/>
  <c r="S188" i="33"/>
  <c r="S189" i="33"/>
  <c r="S190" i="33"/>
  <c r="S191" i="33"/>
  <c r="S192" i="33"/>
  <c r="S193" i="33"/>
  <c r="S194" i="33"/>
  <c r="S195" i="33"/>
  <c r="S196" i="33"/>
  <c r="S197" i="33"/>
  <c r="S198" i="33"/>
  <c r="S199" i="33"/>
  <c r="S200" i="33"/>
  <c r="S201" i="33"/>
  <c r="S202" i="33"/>
  <c r="S203" i="33"/>
  <c r="S204" i="33"/>
  <c r="S205" i="33"/>
  <c r="S206" i="33"/>
  <c r="S207" i="33"/>
  <c r="S208" i="33"/>
  <c r="S209" i="33"/>
  <c r="S210" i="33"/>
  <c r="S211" i="33"/>
  <c r="S212" i="33"/>
  <c r="S213" i="33"/>
  <c r="S214" i="33"/>
  <c r="S215" i="33"/>
  <c r="S216" i="33"/>
  <c r="S217" i="33"/>
  <c r="S218" i="33"/>
  <c r="S219" i="33"/>
  <c r="S220" i="33"/>
  <c r="S221" i="33"/>
  <c r="S222" i="33"/>
  <c r="S223" i="33"/>
  <c r="S224" i="33"/>
  <c r="S225" i="33"/>
  <c r="S226" i="33"/>
  <c r="S227" i="33"/>
  <c r="S228" i="33"/>
  <c r="S229" i="33"/>
  <c r="S230" i="33"/>
  <c r="S231" i="33"/>
  <c r="S232" i="33"/>
  <c r="S233" i="33"/>
  <c r="S234" i="33"/>
  <c r="S235" i="33"/>
  <c r="S236" i="33"/>
  <c r="S237" i="33"/>
  <c r="S238" i="33"/>
  <c r="S239" i="33"/>
  <c r="S240" i="33"/>
  <c r="S241" i="33"/>
  <c r="S242" i="33"/>
  <c r="S243" i="33"/>
  <c r="S244" i="33"/>
  <c r="S245" i="33"/>
  <c r="S246" i="33"/>
  <c r="S247" i="33"/>
  <c r="S248" i="33"/>
  <c r="S249" i="33"/>
  <c r="S250" i="33"/>
  <c r="S251" i="33"/>
  <c r="S252" i="33"/>
  <c r="S253" i="33"/>
  <c r="S254" i="33"/>
  <c r="S255" i="33"/>
  <c r="S256" i="33"/>
  <c r="S257" i="33"/>
  <c r="S258" i="33"/>
  <c r="S259" i="33"/>
  <c r="S260" i="33"/>
  <c r="S261" i="33"/>
  <c r="S262" i="33"/>
  <c r="S263" i="33"/>
  <c r="S264" i="33"/>
  <c r="S265" i="33"/>
  <c r="S266" i="33"/>
  <c r="S267" i="33"/>
  <c r="S268" i="33"/>
  <c r="S269" i="33"/>
  <c r="S270" i="33"/>
  <c r="S271" i="33"/>
  <c r="S272" i="33"/>
  <c r="S273" i="33"/>
  <c r="S274" i="33"/>
  <c r="S275" i="33"/>
  <c r="S276" i="33"/>
  <c r="S277" i="33"/>
  <c r="S278" i="33"/>
  <c r="S279" i="33"/>
  <c r="S280" i="33"/>
  <c r="S281" i="33"/>
  <c r="S282" i="33"/>
  <c r="S283" i="33"/>
  <c r="S284" i="33"/>
  <c r="S285" i="33"/>
  <c r="S286" i="33"/>
  <c r="S287" i="33"/>
  <c r="S288" i="33"/>
  <c r="S289" i="33"/>
  <c r="S290" i="33"/>
  <c r="S291" i="33"/>
  <c r="S292" i="33"/>
  <c r="S293" i="33"/>
  <c r="S294" i="33"/>
  <c r="S295" i="33"/>
  <c r="S296" i="33"/>
  <c r="S297" i="33"/>
  <c r="S298" i="33"/>
  <c r="S299" i="33"/>
  <c r="S300" i="33"/>
  <c r="S301" i="33"/>
  <c r="S302" i="33"/>
  <c r="S303" i="33"/>
  <c r="S304" i="33"/>
  <c r="S305" i="33"/>
  <c r="S306" i="33"/>
  <c r="S307" i="33"/>
  <c r="S308" i="33"/>
  <c r="S309" i="33"/>
  <c r="S310" i="33"/>
  <c r="S311" i="33"/>
  <c r="S312" i="33"/>
  <c r="S313" i="33"/>
  <c r="S314" i="33"/>
  <c r="S315" i="33"/>
  <c r="S316" i="33"/>
  <c r="S317" i="33"/>
  <c r="S318" i="33"/>
  <c r="S319" i="33"/>
  <c r="S320" i="33"/>
  <c r="S321" i="33"/>
  <c r="S322" i="33"/>
  <c r="S323" i="33"/>
  <c r="S324" i="33"/>
  <c r="S325" i="33"/>
  <c r="S326" i="33"/>
  <c r="S327" i="33"/>
  <c r="S328" i="33"/>
  <c r="S329" i="33"/>
  <c r="S330" i="33"/>
  <c r="S331" i="33"/>
  <c r="S332" i="33"/>
  <c r="S333" i="33"/>
  <c r="S334" i="33"/>
  <c r="S335" i="33"/>
  <c r="S336" i="33"/>
  <c r="S337" i="33"/>
  <c r="S338" i="33"/>
  <c r="S339" i="33"/>
  <c r="S340" i="33"/>
  <c r="S341" i="33"/>
  <c r="S342" i="33"/>
  <c r="S343" i="33"/>
  <c r="S344" i="33"/>
  <c r="S345" i="33"/>
  <c r="S346" i="33"/>
  <c r="S347" i="33"/>
  <c r="S348" i="33"/>
  <c r="S349" i="33"/>
  <c r="S350" i="33"/>
  <c r="S351" i="33"/>
  <c r="S352" i="33"/>
  <c r="S353" i="33"/>
  <c r="S354" i="33"/>
  <c r="S355" i="33"/>
  <c r="S356" i="33"/>
  <c r="S357" i="33"/>
  <c r="S358" i="33"/>
  <c r="S359" i="33"/>
  <c r="S360" i="33"/>
  <c r="S361" i="33"/>
  <c r="S362" i="33"/>
  <c r="S363" i="33"/>
  <c r="S364" i="33"/>
  <c r="S365" i="33"/>
  <c r="S366" i="33"/>
  <c r="S367" i="33"/>
  <c r="S368" i="33"/>
  <c r="S369" i="33"/>
  <c r="S370" i="33"/>
  <c r="S371" i="33"/>
  <c r="S372" i="33"/>
  <c r="S373" i="33"/>
  <c r="S374" i="33"/>
  <c r="S375" i="33"/>
  <c r="S376" i="33"/>
  <c r="S377" i="33"/>
  <c r="S378" i="33"/>
  <c r="S379" i="33"/>
  <c r="S380" i="33"/>
  <c r="S381" i="33"/>
  <c r="S382" i="33"/>
  <c r="S383" i="33"/>
  <c r="S384" i="33"/>
  <c r="S385" i="33"/>
  <c r="S386" i="33"/>
  <c r="S387" i="33"/>
  <c r="S388" i="33"/>
  <c r="S389" i="33"/>
  <c r="S390" i="33"/>
  <c r="S391" i="33"/>
  <c r="S392" i="33"/>
  <c r="S393" i="33"/>
  <c r="S394" i="33"/>
  <c r="S395" i="33"/>
  <c r="S396" i="33"/>
  <c r="S397" i="33"/>
  <c r="S398" i="33"/>
  <c r="S399" i="33"/>
  <c r="S400" i="33"/>
  <c r="S401" i="33"/>
  <c r="S402" i="33"/>
  <c r="S403" i="33"/>
  <c r="S404" i="33"/>
  <c r="S405" i="33"/>
  <c r="S406" i="33"/>
  <c r="S407" i="33"/>
  <c r="S408" i="33"/>
  <c r="S409" i="33"/>
  <c r="S410" i="33"/>
  <c r="S411" i="33"/>
  <c r="S412" i="33"/>
  <c r="S413" i="33"/>
  <c r="S414" i="33"/>
  <c r="S415" i="33"/>
  <c r="S416" i="33"/>
  <c r="S417" i="33"/>
  <c r="S418" i="33"/>
  <c r="S419" i="33"/>
  <c r="S420" i="33"/>
  <c r="S421" i="33"/>
  <c r="S422" i="33"/>
  <c r="S423" i="33"/>
  <c r="S424" i="33"/>
  <c r="S425" i="33"/>
  <c r="S426" i="33"/>
  <c r="S427" i="33"/>
  <c r="S428" i="33"/>
  <c r="S429" i="33"/>
  <c r="S430" i="33"/>
  <c r="S431" i="33"/>
  <c r="S432" i="33"/>
  <c r="S433" i="33"/>
  <c r="S434" i="33"/>
  <c r="S435" i="33"/>
  <c r="S436" i="33"/>
  <c r="S437" i="33"/>
  <c r="S438" i="33"/>
  <c r="S439" i="33"/>
  <c r="S440" i="33"/>
  <c r="S441" i="33"/>
  <c r="S442" i="33"/>
  <c r="S443" i="33"/>
  <c r="S444" i="33"/>
  <c r="S445" i="33"/>
  <c r="S446" i="33"/>
  <c r="S447" i="33"/>
  <c r="S448" i="33"/>
  <c r="S449" i="33"/>
  <c r="S450" i="33"/>
  <c r="S451" i="33"/>
  <c r="S452" i="33"/>
  <c r="S453" i="33"/>
  <c r="S454" i="33"/>
  <c r="S455" i="33"/>
  <c r="S456" i="33"/>
  <c r="S457" i="33"/>
  <c r="S458" i="33"/>
  <c r="S459" i="33"/>
  <c r="S460" i="33"/>
  <c r="S461" i="33"/>
  <c r="S462" i="33"/>
  <c r="S463" i="33"/>
  <c r="S464" i="33"/>
  <c r="S465" i="33"/>
  <c r="S466" i="33"/>
  <c r="S467" i="33"/>
  <c r="S468" i="33"/>
  <c r="S469" i="33"/>
  <c r="S470" i="33"/>
  <c r="S471" i="33"/>
  <c r="S472" i="33"/>
  <c r="S473" i="33"/>
  <c r="S474" i="33"/>
  <c r="S475" i="33"/>
  <c r="S476" i="33"/>
  <c r="S477" i="33"/>
  <c r="S478" i="33"/>
  <c r="S479" i="33"/>
  <c r="S480" i="33"/>
  <c r="S481" i="33"/>
  <c r="S482" i="33"/>
  <c r="S483" i="33"/>
  <c r="S484" i="33"/>
  <c r="S485" i="33"/>
  <c r="S486" i="33"/>
  <c r="S487" i="33"/>
  <c r="S488" i="33"/>
  <c r="S489" i="33"/>
  <c r="S490" i="33"/>
  <c r="S491" i="33"/>
  <c r="S492" i="33"/>
  <c r="S493" i="33"/>
  <c r="S494" i="33"/>
  <c r="S495" i="33"/>
  <c r="S496" i="33"/>
  <c r="S497" i="33"/>
  <c r="S498" i="33"/>
  <c r="S499" i="33"/>
  <c r="S500" i="33"/>
  <c r="S501" i="33"/>
  <c r="S502" i="33"/>
  <c r="S503" i="33"/>
  <c r="S504" i="33"/>
  <c r="S505" i="33"/>
  <c r="S506" i="33"/>
  <c r="R8" i="33"/>
  <c r="R9" i="33"/>
  <c r="R10" i="33"/>
  <c r="R11" i="33"/>
  <c r="R12" i="33"/>
  <c r="R13" i="33"/>
  <c r="R14" i="33"/>
  <c r="R15" i="33"/>
  <c r="R16" i="33"/>
  <c r="R17" i="33"/>
  <c r="R18" i="33"/>
  <c r="R19" i="33"/>
  <c r="R20" i="33"/>
  <c r="R21" i="33"/>
  <c r="R22" i="33"/>
  <c r="R23" i="33"/>
  <c r="R24" i="33"/>
  <c r="R25" i="33"/>
  <c r="R26" i="33"/>
  <c r="R27" i="33"/>
  <c r="R28" i="33"/>
  <c r="R29" i="33"/>
  <c r="R30" i="33"/>
  <c r="R31" i="33"/>
  <c r="R32" i="33"/>
  <c r="R33" i="33"/>
  <c r="R34" i="33"/>
  <c r="R35" i="33"/>
  <c r="R36" i="33"/>
  <c r="R37" i="33"/>
  <c r="R38" i="33"/>
  <c r="R39" i="33"/>
  <c r="R40" i="33"/>
  <c r="R41" i="33"/>
  <c r="R42" i="33"/>
  <c r="R43" i="33"/>
  <c r="R44" i="33"/>
  <c r="R45" i="33"/>
  <c r="R46" i="33"/>
  <c r="R47" i="33"/>
  <c r="R48" i="33"/>
  <c r="R49" i="33"/>
  <c r="R50" i="33"/>
  <c r="R51" i="33"/>
  <c r="R52" i="33"/>
  <c r="R53" i="33"/>
  <c r="R54" i="33"/>
  <c r="R55" i="33"/>
  <c r="R56" i="33"/>
  <c r="R57" i="33"/>
  <c r="R58" i="33"/>
  <c r="R59" i="33"/>
  <c r="R60" i="33"/>
  <c r="R61" i="33"/>
  <c r="R62" i="33"/>
  <c r="R63" i="33"/>
  <c r="R64" i="33"/>
  <c r="R65" i="33"/>
  <c r="R66" i="33"/>
  <c r="R67" i="33"/>
  <c r="R68" i="33"/>
  <c r="R69" i="33"/>
  <c r="R70" i="33"/>
  <c r="R71" i="33"/>
  <c r="R72" i="33"/>
  <c r="R73" i="33"/>
  <c r="R74" i="33"/>
  <c r="R75" i="33"/>
  <c r="R76" i="33"/>
  <c r="R77" i="33"/>
  <c r="R78" i="33"/>
  <c r="R79" i="33"/>
  <c r="R80" i="33"/>
  <c r="R81" i="33"/>
  <c r="R82" i="33"/>
  <c r="R83" i="33"/>
  <c r="R84" i="33"/>
  <c r="R85" i="33"/>
  <c r="R86" i="33"/>
  <c r="R87" i="33"/>
  <c r="R88" i="33"/>
  <c r="R89" i="33"/>
  <c r="R90" i="33"/>
  <c r="R91" i="33"/>
  <c r="R92" i="33"/>
  <c r="R93" i="33"/>
  <c r="R94" i="33"/>
  <c r="R95" i="33"/>
  <c r="R96" i="33"/>
  <c r="R97" i="33"/>
  <c r="R98" i="33"/>
  <c r="R99" i="33"/>
  <c r="R100" i="33"/>
  <c r="R101" i="33"/>
  <c r="R102" i="33"/>
  <c r="R103" i="33"/>
  <c r="R104" i="33"/>
  <c r="R105" i="33"/>
  <c r="R106" i="33"/>
  <c r="R107" i="33"/>
  <c r="R108" i="33"/>
  <c r="R109" i="33"/>
  <c r="R110" i="33"/>
  <c r="R111" i="33"/>
  <c r="R112" i="33"/>
  <c r="R113" i="33"/>
  <c r="R114" i="33"/>
  <c r="R115" i="33"/>
  <c r="R116" i="33"/>
  <c r="R117" i="33"/>
  <c r="R118" i="33"/>
  <c r="R119" i="33"/>
  <c r="R120" i="33"/>
  <c r="R121" i="33"/>
  <c r="R122" i="33"/>
  <c r="R123" i="33"/>
  <c r="R124" i="33"/>
  <c r="R125" i="33"/>
  <c r="R126" i="33"/>
  <c r="R127" i="33"/>
  <c r="R128" i="33"/>
  <c r="R129" i="33"/>
  <c r="R130" i="33"/>
  <c r="R131" i="33"/>
  <c r="R132" i="33"/>
  <c r="R133" i="33"/>
  <c r="R134" i="33"/>
  <c r="R135" i="33"/>
  <c r="R136" i="33"/>
  <c r="R137" i="33"/>
  <c r="R138" i="33"/>
  <c r="R139" i="33"/>
  <c r="R140" i="33"/>
  <c r="R141" i="33"/>
  <c r="R142" i="33"/>
  <c r="R143" i="33"/>
  <c r="R144" i="33"/>
  <c r="R145" i="33"/>
  <c r="R146" i="33"/>
  <c r="R147" i="33"/>
  <c r="R148" i="33"/>
  <c r="R149" i="33"/>
  <c r="R150" i="33"/>
  <c r="R151" i="33"/>
  <c r="R152" i="33"/>
  <c r="R153" i="33"/>
  <c r="R154" i="33"/>
  <c r="R155" i="33"/>
  <c r="R156" i="33"/>
  <c r="R157" i="33"/>
  <c r="R158" i="33"/>
  <c r="R159" i="33"/>
  <c r="R160" i="33"/>
  <c r="R161" i="33"/>
  <c r="R162" i="33"/>
  <c r="R163" i="33"/>
  <c r="R164" i="33"/>
  <c r="R165" i="33"/>
  <c r="R166" i="33"/>
  <c r="R167" i="33"/>
  <c r="R168" i="33"/>
  <c r="R169" i="33"/>
  <c r="R170" i="33"/>
  <c r="R171" i="33"/>
  <c r="R172" i="33"/>
  <c r="R173" i="33"/>
  <c r="R174" i="33"/>
  <c r="R175" i="33"/>
  <c r="R176" i="33"/>
  <c r="R177" i="33"/>
  <c r="R178" i="33"/>
  <c r="R179" i="33"/>
  <c r="R180" i="33"/>
  <c r="R181" i="33"/>
  <c r="R182" i="33"/>
  <c r="R183" i="33"/>
  <c r="R184" i="33"/>
  <c r="R185" i="33"/>
  <c r="R186" i="33"/>
  <c r="R187" i="33"/>
  <c r="R188" i="33"/>
  <c r="R189" i="33"/>
  <c r="R190" i="33"/>
  <c r="R191" i="33"/>
  <c r="R192" i="33"/>
  <c r="R193" i="33"/>
  <c r="R194" i="33"/>
  <c r="R195" i="33"/>
  <c r="R196" i="33"/>
  <c r="R197" i="33"/>
  <c r="R198" i="33"/>
  <c r="R199" i="33"/>
  <c r="R200" i="33"/>
  <c r="R201" i="33"/>
  <c r="R202" i="33"/>
  <c r="R203" i="33"/>
  <c r="R204" i="33"/>
  <c r="R205" i="33"/>
  <c r="R206" i="33"/>
  <c r="R207" i="33"/>
  <c r="R208" i="33"/>
  <c r="R209" i="33"/>
  <c r="R210" i="33"/>
  <c r="R211" i="33"/>
  <c r="R212" i="33"/>
  <c r="R213" i="33"/>
  <c r="R214" i="33"/>
  <c r="R215" i="33"/>
  <c r="R216" i="33"/>
  <c r="R217" i="33"/>
  <c r="R218" i="33"/>
  <c r="R219" i="33"/>
  <c r="R220" i="33"/>
  <c r="R221" i="33"/>
  <c r="R222" i="33"/>
  <c r="R223" i="33"/>
  <c r="R224" i="33"/>
  <c r="R225" i="33"/>
  <c r="R226" i="33"/>
  <c r="R227" i="33"/>
  <c r="R228" i="33"/>
  <c r="R229" i="33"/>
  <c r="R230" i="33"/>
  <c r="R231" i="33"/>
  <c r="R232" i="33"/>
  <c r="R233" i="33"/>
  <c r="R234" i="33"/>
  <c r="R235" i="33"/>
  <c r="R236" i="33"/>
  <c r="R237" i="33"/>
  <c r="R238" i="33"/>
  <c r="R239" i="33"/>
  <c r="R240" i="33"/>
  <c r="R241" i="33"/>
  <c r="R242" i="33"/>
  <c r="R243" i="33"/>
  <c r="R244" i="33"/>
  <c r="R245" i="33"/>
  <c r="R246" i="33"/>
  <c r="R247" i="33"/>
  <c r="R248" i="33"/>
  <c r="R249" i="33"/>
  <c r="R250" i="33"/>
  <c r="R251" i="33"/>
  <c r="R252" i="33"/>
  <c r="R253" i="33"/>
  <c r="R254" i="33"/>
  <c r="R255" i="33"/>
  <c r="R256" i="33"/>
  <c r="R257" i="33"/>
  <c r="R258" i="33"/>
  <c r="R259" i="33"/>
  <c r="R260" i="33"/>
  <c r="R261" i="33"/>
  <c r="R262" i="33"/>
  <c r="R263" i="33"/>
  <c r="R264" i="33"/>
  <c r="R265" i="33"/>
  <c r="R266" i="33"/>
  <c r="R267" i="33"/>
  <c r="R268" i="33"/>
  <c r="R269" i="33"/>
  <c r="R270" i="33"/>
  <c r="R271" i="33"/>
  <c r="R272" i="33"/>
  <c r="R273" i="33"/>
  <c r="R274" i="33"/>
  <c r="R275" i="33"/>
  <c r="R276" i="33"/>
  <c r="R277" i="33"/>
  <c r="R278" i="33"/>
  <c r="R279" i="33"/>
  <c r="R280" i="33"/>
  <c r="R281" i="33"/>
  <c r="R282" i="33"/>
  <c r="R283" i="33"/>
  <c r="R284" i="33"/>
  <c r="R285" i="33"/>
  <c r="R286" i="33"/>
  <c r="R287" i="33"/>
  <c r="R288" i="33"/>
  <c r="R289" i="33"/>
  <c r="R290" i="33"/>
  <c r="R291" i="33"/>
  <c r="R292" i="33"/>
  <c r="R293" i="33"/>
  <c r="R294" i="33"/>
  <c r="R295" i="33"/>
  <c r="R296" i="33"/>
  <c r="R297" i="33"/>
  <c r="R298" i="33"/>
  <c r="R299" i="33"/>
  <c r="R300" i="33"/>
  <c r="R301" i="33"/>
  <c r="R302" i="33"/>
  <c r="R303" i="33"/>
  <c r="R304" i="33"/>
  <c r="R305" i="33"/>
  <c r="R306" i="33"/>
  <c r="R307" i="33"/>
  <c r="R308" i="33"/>
  <c r="R309" i="33"/>
  <c r="R310" i="33"/>
  <c r="R311" i="33"/>
  <c r="R312" i="33"/>
  <c r="R313" i="33"/>
  <c r="R314" i="33"/>
  <c r="R315" i="33"/>
  <c r="R316" i="33"/>
  <c r="R317" i="33"/>
  <c r="R318" i="33"/>
  <c r="R319" i="33"/>
  <c r="R320" i="33"/>
  <c r="R321" i="33"/>
  <c r="R322" i="33"/>
  <c r="R323" i="33"/>
  <c r="R324" i="33"/>
  <c r="R325" i="33"/>
  <c r="R326" i="33"/>
  <c r="R327" i="33"/>
  <c r="R328" i="33"/>
  <c r="R329" i="33"/>
  <c r="R330" i="33"/>
  <c r="R331" i="33"/>
  <c r="R332" i="33"/>
  <c r="R333" i="33"/>
  <c r="R334" i="33"/>
  <c r="R335" i="33"/>
  <c r="R336" i="33"/>
  <c r="R337" i="33"/>
  <c r="R338" i="33"/>
  <c r="R339" i="33"/>
  <c r="R340" i="33"/>
  <c r="R341" i="33"/>
  <c r="R342" i="33"/>
  <c r="R343" i="33"/>
  <c r="R344" i="33"/>
  <c r="R345" i="33"/>
  <c r="R346" i="33"/>
  <c r="R347" i="33"/>
  <c r="R348" i="33"/>
  <c r="R349" i="33"/>
  <c r="R350" i="33"/>
  <c r="R351" i="33"/>
  <c r="R352" i="33"/>
  <c r="R353" i="33"/>
  <c r="R354" i="33"/>
  <c r="R355" i="33"/>
  <c r="R356" i="33"/>
  <c r="R357" i="33"/>
  <c r="R358" i="33"/>
  <c r="R359" i="33"/>
  <c r="R360" i="33"/>
  <c r="R361" i="33"/>
  <c r="R362" i="33"/>
  <c r="R363" i="33"/>
  <c r="R364" i="33"/>
  <c r="R365" i="33"/>
  <c r="R366" i="33"/>
  <c r="R367" i="33"/>
  <c r="R368" i="33"/>
  <c r="R369" i="33"/>
  <c r="R370" i="33"/>
  <c r="R371" i="33"/>
  <c r="R372" i="33"/>
  <c r="R373" i="33"/>
  <c r="R374" i="33"/>
  <c r="R375" i="33"/>
  <c r="R376" i="33"/>
  <c r="R377" i="33"/>
  <c r="R378" i="33"/>
  <c r="R379" i="33"/>
  <c r="R380" i="33"/>
  <c r="R381" i="33"/>
  <c r="R382" i="33"/>
  <c r="R383" i="33"/>
  <c r="R384" i="33"/>
  <c r="R385" i="33"/>
  <c r="R386" i="33"/>
  <c r="R387" i="33"/>
  <c r="R388" i="33"/>
  <c r="R389" i="33"/>
  <c r="R390" i="33"/>
  <c r="R391" i="33"/>
  <c r="R392" i="33"/>
  <c r="R393" i="33"/>
  <c r="R394" i="33"/>
  <c r="R395" i="33"/>
  <c r="R396" i="33"/>
  <c r="R397" i="33"/>
  <c r="R398" i="33"/>
  <c r="R399" i="33"/>
  <c r="R400" i="33"/>
  <c r="R401" i="33"/>
  <c r="R402" i="33"/>
  <c r="R403" i="33"/>
  <c r="R404" i="33"/>
  <c r="R405" i="33"/>
  <c r="R406" i="33"/>
  <c r="R407" i="33"/>
  <c r="R408" i="33"/>
  <c r="R409" i="33"/>
  <c r="R410" i="33"/>
  <c r="R411" i="33"/>
  <c r="R412" i="33"/>
  <c r="R413" i="33"/>
  <c r="R414" i="33"/>
  <c r="R415" i="33"/>
  <c r="R416" i="33"/>
  <c r="R417" i="33"/>
  <c r="R418" i="33"/>
  <c r="R419" i="33"/>
  <c r="R420" i="33"/>
  <c r="R421" i="33"/>
  <c r="R422" i="33"/>
  <c r="R423" i="33"/>
  <c r="R424" i="33"/>
  <c r="R425" i="33"/>
  <c r="R426" i="33"/>
  <c r="R427" i="33"/>
  <c r="R428" i="33"/>
  <c r="R429" i="33"/>
  <c r="R430" i="33"/>
  <c r="R431" i="33"/>
  <c r="R432" i="33"/>
  <c r="R433" i="33"/>
  <c r="R434" i="33"/>
  <c r="R435" i="33"/>
  <c r="R436" i="33"/>
  <c r="R437" i="33"/>
  <c r="R438" i="33"/>
  <c r="R439" i="33"/>
  <c r="R440" i="33"/>
  <c r="R441" i="33"/>
  <c r="R442" i="33"/>
  <c r="R443" i="33"/>
  <c r="R444" i="33"/>
  <c r="R445" i="33"/>
  <c r="R446" i="33"/>
  <c r="R447" i="33"/>
  <c r="R448" i="33"/>
  <c r="R449" i="33"/>
  <c r="R450" i="33"/>
  <c r="R451" i="33"/>
  <c r="R452" i="33"/>
  <c r="R453" i="33"/>
  <c r="R454" i="33"/>
  <c r="R455" i="33"/>
  <c r="R456" i="33"/>
  <c r="R457" i="33"/>
  <c r="R458" i="33"/>
  <c r="R459" i="33"/>
  <c r="R460" i="33"/>
  <c r="R461" i="33"/>
  <c r="R462" i="33"/>
  <c r="R463" i="33"/>
  <c r="R464" i="33"/>
  <c r="R465" i="33"/>
  <c r="R466" i="33"/>
  <c r="R467" i="33"/>
  <c r="R468" i="33"/>
  <c r="R469" i="33"/>
  <c r="R470" i="33"/>
  <c r="R471" i="33"/>
  <c r="R472" i="33"/>
  <c r="R473" i="33"/>
  <c r="R474" i="33"/>
  <c r="R475" i="33"/>
  <c r="R476" i="33"/>
  <c r="R477" i="33"/>
  <c r="R478" i="33"/>
  <c r="R479" i="33"/>
  <c r="R480" i="33"/>
  <c r="R481" i="33"/>
  <c r="R482" i="33"/>
  <c r="R483" i="33"/>
  <c r="R484" i="33"/>
  <c r="R485" i="33"/>
  <c r="R486" i="33"/>
  <c r="R487" i="33"/>
  <c r="R488" i="33"/>
  <c r="R489" i="33"/>
  <c r="R490" i="33"/>
  <c r="R491" i="33"/>
  <c r="R492" i="33"/>
  <c r="R493" i="33"/>
  <c r="R494" i="33"/>
  <c r="R495" i="33"/>
  <c r="R496" i="33"/>
  <c r="R497" i="33"/>
  <c r="R498" i="33"/>
  <c r="R499" i="33"/>
  <c r="R500" i="33"/>
  <c r="R501" i="33"/>
  <c r="R502" i="33"/>
  <c r="R503" i="33"/>
  <c r="R504" i="33"/>
  <c r="R505" i="33"/>
  <c r="R506" i="33"/>
  <c r="M8" i="42"/>
  <c r="M9" i="42"/>
  <c r="M10" i="42"/>
  <c r="M11" i="42"/>
  <c r="M12" i="42"/>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M260" i="42"/>
  <c r="M261" i="42"/>
  <c r="M262" i="42"/>
  <c r="M263" i="42"/>
  <c r="M264" i="42"/>
  <c r="M265" i="42"/>
  <c r="M266" i="42"/>
  <c r="M267" i="42"/>
  <c r="M268" i="42"/>
  <c r="M269" i="42"/>
  <c r="M270" i="42"/>
  <c r="M271" i="42"/>
  <c r="M272" i="42"/>
  <c r="M273" i="42"/>
  <c r="M274" i="42"/>
  <c r="M275" i="42"/>
  <c r="M276" i="42"/>
  <c r="M277" i="42"/>
  <c r="M278" i="42"/>
  <c r="M279" i="42"/>
  <c r="M280" i="42"/>
  <c r="M281" i="42"/>
  <c r="M282" i="42"/>
  <c r="M283" i="42"/>
  <c r="M284" i="42"/>
  <c r="M285" i="42"/>
  <c r="M286" i="42"/>
  <c r="M287" i="42"/>
  <c r="M288" i="42"/>
  <c r="M289" i="42"/>
  <c r="M290" i="42"/>
  <c r="M291" i="42"/>
  <c r="M292" i="42"/>
  <c r="M293" i="42"/>
  <c r="M294" i="42"/>
  <c r="M295" i="42"/>
  <c r="M296" i="42"/>
  <c r="M297" i="42"/>
  <c r="M298" i="42"/>
  <c r="M299" i="42"/>
  <c r="M300" i="42"/>
  <c r="M301" i="42"/>
  <c r="M302" i="42"/>
  <c r="M303" i="42"/>
  <c r="M304" i="42"/>
  <c r="M305" i="42"/>
  <c r="M306" i="42"/>
  <c r="M307" i="42"/>
  <c r="M308" i="42"/>
  <c r="M309" i="42"/>
  <c r="M310" i="42"/>
  <c r="M311" i="42"/>
  <c r="M312" i="42"/>
  <c r="M313" i="42"/>
  <c r="M314" i="42"/>
  <c r="M315" i="42"/>
  <c r="M316" i="42"/>
  <c r="M317" i="42"/>
  <c r="M318" i="42"/>
  <c r="M319" i="42"/>
  <c r="M320" i="42"/>
  <c r="M321" i="42"/>
  <c r="M322" i="42"/>
  <c r="M323" i="42"/>
  <c r="M324" i="42"/>
  <c r="M325" i="42"/>
  <c r="M326" i="42"/>
  <c r="M327" i="42"/>
  <c r="M328" i="42"/>
  <c r="M329" i="42"/>
  <c r="M330" i="42"/>
  <c r="M331" i="42"/>
  <c r="M332" i="42"/>
  <c r="M333" i="42"/>
  <c r="M334" i="42"/>
  <c r="M335" i="42"/>
  <c r="M336" i="42"/>
  <c r="M337" i="42"/>
  <c r="M338" i="42"/>
  <c r="M339" i="42"/>
  <c r="M340" i="42"/>
  <c r="M341" i="42"/>
  <c r="M342" i="42"/>
  <c r="M343" i="42"/>
  <c r="M344" i="42"/>
  <c r="M345" i="42"/>
  <c r="M346" i="42"/>
  <c r="M347" i="42"/>
  <c r="M348" i="42"/>
  <c r="M349" i="42"/>
  <c r="M350" i="42"/>
  <c r="M351" i="42"/>
  <c r="M352" i="42"/>
  <c r="M353" i="42"/>
  <c r="M354" i="42"/>
  <c r="M355" i="42"/>
  <c r="M356" i="42"/>
  <c r="M357" i="42"/>
  <c r="M358" i="42"/>
  <c r="M359" i="42"/>
  <c r="M360" i="42"/>
  <c r="M361" i="42"/>
  <c r="M362" i="42"/>
  <c r="M363" i="42"/>
  <c r="M364" i="42"/>
  <c r="M365" i="42"/>
  <c r="M366" i="42"/>
  <c r="M367" i="42"/>
  <c r="M368" i="42"/>
  <c r="M369" i="42"/>
  <c r="M370" i="42"/>
  <c r="M371" i="42"/>
  <c r="M372" i="42"/>
  <c r="M373" i="42"/>
  <c r="M374" i="42"/>
  <c r="M375" i="42"/>
  <c r="M376" i="42"/>
  <c r="M377" i="42"/>
  <c r="M378" i="42"/>
  <c r="M379" i="42"/>
  <c r="M380" i="42"/>
  <c r="M381" i="42"/>
  <c r="M382" i="42"/>
  <c r="M383" i="42"/>
  <c r="M384" i="42"/>
  <c r="M385" i="42"/>
  <c r="M386" i="42"/>
  <c r="M387" i="42"/>
  <c r="M388" i="42"/>
  <c r="M389" i="42"/>
  <c r="M390" i="42"/>
  <c r="M391" i="42"/>
  <c r="M392" i="42"/>
  <c r="M393" i="42"/>
  <c r="M394" i="42"/>
  <c r="M395" i="42"/>
  <c r="M396" i="42"/>
  <c r="M397" i="42"/>
  <c r="M398" i="42"/>
  <c r="M399" i="42"/>
  <c r="M400" i="42"/>
  <c r="M401" i="42"/>
  <c r="M402" i="42"/>
  <c r="M403" i="42"/>
  <c r="M404" i="42"/>
  <c r="M405" i="42"/>
  <c r="M406" i="42"/>
  <c r="M407" i="42"/>
  <c r="M408" i="42"/>
  <c r="M409" i="42"/>
  <c r="M410" i="42"/>
  <c r="M411" i="42"/>
  <c r="M412" i="42"/>
  <c r="M413" i="42"/>
  <c r="M414" i="42"/>
  <c r="M415" i="42"/>
  <c r="M416" i="42"/>
  <c r="M417" i="42"/>
  <c r="M418" i="42"/>
  <c r="M419" i="42"/>
  <c r="M420" i="42"/>
  <c r="M421" i="42"/>
  <c r="M422" i="42"/>
  <c r="M423" i="42"/>
  <c r="M424" i="42"/>
  <c r="M425" i="42"/>
  <c r="M426" i="42"/>
  <c r="M427" i="42"/>
  <c r="M428" i="42"/>
  <c r="M429" i="42"/>
  <c r="M430" i="42"/>
  <c r="M431" i="42"/>
  <c r="M432" i="42"/>
  <c r="M433" i="42"/>
  <c r="M434" i="42"/>
  <c r="M435" i="42"/>
  <c r="M436" i="42"/>
  <c r="M437" i="42"/>
  <c r="M438" i="42"/>
  <c r="M439" i="42"/>
  <c r="M440" i="42"/>
  <c r="M441" i="42"/>
  <c r="M442" i="42"/>
  <c r="M443" i="42"/>
  <c r="M444" i="42"/>
  <c r="M445" i="42"/>
  <c r="M446" i="42"/>
  <c r="M447" i="42"/>
  <c r="M448" i="42"/>
  <c r="M449" i="42"/>
  <c r="M450" i="42"/>
  <c r="M451" i="42"/>
  <c r="M452" i="42"/>
  <c r="M453" i="42"/>
  <c r="M454" i="42"/>
  <c r="M455" i="42"/>
  <c r="M456" i="42"/>
  <c r="M457" i="42"/>
  <c r="M458" i="42"/>
  <c r="M459" i="42"/>
  <c r="M460" i="42"/>
  <c r="M461" i="42"/>
  <c r="M462" i="42"/>
  <c r="M463" i="42"/>
  <c r="M464" i="42"/>
  <c r="M465" i="42"/>
  <c r="M466" i="42"/>
  <c r="M467" i="42"/>
  <c r="M468" i="42"/>
  <c r="M469" i="42"/>
  <c r="M470" i="42"/>
  <c r="M471" i="42"/>
  <c r="M472" i="42"/>
  <c r="M473" i="42"/>
  <c r="M474" i="42"/>
  <c r="M475" i="42"/>
  <c r="M476" i="42"/>
  <c r="M477" i="42"/>
  <c r="M478" i="42"/>
  <c r="M479" i="42"/>
  <c r="M480" i="42"/>
  <c r="M481" i="42"/>
  <c r="M482" i="42"/>
  <c r="M483" i="42"/>
  <c r="M484" i="42"/>
  <c r="M485" i="42"/>
  <c r="M486" i="42"/>
  <c r="M487" i="42"/>
  <c r="M488" i="42"/>
  <c r="M489" i="42"/>
  <c r="M490" i="42"/>
  <c r="M491" i="42"/>
  <c r="M492" i="42"/>
  <c r="M493" i="42"/>
  <c r="M494" i="42"/>
  <c r="M495" i="42"/>
  <c r="M496" i="42"/>
  <c r="M497" i="42"/>
  <c r="M498" i="42"/>
  <c r="M499" i="42"/>
  <c r="M500" i="42"/>
  <c r="M501" i="42"/>
  <c r="M502" i="42"/>
  <c r="M503" i="42"/>
  <c r="M504" i="42"/>
  <c r="M505" i="42"/>
  <c r="M506" i="42"/>
  <c r="L8" i="42"/>
  <c r="L9" i="42"/>
  <c r="L10" i="42"/>
  <c r="L11" i="42"/>
  <c r="L12" i="42"/>
  <c r="L13"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P8" i="41"/>
  <c r="P9" i="41"/>
  <c r="P10" i="41"/>
  <c r="P11" i="41"/>
  <c r="P12" i="41"/>
  <c r="P13" i="41"/>
  <c r="P14" i="41"/>
  <c r="P15" i="41"/>
  <c r="P16" i="41"/>
  <c r="P17" i="41"/>
  <c r="P18" i="41"/>
  <c r="P19" i="41"/>
  <c r="P20" i="41"/>
  <c r="P21" i="41"/>
  <c r="P22" i="41"/>
  <c r="P23" i="41"/>
  <c r="P24" i="41"/>
  <c r="P25" i="41"/>
  <c r="P26" i="41"/>
  <c r="P27" i="41"/>
  <c r="P28" i="41"/>
  <c r="P29" i="41"/>
  <c r="P30" i="41"/>
  <c r="P31" i="41"/>
  <c r="P32" i="41"/>
  <c r="P33" i="41"/>
  <c r="P34" i="41"/>
  <c r="P35" i="41"/>
  <c r="P36" i="41"/>
  <c r="P37" i="41"/>
  <c r="P38" i="41"/>
  <c r="P39" i="41"/>
  <c r="P40" i="41"/>
  <c r="P41" i="41"/>
  <c r="P42" i="41"/>
  <c r="P43" i="41"/>
  <c r="P44" i="41"/>
  <c r="P45" i="41"/>
  <c r="P46" i="41"/>
  <c r="P47" i="41"/>
  <c r="P48" i="41"/>
  <c r="P49" i="41"/>
  <c r="P50" i="41"/>
  <c r="P51" i="41"/>
  <c r="P52" i="41"/>
  <c r="P53" i="41"/>
  <c r="P54" i="41"/>
  <c r="P55" i="41"/>
  <c r="P56" i="41"/>
  <c r="P57" i="41"/>
  <c r="P58" i="41"/>
  <c r="P59" i="41"/>
  <c r="P60" i="41"/>
  <c r="P61" i="41"/>
  <c r="P62" i="41"/>
  <c r="P63" i="41"/>
  <c r="P64" i="41"/>
  <c r="P65" i="41"/>
  <c r="P66" i="41"/>
  <c r="P67" i="41"/>
  <c r="P68" i="41"/>
  <c r="P69" i="41"/>
  <c r="P70" i="41"/>
  <c r="P71" i="41"/>
  <c r="P72" i="41"/>
  <c r="P73" i="41"/>
  <c r="P74" i="41"/>
  <c r="P75" i="41"/>
  <c r="P76" i="41"/>
  <c r="P77" i="41"/>
  <c r="P78" i="41"/>
  <c r="P79" i="41"/>
  <c r="P80" i="41"/>
  <c r="P81" i="41"/>
  <c r="P82" i="41"/>
  <c r="P83" i="41"/>
  <c r="P84" i="41"/>
  <c r="P85" i="41"/>
  <c r="P86" i="41"/>
  <c r="P87" i="41"/>
  <c r="P88" i="41"/>
  <c r="P89" i="41"/>
  <c r="P90" i="41"/>
  <c r="P91" i="41"/>
  <c r="P92" i="41"/>
  <c r="P93" i="41"/>
  <c r="P94" i="41"/>
  <c r="P95" i="41"/>
  <c r="P96" i="41"/>
  <c r="P97" i="41"/>
  <c r="P98" i="41"/>
  <c r="P99" i="41"/>
  <c r="P100" i="41"/>
  <c r="P101" i="41"/>
  <c r="P102" i="41"/>
  <c r="P103" i="41"/>
  <c r="P104" i="41"/>
  <c r="P105" i="41"/>
  <c r="P106" i="41"/>
  <c r="P107" i="41"/>
  <c r="P108" i="41"/>
  <c r="P109" i="41"/>
  <c r="P110" i="41"/>
  <c r="P111" i="41"/>
  <c r="P112" i="41"/>
  <c r="P113" i="41"/>
  <c r="P114" i="41"/>
  <c r="P115" i="41"/>
  <c r="P116" i="41"/>
  <c r="P117" i="41"/>
  <c r="P118" i="41"/>
  <c r="P119" i="41"/>
  <c r="P120" i="41"/>
  <c r="P121" i="41"/>
  <c r="P122" i="41"/>
  <c r="P123" i="41"/>
  <c r="P124" i="41"/>
  <c r="P125" i="41"/>
  <c r="P126" i="41"/>
  <c r="P127" i="41"/>
  <c r="P128" i="41"/>
  <c r="P129" i="41"/>
  <c r="P130" i="41"/>
  <c r="P131" i="41"/>
  <c r="P132" i="41"/>
  <c r="P133" i="41"/>
  <c r="P134" i="41"/>
  <c r="P135" i="41"/>
  <c r="P136" i="41"/>
  <c r="P137" i="41"/>
  <c r="P138" i="41"/>
  <c r="P139" i="41"/>
  <c r="P140" i="41"/>
  <c r="P141" i="41"/>
  <c r="P142" i="41"/>
  <c r="P143" i="41"/>
  <c r="P144" i="41"/>
  <c r="P145" i="41"/>
  <c r="P146" i="41"/>
  <c r="P147" i="41"/>
  <c r="P148" i="41"/>
  <c r="P149" i="41"/>
  <c r="P150" i="41"/>
  <c r="P151" i="41"/>
  <c r="P152" i="41"/>
  <c r="P153" i="41"/>
  <c r="P154" i="41"/>
  <c r="P155" i="41"/>
  <c r="P156" i="41"/>
  <c r="P157" i="41"/>
  <c r="P158" i="41"/>
  <c r="P159" i="41"/>
  <c r="P160" i="41"/>
  <c r="P161" i="41"/>
  <c r="P162" i="41"/>
  <c r="P163" i="41"/>
  <c r="P164" i="41"/>
  <c r="P165" i="41"/>
  <c r="P166" i="41"/>
  <c r="P167" i="41"/>
  <c r="P168" i="41"/>
  <c r="P169" i="41"/>
  <c r="P170" i="41"/>
  <c r="P171" i="41"/>
  <c r="P172" i="41"/>
  <c r="P173" i="41"/>
  <c r="P174" i="41"/>
  <c r="P175" i="41"/>
  <c r="P176" i="41"/>
  <c r="P177" i="41"/>
  <c r="P178" i="41"/>
  <c r="P179" i="41"/>
  <c r="P180" i="41"/>
  <c r="P181" i="41"/>
  <c r="P182" i="41"/>
  <c r="P183" i="41"/>
  <c r="P184" i="41"/>
  <c r="P185" i="41"/>
  <c r="P186" i="41"/>
  <c r="P187" i="41"/>
  <c r="P188" i="41"/>
  <c r="P189" i="41"/>
  <c r="P190" i="41"/>
  <c r="P191" i="41"/>
  <c r="P192" i="41"/>
  <c r="P193" i="41"/>
  <c r="P194" i="41"/>
  <c r="P195" i="41"/>
  <c r="P196" i="41"/>
  <c r="P197" i="41"/>
  <c r="P198" i="41"/>
  <c r="P199" i="41"/>
  <c r="P200" i="41"/>
  <c r="P201" i="41"/>
  <c r="P202" i="41"/>
  <c r="P203" i="41"/>
  <c r="P204" i="41"/>
  <c r="P205" i="41"/>
  <c r="P206" i="41"/>
  <c r="P207" i="41"/>
  <c r="P208" i="41"/>
  <c r="P209" i="41"/>
  <c r="P210" i="41"/>
  <c r="P211" i="41"/>
  <c r="P212" i="41"/>
  <c r="P213" i="41"/>
  <c r="P214" i="41"/>
  <c r="P215" i="41"/>
  <c r="P216" i="41"/>
  <c r="P217" i="41"/>
  <c r="P218" i="41"/>
  <c r="P219" i="41"/>
  <c r="P220" i="41"/>
  <c r="P221" i="41"/>
  <c r="P222" i="41"/>
  <c r="P223" i="41"/>
  <c r="P224" i="41"/>
  <c r="P225" i="41"/>
  <c r="P226" i="41"/>
  <c r="P227" i="41"/>
  <c r="P228" i="41"/>
  <c r="P229" i="41"/>
  <c r="P230" i="41"/>
  <c r="P231" i="41"/>
  <c r="P232" i="41"/>
  <c r="P233" i="41"/>
  <c r="P234" i="41"/>
  <c r="P235" i="41"/>
  <c r="P236" i="41"/>
  <c r="P237" i="41"/>
  <c r="P238" i="41"/>
  <c r="P239" i="41"/>
  <c r="P240" i="41"/>
  <c r="P241" i="41"/>
  <c r="P242" i="41"/>
  <c r="P243" i="41"/>
  <c r="P244" i="41"/>
  <c r="P245" i="41"/>
  <c r="P246" i="41"/>
  <c r="P247" i="41"/>
  <c r="P248" i="41"/>
  <c r="P249" i="41"/>
  <c r="P250" i="41"/>
  <c r="P251" i="41"/>
  <c r="P252" i="41"/>
  <c r="P253" i="41"/>
  <c r="P254" i="41"/>
  <c r="P255" i="41"/>
  <c r="P256" i="41"/>
  <c r="P257" i="41"/>
  <c r="P258" i="41"/>
  <c r="P259" i="41"/>
  <c r="P260" i="41"/>
  <c r="P261" i="41"/>
  <c r="P262" i="41"/>
  <c r="P263" i="41"/>
  <c r="P264" i="41"/>
  <c r="P265" i="41"/>
  <c r="P266" i="41"/>
  <c r="P267" i="41"/>
  <c r="P268" i="41"/>
  <c r="P269" i="41"/>
  <c r="P270" i="41"/>
  <c r="P271" i="41"/>
  <c r="P272" i="41"/>
  <c r="P273" i="41"/>
  <c r="P274" i="41"/>
  <c r="P275" i="41"/>
  <c r="P276" i="41"/>
  <c r="P277" i="41"/>
  <c r="P278" i="41"/>
  <c r="P279" i="41"/>
  <c r="P280" i="41"/>
  <c r="P281" i="41"/>
  <c r="P282" i="41"/>
  <c r="P283" i="41"/>
  <c r="P284" i="41"/>
  <c r="P285" i="41"/>
  <c r="P286" i="41"/>
  <c r="P287" i="41"/>
  <c r="P288" i="41"/>
  <c r="P289" i="41"/>
  <c r="P290" i="41"/>
  <c r="P291" i="41"/>
  <c r="P292" i="41"/>
  <c r="P293" i="41"/>
  <c r="P294" i="41"/>
  <c r="P295" i="41"/>
  <c r="P296" i="41"/>
  <c r="P297" i="41"/>
  <c r="P298" i="41"/>
  <c r="P299" i="41"/>
  <c r="P300" i="41"/>
  <c r="P301" i="41"/>
  <c r="P302" i="41"/>
  <c r="P303" i="41"/>
  <c r="P304" i="41"/>
  <c r="P305" i="41"/>
  <c r="P306" i="41"/>
  <c r="P307" i="41"/>
  <c r="P308" i="41"/>
  <c r="P309" i="41"/>
  <c r="P310" i="41"/>
  <c r="P311" i="41"/>
  <c r="P312" i="41"/>
  <c r="P313" i="41"/>
  <c r="P314" i="41"/>
  <c r="P315" i="41"/>
  <c r="P316" i="41"/>
  <c r="P317" i="41"/>
  <c r="P318" i="41"/>
  <c r="P319" i="41"/>
  <c r="P320" i="41"/>
  <c r="P321" i="41"/>
  <c r="P322" i="41"/>
  <c r="P323" i="41"/>
  <c r="P324" i="41"/>
  <c r="P325" i="41"/>
  <c r="P326" i="41"/>
  <c r="P327" i="41"/>
  <c r="P328" i="41"/>
  <c r="P329" i="41"/>
  <c r="P330" i="41"/>
  <c r="P331" i="41"/>
  <c r="P332" i="41"/>
  <c r="P333" i="41"/>
  <c r="P334" i="41"/>
  <c r="P335" i="41"/>
  <c r="P336" i="41"/>
  <c r="P337" i="41"/>
  <c r="P338" i="41"/>
  <c r="P339" i="41"/>
  <c r="P340" i="41"/>
  <c r="P341" i="41"/>
  <c r="P342" i="41"/>
  <c r="P343" i="41"/>
  <c r="P344" i="41"/>
  <c r="P345" i="41"/>
  <c r="P346" i="41"/>
  <c r="P347" i="41"/>
  <c r="P348" i="41"/>
  <c r="P349" i="41"/>
  <c r="P350" i="41"/>
  <c r="P351" i="41"/>
  <c r="P352" i="41"/>
  <c r="P353" i="41"/>
  <c r="P354" i="41"/>
  <c r="P355" i="41"/>
  <c r="P356" i="41"/>
  <c r="P357" i="41"/>
  <c r="P358" i="41"/>
  <c r="P359" i="41"/>
  <c r="P360" i="41"/>
  <c r="P361" i="41"/>
  <c r="P362" i="41"/>
  <c r="P363" i="41"/>
  <c r="P364" i="41"/>
  <c r="P365" i="41"/>
  <c r="P366" i="41"/>
  <c r="P367" i="41"/>
  <c r="P368" i="41"/>
  <c r="P369" i="41"/>
  <c r="P370" i="41"/>
  <c r="P371" i="41"/>
  <c r="P372" i="41"/>
  <c r="P373" i="41"/>
  <c r="P374" i="41"/>
  <c r="P375" i="41"/>
  <c r="P376" i="41"/>
  <c r="P377" i="41"/>
  <c r="P378" i="41"/>
  <c r="P379" i="41"/>
  <c r="P380" i="41"/>
  <c r="P381" i="41"/>
  <c r="P382" i="41"/>
  <c r="P383" i="41"/>
  <c r="P384" i="41"/>
  <c r="P385" i="41"/>
  <c r="P386" i="41"/>
  <c r="P387" i="41"/>
  <c r="P388" i="41"/>
  <c r="P389" i="41"/>
  <c r="P390" i="41"/>
  <c r="P391" i="41"/>
  <c r="P392" i="41"/>
  <c r="P393" i="41"/>
  <c r="P394" i="41"/>
  <c r="P395" i="41"/>
  <c r="P396" i="41"/>
  <c r="P397" i="41"/>
  <c r="P398" i="41"/>
  <c r="P399" i="41"/>
  <c r="P400" i="41"/>
  <c r="P401" i="41"/>
  <c r="P402" i="41"/>
  <c r="P403" i="41"/>
  <c r="P404" i="41"/>
  <c r="P405" i="41"/>
  <c r="P406" i="41"/>
  <c r="P407" i="41"/>
  <c r="P408" i="41"/>
  <c r="P409" i="41"/>
  <c r="P410" i="41"/>
  <c r="P411" i="41"/>
  <c r="P412" i="41"/>
  <c r="P413" i="41"/>
  <c r="P414" i="41"/>
  <c r="P415" i="41"/>
  <c r="P416" i="41"/>
  <c r="P417" i="41"/>
  <c r="P418" i="41"/>
  <c r="P419" i="41"/>
  <c r="P420" i="41"/>
  <c r="P421" i="41"/>
  <c r="P422" i="41"/>
  <c r="P423" i="41"/>
  <c r="P424" i="41"/>
  <c r="P425" i="41"/>
  <c r="P426" i="41"/>
  <c r="P427" i="41"/>
  <c r="P428" i="41"/>
  <c r="P429" i="41"/>
  <c r="P430" i="41"/>
  <c r="P431" i="41"/>
  <c r="P432" i="41"/>
  <c r="P433" i="41"/>
  <c r="P434" i="41"/>
  <c r="P435" i="41"/>
  <c r="P436" i="41"/>
  <c r="P437" i="41"/>
  <c r="P438" i="41"/>
  <c r="P439" i="41"/>
  <c r="P440" i="41"/>
  <c r="P441" i="41"/>
  <c r="P442" i="41"/>
  <c r="P443" i="41"/>
  <c r="P444" i="41"/>
  <c r="P445" i="41"/>
  <c r="P446" i="41"/>
  <c r="P447" i="41"/>
  <c r="P448" i="41"/>
  <c r="P449" i="41"/>
  <c r="P450" i="41"/>
  <c r="P451" i="41"/>
  <c r="P452" i="41"/>
  <c r="P453" i="41"/>
  <c r="P454" i="41"/>
  <c r="P455" i="41"/>
  <c r="P456" i="41"/>
  <c r="P457" i="41"/>
  <c r="P458" i="41"/>
  <c r="P459" i="41"/>
  <c r="P460" i="41"/>
  <c r="P461" i="41"/>
  <c r="P462" i="41"/>
  <c r="P463" i="41"/>
  <c r="P464" i="41"/>
  <c r="P465" i="41"/>
  <c r="P466" i="41"/>
  <c r="P467" i="41"/>
  <c r="P468" i="41"/>
  <c r="P469" i="41"/>
  <c r="P470" i="41"/>
  <c r="P471" i="41"/>
  <c r="P472" i="41"/>
  <c r="P473" i="41"/>
  <c r="P474" i="41"/>
  <c r="P475" i="41"/>
  <c r="P476" i="41"/>
  <c r="P477" i="41"/>
  <c r="P478" i="41"/>
  <c r="P479" i="41"/>
  <c r="P480" i="41"/>
  <c r="P481" i="41"/>
  <c r="P482" i="41"/>
  <c r="P483" i="41"/>
  <c r="P484" i="41"/>
  <c r="P485" i="41"/>
  <c r="P486" i="41"/>
  <c r="P487" i="41"/>
  <c r="P488" i="41"/>
  <c r="P489" i="41"/>
  <c r="P490" i="41"/>
  <c r="P491" i="41"/>
  <c r="P492" i="41"/>
  <c r="P493" i="41"/>
  <c r="P494" i="41"/>
  <c r="P495" i="41"/>
  <c r="P496" i="41"/>
  <c r="P497" i="41"/>
  <c r="P498" i="41"/>
  <c r="P499" i="41"/>
  <c r="P500" i="41"/>
  <c r="P501" i="41"/>
  <c r="P502" i="41"/>
  <c r="P503" i="41"/>
  <c r="P504" i="41"/>
  <c r="P505" i="41"/>
  <c r="P506" i="41"/>
  <c r="O8" i="41"/>
  <c r="O9" i="41"/>
  <c r="O10" i="41"/>
  <c r="O11" i="41"/>
  <c r="O12" i="41"/>
  <c r="O13" i="41"/>
  <c r="O14" i="41"/>
  <c r="O15" i="41"/>
  <c r="O16" i="41"/>
  <c r="O17" i="41"/>
  <c r="O18" i="41"/>
  <c r="O19" i="41"/>
  <c r="O20" i="41"/>
  <c r="O21" i="41"/>
  <c r="O22" i="41"/>
  <c r="O23" i="41"/>
  <c r="O24" i="41"/>
  <c r="O25" i="41"/>
  <c r="O26" i="41"/>
  <c r="O27" i="41"/>
  <c r="O28" i="41"/>
  <c r="O29" i="41"/>
  <c r="O30" i="41"/>
  <c r="O31" i="41"/>
  <c r="O32" i="41"/>
  <c r="O33" i="41"/>
  <c r="O34" i="41"/>
  <c r="O35" i="41"/>
  <c r="O36" i="41"/>
  <c r="O37" i="41"/>
  <c r="O38" i="41"/>
  <c r="O39" i="41"/>
  <c r="O40" i="41"/>
  <c r="O41" i="41"/>
  <c r="O42" i="41"/>
  <c r="O43" i="41"/>
  <c r="O44" i="41"/>
  <c r="O45" i="41"/>
  <c r="O46" i="41"/>
  <c r="O47" i="41"/>
  <c r="O48" i="41"/>
  <c r="O49" i="41"/>
  <c r="O50" i="41"/>
  <c r="O51" i="41"/>
  <c r="O52" i="41"/>
  <c r="O53" i="41"/>
  <c r="O54" i="41"/>
  <c r="O55" i="41"/>
  <c r="O56" i="41"/>
  <c r="O57" i="41"/>
  <c r="O58" i="41"/>
  <c r="O59" i="41"/>
  <c r="O60" i="41"/>
  <c r="O61" i="41"/>
  <c r="O62" i="41"/>
  <c r="O63" i="41"/>
  <c r="O64" i="41"/>
  <c r="O65" i="41"/>
  <c r="O66" i="41"/>
  <c r="O67" i="41"/>
  <c r="O68" i="41"/>
  <c r="O69" i="41"/>
  <c r="O70" i="41"/>
  <c r="O71" i="41"/>
  <c r="O72" i="41"/>
  <c r="O73" i="41"/>
  <c r="O74" i="41"/>
  <c r="O75" i="41"/>
  <c r="O76" i="41"/>
  <c r="O77" i="41"/>
  <c r="O78" i="41"/>
  <c r="O79" i="41"/>
  <c r="O80" i="41"/>
  <c r="O81" i="41"/>
  <c r="O82" i="41"/>
  <c r="O83" i="41"/>
  <c r="O84" i="41"/>
  <c r="O85" i="41"/>
  <c r="O86" i="41"/>
  <c r="O87" i="41"/>
  <c r="O88" i="41"/>
  <c r="O89" i="41"/>
  <c r="O90" i="41"/>
  <c r="O91" i="41"/>
  <c r="O92" i="41"/>
  <c r="O93" i="41"/>
  <c r="O94" i="41"/>
  <c r="O95" i="41"/>
  <c r="O96" i="41"/>
  <c r="O97" i="41"/>
  <c r="O98" i="41"/>
  <c r="O99" i="41"/>
  <c r="O100" i="41"/>
  <c r="O101" i="41"/>
  <c r="O102" i="41"/>
  <c r="O103" i="41"/>
  <c r="O104" i="41"/>
  <c r="O105" i="41"/>
  <c r="O106" i="41"/>
  <c r="O107" i="41"/>
  <c r="O108" i="41"/>
  <c r="O109" i="41"/>
  <c r="O110" i="41"/>
  <c r="O111" i="41"/>
  <c r="O112" i="41"/>
  <c r="O113" i="41"/>
  <c r="O114" i="41"/>
  <c r="O115" i="41"/>
  <c r="O116" i="41"/>
  <c r="O117" i="41"/>
  <c r="O118" i="41"/>
  <c r="O119" i="41"/>
  <c r="O120" i="41"/>
  <c r="O121" i="41"/>
  <c r="O122" i="41"/>
  <c r="O123" i="41"/>
  <c r="O124" i="41"/>
  <c r="O125" i="41"/>
  <c r="O126" i="41"/>
  <c r="O127" i="41"/>
  <c r="O128" i="41"/>
  <c r="O129" i="41"/>
  <c r="O130" i="41"/>
  <c r="O131" i="41"/>
  <c r="O132" i="41"/>
  <c r="O133" i="41"/>
  <c r="O134" i="41"/>
  <c r="O135" i="41"/>
  <c r="O136" i="41"/>
  <c r="O137" i="41"/>
  <c r="O138" i="41"/>
  <c r="O139" i="41"/>
  <c r="O140" i="41"/>
  <c r="O141" i="41"/>
  <c r="O142" i="41"/>
  <c r="O143" i="41"/>
  <c r="O144" i="41"/>
  <c r="O145" i="41"/>
  <c r="O146" i="41"/>
  <c r="O147" i="41"/>
  <c r="O148" i="41"/>
  <c r="O149" i="41"/>
  <c r="O150" i="41"/>
  <c r="O151" i="41"/>
  <c r="O152" i="41"/>
  <c r="O153" i="41"/>
  <c r="O154" i="41"/>
  <c r="O155" i="41"/>
  <c r="O156" i="41"/>
  <c r="O157" i="41"/>
  <c r="O158" i="41"/>
  <c r="O159" i="41"/>
  <c r="O160" i="41"/>
  <c r="O161" i="41"/>
  <c r="O162" i="41"/>
  <c r="O163" i="41"/>
  <c r="O164" i="41"/>
  <c r="O165" i="41"/>
  <c r="O166" i="41"/>
  <c r="O167" i="41"/>
  <c r="O168" i="41"/>
  <c r="O169" i="41"/>
  <c r="O170" i="41"/>
  <c r="O171" i="41"/>
  <c r="O172" i="41"/>
  <c r="O173" i="41"/>
  <c r="O174" i="41"/>
  <c r="O175" i="41"/>
  <c r="O176" i="41"/>
  <c r="O177" i="41"/>
  <c r="O178" i="41"/>
  <c r="O179" i="41"/>
  <c r="O180" i="41"/>
  <c r="O181" i="41"/>
  <c r="O182" i="41"/>
  <c r="O183" i="41"/>
  <c r="O184" i="41"/>
  <c r="O185" i="41"/>
  <c r="O186" i="41"/>
  <c r="O187" i="41"/>
  <c r="O188" i="41"/>
  <c r="O189" i="41"/>
  <c r="O190" i="41"/>
  <c r="O191" i="41"/>
  <c r="O192" i="41"/>
  <c r="O193" i="41"/>
  <c r="O194" i="41"/>
  <c r="O195" i="41"/>
  <c r="O196" i="41"/>
  <c r="O197" i="41"/>
  <c r="O198" i="41"/>
  <c r="O199" i="41"/>
  <c r="O200" i="41"/>
  <c r="O201" i="41"/>
  <c r="O202" i="41"/>
  <c r="O203" i="41"/>
  <c r="O204" i="41"/>
  <c r="O205" i="41"/>
  <c r="O206" i="41"/>
  <c r="O207" i="41"/>
  <c r="O208" i="41"/>
  <c r="O209" i="41"/>
  <c r="O210" i="41"/>
  <c r="O211" i="41"/>
  <c r="O212" i="41"/>
  <c r="O213" i="41"/>
  <c r="O214" i="41"/>
  <c r="O215" i="41"/>
  <c r="O216" i="41"/>
  <c r="O217" i="41"/>
  <c r="O218" i="41"/>
  <c r="O219" i="41"/>
  <c r="O220" i="41"/>
  <c r="O221" i="41"/>
  <c r="O222" i="41"/>
  <c r="O223" i="41"/>
  <c r="O224" i="41"/>
  <c r="O225" i="41"/>
  <c r="O226" i="41"/>
  <c r="O227" i="41"/>
  <c r="O228" i="41"/>
  <c r="O229" i="41"/>
  <c r="O230" i="41"/>
  <c r="O231" i="41"/>
  <c r="O232" i="41"/>
  <c r="O233" i="41"/>
  <c r="O234" i="41"/>
  <c r="O235" i="41"/>
  <c r="O236" i="41"/>
  <c r="O237" i="41"/>
  <c r="O238" i="41"/>
  <c r="O239" i="41"/>
  <c r="O240" i="41"/>
  <c r="O241" i="41"/>
  <c r="O242" i="41"/>
  <c r="O243" i="41"/>
  <c r="O244" i="41"/>
  <c r="O245" i="41"/>
  <c r="O246" i="41"/>
  <c r="O247" i="41"/>
  <c r="O248" i="41"/>
  <c r="O249" i="41"/>
  <c r="O250" i="41"/>
  <c r="O251" i="41"/>
  <c r="O252" i="41"/>
  <c r="O253" i="41"/>
  <c r="O254" i="41"/>
  <c r="O255" i="41"/>
  <c r="O256" i="41"/>
  <c r="O257" i="41"/>
  <c r="O258" i="41"/>
  <c r="O259" i="41"/>
  <c r="O260" i="41"/>
  <c r="O261" i="41"/>
  <c r="O262" i="41"/>
  <c r="O263" i="41"/>
  <c r="O264" i="41"/>
  <c r="O265" i="41"/>
  <c r="O266" i="41"/>
  <c r="O267" i="41"/>
  <c r="O268" i="41"/>
  <c r="O269" i="41"/>
  <c r="O270" i="41"/>
  <c r="O271" i="41"/>
  <c r="O272" i="41"/>
  <c r="O273" i="41"/>
  <c r="O274" i="41"/>
  <c r="O275" i="41"/>
  <c r="O276" i="41"/>
  <c r="O277" i="41"/>
  <c r="O278" i="41"/>
  <c r="O279" i="41"/>
  <c r="O280" i="41"/>
  <c r="O281" i="41"/>
  <c r="O282" i="41"/>
  <c r="O283" i="41"/>
  <c r="O284" i="41"/>
  <c r="O285" i="41"/>
  <c r="O286" i="41"/>
  <c r="O287" i="41"/>
  <c r="O288" i="41"/>
  <c r="O289" i="41"/>
  <c r="O290" i="41"/>
  <c r="O291" i="41"/>
  <c r="O292" i="41"/>
  <c r="O293" i="41"/>
  <c r="O294" i="41"/>
  <c r="O295" i="41"/>
  <c r="O296" i="41"/>
  <c r="O297" i="41"/>
  <c r="O298" i="41"/>
  <c r="O299" i="41"/>
  <c r="O300" i="41"/>
  <c r="O301" i="41"/>
  <c r="O302" i="41"/>
  <c r="O303" i="41"/>
  <c r="O304" i="41"/>
  <c r="O305" i="41"/>
  <c r="O306" i="41"/>
  <c r="O307" i="41"/>
  <c r="O308" i="41"/>
  <c r="O309" i="41"/>
  <c r="O310" i="41"/>
  <c r="O311" i="41"/>
  <c r="O312" i="41"/>
  <c r="O313" i="41"/>
  <c r="O314" i="41"/>
  <c r="O315" i="41"/>
  <c r="O316" i="41"/>
  <c r="O317" i="41"/>
  <c r="O318" i="41"/>
  <c r="O319" i="41"/>
  <c r="O320" i="41"/>
  <c r="O321" i="41"/>
  <c r="O322" i="41"/>
  <c r="O323" i="41"/>
  <c r="O324" i="41"/>
  <c r="O325" i="41"/>
  <c r="O326" i="41"/>
  <c r="O327" i="41"/>
  <c r="O328" i="41"/>
  <c r="O329" i="41"/>
  <c r="O330" i="41"/>
  <c r="O331" i="41"/>
  <c r="O332" i="41"/>
  <c r="O333" i="41"/>
  <c r="O334" i="41"/>
  <c r="O335" i="41"/>
  <c r="O336" i="41"/>
  <c r="O337" i="41"/>
  <c r="O338" i="41"/>
  <c r="O339" i="41"/>
  <c r="O340" i="41"/>
  <c r="O341" i="41"/>
  <c r="O342" i="41"/>
  <c r="O343" i="41"/>
  <c r="O344" i="41"/>
  <c r="O345" i="41"/>
  <c r="O346" i="41"/>
  <c r="O347" i="41"/>
  <c r="O348" i="41"/>
  <c r="O349" i="41"/>
  <c r="O350" i="41"/>
  <c r="O351" i="41"/>
  <c r="O352" i="41"/>
  <c r="O353" i="41"/>
  <c r="O354" i="41"/>
  <c r="O355" i="41"/>
  <c r="O356" i="41"/>
  <c r="O357" i="41"/>
  <c r="O358" i="41"/>
  <c r="O359" i="41"/>
  <c r="O360" i="41"/>
  <c r="O361" i="41"/>
  <c r="O362" i="41"/>
  <c r="O363" i="41"/>
  <c r="O364" i="41"/>
  <c r="O365" i="41"/>
  <c r="O366" i="41"/>
  <c r="O367" i="41"/>
  <c r="O368" i="41"/>
  <c r="O369" i="41"/>
  <c r="O370" i="41"/>
  <c r="O371" i="41"/>
  <c r="O372" i="41"/>
  <c r="O373" i="41"/>
  <c r="O374" i="41"/>
  <c r="O375" i="41"/>
  <c r="O376" i="41"/>
  <c r="O377" i="41"/>
  <c r="O378" i="41"/>
  <c r="O379" i="41"/>
  <c r="O380" i="41"/>
  <c r="O381" i="41"/>
  <c r="O382" i="41"/>
  <c r="O383" i="41"/>
  <c r="O384" i="41"/>
  <c r="O385" i="41"/>
  <c r="O386" i="41"/>
  <c r="O387" i="41"/>
  <c r="O388" i="41"/>
  <c r="O389" i="41"/>
  <c r="O390" i="41"/>
  <c r="O391" i="41"/>
  <c r="O392" i="41"/>
  <c r="O393" i="41"/>
  <c r="O394" i="41"/>
  <c r="O395" i="41"/>
  <c r="O396" i="41"/>
  <c r="O397" i="41"/>
  <c r="O398" i="41"/>
  <c r="O399" i="41"/>
  <c r="O400" i="41"/>
  <c r="O401" i="41"/>
  <c r="O402" i="41"/>
  <c r="O403" i="41"/>
  <c r="O404" i="41"/>
  <c r="O405" i="41"/>
  <c r="O406" i="41"/>
  <c r="O407" i="41"/>
  <c r="O408" i="41"/>
  <c r="O409" i="41"/>
  <c r="O410" i="41"/>
  <c r="O411" i="41"/>
  <c r="O412" i="41"/>
  <c r="O413" i="41"/>
  <c r="O414" i="41"/>
  <c r="O415" i="41"/>
  <c r="O416" i="41"/>
  <c r="O417" i="41"/>
  <c r="O418" i="41"/>
  <c r="O419" i="41"/>
  <c r="O420" i="41"/>
  <c r="O421" i="41"/>
  <c r="O422" i="41"/>
  <c r="O423" i="41"/>
  <c r="O424" i="41"/>
  <c r="O425" i="41"/>
  <c r="O426" i="41"/>
  <c r="O427" i="41"/>
  <c r="O428" i="41"/>
  <c r="O429" i="41"/>
  <c r="O430" i="41"/>
  <c r="O431" i="41"/>
  <c r="O432" i="41"/>
  <c r="O433" i="41"/>
  <c r="O434" i="41"/>
  <c r="O435" i="41"/>
  <c r="O436" i="41"/>
  <c r="O437" i="41"/>
  <c r="O438" i="41"/>
  <c r="O439" i="41"/>
  <c r="O440" i="41"/>
  <c r="O441" i="41"/>
  <c r="O442" i="41"/>
  <c r="O443" i="41"/>
  <c r="O444" i="41"/>
  <c r="O445" i="41"/>
  <c r="O446" i="41"/>
  <c r="O447" i="41"/>
  <c r="O448" i="41"/>
  <c r="O449" i="41"/>
  <c r="O450" i="41"/>
  <c r="O451" i="41"/>
  <c r="O452" i="41"/>
  <c r="O453" i="41"/>
  <c r="O454" i="41"/>
  <c r="O455" i="41"/>
  <c r="O456" i="41"/>
  <c r="O457" i="41"/>
  <c r="O458" i="41"/>
  <c r="O459" i="41"/>
  <c r="O460" i="41"/>
  <c r="O461" i="41"/>
  <c r="O462" i="41"/>
  <c r="O463" i="41"/>
  <c r="O464" i="41"/>
  <c r="O465" i="41"/>
  <c r="O466" i="41"/>
  <c r="O467" i="41"/>
  <c r="O468" i="41"/>
  <c r="O469" i="41"/>
  <c r="O470" i="41"/>
  <c r="O471" i="41"/>
  <c r="O472" i="41"/>
  <c r="O473" i="41"/>
  <c r="O474" i="41"/>
  <c r="O475" i="41"/>
  <c r="O476" i="41"/>
  <c r="O477" i="41"/>
  <c r="O478" i="41"/>
  <c r="O479" i="41"/>
  <c r="O480" i="41"/>
  <c r="O481" i="41"/>
  <c r="O482" i="41"/>
  <c r="O483" i="41"/>
  <c r="O484" i="41"/>
  <c r="O485" i="41"/>
  <c r="O486" i="41"/>
  <c r="O487" i="41"/>
  <c r="O488" i="41"/>
  <c r="O489" i="41"/>
  <c r="O490" i="41"/>
  <c r="O491" i="41"/>
  <c r="O492" i="41"/>
  <c r="O493" i="41"/>
  <c r="O494" i="41"/>
  <c r="O495" i="41"/>
  <c r="O496" i="41"/>
  <c r="O497" i="41"/>
  <c r="O498" i="41"/>
  <c r="O499" i="41"/>
  <c r="O500" i="41"/>
  <c r="O501" i="41"/>
  <c r="O502" i="41"/>
  <c r="O503" i="41"/>
  <c r="O504" i="41"/>
  <c r="O505" i="41"/>
  <c r="O506" i="41"/>
  <c r="L8" i="40"/>
  <c r="L9" i="40"/>
  <c r="L10" i="40"/>
  <c r="L11" i="40"/>
  <c r="L12" i="40"/>
  <c r="L13" i="40"/>
  <c r="L14" i="40"/>
  <c r="L15" i="40"/>
  <c r="L16" i="40"/>
  <c r="L17" i="40"/>
  <c r="L18" i="40"/>
  <c r="L19" i="40"/>
  <c r="L20" i="40"/>
  <c r="L21" i="40"/>
  <c r="L22" i="40"/>
  <c r="L23" i="40"/>
  <c r="L24" i="40"/>
  <c r="L25" i="40"/>
  <c r="L26" i="40"/>
  <c r="L27" i="40"/>
  <c r="L28" i="40"/>
  <c r="L29" i="40"/>
  <c r="L30" i="40"/>
  <c r="L31" i="40"/>
  <c r="L32" i="40"/>
  <c r="L33" i="40"/>
  <c r="L34" i="40"/>
  <c r="L35" i="40"/>
  <c r="L36" i="40"/>
  <c r="L37" i="40"/>
  <c r="L38" i="40"/>
  <c r="L39" i="40"/>
  <c r="L40" i="40"/>
  <c r="L41" i="40"/>
  <c r="L42" i="40"/>
  <c r="L43" i="40"/>
  <c r="L44" i="40"/>
  <c r="L45" i="40"/>
  <c r="L46" i="40"/>
  <c r="L47" i="40"/>
  <c r="L48" i="40"/>
  <c r="L49" i="40"/>
  <c r="L50" i="40"/>
  <c r="L51" i="40"/>
  <c r="L52" i="40"/>
  <c r="L53" i="40"/>
  <c r="L54" i="40"/>
  <c r="L55" i="40"/>
  <c r="L56" i="40"/>
  <c r="L57" i="40"/>
  <c r="L58" i="40"/>
  <c r="L59" i="40"/>
  <c r="L60" i="40"/>
  <c r="L61" i="40"/>
  <c r="L62" i="40"/>
  <c r="L63" i="40"/>
  <c r="L64" i="40"/>
  <c r="L65" i="40"/>
  <c r="L66" i="40"/>
  <c r="L67" i="40"/>
  <c r="L68" i="40"/>
  <c r="L69" i="40"/>
  <c r="L70" i="40"/>
  <c r="L71" i="40"/>
  <c r="L72" i="40"/>
  <c r="L73" i="40"/>
  <c r="L74" i="40"/>
  <c r="L75" i="40"/>
  <c r="L76" i="40"/>
  <c r="L77" i="40"/>
  <c r="L78" i="40"/>
  <c r="L79" i="40"/>
  <c r="L80" i="40"/>
  <c r="L81" i="40"/>
  <c r="L82" i="40"/>
  <c r="L83" i="40"/>
  <c r="L84" i="40"/>
  <c r="L85" i="40"/>
  <c r="L86" i="40"/>
  <c r="L87" i="40"/>
  <c r="L88" i="40"/>
  <c r="L89" i="40"/>
  <c r="L90" i="40"/>
  <c r="L91" i="40"/>
  <c r="L92" i="40"/>
  <c r="L93" i="40"/>
  <c r="L94" i="40"/>
  <c r="L95" i="40"/>
  <c r="L96" i="40"/>
  <c r="L97" i="40"/>
  <c r="L98" i="40"/>
  <c r="L99" i="40"/>
  <c r="L100" i="40"/>
  <c r="L101" i="40"/>
  <c r="L102" i="40"/>
  <c r="L103" i="40"/>
  <c r="L104" i="40"/>
  <c r="L105" i="40"/>
  <c r="L106" i="40"/>
  <c r="L107" i="40"/>
  <c r="L108" i="40"/>
  <c r="L109" i="40"/>
  <c r="L110" i="40"/>
  <c r="L111" i="40"/>
  <c r="L112" i="40"/>
  <c r="L113" i="40"/>
  <c r="L114" i="40"/>
  <c r="L115" i="40"/>
  <c r="L116" i="40"/>
  <c r="L117" i="40"/>
  <c r="L118" i="40"/>
  <c r="L119" i="40"/>
  <c r="L120" i="40"/>
  <c r="L121" i="40"/>
  <c r="L122" i="40"/>
  <c r="L123" i="40"/>
  <c r="L124" i="40"/>
  <c r="L125" i="40"/>
  <c r="L126" i="40"/>
  <c r="L127" i="40"/>
  <c r="L128" i="40"/>
  <c r="L129" i="40"/>
  <c r="L130" i="40"/>
  <c r="L131" i="40"/>
  <c r="L132" i="40"/>
  <c r="L133" i="40"/>
  <c r="L134" i="40"/>
  <c r="L135" i="40"/>
  <c r="L136" i="40"/>
  <c r="L137" i="40"/>
  <c r="L138" i="40"/>
  <c r="L139" i="40"/>
  <c r="L140" i="40"/>
  <c r="L141" i="40"/>
  <c r="L142" i="40"/>
  <c r="L143" i="40"/>
  <c r="L144" i="40"/>
  <c r="L145" i="40"/>
  <c r="L146" i="40"/>
  <c r="L147" i="40"/>
  <c r="L148" i="40"/>
  <c r="L149" i="40"/>
  <c r="L150" i="40"/>
  <c r="L151" i="40"/>
  <c r="L152" i="40"/>
  <c r="L153" i="40"/>
  <c r="L154" i="40"/>
  <c r="L155" i="40"/>
  <c r="L156" i="40"/>
  <c r="L157" i="40"/>
  <c r="L158" i="40"/>
  <c r="L159" i="40"/>
  <c r="L160" i="40"/>
  <c r="L161" i="40"/>
  <c r="L162" i="40"/>
  <c r="L163" i="40"/>
  <c r="L164" i="40"/>
  <c r="L165" i="40"/>
  <c r="L166" i="40"/>
  <c r="L167" i="40"/>
  <c r="L168" i="40"/>
  <c r="L169" i="40"/>
  <c r="L170" i="40"/>
  <c r="L171" i="40"/>
  <c r="L172" i="40"/>
  <c r="L173" i="40"/>
  <c r="L174" i="40"/>
  <c r="L175" i="40"/>
  <c r="L176" i="40"/>
  <c r="L177" i="40"/>
  <c r="L178" i="40"/>
  <c r="L179" i="40"/>
  <c r="L180" i="40"/>
  <c r="L181" i="40"/>
  <c r="L182" i="40"/>
  <c r="L183" i="40"/>
  <c r="L184" i="40"/>
  <c r="L185" i="40"/>
  <c r="L186" i="40"/>
  <c r="L187" i="40"/>
  <c r="L188" i="40"/>
  <c r="L189" i="40"/>
  <c r="L190" i="40"/>
  <c r="L191" i="40"/>
  <c r="L192" i="40"/>
  <c r="L193" i="40"/>
  <c r="L194" i="40"/>
  <c r="L195" i="40"/>
  <c r="L196" i="40"/>
  <c r="L197" i="40"/>
  <c r="L198" i="40"/>
  <c r="L199" i="40"/>
  <c r="L200" i="40"/>
  <c r="L201" i="40"/>
  <c r="L202" i="40"/>
  <c r="L203" i="40"/>
  <c r="L204" i="40"/>
  <c r="L205" i="40"/>
  <c r="L206" i="40"/>
  <c r="L207" i="40"/>
  <c r="L208" i="40"/>
  <c r="L209" i="40"/>
  <c r="L210" i="40"/>
  <c r="L211" i="40"/>
  <c r="L212" i="40"/>
  <c r="L213" i="40"/>
  <c r="L214" i="40"/>
  <c r="L215" i="40"/>
  <c r="L216" i="40"/>
  <c r="L217" i="40"/>
  <c r="L218" i="40"/>
  <c r="L219" i="40"/>
  <c r="L220" i="40"/>
  <c r="L221" i="40"/>
  <c r="L222" i="40"/>
  <c r="L223" i="40"/>
  <c r="L224" i="40"/>
  <c r="L225" i="40"/>
  <c r="L226" i="40"/>
  <c r="L227" i="40"/>
  <c r="L228" i="40"/>
  <c r="L229" i="40"/>
  <c r="L230" i="40"/>
  <c r="L231" i="40"/>
  <c r="L232" i="40"/>
  <c r="L233" i="40"/>
  <c r="L234" i="40"/>
  <c r="L235" i="40"/>
  <c r="L236" i="40"/>
  <c r="L237" i="40"/>
  <c r="L238" i="40"/>
  <c r="L239" i="40"/>
  <c r="L240" i="40"/>
  <c r="L241" i="40"/>
  <c r="L242" i="40"/>
  <c r="L243" i="40"/>
  <c r="L244" i="40"/>
  <c r="L245" i="40"/>
  <c r="L246" i="40"/>
  <c r="L247" i="40"/>
  <c r="L248" i="40"/>
  <c r="L249" i="40"/>
  <c r="L250" i="40"/>
  <c r="L251" i="40"/>
  <c r="L252" i="40"/>
  <c r="L253" i="40"/>
  <c r="L254" i="40"/>
  <c r="L255" i="40"/>
  <c r="L256" i="40"/>
  <c r="L257" i="40"/>
  <c r="L258" i="40"/>
  <c r="L259" i="40"/>
  <c r="L260" i="40"/>
  <c r="L261" i="40"/>
  <c r="L262" i="40"/>
  <c r="L263" i="40"/>
  <c r="L264" i="40"/>
  <c r="L265" i="40"/>
  <c r="L266" i="40"/>
  <c r="L267" i="40"/>
  <c r="L268" i="40"/>
  <c r="L269" i="40"/>
  <c r="L270" i="40"/>
  <c r="L271" i="40"/>
  <c r="L272" i="40"/>
  <c r="L273" i="40"/>
  <c r="L274" i="40"/>
  <c r="L275" i="40"/>
  <c r="L276" i="40"/>
  <c r="L277" i="40"/>
  <c r="L278" i="40"/>
  <c r="L279" i="40"/>
  <c r="L280" i="40"/>
  <c r="L281" i="40"/>
  <c r="L282" i="40"/>
  <c r="L283" i="40"/>
  <c r="L284" i="40"/>
  <c r="L285" i="40"/>
  <c r="L286" i="40"/>
  <c r="L287" i="40"/>
  <c r="L288" i="40"/>
  <c r="L289" i="40"/>
  <c r="L290" i="40"/>
  <c r="L291" i="40"/>
  <c r="L292" i="40"/>
  <c r="L293" i="40"/>
  <c r="L294" i="40"/>
  <c r="L295" i="40"/>
  <c r="L296" i="40"/>
  <c r="L297" i="40"/>
  <c r="L298" i="40"/>
  <c r="L299" i="40"/>
  <c r="L300" i="40"/>
  <c r="L301" i="40"/>
  <c r="L302" i="40"/>
  <c r="L303" i="40"/>
  <c r="L304" i="40"/>
  <c r="L305" i="40"/>
  <c r="L306" i="40"/>
  <c r="L307" i="40"/>
  <c r="L308" i="40"/>
  <c r="L309" i="40"/>
  <c r="L310" i="40"/>
  <c r="L311" i="40"/>
  <c r="L312" i="40"/>
  <c r="L313" i="40"/>
  <c r="L314" i="40"/>
  <c r="L315" i="40"/>
  <c r="L316" i="40"/>
  <c r="L317" i="40"/>
  <c r="L318" i="40"/>
  <c r="L319" i="40"/>
  <c r="L320" i="40"/>
  <c r="L321" i="40"/>
  <c r="L322" i="40"/>
  <c r="L323" i="40"/>
  <c r="L324" i="40"/>
  <c r="L325" i="40"/>
  <c r="L326" i="40"/>
  <c r="L327" i="40"/>
  <c r="L328" i="40"/>
  <c r="L329" i="40"/>
  <c r="L330" i="40"/>
  <c r="L331" i="40"/>
  <c r="L332" i="40"/>
  <c r="L333" i="40"/>
  <c r="L334" i="40"/>
  <c r="L335" i="40"/>
  <c r="L336" i="40"/>
  <c r="L337" i="40"/>
  <c r="L338" i="40"/>
  <c r="L339" i="40"/>
  <c r="L340" i="40"/>
  <c r="L341" i="40"/>
  <c r="L342" i="40"/>
  <c r="L343" i="40"/>
  <c r="L344" i="40"/>
  <c r="L345" i="40"/>
  <c r="L346" i="40"/>
  <c r="L347" i="40"/>
  <c r="L348" i="40"/>
  <c r="L349" i="40"/>
  <c r="L350" i="40"/>
  <c r="L351" i="40"/>
  <c r="L352" i="40"/>
  <c r="L353" i="40"/>
  <c r="L354" i="40"/>
  <c r="L355" i="40"/>
  <c r="L356" i="40"/>
  <c r="L357" i="40"/>
  <c r="L358" i="40"/>
  <c r="L359" i="40"/>
  <c r="L360" i="40"/>
  <c r="L361" i="40"/>
  <c r="L362" i="40"/>
  <c r="L363" i="40"/>
  <c r="L364" i="40"/>
  <c r="L365" i="40"/>
  <c r="L366" i="40"/>
  <c r="L367" i="40"/>
  <c r="L368" i="40"/>
  <c r="L369" i="40"/>
  <c r="L370" i="40"/>
  <c r="L371" i="40"/>
  <c r="L372" i="40"/>
  <c r="L373" i="40"/>
  <c r="L374" i="40"/>
  <c r="L375" i="40"/>
  <c r="L376" i="40"/>
  <c r="L377" i="40"/>
  <c r="L378" i="40"/>
  <c r="L379" i="40"/>
  <c r="L380" i="40"/>
  <c r="L381" i="40"/>
  <c r="L382" i="40"/>
  <c r="L383" i="40"/>
  <c r="L384" i="40"/>
  <c r="L385" i="40"/>
  <c r="L386" i="40"/>
  <c r="L387" i="40"/>
  <c r="L388" i="40"/>
  <c r="L389" i="40"/>
  <c r="L390" i="40"/>
  <c r="L391" i="40"/>
  <c r="L392" i="40"/>
  <c r="L393" i="40"/>
  <c r="L394" i="40"/>
  <c r="L395" i="40"/>
  <c r="L396" i="40"/>
  <c r="L397" i="40"/>
  <c r="L398" i="40"/>
  <c r="L399" i="40"/>
  <c r="L400" i="40"/>
  <c r="L401" i="40"/>
  <c r="L402" i="40"/>
  <c r="L403" i="40"/>
  <c r="L404" i="40"/>
  <c r="L405" i="40"/>
  <c r="L406" i="40"/>
  <c r="L407" i="40"/>
  <c r="L408" i="40"/>
  <c r="L409" i="40"/>
  <c r="L410" i="40"/>
  <c r="L411" i="40"/>
  <c r="L412" i="40"/>
  <c r="L413" i="40"/>
  <c r="L414" i="40"/>
  <c r="L415" i="40"/>
  <c r="L416" i="40"/>
  <c r="L417" i="40"/>
  <c r="L418" i="40"/>
  <c r="L419" i="40"/>
  <c r="L420" i="40"/>
  <c r="L421" i="40"/>
  <c r="L422" i="40"/>
  <c r="L423" i="40"/>
  <c r="L424" i="40"/>
  <c r="L425" i="40"/>
  <c r="L426" i="40"/>
  <c r="L427" i="40"/>
  <c r="L428" i="40"/>
  <c r="L429" i="40"/>
  <c r="L430" i="40"/>
  <c r="L431" i="40"/>
  <c r="L432" i="40"/>
  <c r="L433" i="40"/>
  <c r="L434" i="40"/>
  <c r="L435" i="40"/>
  <c r="L436" i="40"/>
  <c r="L437" i="40"/>
  <c r="L438" i="40"/>
  <c r="L439" i="40"/>
  <c r="L440" i="40"/>
  <c r="L441" i="40"/>
  <c r="L442" i="40"/>
  <c r="L443" i="40"/>
  <c r="L444" i="40"/>
  <c r="L445" i="40"/>
  <c r="L446" i="40"/>
  <c r="L447" i="40"/>
  <c r="L448" i="40"/>
  <c r="L449" i="40"/>
  <c r="L450" i="40"/>
  <c r="L451" i="40"/>
  <c r="L452" i="40"/>
  <c r="L453" i="40"/>
  <c r="L454" i="40"/>
  <c r="L455" i="40"/>
  <c r="L456" i="40"/>
  <c r="L457" i="40"/>
  <c r="L458" i="40"/>
  <c r="L459" i="40"/>
  <c r="L460" i="40"/>
  <c r="L461" i="40"/>
  <c r="L462" i="40"/>
  <c r="L463" i="40"/>
  <c r="L464" i="40"/>
  <c r="L465" i="40"/>
  <c r="L466" i="40"/>
  <c r="L467" i="40"/>
  <c r="L468" i="40"/>
  <c r="L469" i="40"/>
  <c r="L470" i="40"/>
  <c r="L471" i="40"/>
  <c r="L472" i="40"/>
  <c r="L473" i="40"/>
  <c r="L474" i="40"/>
  <c r="L475" i="40"/>
  <c r="L476" i="40"/>
  <c r="L477" i="40"/>
  <c r="L478" i="40"/>
  <c r="L479" i="40"/>
  <c r="L480" i="40"/>
  <c r="L481" i="40"/>
  <c r="L482" i="40"/>
  <c r="L483" i="40"/>
  <c r="L484" i="40"/>
  <c r="L485" i="40"/>
  <c r="L486" i="40"/>
  <c r="L487" i="40"/>
  <c r="L488" i="40"/>
  <c r="L489" i="40"/>
  <c r="L490" i="40"/>
  <c r="L491" i="40"/>
  <c r="L492" i="40"/>
  <c r="L493" i="40"/>
  <c r="L494" i="40"/>
  <c r="L495" i="40"/>
  <c r="L496" i="40"/>
  <c r="L497" i="40"/>
  <c r="L498" i="40"/>
  <c r="L499" i="40"/>
  <c r="L500" i="40"/>
  <c r="L501" i="40"/>
  <c r="L502" i="40"/>
  <c r="L503" i="40"/>
  <c r="L504" i="40"/>
  <c r="L505" i="40"/>
  <c r="L506" i="40"/>
  <c r="K8" i="40"/>
  <c r="K9" i="40"/>
  <c r="K10" i="40"/>
  <c r="K11" i="40"/>
  <c r="K12" i="40"/>
  <c r="K13" i="40"/>
  <c r="K14" i="40"/>
  <c r="K15" i="40"/>
  <c r="K16" i="40"/>
  <c r="K17" i="40"/>
  <c r="K18" i="40"/>
  <c r="K19" i="40"/>
  <c r="K20" i="40"/>
  <c r="K21" i="40"/>
  <c r="K22" i="40"/>
  <c r="K23" i="40"/>
  <c r="K24" i="40"/>
  <c r="K25" i="40"/>
  <c r="K26" i="40"/>
  <c r="K27" i="40"/>
  <c r="K28" i="40"/>
  <c r="K29" i="40"/>
  <c r="K30" i="40"/>
  <c r="K31" i="40"/>
  <c r="K32" i="40"/>
  <c r="K33" i="40"/>
  <c r="K34" i="40"/>
  <c r="K35" i="40"/>
  <c r="K36" i="40"/>
  <c r="K37" i="40"/>
  <c r="K38" i="40"/>
  <c r="K39" i="40"/>
  <c r="K40" i="40"/>
  <c r="K41" i="40"/>
  <c r="K42" i="40"/>
  <c r="K43" i="40"/>
  <c r="K44" i="40"/>
  <c r="K45" i="40"/>
  <c r="K46" i="40"/>
  <c r="K47" i="40"/>
  <c r="K48" i="40"/>
  <c r="K49" i="40"/>
  <c r="K50" i="40"/>
  <c r="K51" i="40"/>
  <c r="K52" i="40"/>
  <c r="K53" i="40"/>
  <c r="K54" i="40"/>
  <c r="K55" i="40"/>
  <c r="K56" i="40"/>
  <c r="K57" i="40"/>
  <c r="K58" i="40"/>
  <c r="K59" i="40"/>
  <c r="K60" i="40"/>
  <c r="K61" i="40"/>
  <c r="K62" i="40"/>
  <c r="K63" i="40"/>
  <c r="K64" i="40"/>
  <c r="K65" i="40"/>
  <c r="K66" i="40"/>
  <c r="K67" i="40"/>
  <c r="K68" i="40"/>
  <c r="K69" i="40"/>
  <c r="K70" i="40"/>
  <c r="K71" i="40"/>
  <c r="K72" i="40"/>
  <c r="K73" i="40"/>
  <c r="K74" i="40"/>
  <c r="K75" i="40"/>
  <c r="K76" i="40"/>
  <c r="K77" i="40"/>
  <c r="K78" i="40"/>
  <c r="K79" i="40"/>
  <c r="K80" i="40"/>
  <c r="K81" i="40"/>
  <c r="K82" i="40"/>
  <c r="K83" i="40"/>
  <c r="K84" i="40"/>
  <c r="K85" i="40"/>
  <c r="K86" i="40"/>
  <c r="K87" i="40"/>
  <c r="K88" i="40"/>
  <c r="K89" i="40"/>
  <c r="K90" i="40"/>
  <c r="K91" i="40"/>
  <c r="K92" i="40"/>
  <c r="K93" i="40"/>
  <c r="K94" i="40"/>
  <c r="K95" i="40"/>
  <c r="K96" i="40"/>
  <c r="K97" i="40"/>
  <c r="K98" i="40"/>
  <c r="K99" i="40"/>
  <c r="K100" i="40"/>
  <c r="K101" i="40"/>
  <c r="K102" i="40"/>
  <c r="K103" i="40"/>
  <c r="K104" i="40"/>
  <c r="K105" i="40"/>
  <c r="K106" i="40"/>
  <c r="K107" i="40"/>
  <c r="K108" i="40"/>
  <c r="K109" i="40"/>
  <c r="K110" i="40"/>
  <c r="K111" i="40"/>
  <c r="K112" i="40"/>
  <c r="K113" i="40"/>
  <c r="K114" i="40"/>
  <c r="K115" i="40"/>
  <c r="K116" i="40"/>
  <c r="K117" i="40"/>
  <c r="K118" i="40"/>
  <c r="K119" i="40"/>
  <c r="K120" i="40"/>
  <c r="K121" i="40"/>
  <c r="K122" i="40"/>
  <c r="K123" i="40"/>
  <c r="K124" i="40"/>
  <c r="K125" i="40"/>
  <c r="K126" i="40"/>
  <c r="K127" i="40"/>
  <c r="K128" i="40"/>
  <c r="K129" i="40"/>
  <c r="K130" i="40"/>
  <c r="K131" i="40"/>
  <c r="K132" i="40"/>
  <c r="K133" i="40"/>
  <c r="K134" i="40"/>
  <c r="K135" i="40"/>
  <c r="K136" i="40"/>
  <c r="K137" i="40"/>
  <c r="K138" i="40"/>
  <c r="K139" i="40"/>
  <c r="K140" i="40"/>
  <c r="K141" i="40"/>
  <c r="K142" i="40"/>
  <c r="K143" i="40"/>
  <c r="K144" i="40"/>
  <c r="K145" i="40"/>
  <c r="K146" i="40"/>
  <c r="K147" i="40"/>
  <c r="K148" i="40"/>
  <c r="K149" i="40"/>
  <c r="K150" i="40"/>
  <c r="K151" i="40"/>
  <c r="K152" i="40"/>
  <c r="K153" i="40"/>
  <c r="K154" i="40"/>
  <c r="K155" i="40"/>
  <c r="K156" i="40"/>
  <c r="K157" i="40"/>
  <c r="K158" i="40"/>
  <c r="K159" i="40"/>
  <c r="K160" i="40"/>
  <c r="K161" i="40"/>
  <c r="K162" i="40"/>
  <c r="K163" i="40"/>
  <c r="K164" i="40"/>
  <c r="K165" i="40"/>
  <c r="K166" i="40"/>
  <c r="K167" i="40"/>
  <c r="K168" i="40"/>
  <c r="K169" i="40"/>
  <c r="K170" i="40"/>
  <c r="K171" i="40"/>
  <c r="K172" i="40"/>
  <c r="K173" i="40"/>
  <c r="K174" i="40"/>
  <c r="K175" i="40"/>
  <c r="K176" i="40"/>
  <c r="K177" i="40"/>
  <c r="K178" i="40"/>
  <c r="K179" i="40"/>
  <c r="K180" i="40"/>
  <c r="K181" i="40"/>
  <c r="K182" i="40"/>
  <c r="K183" i="40"/>
  <c r="K184" i="40"/>
  <c r="K185" i="40"/>
  <c r="K186" i="40"/>
  <c r="K187" i="40"/>
  <c r="K188" i="40"/>
  <c r="K189" i="40"/>
  <c r="K190" i="40"/>
  <c r="K191" i="40"/>
  <c r="K192" i="40"/>
  <c r="K193" i="40"/>
  <c r="K194" i="40"/>
  <c r="K195" i="40"/>
  <c r="K196" i="40"/>
  <c r="K197" i="40"/>
  <c r="K198" i="40"/>
  <c r="K199" i="40"/>
  <c r="K200" i="40"/>
  <c r="K201" i="40"/>
  <c r="K202" i="40"/>
  <c r="K203" i="40"/>
  <c r="K204" i="40"/>
  <c r="K205" i="40"/>
  <c r="K206" i="40"/>
  <c r="K207" i="40"/>
  <c r="K208" i="40"/>
  <c r="K209" i="40"/>
  <c r="K210" i="40"/>
  <c r="K211" i="40"/>
  <c r="K212" i="40"/>
  <c r="K213" i="40"/>
  <c r="K214" i="40"/>
  <c r="K215" i="40"/>
  <c r="K216" i="40"/>
  <c r="K217" i="40"/>
  <c r="K218" i="40"/>
  <c r="K219" i="40"/>
  <c r="K220" i="40"/>
  <c r="K221" i="40"/>
  <c r="K222" i="40"/>
  <c r="K223" i="40"/>
  <c r="K224" i="40"/>
  <c r="K225" i="40"/>
  <c r="K226" i="40"/>
  <c r="K227" i="40"/>
  <c r="K228" i="40"/>
  <c r="K229" i="40"/>
  <c r="K230" i="40"/>
  <c r="K231" i="40"/>
  <c r="K232" i="40"/>
  <c r="K233" i="40"/>
  <c r="K234" i="40"/>
  <c r="K235" i="40"/>
  <c r="K236" i="40"/>
  <c r="K237" i="40"/>
  <c r="K238" i="40"/>
  <c r="K239" i="40"/>
  <c r="K240" i="40"/>
  <c r="K241" i="40"/>
  <c r="K242" i="40"/>
  <c r="K243" i="40"/>
  <c r="K244" i="40"/>
  <c r="K245" i="40"/>
  <c r="K246" i="40"/>
  <c r="K247" i="40"/>
  <c r="K248" i="40"/>
  <c r="K249" i="40"/>
  <c r="K250" i="40"/>
  <c r="K251" i="40"/>
  <c r="K252" i="40"/>
  <c r="K253" i="40"/>
  <c r="K254" i="40"/>
  <c r="K255" i="40"/>
  <c r="K256" i="40"/>
  <c r="K257" i="40"/>
  <c r="K258" i="40"/>
  <c r="K259" i="40"/>
  <c r="K260" i="40"/>
  <c r="K261" i="40"/>
  <c r="K262" i="40"/>
  <c r="K263" i="40"/>
  <c r="K264" i="40"/>
  <c r="K265" i="40"/>
  <c r="K266" i="40"/>
  <c r="K267" i="40"/>
  <c r="K268" i="40"/>
  <c r="K269" i="40"/>
  <c r="K270" i="40"/>
  <c r="K271" i="40"/>
  <c r="K272" i="40"/>
  <c r="K273" i="40"/>
  <c r="K274" i="40"/>
  <c r="K275" i="40"/>
  <c r="K276" i="40"/>
  <c r="K277" i="40"/>
  <c r="K278" i="40"/>
  <c r="K279" i="40"/>
  <c r="K280" i="40"/>
  <c r="K281" i="40"/>
  <c r="K282" i="40"/>
  <c r="K283" i="40"/>
  <c r="K284" i="40"/>
  <c r="K285" i="40"/>
  <c r="K286" i="40"/>
  <c r="K287" i="40"/>
  <c r="K288" i="40"/>
  <c r="K289" i="40"/>
  <c r="K290" i="40"/>
  <c r="K291" i="40"/>
  <c r="K292" i="40"/>
  <c r="K293" i="40"/>
  <c r="K294" i="40"/>
  <c r="K295" i="40"/>
  <c r="K296" i="40"/>
  <c r="K297" i="40"/>
  <c r="K298" i="40"/>
  <c r="K299" i="40"/>
  <c r="K300" i="40"/>
  <c r="K301" i="40"/>
  <c r="K302" i="40"/>
  <c r="K303" i="40"/>
  <c r="K304" i="40"/>
  <c r="K305" i="40"/>
  <c r="K306" i="40"/>
  <c r="K307" i="40"/>
  <c r="K308" i="40"/>
  <c r="K309" i="40"/>
  <c r="K310" i="40"/>
  <c r="K311" i="40"/>
  <c r="K312" i="40"/>
  <c r="K313" i="40"/>
  <c r="K314" i="40"/>
  <c r="K315" i="40"/>
  <c r="K316" i="40"/>
  <c r="K317" i="40"/>
  <c r="K318" i="40"/>
  <c r="K319" i="40"/>
  <c r="K320" i="40"/>
  <c r="K321" i="40"/>
  <c r="K322" i="40"/>
  <c r="K323" i="40"/>
  <c r="K324" i="40"/>
  <c r="K325" i="40"/>
  <c r="K326" i="40"/>
  <c r="K327" i="40"/>
  <c r="K328" i="40"/>
  <c r="K329" i="40"/>
  <c r="K330" i="40"/>
  <c r="K331" i="40"/>
  <c r="K332" i="40"/>
  <c r="K333" i="40"/>
  <c r="K334" i="40"/>
  <c r="K335" i="40"/>
  <c r="K336" i="40"/>
  <c r="K337" i="40"/>
  <c r="K338" i="40"/>
  <c r="K339" i="40"/>
  <c r="K340" i="40"/>
  <c r="K341" i="40"/>
  <c r="K342" i="40"/>
  <c r="K343" i="40"/>
  <c r="K344" i="40"/>
  <c r="K345" i="40"/>
  <c r="K346" i="40"/>
  <c r="K347" i="40"/>
  <c r="K348" i="40"/>
  <c r="K349" i="40"/>
  <c r="K350" i="40"/>
  <c r="K351" i="40"/>
  <c r="K352" i="40"/>
  <c r="K353" i="40"/>
  <c r="K354" i="40"/>
  <c r="K355" i="40"/>
  <c r="K356" i="40"/>
  <c r="K357" i="40"/>
  <c r="K358" i="40"/>
  <c r="K359" i="40"/>
  <c r="K360" i="40"/>
  <c r="K361" i="40"/>
  <c r="K362" i="40"/>
  <c r="K363" i="40"/>
  <c r="K364" i="40"/>
  <c r="K365" i="40"/>
  <c r="K366" i="40"/>
  <c r="K367" i="40"/>
  <c r="K368" i="40"/>
  <c r="K369" i="40"/>
  <c r="K370" i="40"/>
  <c r="K371" i="40"/>
  <c r="K372" i="40"/>
  <c r="K373" i="40"/>
  <c r="K374" i="40"/>
  <c r="K375" i="40"/>
  <c r="K376" i="40"/>
  <c r="K377" i="40"/>
  <c r="K378" i="40"/>
  <c r="K379" i="40"/>
  <c r="K380" i="40"/>
  <c r="K381" i="40"/>
  <c r="K382" i="40"/>
  <c r="K383" i="40"/>
  <c r="K384" i="40"/>
  <c r="K385" i="40"/>
  <c r="K386" i="40"/>
  <c r="K387" i="40"/>
  <c r="K388" i="40"/>
  <c r="K389" i="40"/>
  <c r="K390" i="40"/>
  <c r="K391" i="40"/>
  <c r="K392" i="40"/>
  <c r="K393" i="40"/>
  <c r="K394" i="40"/>
  <c r="K395" i="40"/>
  <c r="K396" i="40"/>
  <c r="K397" i="40"/>
  <c r="K398" i="40"/>
  <c r="K399" i="40"/>
  <c r="K400" i="40"/>
  <c r="K401" i="40"/>
  <c r="K402" i="40"/>
  <c r="K403" i="40"/>
  <c r="K404" i="40"/>
  <c r="K405" i="40"/>
  <c r="K406" i="40"/>
  <c r="K407" i="40"/>
  <c r="K408" i="40"/>
  <c r="K409" i="40"/>
  <c r="K410" i="40"/>
  <c r="K411" i="40"/>
  <c r="K412" i="40"/>
  <c r="K413" i="40"/>
  <c r="K414" i="40"/>
  <c r="K415" i="40"/>
  <c r="K416" i="40"/>
  <c r="K417" i="40"/>
  <c r="K418" i="40"/>
  <c r="K419" i="40"/>
  <c r="K420" i="40"/>
  <c r="K421" i="40"/>
  <c r="K422" i="40"/>
  <c r="K423" i="40"/>
  <c r="K424" i="40"/>
  <c r="K425" i="40"/>
  <c r="K426" i="40"/>
  <c r="K427" i="40"/>
  <c r="K428" i="40"/>
  <c r="K429" i="40"/>
  <c r="K430" i="40"/>
  <c r="K431" i="40"/>
  <c r="K432" i="40"/>
  <c r="K433" i="40"/>
  <c r="K434" i="40"/>
  <c r="K435" i="40"/>
  <c r="K436" i="40"/>
  <c r="K437" i="40"/>
  <c r="K438" i="40"/>
  <c r="K439" i="40"/>
  <c r="K440" i="40"/>
  <c r="K441" i="40"/>
  <c r="K442" i="40"/>
  <c r="K443" i="40"/>
  <c r="K444" i="40"/>
  <c r="K445" i="40"/>
  <c r="K446" i="40"/>
  <c r="K447" i="40"/>
  <c r="K448" i="40"/>
  <c r="K449" i="40"/>
  <c r="K450" i="40"/>
  <c r="K451" i="40"/>
  <c r="K452" i="40"/>
  <c r="K453" i="40"/>
  <c r="K454" i="40"/>
  <c r="K455" i="40"/>
  <c r="K456" i="40"/>
  <c r="K457" i="40"/>
  <c r="K458" i="40"/>
  <c r="K459" i="40"/>
  <c r="K460" i="40"/>
  <c r="K461" i="40"/>
  <c r="K462" i="40"/>
  <c r="K463" i="40"/>
  <c r="K464" i="40"/>
  <c r="K465" i="40"/>
  <c r="K466" i="40"/>
  <c r="K467" i="40"/>
  <c r="K468" i="40"/>
  <c r="K469" i="40"/>
  <c r="K470" i="40"/>
  <c r="K471" i="40"/>
  <c r="K472" i="40"/>
  <c r="K473" i="40"/>
  <c r="K474" i="40"/>
  <c r="K475" i="40"/>
  <c r="K476" i="40"/>
  <c r="K477" i="40"/>
  <c r="K478" i="40"/>
  <c r="K479" i="40"/>
  <c r="K480" i="40"/>
  <c r="K481" i="40"/>
  <c r="K482" i="40"/>
  <c r="K483" i="40"/>
  <c r="K484" i="40"/>
  <c r="K485" i="40"/>
  <c r="K486" i="40"/>
  <c r="K487" i="40"/>
  <c r="K488" i="40"/>
  <c r="K489" i="40"/>
  <c r="K490" i="40"/>
  <c r="K491" i="40"/>
  <c r="K492" i="40"/>
  <c r="K493" i="40"/>
  <c r="K494" i="40"/>
  <c r="K495" i="40"/>
  <c r="K496" i="40"/>
  <c r="K497" i="40"/>
  <c r="K498" i="40"/>
  <c r="K499" i="40"/>
  <c r="K500" i="40"/>
  <c r="K501" i="40"/>
  <c r="K502" i="40"/>
  <c r="K503" i="40"/>
  <c r="K504" i="40"/>
  <c r="K505" i="40"/>
  <c r="K506" i="40"/>
  <c r="I7" i="28"/>
  <c r="I8" i="28"/>
  <c r="I9" i="28"/>
  <c r="I10" i="28"/>
  <c r="I11" i="28"/>
  <c r="E13" i="43" l="1"/>
  <c r="T7" i="41" l="1"/>
  <c r="G77" i="43" l="1"/>
  <c r="L10" i="41" l="1"/>
  <c r="F9" i="41"/>
  <c r="F10" i="41"/>
  <c r="F11" i="41"/>
  <c r="F12" i="41"/>
  <c r="F13" i="41"/>
  <c r="F14" i="41"/>
  <c r="F15" i="41"/>
  <c r="F16" i="41"/>
  <c r="F17" i="41"/>
  <c r="F18" i="41"/>
  <c r="F19" i="41"/>
  <c r="F20" i="41"/>
  <c r="F21" i="41"/>
  <c r="F22" i="41"/>
  <c r="F23" i="41"/>
  <c r="F24" i="41"/>
  <c r="F25" i="41"/>
  <c r="F26" i="41"/>
  <c r="F27" i="41"/>
  <c r="F28" i="41"/>
  <c r="F29" i="41"/>
  <c r="F30" i="41"/>
  <c r="F31" i="41"/>
  <c r="F32" i="41"/>
  <c r="F33" i="41"/>
  <c r="F34" i="41"/>
  <c r="F35" i="41"/>
  <c r="F36" i="41"/>
  <c r="F37" i="41"/>
  <c r="F38" i="41"/>
  <c r="F39" i="41"/>
  <c r="F40" i="41"/>
  <c r="F41" i="41"/>
  <c r="F42" i="41"/>
  <c r="F43" i="41"/>
  <c r="F44" i="41"/>
  <c r="F45" i="41"/>
  <c r="F46" i="41"/>
  <c r="F47" i="41"/>
  <c r="F48" i="41"/>
  <c r="F49" i="41"/>
  <c r="F50" i="41"/>
  <c r="F51" i="41"/>
  <c r="F52" i="41"/>
  <c r="F53" i="41"/>
  <c r="F54" i="41"/>
  <c r="F55" i="41"/>
  <c r="F56" i="41"/>
  <c r="F57" i="41"/>
  <c r="F58" i="41"/>
  <c r="F59" i="41"/>
  <c r="F60" i="41"/>
  <c r="F61" i="41"/>
  <c r="F62" i="41"/>
  <c r="F63" i="41"/>
  <c r="F64" i="41"/>
  <c r="F65" i="41"/>
  <c r="F66" i="41"/>
  <c r="F67" i="41"/>
  <c r="F68" i="41"/>
  <c r="F69" i="41"/>
  <c r="F70" i="41"/>
  <c r="F71" i="41"/>
  <c r="F72" i="41"/>
  <c r="F73" i="41"/>
  <c r="F74" i="41"/>
  <c r="F75" i="41"/>
  <c r="F76" i="41"/>
  <c r="F77" i="41"/>
  <c r="F78" i="41"/>
  <c r="F79" i="41"/>
  <c r="F80" i="41"/>
  <c r="F81" i="41"/>
  <c r="F82" i="41"/>
  <c r="F83" i="41"/>
  <c r="F84" i="41"/>
  <c r="F85" i="41"/>
  <c r="F86" i="41"/>
  <c r="F87" i="41"/>
  <c r="F88" i="41"/>
  <c r="F89" i="41"/>
  <c r="F90" i="41"/>
  <c r="F91" i="41"/>
  <c r="F92" i="41"/>
  <c r="F93" i="41"/>
  <c r="F94" i="41"/>
  <c r="F95" i="41"/>
  <c r="F96" i="41"/>
  <c r="F97" i="41"/>
  <c r="F98" i="41"/>
  <c r="F99" i="41"/>
  <c r="F100" i="41"/>
  <c r="F101" i="41"/>
  <c r="F102" i="41"/>
  <c r="F103" i="41"/>
  <c r="F104" i="41"/>
  <c r="F105" i="41"/>
  <c r="F106" i="41"/>
  <c r="F107" i="41"/>
  <c r="F108" i="41"/>
  <c r="F109" i="41"/>
  <c r="F110" i="41"/>
  <c r="F111" i="41"/>
  <c r="F112" i="41"/>
  <c r="F113" i="41"/>
  <c r="F114" i="41"/>
  <c r="F115" i="41"/>
  <c r="F116" i="41"/>
  <c r="F117" i="41"/>
  <c r="F118" i="41"/>
  <c r="F119" i="41"/>
  <c r="F120" i="41"/>
  <c r="F121" i="41"/>
  <c r="F122" i="41"/>
  <c r="F123" i="41"/>
  <c r="F124" i="41"/>
  <c r="F125" i="41"/>
  <c r="F126" i="41"/>
  <c r="F127" i="41"/>
  <c r="F128" i="41"/>
  <c r="F129" i="41"/>
  <c r="F130" i="41"/>
  <c r="F131" i="41"/>
  <c r="F132" i="41"/>
  <c r="F133" i="41"/>
  <c r="F134" i="41"/>
  <c r="F135" i="41"/>
  <c r="F136" i="41"/>
  <c r="F137" i="41"/>
  <c r="F138" i="41"/>
  <c r="F139" i="41"/>
  <c r="F140" i="41"/>
  <c r="F141" i="41"/>
  <c r="F142" i="41"/>
  <c r="F143" i="41"/>
  <c r="F144" i="41"/>
  <c r="F145" i="41"/>
  <c r="F146" i="41"/>
  <c r="F147" i="41"/>
  <c r="F148" i="41"/>
  <c r="F149" i="41"/>
  <c r="F150" i="41"/>
  <c r="F151" i="41"/>
  <c r="F152" i="41"/>
  <c r="F153" i="41"/>
  <c r="F154" i="41"/>
  <c r="F155" i="41"/>
  <c r="F156" i="41"/>
  <c r="F157" i="41"/>
  <c r="F158" i="41"/>
  <c r="F159" i="41"/>
  <c r="F160" i="41"/>
  <c r="F161" i="41"/>
  <c r="F162" i="41"/>
  <c r="F163" i="41"/>
  <c r="F164" i="41"/>
  <c r="F165" i="41"/>
  <c r="F166" i="41"/>
  <c r="F167" i="41"/>
  <c r="F168" i="41"/>
  <c r="F169" i="41"/>
  <c r="F170" i="41"/>
  <c r="F171" i="41"/>
  <c r="F172" i="41"/>
  <c r="F173" i="41"/>
  <c r="F174" i="41"/>
  <c r="F175" i="41"/>
  <c r="F176" i="41"/>
  <c r="F177" i="41"/>
  <c r="F178" i="41"/>
  <c r="F179" i="41"/>
  <c r="F180" i="41"/>
  <c r="F181" i="41"/>
  <c r="F182" i="41"/>
  <c r="F183" i="41"/>
  <c r="F184" i="41"/>
  <c r="F185" i="41"/>
  <c r="F186" i="41"/>
  <c r="F187" i="41"/>
  <c r="F188" i="41"/>
  <c r="F189" i="41"/>
  <c r="F190" i="41"/>
  <c r="F191" i="41"/>
  <c r="F192" i="41"/>
  <c r="F193" i="41"/>
  <c r="F194" i="41"/>
  <c r="F195" i="41"/>
  <c r="F196" i="41"/>
  <c r="F197" i="41"/>
  <c r="F198" i="41"/>
  <c r="F199" i="41"/>
  <c r="F200" i="41"/>
  <c r="F201" i="41"/>
  <c r="F202" i="41"/>
  <c r="F203" i="41"/>
  <c r="F204" i="41"/>
  <c r="F205" i="41"/>
  <c r="F206" i="41"/>
  <c r="F207" i="41"/>
  <c r="F208" i="41"/>
  <c r="F209" i="41"/>
  <c r="F210" i="41"/>
  <c r="F211" i="41"/>
  <c r="F212" i="41"/>
  <c r="F213" i="41"/>
  <c r="F214" i="41"/>
  <c r="F215" i="41"/>
  <c r="F216" i="41"/>
  <c r="F217" i="41"/>
  <c r="F218" i="41"/>
  <c r="F219" i="41"/>
  <c r="F220" i="41"/>
  <c r="F221" i="41"/>
  <c r="F222" i="41"/>
  <c r="F223" i="41"/>
  <c r="F224" i="41"/>
  <c r="F225" i="41"/>
  <c r="F226" i="41"/>
  <c r="F227" i="41"/>
  <c r="F228" i="41"/>
  <c r="F229" i="41"/>
  <c r="F230" i="41"/>
  <c r="F231" i="41"/>
  <c r="F232" i="41"/>
  <c r="F233" i="41"/>
  <c r="F234" i="41"/>
  <c r="F235" i="41"/>
  <c r="F236" i="41"/>
  <c r="F237" i="41"/>
  <c r="F238" i="41"/>
  <c r="F239" i="41"/>
  <c r="F240" i="41"/>
  <c r="F241" i="41"/>
  <c r="F242" i="41"/>
  <c r="F243" i="41"/>
  <c r="F244" i="41"/>
  <c r="F245" i="41"/>
  <c r="F246" i="41"/>
  <c r="F247" i="41"/>
  <c r="F248" i="41"/>
  <c r="F249" i="41"/>
  <c r="F250" i="41"/>
  <c r="F251" i="41"/>
  <c r="F252" i="41"/>
  <c r="F253" i="41"/>
  <c r="F254" i="41"/>
  <c r="F255" i="41"/>
  <c r="F256" i="41"/>
  <c r="F257" i="41"/>
  <c r="F258" i="41"/>
  <c r="F259" i="41"/>
  <c r="F260" i="41"/>
  <c r="F261" i="41"/>
  <c r="F262" i="41"/>
  <c r="F263" i="41"/>
  <c r="F264" i="41"/>
  <c r="F265" i="41"/>
  <c r="F266" i="41"/>
  <c r="F267" i="41"/>
  <c r="F268" i="41"/>
  <c r="F269" i="41"/>
  <c r="F270" i="41"/>
  <c r="F271" i="41"/>
  <c r="F272" i="41"/>
  <c r="F273" i="41"/>
  <c r="F274" i="41"/>
  <c r="F275" i="41"/>
  <c r="F276" i="41"/>
  <c r="F277" i="41"/>
  <c r="F278" i="41"/>
  <c r="F279" i="41"/>
  <c r="F280" i="41"/>
  <c r="F281" i="41"/>
  <c r="F282" i="41"/>
  <c r="F283" i="41"/>
  <c r="F284" i="41"/>
  <c r="F285" i="41"/>
  <c r="F286" i="41"/>
  <c r="F287" i="41"/>
  <c r="F288" i="41"/>
  <c r="F289" i="41"/>
  <c r="F290" i="41"/>
  <c r="F291" i="41"/>
  <c r="F292" i="41"/>
  <c r="F293" i="41"/>
  <c r="F294" i="41"/>
  <c r="F295" i="41"/>
  <c r="F296" i="41"/>
  <c r="F297" i="41"/>
  <c r="F298" i="41"/>
  <c r="F299" i="41"/>
  <c r="F300" i="41"/>
  <c r="F301" i="41"/>
  <c r="F302" i="41"/>
  <c r="F303" i="41"/>
  <c r="F304" i="41"/>
  <c r="F305" i="41"/>
  <c r="F306" i="41"/>
  <c r="F307" i="41"/>
  <c r="F308" i="41"/>
  <c r="F309" i="41"/>
  <c r="F310" i="41"/>
  <c r="F311" i="41"/>
  <c r="F312" i="41"/>
  <c r="F313" i="41"/>
  <c r="F314" i="41"/>
  <c r="F315" i="41"/>
  <c r="F316" i="41"/>
  <c r="F317" i="41"/>
  <c r="F318" i="41"/>
  <c r="F319" i="41"/>
  <c r="F320" i="41"/>
  <c r="F321" i="41"/>
  <c r="F322" i="41"/>
  <c r="F323" i="41"/>
  <c r="F324" i="41"/>
  <c r="F325" i="41"/>
  <c r="F326" i="41"/>
  <c r="F327" i="41"/>
  <c r="F328" i="41"/>
  <c r="F329" i="41"/>
  <c r="F330" i="41"/>
  <c r="F331" i="41"/>
  <c r="F332" i="41"/>
  <c r="F333" i="41"/>
  <c r="F334" i="41"/>
  <c r="F335" i="41"/>
  <c r="F336" i="41"/>
  <c r="F337" i="41"/>
  <c r="F338" i="41"/>
  <c r="F339" i="41"/>
  <c r="F340" i="41"/>
  <c r="F341" i="41"/>
  <c r="F342" i="41"/>
  <c r="F343" i="41"/>
  <c r="F344" i="41"/>
  <c r="F345" i="41"/>
  <c r="F346" i="41"/>
  <c r="F347" i="41"/>
  <c r="F348" i="41"/>
  <c r="F349" i="41"/>
  <c r="F350" i="41"/>
  <c r="F351" i="41"/>
  <c r="F352" i="41"/>
  <c r="F353" i="41"/>
  <c r="F354" i="41"/>
  <c r="F355" i="41"/>
  <c r="F356" i="41"/>
  <c r="F357" i="41"/>
  <c r="F358" i="41"/>
  <c r="F359" i="41"/>
  <c r="F360" i="41"/>
  <c r="F361" i="41"/>
  <c r="F362" i="41"/>
  <c r="F363" i="41"/>
  <c r="F364" i="41"/>
  <c r="F365" i="41"/>
  <c r="F366" i="41"/>
  <c r="F367" i="41"/>
  <c r="F368" i="41"/>
  <c r="F369" i="41"/>
  <c r="F370" i="41"/>
  <c r="F371" i="41"/>
  <c r="F372" i="41"/>
  <c r="F373" i="41"/>
  <c r="F374" i="41"/>
  <c r="F375" i="41"/>
  <c r="F376" i="41"/>
  <c r="F377" i="41"/>
  <c r="F378" i="41"/>
  <c r="F379" i="41"/>
  <c r="F380" i="41"/>
  <c r="F381" i="41"/>
  <c r="F382" i="41"/>
  <c r="F383" i="41"/>
  <c r="F384" i="41"/>
  <c r="F385" i="41"/>
  <c r="F386" i="41"/>
  <c r="F387" i="41"/>
  <c r="F388" i="41"/>
  <c r="F389" i="41"/>
  <c r="F390" i="41"/>
  <c r="F391" i="41"/>
  <c r="F392" i="41"/>
  <c r="F393" i="41"/>
  <c r="F394" i="41"/>
  <c r="F395" i="41"/>
  <c r="F396" i="41"/>
  <c r="F397" i="41"/>
  <c r="F398" i="41"/>
  <c r="F399" i="41"/>
  <c r="F400" i="41"/>
  <c r="F401" i="41"/>
  <c r="F402" i="41"/>
  <c r="F403" i="41"/>
  <c r="F404" i="41"/>
  <c r="F405" i="41"/>
  <c r="F406" i="41"/>
  <c r="F407" i="41"/>
  <c r="F408" i="41"/>
  <c r="F409" i="41"/>
  <c r="F410" i="41"/>
  <c r="F411" i="41"/>
  <c r="F412" i="41"/>
  <c r="F413" i="41"/>
  <c r="F414" i="41"/>
  <c r="F415" i="41"/>
  <c r="F416" i="41"/>
  <c r="F417" i="41"/>
  <c r="F418" i="41"/>
  <c r="F419" i="41"/>
  <c r="F420" i="41"/>
  <c r="F421" i="41"/>
  <c r="F422" i="41"/>
  <c r="F423" i="41"/>
  <c r="F424" i="41"/>
  <c r="F425" i="41"/>
  <c r="F426" i="41"/>
  <c r="F427" i="41"/>
  <c r="F428" i="41"/>
  <c r="F429" i="41"/>
  <c r="F430" i="41"/>
  <c r="F431" i="41"/>
  <c r="F432" i="41"/>
  <c r="F433" i="41"/>
  <c r="F434" i="41"/>
  <c r="F435" i="41"/>
  <c r="F436" i="41"/>
  <c r="F437" i="41"/>
  <c r="F438" i="41"/>
  <c r="F439" i="41"/>
  <c r="F440" i="41"/>
  <c r="F441" i="41"/>
  <c r="F442" i="41"/>
  <c r="F443" i="41"/>
  <c r="F444" i="41"/>
  <c r="F445" i="41"/>
  <c r="F446" i="41"/>
  <c r="F447" i="41"/>
  <c r="F448" i="41"/>
  <c r="F449" i="41"/>
  <c r="F450" i="41"/>
  <c r="F451" i="41"/>
  <c r="F452" i="41"/>
  <c r="F453" i="41"/>
  <c r="F454" i="41"/>
  <c r="F455" i="41"/>
  <c r="F456" i="41"/>
  <c r="F457" i="41"/>
  <c r="F458" i="41"/>
  <c r="F459" i="41"/>
  <c r="F460" i="41"/>
  <c r="F461" i="41"/>
  <c r="F462" i="41"/>
  <c r="F463" i="41"/>
  <c r="F464" i="41"/>
  <c r="F465" i="41"/>
  <c r="F466" i="41"/>
  <c r="F467" i="41"/>
  <c r="F468" i="41"/>
  <c r="F469" i="41"/>
  <c r="F470" i="41"/>
  <c r="F471" i="41"/>
  <c r="F472" i="41"/>
  <c r="F473" i="41"/>
  <c r="F474" i="41"/>
  <c r="F475" i="41"/>
  <c r="F476" i="41"/>
  <c r="F477" i="41"/>
  <c r="F478" i="41"/>
  <c r="F479" i="41"/>
  <c r="F480" i="41"/>
  <c r="F481" i="41"/>
  <c r="F482" i="41"/>
  <c r="F483" i="41"/>
  <c r="F484" i="41"/>
  <c r="F485" i="41"/>
  <c r="F486" i="41"/>
  <c r="F487" i="41"/>
  <c r="F488" i="41"/>
  <c r="F489" i="41"/>
  <c r="F490" i="41"/>
  <c r="F491" i="41"/>
  <c r="F492" i="41"/>
  <c r="F493" i="41"/>
  <c r="F494" i="41"/>
  <c r="F495" i="41"/>
  <c r="F496" i="41"/>
  <c r="F497" i="41"/>
  <c r="F498" i="41"/>
  <c r="F499" i="41"/>
  <c r="F500" i="41"/>
  <c r="F501" i="41"/>
  <c r="F502" i="41"/>
  <c r="F503" i="41"/>
  <c r="F504" i="41"/>
  <c r="F505" i="41"/>
  <c r="F506" i="41"/>
  <c r="F8" i="41"/>
  <c r="F7" i="41"/>
  <c r="J8" i="33"/>
  <c r="J9" i="33"/>
  <c r="J10" i="33"/>
  <c r="J11" i="33"/>
  <c r="J12" i="33"/>
  <c r="J13" i="33"/>
  <c r="J14" i="33"/>
  <c r="J15" i="33"/>
  <c r="J16" i="33"/>
  <c r="J17" i="33"/>
  <c r="J18" i="33"/>
  <c r="J19" i="33"/>
  <c r="J20" i="33"/>
  <c r="J21" i="33"/>
  <c r="J22" i="33"/>
  <c r="J23" i="33"/>
  <c r="J24" i="33"/>
  <c r="J25" i="33"/>
  <c r="J26" i="33"/>
  <c r="J27" i="33"/>
  <c r="J28" i="33"/>
  <c r="J29" i="33"/>
  <c r="J30" i="33"/>
  <c r="J31" i="33"/>
  <c r="J32" i="33"/>
  <c r="J33" i="33"/>
  <c r="J34" i="33"/>
  <c r="J35" i="33"/>
  <c r="J36" i="33"/>
  <c r="J37" i="33"/>
  <c r="J38" i="33"/>
  <c r="J39" i="33"/>
  <c r="J40" i="33"/>
  <c r="J41" i="33"/>
  <c r="J42" i="33"/>
  <c r="J43" i="33"/>
  <c r="J44" i="33"/>
  <c r="J45" i="33"/>
  <c r="J46" i="33"/>
  <c r="J47" i="33"/>
  <c r="J48" i="33"/>
  <c r="J49" i="33"/>
  <c r="J50" i="33"/>
  <c r="J51" i="33"/>
  <c r="J52" i="33"/>
  <c r="J53" i="33"/>
  <c r="J54" i="33"/>
  <c r="J55" i="33"/>
  <c r="J56" i="33"/>
  <c r="J57" i="33"/>
  <c r="J58" i="33"/>
  <c r="J59" i="33"/>
  <c r="J60" i="33"/>
  <c r="J61" i="33"/>
  <c r="J62" i="33"/>
  <c r="J63" i="33"/>
  <c r="J64" i="33"/>
  <c r="J65" i="33"/>
  <c r="J66" i="33"/>
  <c r="J67" i="33"/>
  <c r="J68" i="33"/>
  <c r="J69" i="33"/>
  <c r="J70" i="33"/>
  <c r="J71" i="33"/>
  <c r="J72" i="33"/>
  <c r="J73" i="33"/>
  <c r="J74" i="33"/>
  <c r="J75" i="33"/>
  <c r="J76" i="33"/>
  <c r="J77" i="33"/>
  <c r="J78" i="33"/>
  <c r="J79" i="33"/>
  <c r="J80" i="33"/>
  <c r="J81" i="33"/>
  <c r="J82" i="33"/>
  <c r="J83" i="33"/>
  <c r="J84" i="33"/>
  <c r="J85" i="33"/>
  <c r="J86" i="33"/>
  <c r="J87" i="33"/>
  <c r="J88" i="33"/>
  <c r="J89" i="33"/>
  <c r="J90" i="33"/>
  <c r="J91" i="33"/>
  <c r="J92" i="33"/>
  <c r="J93" i="33"/>
  <c r="J94" i="33"/>
  <c r="J95" i="33"/>
  <c r="J96" i="33"/>
  <c r="J97" i="33"/>
  <c r="J98" i="33"/>
  <c r="J99" i="33"/>
  <c r="J100" i="33"/>
  <c r="J101" i="33"/>
  <c r="J102" i="33"/>
  <c r="J103" i="33"/>
  <c r="J104" i="33"/>
  <c r="J105" i="33"/>
  <c r="J106" i="33"/>
  <c r="J107" i="33"/>
  <c r="J108" i="33"/>
  <c r="J109" i="33"/>
  <c r="J110" i="33"/>
  <c r="J111" i="33"/>
  <c r="J112" i="33"/>
  <c r="J113" i="33"/>
  <c r="J114" i="33"/>
  <c r="J115" i="33"/>
  <c r="J116" i="33"/>
  <c r="J117" i="33"/>
  <c r="J118" i="33"/>
  <c r="J119" i="33"/>
  <c r="J120" i="33"/>
  <c r="J121" i="33"/>
  <c r="J122" i="33"/>
  <c r="J123" i="33"/>
  <c r="J124" i="33"/>
  <c r="J125" i="33"/>
  <c r="J126" i="33"/>
  <c r="J127" i="33"/>
  <c r="J128" i="33"/>
  <c r="J129" i="33"/>
  <c r="J130" i="33"/>
  <c r="J131" i="33"/>
  <c r="J132" i="33"/>
  <c r="J133" i="33"/>
  <c r="J134" i="33"/>
  <c r="J135" i="33"/>
  <c r="J136" i="33"/>
  <c r="J137" i="33"/>
  <c r="J138" i="33"/>
  <c r="J139" i="33"/>
  <c r="J140" i="33"/>
  <c r="J141" i="33"/>
  <c r="J142" i="33"/>
  <c r="J143" i="33"/>
  <c r="J144" i="33"/>
  <c r="J145" i="33"/>
  <c r="J146" i="33"/>
  <c r="J147" i="33"/>
  <c r="J148" i="33"/>
  <c r="J149" i="33"/>
  <c r="J150" i="33"/>
  <c r="J151" i="33"/>
  <c r="J152" i="33"/>
  <c r="J153" i="33"/>
  <c r="J154" i="33"/>
  <c r="J155" i="33"/>
  <c r="J156" i="33"/>
  <c r="J157" i="33"/>
  <c r="J158" i="33"/>
  <c r="J159" i="33"/>
  <c r="J160" i="33"/>
  <c r="J161" i="33"/>
  <c r="J162" i="33"/>
  <c r="J163" i="33"/>
  <c r="J164" i="33"/>
  <c r="J165" i="33"/>
  <c r="J166" i="33"/>
  <c r="J167" i="33"/>
  <c r="J168" i="33"/>
  <c r="J169" i="33"/>
  <c r="J170" i="33"/>
  <c r="J171" i="33"/>
  <c r="J172" i="33"/>
  <c r="J173" i="33"/>
  <c r="J174" i="33"/>
  <c r="J175" i="33"/>
  <c r="J176" i="33"/>
  <c r="J177" i="33"/>
  <c r="J178" i="33"/>
  <c r="J179" i="33"/>
  <c r="J180" i="33"/>
  <c r="J181" i="33"/>
  <c r="J182" i="33"/>
  <c r="J183" i="33"/>
  <c r="J184" i="33"/>
  <c r="J185" i="33"/>
  <c r="J186" i="33"/>
  <c r="J187" i="33"/>
  <c r="J188" i="33"/>
  <c r="J189" i="33"/>
  <c r="J190" i="33"/>
  <c r="J191" i="33"/>
  <c r="J192" i="33"/>
  <c r="J193" i="33"/>
  <c r="J194" i="33"/>
  <c r="J195" i="33"/>
  <c r="J196" i="33"/>
  <c r="J197" i="33"/>
  <c r="J198" i="33"/>
  <c r="J199" i="33"/>
  <c r="J200" i="33"/>
  <c r="J201" i="33"/>
  <c r="J202" i="33"/>
  <c r="J203" i="33"/>
  <c r="J204" i="33"/>
  <c r="J205" i="33"/>
  <c r="J206" i="33"/>
  <c r="J207" i="33"/>
  <c r="J208" i="33"/>
  <c r="J209" i="33"/>
  <c r="J210" i="33"/>
  <c r="J211" i="33"/>
  <c r="J212" i="33"/>
  <c r="J213" i="33"/>
  <c r="J214" i="33"/>
  <c r="J215" i="33"/>
  <c r="J216" i="33"/>
  <c r="J217" i="33"/>
  <c r="J218" i="33"/>
  <c r="J219" i="33"/>
  <c r="J220" i="33"/>
  <c r="J221" i="33"/>
  <c r="J222" i="33"/>
  <c r="J223" i="33"/>
  <c r="J224" i="33"/>
  <c r="J225" i="33"/>
  <c r="J226" i="33"/>
  <c r="J227" i="33"/>
  <c r="J228" i="33"/>
  <c r="J229" i="33"/>
  <c r="J230" i="33"/>
  <c r="J231" i="33"/>
  <c r="J232" i="33"/>
  <c r="J233" i="33"/>
  <c r="J234" i="33"/>
  <c r="J235" i="33"/>
  <c r="J236" i="33"/>
  <c r="J237" i="33"/>
  <c r="J238" i="33"/>
  <c r="J239" i="33"/>
  <c r="J240" i="33"/>
  <c r="J241" i="33"/>
  <c r="J242" i="33"/>
  <c r="J243" i="33"/>
  <c r="J244" i="33"/>
  <c r="J245" i="33"/>
  <c r="J246" i="33"/>
  <c r="J247" i="33"/>
  <c r="J248" i="33"/>
  <c r="J249" i="33"/>
  <c r="J250" i="33"/>
  <c r="J251" i="33"/>
  <c r="J252" i="33"/>
  <c r="J253" i="33"/>
  <c r="J254" i="33"/>
  <c r="J255" i="33"/>
  <c r="J256" i="33"/>
  <c r="J257" i="33"/>
  <c r="J258" i="33"/>
  <c r="J259" i="33"/>
  <c r="J260" i="33"/>
  <c r="J261" i="33"/>
  <c r="J262" i="33"/>
  <c r="J263" i="33"/>
  <c r="J264" i="33"/>
  <c r="J265" i="33"/>
  <c r="J266" i="33"/>
  <c r="J267" i="33"/>
  <c r="J268" i="33"/>
  <c r="J269" i="33"/>
  <c r="J270" i="33"/>
  <c r="J271" i="33"/>
  <c r="J272" i="33"/>
  <c r="J273" i="33"/>
  <c r="J274" i="33"/>
  <c r="J275" i="33"/>
  <c r="J276" i="33"/>
  <c r="J277" i="33"/>
  <c r="J278" i="33"/>
  <c r="J279" i="33"/>
  <c r="J280" i="33"/>
  <c r="J281" i="33"/>
  <c r="J282" i="33"/>
  <c r="J283" i="33"/>
  <c r="J284" i="33"/>
  <c r="J285" i="33"/>
  <c r="J286" i="33"/>
  <c r="J287" i="33"/>
  <c r="J288" i="33"/>
  <c r="J289" i="33"/>
  <c r="J290" i="33"/>
  <c r="J291" i="33"/>
  <c r="J292" i="33"/>
  <c r="J293" i="33"/>
  <c r="J294" i="33"/>
  <c r="J295" i="33"/>
  <c r="J296" i="33"/>
  <c r="J297" i="33"/>
  <c r="J298" i="33"/>
  <c r="J299" i="33"/>
  <c r="J300" i="33"/>
  <c r="J301" i="33"/>
  <c r="J302" i="33"/>
  <c r="J303" i="33"/>
  <c r="J304" i="33"/>
  <c r="J305" i="33"/>
  <c r="J306" i="33"/>
  <c r="J307" i="33"/>
  <c r="J308" i="33"/>
  <c r="J309" i="33"/>
  <c r="J310" i="33"/>
  <c r="J311" i="33"/>
  <c r="J312" i="33"/>
  <c r="J313" i="33"/>
  <c r="J314" i="33"/>
  <c r="J315" i="33"/>
  <c r="J316" i="33"/>
  <c r="J317" i="33"/>
  <c r="J318" i="33"/>
  <c r="J319" i="33"/>
  <c r="J320" i="33"/>
  <c r="J321" i="33"/>
  <c r="J322" i="33"/>
  <c r="J323" i="33"/>
  <c r="J324" i="33"/>
  <c r="J325" i="33"/>
  <c r="J326" i="33"/>
  <c r="J327" i="33"/>
  <c r="J328" i="33"/>
  <c r="J329" i="33"/>
  <c r="J330" i="33"/>
  <c r="J331" i="33"/>
  <c r="J332" i="33"/>
  <c r="J333" i="33"/>
  <c r="J334" i="33"/>
  <c r="J335" i="33"/>
  <c r="J336" i="33"/>
  <c r="J337" i="33"/>
  <c r="J338" i="33"/>
  <c r="J339" i="33"/>
  <c r="J340" i="33"/>
  <c r="J341" i="33"/>
  <c r="J342" i="33"/>
  <c r="J343" i="33"/>
  <c r="J344" i="33"/>
  <c r="J345" i="33"/>
  <c r="J346" i="33"/>
  <c r="J347" i="33"/>
  <c r="J348" i="33"/>
  <c r="J349" i="33"/>
  <c r="J350" i="33"/>
  <c r="J351" i="33"/>
  <c r="J352" i="33"/>
  <c r="J353" i="33"/>
  <c r="J354" i="33"/>
  <c r="J355" i="33"/>
  <c r="J356" i="33"/>
  <c r="J357" i="33"/>
  <c r="J358" i="33"/>
  <c r="J359" i="33"/>
  <c r="J360" i="33"/>
  <c r="J361" i="33"/>
  <c r="J362" i="33"/>
  <c r="J363" i="33"/>
  <c r="J364" i="33"/>
  <c r="J365" i="33"/>
  <c r="J366" i="33"/>
  <c r="J367" i="33"/>
  <c r="J368" i="33"/>
  <c r="J369" i="33"/>
  <c r="J370" i="33"/>
  <c r="J371" i="33"/>
  <c r="J372" i="33"/>
  <c r="J373" i="33"/>
  <c r="J374" i="33"/>
  <c r="J375" i="33"/>
  <c r="J376" i="33"/>
  <c r="J377" i="33"/>
  <c r="J378" i="33"/>
  <c r="J379" i="33"/>
  <c r="J380" i="33"/>
  <c r="J381" i="33"/>
  <c r="J382" i="33"/>
  <c r="J383" i="33"/>
  <c r="J384" i="33"/>
  <c r="J385" i="33"/>
  <c r="J386" i="33"/>
  <c r="J387" i="33"/>
  <c r="J388" i="33"/>
  <c r="J389" i="33"/>
  <c r="J390" i="33"/>
  <c r="J391" i="33"/>
  <c r="J392" i="33"/>
  <c r="J393" i="33"/>
  <c r="J394" i="33"/>
  <c r="J395" i="33"/>
  <c r="J396" i="33"/>
  <c r="J397" i="33"/>
  <c r="J398" i="33"/>
  <c r="J399" i="33"/>
  <c r="J400" i="33"/>
  <c r="J401" i="33"/>
  <c r="J402" i="33"/>
  <c r="J403" i="33"/>
  <c r="J404" i="33"/>
  <c r="J405" i="33"/>
  <c r="J406" i="33"/>
  <c r="J407" i="33"/>
  <c r="J408" i="33"/>
  <c r="J409" i="33"/>
  <c r="J410" i="33"/>
  <c r="J411" i="33"/>
  <c r="J412" i="33"/>
  <c r="J413" i="33"/>
  <c r="J414" i="33"/>
  <c r="J415" i="33"/>
  <c r="J416" i="33"/>
  <c r="J417" i="33"/>
  <c r="J418" i="33"/>
  <c r="J419" i="33"/>
  <c r="J420" i="33"/>
  <c r="J421" i="33"/>
  <c r="J422" i="33"/>
  <c r="J423" i="33"/>
  <c r="J424" i="33"/>
  <c r="J425" i="33"/>
  <c r="J426" i="33"/>
  <c r="J427" i="33"/>
  <c r="J428" i="33"/>
  <c r="J429" i="33"/>
  <c r="J430" i="33"/>
  <c r="J431" i="33"/>
  <c r="J432" i="33"/>
  <c r="J433" i="33"/>
  <c r="J434" i="33"/>
  <c r="J435" i="33"/>
  <c r="J436" i="33"/>
  <c r="J437" i="33"/>
  <c r="J438" i="33"/>
  <c r="J439" i="33"/>
  <c r="J440" i="33"/>
  <c r="J441" i="33"/>
  <c r="J442" i="33"/>
  <c r="J443" i="33"/>
  <c r="J444" i="33"/>
  <c r="J445" i="33"/>
  <c r="J446" i="33"/>
  <c r="J447" i="33"/>
  <c r="J448" i="33"/>
  <c r="J449" i="33"/>
  <c r="J450" i="33"/>
  <c r="J451" i="33"/>
  <c r="J452" i="33"/>
  <c r="J453" i="33"/>
  <c r="J454" i="33"/>
  <c r="J455" i="33"/>
  <c r="J456" i="33"/>
  <c r="J457" i="33"/>
  <c r="J458" i="33"/>
  <c r="J459" i="33"/>
  <c r="J460" i="33"/>
  <c r="J461" i="33"/>
  <c r="J462" i="33"/>
  <c r="J463" i="33"/>
  <c r="J464" i="33"/>
  <c r="J465" i="33"/>
  <c r="J466" i="33"/>
  <c r="J467" i="33"/>
  <c r="J468" i="33"/>
  <c r="J469" i="33"/>
  <c r="J470" i="33"/>
  <c r="J471" i="33"/>
  <c r="J472" i="33"/>
  <c r="J473" i="33"/>
  <c r="J474" i="33"/>
  <c r="J475" i="33"/>
  <c r="J476" i="33"/>
  <c r="J477" i="33"/>
  <c r="J478" i="33"/>
  <c r="J479" i="33"/>
  <c r="J480" i="33"/>
  <c r="J481" i="33"/>
  <c r="J482" i="33"/>
  <c r="J483" i="33"/>
  <c r="J484" i="33"/>
  <c r="J485" i="33"/>
  <c r="J486" i="33"/>
  <c r="J487" i="33"/>
  <c r="J488" i="33"/>
  <c r="J489" i="33"/>
  <c r="J490" i="33"/>
  <c r="J491" i="33"/>
  <c r="J492" i="33"/>
  <c r="J493" i="33"/>
  <c r="J494" i="33"/>
  <c r="J495" i="33"/>
  <c r="J496" i="33"/>
  <c r="J497" i="33"/>
  <c r="J498" i="33"/>
  <c r="J499" i="33"/>
  <c r="J500" i="33"/>
  <c r="J501" i="33"/>
  <c r="J502" i="33"/>
  <c r="J503" i="33"/>
  <c r="J504" i="33"/>
  <c r="J505" i="33"/>
  <c r="J506" i="33"/>
  <c r="J507" i="33"/>
  <c r="J7" i="33"/>
  <c r="F8" i="42"/>
  <c r="F9" i="42"/>
  <c r="F10" i="42"/>
  <c r="F11" i="42"/>
  <c r="F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F260" i="42"/>
  <c r="F261" i="42"/>
  <c r="F262" i="42"/>
  <c r="F263" i="42"/>
  <c r="F264" i="42"/>
  <c r="F265" i="42"/>
  <c r="F266" i="42"/>
  <c r="F267" i="42"/>
  <c r="F268" i="42"/>
  <c r="F269" i="42"/>
  <c r="F270" i="42"/>
  <c r="F271" i="42"/>
  <c r="F272" i="42"/>
  <c r="F273" i="42"/>
  <c r="F274" i="42"/>
  <c r="F275" i="42"/>
  <c r="F276" i="42"/>
  <c r="F277" i="42"/>
  <c r="F278" i="42"/>
  <c r="F279" i="42"/>
  <c r="F280" i="42"/>
  <c r="F281" i="42"/>
  <c r="F282" i="42"/>
  <c r="F283" i="42"/>
  <c r="F284" i="42"/>
  <c r="F285" i="42"/>
  <c r="F286" i="42"/>
  <c r="F287" i="42"/>
  <c r="F288" i="42"/>
  <c r="F289" i="42"/>
  <c r="F290" i="42"/>
  <c r="F291" i="42"/>
  <c r="F292" i="42"/>
  <c r="F293" i="42"/>
  <c r="F294" i="42"/>
  <c r="F295" i="42"/>
  <c r="F296" i="42"/>
  <c r="F297" i="42"/>
  <c r="F298" i="42"/>
  <c r="F299" i="42"/>
  <c r="F300" i="42"/>
  <c r="F301" i="42"/>
  <c r="F302" i="42"/>
  <c r="F303" i="42"/>
  <c r="F304" i="42"/>
  <c r="F305" i="42"/>
  <c r="F306" i="42"/>
  <c r="F307" i="42"/>
  <c r="F308" i="42"/>
  <c r="F309" i="42"/>
  <c r="F310" i="42"/>
  <c r="F311" i="42"/>
  <c r="F312" i="42"/>
  <c r="F313" i="42"/>
  <c r="F314" i="42"/>
  <c r="F315" i="42"/>
  <c r="F316" i="42"/>
  <c r="F317" i="42"/>
  <c r="F318" i="42"/>
  <c r="F319" i="42"/>
  <c r="F320" i="42"/>
  <c r="F321" i="42"/>
  <c r="F322" i="42"/>
  <c r="F323" i="42"/>
  <c r="F324" i="42"/>
  <c r="F325" i="42"/>
  <c r="F326" i="42"/>
  <c r="F327" i="42"/>
  <c r="F328" i="42"/>
  <c r="F329" i="42"/>
  <c r="F330" i="42"/>
  <c r="F331" i="42"/>
  <c r="F332" i="42"/>
  <c r="F333" i="42"/>
  <c r="F334" i="42"/>
  <c r="F335" i="42"/>
  <c r="F336" i="42"/>
  <c r="F337" i="42"/>
  <c r="F338" i="42"/>
  <c r="F339" i="42"/>
  <c r="F340" i="42"/>
  <c r="F341" i="42"/>
  <c r="F342" i="42"/>
  <c r="F343" i="42"/>
  <c r="F344" i="42"/>
  <c r="F345" i="42"/>
  <c r="F346" i="42"/>
  <c r="F347" i="42"/>
  <c r="F348" i="42"/>
  <c r="F349" i="42"/>
  <c r="F350" i="42"/>
  <c r="F351" i="42"/>
  <c r="F352" i="42"/>
  <c r="F353" i="42"/>
  <c r="F354" i="42"/>
  <c r="F355" i="42"/>
  <c r="F356" i="42"/>
  <c r="F357" i="42"/>
  <c r="F358" i="42"/>
  <c r="F359" i="42"/>
  <c r="F360" i="42"/>
  <c r="F361" i="42"/>
  <c r="F362" i="42"/>
  <c r="F363" i="42"/>
  <c r="F364" i="42"/>
  <c r="F365" i="42"/>
  <c r="F366" i="42"/>
  <c r="F367" i="42"/>
  <c r="F368" i="42"/>
  <c r="F369" i="42"/>
  <c r="F370" i="42"/>
  <c r="F371" i="42"/>
  <c r="F372" i="42"/>
  <c r="F373" i="42"/>
  <c r="F374" i="42"/>
  <c r="F375" i="42"/>
  <c r="F376" i="42"/>
  <c r="F377" i="42"/>
  <c r="F378" i="42"/>
  <c r="F379" i="42"/>
  <c r="F380" i="42"/>
  <c r="F381" i="42"/>
  <c r="F382" i="42"/>
  <c r="F383" i="42"/>
  <c r="F384" i="42"/>
  <c r="F385" i="42"/>
  <c r="F386" i="42"/>
  <c r="F387" i="42"/>
  <c r="F388" i="42"/>
  <c r="F389" i="42"/>
  <c r="F390" i="42"/>
  <c r="F391" i="42"/>
  <c r="F392" i="42"/>
  <c r="F393" i="42"/>
  <c r="F394" i="42"/>
  <c r="F395" i="42"/>
  <c r="F396" i="42"/>
  <c r="F397" i="42"/>
  <c r="F398" i="42"/>
  <c r="F399" i="42"/>
  <c r="F400" i="42"/>
  <c r="F401" i="42"/>
  <c r="F402" i="42"/>
  <c r="F403" i="42"/>
  <c r="F404" i="42"/>
  <c r="F405" i="42"/>
  <c r="F406" i="42"/>
  <c r="F407" i="42"/>
  <c r="F408" i="42"/>
  <c r="F409" i="42"/>
  <c r="F410" i="42"/>
  <c r="F411" i="42"/>
  <c r="F412" i="42"/>
  <c r="F413" i="42"/>
  <c r="F414" i="42"/>
  <c r="F415" i="42"/>
  <c r="F416" i="42"/>
  <c r="F417" i="42"/>
  <c r="F418" i="42"/>
  <c r="F419" i="42"/>
  <c r="F420" i="42"/>
  <c r="F421" i="42"/>
  <c r="F422" i="42"/>
  <c r="F423" i="42"/>
  <c r="F424" i="42"/>
  <c r="F425" i="42"/>
  <c r="F426" i="42"/>
  <c r="F427" i="42"/>
  <c r="F428" i="42"/>
  <c r="F429" i="42"/>
  <c r="F430" i="42"/>
  <c r="F431" i="42"/>
  <c r="F432" i="42"/>
  <c r="F433" i="42"/>
  <c r="F434" i="42"/>
  <c r="F435" i="42"/>
  <c r="F436" i="42"/>
  <c r="F437" i="42"/>
  <c r="F438" i="42"/>
  <c r="F439" i="42"/>
  <c r="F440" i="42"/>
  <c r="F441" i="42"/>
  <c r="F442" i="42"/>
  <c r="F443" i="42"/>
  <c r="F444" i="42"/>
  <c r="F445" i="42"/>
  <c r="F446" i="42"/>
  <c r="F447" i="42"/>
  <c r="F448" i="42"/>
  <c r="F449" i="42"/>
  <c r="F450" i="42"/>
  <c r="F451" i="42"/>
  <c r="F452" i="42"/>
  <c r="F453" i="42"/>
  <c r="F454" i="42"/>
  <c r="F455" i="42"/>
  <c r="F456" i="42"/>
  <c r="F457" i="42"/>
  <c r="F458" i="42"/>
  <c r="F459" i="42"/>
  <c r="F460" i="42"/>
  <c r="F461" i="42"/>
  <c r="F462" i="42"/>
  <c r="F463" i="42"/>
  <c r="F464" i="42"/>
  <c r="F465" i="42"/>
  <c r="F466" i="42"/>
  <c r="F467" i="42"/>
  <c r="F468" i="42"/>
  <c r="F469" i="42"/>
  <c r="F470" i="42"/>
  <c r="F471" i="42"/>
  <c r="F472" i="42"/>
  <c r="F473" i="42"/>
  <c r="F474" i="42"/>
  <c r="F475" i="42"/>
  <c r="F476" i="42"/>
  <c r="F477" i="42"/>
  <c r="F478" i="42"/>
  <c r="F479" i="42"/>
  <c r="F480" i="42"/>
  <c r="F481" i="42"/>
  <c r="F482" i="42"/>
  <c r="F483" i="42"/>
  <c r="F484" i="42"/>
  <c r="F485" i="42"/>
  <c r="F486" i="42"/>
  <c r="F487" i="42"/>
  <c r="F488" i="42"/>
  <c r="F489" i="42"/>
  <c r="F490" i="42"/>
  <c r="F491" i="42"/>
  <c r="F492" i="42"/>
  <c r="F493" i="42"/>
  <c r="F494" i="42"/>
  <c r="F495" i="42"/>
  <c r="F496" i="42"/>
  <c r="F497" i="42"/>
  <c r="F498" i="42"/>
  <c r="F499" i="42"/>
  <c r="F500" i="42"/>
  <c r="F501" i="42"/>
  <c r="F502" i="42"/>
  <c r="F503" i="42"/>
  <c r="F504" i="42"/>
  <c r="F505" i="42"/>
  <c r="F506" i="42"/>
  <c r="F7" i="42"/>
  <c r="F8" i="40"/>
  <c r="F9" i="40"/>
  <c r="F10" i="40"/>
  <c r="F11" i="40"/>
  <c r="F12" i="40"/>
  <c r="F13" i="40"/>
  <c r="F14" i="40"/>
  <c r="F15" i="40"/>
  <c r="F16" i="40"/>
  <c r="F17" i="40"/>
  <c r="F18" i="40"/>
  <c r="F19" i="40"/>
  <c r="F20" i="40"/>
  <c r="F21" i="40"/>
  <c r="F22" i="40"/>
  <c r="F23" i="40"/>
  <c r="F24" i="40"/>
  <c r="F25" i="40"/>
  <c r="F26" i="40"/>
  <c r="F27" i="40"/>
  <c r="F28" i="40"/>
  <c r="F29" i="40"/>
  <c r="F30" i="40"/>
  <c r="F31" i="40"/>
  <c r="F32" i="40"/>
  <c r="F33" i="40"/>
  <c r="F34" i="40"/>
  <c r="F35" i="40"/>
  <c r="F36" i="40"/>
  <c r="F37" i="40"/>
  <c r="F38" i="40"/>
  <c r="F39" i="40"/>
  <c r="F40" i="40"/>
  <c r="F41" i="40"/>
  <c r="F42" i="40"/>
  <c r="F43" i="40"/>
  <c r="F44" i="40"/>
  <c r="F45" i="40"/>
  <c r="F46" i="40"/>
  <c r="F47" i="40"/>
  <c r="F48" i="40"/>
  <c r="F49" i="40"/>
  <c r="F50" i="40"/>
  <c r="F51" i="40"/>
  <c r="F52" i="40"/>
  <c r="F53" i="40"/>
  <c r="F54" i="40"/>
  <c r="F55" i="40"/>
  <c r="F56" i="40"/>
  <c r="F57" i="40"/>
  <c r="F58" i="40"/>
  <c r="F59" i="40"/>
  <c r="F60" i="40"/>
  <c r="F61" i="40"/>
  <c r="F62" i="40"/>
  <c r="F63" i="40"/>
  <c r="F64" i="40"/>
  <c r="F65" i="40"/>
  <c r="F66" i="40"/>
  <c r="F67" i="40"/>
  <c r="F68" i="40"/>
  <c r="F69" i="40"/>
  <c r="F70" i="40"/>
  <c r="F71" i="40"/>
  <c r="F72" i="40"/>
  <c r="F73" i="40"/>
  <c r="F74" i="40"/>
  <c r="F75" i="40"/>
  <c r="F76" i="40"/>
  <c r="F77" i="40"/>
  <c r="F78" i="40"/>
  <c r="F79" i="40"/>
  <c r="F80" i="40"/>
  <c r="F81" i="40"/>
  <c r="F82" i="40"/>
  <c r="F83" i="40"/>
  <c r="F84" i="40"/>
  <c r="F85" i="40"/>
  <c r="F86" i="40"/>
  <c r="F87" i="40"/>
  <c r="F88" i="40"/>
  <c r="F89" i="40"/>
  <c r="F90" i="40"/>
  <c r="F91" i="40"/>
  <c r="F92" i="40"/>
  <c r="F93" i="40"/>
  <c r="F94" i="40"/>
  <c r="F95" i="40"/>
  <c r="F96" i="40"/>
  <c r="F97" i="40"/>
  <c r="F98" i="40"/>
  <c r="F99" i="40"/>
  <c r="F100" i="40"/>
  <c r="F101" i="40"/>
  <c r="F102" i="40"/>
  <c r="F103" i="40"/>
  <c r="F104" i="40"/>
  <c r="F105" i="40"/>
  <c r="F106" i="40"/>
  <c r="F107" i="40"/>
  <c r="F108" i="40"/>
  <c r="F109" i="40"/>
  <c r="F110" i="40"/>
  <c r="F111" i="40"/>
  <c r="F112" i="40"/>
  <c r="F113" i="40"/>
  <c r="F114" i="40"/>
  <c r="F115" i="40"/>
  <c r="F116" i="40"/>
  <c r="F117" i="40"/>
  <c r="F118" i="40"/>
  <c r="F119" i="40"/>
  <c r="F120" i="40"/>
  <c r="F121" i="40"/>
  <c r="F122" i="40"/>
  <c r="F123" i="40"/>
  <c r="F124" i="40"/>
  <c r="F125" i="40"/>
  <c r="F126" i="40"/>
  <c r="F127" i="40"/>
  <c r="F128" i="40"/>
  <c r="F129" i="40"/>
  <c r="F130" i="40"/>
  <c r="F131" i="40"/>
  <c r="F132" i="40"/>
  <c r="F133" i="40"/>
  <c r="F134" i="40"/>
  <c r="F135" i="40"/>
  <c r="F136" i="40"/>
  <c r="F137" i="40"/>
  <c r="F138" i="40"/>
  <c r="F139" i="40"/>
  <c r="F140" i="40"/>
  <c r="F141" i="40"/>
  <c r="F142" i="40"/>
  <c r="F143" i="40"/>
  <c r="F144" i="40"/>
  <c r="F145" i="40"/>
  <c r="F146" i="40"/>
  <c r="F147" i="40"/>
  <c r="F148" i="40"/>
  <c r="F149" i="40"/>
  <c r="F150" i="40"/>
  <c r="F151" i="40"/>
  <c r="F152" i="40"/>
  <c r="F153" i="40"/>
  <c r="F154" i="40"/>
  <c r="F155" i="40"/>
  <c r="F156" i="40"/>
  <c r="F157" i="40"/>
  <c r="F158" i="40"/>
  <c r="F159" i="40"/>
  <c r="F160" i="40"/>
  <c r="F161" i="40"/>
  <c r="F162" i="40"/>
  <c r="F163" i="40"/>
  <c r="F164" i="40"/>
  <c r="F165" i="40"/>
  <c r="F166" i="40"/>
  <c r="F167" i="40"/>
  <c r="F168" i="40"/>
  <c r="F169" i="40"/>
  <c r="F170" i="40"/>
  <c r="F171" i="40"/>
  <c r="F172" i="40"/>
  <c r="F173" i="40"/>
  <c r="F174" i="40"/>
  <c r="F175" i="40"/>
  <c r="F176" i="40"/>
  <c r="F177" i="40"/>
  <c r="F178" i="40"/>
  <c r="F179" i="40"/>
  <c r="F180" i="40"/>
  <c r="F181" i="40"/>
  <c r="F182" i="40"/>
  <c r="F183" i="40"/>
  <c r="F184" i="40"/>
  <c r="F185" i="40"/>
  <c r="F186" i="40"/>
  <c r="F187" i="40"/>
  <c r="F188" i="40"/>
  <c r="F189" i="40"/>
  <c r="F190" i="40"/>
  <c r="F191" i="40"/>
  <c r="F192" i="40"/>
  <c r="F193" i="40"/>
  <c r="F194" i="40"/>
  <c r="F195" i="40"/>
  <c r="F196" i="40"/>
  <c r="F197" i="40"/>
  <c r="F198" i="40"/>
  <c r="F199" i="40"/>
  <c r="F200" i="40"/>
  <c r="F201" i="40"/>
  <c r="F202" i="40"/>
  <c r="F203" i="40"/>
  <c r="F204" i="40"/>
  <c r="F205" i="40"/>
  <c r="F206" i="40"/>
  <c r="F207" i="40"/>
  <c r="F208" i="40"/>
  <c r="F209" i="40"/>
  <c r="F210" i="40"/>
  <c r="F211" i="40"/>
  <c r="F212" i="40"/>
  <c r="F213" i="40"/>
  <c r="F214" i="40"/>
  <c r="F215" i="40"/>
  <c r="F216" i="40"/>
  <c r="F217" i="40"/>
  <c r="F218" i="40"/>
  <c r="F219" i="40"/>
  <c r="F220" i="40"/>
  <c r="F221" i="40"/>
  <c r="F222" i="40"/>
  <c r="F223" i="40"/>
  <c r="F224" i="40"/>
  <c r="F225" i="40"/>
  <c r="F226" i="40"/>
  <c r="F227" i="40"/>
  <c r="F228" i="40"/>
  <c r="F229" i="40"/>
  <c r="F230" i="40"/>
  <c r="F231" i="40"/>
  <c r="F232" i="40"/>
  <c r="F233" i="40"/>
  <c r="F234" i="40"/>
  <c r="F235" i="40"/>
  <c r="F236" i="40"/>
  <c r="F237" i="40"/>
  <c r="F238" i="40"/>
  <c r="F239" i="40"/>
  <c r="F240" i="40"/>
  <c r="F241" i="40"/>
  <c r="F242" i="40"/>
  <c r="F243" i="40"/>
  <c r="F244" i="40"/>
  <c r="F245" i="40"/>
  <c r="F246" i="40"/>
  <c r="F247" i="40"/>
  <c r="F248" i="40"/>
  <c r="F249" i="40"/>
  <c r="F250" i="40"/>
  <c r="F251" i="40"/>
  <c r="F252" i="40"/>
  <c r="F253" i="40"/>
  <c r="F254" i="40"/>
  <c r="F255" i="40"/>
  <c r="F256" i="40"/>
  <c r="F257" i="40"/>
  <c r="F258" i="40"/>
  <c r="F259" i="40"/>
  <c r="F260" i="40"/>
  <c r="F261" i="40"/>
  <c r="F262" i="40"/>
  <c r="F263" i="40"/>
  <c r="F264" i="40"/>
  <c r="F265" i="40"/>
  <c r="F266" i="40"/>
  <c r="F267" i="40"/>
  <c r="F268" i="40"/>
  <c r="F269" i="40"/>
  <c r="F270" i="40"/>
  <c r="F271" i="40"/>
  <c r="F272" i="40"/>
  <c r="F273" i="40"/>
  <c r="F274" i="40"/>
  <c r="F275" i="40"/>
  <c r="F276" i="40"/>
  <c r="F277" i="40"/>
  <c r="F278" i="40"/>
  <c r="F279" i="40"/>
  <c r="F280" i="40"/>
  <c r="F281" i="40"/>
  <c r="F282" i="40"/>
  <c r="F283" i="40"/>
  <c r="F284" i="40"/>
  <c r="F285" i="40"/>
  <c r="F286" i="40"/>
  <c r="F287" i="40"/>
  <c r="F288" i="40"/>
  <c r="F289" i="40"/>
  <c r="F290" i="40"/>
  <c r="F291" i="40"/>
  <c r="F292" i="40"/>
  <c r="F293" i="40"/>
  <c r="F294" i="40"/>
  <c r="F295" i="40"/>
  <c r="F296" i="40"/>
  <c r="F297" i="40"/>
  <c r="F298" i="40"/>
  <c r="F299" i="40"/>
  <c r="F300" i="40"/>
  <c r="F301" i="40"/>
  <c r="F302" i="40"/>
  <c r="F303" i="40"/>
  <c r="F304" i="40"/>
  <c r="F305" i="40"/>
  <c r="F306" i="40"/>
  <c r="F307" i="40"/>
  <c r="F308" i="40"/>
  <c r="F309" i="40"/>
  <c r="F310" i="40"/>
  <c r="F311" i="40"/>
  <c r="F312" i="40"/>
  <c r="F313" i="40"/>
  <c r="F314" i="40"/>
  <c r="F315" i="40"/>
  <c r="F316" i="40"/>
  <c r="F317" i="40"/>
  <c r="F318" i="40"/>
  <c r="F319" i="40"/>
  <c r="F320" i="40"/>
  <c r="F321" i="40"/>
  <c r="F322" i="40"/>
  <c r="F323" i="40"/>
  <c r="F324" i="40"/>
  <c r="F325" i="40"/>
  <c r="F326" i="40"/>
  <c r="F327" i="40"/>
  <c r="F328" i="40"/>
  <c r="F329" i="40"/>
  <c r="F330" i="40"/>
  <c r="F331" i="40"/>
  <c r="F332" i="40"/>
  <c r="F333" i="40"/>
  <c r="F334" i="40"/>
  <c r="F335" i="40"/>
  <c r="F336" i="40"/>
  <c r="F337" i="40"/>
  <c r="F338" i="40"/>
  <c r="F339" i="40"/>
  <c r="F340" i="40"/>
  <c r="F341" i="40"/>
  <c r="F342" i="40"/>
  <c r="F343" i="40"/>
  <c r="F344" i="40"/>
  <c r="F345" i="40"/>
  <c r="F346" i="40"/>
  <c r="F347" i="40"/>
  <c r="F348" i="40"/>
  <c r="F349" i="40"/>
  <c r="F350" i="40"/>
  <c r="F351" i="40"/>
  <c r="F352" i="40"/>
  <c r="F353" i="40"/>
  <c r="F354" i="40"/>
  <c r="F355" i="40"/>
  <c r="F356" i="40"/>
  <c r="F357" i="40"/>
  <c r="F358" i="40"/>
  <c r="F359" i="40"/>
  <c r="F360" i="40"/>
  <c r="F361" i="40"/>
  <c r="F362" i="40"/>
  <c r="F363" i="40"/>
  <c r="F364" i="40"/>
  <c r="F365" i="40"/>
  <c r="F366" i="40"/>
  <c r="F367" i="40"/>
  <c r="F368" i="40"/>
  <c r="F369" i="40"/>
  <c r="F370" i="40"/>
  <c r="F371" i="40"/>
  <c r="F372" i="40"/>
  <c r="F373" i="40"/>
  <c r="F374" i="40"/>
  <c r="F375" i="40"/>
  <c r="F376" i="40"/>
  <c r="F377" i="40"/>
  <c r="F378" i="40"/>
  <c r="F379" i="40"/>
  <c r="F380" i="40"/>
  <c r="F381" i="40"/>
  <c r="F382" i="40"/>
  <c r="F383" i="40"/>
  <c r="F384" i="40"/>
  <c r="F385" i="40"/>
  <c r="F386" i="40"/>
  <c r="F387" i="40"/>
  <c r="F388" i="40"/>
  <c r="F389" i="40"/>
  <c r="F390" i="40"/>
  <c r="F391" i="40"/>
  <c r="F392" i="40"/>
  <c r="F393" i="40"/>
  <c r="F394" i="40"/>
  <c r="F395" i="40"/>
  <c r="F396" i="40"/>
  <c r="F397" i="40"/>
  <c r="F398" i="40"/>
  <c r="F399" i="40"/>
  <c r="F400" i="40"/>
  <c r="F401" i="40"/>
  <c r="F402" i="40"/>
  <c r="F403" i="40"/>
  <c r="F404" i="40"/>
  <c r="F405" i="40"/>
  <c r="F406" i="40"/>
  <c r="F407" i="40"/>
  <c r="F408" i="40"/>
  <c r="F409" i="40"/>
  <c r="F410" i="40"/>
  <c r="F411" i="40"/>
  <c r="F412" i="40"/>
  <c r="F413" i="40"/>
  <c r="F414" i="40"/>
  <c r="F415" i="40"/>
  <c r="F416" i="40"/>
  <c r="F417" i="40"/>
  <c r="F418" i="40"/>
  <c r="F419" i="40"/>
  <c r="F420" i="40"/>
  <c r="F421" i="40"/>
  <c r="F422" i="40"/>
  <c r="F423" i="40"/>
  <c r="F424" i="40"/>
  <c r="F425" i="40"/>
  <c r="F426" i="40"/>
  <c r="F427" i="40"/>
  <c r="F428" i="40"/>
  <c r="F429" i="40"/>
  <c r="F430" i="40"/>
  <c r="F431" i="40"/>
  <c r="F432" i="40"/>
  <c r="F433" i="40"/>
  <c r="F434" i="40"/>
  <c r="F435" i="40"/>
  <c r="F436" i="40"/>
  <c r="F437" i="40"/>
  <c r="F438" i="40"/>
  <c r="F439" i="40"/>
  <c r="F440" i="40"/>
  <c r="F441" i="40"/>
  <c r="F442" i="40"/>
  <c r="F443" i="40"/>
  <c r="F444" i="40"/>
  <c r="F445" i="40"/>
  <c r="F446" i="40"/>
  <c r="F447" i="40"/>
  <c r="F448" i="40"/>
  <c r="F449" i="40"/>
  <c r="F450" i="40"/>
  <c r="F451" i="40"/>
  <c r="F452" i="40"/>
  <c r="F453" i="40"/>
  <c r="F454" i="40"/>
  <c r="F455" i="40"/>
  <c r="F456" i="40"/>
  <c r="F457" i="40"/>
  <c r="F458" i="40"/>
  <c r="F459" i="40"/>
  <c r="F460" i="40"/>
  <c r="F461" i="40"/>
  <c r="F462" i="40"/>
  <c r="F463" i="40"/>
  <c r="F464" i="40"/>
  <c r="F465" i="40"/>
  <c r="F466" i="40"/>
  <c r="F467" i="40"/>
  <c r="F468" i="40"/>
  <c r="F469" i="40"/>
  <c r="F470" i="40"/>
  <c r="F471" i="40"/>
  <c r="F472" i="40"/>
  <c r="F473" i="40"/>
  <c r="F474" i="40"/>
  <c r="F475" i="40"/>
  <c r="F476" i="40"/>
  <c r="F477" i="40"/>
  <c r="F478" i="40"/>
  <c r="F479" i="40"/>
  <c r="F480" i="40"/>
  <c r="F481" i="40"/>
  <c r="F482" i="40"/>
  <c r="F483" i="40"/>
  <c r="F484" i="40"/>
  <c r="F485" i="40"/>
  <c r="F486" i="40"/>
  <c r="F487" i="40"/>
  <c r="F488" i="40"/>
  <c r="F489" i="40"/>
  <c r="F490" i="40"/>
  <c r="F491" i="40"/>
  <c r="F492" i="40"/>
  <c r="F493" i="40"/>
  <c r="F494" i="40"/>
  <c r="F495" i="40"/>
  <c r="F496" i="40"/>
  <c r="F497" i="40"/>
  <c r="F498" i="40"/>
  <c r="F499" i="40"/>
  <c r="F500" i="40"/>
  <c r="F501" i="40"/>
  <c r="F502" i="40"/>
  <c r="F503" i="40"/>
  <c r="F504" i="40"/>
  <c r="F505" i="40"/>
  <c r="F506" i="40"/>
  <c r="F7" i="40"/>
  <c r="C36" i="43" l="1"/>
  <c r="C33" i="43"/>
  <c r="D33" i="43"/>
  <c r="E12" i="43" l="1"/>
  <c r="E11" i="43"/>
  <c r="E10" i="43"/>
  <c r="R12" i="42"/>
  <c r="R13" i="42"/>
  <c r="R14" i="42"/>
  <c r="R15" i="42"/>
  <c r="R16" i="42"/>
  <c r="R17" i="42"/>
  <c r="R18" i="42"/>
  <c r="R19" i="42"/>
  <c r="R20" i="42"/>
  <c r="R21" i="42"/>
  <c r="R22" i="42"/>
  <c r="R23" i="42"/>
  <c r="R24" i="42"/>
  <c r="R25" i="42"/>
  <c r="R26" i="42"/>
  <c r="R27" i="42"/>
  <c r="R28" i="42"/>
  <c r="R29" i="42"/>
  <c r="R30" i="42"/>
  <c r="R31" i="42"/>
  <c r="R32" i="42"/>
  <c r="R33" i="42"/>
  <c r="R34" i="42"/>
  <c r="R35" i="42"/>
  <c r="R36" i="42"/>
  <c r="R37" i="42"/>
  <c r="R38" i="42"/>
  <c r="R39" i="42"/>
  <c r="R40" i="42"/>
  <c r="R41" i="42"/>
  <c r="R42" i="42"/>
  <c r="R43" i="42"/>
  <c r="R44" i="42"/>
  <c r="R45" i="42"/>
  <c r="R46" i="42"/>
  <c r="R47" i="42"/>
  <c r="R48" i="42"/>
  <c r="R49" i="42"/>
  <c r="R50" i="42"/>
  <c r="R51" i="42"/>
  <c r="R52" i="42"/>
  <c r="R53" i="42"/>
  <c r="R54" i="42"/>
  <c r="R55" i="42"/>
  <c r="R56" i="42"/>
  <c r="R57" i="42"/>
  <c r="R58" i="42"/>
  <c r="R59" i="42"/>
  <c r="R60" i="42"/>
  <c r="R61" i="42"/>
  <c r="R62" i="42"/>
  <c r="R63" i="42"/>
  <c r="R64" i="42"/>
  <c r="R65" i="42"/>
  <c r="R66" i="42"/>
  <c r="R67" i="42"/>
  <c r="R68" i="42"/>
  <c r="R69" i="42"/>
  <c r="R70" i="42"/>
  <c r="R71" i="42"/>
  <c r="R72" i="42"/>
  <c r="R73" i="42"/>
  <c r="R74" i="42"/>
  <c r="R75" i="42"/>
  <c r="R76" i="42"/>
  <c r="R77" i="42"/>
  <c r="R78" i="42"/>
  <c r="R79" i="42"/>
  <c r="R80" i="42"/>
  <c r="R81" i="42"/>
  <c r="R82" i="42"/>
  <c r="R83" i="42"/>
  <c r="R84" i="42"/>
  <c r="R85" i="42"/>
  <c r="R86" i="42"/>
  <c r="R87" i="42"/>
  <c r="R88" i="42"/>
  <c r="R89" i="42"/>
  <c r="R90" i="42"/>
  <c r="R91" i="42"/>
  <c r="R92" i="42"/>
  <c r="R93" i="42"/>
  <c r="R94" i="42"/>
  <c r="R95" i="42"/>
  <c r="R96" i="42"/>
  <c r="R97" i="42"/>
  <c r="R98" i="42"/>
  <c r="R99" i="42"/>
  <c r="R100" i="42"/>
  <c r="R101" i="42"/>
  <c r="R102" i="42"/>
  <c r="R103" i="42"/>
  <c r="R104" i="42"/>
  <c r="R105" i="42"/>
  <c r="R106" i="42"/>
  <c r="R107" i="42"/>
  <c r="R108" i="42"/>
  <c r="R109" i="42"/>
  <c r="R110" i="42"/>
  <c r="R111" i="42"/>
  <c r="R112" i="42"/>
  <c r="R113" i="42"/>
  <c r="R114" i="42"/>
  <c r="R115" i="42"/>
  <c r="R116" i="42"/>
  <c r="R117" i="42"/>
  <c r="R118" i="42"/>
  <c r="R119" i="42"/>
  <c r="R120" i="42"/>
  <c r="R121" i="42"/>
  <c r="R122" i="42"/>
  <c r="R123" i="42"/>
  <c r="R124" i="42"/>
  <c r="R125" i="42"/>
  <c r="R126" i="42"/>
  <c r="R127" i="42"/>
  <c r="R128" i="42"/>
  <c r="R129" i="42"/>
  <c r="R130" i="42"/>
  <c r="R131" i="42"/>
  <c r="R132" i="42"/>
  <c r="R133" i="42"/>
  <c r="R134" i="42"/>
  <c r="R135" i="42"/>
  <c r="R136" i="42"/>
  <c r="R137" i="42"/>
  <c r="R138" i="42"/>
  <c r="R139" i="42"/>
  <c r="R140" i="42"/>
  <c r="R141" i="42"/>
  <c r="R142" i="42"/>
  <c r="R143" i="42"/>
  <c r="R144" i="42"/>
  <c r="R145" i="42"/>
  <c r="R146" i="42"/>
  <c r="R147" i="42"/>
  <c r="R148" i="42"/>
  <c r="R149" i="42"/>
  <c r="R150" i="42"/>
  <c r="R151" i="42"/>
  <c r="R152" i="42"/>
  <c r="R153" i="42"/>
  <c r="R154" i="42"/>
  <c r="R155" i="42"/>
  <c r="R156" i="42"/>
  <c r="R157" i="42"/>
  <c r="R158" i="42"/>
  <c r="R159" i="42"/>
  <c r="R160" i="42"/>
  <c r="R161" i="42"/>
  <c r="R162" i="42"/>
  <c r="R163" i="42"/>
  <c r="R164" i="42"/>
  <c r="R165" i="42"/>
  <c r="R166" i="42"/>
  <c r="R167" i="42"/>
  <c r="R168" i="42"/>
  <c r="R169" i="42"/>
  <c r="R170" i="42"/>
  <c r="R171" i="42"/>
  <c r="R172" i="42"/>
  <c r="R173" i="42"/>
  <c r="R174" i="42"/>
  <c r="R175" i="42"/>
  <c r="R176" i="42"/>
  <c r="R177" i="42"/>
  <c r="R178" i="42"/>
  <c r="R179" i="42"/>
  <c r="R180" i="42"/>
  <c r="R181" i="42"/>
  <c r="R182" i="42"/>
  <c r="R183" i="42"/>
  <c r="R184" i="42"/>
  <c r="R185" i="42"/>
  <c r="R186" i="42"/>
  <c r="R187" i="42"/>
  <c r="R188" i="42"/>
  <c r="R189" i="42"/>
  <c r="R190" i="42"/>
  <c r="R191" i="42"/>
  <c r="R192" i="42"/>
  <c r="R193" i="42"/>
  <c r="R194" i="42"/>
  <c r="R195" i="42"/>
  <c r="R196" i="42"/>
  <c r="R197" i="42"/>
  <c r="R198" i="42"/>
  <c r="R199" i="42"/>
  <c r="R200" i="42"/>
  <c r="R201" i="42"/>
  <c r="R202" i="42"/>
  <c r="R203" i="42"/>
  <c r="R204" i="42"/>
  <c r="R205" i="42"/>
  <c r="R206" i="42"/>
  <c r="R207" i="42"/>
  <c r="R208" i="42"/>
  <c r="R209" i="42"/>
  <c r="R210" i="42"/>
  <c r="R211" i="42"/>
  <c r="R212" i="42"/>
  <c r="R213" i="42"/>
  <c r="R214" i="42"/>
  <c r="R215" i="42"/>
  <c r="R216" i="42"/>
  <c r="R217" i="42"/>
  <c r="R218" i="42"/>
  <c r="R219" i="42"/>
  <c r="R220" i="42"/>
  <c r="R221" i="42"/>
  <c r="R222" i="42"/>
  <c r="R223" i="42"/>
  <c r="R224" i="42"/>
  <c r="R225" i="42"/>
  <c r="R226" i="42"/>
  <c r="R227" i="42"/>
  <c r="R228" i="42"/>
  <c r="R229" i="42"/>
  <c r="R230" i="42"/>
  <c r="R231" i="42"/>
  <c r="R232" i="42"/>
  <c r="R233" i="42"/>
  <c r="R234" i="42"/>
  <c r="R235" i="42"/>
  <c r="R236" i="42"/>
  <c r="R237" i="42"/>
  <c r="R238" i="42"/>
  <c r="R239" i="42"/>
  <c r="R240" i="42"/>
  <c r="R241" i="42"/>
  <c r="R242" i="42"/>
  <c r="R243" i="42"/>
  <c r="R244" i="42"/>
  <c r="R245" i="42"/>
  <c r="R246" i="42"/>
  <c r="R247" i="42"/>
  <c r="R248" i="42"/>
  <c r="R249" i="42"/>
  <c r="R250" i="42"/>
  <c r="R251" i="42"/>
  <c r="R252" i="42"/>
  <c r="R253" i="42"/>
  <c r="R254" i="42"/>
  <c r="R255" i="42"/>
  <c r="R256" i="42"/>
  <c r="R257" i="42"/>
  <c r="R258" i="42"/>
  <c r="R259" i="42"/>
  <c r="R260" i="42"/>
  <c r="R261" i="42"/>
  <c r="R262" i="42"/>
  <c r="R263" i="42"/>
  <c r="R264" i="42"/>
  <c r="R265" i="42"/>
  <c r="R266" i="42"/>
  <c r="R267" i="42"/>
  <c r="R268" i="42"/>
  <c r="R269" i="42"/>
  <c r="R270" i="42"/>
  <c r="R271" i="42"/>
  <c r="R272" i="42"/>
  <c r="R273" i="42"/>
  <c r="R274" i="42"/>
  <c r="R275" i="42"/>
  <c r="R276" i="42"/>
  <c r="R277" i="42"/>
  <c r="R278" i="42"/>
  <c r="R279" i="42"/>
  <c r="R280" i="42"/>
  <c r="R281" i="42"/>
  <c r="R282" i="42"/>
  <c r="R283" i="42"/>
  <c r="R284" i="42"/>
  <c r="R285" i="42"/>
  <c r="R286" i="42"/>
  <c r="R287" i="42"/>
  <c r="R288" i="42"/>
  <c r="R289" i="42"/>
  <c r="R290" i="42"/>
  <c r="R291" i="42"/>
  <c r="R292" i="42"/>
  <c r="R293" i="42"/>
  <c r="R294" i="42"/>
  <c r="R295" i="42"/>
  <c r="R296" i="42"/>
  <c r="R297" i="42"/>
  <c r="R298" i="42"/>
  <c r="R299" i="42"/>
  <c r="R300" i="42"/>
  <c r="R301" i="42"/>
  <c r="R302" i="42"/>
  <c r="R303" i="42"/>
  <c r="R304" i="42"/>
  <c r="R305" i="42"/>
  <c r="R306" i="42"/>
  <c r="R307" i="42"/>
  <c r="R308" i="42"/>
  <c r="R309" i="42"/>
  <c r="R310" i="42"/>
  <c r="R311" i="42"/>
  <c r="R312" i="42"/>
  <c r="R313" i="42"/>
  <c r="R314" i="42"/>
  <c r="R315" i="42"/>
  <c r="R316" i="42"/>
  <c r="R317" i="42"/>
  <c r="R318" i="42"/>
  <c r="R319" i="42"/>
  <c r="R320" i="42"/>
  <c r="R321" i="42"/>
  <c r="R322" i="42"/>
  <c r="R323" i="42"/>
  <c r="R324" i="42"/>
  <c r="R325" i="42"/>
  <c r="R326" i="42"/>
  <c r="R327" i="42"/>
  <c r="R328" i="42"/>
  <c r="R329" i="42"/>
  <c r="R330" i="42"/>
  <c r="R331" i="42"/>
  <c r="R332" i="42"/>
  <c r="R333" i="42"/>
  <c r="R334" i="42"/>
  <c r="R335" i="42"/>
  <c r="R336" i="42"/>
  <c r="R337" i="42"/>
  <c r="R338" i="42"/>
  <c r="R339" i="42"/>
  <c r="R340" i="42"/>
  <c r="R341" i="42"/>
  <c r="R342" i="42"/>
  <c r="R343" i="42"/>
  <c r="R344" i="42"/>
  <c r="R345" i="42"/>
  <c r="R346" i="42"/>
  <c r="R347" i="42"/>
  <c r="R348" i="42"/>
  <c r="R349" i="42"/>
  <c r="R350" i="42"/>
  <c r="R351" i="42"/>
  <c r="R352" i="42"/>
  <c r="R353" i="42"/>
  <c r="R354" i="42"/>
  <c r="R355" i="42"/>
  <c r="R356" i="42"/>
  <c r="R357" i="42"/>
  <c r="R358" i="42"/>
  <c r="R359" i="42"/>
  <c r="R360" i="42"/>
  <c r="R361" i="42"/>
  <c r="R362" i="42"/>
  <c r="R363" i="42"/>
  <c r="R364" i="42"/>
  <c r="R365" i="42"/>
  <c r="R366" i="42"/>
  <c r="R367" i="42"/>
  <c r="R368" i="42"/>
  <c r="R369" i="42"/>
  <c r="R370" i="42"/>
  <c r="R371" i="42"/>
  <c r="R372" i="42"/>
  <c r="R373" i="42"/>
  <c r="R374" i="42"/>
  <c r="R375" i="42"/>
  <c r="R376" i="42"/>
  <c r="R377" i="42"/>
  <c r="R378" i="42"/>
  <c r="R379" i="42"/>
  <c r="R380" i="42"/>
  <c r="R381" i="42"/>
  <c r="R382" i="42"/>
  <c r="R383" i="42"/>
  <c r="R384" i="42"/>
  <c r="R385" i="42"/>
  <c r="R386" i="42"/>
  <c r="R387" i="42"/>
  <c r="R388" i="42"/>
  <c r="R389" i="42"/>
  <c r="R390" i="42"/>
  <c r="R391" i="42"/>
  <c r="R392" i="42"/>
  <c r="R393" i="42"/>
  <c r="R394" i="42"/>
  <c r="R395" i="42"/>
  <c r="R396" i="42"/>
  <c r="R397" i="42"/>
  <c r="R398" i="42"/>
  <c r="R399" i="42"/>
  <c r="R400" i="42"/>
  <c r="R401" i="42"/>
  <c r="R402" i="42"/>
  <c r="R403" i="42"/>
  <c r="R404" i="42"/>
  <c r="R405" i="42"/>
  <c r="R406" i="42"/>
  <c r="R407" i="42"/>
  <c r="R408" i="42"/>
  <c r="R409" i="42"/>
  <c r="R410" i="42"/>
  <c r="R411" i="42"/>
  <c r="R412" i="42"/>
  <c r="R413" i="42"/>
  <c r="R414" i="42"/>
  <c r="R415" i="42"/>
  <c r="R416" i="42"/>
  <c r="R417" i="42"/>
  <c r="R418" i="42"/>
  <c r="R419" i="42"/>
  <c r="R420" i="42"/>
  <c r="R421" i="42"/>
  <c r="R422" i="42"/>
  <c r="R423" i="42"/>
  <c r="R424" i="42"/>
  <c r="R425" i="42"/>
  <c r="R426" i="42"/>
  <c r="R427" i="42"/>
  <c r="R428" i="42"/>
  <c r="R429" i="42"/>
  <c r="R430" i="42"/>
  <c r="R431" i="42"/>
  <c r="R432" i="42"/>
  <c r="R433" i="42"/>
  <c r="R434" i="42"/>
  <c r="R435" i="42"/>
  <c r="R436" i="42"/>
  <c r="R437" i="42"/>
  <c r="R438" i="42"/>
  <c r="R439" i="42"/>
  <c r="R440" i="42"/>
  <c r="R441" i="42"/>
  <c r="R442" i="42"/>
  <c r="R443" i="42"/>
  <c r="R444" i="42"/>
  <c r="R445" i="42"/>
  <c r="R446" i="42"/>
  <c r="R447" i="42"/>
  <c r="R448" i="42"/>
  <c r="R449" i="42"/>
  <c r="R450" i="42"/>
  <c r="R451" i="42"/>
  <c r="R452" i="42"/>
  <c r="R453" i="42"/>
  <c r="R454" i="42"/>
  <c r="R455" i="42"/>
  <c r="R456" i="42"/>
  <c r="R457" i="42"/>
  <c r="R458" i="42"/>
  <c r="R459" i="42"/>
  <c r="R460" i="42"/>
  <c r="R461" i="42"/>
  <c r="R462" i="42"/>
  <c r="R463" i="42"/>
  <c r="R464" i="42"/>
  <c r="R465" i="42"/>
  <c r="R466" i="42"/>
  <c r="R467" i="42"/>
  <c r="R468" i="42"/>
  <c r="R469" i="42"/>
  <c r="R470" i="42"/>
  <c r="R471" i="42"/>
  <c r="R472" i="42"/>
  <c r="R473" i="42"/>
  <c r="R474" i="42"/>
  <c r="R475" i="42"/>
  <c r="R476" i="42"/>
  <c r="R477" i="42"/>
  <c r="R478" i="42"/>
  <c r="R479" i="42"/>
  <c r="R480" i="42"/>
  <c r="R481" i="42"/>
  <c r="R482" i="42"/>
  <c r="R483" i="42"/>
  <c r="R484" i="42"/>
  <c r="R485" i="42"/>
  <c r="R486" i="42"/>
  <c r="R487" i="42"/>
  <c r="R488" i="42"/>
  <c r="R489" i="42"/>
  <c r="R490" i="42"/>
  <c r="R491" i="42"/>
  <c r="R492" i="42"/>
  <c r="R493" i="42"/>
  <c r="R494" i="42"/>
  <c r="R495" i="42"/>
  <c r="R496" i="42"/>
  <c r="R497" i="42"/>
  <c r="R498" i="42"/>
  <c r="R499" i="42"/>
  <c r="R500" i="42"/>
  <c r="R501" i="42"/>
  <c r="R502" i="42"/>
  <c r="R503" i="42"/>
  <c r="R504" i="42"/>
  <c r="R505" i="42"/>
  <c r="R506" i="42"/>
  <c r="T8" i="41"/>
  <c r="T9" i="41"/>
  <c r="T10" i="41"/>
  <c r="T11" i="41"/>
  <c r="T12" i="41"/>
  <c r="T13" i="41"/>
  <c r="T14" i="41"/>
  <c r="T15" i="41"/>
  <c r="T16" i="41"/>
  <c r="T17" i="41"/>
  <c r="T18" i="41"/>
  <c r="T19" i="41"/>
  <c r="T20" i="41"/>
  <c r="T21" i="41"/>
  <c r="T22" i="41"/>
  <c r="T23" i="41"/>
  <c r="T24" i="41"/>
  <c r="T25" i="41"/>
  <c r="T26" i="41"/>
  <c r="T27" i="41"/>
  <c r="T28" i="41"/>
  <c r="T29" i="41"/>
  <c r="T30" i="41"/>
  <c r="T31" i="41"/>
  <c r="T32" i="41"/>
  <c r="T33" i="41"/>
  <c r="T34" i="41"/>
  <c r="T35" i="41"/>
  <c r="T36" i="41"/>
  <c r="T37" i="41"/>
  <c r="T38" i="41"/>
  <c r="T39" i="41"/>
  <c r="T40" i="41"/>
  <c r="T41" i="41"/>
  <c r="T42" i="41"/>
  <c r="T43" i="41"/>
  <c r="T44" i="41"/>
  <c r="T45" i="41"/>
  <c r="T46" i="41"/>
  <c r="T47" i="41"/>
  <c r="T48" i="41"/>
  <c r="T49" i="41"/>
  <c r="T50" i="41"/>
  <c r="T51" i="41"/>
  <c r="T52" i="41"/>
  <c r="T53" i="41"/>
  <c r="T54" i="41"/>
  <c r="T55" i="41"/>
  <c r="T56" i="41"/>
  <c r="T57" i="41"/>
  <c r="T58" i="41"/>
  <c r="T59" i="41"/>
  <c r="T60" i="41"/>
  <c r="T61" i="41"/>
  <c r="T62" i="41"/>
  <c r="T63" i="41"/>
  <c r="T64" i="41"/>
  <c r="T65" i="41"/>
  <c r="T66" i="41"/>
  <c r="T67" i="41"/>
  <c r="T68" i="41"/>
  <c r="T69" i="41"/>
  <c r="T70" i="41"/>
  <c r="T71" i="41"/>
  <c r="T72" i="41"/>
  <c r="T73" i="41"/>
  <c r="T74" i="41"/>
  <c r="T75" i="41"/>
  <c r="T76" i="41"/>
  <c r="T77" i="41"/>
  <c r="T78" i="41"/>
  <c r="T79" i="41"/>
  <c r="T80" i="41"/>
  <c r="T81" i="41"/>
  <c r="T82" i="41"/>
  <c r="T83" i="41"/>
  <c r="T84" i="41"/>
  <c r="T85" i="41"/>
  <c r="T86" i="41"/>
  <c r="T87" i="41"/>
  <c r="T88" i="41"/>
  <c r="T89" i="41"/>
  <c r="T90" i="41"/>
  <c r="T91" i="41"/>
  <c r="T92" i="41"/>
  <c r="T93" i="41"/>
  <c r="T94" i="41"/>
  <c r="T95" i="41"/>
  <c r="T96" i="41"/>
  <c r="T97" i="41"/>
  <c r="T98" i="41"/>
  <c r="T99" i="41"/>
  <c r="T100" i="41"/>
  <c r="T101" i="41"/>
  <c r="T102" i="41"/>
  <c r="T103" i="41"/>
  <c r="T104" i="41"/>
  <c r="T105" i="41"/>
  <c r="T106" i="41"/>
  <c r="T107" i="41"/>
  <c r="T108" i="41"/>
  <c r="T109" i="41"/>
  <c r="T110" i="41"/>
  <c r="T111" i="41"/>
  <c r="T112" i="41"/>
  <c r="T113" i="41"/>
  <c r="T114" i="41"/>
  <c r="T115" i="41"/>
  <c r="T116" i="41"/>
  <c r="T117" i="41"/>
  <c r="T118" i="41"/>
  <c r="T119" i="41"/>
  <c r="T120" i="41"/>
  <c r="T121" i="41"/>
  <c r="T122" i="41"/>
  <c r="T123" i="41"/>
  <c r="T124" i="41"/>
  <c r="T125" i="41"/>
  <c r="T126" i="41"/>
  <c r="T127" i="41"/>
  <c r="T128" i="41"/>
  <c r="T129" i="41"/>
  <c r="T130" i="41"/>
  <c r="T131" i="41"/>
  <c r="T132" i="41"/>
  <c r="T133" i="41"/>
  <c r="T134" i="41"/>
  <c r="T135" i="41"/>
  <c r="T136" i="41"/>
  <c r="T137" i="41"/>
  <c r="T138" i="41"/>
  <c r="T139" i="41"/>
  <c r="T140" i="41"/>
  <c r="T141" i="41"/>
  <c r="T142" i="41"/>
  <c r="T143" i="41"/>
  <c r="T144" i="41"/>
  <c r="T145" i="41"/>
  <c r="T146" i="41"/>
  <c r="T147" i="41"/>
  <c r="T148" i="41"/>
  <c r="T149" i="41"/>
  <c r="T150" i="41"/>
  <c r="T151" i="41"/>
  <c r="T152" i="41"/>
  <c r="T153" i="41"/>
  <c r="T154" i="41"/>
  <c r="T155" i="41"/>
  <c r="T156" i="41"/>
  <c r="T157" i="41"/>
  <c r="T158" i="41"/>
  <c r="T159" i="41"/>
  <c r="T160" i="41"/>
  <c r="T161" i="41"/>
  <c r="T162" i="41"/>
  <c r="T163" i="41"/>
  <c r="T164" i="41"/>
  <c r="T165" i="41"/>
  <c r="T166" i="41"/>
  <c r="T167" i="41"/>
  <c r="T168" i="41"/>
  <c r="T169" i="41"/>
  <c r="T170" i="41"/>
  <c r="T171" i="41"/>
  <c r="T172" i="41"/>
  <c r="T173" i="41"/>
  <c r="T174" i="41"/>
  <c r="T175" i="41"/>
  <c r="T176" i="41"/>
  <c r="T177" i="41"/>
  <c r="T178" i="41"/>
  <c r="T179" i="41"/>
  <c r="T180" i="41"/>
  <c r="T181" i="41"/>
  <c r="T182" i="41"/>
  <c r="T183" i="41"/>
  <c r="T184" i="41"/>
  <c r="T185" i="41"/>
  <c r="T186" i="41"/>
  <c r="T187" i="41"/>
  <c r="T188" i="41"/>
  <c r="T189" i="41"/>
  <c r="T190" i="41"/>
  <c r="T191" i="41"/>
  <c r="T192" i="41"/>
  <c r="T193" i="41"/>
  <c r="T194" i="41"/>
  <c r="T195" i="41"/>
  <c r="T196" i="41"/>
  <c r="T197" i="41"/>
  <c r="T198" i="41"/>
  <c r="T199" i="41"/>
  <c r="T200" i="41"/>
  <c r="T201" i="41"/>
  <c r="T202" i="41"/>
  <c r="T203" i="41"/>
  <c r="T204" i="41"/>
  <c r="T205" i="41"/>
  <c r="T206" i="41"/>
  <c r="T207" i="41"/>
  <c r="T208" i="41"/>
  <c r="T209" i="41"/>
  <c r="T210" i="41"/>
  <c r="T211" i="41"/>
  <c r="T212" i="41"/>
  <c r="T213" i="41"/>
  <c r="T214" i="41"/>
  <c r="T215" i="41"/>
  <c r="T216" i="41"/>
  <c r="T217" i="41"/>
  <c r="T218" i="41"/>
  <c r="T219" i="41"/>
  <c r="T220" i="41"/>
  <c r="T221" i="41"/>
  <c r="T222" i="41"/>
  <c r="T223" i="41"/>
  <c r="T224" i="41"/>
  <c r="T225" i="41"/>
  <c r="T226" i="41"/>
  <c r="T227" i="41"/>
  <c r="T228" i="41"/>
  <c r="T229" i="41"/>
  <c r="T230" i="41"/>
  <c r="T231" i="41"/>
  <c r="T232" i="41"/>
  <c r="T233" i="41"/>
  <c r="T234" i="41"/>
  <c r="T235" i="41"/>
  <c r="T236" i="41"/>
  <c r="T237" i="41"/>
  <c r="T238" i="41"/>
  <c r="T239" i="41"/>
  <c r="T240" i="41"/>
  <c r="T241" i="41"/>
  <c r="T242" i="41"/>
  <c r="T243" i="41"/>
  <c r="T244" i="41"/>
  <c r="T245" i="41"/>
  <c r="T246" i="41"/>
  <c r="T247" i="41"/>
  <c r="T248" i="41"/>
  <c r="T249" i="41"/>
  <c r="T250" i="41"/>
  <c r="T251" i="41"/>
  <c r="T252" i="41"/>
  <c r="T253" i="41"/>
  <c r="T254" i="41"/>
  <c r="T255" i="41"/>
  <c r="T256" i="41"/>
  <c r="T257" i="41"/>
  <c r="T258" i="41"/>
  <c r="T259" i="41"/>
  <c r="T260" i="41"/>
  <c r="T261" i="41"/>
  <c r="T262" i="41"/>
  <c r="T263" i="41"/>
  <c r="T264" i="41"/>
  <c r="T265" i="41"/>
  <c r="T266" i="41"/>
  <c r="T267" i="41"/>
  <c r="T268" i="41"/>
  <c r="T269" i="41"/>
  <c r="T270" i="41"/>
  <c r="T271" i="41"/>
  <c r="T272" i="41"/>
  <c r="T273" i="41"/>
  <c r="T274" i="41"/>
  <c r="T275" i="41"/>
  <c r="T276" i="41"/>
  <c r="T277" i="41"/>
  <c r="T278" i="41"/>
  <c r="T279" i="41"/>
  <c r="T280" i="41"/>
  <c r="T281" i="41"/>
  <c r="T282" i="41"/>
  <c r="T283" i="41"/>
  <c r="T284" i="41"/>
  <c r="T285" i="41"/>
  <c r="T286" i="41"/>
  <c r="T287" i="41"/>
  <c r="T288" i="41"/>
  <c r="T289" i="41"/>
  <c r="T290" i="41"/>
  <c r="T291" i="41"/>
  <c r="T292" i="41"/>
  <c r="T293" i="41"/>
  <c r="T294" i="41"/>
  <c r="T295" i="41"/>
  <c r="T296" i="41"/>
  <c r="T297" i="41"/>
  <c r="T298" i="41"/>
  <c r="T299" i="41"/>
  <c r="T300" i="41"/>
  <c r="T301" i="41"/>
  <c r="T302" i="41"/>
  <c r="T303" i="41"/>
  <c r="T304" i="41"/>
  <c r="T305" i="41"/>
  <c r="T306" i="41"/>
  <c r="T307" i="41"/>
  <c r="T308" i="41"/>
  <c r="T309" i="41"/>
  <c r="T310" i="41"/>
  <c r="T311" i="41"/>
  <c r="T312" i="41"/>
  <c r="T313" i="41"/>
  <c r="T314" i="41"/>
  <c r="T315" i="41"/>
  <c r="T316" i="41"/>
  <c r="T317" i="41"/>
  <c r="T318" i="41"/>
  <c r="T319" i="41"/>
  <c r="T320" i="41"/>
  <c r="T321" i="41"/>
  <c r="T322" i="41"/>
  <c r="T323" i="41"/>
  <c r="T324" i="41"/>
  <c r="T325" i="41"/>
  <c r="T326" i="41"/>
  <c r="T327" i="41"/>
  <c r="T328" i="41"/>
  <c r="T329" i="41"/>
  <c r="T330" i="41"/>
  <c r="T331" i="41"/>
  <c r="T332" i="41"/>
  <c r="T333" i="41"/>
  <c r="T334" i="41"/>
  <c r="T335" i="41"/>
  <c r="T336" i="41"/>
  <c r="T337" i="41"/>
  <c r="T338" i="41"/>
  <c r="T339" i="41"/>
  <c r="T340" i="41"/>
  <c r="T341" i="41"/>
  <c r="T342" i="41"/>
  <c r="T343" i="41"/>
  <c r="T344" i="41"/>
  <c r="T345" i="41"/>
  <c r="T346" i="41"/>
  <c r="T347" i="41"/>
  <c r="T348" i="41"/>
  <c r="T349" i="41"/>
  <c r="T350" i="41"/>
  <c r="T351" i="41"/>
  <c r="T352" i="41"/>
  <c r="T353" i="41"/>
  <c r="T354" i="41"/>
  <c r="T355" i="41"/>
  <c r="T356" i="41"/>
  <c r="T357" i="41"/>
  <c r="T358" i="41"/>
  <c r="T359" i="41"/>
  <c r="T360" i="41"/>
  <c r="T361" i="41"/>
  <c r="T362" i="41"/>
  <c r="T363" i="41"/>
  <c r="T364" i="41"/>
  <c r="T365" i="41"/>
  <c r="T366" i="41"/>
  <c r="T367" i="41"/>
  <c r="T368" i="41"/>
  <c r="T369" i="41"/>
  <c r="T370" i="41"/>
  <c r="T371" i="41"/>
  <c r="T372" i="41"/>
  <c r="T373" i="41"/>
  <c r="T374" i="41"/>
  <c r="T375" i="41"/>
  <c r="T376" i="41"/>
  <c r="T377" i="41"/>
  <c r="T378" i="41"/>
  <c r="T379" i="41"/>
  <c r="T380" i="41"/>
  <c r="T381" i="41"/>
  <c r="T382" i="41"/>
  <c r="T383" i="41"/>
  <c r="T384" i="41"/>
  <c r="T385" i="41"/>
  <c r="T386" i="41"/>
  <c r="T387" i="41"/>
  <c r="T388" i="41"/>
  <c r="T389" i="41"/>
  <c r="T390" i="41"/>
  <c r="T391" i="41"/>
  <c r="T392" i="41"/>
  <c r="T393" i="41"/>
  <c r="T394" i="41"/>
  <c r="T395" i="41"/>
  <c r="T396" i="41"/>
  <c r="T397" i="41"/>
  <c r="T398" i="41"/>
  <c r="T399" i="41"/>
  <c r="T400" i="41"/>
  <c r="T401" i="41"/>
  <c r="T402" i="41"/>
  <c r="T403" i="41"/>
  <c r="T404" i="41"/>
  <c r="T405" i="41"/>
  <c r="T406" i="41"/>
  <c r="T407" i="41"/>
  <c r="T408" i="41"/>
  <c r="T409" i="41"/>
  <c r="T410" i="41"/>
  <c r="T411" i="41"/>
  <c r="T412" i="41"/>
  <c r="T413" i="41"/>
  <c r="T414" i="41"/>
  <c r="T415" i="41"/>
  <c r="T416" i="41"/>
  <c r="T417" i="41"/>
  <c r="T418" i="41"/>
  <c r="T419" i="41"/>
  <c r="T420" i="41"/>
  <c r="T421" i="41"/>
  <c r="T422" i="41"/>
  <c r="T423" i="41"/>
  <c r="T424" i="41"/>
  <c r="T425" i="41"/>
  <c r="T426" i="41"/>
  <c r="T427" i="41"/>
  <c r="T428" i="41"/>
  <c r="T429" i="41"/>
  <c r="T430" i="41"/>
  <c r="T431" i="41"/>
  <c r="T432" i="41"/>
  <c r="T433" i="41"/>
  <c r="T434" i="41"/>
  <c r="T435" i="41"/>
  <c r="T436" i="41"/>
  <c r="T437" i="41"/>
  <c r="T438" i="41"/>
  <c r="T439" i="41"/>
  <c r="T440" i="41"/>
  <c r="T441" i="41"/>
  <c r="T442" i="41"/>
  <c r="T443" i="41"/>
  <c r="T444" i="41"/>
  <c r="T445" i="41"/>
  <c r="T446" i="41"/>
  <c r="T447" i="41"/>
  <c r="T448" i="41"/>
  <c r="T449" i="41"/>
  <c r="T450" i="41"/>
  <c r="T451" i="41"/>
  <c r="T452" i="41"/>
  <c r="T453" i="41"/>
  <c r="T454" i="41"/>
  <c r="T455" i="41"/>
  <c r="T456" i="41"/>
  <c r="T457" i="41"/>
  <c r="T458" i="41"/>
  <c r="T459" i="41"/>
  <c r="T460" i="41"/>
  <c r="T461" i="41"/>
  <c r="T462" i="41"/>
  <c r="T463" i="41"/>
  <c r="T464" i="41"/>
  <c r="T465" i="41"/>
  <c r="T466" i="41"/>
  <c r="T467" i="41"/>
  <c r="T468" i="41"/>
  <c r="T469" i="41"/>
  <c r="T470" i="41"/>
  <c r="T471" i="41"/>
  <c r="T472" i="41"/>
  <c r="T473" i="41"/>
  <c r="T474" i="41"/>
  <c r="T475" i="41"/>
  <c r="T476" i="41"/>
  <c r="T477" i="41"/>
  <c r="T478" i="41"/>
  <c r="T479" i="41"/>
  <c r="T480" i="41"/>
  <c r="T481" i="41"/>
  <c r="T482" i="41"/>
  <c r="T483" i="41"/>
  <c r="T484" i="41"/>
  <c r="T485" i="41"/>
  <c r="T486" i="41"/>
  <c r="T487" i="41"/>
  <c r="T488" i="41"/>
  <c r="T489" i="41"/>
  <c r="T490" i="41"/>
  <c r="T491" i="41"/>
  <c r="T492" i="41"/>
  <c r="T493" i="41"/>
  <c r="T494" i="41"/>
  <c r="T495" i="41"/>
  <c r="T496" i="41"/>
  <c r="T497" i="41"/>
  <c r="T498" i="41"/>
  <c r="T499" i="41"/>
  <c r="T500" i="41"/>
  <c r="T501" i="41"/>
  <c r="T502" i="41"/>
  <c r="T503" i="41"/>
  <c r="T504" i="41"/>
  <c r="T505" i="41"/>
  <c r="T506" i="41"/>
  <c r="H8" i="28" l="1"/>
  <c r="H7" i="28"/>
  <c r="D7" i="42" l="1"/>
  <c r="D8" i="42"/>
  <c r="D9" i="42"/>
  <c r="D10" i="42"/>
  <c r="C7" i="42"/>
  <c r="C8" i="42"/>
  <c r="C9" i="42"/>
  <c r="C10" i="42"/>
  <c r="B7" i="42"/>
  <c r="B8" i="42"/>
  <c r="B9" i="42"/>
  <c r="B10" i="42"/>
  <c r="L8" i="33" l="1"/>
  <c r="L9" i="33"/>
  <c r="L10" i="33"/>
  <c r="L11" i="33"/>
  <c r="L12" i="33"/>
  <c r="L13" i="33"/>
  <c r="L14" i="33"/>
  <c r="L15" i="33"/>
  <c r="L16" i="33"/>
  <c r="L17" i="33"/>
  <c r="L18" i="33"/>
  <c r="L19" i="33"/>
  <c r="L20" i="33"/>
  <c r="L21" i="33"/>
  <c r="L22" i="33"/>
  <c r="L23" i="33"/>
  <c r="L24" i="33"/>
  <c r="L25" i="33"/>
  <c r="L26" i="33"/>
  <c r="L27" i="33"/>
  <c r="L28" i="33"/>
  <c r="L29" i="33"/>
  <c r="L30" i="33"/>
  <c r="L31" i="33"/>
  <c r="L32" i="33"/>
  <c r="L33" i="33"/>
  <c r="L34" i="33"/>
  <c r="L35" i="33"/>
  <c r="L36" i="33"/>
  <c r="L37" i="33"/>
  <c r="L38" i="33"/>
  <c r="L39" i="33"/>
  <c r="L40" i="33"/>
  <c r="L41" i="33"/>
  <c r="L42" i="33"/>
  <c r="L43" i="33"/>
  <c r="L44" i="33"/>
  <c r="L45" i="33"/>
  <c r="L46" i="33"/>
  <c r="L47" i="33"/>
  <c r="L48" i="33"/>
  <c r="L49" i="33"/>
  <c r="L50" i="33"/>
  <c r="L51" i="33"/>
  <c r="L52" i="33"/>
  <c r="L53" i="33"/>
  <c r="L54" i="33"/>
  <c r="L55" i="33"/>
  <c r="L56" i="33"/>
  <c r="L57" i="33"/>
  <c r="L58" i="33"/>
  <c r="L59" i="33"/>
  <c r="L60" i="33"/>
  <c r="L61" i="33"/>
  <c r="L62" i="33"/>
  <c r="L63" i="33"/>
  <c r="L64" i="33"/>
  <c r="L65" i="33"/>
  <c r="L66" i="33"/>
  <c r="L67" i="33"/>
  <c r="L68" i="33"/>
  <c r="L69" i="33"/>
  <c r="L70" i="33"/>
  <c r="L71" i="33"/>
  <c r="L72" i="33"/>
  <c r="L73" i="33"/>
  <c r="L74" i="33"/>
  <c r="L75" i="33"/>
  <c r="L76" i="33"/>
  <c r="L77" i="33"/>
  <c r="L78" i="33"/>
  <c r="L79" i="33"/>
  <c r="L80" i="33"/>
  <c r="L81" i="33"/>
  <c r="L82" i="33"/>
  <c r="L83" i="33"/>
  <c r="L84" i="33"/>
  <c r="L85" i="33"/>
  <c r="L86" i="33"/>
  <c r="L87" i="33"/>
  <c r="L88" i="33"/>
  <c r="L89" i="33"/>
  <c r="L90" i="33"/>
  <c r="L91" i="33"/>
  <c r="L92" i="33"/>
  <c r="L93" i="33"/>
  <c r="L94" i="33"/>
  <c r="L95" i="33"/>
  <c r="L96" i="33"/>
  <c r="L97" i="33"/>
  <c r="L98" i="33"/>
  <c r="L99" i="33"/>
  <c r="L100" i="33"/>
  <c r="L101" i="33"/>
  <c r="L102" i="33"/>
  <c r="L103" i="33"/>
  <c r="L104" i="33"/>
  <c r="L105" i="33"/>
  <c r="L106" i="33"/>
  <c r="L107" i="33"/>
  <c r="L108" i="33"/>
  <c r="L109" i="33"/>
  <c r="L110" i="33"/>
  <c r="L111" i="33"/>
  <c r="L112" i="33"/>
  <c r="L113" i="33"/>
  <c r="L114" i="33"/>
  <c r="L115" i="33"/>
  <c r="L116" i="33"/>
  <c r="L117" i="33"/>
  <c r="L118" i="33"/>
  <c r="L119" i="33"/>
  <c r="L120" i="33"/>
  <c r="L121" i="33"/>
  <c r="L122" i="33"/>
  <c r="L123" i="33"/>
  <c r="L124" i="33"/>
  <c r="L125" i="33"/>
  <c r="L126" i="33"/>
  <c r="L127" i="33"/>
  <c r="L128" i="33"/>
  <c r="L129" i="33"/>
  <c r="L130" i="33"/>
  <c r="L131" i="33"/>
  <c r="L132" i="33"/>
  <c r="L133" i="33"/>
  <c r="L134" i="33"/>
  <c r="L135" i="33"/>
  <c r="L136" i="33"/>
  <c r="L137" i="33"/>
  <c r="L138" i="33"/>
  <c r="L139" i="33"/>
  <c r="L140" i="33"/>
  <c r="L141" i="33"/>
  <c r="L142" i="33"/>
  <c r="L143" i="33"/>
  <c r="L144" i="33"/>
  <c r="L145" i="33"/>
  <c r="L146" i="33"/>
  <c r="L147" i="33"/>
  <c r="L148" i="33"/>
  <c r="L149" i="33"/>
  <c r="L150" i="33"/>
  <c r="L151" i="33"/>
  <c r="L152" i="33"/>
  <c r="L153" i="33"/>
  <c r="L154" i="33"/>
  <c r="L155" i="33"/>
  <c r="L156" i="33"/>
  <c r="L157" i="33"/>
  <c r="L158" i="33"/>
  <c r="L159" i="33"/>
  <c r="L160" i="33"/>
  <c r="L161" i="33"/>
  <c r="L162" i="33"/>
  <c r="L163" i="33"/>
  <c r="L164" i="33"/>
  <c r="L165" i="33"/>
  <c r="L166" i="33"/>
  <c r="L167" i="33"/>
  <c r="L168" i="33"/>
  <c r="L169" i="33"/>
  <c r="L170" i="33"/>
  <c r="L171" i="33"/>
  <c r="L172" i="33"/>
  <c r="L173" i="33"/>
  <c r="L174" i="33"/>
  <c r="L175" i="33"/>
  <c r="L176" i="33"/>
  <c r="L177" i="33"/>
  <c r="L178" i="33"/>
  <c r="L179" i="33"/>
  <c r="L180" i="33"/>
  <c r="L181" i="33"/>
  <c r="L182" i="33"/>
  <c r="L183" i="33"/>
  <c r="L184" i="33"/>
  <c r="L185" i="33"/>
  <c r="L186" i="33"/>
  <c r="L187" i="33"/>
  <c r="L188" i="33"/>
  <c r="L189" i="33"/>
  <c r="L190" i="33"/>
  <c r="L191" i="33"/>
  <c r="L192" i="33"/>
  <c r="L193" i="33"/>
  <c r="L194" i="33"/>
  <c r="L195" i="33"/>
  <c r="L196" i="33"/>
  <c r="L197" i="33"/>
  <c r="L198" i="33"/>
  <c r="L199" i="33"/>
  <c r="L200" i="33"/>
  <c r="L201" i="33"/>
  <c r="L202" i="33"/>
  <c r="L203" i="33"/>
  <c r="L204" i="33"/>
  <c r="L205" i="33"/>
  <c r="L206" i="33"/>
  <c r="L207" i="33"/>
  <c r="L208" i="33"/>
  <c r="L209" i="33"/>
  <c r="L210" i="33"/>
  <c r="L211" i="33"/>
  <c r="L212" i="33"/>
  <c r="L213" i="33"/>
  <c r="L214" i="33"/>
  <c r="L215" i="33"/>
  <c r="L216" i="33"/>
  <c r="L217" i="33"/>
  <c r="L218" i="33"/>
  <c r="L219" i="33"/>
  <c r="L220" i="33"/>
  <c r="L221" i="33"/>
  <c r="L222" i="33"/>
  <c r="L223" i="33"/>
  <c r="L224" i="33"/>
  <c r="L225" i="33"/>
  <c r="L226" i="33"/>
  <c r="L227" i="33"/>
  <c r="L228" i="33"/>
  <c r="L229" i="33"/>
  <c r="L230" i="33"/>
  <c r="L231" i="33"/>
  <c r="L232" i="33"/>
  <c r="L233" i="33"/>
  <c r="L234" i="33"/>
  <c r="L235" i="33"/>
  <c r="L236" i="33"/>
  <c r="L237" i="33"/>
  <c r="L238" i="33"/>
  <c r="L239" i="33"/>
  <c r="L240" i="33"/>
  <c r="L241" i="33"/>
  <c r="L242" i="33"/>
  <c r="L243" i="33"/>
  <c r="L244" i="33"/>
  <c r="L245" i="33"/>
  <c r="L246" i="33"/>
  <c r="L247" i="33"/>
  <c r="L248" i="33"/>
  <c r="L249" i="33"/>
  <c r="L250" i="33"/>
  <c r="L251" i="33"/>
  <c r="L252" i="33"/>
  <c r="L253" i="33"/>
  <c r="L254" i="33"/>
  <c r="L255" i="33"/>
  <c r="L256" i="33"/>
  <c r="L257" i="33"/>
  <c r="L258" i="33"/>
  <c r="L259" i="33"/>
  <c r="L260" i="33"/>
  <c r="L261" i="33"/>
  <c r="L262" i="33"/>
  <c r="L263" i="33"/>
  <c r="L264" i="33"/>
  <c r="L265" i="33"/>
  <c r="L266" i="33"/>
  <c r="L267" i="33"/>
  <c r="L268" i="33"/>
  <c r="L269" i="33"/>
  <c r="L270" i="33"/>
  <c r="L271" i="33"/>
  <c r="L272" i="33"/>
  <c r="L273" i="33"/>
  <c r="L274" i="33"/>
  <c r="L275" i="33"/>
  <c r="L276" i="33"/>
  <c r="L277" i="33"/>
  <c r="L278" i="33"/>
  <c r="L279" i="33"/>
  <c r="L280" i="33"/>
  <c r="L281" i="33"/>
  <c r="L282" i="33"/>
  <c r="L283" i="33"/>
  <c r="L284" i="33"/>
  <c r="L285" i="33"/>
  <c r="L286" i="33"/>
  <c r="L287" i="33"/>
  <c r="L288" i="33"/>
  <c r="L289" i="33"/>
  <c r="L290" i="33"/>
  <c r="L291" i="33"/>
  <c r="L292" i="33"/>
  <c r="L293" i="33"/>
  <c r="L294" i="33"/>
  <c r="L295" i="33"/>
  <c r="L296" i="33"/>
  <c r="L297" i="33"/>
  <c r="L298" i="33"/>
  <c r="L299" i="33"/>
  <c r="L300" i="33"/>
  <c r="L301" i="33"/>
  <c r="L302" i="33"/>
  <c r="L303" i="33"/>
  <c r="L304" i="33"/>
  <c r="L305" i="33"/>
  <c r="L306" i="33"/>
  <c r="L307" i="33"/>
  <c r="L308" i="33"/>
  <c r="L309" i="33"/>
  <c r="L310" i="33"/>
  <c r="L311" i="33"/>
  <c r="L312" i="33"/>
  <c r="L313" i="33"/>
  <c r="L314" i="33"/>
  <c r="L315" i="33"/>
  <c r="L316" i="33"/>
  <c r="L317" i="33"/>
  <c r="L318" i="33"/>
  <c r="L319" i="33"/>
  <c r="L320" i="33"/>
  <c r="L321" i="33"/>
  <c r="L322" i="33"/>
  <c r="L323" i="33"/>
  <c r="L324" i="33"/>
  <c r="L325" i="33"/>
  <c r="L326" i="33"/>
  <c r="L327" i="33"/>
  <c r="L328" i="33"/>
  <c r="L329" i="33"/>
  <c r="L330" i="33"/>
  <c r="L331" i="33"/>
  <c r="L332" i="33"/>
  <c r="L333" i="33"/>
  <c r="L334" i="33"/>
  <c r="L335" i="33"/>
  <c r="L336" i="33"/>
  <c r="L337" i="33"/>
  <c r="L338" i="33"/>
  <c r="L339" i="33"/>
  <c r="L340" i="33"/>
  <c r="L341" i="33"/>
  <c r="L342" i="33"/>
  <c r="L343" i="33"/>
  <c r="L344" i="33"/>
  <c r="L345" i="33"/>
  <c r="L346" i="33"/>
  <c r="L347" i="33"/>
  <c r="L348" i="33"/>
  <c r="L349" i="33"/>
  <c r="L350" i="33"/>
  <c r="L351" i="33"/>
  <c r="L352" i="33"/>
  <c r="L353" i="33"/>
  <c r="L354" i="33"/>
  <c r="L355" i="33"/>
  <c r="L356" i="33"/>
  <c r="L357" i="33"/>
  <c r="L358" i="33"/>
  <c r="L359" i="33"/>
  <c r="L360" i="33"/>
  <c r="L361" i="33"/>
  <c r="L362" i="33"/>
  <c r="L363" i="33"/>
  <c r="L364" i="33"/>
  <c r="L365" i="33"/>
  <c r="L366" i="33"/>
  <c r="L367" i="33"/>
  <c r="L368" i="33"/>
  <c r="L369" i="33"/>
  <c r="L370" i="33"/>
  <c r="L371" i="33"/>
  <c r="L372" i="33"/>
  <c r="L373" i="33"/>
  <c r="L374" i="33"/>
  <c r="L375" i="33"/>
  <c r="L376" i="33"/>
  <c r="L377" i="33"/>
  <c r="L378" i="33"/>
  <c r="L379" i="33"/>
  <c r="L380" i="33"/>
  <c r="L381" i="33"/>
  <c r="L382" i="33"/>
  <c r="L383" i="33"/>
  <c r="L384" i="33"/>
  <c r="L385" i="33"/>
  <c r="L386" i="33"/>
  <c r="L387" i="33"/>
  <c r="L388" i="33"/>
  <c r="L389" i="33"/>
  <c r="L390" i="33"/>
  <c r="L391" i="33"/>
  <c r="L392" i="33"/>
  <c r="L393" i="33"/>
  <c r="L394" i="33"/>
  <c r="L395" i="33"/>
  <c r="L396" i="33"/>
  <c r="L397" i="33"/>
  <c r="L398" i="33"/>
  <c r="L399" i="33"/>
  <c r="L400" i="33"/>
  <c r="L401" i="33"/>
  <c r="L402" i="33"/>
  <c r="L403" i="33"/>
  <c r="L404" i="33"/>
  <c r="L405" i="33"/>
  <c r="L406" i="33"/>
  <c r="L407" i="33"/>
  <c r="L408" i="33"/>
  <c r="L409" i="33"/>
  <c r="L410" i="33"/>
  <c r="L411" i="33"/>
  <c r="L412" i="33"/>
  <c r="L413" i="33"/>
  <c r="L414" i="33"/>
  <c r="L415" i="33"/>
  <c r="L416" i="33"/>
  <c r="L417" i="33"/>
  <c r="L418" i="33"/>
  <c r="L419" i="33"/>
  <c r="L420" i="33"/>
  <c r="L421" i="33"/>
  <c r="L422" i="33"/>
  <c r="L423" i="33"/>
  <c r="L424" i="33"/>
  <c r="L425" i="33"/>
  <c r="L426" i="33"/>
  <c r="L427" i="33"/>
  <c r="L428" i="33"/>
  <c r="L429" i="33"/>
  <c r="L430" i="33"/>
  <c r="L431" i="33"/>
  <c r="L432" i="33"/>
  <c r="L433" i="33"/>
  <c r="L434" i="33"/>
  <c r="L435" i="33"/>
  <c r="L436" i="33"/>
  <c r="L437" i="33"/>
  <c r="L438" i="33"/>
  <c r="L439" i="33"/>
  <c r="L440" i="33"/>
  <c r="L441" i="33"/>
  <c r="L442" i="33"/>
  <c r="L443" i="33"/>
  <c r="L444" i="33"/>
  <c r="L445" i="33"/>
  <c r="L446" i="33"/>
  <c r="L447" i="33"/>
  <c r="L448" i="33"/>
  <c r="L449" i="33"/>
  <c r="L450" i="33"/>
  <c r="L451" i="33"/>
  <c r="L452" i="33"/>
  <c r="L453" i="33"/>
  <c r="L454" i="33"/>
  <c r="L455" i="33"/>
  <c r="L456" i="33"/>
  <c r="L457" i="33"/>
  <c r="L458" i="33"/>
  <c r="L459" i="33"/>
  <c r="L460" i="33"/>
  <c r="L461" i="33"/>
  <c r="L462" i="33"/>
  <c r="L463" i="33"/>
  <c r="L464" i="33"/>
  <c r="L465" i="33"/>
  <c r="L466" i="33"/>
  <c r="L467" i="33"/>
  <c r="L468" i="33"/>
  <c r="L469" i="33"/>
  <c r="L470" i="33"/>
  <c r="L471" i="33"/>
  <c r="L472" i="33"/>
  <c r="L473" i="33"/>
  <c r="L474" i="33"/>
  <c r="L475" i="33"/>
  <c r="L476" i="33"/>
  <c r="L477" i="33"/>
  <c r="L478" i="33"/>
  <c r="L479" i="33"/>
  <c r="L480" i="33"/>
  <c r="L481" i="33"/>
  <c r="L482" i="33"/>
  <c r="L483" i="33"/>
  <c r="L484" i="33"/>
  <c r="L485" i="33"/>
  <c r="L486" i="33"/>
  <c r="L487" i="33"/>
  <c r="L488" i="33"/>
  <c r="L489" i="33"/>
  <c r="L490" i="33"/>
  <c r="L491" i="33"/>
  <c r="L492" i="33"/>
  <c r="L493" i="33"/>
  <c r="L494" i="33"/>
  <c r="L495" i="33"/>
  <c r="L496" i="33"/>
  <c r="L497" i="33"/>
  <c r="L498" i="33"/>
  <c r="L499" i="33"/>
  <c r="L500" i="33"/>
  <c r="L501" i="33"/>
  <c r="L502" i="33"/>
  <c r="L503" i="33"/>
  <c r="L504" i="33"/>
  <c r="L505" i="33"/>
  <c r="L506" i="33"/>
  <c r="L7" i="33"/>
  <c r="K8" i="33"/>
  <c r="K9" i="33"/>
  <c r="K10" i="33"/>
  <c r="K11" i="33"/>
  <c r="K12" i="33"/>
  <c r="K13" i="33"/>
  <c r="K14" i="33"/>
  <c r="K15" i="33"/>
  <c r="K16" i="33"/>
  <c r="K17" i="33"/>
  <c r="K18" i="33"/>
  <c r="K19" i="33"/>
  <c r="K20" i="33"/>
  <c r="K21" i="33"/>
  <c r="K22" i="33"/>
  <c r="K23" i="33"/>
  <c r="K24" i="33"/>
  <c r="K25" i="33"/>
  <c r="K26" i="33"/>
  <c r="K27" i="33"/>
  <c r="K28" i="33"/>
  <c r="K29" i="33"/>
  <c r="K30" i="33"/>
  <c r="K31" i="33"/>
  <c r="K32" i="33"/>
  <c r="K33" i="33"/>
  <c r="K34" i="33"/>
  <c r="K35" i="33"/>
  <c r="K36" i="33"/>
  <c r="K37" i="33"/>
  <c r="K38" i="33"/>
  <c r="K39" i="33"/>
  <c r="K40" i="33"/>
  <c r="K41" i="33"/>
  <c r="K42" i="33"/>
  <c r="K43" i="33"/>
  <c r="K44" i="33"/>
  <c r="K45" i="33"/>
  <c r="K46" i="33"/>
  <c r="K47" i="33"/>
  <c r="K48" i="33"/>
  <c r="K49" i="33"/>
  <c r="K50" i="33"/>
  <c r="K51" i="33"/>
  <c r="K52" i="33"/>
  <c r="K53" i="33"/>
  <c r="K54" i="33"/>
  <c r="K55" i="33"/>
  <c r="K56" i="33"/>
  <c r="K57" i="33"/>
  <c r="K58" i="33"/>
  <c r="K59" i="33"/>
  <c r="K60" i="33"/>
  <c r="K61" i="33"/>
  <c r="K62" i="33"/>
  <c r="K63" i="33"/>
  <c r="K64" i="33"/>
  <c r="K65" i="33"/>
  <c r="K66" i="33"/>
  <c r="K67" i="33"/>
  <c r="K68" i="33"/>
  <c r="K69" i="33"/>
  <c r="K70" i="33"/>
  <c r="K71" i="33"/>
  <c r="K72" i="33"/>
  <c r="K73" i="33"/>
  <c r="K74" i="33"/>
  <c r="K75" i="33"/>
  <c r="K76" i="33"/>
  <c r="K77" i="33"/>
  <c r="K78" i="33"/>
  <c r="K79" i="33"/>
  <c r="K80" i="33"/>
  <c r="K81" i="33"/>
  <c r="K82" i="33"/>
  <c r="K83" i="33"/>
  <c r="K84" i="33"/>
  <c r="K85" i="33"/>
  <c r="K86" i="33"/>
  <c r="K87" i="33"/>
  <c r="K88" i="33"/>
  <c r="K89" i="33"/>
  <c r="K90" i="33"/>
  <c r="K91" i="33"/>
  <c r="K92" i="33"/>
  <c r="K93" i="33"/>
  <c r="K94" i="33"/>
  <c r="K95" i="33"/>
  <c r="K96" i="33"/>
  <c r="K97" i="33"/>
  <c r="K98" i="33"/>
  <c r="K99" i="33"/>
  <c r="K100" i="33"/>
  <c r="K101" i="33"/>
  <c r="K102" i="33"/>
  <c r="K103" i="33"/>
  <c r="K104" i="33"/>
  <c r="K105" i="33"/>
  <c r="K106" i="33"/>
  <c r="K107" i="33"/>
  <c r="K108" i="33"/>
  <c r="K109" i="33"/>
  <c r="K110" i="33"/>
  <c r="K111" i="33"/>
  <c r="K112" i="33"/>
  <c r="K113" i="33"/>
  <c r="K114" i="33"/>
  <c r="K115" i="33"/>
  <c r="K116" i="33"/>
  <c r="K117" i="33"/>
  <c r="K118" i="33"/>
  <c r="K119" i="33"/>
  <c r="K120" i="33"/>
  <c r="K121" i="33"/>
  <c r="K122" i="33"/>
  <c r="K123" i="33"/>
  <c r="K124" i="33"/>
  <c r="K125" i="33"/>
  <c r="K126" i="33"/>
  <c r="K127" i="33"/>
  <c r="K128" i="33"/>
  <c r="K129" i="33"/>
  <c r="K130" i="33"/>
  <c r="K131" i="33"/>
  <c r="K132" i="33"/>
  <c r="K133" i="33"/>
  <c r="K134" i="33"/>
  <c r="K135" i="33"/>
  <c r="K136" i="33"/>
  <c r="K137" i="33"/>
  <c r="K138" i="33"/>
  <c r="K139" i="33"/>
  <c r="K140" i="33"/>
  <c r="K141" i="33"/>
  <c r="K142" i="33"/>
  <c r="K143" i="33"/>
  <c r="K144" i="33"/>
  <c r="K145" i="33"/>
  <c r="K146" i="33"/>
  <c r="K147" i="33"/>
  <c r="K148" i="33"/>
  <c r="K149" i="33"/>
  <c r="K150" i="33"/>
  <c r="K151" i="33"/>
  <c r="K152" i="33"/>
  <c r="K153" i="33"/>
  <c r="K154" i="33"/>
  <c r="K155" i="33"/>
  <c r="K156" i="33"/>
  <c r="K157" i="33"/>
  <c r="K158" i="33"/>
  <c r="K159" i="33"/>
  <c r="K160" i="33"/>
  <c r="K161" i="33"/>
  <c r="K162" i="33"/>
  <c r="K163" i="33"/>
  <c r="K164" i="33"/>
  <c r="K165" i="33"/>
  <c r="K166" i="33"/>
  <c r="K167" i="33"/>
  <c r="K168" i="33"/>
  <c r="K169" i="33"/>
  <c r="K170" i="33"/>
  <c r="K171" i="33"/>
  <c r="K172" i="33"/>
  <c r="K173" i="33"/>
  <c r="K174" i="33"/>
  <c r="K175" i="33"/>
  <c r="K176" i="33"/>
  <c r="K177" i="33"/>
  <c r="K178" i="33"/>
  <c r="K179" i="33"/>
  <c r="K180" i="33"/>
  <c r="K181" i="33"/>
  <c r="K182" i="33"/>
  <c r="K183" i="33"/>
  <c r="K184" i="33"/>
  <c r="K185" i="33"/>
  <c r="K186" i="33"/>
  <c r="K187" i="33"/>
  <c r="K188" i="33"/>
  <c r="K189" i="33"/>
  <c r="K190" i="33"/>
  <c r="K191" i="33"/>
  <c r="K192" i="33"/>
  <c r="K193" i="33"/>
  <c r="K194" i="33"/>
  <c r="K195" i="33"/>
  <c r="K196" i="33"/>
  <c r="K197" i="33"/>
  <c r="K198" i="33"/>
  <c r="K199" i="33"/>
  <c r="K200" i="33"/>
  <c r="K201" i="33"/>
  <c r="K202" i="33"/>
  <c r="K203" i="33"/>
  <c r="K204" i="33"/>
  <c r="K205" i="33"/>
  <c r="K206" i="33"/>
  <c r="K207" i="33"/>
  <c r="K208" i="33"/>
  <c r="K209" i="33"/>
  <c r="K210" i="33"/>
  <c r="K211" i="33"/>
  <c r="K212" i="33"/>
  <c r="K213" i="33"/>
  <c r="K214" i="33"/>
  <c r="K215" i="33"/>
  <c r="K216" i="33"/>
  <c r="K217" i="33"/>
  <c r="K218" i="33"/>
  <c r="K219" i="33"/>
  <c r="K220" i="33"/>
  <c r="K221" i="33"/>
  <c r="K222" i="33"/>
  <c r="K223" i="33"/>
  <c r="K224" i="33"/>
  <c r="K225" i="33"/>
  <c r="K226" i="33"/>
  <c r="K227" i="33"/>
  <c r="K228" i="33"/>
  <c r="K229" i="33"/>
  <c r="K230" i="33"/>
  <c r="K231" i="33"/>
  <c r="K232" i="33"/>
  <c r="K233" i="33"/>
  <c r="K234" i="33"/>
  <c r="K235" i="33"/>
  <c r="K236" i="33"/>
  <c r="K237" i="33"/>
  <c r="K238" i="33"/>
  <c r="K239" i="33"/>
  <c r="K240" i="33"/>
  <c r="K241" i="33"/>
  <c r="K242" i="33"/>
  <c r="K243" i="33"/>
  <c r="K244" i="33"/>
  <c r="K245" i="33"/>
  <c r="K246" i="33"/>
  <c r="K247" i="33"/>
  <c r="K248" i="33"/>
  <c r="K249" i="33"/>
  <c r="K250" i="33"/>
  <c r="K251" i="33"/>
  <c r="K252" i="33"/>
  <c r="K253" i="33"/>
  <c r="K254" i="33"/>
  <c r="K255" i="33"/>
  <c r="K256" i="33"/>
  <c r="K257" i="33"/>
  <c r="K258" i="33"/>
  <c r="K259" i="33"/>
  <c r="K260" i="33"/>
  <c r="K261" i="33"/>
  <c r="K262" i="33"/>
  <c r="K263" i="33"/>
  <c r="K264" i="33"/>
  <c r="K265" i="33"/>
  <c r="K266" i="33"/>
  <c r="K267" i="33"/>
  <c r="K268" i="33"/>
  <c r="K269" i="33"/>
  <c r="K270" i="33"/>
  <c r="K271" i="33"/>
  <c r="K272" i="33"/>
  <c r="K273" i="33"/>
  <c r="K274" i="33"/>
  <c r="K275" i="33"/>
  <c r="K276" i="33"/>
  <c r="K277" i="33"/>
  <c r="K278" i="33"/>
  <c r="K279" i="33"/>
  <c r="K280" i="33"/>
  <c r="K281" i="33"/>
  <c r="K282" i="33"/>
  <c r="K283" i="33"/>
  <c r="K284" i="33"/>
  <c r="K285" i="33"/>
  <c r="K286" i="33"/>
  <c r="K287" i="33"/>
  <c r="K288" i="33"/>
  <c r="K289" i="33"/>
  <c r="K290" i="33"/>
  <c r="K291" i="33"/>
  <c r="K292" i="33"/>
  <c r="K293" i="33"/>
  <c r="K294" i="33"/>
  <c r="K295" i="33"/>
  <c r="K296" i="33"/>
  <c r="K297" i="33"/>
  <c r="K298" i="33"/>
  <c r="K299" i="33"/>
  <c r="K300" i="33"/>
  <c r="K301" i="33"/>
  <c r="K302" i="33"/>
  <c r="K303" i="33"/>
  <c r="K304" i="33"/>
  <c r="K305" i="33"/>
  <c r="K306" i="33"/>
  <c r="K307" i="33"/>
  <c r="K308" i="33"/>
  <c r="K309" i="33"/>
  <c r="K310" i="33"/>
  <c r="K311" i="33"/>
  <c r="K312" i="33"/>
  <c r="K313" i="33"/>
  <c r="K314" i="33"/>
  <c r="K315" i="33"/>
  <c r="K316" i="33"/>
  <c r="K317" i="33"/>
  <c r="K318" i="33"/>
  <c r="K319" i="33"/>
  <c r="K320" i="33"/>
  <c r="K321" i="33"/>
  <c r="K322" i="33"/>
  <c r="K323" i="33"/>
  <c r="K324" i="33"/>
  <c r="K325" i="33"/>
  <c r="K326" i="33"/>
  <c r="K327" i="33"/>
  <c r="K328" i="33"/>
  <c r="K329" i="33"/>
  <c r="K330" i="33"/>
  <c r="K331" i="33"/>
  <c r="K332" i="33"/>
  <c r="K333" i="33"/>
  <c r="K334" i="33"/>
  <c r="K335" i="33"/>
  <c r="K336" i="33"/>
  <c r="K337" i="33"/>
  <c r="K338" i="33"/>
  <c r="K339" i="33"/>
  <c r="K340" i="33"/>
  <c r="K341" i="33"/>
  <c r="K342" i="33"/>
  <c r="K343" i="33"/>
  <c r="K344" i="33"/>
  <c r="K345" i="33"/>
  <c r="K346" i="33"/>
  <c r="K347" i="33"/>
  <c r="K348" i="33"/>
  <c r="K349" i="33"/>
  <c r="K350" i="33"/>
  <c r="K351" i="33"/>
  <c r="K352" i="33"/>
  <c r="K353" i="33"/>
  <c r="K354" i="33"/>
  <c r="K355" i="33"/>
  <c r="K356" i="33"/>
  <c r="K357" i="33"/>
  <c r="K358" i="33"/>
  <c r="K359" i="33"/>
  <c r="K360" i="33"/>
  <c r="K361" i="33"/>
  <c r="K362" i="33"/>
  <c r="K363" i="33"/>
  <c r="K364" i="33"/>
  <c r="K365" i="33"/>
  <c r="K366" i="33"/>
  <c r="K367" i="33"/>
  <c r="K368" i="33"/>
  <c r="K369" i="33"/>
  <c r="K370" i="33"/>
  <c r="K371" i="33"/>
  <c r="K372" i="33"/>
  <c r="K373" i="33"/>
  <c r="K374" i="33"/>
  <c r="K375" i="33"/>
  <c r="K376" i="33"/>
  <c r="K377" i="33"/>
  <c r="K378" i="33"/>
  <c r="K379" i="33"/>
  <c r="K380" i="33"/>
  <c r="K381" i="33"/>
  <c r="K382" i="33"/>
  <c r="K383" i="33"/>
  <c r="K384" i="33"/>
  <c r="K385" i="33"/>
  <c r="K386" i="33"/>
  <c r="K387" i="33"/>
  <c r="K388" i="33"/>
  <c r="K389" i="33"/>
  <c r="K390" i="33"/>
  <c r="K391" i="33"/>
  <c r="K392" i="33"/>
  <c r="K393" i="33"/>
  <c r="K394" i="33"/>
  <c r="K395" i="33"/>
  <c r="K396" i="33"/>
  <c r="K397" i="33"/>
  <c r="K398" i="33"/>
  <c r="K399" i="33"/>
  <c r="K400" i="33"/>
  <c r="K401" i="33"/>
  <c r="K402" i="33"/>
  <c r="K403" i="33"/>
  <c r="K404" i="33"/>
  <c r="K405" i="33"/>
  <c r="K406" i="33"/>
  <c r="K407" i="33"/>
  <c r="K408" i="33"/>
  <c r="K409" i="33"/>
  <c r="K410" i="33"/>
  <c r="K411" i="33"/>
  <c r="K412" i="33"/>
  <c r="K413" i="33"/>
  <c r="K414" i="33"/>
  <c r="K415" i="33"/>
  <c r="K416" i="33"/>
  <c r="K417" i="33"/>
  <c r="K418" i="33"/>
  <c r="K419" i="33"/>
  <c r="K420" i="33"/>
  <c r="K421" i="33"/>
  <c r="K422" i="33"/>
  <c r="K423" i="33"/>
  <c r="K424" i="33"/>
  <c r="K425" i="33"/>
  <c r="K426" i="33"/>
  <c r="K427" i="33"/>
  <c r="K428" i="33"/>
  <c r="K429" i="33"/>
  <c r="K430" i="33"/>
  <c r="K431" i="33"/>
  <c r="K432" i="33"/>
  <c r="K433" i="33"/>
  <c r="K434" i="33"/>
  <c r="K435" i="33"/>
  <c r="K436" i="33"/>
  <c r="K437" i="33"/>
  <c r="K438" i="33"/>
  <c r="K439" i="33"/>
  <c r="K440" i="33"/>
  <c r="K441" i="33"/>
  <c r="K442" i="33"/>
  <c r="K443" i="33"/>
  <c r="K444" i="33"/>
  <c r="K445" i="33"/>
  <c r="K446" i="33"/>
  <c r="K447" i="33"/>
  <c r="K448" i="33"/>
  <c r="K449" i="33"/>
  <c r="K450" i="33"/>
  <c r="K451" i="33"/>
  <c r="K452" i="33"/>
  <c r="K453" i="33"/>
  <c r="K454" i="33"/>
  <c r="K455" i="33"/>
  <c r="K456" i="33"/>
  <c r="K457" i="33"/>
  <c r="K458" i="33"/>
  <c r="K459" i="33"/>
  <c r="K460" i="33"/>
  <c r="K461" i="33"/>
  <c r="K462" i="33"/>
  <c r="K463" i="33"/>
  <c r="K464" i="33"/>
  <c r="K465" i="33"/>
  <c r="K466" i="33"/>
  <c r="K467" i="33"/>
  <c r="K468" i="33"/>
  <c r="K469" i="33"/>
  <c r="K470" i="33"/>
  <c r="K471" i="33"/>
  <c r="K472" i="33"/>
  <c r="K473" i="33"/>
  <c r="K474" i="33"/>
  <c r="K475" i="33"/>
  <c r="K476" i="33"/>
  <c r="K477" i="33"/>
  <c r="K478" i="33"/>
  <c r="K479" i="33"/>
  <c r="K480" i="33"/>
  <c r="K481" i="33"/>
  <c r="K482" i="33"/>
  <c r="K483" i="33"/>
  <c r="K484" i="33"/>
  <c r="K485" i="33"/>
  <c r="K486" i="33"/>
  <c r="K487" i="33"/>
  <c r="K488" i="33"/>
  <c r="K489" i="33"/>
  <c r="K490" i="33"/>
  <c r="K491" i="33"/>
  <c r="K492" i="33"/>
  <c r="K493" i="33"/>
  <c r="K494" i="33"/>
  <c r="K495" i="33"/>
  <c r="K496" i="33"/>
  <c r="K497" i="33"/>
  <c r="K498" i="33"/>
  <c r="K499" i="33"/>
  <c r="K500" i="33"/>
  <c r="K501" i="33"/>
  <c r="K502" i="33"/>
  <c r="K503" i="33"/>
  <c r="K504" i="33"/>
  <c r="K505" i="33"/>
  <c r="K506" i="33"/>
  <c r="K7" i="33"/>
  <c r="G8" i="33"/>
  <c r="G9" i="33"/>
  <c r="G10" i="33"/>
  <c r="G11" i="33"/>
  <c r="G12" i="33"/>
  <c r="G13" i="33"/>
  <c r="G14" i="33"/>
  <c r="G15" i="33"/>
  <c r="G16" i="33"/>
  <c r="G17" i="33"/>
  <c r="G18" i="33"/>
  <c r="G19" i="33"/>
  <c r="G20" i="33"/>
  <c r="G21" i="33"/>
  <c r="G22" i="33"/>
  <c r="G23" i="33"/>
  <c r="G24" i="33"/>
  <c r="G25" i="33"/>
  <c r="G26" i="33"/>
  <c r="G27" i="33"/>
  <c r="G28" i="33"/>
  <c r="G29" i="33"/>
  <c r="G30" i="33"/>
  <c r="G31" i="33"/>
  <c r="G32" i="33"/>
  <c r="G33" i="33"/>
  <c r="G34" i="33"/>
  <c r="G35" i="33"/>
  <c r="G36" i="33"/>
  <c r="G37" i="33"/>
  <c r="G38" i="33"/>
  <c r="G39" i="33"/>
  <c r="G40" i="33"/>
  <c r="G41" i="33"/>
  <c r="G42" i="33"/>
  <c r="G43" i="33"/>
  <c r="G44" i="33"/>
  <c r="G45" i="33"/>
  <c r="G46" i="33"/>
  <c r="G47" i="33"/>
  <c r="G48" i="33"/>
  <c r="G49" i="33"/>
  <c r="G50" i="33"/>
  <c r="G51" i="33"/>
  <c r="G52" i="33"/>
  <c r="G53" i="33"/>
  <c r="G54" i="33"/>
  <c r="G55" i="33"/>
  <c r="G56" i="33"/>
  <c r="G57" i="33"/>
  <c r="G58" i="33"/>
  <c r="G59" i="33"/>
  <c r="G60" i="33"/>
  <c r="G61" i="33"/>
  <c r="G62" i="33"/>
  <c r="G63" i="33"/>
  <c r="G64" i="33"/>
  <c r="G65" i="33"/>
  <c r="G66" i="33"/>
  <c r="G67" i="33"/>
  <c r="G68" i="33"/>
  <c r="G69" i="33"/>
  <c r="G70" i="33"/>
  <c r="G71" i="33"/>
  <c r="G72" i="33"/>
  <c r="G73" i="33"/>
  <c r="G74" i="33"/>
  <c r="G75" i="33"/>
  <c r="G76" i="33"/>
  <c r="G77" i="33"/>
  <c r="G78" i="33"/>
  <c r="G79" i="33"/>
  <c r="G80" i="33"/>
  <c r="G81" i="33"/>
  <c r="G82" i="33"/>
  <c r="G83" i="33"/>
  <c r="G84" i="33"/>
  <c r="G85" i="33"/>
  <c r="G86" i="33"/>
  <c r="G87" i="33"/>
  <c r="G88" i="33"/>
  <c r="G89" i="33"/>
  <c r="G90" i="33"/>
  <c r="G91" i="33"/>
  <c r="G92" i="33"/>
  <c r="G93" i="33"/>
  <c r="G94" i="33"/>
  <c r="G95" i="33"/>
  <c r="G96" i="33"/>
  <c r="G97" i="33"/>
  <c r="G98" i="33"/>
  <c r="G99" i="33"/>
  <c r="G100" i="33"/>
  <c r="G101" i="33"/>
  <c r="G102" i="33"/>
  <c r="G103" i="33"/>
  <c r="G104" i="33"/>
  <c r="G105" i="33"/>
  <c r="G106" i="33"/>
  <c r="G107" i="33"/>
  <c r="G108" i="33"/>
  <c r="G109" i="33"/>
  <c r="G110" i="33"/>
  <c r="G111" i="33"/>
  <c r="G112" i="33"/>
  <c r="G113" i="33"/>
  <c r="G114" i="33"/>
  <c r="G115" i="33"/>
  <c r="G116" i="33"/>
  <c r="G117" i="33"/>
  <c r="G118" i="33"/>
  <c r="G119" i="33"/>
  <c r="G120" i="33"/>
  <c r="G121" i="33"/>
  <c r="G122" i="33"/>
  <c r="G123" i="33"/>
  <c r="G124" i="33"/>
  <c r="G125" i="33"/>
  <c r="G126" i="33"/>
  <c r="G127" i="33"/>
  <c r="G128" i="33"/>
  <c r="G129" i="33"/>
  <c r="G130" i="33"/>
  <c r="G131" i="33"/>
  <c r="G132" i="33"/>
  <c r="G133" i="33"/>
  <c r="G134" i="33"/>
  <c r="G135" i="33"/>
  <c r="G136" i="33"/>
  <c r="G137" i="33"/>
  <c r="G138" i="33"/>
  <c r="G139" i="33"/>
  <c r="G140" i="33"/>
  <c r="G141" i="33"/>
  <c r="G142" i="33"/>
  <c r="G143" i="33"/>
  <c r="G144" i="33"/>
  <c r="G145" i="33"/>
  <c r="G146" i="33"/>
  <c r="G147" i="33"/>
  <c r="G148" i="33"/>
  <c r="G149" i="33"/>
  <c r="G150" i="33"/>
  <c r="G151" i="33"/>
  <c r="G152" i="33"/>
  <c r="G153" i="33"/>
  <c r="G154" i="33"/>
  <c r="G155" i="33"/>
  <c r="G156" i="33"/>
  <c r="G157" i="33"/>
  <c r="G158" i="33"/>
  <c r="G159" i="33"/>
  <c r="G160" i="33"/>
  <c r="G161" i="33"/>
  <c r="G162" i="33"/>
  <c r="G163" i="33"/>
  <c r="G164" i="33"/>
  <c r="G165" i="33"/>
  <c r="G166" i="33"/>
  <c r="G167" i="33"/>
  <c r="G168" i="33"/>
  <c r="G169" i="33"/>
  <c r="G170" i="33"/>
  <c r="G171" i="33"/>
  <c r="G172" i="33"/>
  <c r="G173" i="33"/>
  <c r="G174" i="33"/>
  <c r="G175" i="33"/>
  <c r="G176" i="33"/>
  <c r="G177" i="33"/>
  <c r="G178" i="33"/>
  <c r="G179" i="33"/>
  <c r="G180" i="33"/>
  <c r="G181" i="33"/>
  <c r="G182" i="33"/>
  <c r="G183" i="33"/>
  <c r="G184" i="33"/>
  <c r="G185" i="33"/>
  <c r="G186" i="33"/>
  <c r="G187" i="33"/>
  <c r="G188" i="33"/>
  <c r="G189" i="33"/>
  <c r="G190" i="33"/>
  <c r="G191" i="33"/>
  <c r="G192" i="33"/>
  <c r="G193" i="33"/>
  <c r="G194" i="33"/>
  <c r="G195" i="33"/>
  <c r="G196" i="33"/>
  <c r="G197" i="33"/>
  <c r="G198" i="33"/>
  <c r="G199" i="33"/>
  <c r="G200" i="33"/>
  <c r="G201" i="33"/>
  <c r="G202" i="33"/>
  <c r="G203" i="33"/>
  <c r="G204" i="33"/>
  <c r="G205" i="33"/>
  <c r="G206" i="33"/>
  <c r="G207" i="33"/>
  <c r="G208" i="33"/>
  <c r="G209" i="33"/>
  <c r="G210" i="33"/>
  <c r="G211" i="33"/>
  <c r="G212" i="33"/>
  <c r="G213" i="33"/>
  <c r="G214" i="33"/>
  <c r="G215" i="33"/>
  <c r="G216" i="33"/>
  <c r="G217" i="33"/>
  <c r="G218" i="33"/>
  <c r="G219" i="33"/>
  <c r="G220" i="33"/>
  <c r="G221" i="33"/>
  <c r="G222" i="33"/>
  <c r="G223" i="33"/>
  <c r="G224" i="33"/>
  <c r="G225" i="33"/>
  <c r="G226" i="33"/>
  <c r="G227" i="33"/>
  <c r="G228" i="33"/>
  <c r="G229" i="33"/>
  <c r="G230" i="33"/>
  <c r="G231" i="33"/>
  <c r="G232" i="33"/>
  <c r="G233" i="33"/>
  <c r="G234" i="33"/>
  <c r="G235" i="33"/>
  <c r="G236" i="33"/>
  <c r="G237" i="33"/>
  <c r="G238" i="33"/>
  <c r="G239" i="33"/>
  <c r="G240" i="33"/>
  <c r="G241" i="33"/>
  <c r="G242" i="33"/>
  <c r="G243" i="33"/>
  <c r="G244" i="33"/>
  <c r="G245" i="33"/>
  <c r="G246" i="33"/>
  <c r="G247" i="33"/>
  <c r="G248" i="33"/>
  <c r="G249" i="33"/>
  <c r="G250" i="33"/>
  <c r="G251" i="33"/>
  <c r="G252" i="33"/>
  <c r="G253" i="33"/>
  <c r="G254" i="33"/>
  <c r="G255" i="33"/>
  <c r="G256" i="33"/>
  <c r="G257" i="33"/>
  <c r="G258" i="33"/>
  <c r="G259" i="33"/>
  <c r="G260" i="33"/>
  <c r="G261" i="33"/>
  <c r="G262" i="33"/>
  <c r="G263" i="33"/>
  <c r="G264" i="33"/>
  <c r="G265" i="33"/>
  <c r="G266" i="33"/>
  <c r="G267" i="33"/>
  <c r="G268" i="33"/>
  <c r="G269" i="33"/>
  <c r="G270" i="33"/>
  <c r="G271" i="33"/>
  <c r="G272" i="33"/>
  <c r="G273" i="33"/>
  <c r="G274" i="33"/>
  <c r="G275" i="33"/>
  <c r="G276" i="33"/>
  <c r="G277" i="33"/>
  <c r="G278" i="33"/>
  <c r="G279" i="33"/>
  <c r="G280" i="33"/>
  <c r="G281" i="33"/>
  <c r="G282" i="33"/>
  <c r="G283" i="33"/>
  <c r="G284" i="33"/>
  <c r="G285" i="33"/>
  <c r="G286" i="33"/>
  <c r="G287" i="33"/>
  <c r="G288" i="33"/>
  <c r="G289" i="33"/>
  <c r="G290" i="33"/>
  <c r="G291" i="33"/>
  <c r="G292" i="33"/>
  <c r="G293" i="33"/>
  <c r="G294" i="33"/>
  <c r="G295" i="33"/>
  <c r="G296" i="33"/>
  <c r="G297" i="33"/>
  <c r="G298" i="33"/>
  <c r="G299" i="33"/>
  <c r="G300" i="33"/>
  <c r="G301" i="33"/>
  <c r="G302" i="33"/>
  <c r="G303" i="33"/>
  <c r="G304" i="33"/>
  <c r="G305" i="33"/>
  <c r="G306" i="33"/>
  <c r="G307" i="33"/>
  <c r="G308" i="33"/>
  <c r="G309" i="33"/>
  <c r="G310" i="33"/>
  <c r="G311" i="33"/>
  <c r="G312" i="33"/>
  <c r="G313" i="33"/>
  <c r="G314" i="33"/>
  <c r="G315" i="33"/>
  <c r="G316" i="33"/>
  <c r="G317" i="33"/>
  <c r="G318" i="33"/>
  <c r="G319" i="33"/>
  <c r="G320" i="33"/>
  <c r="G321" i="33"/>
  <c r="G322" i="33"/>
  <c r="G323" i="33"/>
  <c r="G324" i="33"/>
  <c r="G325" i="33"/>
  <c r="G326" i="33"/>
  <c r="G327" i="33"/>
  <c r="G328" i="33"/>
  <c r="G329" i="33"/>
  <c r="G330" i="33"/>
  <c r="G331" i="33"/>
  <c r="G332" i="33"/>
  <c r="G333" i="33"/>
  <c r="G334" i="33"/>
  <c r="G335" i="33"/>
  <c r="G336" i="33"/>
  <c r="G337" i="33"/>
  <c r="G338" i="33"/>
  <c r="G339" i="33"/>
  <c r="G340" i="33"/>
  <c r="G341" i="33"/>
  <c r="G342" i="33"/>
  <c r="G343" i="33"/>
  <c r="G344" i="33"/>
  <c r="G345" i="33"/>
  <c r="G346" i="33"/>
  <c r="G347" i="33"/>
  <c r="G348" i="33"/>
  <c r="G349" i="33"/>
  <c r="G350" i="33"/>
  <c r="G351" i="33"/>
  <c r="G352" i="33"/>
  <c r="G353" i="33"/>
  <c r="G354" i="33"/>
  <c r="G355" i="33"/>
  <c r="G356" i="33"/>
  <c r="G357" i="33"/>
  <c r="G358" i="33"/>
  <c r="G359" i="33"/>
  <c r="G360" i="33"/>
  <c r="G361" i="33"/>
  <c r="G362" i="33"/>
  <c r="G363" i="33"/>
  <c r="G364" i="33"/>
  <c r="G365" i="33"/>
  <c r="G366" i="33"/>
  <c r="G367" i="33"/>
  <c r="G368" i="33"/>
  <c r="G369" i="33"/>
  <c r="G370" i="33"/>
  <c r="G371" i="33"/>
  <c r="G372" i="33"/>
  <c r="G373" i="33"/>
  <c r="G374" i="33"/>
  <c r="G375" i="33"/>
  <c r="G376" i="33"/>
  <c r="G377" i="33"/>
  <c r="G378" i="33"/>
  <c r="G379" i="33"/>
  <c r="G380" i="33"/>
  <c r="G381" i="33"/>
  <c r="G382" i="33"/>
  <c r="G383" i="33"/>
  <c r="G384" i="33"/>
  <c r="G385" i="33"/>
  <c r="G386" i="33"/>
  <c r="G387" i="33"/>
  <c r="G388" i="33"/>
  <c r="G389" i="33"/>
  <c r="G390" i="33"/>
  <c r="G391" i="33"/>
  <c r="G392" i="33"/>
  <c r="G393" i="33"/>
  <c r="G394" i="33"/>
  <c r="G395" i="33"/>
  <c r="G396" i="33"/>
  <c r="G397" i="33"/>
  <c r="G398" i="33"/>
  <c r="G399" i="33"/>
  <c r="G400" i="33"/>
  <c r="G401" i="33"/>
  <c r="G402" i="33"/>
  <c r="G403" i="33"/>
  <c r="G404" i="33"/>
  <c r="G405" i="33"/>
  <c r="G406" i="33"/>
  <c r="G407" i="33"/>
  <c r="G408" i="33"/>
  <c r="G409" i="33"/>
  <c r="G410" i="33"/>
  <c r="G411" i="33"/>
  <c r="G412" i="33"/>
  <c r="G413" i="33"/>
  <c r="G414" i="33"/>
  <c r="G415" i="33"/>
  <c r="G416" i="33"/>
  <c r="G417" i="33"/>
  <c r="G418" i="33"/>
  <c r="G419" i="33"/>
  <c r="G420" i="33"/>
  <c r="G421" i="33"/>
  <c r="G422" i="33"/>
  <c r="G423" i="33"/>
  <c r="G424" i="33"/>
  <c r="G425" i="33"/>
  <c r="G426" i="33"/>
  <c r="G427" i="33"/>
  <c r="G428" i="33"/>
  <c r="G429" i="33"/>
  <c r="G430" i="33"/>
  <c r="G431" i="33"/>
  <c r="G432" i="33"/>
  <c r="G433" i="33"/>
  <c r="G434" i="33"/>
  <c r="G435" i="33"/>
  <c r="G436" i="33"/>
  <c r="G437" i="33"/>
  <c r="G438" i="33"/>
  <c r="G439" i="33"/>
  <c r="G440" i="33"/>
  <c r="G441" i="33"/>
  <c r="G442" i="33"/>
  <c r="G443" i="33"/>
  <c r="G444" i="33"/>
  <c r="G445" i="33"/>
  <c r="G446" i="33"/>
  <c r="G447" i="33"/>
  <c r="G448" i="33"/>
  <c r="G449" i="33"/>
  <c r="G450" i="33"/>
  <c r="G451" i="33"/>
  <c r="G452" i="33"/>
  <c r="G453" i="33"/>
  <c r="G454" i="33"/>
  <c r="G455" i="33"/>
  <c r="G456" i="33"/>
  <c r="G457" i="33"/>
  <c r="G458" i="33"/>
  <c r="G459" i="33"/>
  <c r="G460" i="33"/>
  <c r="G461" i="33"/>
  <c r="G462" i="33"/>
  <c r="G463" i="33"/>
  <c r="G464" i="33"/>
  <c r="G465" i="33"/>
  <c r="G466" i="33"/>
  <c r="G467" i="33"/>
  <c r="G468" i="33"/>
  <c r="G469" i="33"/>
  <c r="G470" i="33"/>
  <c r="G471" i="33"/>
  <c r="G472" i="33"/>
  <c r="G473" i="33"/>
  <c r="G474" i="33"/>
  <c r="G475" i="33"/>
  <c r="G476" i="33"/>
  <c r="G477" i="33"/>
  <c r="G478" i="33"/>
  <c r="G479" i="33"/>
  <c r="G480" i="33"/>
  <c r="G481" i="33"/>
  <c r="G482" i="33"/>
  <c r="G483" i="33"/>
  <c r="G484" i="33"/>
  <c r="G485" i="33"/>
  <c r="G486" i="33"/>
  <c r="G487" i="33"/>
  <c r="G488" i="33"/>
  <c r="G489" i="33"/>
  <c r="G490" i="33"/>
  <c r="G491" i="33"/>
  <c r="G492" i="33"/>
  <c r="G493" i="33"/>
  <c r="G494" i="33"/>
  <c r="G495" i="33"/>
  <c r="G496" i="33"/>
  <c r="G497" i="33"/>
  <c r="G498" i="33"/>
  <c r="G499" i="33"/>
  <c r="G500" i="33"/>
  <c r="G501" i="33"/>
  <c r="G502" i="33"/>
  <c r="G503" i="33"/>
  <c r="G504" i="33"/>
  <c r="G505" i="33"/>
  <c r="G506" i="33"/>
  <c r="G7" i="33"/>
  <c r="J8" i="42" l="1"/>
  <c r="J9" i="42"/>
  <c r="J10" i="42"/>
  <c r="J11" i="42"/>
  <c r="J12" i="42"/>
  <c r="S12" i="42" s="1"/>
  <c r="J13" i="42"/>
  <c r="S13" i="42" s="1"/>
  <c r="J14" i="42"/>
  <c r="S14" i="42" s="1"/>
  <c r="J15" i="42"/>
  <c r="S15" i="42" s="1"/>
  <c r="J16" i="42"/>
  <c r="S16" i="42" s="1"/>
  <c r="J17" i="42"/>
  <c r="S17" i="42" s="1"/>
  <c r="J18" i="42"/>
  <c r="S18" i="42" s="1"/>
  <c r="J19" i="42"/>
  <c r="S19" i="42" s="1"/>
  <c r="J20" i="42"/>
  <c r="S20" i="42" s="1"/>
  <c r="J21" i="42"/>
  <c r="S21" i="42" s="1"/>
  <c r="J22" i="42"/>
  <c r="S22" i="42" s="1"/>
  <c r="J23" i="42"/>
  <c r="S23" i="42" s="1"/>
  <c r="J24" i="42"/>
  <c r="S24" i="42" s="1"/>
  <c r="J25" i="42"/>
  <c r="S25" i="42" s="1"/>
  <c r="J26" i="42"/>
  <c r="S26" i="42" s="1"/>
  <c r="J27" i="42"/>
  <c r="S27" i="42" s="1"/>
  <c r="J28" i="42"/>
  <c r="S28" i="42" s="1"/>
  <c r="J29" i="42"/>
  <c r="S29" i="42" s="1"/>
  <c r="J30" i="42"/>
  <c r="S30" i="42" s="1"/>
  <c r="J31" i="42"/>
  <c r="S31" i="42" s="1"/>
  <c r="J32" i="42"/>
  <c r="S32" i="42" s="1"/>
  <c r="J33" i="42"/>
  <c r="S33" i="42" s="1"/>
  <c r="J34" i="42"/>
  <c r="S34" i="42" s="1"/>
  <c r="J35" i="42"/>
  <c r="S35" i="42" s="1"/>
  <c r="J36" i="42"/>
  <c r="S36" i="42" s="1"/>
  <c r="J37" i="42"/>
  <c r="S37" i="42" s="1"/>
  <c r="J38" i="42"/>
  <c r="S38" i="42" s="1"/>
  <c r="J39" i="42"/>
  <c r="S39" i="42" s="1"/>
  <c r="J40" i="42"/>
  <c r="S40" i="42" s="1"/>
  <c r="J41" i="42"/>
  <c r="S41" i="42" s="1"/>
  <c r="J42" i="42"/>
  <c r="S42" i="42" s="1"/>
  <c r="J43" i="42"/>
  <c r="S43" i="42" s="1"/>
  <c r="J44" i="42"/>
  <c r="S44" i="42" s="1"/>
  <c r="J45" i="42"/>
  <c r="S45" i="42" s="1"/>
  <c r="J46" i="42"/>
  <c r="S46" i="42" s="1"/>
  <c r="J47" i="42"/>
  <c r="S47" i="42" s="1"/>
  <c r="J48" i="42"/>
  <c r="S48" i="42" s="1"/>
  <c r="J49" i="42"/>
  <c r="S49" i="42" s="1"/>
  <c r="J50" i="42"/>
  <c r="S50" i="42" s="1"/>
  <c r="J51" i="42"/>
  <c r="S51" i="42" s="1"/>
  <c r="J52" i="42"/>
  <c r="S52" i="42" s="1"/>
  <c r="J53" i="42"/>
  <c r="S53" i="42" s="1"/>
  <c r="J54" i="42"/>
  <c r="S54" i="42" s="1"/>
  <c r="J55" i="42"/>
  <c r="S55" i="42" s="1"/>
  <c r="J56" i="42"/>
  <c r="S56" i="42" s="1"/>
  <c r="J57" i="42"/>
  <c r="S57" i="42" s="1"/>
  <c r="J58" i="42"/>
  <c r="S58" i="42" s="1"/>
  <c r="J59" i="42"/>
  <c r="S59" i="42" s="1"/>
  <c r="J60" i="42"/>
  <c r="S60" i="42" s="1"/>
  <c r="J61" i="42"/>
  <c r="S61" i="42" s="1"/>
  <c r="J62" i="42"/>
  <c r="S62" i="42" s="1"/>
  <c r="J63" i="42"/>
  <c r="S63" i="42" s="1"/>
  <c r="J64" i="42"/>
  <c r="S64" i="42" s="1"/>
  <c r="J65" i="42"/>
  <c r="S65" i="42" s="1"/>
  <c r="J66" i="42"/>
  <c r="S66" i="42" s="1"/>
  <c r="J67" i="42"/>
  <c r="S67" i="42" s="1"/>
  <c r="J68" i="42"/>
  <c r="S68" i="42" s="1"/>
  <c r="J69" i="42"/>
  <c r="S69" i="42" s="1"/>
  <c r="J70" i="42"/>
  <c r="S70" i="42" s="1"/>
  <c r="J71" i="42"/>
  <c r="S71" i="42" s="1"/>
  <c r="J72" i="42"/>
  <c r="S72" i="42" s="1"/>
  <c r="J73" i="42"/>
  <c r="S73" i="42" s="1"/>
  <c r="J74" i="42"/>
  <c r="S74" i="42" s="1"/>
  <c r="J75" i="42"/>
  <c r="S75" i="42" s="1"/>
  <c r="J76" i="42"/>
  <c r="S76" i="42" s="1"/>
  <c r="J77" i="42"/>
  <c r="S77" i="42" s="1"/>
  <c r="J78" i="42"/>
  <c r="S78" i="42" s="1"/>
  <c r="J79" i="42"/>
  <c r="S79" i="42" s="1"/>
  <c r="J80" i="42"/>
  <c r="S80" i="42" s="1"/>
  <c r="J81" i="42"/>
  <c r="S81" i="42" s="1"/>
  <c r="J82" i="42"/>
  <c r="S82" i="42" s="1"/>
  <c r="J83" i="42"/>
  <c r="S83" i="42" s="1"/>
  <c r="J84" i="42"/>
  <c r="S84" i="42" s="1"/>
  <c r="J85" i="42"/>
  <c r="S85" i="42" s="1"/>
  <c r="J86" i="42"/>
  <c r="S86" i="42" s="1"/>
  <c r="J87" i="42"/>
  <c r="S87" i="42" s="1"/>
  <c r="J88" i="42"/>
  <c r="S88" i="42" s="1"/>
  <c r="J89" i="42"/>
  <c r="S89" i="42" s="1"/>
  <c r="J90" i="42"/>
  <c r="S90" i="42" s="1"/>
  <c r="J91" i="42"/>
  <c r="S91" i="42" s="1"/>
  <c r="J92" i="42"/>
  <c r="S92" i="42" s="1"/>
  <c r="J93" i="42"/>
  <c r="S93" i="42" s="1"/>
  <c r="J94" i="42"/>
  <c r="S94" i="42" s="1"/>
  <c r="J95" i="42"/>
  <c r="S95" i="42" s="1"/>
  <c r="J96" i="42"/>
  <c r="S96" i="42" s="1"/>
  <c r="J97" i="42"/>
  <c r="S97" i="42" s="1"/>
  <c r="J98" i="42"/>
  <c r="S98" i="42" s="1"/>
  <c r="J99" i="42"/>
  <c r="S99" i="42" s="1"/>
  <c r="J100" i="42"/>
  <c r="S100" i="42" s="1"/>
  <c r="J101" i="42"/>
  <c r="S101" i="42" s="1"/>
  <c r="J102" i="42"/>
  <c r="S102" i="42" s="1"/>
  <c r="J103" i="42"/>
  <c r="S103" i="42" s="1"/>
  <c r="J104" i="42"/>
  <c r="S104" i="42" s="1"/>
  <c r="J105" i="42"/>
  <c r="S105" i="42" s="1"/>
  <c r="J106" i="42"/>
  <c r="S106" i="42" s="1"/>
  <c r="J107" i="42"/>
  <c r="S107" i="42" s="1"/>
  <c r="J108" i="42"/>
  <c r="S108" i="42" s="1"/>
  <c r="J109" i="42"/>
  <c r="S109" i="42" s="1"/>
  <c r="J110" i="42"/>
  <c r="S110" i="42" s="1"/>
  <c r="J111" i="42"/>
  <c r="S111" i="42" s="1"/>
  <c r="J112" i="42"/>
  <c r="S112" i="42" s="1"/>
  <c r="J113" i="42"/>
  <c r="S113" i="42" s="1"/>
  <c r="J114" i="42"/>
  <c r="S114" i="42" s="1"/>
  <c r="J115" i="42"/>
  <c r="S115" i="42" s="1"/>
  <c r="J116" i="42"/>
  <c r="S116" i="42" s="1"/>
  <c r="J117" i="42"/>
  <c r="S117" i="42" s="1"/>
  <c r="J118" i="42"/>
  <c r="S118" i="42" s="1"/>
  <c r="J119" i="42"/>
  <c r="S119" i="42" s="1"/>
  <c r="J120" i="42"/>
  <c r="S120" i="42" s="1"/>
  <c r="J121" i="42"/>
  <c r="S121" i="42" s="1"/>
  <c r="J122" i="42"/>
  <c r="S122" i="42" s="1"/>
  <c r="J123" i="42"/>
  <c r="S123" i="42" s="1"/>
  <c r="J124" i="42"/>
  <c r="S124" i="42" s="1"/>
  <c r="J125" i="42"/>
  <c r="S125" i="42" s="1"/>
  <c r="J126" i="42"/>
  <c r="S126" i="42" s="1"/>
  <c r="J127" i="42"/>
  <c r="S127" i="42" s="1"/>
  <c r="J128" i="42"/>
  <c r="S128" i="42" s="1"/>
  <c r="J129" i="42"/>
  <c r="S129" i="42" s="1"/>
  <c r="J130" i="42"/>
  <c r="S130" i="42" s="1"/>
  <c r="J131" i="42"/>
  <c r="S131" i="42" s="1"/>
  <c r="J132" i="42"/>
  <c r="S132" i="42" s="1"/>
  <c r="J133" i="42"/>
  <c r="S133" i="42" s="1"/>
  <c r="J134" i="42"/>
  <c r="S134" i="42" s="1"/>
  <c r="J135" i="42"/>
  <c r="S135" i="42" s="1"/>
  <c r="J136" i="42"/>
  <c r="S136" i="42" s="1"/>
  <c r="J137" i="42"/>
  <c r="S137" i="42" s="1"/>
  <c r="J138" i="42"/>
  <c r="S138" i="42" s="1"/>
  <c r="J139" i="42"/>
  <c r="S139" i="42" s="1"/>
  <c r="J140" i="42"/>
  <c r="S140" i="42" s="1"/>
  <c r="J141" i="42"/>
  <c r="S141" i="42" s="1"/>
  <c r="J142" i="42"/>
  <c r="S142" i="42" s="1"/>
  <c r="J143" i="42"/>
  <c r="S143" i="42" s="1"/>
  <c r="J144" i="42"/>
  <c r="S144" i="42" s="1"/>
  <c r="J145" i="42"/>
  <c r="S145" i="42" s="1"/>
  <c r="J146" i="42"/>
  <c r="S146" i="42" s="1"/>
  <c r="J147" i="42"/>
  <c r="S147" i="42" s="1"/>
  <c r="J148" i="42"/>
  <c r="S148" i="42" s="1"/>
  <c r="J149" i="42"/>
  <c r="S149" i="42" s="1"/>
  <c r="J150" i="42"/>
  <c r="S150" i="42" s="1"/>
  <c r="J151" i="42"/>
  <c r="S151" i="42" s="1"/>
  <c r="J152" i="42"/>
  <c r="S152" i="42" s="1"/>
  <c r="J153" i="42"/>
  <c r="S153" i="42" s="1"/>
  <c r="J154" i="42"/>
  <c r="S154" i="42" s="1"/>
  <c r="J155" i="42"/>
  <c r="S155" i="42" s="1"/>
  <c r="J156" i="42"/>
  <c r="S156" i="42" s="1"/>
  <c r="J157" i="42"/>
  <c r="S157" i="42" s="1"/>
  <c r="J158" i="42"/>
  <c r="S158" i="42" s="1"/>
  <c r="J159" i="42"/>
  <c r="S159" i="42" s="1"/>
  <c r="J160" i="42"/>
  <c r="S160" i="42" s="1"/>
  <c r="J161" i="42"/>
  <c r="S161" i="42" s="1"/>
  <c r="J162" i="42"/>
  <c r="S162" i="42" s="1"/>
  <c r="J163" i="42"/>
  <c r="S163" i="42" s="1"/>
  <c r="J164" i="42"/>
  <c r="S164" i="42" s="1"/>
  <c r="J165" i="42"/>
  <c r="S165" i="42" s="1"/>
  <c r="J166" i="42"/>
  <c r="S166" i="42" s="1"/>
  <c r="J167" i="42"/>
  <c r="S167" i="42" s="1"/>
  <c r="J168" i="42"/>
  <c r="S168" i="42" s="1"/>
  <c r="J169" i="42"/>
  <c r="S169" i="42" s="1"/>
  <c r="J170" i="42"/>
  <c r="S170" i="42" s="1"/>
  <c r="J171" i="42"/>
  <c r="S171" i="42" s="1"/>
  <c r="J172" i="42"/>
  <c r="S172" i="42" s="1"/>
  <c r="J173" i="42"/>
  <c r="S173" i="42" s="1"/>
  <c r="J174" i="42"/>
  <c r="S174" i="42" s="1"/>
  <c r="J175" i="42"/>
  <c r="S175" i="42" s="1"/>
  <c r="J176" i="42"/>
  <c r="S176" i="42" s="1"/>
  <c r="J177" i="42"/>
  <c r="S177" i="42" s="1"/>
  <c r="J178" i="42"/>
  <c r="S178" i="42" s="1"/>
  <c r="J179" i="42"/>
  <c r="S179" i="42" s="1"/>
  <c r="J180" i="42"/>
  <c r="S180" i="42" s="1"/>
  <c r="J181" i="42"/>
  <c r="S181" i="42" s="1"/>
  <c r="J182" i="42"/>
  <c r="S182" i="42" s="1"/>
  <c r="J183" i="42"/>
  <c r="S183" i="42" s="1"/>
  <c r="J184" i="42"/>
  <c r="S184" i="42" s="1"/>
  <c r="J185" i="42"/>
  <c r="S185" i="42" s="1"/>
  <c r="J186" i="42"/>
  <c r="S186" i="42" s="1"/>
  <c r="J187" i="42"/>
  <c r="S187" i="42" s="1"/>
  <c r="J188" i="42"/>
  <c r="S188" i="42" s="1"/>
  <c r="J189" i="42"/>
  <c r="S189" i="42" s="1"/>
  <c r="J190" i="42"/>
  <c r="S190" i="42" s="1"/>
  <c r="J191" i="42"/>
  <c r="S191" i="42" s="1"/>
  <c r="J192" i="42"/>
  <c r="S192" i="42" s="1"/>
  <c r="J193" i="42"/>
  <c r="S193" i="42" s="1"/>
  <c r="J194" i="42"/>
  <c r="S194" i="42" s="1"/>
  <c r="J195" i="42"/>
  <c r="S195" i="42" s="1"/>
  <c r="J196" i="42"/>
  <c r="S196" i="42" s="1"/>
  <c r="J197" i="42"/>
  <c r="S197" i="42" s="1"/>
  <c r="J198" i="42"/>
  <c r="S198" i="42" s="1"/>
  <c r="J199" i="42"/>
  <c r="S199" i="42" s="1"/>
  <c r="J200" i="42"/>
  <c r="S200" i="42" s="1"/>
  <c r="J201" i="42"/>
  <c r="S201" i="42" s="1"/>
  <c r="J202" i="42"/>
  <c r="S202" i="42" s="1"/>
  <c r="J203" i="42"/>
  <c r="S203" i="42" s="1"/>
  <c r="J204" i="42"/>
  <c r="S204" i="42" s="1"/>
  <c r="J205" i="42"/>
  <c r="S205" i="42" s="1"/>
  <c r="J206" i="42"/>
  <c r="S206" i="42" s="1"/>
  <c r="J207" i="42"/>
  <c r="S207" i="42" s="1"/>
  <c r="J208" i="42"/>
  <c r="S208" i="42" s="1"/>
  <c r="J209" i="42"/>
  <c r="S209" i="42" s="1"/>
  <c r="J210" i="42"/>
  <c r="S210" i="42" s="1"/>
  <c r="J211" i="42"/>
  <c r="S211" i="42" s="1"/>
  <c r="J212" i="42"/>
  <c r="S212" i="42" s="1"/>
  <c r="J213" i="42"/>
  <c r="S213" i="42" s="1"/>
  <c r="J214" i="42"/>
  <c r="S214" i="42" s="1"/>
  <c r="J215" i="42"/>
  <c r="S215" i="42" s="1"/>
  <c r="J216" i="42"/>
  <c r="S216" i="42" s="1"/>
  <c r="J217" i="42"/>
  <c r="S217" i="42" s="1"/>
  <c r="J218" i="42"/>
  <c r="S218" i="42" s="1"/>
  <c r="J219" i="42"/>
  <c r="S219" i="42" s="1"/>
  <c r="J220" i="42"/>
  <c r="S220" i="42" s="1"/>
  <c r="J221" i="42"/>
  <c r="S221" i="42" s="1"/>
  <c r="J222" i="42"/>
  <c r="S222" i="42" s="1"/>
  <c r="J223" i="42"/>
  <c r="S223" i="42" s="1"/>
  <c r="J224" i="42"/>
  <c r="S224" i="42" s="1"/>
  <c r="J225" i="42"/>
  <c r="S225" i="42" s="1"/>
  <c r="J226" i="42"/>
  <c r="S226" i="42" s="1"/>
  <c r="J227" i="42"/>
  <c r="S227" i="42" s="1"/>
  <c r="J228" i="42"/>
  <c r="S228" i="42" s="1"/>
  <c r="J229" i="42"/>
  <c r="S229" i="42" s="1"/>
  <c r="J230" i="42"/>
  <c r="S230" i="42" s="1"/>
  <c r="J231" i="42"/>
  <c r="S231" i="42" s="1"/>
  <c r="J232" i="42"/>
  <c r="S232" i="42" s="1"/>
  <c r="J233" i="42"/>
  <c r="S233" i="42" s="1"/>
  <c r="J234" i="42"/>
  <c r="S234" i="42" s="1"/>
  <c r="J235" i="42"/>
  <c r="S235" i="42" s="1"/>
  <c r="J236" i="42"/>
  <c r="S236" i="42" s="1"/>
  <c r="J237" i="42"/>
  <c r="S237" i="42" s="1"/>
  <c r="J238" i="42"/>
  <c r="S238" i="42" s="1"/>
  <c r="J239" i="42"/>
  <c r="S239" i="42" s="1"/>
  <c r="J240" i="42"/>
  <c r="S240" i="42" s="1"/>
  <c r="J241" i="42"/>
  <c r="S241" i="42" s="1"/>
  <c r="J242" i="42"/>
  <c r="S242" i="42" s="1"/>
  <c r="J243" i="42"/>
  <c r="S243" i="42" s="1"/>
  <c r="J244" i="42"/>
  <c r="S244" i="42" s="1"/>
  <c r="J245" i="42"/>
  <c r="S245" i="42" s="1"/>
  <c r="J246" i="42"/>
  <c r="S246" i="42" s="1"/>
  <c r="J247" i="42"/>
  <c r="S247" i="42" s="1"/>
  <c r="J248" i="42"/>
  <c r="S248" i="42" s="1"/>
  <c r="J249" i="42"/>
  <c r="S249" i="42" s="1"/>
  <c r="J250" i="42"/>
  <c r="S250" i="42" s="1"/>
  <c r="J251" i="42"/>
  <c r="S251" i="42" s="1"/>
  <c r="J252" i="42"/>
  <c r="S252" i="42" s="1"/>
  <c r="J253" i="42"/>
  <c r="S253" i="42" s="1"/>
  <c r="J254" i="42"/>
  <c r="S254" i="42" s="1"/>
  <c r="J255" i="42"/>
  <c r="S255" i="42" s="1"/>
  <c r="J256" i="42"/>
  <c r="S256" i="42" s="1"/>
  <c r="J257" i="42"/>
  <c r="S257" i="42" s="1"/>
  <c r="J258" i="42"/>
  <c r="S258" i="42" s="1"/>
  <c r="J259" i="42"/>
  <c r="S259" i="42" s="1"/>
  <c r="J260" i="42"/>
  <c r="S260" i="42" s="1"/>
  <c r="J261" i="42"/>
  <c r="S261" i="42" s="1"/>
  <c r="J262" i="42"/>
  <c r="S262" i="42" s="1"/>
  <c r="J263" i="42"/>
  <c r="S263" i="42" s="1"/>
  <c r="J264" i="42"/>
  <c r="S264" i="42" s="1"/>
  <c r="J265" i="42"/>
  <c r="S265" i="42" s="1"/>
  <c r="J266" i="42"/>
  <c r="S266" i="42" s="1"/>
  <c r="J267" i="42"/>
  <c r="S267" i="42" s="1"/>
  <c r="J268" i="42"/>
  <c r="S268" i="42" s="1"/>
  <c r="J269" i="42"/>
  <c r="S269" i="42" s="1"/>
  <c r="J270" i="42"/>
  <c r="S270" i="42" s="1"/>
  <c r="J271" i="42"/>
  <c r="S271" i="42" s="1"/>
  <c r="J272" i="42"/>
  <c r="S272" i="42" s="1"/>
  <c r="J273" i="42"/>
  <c r="S273" i="42" s="1"/>
  <c r="J274" i="42"/>
  <c r="S274" i="42" s="1"/>
  <c r="J275" i="42"/>
  <c r="S275" i="42" s="1"/>
  <c r="J276" i="42"/>
  <c r="S276" i="42" s="1"/>
  <c r="J277" i="42"/>
  <c r="S277" i="42" s="1"/>
  <c r="J278" i="42"/>
  <c r="S278" i="42" s="1"/>
  <c r="J279" i="42"/>
  <c r="S279" i="42" s="1"/>
  <c r="J280" i="42"/>
  <c r="S280" i="42" s="1"/>
  <c r="J281" i="42"/>
  <c r="S281" i="42" s="1"/>
  <c r="J282" i="42"/>
  <c r="S282" i="42" s="1"/>
  <c r="J283" i="42"/>
  <c r="S283" i="42" s="1"/>
  <c r="J284" i="42"/>
  <c r="S284" i="42" s="1"/>
  <c r="J285" i="42"/>
  <c r="S285" i="42" s="1"/>
  <c r="J286" i="42"/>
  <c r="S286" i="42" s="1"/>
  <c r="J287" i="42"/>
  <c r="S287" i="42" s="1"/>
  <c r="J288" i="42"/>
  <c r="S288" i="42" s="1"/>
  <c r="J289" i="42"/>
  <c r="S289" i="42" s="1"/>
  <c r="J290" i="42"/>
  <c r="S290" i="42" s="1"/>
  <c r="J291" i="42"/>
  <c r="S291" i="42" s="1"/>
  <c r="J292" i="42"/>
  <c r="S292" i="42" s="1"/>
  <c r="J293" i="42"/>
  <c r="S293" i="42" s="1"/>
  <c r="J294" i="42"/>
  <c r="S294" i="42" s="1"/>
  <c r="J295" i="42"/>
  <c r="S295" i="42" s="1"/>
  <c r="J296" i="42"/>
  <c r="S296" i="42" s="1"/>
  <c r="J297" i="42"/>
  <c r="S297" i="42" s="1"/>
  <c r="J298" i="42"/>
  <c r="S298" i="42" s="1"/>
  <c r="J299" i="42"/>
  <c r="S299" i="42" s="1"/>
  <c r="J300" i="42"/>
  <c r="S300" i="42" s="1"/>
  <c r="J301" i="42"/>
  <c r="S301" i="42" s="1"/>
  <c r="J302" i="42"/>
  <c r="S302" i="42" s="1"/>
  <c r="J303" i="42"/>
  <c r="S303" i="42" s="1"/>
  <c r="J304" i="42"/>
  <c r="S304" i="42" s="1"/>
  <c r="J305" i="42"/>
  <c r="S305" i="42" s="1"/>
  <c r="J306" i="42"/>
  <c r="S306" i="42" s="1"/>
  <c r="J307" i="42"/>
  <c r="S307" i="42" s="1"/>
  <c r="J308" i="42"/>
  <c r="S308" i="42" s="1"/>
  <c r="J309" i="42"/>
  <c r="S309" i="42" s="1"/>
  <c r="J310" i="42"/>
  <c r="S310" i="42" s="1"/>
  <c r="J311" i="42"/>
  <c r="S311" i="42" s="1"/>
  <c r="J312" i="42"/>
  <c r="S312" i="42" s="1"/>
  <c r="J313" i="42"/>
  <c r="S313" i="42" s="1"/>
  <c r="J314" i="42"/>
  <c r="S314" i="42" s="1"/>
  <c r="J315" i="42"/>
  <c r="S315" i="42" s="1"/>
  <c r="J316" i="42"/>
  <c r="S316" i="42" s="1"/>
  <c r="J317" i="42"/>
  <c r="S317" i="42" s="1"/>
  <c r="J318" i="42"/>
  <c r="S318" i="42" s="1"/>
  <c r="J319" i="42"/>
  <c r="S319" i="42" s="1"/>
  <c r="J320" i="42"/>
  <c r="S320" i="42" s="1"/>
  <c r="J321" i="42"/>
  <c r="S321" i="42" s="1"/>
  <c r="J322" i="42"/>
  <c r="S322" i="42" s="1"/>
  <c r="J323" i="42"/>
  <c r="S323" i="42" s="1"/>
  <c r="J324" i="42"/>
  <c r="S324" i="42" s="1"/>
  <c r="J325" i="42"/>
  <c r="S325" i="42" s="1"/>
  <c r="J326" i="42"/>
  <c r="S326" i="42" s="1"/>
  <c r="J327" i="42"/>
  <c r="S327" i="42" s="1"/>
  <c r="J328" i="42"/>
  <c r="S328" i="42" s="1"/>
  <c r="J329" i="42"/>
  <c r="S329" i="42" s="1"/>
  <c r="J330" i="42"/>
  <c r="S330" i="42" s="1"/>
  <c r="J331" i="42"/>
  <c r="S331" i="42" s="1"/>
  <c r="J332" i="42"/>
  <c r="S332" i="42" s="1"/>
  <c r="J333" i="42"/>
  <c r="S333" i="42" s="1"/>
  <c r="J334" i="42"/>
  <c r="S334" i="42" s="1"/>
  <c r="J335" i="42"/>
  <c r="S335" i="42" s="1"/>
  <c r="J336" i="42"/>
  <c r="S336" i="42" s="1"/>
  <c r="J337" i="42"/>
  <c r="S337" i="42" s="1"/>
  <c r="J338" i="42"/>
  <c r="S338" i="42" s="1"/>
  <c r="J339" i="42"/>
  <c r="S339" i="42" s="1"/>
  <c r="J340" i="42"/>
  <c r="S340" i="42" s="1"/>
  <c r="J341" i="42"/>
  <c r="S341" i="42" s="1"/>
  <c r="J342" i="42"/>
  <c r="S342" i="42" s="1"/>
  <c r="J343" i="42"/>
  <c r="S343" i="42" s="1"/>
  <c r="J344" i="42"/>
  <c r="S344" i="42" s="1"/>
  <c r="J345" i="42"/>
  <c r="S345" i="42" s="1"/>
  <c r="J346" i="42"/>
  <c r="S346" i="42" s="1"/>
  <c r="J347" i="42"/>
  <c r="S347" i="42" s="1"/>
  <c r="J348" i="42"/>
  <c r="S348" i="42" s="1"/>
  <c r="J349" i="42"/>
  <c r="S349" i="42" s="1"/>
  <c r="J350" i="42"/>
  <c r="S350" i="42" s="1"/>
  <c r="J351" i="42"/>
  <c r="S351" i="42" s="1"/>
  <c r="J352" i="42"/>
  <c r="S352" i="42" s="1"/>
  <c r="J353" i="42"/>
  <c r="S353" i="42" s="1"/>
  <c r="J354" i="42"/>
  <c r="S354" i="42" s="1"/>
  <c r="J355" i="42"/>
  <c r="S355" i="42" s="1"/>
  <c r="J356" i="42"/>
  <c r="S356" i="42" s="1"/>
  <c r="J357" i="42"/>
  <c r="S357" i="42" s="1"/>
  <c r="J358" i="42"/>
  <c r="S358" i="42" s="1"/>
  <c r="J359" i="42"/>
  <c r="S359" i="42" s="1"/>
  <c r="J360" i="42"/>
  <c r="S360" i="42" s="1"/>
  <c r="J361" i="42"/>
  <c r="S361" i="42" s="1"/>
  <c r="J362" i="42"/>
  <c r="S362" i="42" s="1"/>
  <c r="J363" i="42"/>
  <c r="S363" i="42" s="1"/>
  <c r="J364" i="42"/>
  <c r="S364" i="42" s="1"/>
  <c r="J365" i="42"/>
  <c r="S365" i="42" s="1"/>
  <c r="J366" i="42"/>
  <c r="S366" i="42" s="1"/>
  <c r="J367" i="42"/>
  <c r="S367" i="42" s="1"/>
  <c r="J368" i="42"/>
  <c r="S368" i="42" s="1"/>
  <c r="J369" i="42"/>
  <c r="S369" i="42" s="1"/>
  <c r="J370" i="42"/>
  <c r="S370" i="42" s="1"/>
  <c r="J371" i="42"/>
  <c r="S371" i="42" s="1"/>
  <c r="J372" i="42"/>
  <c r="S372" i="42" s="1"/>
  <c r="J373" i="42"/>
  <c r="S373" i="42" s="1"/>
  <c r="J374" i="42"/>
  <c r="S374" i="42" s="1"/>
  <c r="J375" i="42"/>
  <c r="S375" i="42" s="1"/>
  <c r="J376" i="42"/>
  <c r="S376" i="42" s="1"/>
  <c r="J377" i="42"/>
  <c r="S377" i="42" s="1"/>
  <c r="J378" i="42"/>
  <c r="S378" i="42" s="1"/>
  <c r="J379" i="42"/>
  <c r="S379" i="42" s="1"/>
  <c r="J380" i="42"/>
  <c r="S380" i="42" s="1"/>
  <c r="J381" i="42"/>
  <c r="S381" i="42" s="1"/>
  <c r="J382" i="42"/>
  <c r="S382" i="42" s="1"/>
  <c r="J383" i="42"/>
  <c r="S383" i="42" s="1"/>
  <c r="J384" i="42"/>
  <c r="S384" i="42" s="1"/>
  <c r="J385" i="42"/>
  <c r="S385" i="42" s="1"/>
  <c r="J386" i="42"/>
  <c r="S386" i="42" s="1"/>
  <c r="J387" i="42"/>
  <c r="S387" i="42" s="1"/>
  <c r="J388" i="42"/>
  <c r="S388" i="42" s="1"/>
  <c r="J389" i="42"/>
  <c r="S389" i="42" s="1"/>
  <c r="J390" i="42"/>
  <c r="S390" i="42" s="1"/>
  <c r="J391" i="42"/>
  <c r="S391" i="42" s="1"/>
  <c r="J392" i="42"/>
  <c r="S392" i="42" s="1"/>
  <c r="J393" i="42"/>
  <c r="S393" i="42" s="1"/>
  <c r="J394" i="42"/>
  <c r="S394" i="42" s="1"/>
  <c r="J395" i="42"/>
  <c r="S395" i="42" s="1"/>
  <c r="J396" i="42"/>
  <c r="S396" i="42" s="1"/>
  <c r="J397" i="42"/>
  <c r="S397" i="42" s="1"/>
  <c r="J398" i="42"/>
  <c r="S398" i="42" s="1"/>
  <c r="J399" i="42"/>
  <c r="S399" i="42" s="1"/>
  <c r="J400" i="42"/>
  <c r="S400" i="42" s="1"/>
  <c r="J401" i="42"/>
  <c r="S401" i="42" s="1"/>
  <c r="J402" i="42"/>
  <c r="S402" i="42" s="1"/>
  <c r="J403" i="42"/>
  <c r="S403" i="42" s="1"/>
  <c r="J404" i="42"/>
  <c r="S404" i="42" s="1"/>
  <c r="J405" i="42"/>
  <c r="S405" i="42" s="1"/>
  <c r="J406" i="42"/>
  <c r="S406" i="42" s="1"/>
  <c r="J407" i="42"/>
  <c r="S407" i="42" s="1"/>
  <c r="J408" i="42"/>
  <c r="S408" i="42" s="1"/>
  <c r="J409" i="42"/>
  <c r="S409" i="42" s="1"/>
  <c r="J410" i="42"/>
  <c r="S410" i="42" s="1"/>
  <c r="J411" i="42"/>
  <c r="S411" i="42" s="1"/>
  <c r="J412" i="42"/>
  <c r="S412" i="42" s="1"/>
  <c r="J413" i="42"/>
  <c r="S413" i="42" s="1"/>
  <c r="J414" i="42"/>
  <c r="S414" i="42" s="1"/>
  <c r="J415" i="42"/>
  <c r="S415" i="42" s="1"/>
  <c r="J416" i="42"/>
  <c r="S416" i="42" s="1"/>
  <c r="J417" i="42"/>
  <c r="S417" i="42" s="1"/>
  <c r="J418" i="42"/>
  <c r="S418" i="42" s="1"/>
  <c r="J419" i="42"/>
  <c r="S419" i="42" s="1"/>
  <c r="J420" i="42"/>
  <c r="S420" i="42" s="1"/>
  <c r="J421" i="42"/>
  <c r="S421" i="42" s="1"/>
  <c r="J422" i="42"/>
  <c r="S422" i="42" s="1"/>
  <c r="J423" i="42"/>
  <c r="S423" i="42" s="1"/>
  <c r="J424" i="42"/>
  <c r="S424" i="42" s="1"/>
  <c r="J425" i="42"/>
  <c r="S425" i="42" s="1"/>
  <c r="J426" i="42"/>
  <c r="S426" i="42" s="1"/>
  <c r="J427" i="42"/>
  <c r="S427" i="42" s="1"/>
  <c r="J428" i="42"/>
  <c r="S428" i="42" s="1"/>
  <c r="J429" i="42"/>
  <c r="S429" i="42" s="1"/>
  <c r="J430" i="42"/>
  <c r="S430" i="42" s="1"/>
  <c r="J431" i="42"/>
  <c r="S431" i="42" s="1"/>
  <c r="J432" i="42"/>
  <c r="S432" i="42" s="1"/>
  <c r="J433" i="42"/>
  <c r="S433" i="42" s="1"/>
  <c r="J434" i="42"/>
  <c r="S434" i="42" s="1"/>
  <c r="J435" i="42"/>
  <c r="S435" i="42" s="1"/>
  <c r="J436" i="42"/>
  <c r="S436" i="42" s="1"/>
  <c r="J437" i="42"/>
  <c r="S437" i="42" s="1"/>
  <c r="J438" i="42"/>
  <c r="S438" i="42" s="1"/>
  <c r="J439" i="42"/>
  <c r="S439" i="42" s="1"/>
  <c r="J440" i="42"/>
  <c r="S440" i="42" s="1"/>
  <c r="J441" i="42"/>
  <c r="S441" i="42" s="1"/>
  <c r="J442" i="42"/>
  <c r="S442" i="42" s="1"/>
  <c r="J443" i="42"/>
  <c r="S443" i="42" s="1"/>
  <c r="J444" i="42"/>
  <c r="S444" i="42" s="1"/>
  <c r="J445" i="42"/>
  <c r="S445" i="42" s="1"/>
  <c r="J446" i="42"/>
  <c r="S446" i="42" s="1"/>
  <c r="J447" i="42"/>
  <c r="S447" i="42" s="1"/>
  <c r="J448" i="42"/>
  <c r="S448" i="42" s="1"/>
  <c r="J449" i="42"/>
  <c r="S449" i="42" s="1"/>
  <c r="J450" i="42"/>
  <c r="S450" i="42" s="1"/>
  <c r="J451" i="42"/>
  <c r="S451" i="42" s="1"/>
  <c r="J452" i="42"/>
  <c r="S452" i="42" s="1"/>
  <c r="J453" i="42"/>
  <c r="S453" i="42" s="1"/>
  <c r="J454" i="42"/>
  <c r="S454" i="42" s="1"/>
  <c r="J455" i="42"/>
  <c r="S455" i="42" s="1"/>
  <c r="J456" i="42"/>
  <c r="S456" i="42" s="1"/>
  <c r="J457" i="42"/>
  <c r="S457" i="42" s="1"/>
  <c r="J458" i="42"/>
  <c r="S458" i="42" s="1"/>
  <c r="J459" i="42"/>
  <c r="S459" i="42" s="1"/>
  <c r="J460" i="42"/>
  <c r="S460" i="42" s="1"/>
  <c r="J461" i="42"/>
  <c r="S461" i="42" s="1"/>
  <c r="J462" i="42"/>
  <c r="S462" i="42" s="1"/>
  <c r="J463" i="42"/>
  <c r="S463" i="42" s="1"/>
  <c r="J464" i="42"/>
  <c r="S464" i="42" s="1"/>
  <c r="J465" i="42"/>
  <c r="S465" i="42" s="1"/>
  <c r="J466" i="42"/>
  <c r="S466" i="42" s="1"/>
  <c r="J467" i="42"/>
  <c r="S467" i="42" s="1"/>
  <c r="J468" i="42"/>
  <c r="S468" i="42" s="1"/>
  <c r="J469" i="42"/>
  <c r="S469" i="42" s="1"/>
  <c r="J470" i="42"/>
  <c r="S470" i="42" s="1"/>
  <c r="J471" i="42"/>
  <c r="S471" i="42" s="1"/>
  <c r="J472" i="42"/>
  <c r="S472" i="42" s="1"/>
  <c r="J473" i="42"/>
  <c r="S473" i="42" s="1"/>
  <c r="J474" i="42"/>
  <c r="S474" i="42" s="1"/>
  <c r="J475" i="42"/>
  <c r="S475" i="42" s="1"/>
  <c r="J476" i="42"/>
  <c r="S476" i="42" s="1"/>
  <c r="J477" i="42"/>
  <c r="S477" i="42" s="1"/>
  <c r="J478" i="42"/>
  <c r="S478" i="42" s="1"/>
  <c r="J479" i="42"/>
  <c r="S479" i="42" s="1"/>
  <c r="J480" i="42"/>
  <c r="S480" i="42" s="1"/>
  <c r="J481" i="42"/>
  <c r="S481" i="42" s="1"/>
  <c r="J482" i="42"/>
  <c r="S482" i="42" s="1"/>
  <c r="J483" i="42"/>
  <c r="S483" i="42" s="1"/>
  <c r="J484" i="42"/>
  <c r="S484" i="42" s="1"/>
  <c r="J485" i="42"/>
  <c r="S485" i="42" s="1"/>
  <c r="J486" i="42"/>
  <c r="S486" i="42" s="1"/>
  <c r="J487" i="42"/>
  <c r="S487" i="42" s="1"/>
  <c r="J488" i="42"/>
  <c r="S488" i="42" s="1"/>
  <c r="J489" i="42"/>
  <c r="S489" i="42" s="1"/>
  <c r="J490" i="42"/>
  <c r="S490" i="42" s="1"/>
  <c r="J491" i="42"/>
  <c r="S491" i="42" s="1"/>
  <c r="J492" i="42"/>
  <c r="S492" i="42" s="1"/>
  <c r="J493" i="42"/>
  <c r="S493" i="42" s="1"/>
  <c r="J494" i="42"/>
  <c r="S494" i="42" s="1"/>
  <c r="J495" i="42"/>
  <c r="S495" i="42" s="1"/>
  <c r="J496" i="42"/>
  <c r="S496" i="42" s="1"/>
  <c r="J497" i="42"/>
  <c r="S497" i="42" s="1"/>
  <c r="J498" i="42"/>
  <c r="S498" i="42" s="1"/>
  <c r="J499" i="42"/>
  <c r="S499" i="42" s="1"/>
  <c r="J500" i="42"/>
  <c r="S500" i="42" s="1"/>
  <c r="J501" i="42"/>
  <c r="S501" i="42" s="1"/>
  <c r="J502" i="42"/>
  <c r="S502" i="42" s="1"/>
  <c r="J503" i="42"/>
  <c r="S503" i="42" s="1"/>
  <c r="J504" i="42"/>
  <c r="S504" i="42" s="1"/>
  <c r="J505" i="42"/>
  <c r="S505" i="42" s="1"/>
  <c r="J506" i="42"/>
  <c r="S506" i="42" s="1"/>
  <c r="J7" i="42"/>
  <c r="I8" i="42"/>
  <c r="I9" i="42"/>
  <c r="I10" i="42"/>
  <c r="I11" i="42"/>
  <c r="I12" i="42"/>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260" i="42"/>
  <c r="I261" i="42"/>
  <c r="I262" i="42"/>
  <c r="I263" i="42"/>
  <c r="I264" i="42"/>
  <c r="I265" i="42"/>
  <c r="I266" i="42"/>
  <c r="I267" i="42"/>
  <c r="I268" i="42"/>
  <c r="I269" i="42"/>
  <c r="I270" i="42"/>
  <c r="I271" i="42"/>
  <c r="I272" i="42"/>
  <c r="I273" i="42"/>
  <c r="I274" i="42"/>
  <c r="I275" i="42"/>
  <c r="I276" i="42"/>
  <c r="I277" i="42"/>
  <c r="I278" i="42"/>
  <c r="I279" i="42"/>
  <c r="I280" i="42"/>
  <c r="I281" i="42"/>
  <c r="I282" i="42"/>
  <c r="I283" i="42"/>
  <c r="I284" i="42"/>
  <c r="I285" i="42"/>
  <c r="I286" i="42"/>
  <c r="I287" i="42"/>
  <c r="I288" i="42"/>
  <c r="I289" i="42"/>
  <c r="I290" i="42"/>
  <c r="I291" i="42"/>
  <c r="I292" i="42"/>
  <c r="I293" i="42"/>
  <c r="I294" i="42"/>
  <c r="I295" i="42"/>
  <c r="I296" i="42"/>
  <c r="I297" i="42"/>
  <c r="I298" i="42"/>
  <c r="I299" i="42"/>
  <c r="I300" i="42"/>
  <c r="I301" i="42"/>
  <c r="I302" i="42"/>
  <c r="I303" i="42"/>
  <c r="I304" i="42"/>
  <c r="I305" i="42"/>
  <c r="I306" i="42"/>
  <c r="I307" i="42"/>
  <c r="I308" i="42"/>
  <c r="I309" i="42"/>
  <c r="I310" i="42"/>
  <c r="I311" i="42"/>
  <c r="I312" i="42"/>
  <c r="I313" i="42"/>
  <c r="I314" i="42"/>
  <c r="I315" i="42"/>
  <c r="I316" i="42"/>
  <c r="I317" i="42"/>
  <c r="I318" i="42"/>
  <c r="I319" i="42"/>
  <c r="I320" i="42"/>
  <c r="I321" i="42"/>
  <c r="I322" i="42"/>
  <c r="I323" i="42"/>
  <c r="I324" i="42"/>
  <c r="I325" i="42"/>
  <c r="I326" i="42"/>
  <c r="I327" i="42"/>
  <c r="I328" i="42"/>
  <c r="I329" i="42"/>
  <c r="I330" i="42"/>
  <c r="I331" i="42"/>
  <c r="I332" i="42"/>
  <c r="I333" i="42"/>
  <c r="I334" i="42"/>
  <c r="I335" i="42"/>
  <c r="I336" i="42"/>
  <c r="I337" i="42"/>
  <c r="I338" i="42"/>
  <c r="I339" i="42"/>
  <c r="I340" i="42"/>
  <c r="I341" i="42"/>
  <c r="I342" i="42"/>
  <c r="I343" i="42"/>
  <c r="I344" i="42"/>
  <c r="I345" i="42"/>
  <c r="I346" i="42"/>
  <c r="I347" i="42"/>
  <c r="I348" i="42"/>
  <c r="I349" i="42"/>
  <c r="I350" i="42"/>
  <c r="I351" i="42"/>
  <c r="I352" i="42"/>
  <c r="I353" i="42"/>
  <c r="I354" i="42"/>
  <c r="I355" i="42"/>
  <c r="I356" i="42"/>
  <c r="I357" i="42"/>
  <c r="I358" i="42"/>
  <c r="I359" i="42"/>
  <c r="I360" i="42"/>
  <c r="I361" i="42"/>
  <c r="I362" i="42"/>
  <c r="I363" i="42"/>
  <c r="I364" i="42"/>
  <c r="I365" i="42"/>
  <c r="I366" i="42"/>
  <c r="I367" i="42"/>
  <c r="I368" i="42"/>
  <c r="I369" i="42"/>
  <c r="I370" i="42"/>
  <c r="I371" i="42"/>
  <c r="I372" i="42"/>
  <c r="I373" i="42"/>
  <c r="I374" i="42"/>
  <c r="I375" i="42"/>
  <c r="I376" i="42"/>
  <c r="I377" i="42"/>
  <c r="I378" i="42"/>
  <c r="I379" i="42"/>
  <c r="I380" i="42"/>
  <c r="I381" i="42"/>
  <c r="I382" i="42"/>
  <c r="I383" i="42"/>
  <c r="I384" i="42"/>
  <c r="I385" i="42"/>
  <c r="I386" i="42"/>
  <c r="I387" i="42"/>
  <c r="I388" i="42"/>
  <c r="I389" i="42"/>
  <c r="I390" i="42"/>
  <c r="I391" i="42"/>
  <c r="I392" i="42"/>
  <c r="I393" i="42"/>
  <c r="I394" i="42"/>
  <c r="I395" i="42"/>
  <c r="I396" i="42"/>
  <c r="I397" i="42"/>
  <c r="I398" i="42"/>
  <c r="I399" i="42"/>
  <c r="I400" i="42"/>
  <c r="I401" i="42"/>
  <c r="I402" i="42"/>
  <c r="I403" i="42"/>
  <c r="I404" i="42"/>
  <c r="I405" i="42"/>
  <c r="I406" i="42"/>
  <c r="I407" i="42"/>
  <c r="I408" i="42"/>
  <c r="I409" i="42"/>
  <c r="I410" i="42"/>
  <c r="I411" i="42"/>
  <c r="I412" i="42"/>
  <c r="I413" i="42"/>
  <c r="I414" i="42"/>
  <c r="I415" i="42"/>
  <c r="I416" i="42"/>
  <c r="I417" i="42"/>
  <c r="I418" i="42"/>
  <c r="I419" i="42"/>
  <c r="I420" i="42"/>
  <c r="I421" i="42"/>
  <c r="I422" i="42"/>
  <c r="I423" i="42"/>
  <c r="I424" i="42"/>
  <c r="I425" i="42"/>
  <c r="I426" i="42"/>
  <c r="I427" i="42"/>
  <c r="I428" i="42"/>
  <c r="I429" i="42"/>
  <c r="I430" i="42"/>
  <c r="I431" i="42"/>
  <c r="I432" i="42"/>
  <c r="I433" i="42"/>
  <c r="I434" i="42"/>
  <c r="I435" i="42"/>
  <c r="I436" i="42"/>
  <c r="I437" i="42"/>
  <c r="I438" i="42"/>
  <c r="I439" i="42"/>
  <c r="I440" i="42"/>
  <c r="I441" i="42"/>
  <c r="I442" i="42"/>
  <c r="I443" i="42"/>
  <c r="I444" i="42"/>
  <c r="I445" i="42"/>
  <c r="I446" i="42"/>
  <c r="I447" i="42"/>
  <c r="I448" i="42"/>
  <c r="I449" i="42"/>
  <c r="I450" i="42"/>
  <c r="I451" i="42"/>
  <c r="I452" i="42"/>
  <c r="I453" i="42"/>
  <c r="I454" i="42"/>
  <c r="I455" i="42"/>
  <c r="I456" i="42"/>
  <c r="I457" i="42"/>
  <c r="I458" i="42"/>
  <c r="I459" i="42"/>
  <c r="I460" i="42"/>
  <c r="I461" i="42"/>
  <c r="I462" i="42"/>
  <c r="I463" i="42"/>
  <c r="I464" i="42"/>
  <c r="I465" i="42"/>
  <c r="I466" i="42"/>
  <c r="I467" i="42"/>
  <c r="I468" i="42"/>
  <c r="I469" i="42"/>
  <c r="I470" i="42"/>
  <c r="I471" i="42"/>
  <c r="I472" i="42"/>
  <c r="I473" i="42"/>
  <c r="I474" i="42"/>
  <c r="I475" i="42"/>
  <c r="I476" i="42"/>
  <c r="I477" i="42"/>
  <c r="I478" i="42"/>
  <c r="I479" i="42"/>
  <c r="I480" i="42"/>
  <c r="I481" i="42"/>
  <c r="I482" i="42"/>
  <c r="I483" i="42"/>
  <c r="I484" i="42"/>
  <c r="I485" i="42"/>
  <c r="I486" i="42"/>
  <c r="I487" i="42"/>
  <c r="I488" i="42"/>
  <c r="I489" i="42"/>
  <c r="I490" i="42"/>
  <c r="I491" i="42"/>
  <c r="I492" i="42"/>
  <c r="I493" i="42"/>
  <c r="I494" i="42"/>
  <c r="I495" i="42"/>
  <c r="I496" i="42"/>
  <c r="I497" i="42"/>
  <c r="I498" i="42"/>
  <c r="I499" i="42"/>
  <c r="I500" i="42"/>
  <c r="I501" i="42"/>
  <c r="I502" i="42"/>
  <c r="I503" i="42"/>
  <c r="I504" i="42"/>
  <c r="I505" i="42"/>
  <c r="I506" i="42"/>
  <c r="H8" i="42"/>
  <c r="H9" i="42"/>
  <c r="H10" i="42"/>
  <c r="H11" i="42"/>
  <c r="H12" i="42"/>
  <c r="H13" i="42"/>
  <c r="H14" i="42"/>
  <c r="H15" i="42"/>
  <c r="H16" i="42"/>
  <c r="H17" i="42"/>
  <c r="H18" i="42"/>
  <c r="H19" i="42"/>
  <c r="H20" i="42"/>
  <c r="H21" i="42"/>
  <c r="H22" i="42"/>
  <c r="H23" i="42"/>
  <c r="H24" i="42"/>
  <c r="H25" i="42"/>
  <c r="H26" i="42"/>
  <c r="H27" i="42"/>
  <c r="H28" i="42"/>
  <c r="H29" i="42"/>
  <c r="H30" i="42"/>
  <c r="H31" i="42"/>
  <c r="H32" i="42"/>
  <c r="H33" i="42"/>
  <c r="H34" i="42"/>
  <c r="H35" i="42"/>
  <c r="H36" i="42"/>
  <c r="H37" i="42"/>
  <c r="H38" i="42"/>
  <c r="H39" i="42"/>
  <c r="H40" i="42"/>
  <c r="H41" i="42"/>
  <c r="H42" i="42"/>
  <c r="H43" i="42"/>
  <c r="H44" i="42"/>
  <c r="H45" i="42"/>
  <c r="H46" i="42"/>
  <c r="H47" i="42"/>
  <c r="H48" i="42"/>
  <c r="H49" i="42"/>
  <c r="H50" i="42"/>
  <c r="H51" i="42"/>
  <c r="H52" i="42"/>
  <c r="H53" i="42"/>
  <c r="H54" i="42"/>
  <c r="H55" i="42"/>
  <c r="H56" i="42"/>
  <c r="H57" i="42"/>
  <c r="H58" i="42"/>
  <c r="H59" i="42"/>
  <c r="H60" i="42"/>
  <c r="H61" i="42"/>
  <c r="H62" i="42"/>
  <c r="H63" i="42"/>
  <c r="H64" i="42"/>
  <c r="H65" i="42"/>
  <c r="H66" i="42"/>
  <c r="H67" i="42"/>
  <c r="H68" i="42"/>
  <c r="H69" i="42"/>
  <c r="H70" i="42"/>
  <c r="H71" i="42"/>
  <c r="H72" i="42"/>
  <c r="H73" i="42"/>
  <c r="H74" i="42"/>
  <c r="H75" i="42"/>
  <c r="H76" i="42"/>
  <c r="H77" i="42"/>
  <c r="H78" i="42"/>
  <c r="H79" i="42"/>
  <c r="H80" i="42"/>
  <c r="H81" i="42"/>
  <c r="H82" i="42"/>
  <c r="H83" i="42"/>
  <c r="H84" i="42"/>
  <c r="H85" i="42"/>
  <c r="H86" i="42"/>
  <c r="H87" i="42"/>
  <c r="H88" i="42"/>
  <c r="H89" i="42"/>
  <c r="H90" i="42"/>
  <c r="H91" i="42"/>
  <c r="H92" i="42"/>
  <c r="H93" i="42"/>
  <c r="H94" i="42"/>
  <c r="H95" i="42"/>
  <c r="H96" i="42"/>
  <c r="H97" i="42"/>
  <c r="H98" i="42"/>
  <c r="H99" i="42"/>
  <c r="H100" i="42"/>
  <c r="H101" i="42"/>
  <c r="H102" i="42"/>
  <c r="H103" i="42"/>
  <c r="H104" i="42"/>
  <c r="H105" i="42"/>
  <c r="H106" i="42"/>
  <c r="H107" i="42"/>
  <c r="H108" i="42"/>
  <c r="H109" i="42"/>
  <c r="H110" i="42"/>
  <c r="H111" i="42"/>
  <c r="H112" i="42"/>
  <c r="H113" i="42"/>
  <c r="H114" i="42"/>
  <c r="H115" i="42"/>
  <c r="H116" i="42"/>
  <c r="H117" i="42"/>
  <c r="H118" i="42"/>
  <c r="H119" i="42"/>
  <c r="H120" i="42"/>
  <c r="H121" i="42"/>
  <c r="H122" i="42"/>
  <c r="H123" i="42"/>
  <c r="H124" i="42"/>
  <c r="H125" i="42"/>
  <c r="H126" i="42"/>
  <c r="H127" i="42"/>
  <c r="H128" i="42"/>
  <c r="H129" i="42"/>
  <c r="H130" i="42"/>
  <c r="H131" i="42"/>
  <c r="H132" i="42"/>
  <c r="H133" i="42"/>
  <c r="H134" i="42"/>
  <c r="H135" i="42"/>
  <c r="H136" i="42"/>
  <c r="H137" i="42"/>
  <c r="H138" i="42"/>
  <c r="H139" i="42"/>
  <c r="H140" i="42"/>
  <c r="H141" i="42"/>
  <c r="H142" i="42"/>
  <c r="H143" i="42"/>
  <c r="H144" i="42"/>
  <c r="H145" i="42"/>
  <c r="H146" i="42"/>
  <c r="H147" i="42"/>
  <c r="H148" i="42"/>
  <c r="H149" i="42"/>
  <c r="H150" i="42"/>
  <c r="H151" i="42"/>
  <c r="H152" i="42"/>
  <c r="H153" i="42"/>
  <c r="H154" i="42"/>
  <c r="H155" i="42"/>
  <c r="H156" i="42"/>
  <c r="H157" i="42"/>
  <c r="H158" i="42"/>
  <c r="H159" i="42"/>
  <c r="H160" i="42"/>
  <c r="H161" i="42"/>
  <c r="H162" i="42"/>
  <c r="H163" i="42"/>
  <c r="H164" i="42"/>
  <c r="H165" i="42"/>
  <c r="H166" i="42"/>
  <c r="H167" i="42"/>
  <c r="H168" i="42"/>
  <c r="H169" i="42"/>
  <c r="H170" i="42"/>
  <c r="H171" i="42"/>
  <c r="H172" i="42"/>
  <c r="H173" i="42"/>
  <c r="H174" i="42"/>
  <c r="H175" i="42"/>
  <c r="H176" i="42"/>
  <c r="H177" i="42"/>
  <c r="H178" i="42"/>
  <c r="H179" i="42"/>
  <c r="H180" i="42"/>
  <c r="H181" i="42"/>
  <c r="H182" i="42"/>
  <c r="H183" i="42"/>
  <c r="H184" i="42"/>
  <c r="H185" i="42"/>
  <c r="H186" i="42"/>
  <c r="H187" i="42"/>
  <c r="H188" i="42"/>
  <c r="H189" i="42"/>
  <c r="H190" i="42"/>
  <c r="H191" i="42"/>
  <c r="H192" i="42"/>
  <c r="H193" i="42"/>
  <c r="H194" i="42"/>
  <c r="H195" i="42"/>
  <c r="H196" i="42"/>
  <c r="H197" i="42"/>
  <c r="H198" i="42"/>
  <c r="H199" i="42"/>
  <c r="H200" i="42"/>
  <c r="H201" i="42"/>
  <c r="H202" i="42"/>
  <c r="H203" i="42"/>
  <c r="H204" i="42"/>
  <c r="H205" i="42"/>
  <c r="H206" i="42"/>
  <c r="H207" i="42"/>
  <c r="H208" i="42"/>
  <c r="H209" i="42"/>
  <c r="H210" i="42"/>
  <c r="H211" i="42"/>
  <c r="H212" i="42"/>
  <c r="H213" i="42"/>
  <c r="H214" i="42"/>
  <c r="H215" i="42"/>
  <c r="H216" i="42"/>
  <c r="H217" i="42"/>
  <c r="H218" i="42"/>
  <c r="H219" i="42"/>
  <c r="H220" i="42"/>
  <c r="H221" i="42"/>
  <c r="H222" i="42"/>
  <c r="H223" i="42"/>
  <c r="H224" i="42"/>
  <c r="H225" i="42"/>
  <c r="H226" i="42"/>
  <c r="H227" i="42"/>
  <c r="H228" i="42"/>
  <c r="H229" i="42"/>
  <c r="H230" i="42"/>
  <c r="H231" i="42"/>
  <c r="H232" i="42"/>
  <c r="H233" i="42"/>
  <c r="H234" i="42"/>
  <c r="H235" i="42"/>
  <c r="H236" i="42"/>
  <c r="H237" i="42"/>
  <c r="H238" i="42"/>
  <c r="H239" i="42"/>
  <c r="H240" i="42"/>
  <c r="H241" i="42"/>
  <c r="H242" i="42"/>
  <c r="H243" i="42"/>
  <c r="H244" i="42"/>
  <c r="H245" i="42"/>
  <c r="H246" i="42"/>
  <c r="H247" i="42"/>
  <c r="H248" i="42"/>
  <c r="H249" i="42"/>
  <c r="H250" i="42"/>
  <c r="H251" i="42"/>
  <c r="H252" i="42"/>
  <c r="H253" i="42"/>
  <c r="H254" i="42"/>
  <c r="H255" i="42"/>
  <c r="H256" i="42"/>
  <c r="H257" i="42"/>
  <c r="H258" i="42"/>
  <c r="H259" i="42"/>
  <c r="H260" i="42"/>
  <c r="H261" i="42"/>
  <c r="H262" i="42"/>
  <c r="H263" i="42"/>
  <c r="H264" i="42"/>
  <c r="H265" i="42"/>
  <c r="H266" i="42"/>
  <c r="H267" i="42"/>
  <c r="H268" i="42"/>
  <c r="H269" i="42"/>
  <c r="H270" i="42"/>
  <c r="H271" i="42"/>
  <c r="H272" i="42"/>
  <c r="H273" i="42"/>
  <c r="H274" i="42"/>
  <c r="H275" i="42"/>
  <c r="H276" i="42"/>
  <c r="H277" i="42"/>
  <c r="H278" i="42"/>
  <c r="H279" i="42"/>
  <c r="H280" i="42"/>
  <c r="H281" i="42"/>
  <c r="H282" i="42"/>
  <c r="H283" i="42"/>
  <c r="H284" i="42"/>
  <c r="H285" i="42"/>
  <c r="H286" i="42"/>
  <c r="H287" i="42"/>
  <c r="H288" i="42"/>
  <c r="H289" i="42"/>
  <c r="H290" i="42"/>
  <c r="H291" i="42"/>
  <c r="H292" i="42"/>
  <c r="H293" i="42"/>
  <c r="H294" i="42"/>
  <c r="H295" i="42"/>
  <c r="H296" i="42"/>
  <c r="H297" i="42"/>
  <c r="H298" i="42"/>
  <c r="H299" i="42"/>
  <c r="H300" i="42"/>
  <c r="H301" i="42"/>
  <c r="H302" i="42"/>
  <c r="H303" i="42"/>
  <c r="H304" i="42"/>
  <c r="H305" i="42"/>
  <c r="H306" i="42"/>
  <c r="H307" i="42"/>
  <c r="H308" i="42"/>
  <c r="H309" i="42"/>
  <c r="H310" i="42"/>
  <c r="H311" i="42"/>
  <c r="H312" i="42"/>
  <c r="H313" i="42"/>
  <c r="H314" i="42"/>
  <c r="H315" i="42"/>
  <c r="H316" i="42"/>
  <c r="H317" i="42"/>
  <c r="H318" i="42"/>
  <c r="H319" i="42"/>
  <c r="H320" i="42"/>
  <c r="H321" i="42"/>
  <c r="H322" i="42"/>
  <c r="H323" i="42"/>
  <c r="H324" i="42"/>
  <c r="H325" i="42"/>
  <c r="H326" i="42"/>
  <c r="H327" i="42"/>
  <c r="H328" i="42"/>
  <c r="H329" i="42"/>
  <c r="H330" i="42"/>
  <c r="H331" i="42"/>
  <c r="H332" i="42"/>
  <c r="H333" i="42"/>
  <c r="H334" i="42"/>
  <c r="H335" i="42"/>
  <c r="H336" i="42"/>
  <c r="H337" i="42"/>
  <c r="H338" i="42"/>
  <c r="H339" i="42"/>
  <c r="H340" i="42"/>
  <c r="H341" i="42"/>
  <c r="H342" i="42"/>
  <c r="H343" i="42"/>
  <c r="H344" i="42"/>
  <c r="H345" i="42"/>
  <c r="H346" i="42"/>
  <c r="H347" i="42"/>
  <c r="H348" i="42"/>
  <c r="H349" i="42"/>
  <c r="H350" i="42"/>
  <c r="H351" i="42"/>
  <c r="H352" i="42"/>
  <c r="H353" i="42"/>
  <c r="H354" i="42"/>
  <c r="H355" i="42"/>
  <c r="H356" i="42"/>
  <c r="H357" i="42"/>
  <c r="H358" i="42"/>
  <c r="H359" i="42"/>
  <c r="H360" i="42"/>
  <c r="H361" i="42"/>
  <c r="H362" i="42"/>
  <c r="H363" i="42"/>
  <c r="H364" i="42"/>
  <c r="H365" i="42"/>
  <c r="H366" i="42"/>
  <c r="H367" i="42"/>
  <c r="H368" i="42"/>
  <c r="H369" i="42"/>
  <c r="H370" i="42"/>
  <c r="H371" i="42"/>
  <c r="H372" i="42"/>
  <c r="H373" i="42"/>
  <c r="H374" i="42"/>
  <c r="H375" i="42"/>
  <c r="H376" i="42"/>
  <c r="H377" i="42"/>
  <c r="H378" i="42"/>
  <c r="H379" i="42"/>
  <c r="H380" i="42"/>
  <c r="H381" i="42"/>
  <c r="H382" i="42"/>
  <c r="H383" i="42"/>
  <c r="H384" i="42"/>
  <c r="H385" i="42"/>
  <c r="H386" i="42"/>
  <c r="H387" i="42"/>
  <c r="H388" i="42"/>
  <c r="H389" i="42"/>
  <c r="H390" i="42"/>
  <c r="H391" i="42"/>
  <c r="H392" i="42"/>
  <c r="H393" i="42"/>
  <c r="H394" i="42"/>
  <c r="H395" i="42"/>
  <c r="H396" i="42"/>
  <c r="H397" i="42"/>
  <c r="H398" i="42"/>
  <c r="H399" i="42"/>
  <c r="H400" i="42"/>
  <c r="H401" i="42"/>
  <c r="H402" i="42"/>
  <c r="H403" i="42"/>
  <c r="H404" i="42"/>
  <c r="H405" i="42"/>
  <c r="H406" i="42"/>
  <c r="H407" i="42"/>
  <c r="H408" i="42"/>
  <c r="H409" i="42"/>
  <c r="H410" i="42"/>
  <c r="H411" i="42"/>
  <c r="H412" i="42"/>
  <c r="H413" i="42"/>
  <c r="H414" i="42"/>
  <c r="H415" i="42"/>
  <c r="H416" i="42"/>
  <c r="H417" i="42"/>
  <c r="H418" i="42"/>
  <c r="H419" i="42"/>
  <c r="H420" i="42"/>
  <c r="H421" i="42"/>
  <c r="H422" i="42"/>
  <c r="H423" i="42"/>
  <c r="H424" i="42"/>
  <c r="H425" i="42"/>
  <c r="H426" i="42"/>
  <c r="H427" i="42"/>
  <c r="H428" i="42"/>
  <c r="H429" i="42"/>
  <c r="H430" i="42"/>
  <c r="H431" i="42"/>
  <c r="H432" i="42"/>
  <c r="H433" i="42"/>
  <c r="H434" i="42"/>
  <c r="H435" i="42"/>
  <c r="H436" i="42"/>
  <c r="H437" i="42"/>
  <c r="H438" i="42"/>
  <c r="H439" i="42"/>
  <c r="H440" i="42"/>
  <c r="H441" i="42"/>
  <c r="H442" i="42"/>
  <c r="H443" i="42"/>
  <c r="H444" i="42"/>
  <c r="H445" i="42"/>
  <c r="H446" i="42"/>
  <c r="H447" i="42"/>
  <c r="H448" i="42"/>
  <c r="H449" i="42"/>
  <c r="H450" i="42"/>
  <c r="H451" i="42"/>
  <c r="H452" i="42"/>
  <c r="H453" i="42"/>
  <c r="H454" i="42"/>
  <c r="H455" i="42"/>
  <c r="H456" i="42"/>
  <c r="H457" i="42"/>
  <c r="H458" i="42"/>
  <c r="H459" i="42"/>
  <c r="H460" i="42"/>
  <c r="H461" i="42"/>
  <c r="H462" i="42"/>
  <c r="H463" i="42"/>
  <c r="H464" i="42"/>
  <c r="H465" i="42"/>
  <c r="H466" i="42"/>
  <c r="H467" i="42"/>
  <c r="H468" i="42"/>
  <c r="H469" i="42"/>
  <c r="H470" i="42"/>
  <c r="H471" i="42"/>
  <c r="H472" i="42"/>
  <c r="H473" i="42"/>
  <c r="H474" i="42"/>
  <c r="H475" i="42"/>
  <c r="H476" i="42"/>
  <c r="H477" i="42"/>
  <c r="H478" i="42"/>
  <c r="H479" i="42"/>
  <c r="H480" i="42"/>
  <c r="H481" i="42"/>
  <c r="H482" i="42"/>
  <c r="H483" i="42"/>
  <c r="H484" i="42"/>
  <c r="H485" i="42"/>
  <c r="H486" i="42"/>
  <c r="H487" i="42"/>
  <c r="H488" i="42"/>
  <c r="H489" i="42"/>
  <c r="H490" i="42"/>
  <c r="H491" i="42"/>
  <c r="H492" i="42"/>
  <c r="H493" i="42"/>
  <c r="H494" i="42"/>
  <c r="H495" i="42"/>
  <c r="H496" i="42"/>
  <c r="H497" i="42"/>
  <c r="H498" i="42"/>
  <c r="H499" i="42"/>
  <c r="H500" i="42"/>
  <c r="H501" i="42"/>
  <c r="H502" i="42"/>
  <c r="H503" i="42"/>
  <c r="H504" i="42"/>
  <c r="H505" i="42"/>
  <c r="H506" i="42"/>
  <c r="H7" i="42"/>
  <c r="L7" i="42" s="1"/>
  <c r="I7" i="42"/>
  <c r="M7" i="42" s="1"/>
  <c r="G8" i="42"/>
  <c r="G9" i="42"/>
  <c r="G10" i="42"/>
  <c r="G11" i="42"/>
  <c r="G12" i="42"/>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260" i="42"/>
  <c r="G261" i="42"/>
  <c r="G262" i="42"/>
  <c r="G263" i="42"/>
  <c r="G264" i="42"/>
  <c r="G265" i="42"/>
  <c r="G266" i="42"/>
  <c r="G267" i="42"/>
  <c r="G268" i="42"/>
  <c r="G269" i="42"/>
  <c r="G270" i="42"/>
  <c r="G271" i="42"/>
  <c r="G272" i="42"/>
  <c r="G273" i="42"/>
  <c r="G274" i="42"/>
  <c r="G275" i="42"/>
  <c r="G276" i="42"/>
  <c r="G277" i="42"/>
  <c r="G278" i="42"/>
  <c r="G279" i="42"/>
  <c r="G280" i="42"/>
  <c r="G281" i="42"/>
  <c r="G282" i="42"/>
  <c r="G283" i="42"/>
  <c r="G284" i="42"/>
  <c r="G285" i="42"/>
  <c r="G286" i="42"/>
  <c r="G287" i="42"/>
  <c r="G288" i="42"/>
  <c r="G289" i="42"/>
  <c r="G290" i="42"/>
  <c r="G291" i="42"/>
  <c r="G292" i="42"/>
  <c r="G293" i="42"/>
  <c r="G294" i="42"/>
  <c r="G295" i="42"/>
  <c r="G296" i="42"/>
  <c r="G297" i="42"/>
  <c r="G298" i="42"/>
  <c r="G299" i="42"/>
  <c r="G300" i="42"/>
  <c r="G301" i="42"/>
  <c r="G302" i="42"/>
  <c r="G303" i="42"/>
  <c r="G304" i="42"/>
  <c r="G305" i="42"/>
  <c r="G306" i="42"/>
  <c r="G307" i="42"/>
  <c r="G308" i="42"/>
  <c r="G309" i="42"/>
  <c r="G310" i="42"/>
  <c r="G311" i="42"/>
  <c r="G312" i="42"/>
  <c r="G313" i="42"/>
  <c r="G314" i="42"/>
  <c r="G315" i="42"/>
  <c r="G316" i="42"/>
  <c r="G317" i="42"/>
  <c r="G318" i="42"/>
  <c r="G319" i="42"/>
  <c r="G320" i="42"/>
  <c r="G321" i="42"/>
  <c r="G322" i="42"/>
  <c r="G323" i="42"/>
  <c r="G324" i="42"/>
  <c r="G325" i="42"/>
  <c r="G326" i="42"/>
  <c r="G327" i="42"/>
  <c r="G328" i="42"/>
  <c r="G329" i="42"/>
  <c r="G330" i="42"/>
  <c r="G331" i="42"/>
  <c r="G332" i="42"/>
  <c r="G333" i="42"/>
  <c r="G334" i="42"/>
  <c r="G335" i="42"/>
  <c r="G336" i="42"/>
  <c r="G337" i="42"/>
  <c r="G338" i="42"/>
  <c r="G339" i="42"/>
  <c r="G340" i="42"/>
  <c r="G341" i="42"/>
  <c r="G342" i="42"/>
  <c r="G343" i="42"/>
  <c r="G344" i="42"/>
  <c r="G345" i="42"/>
  <c r="G346" i="42"/>
  <c r="G347" i="42"/>
  <c r="G348" i="42"/>
  <c r="G349" i="42"/>
  <c r="G350" i="42"/>
  <c r="G351" i="42"/>
  <c r="G352" i="42"/>
  <c r="G353" i="42"/>
  <c r="G354" i="42"/>
  <c r="G355" i="42"/>
  <c r="G356" i="42"/>
  <c r="G357" i="42"/>
  <c r="G358" i="42"/>
  <c r="G359" i="42"/>
  <c r="G360" i="42"/>
  <c r="G361" i="42"/>
  <c r="G362" i="42"/>
  <c r="G363" i="42"/>
  <c r="G364" i="42"/>
  <c r="G365" i="42"/>
  <c r="G366" i="42"/>
  <c r="G367" i="42"/>
  <c r="G368" i="42"/>
  <c r="G369" i="42"/>
  <c r="G370" i="42"/>
  <c r="G371" i="42"/>
  <c r="G372" i="42"/>
  <c r="G373" i="42"/>
  <c r="G374" i="42"/>
  <c r="G375" i="42"/>
  <c r="G376" i="42"/>
  <c r="G377" i="42"/>
  <c r="G378" i="42"/>
  <c r="G379" i="42"/>
  <c r="G380" i="42"/>
  <c r="G381" i="42"/>
  <c r="G382" i="42"/>
  <c r="G383" i="42"/>
  <c r="G384" i="42"/>
  <c r="G385" i="42"/>
  <c r="G386" i="42"/>
  <c r="G387" i="42"/>
  <c r="G388" i="42"/>
  <c r="G389" i="42"/>
  <c r="G390" i="42"/>
  <c r="G391" i="42"/>
  <c r="G392" i="42"/>
  <c r="G393" i="42"/>
  <c r="G394" i="42"/>
  <c r="G395" i="42"/>
  <c r="G396" i="42"/>
  <c r="G397" i="42"/>
  <c r="G398" i="42"/>
  <c r="G399" i="42"/>
  <c r="G400" i="42"/>
  <c r="G401" i="42"/>
  <c r="G402" i="42"/>
  <c r="G403" i="42"/>
  <c r="G404" i="42"/>
  <c r="G405" i="42"/>
  <c r="G406" i="42"/>
  <c r="G407" i="42"/>
  <c r="G408" i="42"/>
  <c r="G409" i="42"/>
  <c r="G410" i="42"/>
  <c r="G411" i="42"/>
  <c r="G412" i="42"/>
  <c r="G413" i="42"/>
  <c r="G414" i="42"/>
  <c r="G415" i="42"/>
  <c r="G416" i="42"/>
  <c r="G417" i="42"/>
  <c r="G418" i="42"/>
  <c r="G419" i="42"/>
  <c r="G420" i="42"/>
  <c r="G421" i="42"/>
  <c r="G422" i="42"/>
  <c r="G423" i="42"/>
  <c r="G424" i="42"/>
  <c r="G425" i="42"/>
  <c r="G426" i="42"/>
  <c r="G427" i="42"/>
  <c r="G428" i="42"/>
  <c r="G429" i="42"/>
  <c r="G430" i="42"/>
  <c r="G431" i="42"/>
  <c r="G432" i="42"/>
  <c r="G433" i="42"/>
  <c r="G434" i="42"/>
  <c r="G435" i="42"/>
  <c r="G436" i="42"/>
  <c r="G437" i="42"/>
  <c r="G438" i="42"/>
  <c r="G439" i="42"/>
  <c r="G440" i="42"/>
  <c r="G441" i="42"/>
  <c r="G442" i="42"/>
  <c r="G443" i="42"/>
  <c r="G444" i="42"/>
  <c r="G445" i="42"/>
  <c r="G446" i="42"/>
  <c r="G447" i="42"/>
  <c r="G448" i="42"/>
  <c r="G449" i="42"/>
  <c r="G450" i="42"/>
  <c r="G451" i="42"/>
  <c r="G452" i="42"/>
  <c r="G453" i="42"/>
  <c r="G454" i="42"/>
  <c r="G455" i="42"/>
  <c r="G456" i="42"/>
  <c r="G457" i="42"/>
  <c r="G458" i="42"/>
  <c r="G459" i="42"/>
  <c r="G460" i="42"/>
  <c r="G461" i="42"/>
  <c r="G462" i="42"/>
  <c r="G463" i="42"/>
  <c r="G464" i="42"/>
  <c r="G465" i="42"/>
  <c r="G466" i="42"/>
  <c r="G467" i="42"/>
  <c r="G468" i="42"/>
  <c r="G469" i="42"/>
  <c r="G470" i="42"/>
  <c r="G471" i="42"/>
  <c r="G472" i="42"/>
  <c r="G473" i="42"/>
  <c r="G474" i="42"/>
  <c r="G475" i="42"/>
  <c r="G476" i="42"/>
  <c r="G477" i="42"/>
  <c r="G478" i="42"/>
  <c r="G479" i="42"/>
  <c r="G480" i="42"/>
  <c r="G481" i="42"/>
  <c r="G482" i="42"/>
  <c r="G483" i="42"/>
  <c r="G484" i="42"/>
  <c r="G485" i="42"/>
  <c r="G486" i="42"/>
  <c r="G487" i="42"/>
  <c r="G488" i="42"/>
  <c r="G489" i="42"/>
  <c r="G490" i="42"/>
  <c r="G491" i="42"/>
  <c r="G492" i="42"/>
  <c r="G493" i="42"/>
  <c r="G494" i="42"/>
  <c r="G495" i="42"/>
  <c r="G496" i="42"/>
  <c r="G497" i="42"/>
  <c r="G498" i="42"/>
  <c r="G499" i="42"/>
  <c r="G500" i="42"/>
  <c r="G501" i="42"/>
  <c r="G502" i="42"/>
  <c r="G503" i="42"/>
  <c r="G504" i="42"/>
  <c r="G505" i="42"/>
  <c r="G506" i="42"/>
  <c r="G7" i="42"/>
  <c r="E8" i="42"/>
  <c r="E9" i="42"/>
  <c r="E10" i="42"/>
  <c r="D11" i="42"/>
  <c r="E11" i="42"/>
  <c r="D12" i="42"/>
  <c r="E12" i="42"/>
  <c r="D13" i="42"/>
  <c r="E13" i="42"/>
  <c r="D14" i="42"/>
  <c r="E14" i="42"/>
  <c r="D15" i="42"/>
  <c r="E15" i="42"/>
  <c r="D16" i="42"/>
  <c r="E16" i="42"/>
  <c r="D17" i="42"/>
  <c r="E17" i="42"/>
  <c r="D18" i="42"/>
  <c r="E18" i="42"/>
  <c r="D19" i="42"/>
  <c r="E19" i="42"/>
  <c r="D20" i="42"/>
  <c r="E20" i="42"/>
  <c r="D21" i="42"/>
  <c r="E21" i="42"/>
  <c r="D22" i="42"/>
  <c r="E22" i="42"/>
  <c r="D23" i="42"/>
  <c r="E23" i="42"/>
  <c r="D24" i="42"/>
  <c r="E24" i="42"/>
  <c r="D25" i="42"/>
  <c r="E25" i="42"/>
  <c r="D26" i="42"/>
  <c r="E26" i="42"/>
  <c r="D27" i="42"/>
  <c r="E27" i="42"/>
  <c r="D28" i="42"/>
  <c r="E28" i="42"/>
  <c r="D29" i="42"/>
  <c r="E29" i="42"/>
  <c r="D30" i="42"/>
  <c r="E30" i="42"/>
  <c r="D31" i="42"/>
  <c r="E31" i="42"/>
  <c r="D32" i="42"/>
  <c r="E32" i="42"/>
  <c r="D33" i="42"/>
  <c r="E33" i="42"/>
  <c r="D34" i="42"/>
  <c r="E34" i="42"/>
  <c r="D35" i="42"/>
  <c r="E35" i="42"/>
  <c r="D36" i="42"/>
  <c r="E36" i="42"/>
  <c r="D37" i="42"/>
  <c r="E37" i="42"/>
  <c r="D38" i="42"/>
  <c r="E38" i="42"/>
  <c r="D39" i="42"/>
  <c r="E39" i="42"/>
  <c r="D40" i="42"/>
  <c r="E40" i="42"/>
  <c r="D41" i="42"/>
  <c r="E41" i="42"/>
  <c r="D42" i="42"/>
  <c r="E42" i="42"/>
  <c r="D43" i="42"/>
  <c r="E43" i="42"/>
  <c r="D44" i="42"/>
  <c r="E44" i="42"/>
  <c r="D45" i="42"/>
  <c r="E45" i="42"/>
  <c r="D46" i="42"/>
  <c r="E46" i="42"/>
  <c r="D47" i="42"/>
  <c r="E47" i="42"/>
  <c r="D48" i="42"/>
  <c r="E48" i="42"/>
  <c r="D49" i="42"/>
  <c r="E49" i="42"/>
  <c r="D50" i="42"/>
  <c r="E50" i="42"/>
  <c r="D51" i="42"/>
  <c r="E51" i="42"/>
  <c r="D52" i="42"/>
  <c r="E52" i="42"/>
  <c r="D53" i="42"/>
  <c r="E53" i="42"/>
  <c r="D54" i="42"/>
  <c r="E54" i="42"/>
  <c r="D55" i="42"/>
  <c r="E55" i="42"/>
  <c r="D56" i="42"/>
  <c r="E56" i="42"/>
  <c r="D57" i="42"/>
  <c r="E57" i="42"/>
  <c r="D58" i="42"/>
  <c r="E58" i="42"/>
  <c r="D59" i="42"/>
  <c r="E59" i="42"/>
  <c r="D60" i="42"/>
  <c r="E60" i="42"/>
  <c r="D61" i="42"/>
  <c r="E61" i="42"/>
  <c r="D62" i="42"/>
  <c r="E62" i="42"/>
  <c r="D63" i="42"/>
  <c r="E63" i="42"/>
  <c r="D64" i="42"/>
  <c r="E64" i="42"/>
  <c r="D65" i="42"/>
  <c r="E65" i="42"/>
  <c r="D66" i="42"/>
  <c r="E66" i="42"/>
  <c r="D67" i="42"/>
  <c r="E67" i="42"/>
  <c r="D68" i="42"/>
  <c r="E68" i="42"/>
  <c r="D69" i="42"/>
  <c r="E69" i="42"/>
  <c r="D70" i="42"/>
  <c r="E70" i="42"/>
  <c r="D71" i="42"/>
  <c r="E71" i="42"/>
  <c r="D72" i="42"/>
  <c r="E72" i="42"/>
  <c r="D73" i="42"/>
  <c r="E73" i="42"/>
  <c r="D74" i="42"/>
  <c r="E74" i="42"/>
  <c r="D75" i="42"/>
  <c r="E75" i="42"/>
  <c r="D76" i="42"/>
  <c r="E76" i="42"/>
  <c r="D77" i="42"/>
  <c r="E77" i="42"/>
  <c r="D78" i="42"/>
  <c r="E78" i="42"/>
  <c r="D79" i="42"/>
  <c r="E79" i="42"/>
  <c r="D80" i="42"/>
  <c r="E80" i="42"/>
  <c r="D81" i="42"/>
  <c r="E81" i="42"/>
  <c r="D82" i="42"/>
  <c r="E82" i="42"/>
  <c r="D83" i="42"/>
  <c r="E83" i="42"/>
  <c r="D84" i="42"/>
  <c r="E84" i="42"/>
  <c r="D85" i="42"/>
  <c r="E85" i="42"/>
  <c r="D86" i="42"/>
  <c r="E86" i="42"/>
  <c r="D87" i="42"/>
  <c r="E87" i="42"/>
  <c r="D88" i="42"/>
  <c r="E88" i="42"/>
  <c r="D89" i="42"/>
  <c r="E89" i="42"/>
  <c r="D90" i="42"/>
  <c r="E90" i="42"/>
  <c r="D91" i="42"/>
  <c r="E91" i="42"/>
  <c r="D92" i="42"/>
  <c r="E92" i="42"/>
  <c r="D93" i="42"/>
  <c r="E93" i="42"/>
  <c r="D94" i="42"/>
  <c r="E94" i="42"/>
  <c r="D95" i="42"/>
  <c r="E95" i="42"/>
  <c r="D96" i="42"/>
  <c r="E96" i="42"/>
  <c r="D97" i="42"/>
  <c r="E97" i="42"/>
  <c r="D98" i="42"/>
  <c r="E98" i="42"/>
  <c r="D99" i="42"/>
  <c r="E99" i="42"/>
  <c r="D100" i="42"/>
  <c r="E100" i="42"/>
  <c r="D101" i="42"/>
  <c r="E101" i="42"/>
  <c r="D102" i="42"/>
  <c r="E102" i="42"/>
  <c r="D103" i="42"/>
  <c r="E103" i="42"/>
  <c r="D104" i="42"/>
  <c r="E104" i="42"/>
  <c r="D105" i="42"/>
  <c r="E105" i="42"/>
  <c r="D106" i="42"/>
  <c r="E106" i="42"/>
  <c r="D107" i="42"/>
  <c r="E107" i="42"/>
  <c r="D108" i="42"/>
  <c r="E108" i="42"/>
  <c r="D109" i="42"/>
  <c r="E109" i="42"/>
  <c r="D110" i="42"/>
  <c r="E110" i="42"/>
  <c r="D111" i="42"/>
  <c r="E111" i="42"/>
  <c r="D112" i="42"/>
  <c r="E112" i="42"/>
  <c r="D113" i="42"/>
  <c r="E113" i="42"/>
  <c r="D114" i="42"/>
  <c r="E114" i="42"/>
  <c r="D115" i="42"/>
  <c r="E115" i="42"/>
  <c r="D116" i="42"/>
  <c r="E116" i="42"/>
  <c r="D117" i="42"/>
  <c r="E117" i="42"/>
  <c r="D118" i="42"/>
  <c r="E118" i="42"/>
  <c r="D119" i="42"/>
  <c r="E119" i="42"/>
  <c r="D120" i="42"/>
  <c r="E120" i="42"/>
  <c r="D121" i="42"/>
  <c r="E121" i="42"/>
  <c r="D122" i="42"/>
  <c r="E122" i="42"/>
  <c r="D123" i="42"/>
  <c r="E123" i="42"/>
  <c r="D124" i="42"/>
  <c r="E124" i="42"/>
  <c r="D125" i="42"/>
  <c r="E125" i="42"/>
  <c r="D126" i="42"/>
  <c r="E126" i="42"/>
  <c r="D127" i="42"/>
  <c r="E127" i="42"/>
  <c r="D128" i="42"/>
  <c r="E128" i="42"/>
  <c r="D129" i="42"/>
  <c r="E129" i="42"/>
  <c r="D130" i="42"/>
  <c r="E130" i="42"/>
  <c r="D131" i="42"/>
  <c r="E131" i="42"/>
  <c r="D132" i="42"/>
  <c r="E132" i="42"/>
  <c r="D133" i="42"/>
  <c r="E133" i="42"/>
  <c r="D134" i="42"/>
  <c r="E134" i="42"/>
  <c r="D135" i="42"/>
  <c r="E135" i="42"/>
  <c r="D136" i="42"/>
  <c r="E136" i="42"/>
  <c r="D137" i="42"/>
  <c r="E137" i="42"/>
  <c r="D138" i="42"/>
  <c r="E138" i="42"/>
  <c r="D139" i="42"/>
  <c r="E139" i="42"/>
  <c r="D140" i="42"/>
  <c r="E140" i="42"/>
  <c r="D141" i="42"/>
  <c r="E141" i="42"/>
  <c r="D142" i="42"/>
  <c r="E142" i="42"/>
  <c r="D143" i="42"/>
  <c r="E143" i="42"/>
  <c r="D144" i="42"/>
  <c r="E144" i="42"/>
  <c r="D145" i="42"/>
  <c r="E145" i="42"/>
  <c r="D146" i="42"/>
  <c r="E146" i="42"/>
  <c r="D147" i="42"/>
  <c r="E147" i="42"/>
  <c r="D148" i="42"/>
  <c r="E148" i="42"/>
  <c r="D149" i="42"/>
  <c r="E149" i="42"/>
  <c r="D150" i="42"/>
  <c r="E150" i="42"/>
  <c r="D151" i="42"/>
  <c r="E151" i="42"/>
  <c r="D152" i="42"/>
  <c r="E152" i="42"/>
  <c r="D153" i="42"/>
  <c r="E153" i="42"/>
  <c r="D154" i="42"/>
  <c r="E154" i="42"/>
  <c r="D155" i="42"/>
  <c r="E155" i="42"/>
  <c r="D156" i="42"/>
  <c r="E156" i="42"/>
  <c r="D157" i="42"/>
  <c r="E157" i="42"/>
  <c r="D158" i="42"/>
  <c r="E158" i="42"/>
  <c r="D159" i="42"/>
  <c r="E159" i="42"/>
  <c r="D160" i="42"/>
  <c r="E160" i="42"/>
  <c r="D161" i="42"/>
  <c r="E161" i="42"/>
  <c r="D162" i="42"/>
  <c r="E162" i="42"/>
  <c r="D163" i="42"/>
  <c r="E163" i="42"/>
  <c r="D164" i="42"/>
  <c r="E164" i="42"/>
  <c r="D165" i="42"/>
  <c r="E165" i="42"/>
  <c r="D166" i="42"/>
  <c r="E166" i="42"/>
  <c r="D167" i="42"/>
  <c r="E167" i="42"/>
  <c r="D168" i="42"/>
  <c r="E168" i="42"/>
  <c r="D169" i="42"/>
  <c r="E169" i="42"/>
  <c r="D170" i="42"/>
  <c r="E170" i="42"/>
  <c r="D171" i="42"/>
  <c r="E171" i="42"/>
  <c r="D172" i="42"/>
  <c r="E172" i="42"/>
  <c r="D173" i="42"/>
  <c r="E173" i="42"/>
  <c r="D174" i="42"/>
  <c r="E174" i="42"/>
  <c r="D175" i="42"/>
  <c r="E175" i="42"/>
  <c r="D176" i="42"/>
  <c r="E176" i="42"/>
  <c r="D177" i="42"/>
  <c r="E177" i="42"/>
  <c r="D178" i="42"/>
  <c r="E178" i="42"/>
  <c r="D179" i="42"/>
  <c r="E179" i="42"/>
  <c r="D180" i="42"/>
  <c r="E180" i="42"/>
  <c r="D181" i="42"/>
  <c r="E181" i="42"/>
  <c r="D182" i="42"/>
  <c r="E182" i="42"/>
  <c r="D183" i="42"/>
  <c r="E183" i="42"/>
  <c r="D184" i="42"/>
  <c r="E184" i="42"/>
  <c r="D185" i="42"/>
  <c r="E185" i="42"/>
  <c r="D186" i="42"/>
  <c r="E186" i="42"/>
  <c r="D187" i="42"/>
  <c r="E187" i="42"/>
  <c r="D188" i="42"/>
  <c r="E188" i="42"/>
  <c r="D189" i="42"/>
  <c r="E189" i="42"/>
  <c r="D190" i="42"/>
  <c r="E190" i="42"/>
  <c r="D191" i="42"/>
  <c r="E191" i="42"/>
  <c r="D192" i="42"/>
  <c r="E192" i="42"/>
  <c r="D193" i="42"/>
  <c r="E193" i="42"/>
  <c r="D194" i="42"/>
  <c r="E194" i="42"/>
  <c r="D195" i="42"/>
  <c r="E195" i="42"/>
  <c r="D196" i="42"/>
  <c r="E196" i="42"/>
  <c r="D197" i="42"/>
  <c r="E197" i="42"/>
  <c r="D198" i="42"/>
  <c r="E198" i="42"/>
  <c r="D199" i="42"/>
  <c r="E199" i="42"/>
  <c r="D200" i="42"/>
  <c r="E200" i="42"/>
  <c r="D201" i="42"/>
  <c r="E201" i="42"/>
  <c r="D202" i="42"/>
  <c r="E202" i="42"/>
  <c r="D203" i="42"/>
  <c r="E203" i="42"/>
  <c r="D204" i="42"/>
  <c r="E204" i="42"/>
  <c r="D205" i="42"/>
  <c r="E205" i="42"/>
  <c r="D206" i="42"/>
  <c r="E206" i="42"/>
  <c r="D207" i="42"/>
  <c r="E207" i="42"/>
  <c r="D208" i="42"/>
  <c r="E208" i="42"/>
  <c r="D209" i="42"/>
  <c r="E209" i="42"/>
  <c r="D210" i="42"/>
  <c r="E210" i="42"/>
  <c r="D211" i="42"/>
  <c r="E211" i="42"/>
  <c r="D212" i="42"/>
  <c r="E212" i="42"/>
  <c r="D213" i="42"/>
  <c r="E213" i="42"/>
  <c r="D214" i="42"/>
  <c r="E214" i="42"/>
  <c r="D215" i="42"/>
  <c r="E215" i="42"/>
  <c r="D216" i="42"/>
  <c r="E216" i="42"/>
  <c r="D217" i="42"/>
  <c r="E217" i="42"/>
  <c r="D218" i="42"/>
  <c r="E218" i="42"/>
  <c r="D219" i="42"/>
  <c r="E219" i="42"/>
  <c r="D220" i="42"/>
  <c r="E220" i="42"/>
  <c r="D221" i="42"/>
  <c r="E221" i="42"/>
  <c r="D222" i="42"/>
  <c r="E222" i="42"/>
  <c r="D223" i="42"/>
  <c r="E223" i="42"/>
  <c r="D224" i="42"/>
  <c r="E224" i="42"/>
  <c r="D225" i="42"/>
  <c r="E225" i="42"/>
  <c r="D226" i="42"/>
  <c r="E226" i="42"/>
  <c r="D227" i="42"/>
  <c r="E227" i="42"/>
  <c r="D228" i="42"/>
  <c r="E228" i="42"/>
  <c r="D229" i="42"/>
  <c r="E229" i="42"/>
  <c r="D230" i="42"/>
  <c r="E230" i="42"/>
  <c r="D231" i="42"/>
  <c r="E231" i="42"/>
  <c r="D232" i="42"/>
  <c r="E232" i="42"/>
  <c r="D233" i="42"/>
  <c r="E233" i="42"/>
  <c r="D234" i="42"/>
  <c r="E234" i="42"/>
  <c r="D235" i="42"/>
  <c r="E235" i="42"/>
  <c r="D236" i="42"/>
  <c r="E236" i="42"/>
  <c r="D237" i="42"/>
  <c r="E237" i="42"/>
  <c r="D238" i="42"/>
  <c r="E238" i="42"/>
  <c r="D239" i="42"/>
  <c r="E239" i="42"/>
  <c r="D240" i="42"/>
  <c r="E240" i="42"/>
  <c r="D241" i="42"/>
  <c r="E241" i="42"/>
  <c r="D242" i="42"/>
  <c r="E242" i="42"/>
  <c r="D243" i="42"/>
  <c r="E243" i="42"/>
  <c r="D244" i="42"/>
  <c r="E244" i="42"/>
  <c r="D245" i="42"/>
  <c r="E245" i="42"/>
  <c r="D246" i="42"/>
  <c r="E246" i="42"/>
  <c r="D247" i="42"/>
  <c r="E247" i="42"/>
  <c r="D248" i="42"/>
  <c r="E248" i="42"/>
  <c r="D249" i="42"/>
  <c r="E249" i="42"/>
  <c r="D250" i="42"/>
  <c r="E250" i="42"/>
  <c r="D251" i="42"/>
  <c r="E251" i="42"/>
  <c r="D252" i="42"/>
  <c r="E252" i="42"/>
  <c r="D253" i="42"/>
  <c r="E253" i="42"/>
  <c r="D254" i="42"/>
  <c r="E254" i="42"/>
  <c r="D255" i="42"/>
  <c r="E255" i="42"/>
  <c r="D256" i="42"/>
  <c r="E256" i="42"/>
  <c r="D257" i="42"/>
  <c r="E257" i="42"/>
  <c r="D258" i="42"/>
  <c r="E258" i="42"/>
  <c r="D259" i="42"/>
  <c r="E259" i="42"/>
  <c r="D260" i="42"/>
  <c r="E260" i="42"/>
  <c r="D261" i="42"/>
  <c r="E261" i="42"/>
  <c r="D262" i="42"/>
  <c r="E262" i="42"/>
  <c r="D263" i="42"/>
  <c r="E263" i="42"/>
  <c r="D264" i="42"/>
  <c r="E264" i="42"/>
  <c r="D265" i="42"/>
  <c r="E265" i="42"/>
  <c r="D266" i="42"/>
  <c r="E266" i="42"/>
  <c r="D267" i="42"/>
  <c r="E267" i="42"/>
  <c r="D268" i="42"/>
  <c r="E268" i="42"/>
  <c r="D269" i="42"/>
  <c r="E269" i="42"/>
  <c r="D270" i="42"/>
  <c r="E270" i="42"/>
  <c r="D271" i="42"/>
  <c r="E271" i="42"/>
  <c r="D272" i="42"/>
  <c r="E272" i="42"/>
  <c r="D273" i="42"/>
  <c r="E273" i="42"/>
  <c r="D274" i="42"/>
  <c r="E274" i="42"/>
  <c r="D275" i="42"/>
  <c r="E275" i="42"/>
  <c r="D276" i="42"/>
  <c r="E276" i="42"/>
  <c r="D277" i="42"/>
  <c r="E277" i="42"/>
  <c r="D278" i="42"/>
  <c r="E278" i="42"/>
  <c r="D279" i="42"/>
  <c r="E279" i="42"/>
  <c r="D280" i="42"/>
  <c r="E280" i="42"/>
  <c r="D281" i="42"/>
  <c r="E281" i="42"/>
  <c r="D282" i="42"/>
  <c r="E282" i="42"/>
  <c r="D283" i="42"/>
  <c r="E283" i="42"/>
  <c r="D284" i="42"/>
  <c r="E284" i="42"/>
  <c r="D285" i="42"/>
  <c r="E285" i="42"/>
  <c r="D286" i="42"/>
  <c r="E286" i="42"/>
  <c r="D287" i="42"/>
  <c r="E287" i="42"/>
  <c r="D288" i="42"/>
  <c r="E288" i="42"/>
  <c r="D289" i="42"/>
  <c r="E289" i="42"/>
  <c r="D290" i="42"/>
  <c r="E290" i="42"/>
  <c r="D291" i="42"/>
  <c r="E291" i="42"/>
  <c r="D292" i="42"/>
  <c r="E292" i="42"/>
  <c r="D293" i="42"/>
  <c r="E293" i="42"/>
  <c r="D294" i="42"/>
  <c r="E294" i="42"/>
  <c r="D295" i="42"/>
  <c r="E295" i="42"/>
  <c r="D296" i="42"/>
  <c r="E296" i="42"/>
  <c r="D297" i="42"/>
  <c r="E297" i="42"/>
  <c r="D298" i="42"/>
  <c r="E298" i="42"/>
  <c r="D299" i="42"/>
  <c r="E299" i="42"/>
  <c r="D300" i="42"/>
  <c r="E300" i="42"/>
  <c r="D301" i="42"/>
  <c r="E301" i="42"/>
  <c r="D302" i="42"/>
  <c r="E302" i="42"/>
  <c r="D303" i="42"/>
  <c r="E303" i="42"/>
  <c r="D304" i="42"/>
  <c r="E304" i="42"/>
  <c r="D305" i="42"/>
  <c r="E305" i="42"/>
  <c r="D306" i="42"/>
  <c r="E306" i="42"/>
  <c r="D307" i="42"/>
  <c r="E307" i="42"/>
  <c r="D308" i="42"/>
  <c r="E308" i="42"/>
  <c r="D309" i="42"/>
  <c r="E309" i="42"/>
  <c r="D310" i="42"/>
  <c r="E310" i="42"/>
  <c r="D311" i="42"/>
  <c r="E311" i="42"/>
  <c r="D312" i="42"/>
  <c r="E312" i="42"/>
  <c r="D313" i="42"/>
  <c r="E313" i="42"/>
  <c r="D314" i="42"/>
  <c r="E314" i="42"/>
  <c r="D315" i="42"/>
  <c r="E315" i="42"/>
  <c r="D316" i="42"/>
  <c r="E316" i="42"/>
  <c r="D317" i="42"/>
  <c r="E317" i="42"/>
  <c r="D318" i="42"/>
  <c r="E318" i="42"/>
  <c r="D319" i="42"/>
  <c r="E319" i="42"/>
  <c r="D320" i="42"/>
  <c r="E320" i="42"/>
  <c r="D321" i="42"/>
  <c r="E321" i="42"/>
  <c r="D322" i="42"/>
  <c r="E322" i="42"/>
  <c r="D323" i="42"/>
  <c r="E323" i="42"/>
  <c r="D324" i="42"/>
  <c r="E324" i="42"/>
  <c r="D325" i="42"/>
  <c r="E325" i="42"/>
  <c r="D326" i="42"/>
  <c r="E326" i="42"/>
  <c r="D327" i="42"/>
  <c r="E327" i="42"/>
  <c r="D328" i="42"/>
  <c r="E328" i="42"/>
  <c r="D329" i="42"/>
  <c r="E329" i="42"/>
  <c r="D330" i="42"/>
  <c r="E330" i="42"/>
  <c r="D331" i="42"/>
  <c r="E331" i="42"/>
  <c r="D332" i="42"/>
  <c r="E332" i="42"/>
  <c r="D333" i="42"/>
  <c r="E333" i="42"/>
  <c r="D334" i="42"/>
  <c r="E334" i="42"/>
  <c r="D335" i="42"/>
  <c r="E335" i="42"/>
  <c r="D336" i="42"/>
  <c r="E336" i="42"/>
  <c r="D337" i="42"/>
  <c r="E337" i="42"/>
  <c r="D338" i="42"/>
  <c r="E338" i="42"/>
  <c r="D339" i="42"/>
  <c r="E339" i="42"/>
  <c r="D340" i="42"/>
  <c r="E340" i="42"/>
  <c r="D341" i="42"/>
  <c r="E341" i="42"/>
  <c r="D342" i="42"/>
  <c r="E342" i="42"/>
  <c r="D343" i="42"/>
  <c r="E343" i="42"/>
  <c r="D344" i="42"/>
  <c r="E344" i="42"/>
  <c r="D345" i="42"/>
  <c r="E345" i="42"/>
  <c r="D346" i="42"/>
  <c r="E346" i="42"/>
  <c r="D347" i="42"/>
  <c r="E347" i="42"/>
  <c r="D348" i="42"/>
  <c r="E348" i="42"/>
  <c r="D349" i="42"/>
  <c r="E349" i="42"/>
  <c r="D350" i="42"/>
  <c r="E350" i="42"/>
  <c r="D351" i="42"/>
  <c r="E351" i="42"/>
  <c r="D352" i="42"/>
  <c r="E352" i="42"/>
  <c r="D353" i="42"/>
  <c r="E353" i="42"/>
  <c r="D354" i="42"/>
  <c r="E354" i="42"/>
  <c r="D355" i="42"/>
  <c r="E355" i="42"/>
  <c r="D356" i="42"/>
  <c r="E356" i="42"/>
  <c r="D357" i="42"/>
  <c r="E357" i="42"/>
  <c r="D358" i="42"/>
  <c r="E358" i="42"/>
  <c r="D359" i="42"/>
  <c r="E359" i="42"/>
  <c r="D360" i="42"/>
  <c r="E360" i="42"/>
  <c r="D361" i="42"/>
  <c r="E361" i="42"/>
  <c r="D362" i="42"/>
  <c r="E362" i="42"/>
  <c r="D363" i="42"/>
  <c r="E363" i="42"/>
  <c r="D364" i="42"/>
  <c r="E364" i="42"/>
  <c r="D365" i="42"/>
  <c r="E365" i="42"/>
  <c r="D366" i="42"/>
  <c r="E366" i="42"/>
  <c r="D367" i="42"/>
  <c r="E367" i="42"/>
  <c r="D368" i="42"/>
  <c r="E368" i="42"/>
  <c r="D369" i="42"/>
  <c r="E369" i="42"/>
  <c r="D370" i="42"/>
  <c r="E370" i="42"/>
  <c r="D371" i="42"/>
  <c r="E371" i="42"/>
  <c r="D372" i="42"/>
  <c r="E372" i="42"/>
  <c r="D373" i="42"/>
  <c r="E373" i="42"/>
  <c r="D374" i="42"/>
  <c r="E374" i="42"/>
  <c r="D375" i="42"/>
  <c r="E375" i="42"/>
  <c r="D376" i="42"/>
  <c r="E376" i="42"/>
  <c r="D377" i="42"/>
  <c r="E377" i="42"/>
  <c r="D378" i="42"/>
  <c r="E378" i="42"/>
  <c r="D379" i="42"/>
  <c r="E379" i="42"/>
  <c r="D380" i="42"/>
  <c r="E380" i="42"/>
  <c r="D381" i="42"/>
  <c r="E381" i="42"/>
  <c r="D382" i="42"/>
  <c r="E382" i="42"/>
  <c r="D383" i="42"/>
  <c r="E383" i="42"/>
  <c r="D384" i="42"/>
  <c r="E384" i="42"/>
  <c r="D385" i="42"/>
  <c r="E385" i="42"/>
  <c r="D386" i="42"/>
  <c r="E386" i="42"/>
  <c r="D387" i="42"/>
  <c r="E387" i="42"/>
  <c r="D388" i="42"/>
  <c r="E388" i="42"/>
  <c r="D389" i="42"/>
  <c r="E389" i="42"/>
  <c r="D390" i="42"/>
  <c r="E390" i="42"/>
  <c r="D391" i="42"/>
  <c r="E391" i="42"/>
  <c r="D392" i="42"/>
  <c r="E392" i="42"/>
  <c r="D393" i="42"/>
  <c r="E393" i="42"/>
  <c r="D394" i="42"/>
  <c r="E394" i="42"/>
  <c r="D395" i="42"/>
  <c r="E395" i="42"/>
  <c r="D396" i="42"/>
  <c r="E396" i="42"/>
  <c r="D397" i="42"/>
  <c r="E397" i="42"/>
  <c r="D398" i="42"/>
  <c r="E398" i="42"/>
  <c r="D399" i="42"/>
  <c r="E399" i="42"/>
  <c r="D400" i="42"/>
  <c r="E400" i="42"/>
  <c r="D401" i="42"/>
  <c r="E401" i="42"/>
  <c r="D402" i="42"/>
  <c r="E402" i="42"/>
  <c r="D403" i="42"/>
  <c r="E403" i="42"/>
  <c r="D404" i="42"/>
  <c r="E404" i="42"/>
  <c r="D405" i="42"/>
  <c r="E405" i="42"/>
  <c r="D406" i="42"/>
  <c r="E406" i="42"/>
  <c r="D407" i="42"/>
  <c r="E407" i="42"/>
  <c r="D408" i="42"/>
  <c r="E408" i="42"/>
  <c r="D409" i="42"/>
  <c r="E409" i="42"/>
  <c r="D410" i="42"/>
  <c r="E410" i="42"/>
  <c r="D411" i="42"/>
  <c r="E411" i="42"/>
  <c r="D412" i="42"/>
  <c r="E412" i="42"/>
  <c r="D413" i="42"/>
  <c r="E413" i="42"/>
  <c r="D414" i="42"/>
  <c r="E414" i="42"/>
  <c r="D415" i="42"/>
  <c r="E415" i="42"/>
  <c r="D416" i="42"/>
  <c r="E416" i="42"/>
  <c r="D417" i="42"/>
  <c r="E417" i="42"/>
  <c r="D418" i="42"/>
  <c r="E418" i="42"/>
  <c r="D419" i="42"/>
  <c r="E419" i="42"/>
  <c r="D420" i="42"/>
  <c r="E420" i="42"/>
  <c r="D421" i="42"/>
  <c r="E421" i="42"/>
  <c r="D422" i="42"/>
  <c r="E422" i="42"/>
  <c r="D423" i="42"/>
  <c r="E423" i="42"/>
  <c r="D424" i="42"/>
  <c r="E424" i="42"/>
  <c r="D425" i="42"/>
  <c r="E425" i="42"/>
  <c r="D426" i="42"/>
  <c r="E426" i="42"/>
  <c r="D427" i="42"/>
  <c r="E427" i="42"/>
  <c r="D428" i="42"/>
  <c r="E428" i="42"/>
  <c r="D429" i="42"/>
  <c r="E429" i="42"/>
  <c r="D430" i="42"/>
  <c r="E430" i="42"/>
  <c r="D431" i="42"/>
  <c r="E431" i="42"/>
  <c r="D432" i="42"/>
  <c r="E432" i="42"/>
  <c r="D433" i="42"/>
  <c r="E433" i="42"/>
  <c r="D434" i="42"/>
  <c r="E434" i="42"/>
  <c r="D435" i="42"/>
  <c r="E435" i="42"/>
  <c r="D436" i="42"/>
  <c r="E436" i="42"/>
  <c r="D437" i="42"/>
  <c r="E437" i="42"/>
  <c r="D438" i="42"/>
  <c r="E438" i="42"/>
  <c r="D439" i="42"/>
  <c r="E439" i="42"/>
  <c r="D440" i="42"/>
  <c r="E440" i="42"/>
  <c r="D441" i="42"/>
  <c r="E441" i="42"/>
  <c r="D442" i="42"/>
  <c r="E442" i="42"/>
  <c r="D443" i="42"/>
  <c r="E443" i="42"/>
  <c r="D444" i="42"/>
  <c r="E444" i="42"/>
  <c r="D445" i="42"/>
  <c r="E445" i="42"/>
  <c r="D446" i="42"/>
  <c r="E446" i="42"/>
  <c r="D447" i="42"/>
  <c r="E447" i="42"/>
  <c r="D448" i="42"/>
  <c r="E448" i="42"/>
  <c r="D449" i="42"/>
  <c r="E449" i="42"/>
  <c r="D450" i="42"/>
  <c r="E450" i="42"/>
  <c r="D451" i="42"/>
  <c r="E451" i="42"/>
  <c r="D452" i="42"/>
  <c r="E452" i="42"/>
  <c r="D453" i="42"/>
  <c r="E453" i="42"/>
  <c r="D454" i="42"/>
  <c r="E454" i="42"/>
  <c r="D455" i="42"/>
  <c r="E455" i="42"/>
  <c r="D456" i="42"/>
  <c r="E456" i="42"/>
  <c r="D457" i="42"/>
  <c r="E457" i="42"/>
  <c r="D458" i="42"/>
  <c r="E458" i="42"/>
  <c r="D459" i="42"/>
  <c r="E459" i="42"/>
  <c r="D460" i="42"/>
  <c r="E460" i="42"/>
  <c r="D461" i="42"/>
  <c r="E461" i="42"/>
  <c r="D462" i="42"/>
  <c r="E462" i="42"/>
  <c r="D463" i="42"/>
  <c r="E463" i="42"/>
  <c r="D464" i="42"/>
  <c r="E464" i="42"/>
  <c r="D465" i="42"/>
  <c r="E465" i="42"/>
  <c r="D466" i="42"/>
  <c r="E466" i="42"/>
  <c r="D467" i="42"/>
  <c r="E467" i="42"/>
  <c r="D468" i="42"/>
  <c r="E468" i="42"/>
  <c r="D469" i="42"/>
  <c r="E469" i="42"/>
  <c r="D470" i="42"/>
  <c r="E470" i="42"/>
  <c r="D471" i="42"/>
  <c r="E471" i="42"/>
  <c r="D472" i="42"/>
  <c r="E472" i="42"/>
  <c r="D473" i="42"/>
  <c r="E473" i="42"/>
  <c r="D474" i="42"/>
  <c r="E474" i="42"/>
  <c r="D475" i="42"/>
  <c r="E475" i="42"/>
  <c r="D476" i="42"/>
  <c r="E476" i="42"/>
  <c r="D477" i="42"/>
  <c r="E477" i="42"/>
  <c r="D478" i="42"/>
  <c r="E478" i="42"/>
  <c r="D479" i="42"/>
  <c r="E479" i="42"/>
  <c r="D480" i="42"/>
  <c r="E480" i="42"/>
  <c r="D481" i="42"/>
  <c r="E481" i="42"/>
  <c r="D482" i="42"/>
  <c r="E482" i="42"/>
  <c r="D483" i="42"/>
  <c r="E483" i="42"/>
  <c r="D484" i="42"/>
  <c r="E484" i="42"/>
  <c r="D485" i="42"/>
  <c r="E485" i="42"/>
  <c r="D486" i="42"/>
  <c r="E486" i="42"/>
  <c r="D487" i="42"/>
  <c r="E487" i="42"/>
  <c r="D488" i="42"/>
  <c r="E488" i="42"/>
  <c r="D489" i="42"/>
  <c r="E489" i="42"/>
  <c r="D490" i="42"/>
  <c r="E490" i="42"/>
  <c r="D491" i="42"/>
  <c r="E491" i="42"/>
  <c r="D492" i="42"/>
  <c r="E492" i="42"/>
  <c r="D493" i="42"/>
  <c r="E493" i="42"/>
  <c r="D494" i="42"/>
  <c r="E494" i="42"/>
  <c r="D495" i="42"/>
  <c r="E495" i="42"/>
  <c r="D496" i="42"/>
  <c r="E496" i="42"/>
  <c r="D497" i="42"/>
  <c r="E497" i="42"/>
  <c r="D498" i="42"/>
  <c r="E498" i="42"/>
  <c r="D499" i="42"/>
  <c r="E499" i="42"/>
  <c r="D500" i="42"/>
  <c r="E500" i="42"/>
  <c r="D501" i="42"/>
  <c r="E501" i="42"/>
  <c r="D502" i="42"/>
  <c r="E502" i="42"/>
  <c r="D503" i="42"/>
  <c r="E503" i="42"/>
  <c r="D504" i="42"/>
  <c r="E504" i="42"/>
  <c r="D505" i="42"/>
  <c r="E505" i="42"/>
  <c r="D506" i="42"/>
  <c r="E506" i="42"/>
  <c r="E7" i="42"/>
  <c r="C11" i="42"/>
  <c r="C12" i="42"/>
  <c r="C13" i="42"/>
  <c r="C14" i="42"/>
  <c r="C15" i="42"/>
  <c r="C16" i="42"/>
  <c r="C17" i="42"/>
  <c r="C18" i="42"/>
  <c r="C19" i="42"/>
  <c r="C20" i="42"/>
  <c r="C21" i="42"/>
  <c r="C22" i="42"/>
  <c r="C23" i="42"/>
  <c r="C24" i="42"/>
  <c r="C25" i="42"/>
  <c r="C26" i="42"/>
  <c r="C27" i="42"/>
  <c r="C28" i="42"/>
  <c r="C29" i="42"/>
  <c r="C30" i="42"/>
  <c r="C31" i="42"/>
  <c r="C32" i="42"/>
  <c r="C33" i="42"/>
  <c r="C34" i="42"/>
  <c r="C35" i="42"/>
  <c r="C36" i="42"/>
  <c r="C37" i="42"/>
  <c r="C38" i="42"/>
  <c r="C39" i="42"/>
  <c r="C40" i="42"/>
  <c r="C41" i="42"/>
  <c r="C42" i="42"/>
  <c r="C43" i="42"/>
  <c r="C44" i="42"/>
  <c r="C45" i="42"/>
  <c r="C46" i="42"/>
  <c r="C47" i="42"/>
  <c r="C48" i="42"/>
  <c r="C49" i="42"/>
  <c r="C50" i="42"/>
  <c r="C51" i="42"/>
  <c r="C52" i="42"/>
  <c r="C53" i="42"/>
  <c r="C54" i="42"/>
  <c r="C55" i="42"/>
  <c r="C56" i="42"/>
  <c r="C57" i="42"/>
  <c r="C58" i="42"/>
  <c r="C59" i="42"/>
  <c r="C60" i="42"/>
  <c r="C61" i="42"/>
  <c r="C62" i="42"/>
  <c r="C63" i="42"/>
  <c r="C64" i="42"/>
  <c r="C65" i="42"/>
  <c r="C66" i="42"/>
  <c r="C67" i="42"/>
  <c r="C68" i="42"/>
  <c r="C69" i="42"/>
  <c r="C70" i="42"/>
  <c r="C71" i="42"/>
  <c r="C72" i="42"/>
  <c r="C73" i="42"/>
  <c r="C74" i="42"/>
  <c r="C75" i="42"/>
  <c r="C76" i="42"/>
  <c r="C77" i="42"/>
  <c r="C78" i="42"/>
  <c r="C79" i="42"/>
  <c r="C80" i="42"/>
  <c r="C81" i="42"/>
  <c r="C82" i="42"/>
  <c r="C83" i="42"/>
  <c r="C84" i="42"/>
  <c r="C85" i="42"/>
  <c r="C86" i="42"/>
  <c r="C87" i="42"/>
  <c r="C88" i="42"/>
  <c r="C89" i="42"/>
  <c r="C90" i="42"/>
  <c r="C91" i="42"/>
  <c r="C92" i="42"/>
  <c r="C93" i="42"/>
  <c r="C94" i="42"/>
  <c r="C95" i="42"/>
  <c r="C96" i="42"/>
  <c r="C97" i="42"/>
  <c r="C98" i="42"/>
  <c r="C99" i="42"/>
  <c r="C100" i="42"/>
  <c r="C101" i="42"/>
  <c r="C102" i="42"/>
  <c r="C103" i="42"/>
  <c r="C104" i="42"/>
  <c r="C105" i="42"/>
  <c r="C106" i="42"/>
  <c r="C107" i="42"/>
  <c r="C108" i="42"/>
  <c r="C109" i="42"/>
  <c r="C110" i="42"/>
  <c r="C111" i="42"/>
  <c r="C112" i="42"/>
  <c r="C113" i="42"/>
  <c r="C114" i="42"/>
  <c r="C115" i="42"/>
  <c r="C116" i="42"/>
  <c r="C117" i="42"/>
  <c r="C118" i="42"/>
  <c r="C119" i="42"/>
  <c r="C120" i="42"/>
  <c r="C121" i="42"/>
  <c r="C122" i="42"/>
  <c r="C123" i="42"/>
  <c r="C124" i="42"/>
  <c r="C125" i="42"/>
  <c r="C126" i="42"/>
  <c r="C127" i="42"/>
  <c r="C128" i="42"/>
  <c r="C129" i="42"/>
  <c r="C130" i="42"/>
  <c r="C131" i="42"/>
  <c r="C132" i="42"/>
  <c r="C133" i="42"/>
  <c r="C134" i="42"/>
  <c r="C135" i="42"/>
  <c r="C136" i="42"/>
  <c r="C137" i="42"/>
  <c r="C138" i="42"/>
  <c r="C139" i="42"/>
  <c r="C140" i="42"/>
  <c r="C141" i="42"/>
  <c r="C142" i="42"/>
  <c r="C143" i="42"/>
  <c r="C144" i="42"/>
  <c r="C145" i="42"/>
  <c r="C146" i="42"/>
  <c r="C147" i="42"/>
  <c r="C148" i="42"/>
  <c r="C149" i="42"/>
  <c r="C150" i="42"/>
  <c r="C151" i="42"/>
  <c r="C152" i="42"/>
  <c r="C153" i="42"/>
  <c r="C154" i="42"/>
  <c r="C155" i="42"/>
  <c r="C156" i="42"/>
  <c r="C157" i="42"/>
  <c r="C158" i="42"/>
  <c r="C159" i="42"/>
  <c r="C160" i="42"/>
  <c r="C161" i="42"/>
  <c r="C162" i="42"/>
  <c r="C163" i="42"/>
  <c r="C164" i="42"/>
  <c r="C165" i="42"/>
  <c r="C166" i="42"/>
  <c r="C167" i="42"/>
  <c r="C168" i="42"/>
  <c r="C169" i="42"/>
  <c r="C170" i="42"/>
  <c r="C171" i="42"/>
  <c r="C172" i="42"/>
  <c r="C173" i="42"/>
  <c r="C174" i="42"/>
  <c r="C175" i="42"/>
  <c r="C176" i="42"/>
  <c r="C177" i="42"/>
  <c r="C178" i="42"/>
  <c r="C179" i="42"/>
  <c r="C180" i="42"/>
  <c r="C181" i="42"/>
  <c r="C182" i="42"/>
  <c r="C183" i="42"/>
  <c r="C184" i="42"/>
  <c r="C185" i="42"/>
  <c r="C186" i="42"/>
  <c r="C187" i="42"/>
  <c r="C188" i="42"/>
  <c r="C189" i="42"/>
  <c r="C190" i="42"/>
  <c r="C191" i="42"/>
  <c r="C192" i="42"/>
  <c r="C193" i="42"/>
  <c r="C194" i="42"/>
  <c r="C195" i="42"/>
  <c r="C196" i="42"/>
  <c r="C197" i="42"/>
  <c r="C198" i="42"/>
  <c r="C199" i="42"/>
  <c r="C200" i="42"/>
  <c r="C201" i="42"/>
  <c r="C202" i="42"/>
  <c r="C203" i="42"/>
  <c r="C204" i="42"/>
  <c r="C205" i="42"/>
  <c r="C206" i="42"/>
  <c r="C207" i="42"/>
  <c r="C208" i="42"/>
  <c r="C209" i="42"/>
  <c r="C210" i="42"/>
  <c r="C211" i="42"/>
  <c r="C212" i="42"/>
  <c r="C213" i="42"/>
  <c r="C214" i="42"/>
  <c r="C215" i="42"/>
  <c r="C216" i="42"/>
  <c r="C217" i="42"/>
  <c r="C218" i="42"/>
  <c r="C219" i="42"/>
  <c r="C220" i="42"/>
  <c r="C221" i="42"/>
  <c r="C222" i="42"/>
  <c r="C223" i="42"/>
  <c r="C224" i="42"/>
  <c r="C225" i="42"/>
  <c r="C226" i="42"/>
  <c r="C227" i="42"/>
  <c r="C228" i="42"/>
  <c r="C229" i="42"/>
  <c r="C230" i="42"/>
  <c r="C231" i="42"/>
  <c r="C232" i="42"/>
  <c r="C233" i="42"/>
  <c r="C234" i="42"/>
  <c r="C235" i="42"/>
  <c r="C236" i="42"/>
  <c r="C237" i="42"/>
  <c r="C238" i="42"/>
  <c r="C239" i="42"/>
  <c r="C240" i="42"/>
  <c r="C241" i="42"/>
  <c r="C242" i="42"/>
  <c r="C243" i="42"/>
  <c r="C244" i="42"/>
  <c r="C245" i="42"/>
  <c r="C246" i="42"/>
  <c r="C247" i="42"/>
  <c r="C248" i="42"/>
  <c r="C249" i="42"/>
  <c r="C250" i="42"/>
  <c r="C251" i="42"/>
  <c r="C252" i="42"/>
  <c r="C253" i="42"/>
  <c r="C254" i="42"/>
  <c r="C255" i="42"/>
  <c r="C256" i="42"/>
  <c r="C257" i="42"/>
  <c r="C258" i="42"/>
  <c r="C259" i="42"/>
  <c r="C260" i="42"/>
  <c r="C261" i="42"/>
  <c r="C262" i="42"/>
  <c r="C263" i="42"/>
  <c r="C264" i="42"/>
  <c r="C265" i="42"/>
  <c r="C266" i="42"/>
  <c r="C267" i="42"/>
  <c r="C268" i="42"/>
  <c r="C269" i="42"/>
  <c r="C270" i="42"/>
  <c r="C271" i="42"/>
  <c r="C272" i="42"/>
  <c r="C273" i="42"/>
  <c r="C274" i="42"/>
  <c r="C275" i="42"/>
  <c r="C276" i="42"/>
  <c r="C277" i="42"/>
  <c r="C278" i="42"/>
  <c r="C279" i="42"/>
  <c r="C280" i="42"/>
  <c r="C281" i="42"/>
  <c r="C282" i="42"/>
  <c r="C283" i="42"/>
  <c r="C284" i="42"/>
  <c r="C285" i="42"/>
  <c r="C286" i="42"/>
  <c r="C287" i="42"/>
  <c r="C288" i="42"/>
  <c r="C289" i="42"/>
  <c r="C290" i="42"/>
  <c r="C291" i="42"/>
  <c r="C292" i="42"/>
  <c r="C293" i="42"/>
  <c r="C294" i="42"/>
  <c r="C295" i="42"/>
  <c r="C296" i="42"/>
  <c r="C297" i="42"/>
  <c r="C298" i="42"/>
  <c r="C299" i="42"/>
  <c r="C300" i="42"/>
  <c r="C301" i="42"/>
  <c r="C302" i="42"/>
  <c r="C303" i="42"/>
  <c r="C304" i="42"/>
  <c r="C305" i="42"/>
  <c r="C306" i="42"/>
  <c r="C307" i="42"/>
  <c r="C308" i="42"/>
  <c r="C309" i="42"/>
  <c r="C310" i="42"/>
  <c r="C311" i="42"/>
  <c r="C312" i="42"/>
  <c r="C313" i="42"/>
  <c r="C314" i="42"/>
  <c r="C315" i="42"/>
  <c r="C316" i="42"/>
  <c r="C317" i="42"/>
  <c r="C318" i="42"/>
  <c r="C319" i="42"/>
  <c r="C320" i="42"/>
  <c r="C321" i="42"/>
  <c r="C322" i="42"/>
  <c r="C323" i="42"/>
  <c r="C324" i="42"/>
  <c r="C325" i="42"/>
  <c r="C326" i="42"/>
  <c r="C327" i="42"/>
  <c r="C328" i="42"/>
  <c r="C329" i="42"/>
  <c r="C330" i="42"/>
  <c r="C331" i="42"/>
  <c r="C332" i="42"/>
  <c r="C333" i="42"/>
  <c r="C334" i="42"/>
  <c r="C335" i="42"/>
  <c r="C336" i="42"/>
  <c r="C337" i="42"/>
  <c r="C338" i="42"/>
  <c r="C339" i="42"/>
  <c r="C340" i="42"/>
  <c r="C341" i="42"/>
  <c r="C342" i="42"/>
  <c r="C343" i="42"/>
  <c r="C344" i="42"/>
  <c r="C345" i="42"/>
  <c r="C346" i="42"/>
  <c r="C347" i="42"/>
  <c r="C348" i="42"/>
  <c r="C349" i="42"/>
  <c r="C350" i="42"/>
  <c r="C351" i="42"/>
  <c r="C352" i="42"/>
  <c r="C353" i="42"/>
  <c r="C354" i="42"/>
  <c r="C355" i="42"/>
  <c r="C356" i="42"/>
  <c r="C357" i="42"/>
  <c r="C358" i="42"/>
  <c r="C359" i="42"/>
  <c r="C360" i="42"/>
  <c r="C361" i="42"/>
  <c r="C362" i="42"/>
  <c r="C363" i="42"/>
  <c r="C364" i="42"/>
  <c r="C365" i="42"/>
  <c r="C366" i="42"/>
  <c r="C367" i="42"/>
  <c r="C368" i="42"/>
  <c r="C369" i="42"/>
  <c r="C370" i="42"/>
  <c r="C371" i="42"/>
  <c r="C372" i="42"/>
  <c r="C373" i="42"/>
  <c r="C374" i="42"/>
  <c r="C375" i="42"/>
  <c r="C376" i="42"/>
  <c r="C377" i="42"/>
  <c r="C378" i="42"/>
  <c r="C379" i="42"/>
  <c r="C380" i="42"/>
  <c r="C381" i="42"/>
  <c r="C382" i="42"/>
  <c r="C383" i="42"/>
  <c r="C384" i="42"/>
  <c r="C385" i="42"/>
  <c r="C386" i="42"/>
  <c r="C387" i="42"/>
  <c r="C388" i="42"/>
  <c r="C389" i="42"/>
  <c r="C390" i="42"/>
  <c r="C391" i="42"/>
  <c r="C392" i="42"/>
  <c r="C393" i="42"/>
  <c r="C394" i="42"/>
  <c r="C395" i="42"/>
  <c r="C396" i="42"/>
  <c r="C397" i="42"/>
  <c r="C398" i="42"/>
  <c r="C399" i="42"/>
  <c r="C400" i="42"/>
  <c r="C401" i="42"/>
  <c r="C402" i="42"/>
  <c r="C403" i="42"/>
  <c r="C404" i="42"/>
  <c r="C405" i="42"/>
  <c r="C406" i="42"/>
  <c r="C407" i="42"/>
  <c r="C408" i="42"/>
  <c r="C409" i="42"/>
  <c r="C410" i="42"/>
  <c r="C411" i="42"/>
  <c r="C412" i="42"/>
  <c r="C413" i="42"/>
  <c r="C414" i="42"/>
  <c r="C415" i="42"/>
  <c r="C416" i="42"/>
  <c r="C417" i="42"/>
  <c r="C418" i="42"/>
  <c r="C419" i="42"/>
  <c r="C420" i="42"/>
  <c r="C421" i="42"/>
  <c r="C422" i="42"/>
  <c r="C423" i="42"/>
  <c r="C424" i="42"/>
  <c r="C425" i="42"/>
  <c r="C426" i="42"/>
  <c r="C427" i="42"/>
  <c r="C428" i="42"/>
  <c r="C429" i="42"/>
  <c r="C430" i="42"/>
  <c r="C431" i="42"/>
  <c r="C432" i="42"/>
  <c r="C433" i="42"/>
  <c r="C434" i="42"/>
  <c r="C435" i="42"/>
  <c r="C436" i="42"/>
  <c r="C437" i="42"/>
  <c r="C438" i="42"/>
  <c r="C439" i="42"/>
  <c r="C440" i="42"/>
  <c r="C441" i="42"/>
  <c r="C442" i="42"/>
  <c r="C443" i="42"/>
  <c r="C444" i="42"/>
  <c r="C445" i="42"/>
  <c r="C446" i="42"/>
  <c r="C447" i="42"/>
  <c r="C448" i="42"/>
  <c r="C449" i="42"/>
  <c r="C450" i="42"/>
  <c r="C451" i="42"/>
  <c r="C452" i="42"/>
  <c r="C453" i="42"/>
  <c r="C454" i="42"/>
  <c r="C455" i="42"/>
  <c r="C456" i="42"/>
  <c r="C457" i="42"/>
  <c r="C458" i="42"/>
  <c r="C459" i="42"/>
  <c r="C460" i="42"/>
  <c r="C461" i="42"/>
  <c r="C462" i="42"/>
  <c r="C463" i="42"/>
  <c r="C464" i="42"/>
  <c r="C465" i="42"/>
  <c r="C466" i="42"/>
  <c r="C467" i="42"/>
  <c r="C468" i="42"/>
  <c r="C469" i="42"/>
  <c r="C470" i="42"/>
  <c r="C471" i="42"/>
  <c r="C472" i="42"/>
  <c r="C473" i="42"/>
  <c r="C474" i="42"/>
  <c r="C475" i="42"/>
  <c r="C476" i="42"/>
  <c r="C477" i="42"/>
  <c r="C478" i="42"/>
  <c r="C479" i="42"/>
  <c r="C480" i="42"/>
  <c r="C481" i="42"/>
  <c r="C482" i="42"/>
  <c r="C483" i="42"/>
  <c r="C484" i="42"/>
  <c r="C485" i="42"/>
  <c r="C486" i="42"/>
  <c r="C487" i="42"/>
  <c r="C488" i="42"/>
  <c r="C489" i="42"/>
  <c r="C490" i="42"/>
  <c r="C491" i="42"/>
  <c r="C492" i="42"/>
  <c r="C493" i="42"/>
  <c r="C494" i="42"/>
  <c r="C495" i="42"/>
  <c r="C496" i="42"/>
  <c r="C497" i="42"/>
  <c r="C498" i="42"/>
  <c r="C499" i="42"/>
  <c r="C500" i="42"/>
  <c r="C501" i="42"/>
  <c r="C502" i="42"/>
  <c r="C503" i="42"/>
  <c r="C504" i="42"/>
  <c r="C505" i="42"/>
  <c r="C506" i="42"/>
  <c r="U8" i="42"/>
  <c r="U9" i="42"/>
  <c r="U10" i="42"/>
  <c r="B11" i="42"/>
  <c r="U11" i="42" s="1"/>
  <c r="B12" i="42"/>
  <c r="U12" i="42" s="1"/>
  <c r="B13" i="42"/>
  <c r="U13" i="42" s="1"/>
  <c r="B14" i="42"/>
  <c r="U14" i="42" s="1"/>
  <c r="B15" i="42"/>
  <c r="U15" i="42" s="1"/>
  <c r="B16" i="42"/>
  <c r="U16" i="42" s="1"/>
  <c r="B17" i="42"/>
  <c r="U17" i="42" s="1"/>
  <c r="B18" i="42"/>
  <c r="U18" i="42" s="1"/>
  <c r="B19" i="42"/>
  <c r="U19" i="42" s="1"/>
  <c r="B20" i="42"/>
  <c r="U20" i="42" s="1"/>
  <c r="B21" i="42"/>
  <c r="U21" i="42" s="1"/>
  <c r="B22" i="42"/>
  <c r="U22" i="42" s="1"/>
  <c r="B23" i="42"/>
  <c r="U23" i="42" s="1"/>
  <c r="B24" i="42"/>
  <c r="U24" i="42" s="1"/>
  <c r="B25" i="42"/>
  <c r="U25" i="42" s="1"/>
  <c r="B26" i="42"/>
  <c r="U26" i="42" s="1"/>
  <c r="B27" i="42"/>
  <c r="U27" i="42" s="1"/>
  <c r="B28" i="42"/>
  <c r="U28" i="42" s="1"/>
  <c r="B29" i="42"/>
  <c r="U29" i="42" s="1"/>
  <c r="B30" i="42"/>
  <c r="U30" i="42" s="1"/>
  <c r="B31" i="42"/>
  <c r="U31" i="42" s="1"/>
  <c r="B32" i="42"/>
  <c r="U32" i="42" s="1"/>
  <c r="B33" i="42"/>
  <c r="U33" i="42" s="1"/>
  <c r="B34" i="42"/>
  <c r="U34" i="42" s="1"/>
  <c r="B35" i="42"/>
  <c r="U35" i="42" s="1"/>
  <c r="B36" i="42"/>
  <c r="U36" i="42" s="1"/>
  <c r="B37" i="42"/>
  <c r="U37" i="42" s="1"/>
  <c r="B38" i="42"/>
  <c r="U38" i="42" s="1"/>
  <c r="B39" i="42"/>
  <c r="U39" i="42" s="1"/>
  <c r="B40" i="42"/>
  <c r="U40" i="42" s="1"/>
  <c r="B41" i="42"/>
  <c r="U41" i="42" s="1"/>
  <c r="B42" i="42"/>
  <c r="U42" i="42" s="1"/>
  <c r="B43" i="42"/>
  <c r="U43" i="42" s="1"/>
  <c r="B44" i="42"/>
  <c r="U44" i="42" s="1"/>
  <c r="B45" i="42"/>
  <c r="U45" i="42" s="1"/>
  <c r="B46" i="42"/>
  <c r="U46" i="42" s="1"/>
  <c r="B47" i="42"/>
  <c r="U47" i="42" s="1"/>
  <c r="B48" i="42"/>
  <c r="U48" i="42" s="1"/>
  <c r="B49" i="42"/>
  <c r="U49" i="42" s="1"/>
  <c r="B50" i="42"/>
  <c r="U50" i="42" s="1"/>
  <c r="B51" i="42"/>
  <c r="U51" i="42" s="1"/>
  <c r="B52" i="42"/>
  <c r="U52" i="42" s="1"/>
  <c r="B53" i="42"/>
  <c r="U53" i="42" s="1"/>
  <c r="B54" i="42"/>
  <c r="U54" i="42" s="1"/>
  <c r="B55" i="42"/>
  <c r="U55" i="42" s="1"/>
  <c r="B56" i="42"/>
  <c r="U56" i="42" s="1"/>
  <c r="B57" i="42"/>
  <c r="U57" i="42" s="1"/>
  <c r="B58" i="42"/>
  <c r="U58" i="42" s="1"/>
  <c r="B59" i="42"/>
  <c r="U59" i="42" s="1"/>
  <c r="B60" i="42"/>
  <c r="U60" i="42" s="1"/>
  <c r="B61" i="42"/>
  <c r="U61" i="42" s="1"/>
  <c r="B62" i="42"/>
  <c r="U62" i="42" s="1"/>
  <c r="B63" i="42"/>
  <c r="U63" i="42" s="1"/>
  <c r="B64" i="42"/>
  <c r="U64" i="42" s="1"/>
  <c r="B65" i="42"/>
  <c r="U65" i="42" s="1"/>
  <c r="B66" i="42"/>
  <c r="U66" i="42" s="1"/>
  <c r="B67" i="42"/>
  <c r="U67" i="42" s="1"/>
  <c r="B68" i="42"/>
  <c r="U68" i="42" s="1"/>
  <c r="B69" i="42"/>
  <c r="U69" i="42" s="1"/>
  <c r="B70" i="42"/>
  <c r="U70" i="42" s="1"/>
  <c r="B71" i="42"/>
  <c r="U71" i="42" s="1"/>
  <c r="B72" i="42"/>
  <c r="U72" i="42" s="1"/>
  <c r="B73" i="42"/>
  <c r="U73" i="42" s="1"/>
  <c r="B74" i="42"/>
  <c r="U74" i="42" s="1"/>
  <c r="B75" i="42"/>
  <c r="U75" i="42" s="1"/>
  <c r="B76" i="42"/>
  <c r="U76" i="42" s="1"/>
  <c r="B77" i="42"/>
  <c r="U77" i="42" s="1"/>
  <c r="B78" i="42"/>
  <c r="U78" i="42" s="1"/>
  <c r="B79" i="42"/>
  <c r="U79" i="42" s="1"/>
  <c r="B80" i="42"/>
  <c r="U80" i="42" s="1"/>
  <c r="B81" i="42"/>
  <c r="U81" i="42" s="1"/>
  <c r="B82" i="42"/>
  <c r="U82" i="42" s="1"/>
  <c r="B83" i="42"/>
  <c r="U83" i="42" s="1"/>
  <c r="B84" i="42"/>
  <c r="U84" i="42" s="1"/>
  <c r="B85" i="42"/>
  <c r="U85" i="42" s="1"/>
  <c r="B86" i="42"/>
  <c r="U86" i="42" s="1"/>
  <c r="B87" i="42"/>
  <c r="U87" i="42" s="1"/>
  <c r="B88" i="42"/>
  <c r="U88" i="42" s="1"/>
  <c r="B89" i="42"/>
  <c r="U89" i="42" s="1"/>
  <c r="B90" i="42"/>
  <c r="U90" i="42" s="1"/>
  <c r="B91" i="42"/>
  <c r="U91" i="42" s="1"/>
  <c r="B92" i="42"/>
  <c r="U92" i="42" s="1"/>
  <c r="B93" i="42"/>
  <c r="U93" i="42" s="1"/>
  <c r="B94" i="42"/>
  <c r="U94" i="42" s="1"/>
  <c r="B95" i="42"/>
  <c r="U95" i="42" s="1"/>
  <c r="B96" i="42"/>
  <c r="U96" i="42" s="1"/>
  <c r="B97" i="42"/>
  <c r="U97" i="42" s="1"/>
  <c r="B98" i="42"/>
  <c r="U98" i="42" s="1"/>
  <c r="B99" i="42"/>
  <c r="U99" i="42" s="1"/>
  <c r="B100" i="42"/>
  <c r="U100" i="42" s="1"/>
  <c r="B101" i="42"/>
  <c r="U101" i="42" s="1"/>
  <c r="B102" i="42"/>
  <c r="U102" i="42" s="1"/>
  <c r="B103" i="42"/>
  <c r="U103" i="42" s="1"/>
  <c r="B104" i="42"/>
  <c r="U104" i="42" s="1"/>
  <c r="B105" i="42"/>
  <c r="U105" i="42" s="1"/>
  <c r="B106" i="42"/>
  <c r="U106" i="42" s="1"/>
  <c r="B107" i="42"/>
  <c r="U107" i="42" s="1"/>
  <c r="B108" i="42"/>
  <c r="U108" i="42" s="1"/>
  <c r="B109" i="42"/>
  <c r="U109" i="42" s="1"/>
  <c r="B110" i="42"/>
  <c r="U110" i="42" s="1"/>
  <c r="B111" i="42"/>
  <c r="U111" i="42" s="1"/>
  <c r="B112" i="42"/>
  <c r="U112" i="42" s="1"/>
  <c r="B113" i="42"/>
  <c r="U113" i="42" s="1"/>
  <c r="B114" i="42"/>
  <c r="U114" i="42" s="1"/>
  <c r="B115" i="42"/>
  <c r="U115" i="42" s="1"/>
  <c r="B116" i="42"/>
  <c r="U116" i="42" s="1"/>
  <c r="B117" i="42"/>
  <c r="U117" i="42" s="1"/>
  <c r="B118" i="42"/>
  <c r="U118" i="42" s="1"/>
  <c r="B119" i="42"/>
  <c r="U119" i="42" s="1"/>
  <c r="B120" i="42"/>
  <c r="U120" i="42" s="1"/>
  <c r="B121" i="42"/>
  <c r="U121" i="42" s="1"/>
  <c r="B122" i="42"/>
  <c r="U122" i="42" s="1"/>
  <c r="B123" i="42"/>
  <c r="U123" i="42" s="1"/>
  <c r="B124" i="42"/>
  <c r="U124" i="42" s="1"/>
  <c r="B125" i="42"/>
  <c r="U125" i="42" s="1"/>
  <c r="B126" i="42"/>
  <c r="U126" i="42" s="1"/>
  <c r="B127" i="42"/>
  <c r="U127" i="42" s="1"/>
  <c r="B128" i="42"/>
  <c r="U128" i="42" s="1"/>
  <c r="B129" i="42"/>
  <c r="U129" i="42" s="1"/>
  <c r="B130" i="42"/>
  <c r="U130" i="42" s="1"/>
  <c r="B131" i="42"/>
  <c r="U131" i="42" s="1"/>
  <c r="B132" i="42"/>
  <c r="U132" i="42" s="1"/>
  <c r="B133" i="42"/>
  <c r="U133" i="42" s="1"/>
  <c r="B134" i="42"/>
  <c r="U134" i="42" s="1"/>
  <c r="B135" i="42"/>
  <c r="U135" i="42" s="1"/>
  <c r="B136" i="42"/>
  <c r="U136" i="42" s="1"/>
  <c r="B137" i="42"/>
  <c r="U137" i="42" s="1"/>
  <c r="B138" i="42"/>
  <c r="U138" i="42" s="1"/>
  <c r="B139" i="42"/>
  <c r="U139" i="42" s="1"/>
  <c r="B140" i="42"/>
  <c r="U140" i="42" s="1"/>
  <c r="B141" i="42"/>
  <c r="U141" i="42" s="1"/>
  <c r="B142" i="42"/>
  <c r="U142" i="42" s="1"/>
  <c r="B143" i="42"/>
  <c r="U143" i="42" s="1"/>
  <c r="B144" i="42"/>
  <c r="U144" i="42" s="1"/>
  <c r="B145" i="42"/>
  <c r="U145" i="42" s="1"/>
  <c r="B146" i="42"/>
  <c r="U146" i="42" s="1"/>
  <c r="B147" i="42"/>
  <c r="U147" i="42" s="1"/>
  <c r="B148" i="42"/>
  <c r="U148" i="42" s="1"/>
  <c r="B149" i="42"/>
  <c r="U149" i="42" s="1"/>
  <c r="B150" i="42"/>
  <c r="U150" i="42" s="1"/>
  <c r="B151" i="42"/>
  <c r="U151" i="42" s="1"/>
  <c r="B152" i="42"/>
  <c r="U152" i="42" s="1"/>
  <c r="B153" i="42"/>
  <c r="U153" i="42" s="1"/>
  <c r="B154" i="42"/>
  <c r="U154" i="42" s="1"/>
  <c r="B155" i="42"/>
  <c r="U155" i="42" s="1"/>
  <c r="B156" i="42"/>
  <c r="U156" i="42" s="1"/>
  <c r="B157" i="42"/>
  <c r="U157" i="42" s="1"/>
  <c r="B158" i="42"/>
  <c r="U158" i="42" s="1"/>
  <c r="B159" i="42"/>
  <c r="U159" i="42" s="1"/>
  <c r="B160" i="42"/>
  <c r="U160" i="42" s="1"/>
  <c r="B161" i="42"/>
  <c r="U161" i="42" s="1"/>
  <c r="B162" i="42"/>
  <c r="U162" i="42" s="1"/>
  <c r="B163" i="42"/>
  <c r="U163" i="42" s="1"/>
  <c r="B164" i="42"/>
  <c r="U164" i="42" s="1"/>
  <c r="B165" i="42"/>
  <c r="U165" i="42" s="1"/>
  <c r="B166" i="42"/>
  <c r="U166" i="42" s="1"/>
  <c r="B167" i="42"/>
  <c r="U167" i="42" s="1"/>
  <c r="B168" i="42"/>
  <c r="U168" i="42" s="1"/>
  <c r="B169" i="42"/>
  <c r="U169" i="42" s="1"/>
  <c r="B170" i="42"/>
  <c r="U170" i="42" s="1"/>
  <c r="B171" i="42"/>
  <c r="U171" i="42" s="1"/>
  <c r="B172" i="42"/>
  <c r="U172" i="42" s="1"/>
  <c r="B173" i="42"/>
  <c r="U173" i="42" s="1"/>
  <c r="B174" i="42"/>
  <c r="U174" i="42" s="1"/>
  <c r="B175" i="42"/>
  <c r="U175" i="42" s="1"/>
  <c r="B176" i="42"/>
  <c r="U176" i="42" s="1"/>
  <c r="B177" i="42"/>
  <c r="U177" i="42" s="1"/>
  <c r="B178" i="42"/>
  <c r="U178" i="42" s="1"/>
  <c r="B179" i="42"/>
  <c r="U179" i="42" s="1"/>
  <c r="B180" i="42"/>
  <c r="U180" i="42" s="1"/>
  <c r="B181" i="42"/>
  <c r="U181" i="42" s="1"/>
  <c r="B182" i="42"/>
  <c r="U182" i="42" s="1"/>
  <c r="B183" i="42"/>
  <c r="U183" i="42" s="1"/>
  <c r="B184" i="42"/>
  <c r="U184" i="42" s="1"/>
  <c r="B185" i="42"/>
  <c r="U185" i="42" s="1"/>
  <c r="B186" i="42"/>
  <c r="U186" i="42" s="1"/>
  <c r="B187" i="42"/>
  <c r="U187" i="42" s="1"/>
  <c r="B188" i="42"/>
  <c r="U188" i="42" s="1"/>
  <c r="B189" i="42"/>
  <c r="U189" i="42" s="1"/>
  <c r="B190" i="42"/>
  <c r="U190" i="42" s="1"/>
  <c r="B191" i="42"/>
  <c r="U191" i="42" s="1"/>
  <c r="B192" i="42"/>
  <c r="U192" i="42" s="1"/>
  <c r="B193" i="42"/>
  <c r="U193" i="42" s="1"/>
  <c r="B194" i="42"/>
  <c r="U194" i="42" s="1"/>
  <c r="B195" i="42"/>
  <c r="U195" i="42" s="1"/>
  <c r="B196" i="42"/>
  <c r="U196" i="42" s="1"/>
  <c r="B197" i="42"/>
  <c r="U197" i="42" s="1"/>
  <c r="B198" i="42"/>
  <c r="U198" i="42" s="1"/>
  <c r="B199" i="42"/>
  <c r="U199" i="42" s="1"/>
  <c r="B200" i="42"/>
  <c r="U200" i="42" s="1"/>
  <c r="B201" i="42"/>
  <c r="U201" i="42" s="1"/>
  <c r="B202" i="42"/>
  <c r="U202" i="42" s="1"/>
  <c r="B203" i="42"/>
  <c r="U203" i="42" s="1"/>
  <c r="B204" i="42"/>
  <c r="U204" i="42" s="1"/>
  <c r="B205" i="42"/>
  <c r="U205" i="42" s="1"/>
  <c r="B206" i="42"/>
  <c r="U206" i="42" s="1"/>
  <c r="B207" i="42"/>
  <c r="U207" i="42" s="1"/>
  <c r="B208" i="42"/>
  <c r="U208" i="42" s="1"/>
  <c r="B209" i="42"/>
  <c r="U209" i="42" s="1"/>
  <c r="B210" i="42"/>
  <c r="U210" i="42" s="1"/>
  <c r="B211" i="42"/>
  <c r="U211" i="42" s="1"/>
  <c r="B212" i="42"/>
  <c r="U212" i="42" s="1"/>
  <c r="B213" i="42"/>
  <c r="U213" i="42" s="1"/>
  <c r="B214" i="42"/>
  <c r="U214" i="42" s="1"/>
  <c r="B215" i="42"/>
  <c r="U215" i="42" s="1"/>
  <c r="B216" i="42"/>
  <c r="U216" i="42" s="1"/>
  <c r="B217" i="42"/>
  <c r="U217" i="42" s="1"/>
  <c r="B218" i="42"/>
  <c r="U218" i="42" s="1"/>
  <c r="B219" i="42"/>
  <c r="U219" i="42" s="1"/>
  <c r="B220" i="42"/>
  <c r="U220" i="42" s="1"/>
  <c r="B221" i="42"/>
  <c r="U221" i="42" s="1"/>
  <c r="B222" i="42"/>
  <c r="U222" i="42" s="1"/>
  <c r="B223" i="42"/>
  <c r="U223" i="42" s="1"/>
  <c r="B224" i="42"/>
  <c r="U224" i="42" s="1"/>
  <c r="B225" i="42"/>
  <c r="U225" i="42" s="1"/>
  <c r="B226" i="42"/>
  <c r="U226" i="42" s="1"/>
  <c r="B227" i="42"/>
  <c r="U227" i="42" s="1"/>
  <c r="B228" i="42"/>
  <c r="U228" i="42" s="1"/>
  <c r="B229" i="42"/>
  <c r="U229" i="42" s="1"/>
  <c r="B230" i="42"/>
  <c r="U230" i="42" s="1"/>
  <c r="B231" i="42"/>
  <c r="U231" i="42" s="1"/>
  <c r="B232" i="42"/>
  <c r="U232" i="42" s="1"/>
  <c r="B233" i="42"/>
  <c r="U233" i="42" s="1"/>
  <c r="B234" i="42"/>
  <c r="U234" i="42" s="1"/>
  <c r="B235" i="42"/>
  <c r="U235" i="42" s="1"/>
  <c r="B236" i="42"/>
  <c r="U236" i="42" s="1"/>
  <c r="B237" i="42"/>
  <c r="U237" i="42" s="1"/>
  <c r="B238" i="42"/>
  <c r="U238" i="42" s="1"/>
  <c r="B239" i="42"/>
  <c r="U239" i="42" s="1"/>
  <c r="B240" i="42"/>
  <c r="U240" i="42" s="1"/>
  <c r="B241" i="42"/>
  <c r="U241" i="42" s="1"/>
  <c r="B242" i="42"/>
  <c r="U242" i="42" s="1"/>
  <c r="B243" i="42"/>
  <c r="U243" i="42" s="1"/>
  <c r="B244" i="42"/>
  <c r="U244" i="42" s="1"/>
  <c r="B245" i="42"/>
  <c r="U245" i="42" s="1"/>
  <c r="B246" i="42"/>
  <c r="U246" i="42" s="1"/>
  <c r="B247" i="42"/>
  <c r="U247" i="42" s="1"/>
  <c r="B248" i="42"/>
  <c r="U248" i="42" s="1"/>
  <c r="B249" i="42"/>
  <c r="U249" i="42" s="1"/>
  <c r="B250" i="42"/>
  <c r="U250" i="42" s="1"/>
  <c r="B251" i="42"/>
  <c r="U251" i="42" s="1"/>
  <c r="B252" i="42"/>
  <c r="U252" i="42" s="1"/>
  <c r="B253" i="42"/>
  <c r="U253" i="42" s="1"/>
  <c r="B254" i="42"/>
  <c r="U254" i="42" s="1"/>
  <c r="B255" i="42"/>
  <c r="U255" i="42" s="1"/>
  <c r="B256" i="42"/>
  <c r="U256" i="42" s="1"/>
  <c r="B257" i="42"/>
  <c r="U257" i="42" s="1"/>
  <c r="B258" i="42"/>
  <c r="U258" i="42" s="1"/>
  <c r="B259" i="42"/>
  <c r="U259" i="42" s="1"/>
  <c r="B260" i="42"/>
  <c r="U260" i="42" s="1"/>
  <c r="B261" i="42"/>
  <c r="U261" i="42" s="1"/>
  <c r="B262" i="42"/>
  <c r="U262" i="42" s="1"/>
  <c r="B263" i="42"/>
  <c r="U263" i="42" s="1"/>
  <c r="B264" i="42"/>
  <c r="U264" i="42" s="1"/>
  <c r="B265" i="42"/>
  <c r="U265" i="42" s="1"/>
  <c r="B266" i="42"/>
  <c r="U266" i="42" s="1"/>
  <c r="B267" i="42"/>
  <c r="U267" i="42" s="1"/>
  <c r="B268" i="42"/>
  <c r="U268" i="42" s="1"/>
  <c r="B269" i="42"/>
  <c r="U269" i="42" s="1"/>
  <c r="B270" i="42"/>
  <c r="U270" i="42" s="1"/>
  <c r="B271" i="42"/>
  <c r="U271" i="42" s="1"/>
  <c r="B272" i="42"/>
  <c r="U272" i="42" s="1"/>
  <c r="B273" i="42"/>
  <c r="U273" i="42" s="1"/>
  <c r="B274" i="42"/>
  <c r="U274" i="42" s="1"/>
  <c r="B275" i="42"/>
  <c r="U275" i="42" s="1"/>
  <c r="B276" i="42"/>
  <c r="U276" i="42" s="1"/>
  <c r="B277" i="42"/>
  <c r="U277" i="42" s="1"/>
  <c r="B278" i="42"/>
  <c r="U278" i="42" s="1"/>
  <c r="B279" i="42"/>
  <c r="U279" i="42" s="1"/>
  <c r="B280" i="42"/>
  <c r="U280" i="42" s="1"/>
  <c r="B281" i="42"/>
  <c r="U281" i="42" s="1"/>
  <c r="B282" i="42"/>
  <c r="U282" i="42" s="1"/>
  <c r="B283" i="42"/>
  <c r="U283" i="42" s="1"/>
  <c r="B284" i="42"/>
  <c r="U284" i="42" s="1"/>
  <c r="B285" i="42"/>
  <c r="U285" i="42" s="1"/>
  <c r="B286" i="42"/>
  <c r="U286" i="42" s="1"/>
  <c r="B287" i="42"/>
  <c r="U287" i="42" s="1"/>
  <c r="B288" i="42"/>
  <c r="U288" i="42" s="1"/>
  <c r="B289" i="42"/>
  <c r="U289" i="42" s="1"/>
  <c r="B290" i="42"/>
  <c r="U290" i="42" s="1"/>
  <c r="B291" i="42"/>
  <c r="U291" i="42" s="1"/>
  <c r="B292" i="42"/>
  <c r="U292" i="42" s="1"/>
  <c r="B293" i="42"/>
  <c r="U293" i="42" s="1"/>
  <c r="B294" i="42"/>
  <c r="U294" i="42" s="1"/>
  <c r="B295" i="42"/>
  <c r="U295" i="42" s="1"/>
  <c r="B296" i="42"/>
  <c r="U296" i="42" s="1"/>
  <c r="B297" i="42"/>
  <c r="U297" i="42" s="1"/>
  <c r="B298" i="42"/>
  <c r="U298" i="42" s="1"/>
  <c r="B299" i="42"/>
  <c r="U299" i="42" s="1"/>
  <c r="B300" i="42"/>
  <c r="U300" i="42" s="1"/>
  <c r="B301" i="42"/>
  <c r="U301" i="42" s="1"/>
  <c r="B302" i="42"/>
  <c r="U302" i="42" s="1"/>
  <c r="B303" i="42"/>
  <c r="U303" i="42" s="1"/>
  <c r="B304" i="42"/>
  <c r="U304" i="42" s="1"/>
  <c r="B305" i="42"/>
  <c r="U305" i="42" s="1"/>
  <c r="B306" i="42"/>
  <c r="U306" i="42" s="1"/>
  <c r="B307" i="42"/>
  <c r="U307" i="42" s="1"/>
  <c r="B308" i="42"/>
  <c r="U308" i="42" s="1"/>
  <c r="B309" i="42"/>
  <c r="U309" i="42" s="1"/>
  <c r="B310" i="42"/>
  <c r="U310" i="42" s="1"/>
  <c r="B311" i="42"/>
  <c r="U311" i="42" s="1"/>
  <c r="B312" i="42"/>
  <c r="U312" i="42" s="1"/>
  <c r="B313" i="42"/>
  <c r="U313" i="42" s="1"/>
  <c r="B314" i="42"/>
  <c r="U314" i="42" s="1"/>
  <c r="B315" i="42"/>
  <c r="U315" i="42" s="1"/>
  <c r="B316" i="42"/>
  <c r="U316" i="42" s="1"/>
  <c r="B317" i="42"/>
  <c r="U317" i="42" s="1"/>
  <c r="B318" i="42"/>
  <c r="U318" i="42" s="1"/>
  <c r="B319" i="42"/>
  <c r="U319" i="42" s="1"/>
  <c r="B320" i="42"/>
  <c r="U320" i="42" s="1"/>
  <c r="B321" i="42"/>
  <c r="U321" i="42" s="1"/>
  <c r="B322" i="42"/>
  <c r="U322" i="42" s="1"/>
  <c r="B323" i="42"/>
  <c r="U323" i="42" s="1"/>
  <c r="B324" i="42"/>
  <c r="U324" i="42" s="1"/>
  <c r="B325" i="42"/>
  <c r="U325" i="42" s="1"/>
  <c r="B326" i="42"/>
  <c r="U326" i="42" s="1"/>
  <c r="B327" i="42"/>
  <c r="U327" i="42" s="1"/>
  <c r="B328" i="42"/>
  <c r="U328" i="42" s="1"/>
  <c r="B329" i="42"/>
  <c r="U329" i="42" s="1"/>
  <c r="B330" i="42"/>
  <c r="U330" i="42" s="1"/>
  <c r="B331" i="42"/>
  <c r="U331" i="42" s="1"/>
  <c r="B332" i="42"/>
  <c r="U332" i="42" s="1"/>
  <c r="B333" i="42"/>
  <c r="U333" i="42" s="1"/>
  <c r="B334" i="42"/>
  <c r="U334" i="42" s="1"/>
  <c r="B335" i="42"/>
  <c r="U335" i="42" s="1"/>
  <c r="B336" i="42"/>
  <c r="U336" i="42" s="1"/>
  <c r="B337" i="42"/>
  <c r="U337" i="42" s="1"/>
  <c r="B338" i="42"/>
  <c r="U338" i="42" s="1"/>
  <c r="B339" i="42"/>
  <c r="U339" i="42" s="1"/>
  <c r="B340" i="42"/>
  <c r="U340" i="42" s="1"/>
  <c r="B341" i="42"/>
  <c r="U341" i="42" s="1"/>
  <c r="B342" i="42"/>
  <c r="U342" i="42" s="1"/>
  <c r="B343" i="42"/>
  <c r="U343" i="42" s="1"/>
  <c r="B344" i="42"/>
  <c r="U344" i="42" s="1"/>
  <c r="B345" i="42"/>
  <c r="U345" i="42" s="1"/>
  <c r="B346" i="42"/>
  <c r="U346" i="42" s="1"/>
  <c r="B347" i="42"/>
  <c r="U347" i="42" s="1"/>
  <c r="B348" i="42"/>
  <c r="U348" i="42" s="1"/>
  <c r="B349" i="42"/>
  <c r="U349" i="42" s="1"/>
  <c r="B350" i="42"/>
  <c r="U350" i="42" s="1"/>
  <c r="B351" i="42"/>
  <c r="U351" i="42" s="1"/>
  <c r="B352" i="42"/>
  <c r="U352" i="42" s="1"/>
  <c r="B353" i="42"/>
  <c r="U353" i="42" s="1"/>
  <c r="B354" i="42"/>
  <c r="U354" i="42" s="1"/>
  <c r="B355" i="42"/>
  <c r="U355" i="42" s="1"/>
  <c r="B356" i="42"/>
  <c r="U356" i="42" s="1"/>
  <c r="B357" i="42"/>
  <c r="U357" i="42" s="1"/>
  <c r="B358" i="42"/>
  <c r="U358" i="42" s="1"/>
  <c r="B359" i="42"/>
  <c r="U359" i="42" s="1"/>
  <c r="B360" i="42"/>
  <c r="U360" i="42" s="1"/>
  <c r="B361" i="42"/>
  <c r="U361" i="42" s="1"/>
  <c r="B362" i="42"/>
  <c r="U362" i="42" s="1"/>
  <c r="B363" i="42"/>
  <c r="U363" i="42" s="1"/>
  <c r="B364" i="42"/>
  <c r="U364" i="42" s="1"/>
  <c r="B365" i="42"/>
  <c r="U365" i="42" s="1"/>
  <c r="B366" i="42"/>
  <c r="U366" i="42" s="1"/>
  <c r="B367" i="42"/>
  <c r="U367" i="42" s="1"/>
  <c r="B368" i="42"/>
  <c r="U368" i="42" s="1"/>
  <c r="B369" i="42"/>
  <c r="U369" i="42" s="1"/>
  <c r="B370" i="42"/>
  <c r="U370" i="42" s="1"/>
  <c r="B371" i="42"/>
  <c r="U371" i="42" s="1"/>
  <c r="B372" i="42"/>
  <c r="U372" i="42" s="1"/>
  <c r="B373" i="42"/>
  <c r="U373" i="42" s="1"/>
  <c r="B374" i="42"/>
  <c r="U374" i="42" s="1"/>
  <c r="B375" i="42"/>
  <c r="U375" i="42" s="1"/>
  <c r="B376" i="42"/>
  <c r="U376" i="42" s="1"/>
  <c r="B377" i="42"/>
  <c r="U377" i="42" s="1"/>
  <c r="B378" i="42"/>
  <c r="U378" i="42" s="1"/>
  <c r="B379" i="42"/>
  <c r="U379" i="42" s="1"/>
  <c r="B380" i="42"/>
  <c r="U380" i="42" s="1"/>
  <c r="B381" i="42"/>
  <c r="U381" i="42" s="1"/>
  <c r="B382" i="42"/>
  <c r="U382" i="42" s="1"/>
  <c r="B383" i="42"/>
  <c r="U383" i="42" s="1"/>
  <c r="B384" i="42"/>
  <c r="U384" i="42" s="1"/>
  <c r="B385" i="42"/>
  <c r="U385" i="42" s="1"/>
  <c r="B386" i="42"/>
  <c r="U386" i="42" s="1"/>
  <c r="B387" i="42"/>
  <c r="U387" i="42" s="1"/>
  <c r="B388" i="42"/>
  <c r="U388" i="42" s="1"/>
  <c r="B389" i="42"/>
  <c r="U389" i="42" s="1"/>
  <c r="B390" i="42"/>
  <c r="U390" i="42" s="1"/>
  <c r="B391" i="42"/>
  <c r="U391" i="42" s="1"/>
  <c r="B392" i="42"/>
  <c r="U392" i="42" s="1"/>
  <c r="B393" i="42"/>
  <c r="U393" i="42" s="1"/>
  <c r="B394" i="42"/>
  <c r="U394" i="42" s="1"/>
  <c r="B395" i="42"/>
  <c r="U395" i="42" s="1"/>
  <c r="B396" i="42"/>
  <c r="U396" i="42" s="1"/>
  <c r="B397" i="42"/>
  <c r="U397" i="42" s="1"/>
  <c r="B398" i="42"/>
  <c r="U398" i="42" s="1"/>
  <c r="B399" i="42"/>
  <c r="U399" i="42" s="1"/>
  <c r="B400" i="42"/>
  <c r="U400" i="42" s="1"/>
  <c r="B401" i="42"/>
  <c r="U401" i="42" s="1"/>
  <c r="B402" i="42"/>
  <c r="U402" i="42" s="1"/>
  <c r="B403" i="42"/>
  <c r="U403" i="42" s="1"/>
  <c r="B404" i="42"/>
  <c r="U404" i="42" s="1"/>
  <c r="B405" i="42"/>
  <c r="U405" i="42" s="1"/>
  <c r="B406" i="42"/>
  <c r="U406" i="42" s="1"/>
  <c r="B407" i="42"/>
  <c r="U407" i="42" s="1"/>
  <c r="B408" i="42"/>
  <c r="U408" i="42" s="1"/>
  <c r="B409" i="42"/>
  <c r="U409" i="42" s="1"/>
  <c r="B410" i="42"/>
  <c r="U410" i="42" s="1"/>
  <c r="B411" i="42"/>
  <c r="U411" i="42" s="1"/>
  <c r="B412" i="42"/>
  <c r="U412" i="42" s="1"/>
  <c r="B413" i="42"/>
  <c r="U413" i="42" s="1"/>
  <c r="B414" i="42"/>
  <c r="U414" i="42" s="1"/>
  <c r="B415" i="42"/>
  <c r="U415" i="42" s="1"/>
  <c r="B416" i="42"/>
  <c r="U416" i="42" s="1"/>
  <c r="B417" i="42"/>
  <c r="U417" i="42" s="1"/>
  <c r="B418" i="42"/>
  <c r="U418" i="42" s="1"/>
  <c r="B419" i="42"/>
  <c r="U419" i="42" s="1"/>
  <c r="B420" i="42"/>
  <c r="U420" i="42" s="1"/>
  <c r="B421" i="42"/>
  <c r="U421" i="42" s="1"/>
  <c r="B422" i="42"/>
  <c r="U422" i="42" s="1"/>
  <c r="B423" i="42"/>
  <c r="U423" i="42" s="1"/>
  <c r="B424" i="42"/>
  <c r="U424" i="42" s="1"/>
  <c r="B425" i="42"/>
  <c r="U425" i="42" s="1"/>
  <c r="B426" i="42"/>
  <c r="U426" i="42" s="1"/>
  <c r="B427" i="42"/>
  <c r="U427" i="42" s="1"/>
  <c r="B428" i="42"/>
  <c r="U428" i="42" s="1"/>
  <c r="B429" i="42"/>
  <c r="U429" i="42" s="1"/>
  <c r="B430" i="42"/>
  <c r="U430" i="42" s="1"/>
  <c r="B431" i="42"/>
  <c r="U431" i="42" s="1"/>
  <c r="B432" i="42"/>
  <c r="U432" i="42" s="1"/>
  <c r="B433" i="42"/>
  <c r="U433" i="42" s="1"/>
  <c r="B434" i="42"/>
  <c r="U434" i="42" s="1"/>
  <c r="B435" i="42"/>
  <c r="U435" i="42" s="1"/>
  <c r="B436" i="42"/>
  <c r="U436" i="42" s="1"/>
  <c r="B437" i="42"/>
  <c r="U437" i="42" s="1"/>
  <c r="B438" i="42"/>
  <c r="U438" i="42" s="1"/>
  <c r="B439" i="42"/>
  <c r="U439" i="42" s="1"/>
  <c r="B440" i="42"/>
  <c r="U440" i="42" s="1"/>
  <c r="B441" i="42"/>
  <c r="U441" i="42" s="1"/>
  <c r="B442" i="42"/>
  <c r="U442" i="42" s="1"/>
  <c r="B443" i="42"/>
  <c r="U443" i="42" s="1"/>
  <c r="B444" i="42"/>
  <c r="U444" i="42" s="1"/>
  <c r="B445" i="42"/>
  <c r="U445" i="42" s="1"/>
  <c r="B446" i="42"/>
  <c r="U446" i="42" s="1"/>
  <c r="B447" i="42"/>
  <c r="U447" i="42" s="1"/>
  <c r="B448" i="42"/>
  <c r="U448" i="42" s="1"/>
  <c r="B449" i="42"/>
  <c r="U449" i="42" s="1"/>
  <c r="B450" i="42"/>
  <c r="U450" i="42" s="1"/>
  <c r="B451" i="42"/>
  <c r="U451" i="42" s="1"/>
  <c r="B452" i="42"/>
  <c r="U452" i="42" s="1"/>
  <c r="B453" i="42"/>
  <c r="U453" i="42" s="1"/>
  <c r="B454" i="42"/>
  <c r="U454" i="42" s="1"/>
  <c r="B455" i="42"/>
  <c r="U455" i="42" s="1"/>
  <c r="B456" i="42"/>
  <c r="U456" i="42" s="1"/>
  <c r="B457" i="42"/>
  <c r="U457" i="42" s="1"/>
  <c r="B458" i="42"/>
  <c r="U458" i="42" s="1"/>
  <c r="B459" i="42"/>
  <c r="U459" i="42" s="1"/>
  <c r="B460" i="42"/>
  <c r="U460" i="42" s="1"/>
  <c r="B461" i="42"/>
  <c r="U461" i="42" s="1"/>
  <c r="B462" i="42"/>
  <c r="U462" i="42" s="1"/>
  <c r="B463" i="42"/>
  <c r="U463" i="42" s="1"/>
  <c r="B464" i="42"/>
  <c r="U464" i="42" s="1"/>
  <c r="B465" i="42"/>
  <c r="U465" i="42" s="1"/>
  <c r="B466" i="42"/>
  <c r="U466" i="42" s="1"/>
  <c r="B467" i="42"/>
  <c r="U467" i="42" s="1"/>
  <c r="B468" i="42"/>
  <c r="U468" i="42" s="1"/>
  <c r="B469" i="42"/>
  <c r="U469" i="42" s="1"/>
  <c r="B470" i="42"/>
  <c r="U470" i="42" s="1"/>
  <c r="B471" i="42"/>
  <c r="U471" i="42" s="1"/>
  <c r="B472" i="42"/>
  <c r="U472" i="42" s="1"/>
  <c r="B473" i="42"/>
  <c r="U473" i="42" s="1"/>
  <c r="B474" i="42"/>
  <c r="U474" i="42" s="1"/>
  <c r="B475" i="42"/>
  <c r="U475" i="42" s="1"/>
  <c r="B476" i="42"/>
  <c r="U476" i="42" s="1"/>
  <c r="B477" i="42"/>
  <c r="U477" i="42" s="1"/>
  <c r="B478" i="42"/>
  <c r="U478" i="42" s="1"/>
  <c r="B479" i="42"/>
  <c r="U479" i="42" s="1"/>
  <c r="B480" i="42"/>
  <c r="U480" i="42" s="1"/>
  <c r="B481" i="42"/>
  <c r="U481" i="42" s="1"/>
  <c r="B482" i="42"/>
  <c r="U482" i="42" s="1"/>
  <c r="B483" i="42"/>
  <c r="U483" i="42" s="1"/>
  <c r="B484" i="42"/>
  <c r="U484" i="42" s="1"/>
  <c r="B485" i="42"/>
  <c r="U485" i="42" s="1"/>
  <c r="B486" i="42"/>
  <c r="U486" i="42" s="1"/>
  <c r="B487" i="42"/>
  <c r="U487" i="42" s="1"/>
  <c r="B488" i="42"/>
  <c r="U488" i="42" s="1"/>
  <c r="B489" i="42"/>
  <c r="U489" i="42" s="1"/>
  <c r="B490" i="42"/>
  <c r="U490" i="42" s="1"/>
  <c r="B491" i="42"/>
  <c r="U491" i="42" s="1"/>
  <c r="B492" i="42"/>
  <c r="U492" i="42" s="1"/>
  <c r="B493" i="42"/>
  <c r="U493" i="42" s="1"/>
  <c r="B494" i="42"/>
  <c r="U494" i="42" s="1"/>
  <c r="B495" i="42"/>
  <c r="U495" i="42" s="1"/>
  <c r="B496" i="42"/>
  <c r="U496" i="42" s="1"/>
  <c r="B497" i="42"/>
  <c r="U497" i="42" s="1"/>
  <c r="B498" i="42"/>
  <c r="U498" i="42" s="1"/>
  <c r="B499" i="42"/>
  <c r="U499" i="42" s="1"/>
  <c r="B500" i="42"/>
  <c r="U500" i="42" s="1"/>
  <c r="B501" i="42"/>
  <c r="U501" i="42" s="1"/>
  <c r="B502" i="42"/>
  <c r="U502" i="42" s="1"/>
  <c r="B503" i="42"/>
  <c r="U503" i="42" s="1"/>
  <c r="B504" i="42"/>
  <c r="U504" i="42" s="1"/>
  <c r="B505" i="42"/>
  <c r="U505" i="42" s="1"/>
  <c r="B506" i="42"/>
  <c r="U506" i="42" s="1"/>
  <c r="U7" i="42"/>
  <c r="K71" i="43" l="1"/>
  <c r="D121" i="43" s="1"/>
  <c r="E48" i="43"/>
  <c r="C48" i="43"/>
  <c r="S11" i="42"/>
  <c r="S10" i="42"/>
  <c r="S9" i="42"/>
  <c r="S8" i="42"/>
  <c r="Q504" i="42"/>
  <c r="Q496" i="42"/>
  <c r="Q488" i="42"/>
  <c r="Q480" i="42"/>
  <c r="Q472" i="42"/>
  <c r="Q464" i="42"/>
  <c r="Q456" i="42"/>
  <c r="Q448" i="42"/>
  <c r="Q440" i="42"/>
  <c r="Q432" i="42"/>
  <c r="Q424" i="42"/>
  <c r="Q416" i="42"/>
  <c r="Q408" i="42"/>
  <c r="Q400" i="42"/>
  <c r="Q392" i="42"/>
  <c r="Q384" i="42"/>
  <c r="Q376" i="42"/>
  <c r="Q368" i="42"/>
  <c r="Q360" i="42"/>
  <c r="Q352" i="42"/>
  <c r="Q344" i="42"/>
  <c r="Q336" i="42"/>
  <c r="Q328" i="42"/>
  <c r="Q320" i="42"/>
  <c r="Q312" i="42"/>
  <c r="Q304" i="42"/>
  <c r="Q296" i="42"/>
  <c r="Q288" i="42"/>
  <c r="Q280" i="42"/>
  <c r="Q272" i="42"/>
  <c r="Q264" i="42"/>
  <c r="Q256" i="42"/>
  <c r="Q248" i="42"/>
  <c r="Q240" i="42"/>
  <c r="Q232" i="42"/>
  <c r="Q224" i="42"/>
  <c r="Q216" i="42"/>
  <c r="Q208" i="42"/>
  <c r="Q200" i="42"/>
  <c r="Q192" i="42"/>
  <c r="Q184" i="42"/>
  <c r="Q176" i="42"/>
  <c r="Q168" i="42"/>
  <c r="Q160" i="42"/>
  <c r="Q152" i="42"/>
  <c r="Q144" i="42"/>
  <c r="Q136" i="42"/>
  <c r="Q128" i="42"/>
  <c r="Q120" i="42"/>
  <c r="Q112" i="42"/>
  <c r="Q104" i="42"/>
  <c r="Q96" i="42"/>
  <c r="Q88" i="42"/>
  <c r="Q80" i="42"/>
  <c r="Q72" i="42"/>
  <c r="Q64" i="42"/>
  <c r="Q56" i="42"/>
  <c r="Q48" i="42"/>
  <c r="Q40" i="42"/>
  <c r="Q32" i="42"/>
  <c r="Q24" i="42"/>
  <c r="Q16" i="42"/>
  <c r="Q8" i="42"/>
  <c r="R8" i="42" s="1"/>
  <c r="F48" i="43" s="1"/>
  <c r="Q499" i="42"/>
  <c r="Q491" i="42"/>
  <c r="Q483" i="42"/>
  <c r="Q475" i="42"/>
  <c r="Q467" i="42"/>
  <c r="Q459" i="42"/>
  <c r="Q451" i="42"/>
  <c r="Q443" i="42"/>
  <c r="Q435" i="42"/>
  <c r="Q427" i="42"/>
  <c r="Q419" i="42"/>
  <c r="Q411" i="42"/>
  <c r="Q403" i="42"/>
  <c r="Q395" i="42"/>
  <c r="Q387" i="42"/>
  <c r="Q379" i="42"/>
  <c r="Q371" i="42"/>
  <c r="Q363" i="42"/>
  <c r="Q355" i="42"/>
  <c r="Q347" i="42"/>
  <c r="Q339" i="42"/>
  <c r="Q331" i="42"/>
  <c r="Q323" i="42"/>
  <c r="Q315" i="42"/>
  <c r="Q307" i="42"/>
  <c r="Q299" i="42"/>
  <c r="Q291" i="42"/>
  <c r="Q283" i="42"/>
  <c r="Q275" i="42"/>
  <c r="Q267" i="42"/>
  <c r="Q259" i="42"/>
  <c r="Q251" i="42"/>
  <c r="Q243" i="42"/>
  <c r="Q235" i="42"/>
  <c r="Q227" i="42"/>
  <c r="Q219" i="42"/>
  <c r="Q211" i="42"/>
  <c r="Q203" i="42"/>
  <c r="Q195" i="42"/>
  <c r="Q187" i="42"/>
  <c r="Q179" i="42"/>
  <c r="Q171" i="42"/>
  <c r="Q163" i="42"/>
  <c r="Q155" i="42"/>
  <c r="Q147" i="42"/>
  <c r="Q139" i="42"/>
  <c r="Q131" i="42"/>
  <c r="Q123" i="42"/>
  <c r="Q115" i="42"/>
  <c r="Q107" i="42"/>
  <c r="Q99" i="42"/>
  <c r="Q91" i="42"/>
  <c r="Q83" i="42"/>
  <c r="Q75" i="42"/>
  <c r="Q67" i="42"/>
  <c r="Q59" i="42"/>
  <c r="Q51" i="42"/>
  <c r="Q43" i="42"/>
  <c r="Q35" i="42"/>
  <c r="Q27" i="42"/>
  <c r="Q19" i="42"/>
  <c r="Q11" i="42"/>
  <c r="R11" i="42" s="1"/>
  <c r="Q506" i="42"/>
  <c r="Q498" i="42"/>
  <c r="Q490" i="42"/>
  <c r="Q482" i="42"/>
  <c r="Q474" i="42"/>
  <c r="Q466" i="42"/>
  <c r="Q458" i="42"/>
  <c r="Q450" i="42"/>
  <c r="Q442" i="42"/>
  <c r="Q434" i="42"/>
  <c r="Q426" i="42"/>
  <c r="Q418" i="42"/>
  <c r="Q410" i="42"/>
  <c r="Q402" i="42"/>
  <c r="Q394" i="42"/>
  <c r="Q386" i="42"/>
  <c r="Q378" i="42"/>
  <c r="Q370" i="42"/>
  <c r="Q362" i="42"/>
  <c r="Q354" i="42"/>
  <c r="Q346" i="42"/>
  <c r="Q338" i="42"/>
  <c r="Q330" i="42"/>
  <c r="Q322" i="42"/>
  <c r="Q314" i="42"/>
  <c r="Q306" i="42"/>
  <c r="Q298" i="42"/>
  <c r="Q290" i="42"/>
  <c r="Q282" i="42"/>
  <c r="Q274" i="42"/>
  <c r="Q266" i="42"/>
  <c r="Q258" i="42"/>
  <c r="Q250" i="42"/>
  <c r="Q242" i="42"/>
  <c r="Q234" i="42"/>
  <c r="Q226" i="42"/>
  <c r="Q218" i="42"/>
  <c r="Q210" i="42"/>
  <c r="Q202" i="42"/>
  <c r="Q194" i="42"/>
  <c r="Q186" i="42"/>
  <c r="Q178" i="42"/>
  <c r="Q170" i="42"/>
  <c r="Q162" i="42"/>
  <c r="Q154" i="42"/>
  <c r="Q146" i="42"/>
  <c r="Q138" i="42"/>
  <c r="Q130" i="42"/>
  <c r="Q122" i="42"/>
  <c r="Q114" i="42"/>
  <c r="Q106" i="42"/>
  <c r="Q98" i="42"/>
  <c r="Q90" i="42"/>
  <c r="Q82" i="42"/>
  <c r="Q74" i="42"/>
  <c r="Q66" i="42"/>
  <c r="Q58" i="42"/>
  <c r="Q50" i="42"/>
  <c r="Q42" i="42"/>
  <c r="Q34" i="42"/>
  <c r="Q26" i="42"/>
  <c r="Q18" i="42"/>
  <c r="Q10" i="42"/>
  <c r="R10" i="42" s="1"/>
  <c r="Q505" i="42"/>
  <c r="Q497" i="42"/>
  <c r="Q489" i="42"/>
  <c r="Q481" i="42"/>
  <c r="Q473" i="42"/>
  <c r="Q465" i="42"/>
  <c r="Q457" i="42"/>
  <c r="Q449" i="42"/>
  <c r="Q441" i="42"/>
  <c r="Q433" i="42"/>
  <c r="Q425" i="42"/>
  <c r="Q417" i="42"/>
  <c r="Q409" i="42"/>
  <c r="Q401" i="42"/>
  <c r="Q393" i="42"/>
  <c r="Q385" i="42"/>
  <c r="Q377" i="42"/>
  <c r="Q369" i="42"/>
  <c r="Q361" i="42"/>
  <c r="Q353" i="42"/>
  <c r="Q345" i="42"/>
  <c r="Q337" i="42"/>
  <c r="Q329" i="42"/>
  <c r="Q321" i="42"/>
  <c r="Q313" i="42"/>
  <c r="Q305" i="42"/>
  <c r="Q297" i="42"/>
  <c r="Q289" i="42"/>
  <c r="Q281" i="42"/>
  <c r="Q273" i="42"/>
  <c r="Q265" i="42"/>
  <c r="Q257" i="42"/>
  <c r="Q249" i="42"/>
  <c r="Q241" i="42"/>
  <c r="Q233" i="42"/>
  <c r="Q225" i="42"/>
  <c r="Q217" i="42"/>
  <c r="Q209" i="42"/>
  <c r="Q201" i="42"/>
  <c r="Q193" i="42"/>
  <c r="Q185" i="42"/>
  <c r="Q177" i="42"/>
  <c r="Q169" i="42"/>
  <c r="Q161" i="42"/>
  <c r="Q153" i="42"/>
  <c r="Q145" i="42"/>
  <c r="Q137" i="42"/>
  <c r="Q129" i="42"/>
  <c r="Q121" i="42"/>
  <c r="Q113" i="42"/>
  <c r="Q105" i="42"/>
  <c r="Q97" i="42"/>
  <c r="Q89" i="42"/>
  <c r="Q81" i="42"/>
  <c r="Q73" i="42"/>
  <c r="Q65" i="42"/>
  <c r="Q57" i="42"/>
  <c r="Q49" i="42"/>
  <c r="Q41" i="42"/>
  <c r="Q33" i="42"/>
  <c r="Q25" i="42"/>
  <c r="Q17" i="42"/>
  <c r="Q9" i="42"/>
  <c r="R9" i="42" s="1"/>
  <c r="Q503" i="42"/>
  <c r="Q495" i="42"/>
  <c r="Q487" i="42"/>
  <c r="Q479" i="42"/>
  <c r="Q471" i="42"/>
  <c r="Q463" i="42"/>
  <c r="Q455" i="42"/>
  <c r="Q447" i="42"/>
  <c r="Q439" i="42"/>
  <c r="Q431" i="42"/>
  <c r="Q423" i="42"/>
  <c r="Q415" i="42"/>
  <c r="Q407" i="42"/>
  <c r="Q399" i="42"/>
  <c r="Q391" i="42"/>
  <c r="Q383" i="42"/>
  <c r="Q375" i="42"/>
  <c r="Q367" i="42"/>
  <c r="Q359" i="42"/>
  <c r="Q351" i="42"/>
  <c r="Q343" i="42"/>
  <c r="Q335" i="42"/>
  <c r="Q327" i="42"/>
  <c r="Q319" i="42"/>
  <c r="Q311" i="42"/>
  <c r="Q303" i="42"/>
  <c r="Q295" i="42"/>
  <c r="Q287" i="42"/>
  <c r="Q279" i="42"/>
  <c r="Q271" i="42"/>
  <c r="Q263" i="42"/>
  <c r="Q255" i="42"/>
  <c r="Q247" i="42"/>
  <c r="Q239" i="42"/>
  <c r="Q231" i="42"/>
  <c r="Q223" i="42"/>
  <c r="Q215" i="42"/>
  <c r="Q207" i="42"/>
  <c r="Q199" i="42"/>
  <c r="Q191" i="42"/>
  <c r="Q183" i="42"/>
  <c r="Q175" i="42"/>
  <c r="Q167" i="42"/>
  <c r="Q159" i="42"/>
  <c r="Q151" i="42"/>
  <c r="Q143" i="42"/>
  <c r="Q135" i="42"/>
  <c r="Q127" i="42"/>
  <c r="Q119" i="42"/>
  <c r="Q111" i="42"/>
  <c r="Q103" i="42"/>
  <c r="Q95" i="42"/>
  <c r="Q87" i="42"/>
  <c r="Q79" i="42"/>
  <c r="Q71" i="42"/>
  <c r="Q63" i="42"/>
  <c r="Q55" i="42"/>
  <c r="Q47" i="42"/>
  <c r="Q39" i="42"/>
  <c r="Q31" i="42"/>
  <c r="Q23" i="42"/>
  <c r="Q15" i="42"/>
  <c r="Q502" i="42"/>
  <c r="Q494" i="42"/>
  <c r="Q486" i="42"/>
  <c r="Q478" i="42"/>
  <c r="Q470" i="42"/>
  <c r="Q462" i="42"/>
  <c r="Q454" i="42"/>
  <c r="Q446" i="42"/>
  <c r="Q438" i="42"/>
  <c r="Q430" i="42"/>
  <c r="Q422" i="42"/>
  <c r="Q414" i="42"/>
  <c r="Q406" i="42"/>
  <c r="Q398" i="42"/>
  <c r="Q390" i="42"/>
  <c r="Q382" i="42"/>
  <c r="Q374" i="42"/>
  <c r="Q366" i="42"/>
  <c r="Q358" i="42"/>
  <c r="Q350" i="42"/>
  <c r="Q342" i="42"/>
  <c r="Q334" i="42"/>
  <c r="Q326" i="42"/>
  <c r="Q318" i="42"/>
  <c r="Q310" i="42"/>
  <c r="Q302" i="42"/>
  <c r="Q294" i="42"/>
  <c r="Q286" i="42"/>
  <c r="Q278" i="42"/>
  <c r="Q270" i="42"/>
  <c r="Q262" i="42"/>
  <c r="Q254" i="42"/>
  <c r="Q246" i="42"/>
  <c r="Q238" i="42"/>
  <c r="Q230" i="42"/>
  <c r="Q222" i="42"/>
  <c r="Q214" i="42"/>
  <c r="Q206" i="42"/>
  <c r="Q198" i="42"/>
  <c r="Q190" i="42"/>
  <c r="Q182" i="42"/>
  <c r="Q174" i="42"/>
  <c r="Q166" i="42"/>
  <c r="Q158" i="42"/>
  <c r="Q150" i="42"/>
  <c r="Q142" i="42"/>
  <c r="Q134" i="42"/>
  <c r="Q126" i="42"/>
  <c r="Q118" i="42"/>
  <c r="Q110" i="42"/>
  <c r="Q102" i="42"/>
  <c r="Q94" i="42"/>
  <c r="Q86" i="42"/>
  <c r="Q78" i="42"/>
  <c r="Q70" i="42"/>
  <c r="Q62" i="42"/>
  <c r="Q54" i="42"/>
  <c r="Q46" i="42"/>
  <c r="Q38" i="42"/>
  <c r="Q30" i="42"/>
  <c r="Q22" i="42"/>
  <c r="Q14" i="42"/>
  <c r="Q501" i="42"/>
  <c r="Q493" i="42"/>
  <c r="Q485" i="42"/>
  <c r="Q477" i="42"/>
  <c r="Q469" i="42"/>
  <c r="Q461" i="42"/>
  <c r="Q453" i="42"/>
  <c r="Q445" i="42"/>
  <c r="Q437" i="42"/>
  <c r="Q429" i="42"/>
  <c r="Q421" i="42"/>
  <c r="Q413" i="42"/>
  <c r="Q405" i="42"/>
  <c r="Q397" i="42"/>
  <c r="Q389" i="42"/>
  <c r="Q381" i="42"/>
  <c r="Q373" i="42"/>
  <c r="Q365" i="42"/>
  <c r="Q357" i="42"/>
  <c r="Q349" i="42"/>
  <c r="Q341" i="42"/>
  <c r="Q333" i="42"/>
  <c r="Q325" i="42"/>
  <c r="Q317" i="42"/>
  <c r="Q309" i="42"/>
  <c r="Q301" i="42"/>
  <c r="Q293" i="42"/>
  <c r="Q285" i="42"/>
  <c r="Q277" i="42"/>
  <c r="Q269" i="42"/>
  <c r="Q261" i="42"/>
  <c r="Q253" i="42"/>
  <c r="Q245" i="42"/>
  <c r="Q237" i="42"/>
  <c r="Q229" i="42"/>
  <c r="Q221" i="42"/>
  <c r="Q213" i="42"/>
  <c r="Q205" i="42"/>
  <c r="Q197" i="42"/>
  <c r="Q189" i="42"/>
  <c r="Q181" i="42"/>
  <c r="Q173" i="42"/>
  <c r="Q165" i="42"/>
  <c r="Q157" i="42"/>
  <c r="Q149" i="42"/>
  <c r="Q141" i="42"/>
  <c r="Q133" i="42"/>
  <c r="Q125" i="42"/>
  <c r="Q117" i="42"/>
  <c r="Q109" i="42"/>
  <c r="Q101" i="42"/>
  <c r="Q93" i="42"/>
  <c r="Q85" i="42"/>
  <c r="Q77" i="42"/>
  <c r="Q69" i="42"/>
  <c r="Q61" i="42"/>
  <c r="Q53" i="42"/>
  <c r="Q45" i="42"/>
  <c r="Q37" i="42"/>
  <c r="Q29" i="42"/>
  <c r="Q21" i="42"/>
  <c r="Q13" i="42"/>
  <c r="Q500" i="42"/>
  <c r="Q492" i="42"/>
  <c r="Q484" i="42"/>
  <c r="Q476" i="42"/>
  <c r="Q468" i="42"/>
  <c r="Q460" i="42"/>
  <c r="Q452" i="42"/>
  <c r="Q444" i="42"/>
  <c r="Q436" i="42"/>
  <c r="Q428" i="42"/>
  <c r="Q420" i="42"/>
  <c r="Q412" i="42"/>
  <c r="Q404" i="42"/>
  <c r="Q396" i="42"/>
  <c r="Q388" i="42"/>
  <c r="Q380" i="42"/>
  <c r="Q372" i="42"/>
  <c r="Q364" i="42"/>
  <c r="Q356" i="42"/>
  <c r="Q348" i="42"/>
  <c r="Q340" i="42"/>
  <c r="Q332" i="42"/>
  <c r="Q324" i="42"/>
  <c r="Q316" i="42"/>
  <c r="Q308" i="42"/>
  <c r="Q300" i="42"/>
  <c r="Q292" i="42"/>
  <c r="Q284" i="42"/>
  <c r="Q276" i="42"/>
  <c r="Q268" i="42"/>
  <c r="Q260" i="42"/>
  <c r="Q252" i="42"/>
  <c r="Q244" i="42"/>
  <c r="Q236" i="42"/>
  <c r="Q228" i="42"/>
  <c r="Q220" i="42"/>
  <c r="Q212" i="42"/>
  <c r="Q204" i="42"/>
  <c r="Q196" i="42"/>
  <c r="Q188" i="42"/>
  <c r="Q180" i="42"/>
  <c r="Q172" i="42"/>
  <c r="Q164" i="42"/>
  <c r="Q156" i="42"/>
  <c r="Q148" i="42"/>
  <c r="Q140" i="42"/>
  <c r="Q132" i="42"/>
  <c r="Q124" i="42"/>
  <c r="Q116" i="42"/>
  <c r="Q108" i="42"/>
  <c r="Q100" i="42"/>
  <c r="Q92" i="42"/>
  <c r="Q84" i="42"/>
  <c r="Q76" i="42"/>
  <c r="Q68" i="42"/>
  <c r="Q60" i="42"/>
  <c r="Q52" i="42"/>
  <c r="Q44" i="42"/>
  <c r="Q36" i="42"/>
  <c r="Q28" i="42"/>
  <c r="Q20" i="42"/>
  <c r="Q12" i="42"/>
  <c r="S7" i="42"/>
  <c r="J6" i="42"/>
  <c r="J71" i="43"/>
  <c r="C121" i="43" s="1"/>
  <c r="J72" i="43"/>
  <c r="C122" i="43" s="1"/>
  <c r="U6" i="42"/>
  <c r="O4" i="42" s="1"/>
  <c r="B19" i="43" s="1"/>
  <c r="X15" i="41"/>
  <c r="X16" i="41"/>
  <c r="X17" i="41"/>
  <c r="X18" i="41"/>
  <c r="X19" i="41"/>
  <c r="X20" i="41"/>
  <c r="X21" i="41"/>
  <c r="X22" i="41"/>
  <c r="X23" i="41"/>
  <c r="X24" i="41"/>
  <c r="X25" i="41"/>
  <c r="X26" i="41"/>
  <c r="X27" i="41"/>
  <c r="X28" i="41"/>
  <c r="X29" i="41"/>
  <c r="X30" i="41"/>
  <c r="X31" i="41"/>
  <c r="X32" i="41"/>
  <c r="X33" i="41"/>
  <c r="X34" i="41"/>
  <c r="X35" i="41"/>
  <c r="X36" i="41"/>
  <c r="X37" i="41"/>
  <c r="X38" i="41"/>
  <c r="X39" i="41"/>
  <c r="X40" i="41"/>
  <c r="X41" i="41"/>
  <c r="X42" i="41"/>
  <c r="X43" i="41"/>
  <c r="X44" i="41"/>
  <c r="X45" i="41"/>
  <c r="X46" i="41"/>
  <c r="X47" i="41"/>
  <c r="X48" i="41"/>
  <c r="X49" i="41"/>
  <c r="X50" i="41"/>
  <c r="X51" i="41"/>
  <c r="X52" i="41"/>
  <c r="X53" i="41"/>
  <c r="X54" i="41"/>
  <c r="X55" i="41"/>
  <c r="X56" i="41"/>
  <c r="X57" i="41"/>
  <c r="X58" i="41"/>
  <c r="X59" i="41"/>
  <c r="X60" i="41"/>
  <c r="X61" i="41"/>
  <c r="X62" i="41"/>
  <c r="X63" i="41"/>
  <c r="X64" i="41"/>
  <c r="X65" i="41"/>
  <c r="X66" i="41"/>
  <c r="X67" i="41"/>
  <c r="X68" i="41"/>
  <c r="X69" i="41"/>
  <c r="X70" i="41"/>
  <c r="X71" i="41"/>
  <c r="X72" i="41"/>
  <c r="X73" i="41"/>
  <c r="X74" i="41"/>
  <c r="X75" i="41"/>
  <c r="X76" i="41"/>
  <c r="X77" i="41"/>
  <c r="X78" i="41"/>
  <c r="X79" i="41"/>
  <c r="X80" i="41"/>
  <c r="X81" i="41"/>
  <c r="X82" i="41"/>
  <c r="X83" i="41"/>
  <c r="X84" i="41"/>
  <c r="X85" i="41"/>
  <c r="X86" i="41"/>
  <c r="X87" i="41"/>
  <c r="X88" i="41"/>
  <c r="X89" i="41"/>
  <c r="X90" i="41"/>
  <c r="X91" i="41"/>
  <c r="X92" i="41"/>
  <c r="X93" i="41"/>
  <c r="X94" i="41"/>
  <c r="X95" i="41"/>
  <c r="X96" i="41"/>
  <c r="X97" i="41"/>
  <c r="X98" i="41"/>
  <c r="X99" i="41"/>
  <c r="X100" i="41"/>
  <c r="X101" i="41"/>
  <c r="X102" i="41"/>
  <c r="X103" i="41"/>
  <c r="X104" i="41"/>
  <c r="X105" i="41"/>
  <c r="X106" i="41"/>
  <c r="X107" i="41"/>
  <c r="X108" i="41"/>
  <c r="X109" i="41"/>
  <c r="X110" i="41"/>
  <c r="X111" i="41"/>
  <c r="X112" i="41"/>
  <c r="X113" i="41"/>
  <c r="X114" i="41"/>
  <c r="X115" i="41"/>
  <c r="X116" i="41"/>
  <c r="X117" i="41"/>
  <c r="X118" i="41"/>
  <c r="X119" i="41"/>
  <c r="X120" i="41"/>
  <c r="X121" i="41"/>
  <c r="X122" i="41"/>
  <c r="X123" i="41"/>
  <c r="X124" i="41"/>
  <c r="X125" i="41"/>
  <c r="X126" i="41"/>
  <c r="X127" i="41"/>
  <c r="X128" i="41"/>
  <c r="X129" i="41"/>
  <c r="X130" i="41"/>
  <c r="X131" i="41"/>
  <c r="X132" i="41"/>
  <c r="X133" i="41"/>
  <c r="X134" i="41"/>
  <c r="X135" i="41"/>
  <c r="X136" i="41"/>
  <c r="X137" i="41"/>
  <c r="X138" i="41"/>
  <c r="X139" i="41"/>
  <c r="X140" i="41"/>
  <c r="X141" i="41"/>
  <c r="X142" i="41"/>
  <c r="X143" i="41"/>
  <c r="X144" i="41"/>
  <c r="X145" i="41"/>
  <c r="X146" i="41"/>
  <c r="X147" i="41"/>
  <c r="X148" i="41"/>
  <c r="X149" i="41"/>
  <c r="X150" i="41"/>
  <c r="X151" i="41"/>
  <c r="X152" i="41"/>
  <c r="X153" i="41"/>
  <c r="X154" i="41"/>
  <c r="X155" i="41"/>
  <c r="X156" i="41"/>
  <c r="X157" i="41"/>
  <c r="X158" i="41"/>
  <c r="X159" i="41"/>
  <c r="X160" i="41"/>
  <c r="X161" i="41"/>
  <c r="X162" i="41"/>
  <c r="X163" i="41"/>
  <c r="X164" i="41"/>
  <c r="X165" i="41"/>
  <c r="X166" i="41"/>
  <c r="X167" i="41"/>
  <c r="X168" i="41"/>
  <c r="X169" i="41"/>
  <c r="X170" i="41"/>
  <c r="X171" i="41"/>
  <c r="X172" i="41"/>
  <c r="X173" i="41"/>
  <c r="X174" i="41"/>
  <c r="X175" i="41"/>
  <c r="X176" i="41"/>
  <c r="X177" i="41"/>
  <c r="X178" i="41"/>
  <c r="X179" i="41"/>
  <c r="X180" i="41"/>
  <c r="X181" i="41"/>
  <c r="X182" i="41"/>
  <c r="X183" i="41"/>
  <c r="X184" i="41"/>
  <c r="X185" i="41"/>
  <c r="X186" i="41"/>
  <c r="X187" i="41"/>
  <c r="X188" i="41"/>
  <c r="X189" i="41"/>
  <c r="X190" i="41"/>
  <c r="X191" i="41"/>
  <c r="X192" i="41"/>
  <c r="X193" i="41"/>
  <c r="X194" i="41"/>
  <c r="X195" i="41"/>
  <c r="X196" i="41"/>
  <c r="X197" i="41"/>
  <c r="X198" i="41"/>
  <c r="X199" i="41"/>
  <c r="X200" i="41"/>
  <c r="X201" i="41"/>
  <c r="X202" i="41"/>
  <c r="X203" i="41"/>
  <c r="X204" i="41"/>
  <c r="X205" i="41"/>
  <c r="X206" i="41"/>
  <c r="X207" i="41"/>
  <c r="X208" i="41"/>
  <c r="X209" i="41"/>
  <c r="X210" i="41"/>
  <c r="X211" i="41"/>
  <c r="X212" i="41"/>
  <c r="X213" i="41"/>
  <c r="X214" i="41"/>
  <c r="X215" i="41"/>
  <c r="X216" i="41"/>
  <c r="X217" i="41"/>
  <c r="X218" i="41"/>
  <c r="X219" i="41"/>
  <c r="X220" i="41"/>
  <c r="X221" i="41"/>
  <c r="X222" i="41"/>
  <c r="X223" i="41"/>
  <c r="X224" i="41"/>
  <c r="X225" i="41"/>
  <c r="X226" i="41"/>
  <c r="X227" i="41"/>
  <c r="X228" i="41"/>
  <c r="X229" i="41"/>
  <c r="X230" i="41"/>
  <c r="X231" i="41"/>
  <c r="X232" i="41"/>
  <c r="X233" i="41"/>
  <c r="X234" i="41"/>
  <c r="X235" i="41"/>
  <c r="X236" i="41"/>
  <c r="X237" i="41"/>
  <c r="X238" i="41"/>
  <c r="X239" i="41"/>
  <c r="X240" i="41"/>
  <c r="X241" i="41"/>
  <c r="X242" i="41"/>
  <c r="X243" i="41"/>
  <c r="X244" i="41"/>
  <c r="X245" i="41"/>
  <c r="X246" i="41"/>
  <c r="X247" i="41"/>
  <c r="X248" i="41"/>
  <c r="X249" i="41"/>
  <c r="X250" i="41"/>
  <c r="X251" i="41"/>
  <c r="X252" i="41"/>
  <c r="X253" i="41"/>
  <c r="X254" i="41"/>
  <c r="X255" i="41"/>
  <c r="X256" i="41"/>
  <c r="X257" i="41"/>
  <c r="X258" i="41"/>
  <c r="X259" i="41"/>
  <c r="X260" i="41"/>
  <c r="X261" i="41"/>
  <c r="X262" i="41"/>
  <c r="X263" i="41"/>
  <c r="X264" i="41"/>
  <c r="X265" i="41"/>
  <c r="X266" i="41"/>
  <c r="X267" i="41"/>
  <c r="X268" i="41"/>
  <c r="X269" i="41"/>
  <c r="X270" i="41"/>
  <c r="X271" i="41"/>
  <c r="X272" i="41"/>
  <c r="X273" i="41"/>
  <c r="X274" i="41"/>
  <c r="X275" i="41"/>
  <c r="X276" i="41"/>
  <c r="X277" i="41"/>
  <c r="X278" i="41"/>
  <c r="X279" i="41"/>
  <c r="X280" i="41"/>
  <c r="X281" i="41"/>
  <c r="X282" i="41"/>
  <c r="X283" i="41"/>
  <c r="X284" i="41"/>
  <c r="X285" i="41"/>
  <c r="X286" i="41"/>
  <c r="X287" i="41"/>
  <c r="X288" i="41"/>
  <c r="X289" i="41"/>
  <c r="X290" i="41"/>
  <c r="X291" i="41"/>
  <c r="X292" i="41"/>
  <c r="X293" i="41"/>
  <c r="X294" i="41"/>
  <c r="X295" i="41"/>
  <c r="X296" i="41"/>
  <c r="X297" i="41"/>
  <c r="X298" i="41"/>
  <c r="X299" i="41"/>
  <c r="X300" i="41"/>
  <c r="X301" i="41"/>
  <c r="X302" i="41"/>
  <c r="X303" i="41"/>
  <c r="X304" i="41"/>
  <c r="X305" i="41"/>
  <c r="X306" i="41"/>
  <c r="X307" i="41"/>
  <c r="X308" i="41"/>
  <c r="X309" i="41"/>
  <c r="X310" i="41"/>
  <c r="X311" i="41"/>
  <c r="X312" i="41"/>
  <c r="X313" i="41"/>
  <c r="X314" i="41"/>
  <c r="X315" i="41"/>
  <c r="X316" i="41"/>
  <c r="X317" i="41"/>
  <c r="X318" i="41"/>
  <c r="X319" i="41"/>
  <c r="X320" i="41"/>
  <c r="X321" i="41"/>
  <c r="X322" i="41"/>
  <c r="X323" i="41"/>
  <c r="X324" i="41"/>
  <c r="X325" i="41"/>
  <c r="X326" i="41"/>
  <c r="X327" i="41"/>
  <c r="X328" i="41"/>
  <c r="X329" i="41"/>
  <c r="X330" i="41"/>
  <c r="X331" i="41"/>
  <c r="X332" i="41"/>
  <c r="X333" i="41"/>
  <c r="X334" i="41"/>
  <c r="X335" i="41"/>
  <c r="X336" i="41"/>
  <c r="X337" i="41"/>
  <c r="X338" i="41"/>
  <c r="X339" i="41"/>
  <c r="X340" i="41"/>
  <c r="X341" i="41"/>
  <c r="X342" i="41"/>
  <c r="X343" i="41"/>
  <c r="X344" i="41"/>
  <c r="X345" i="41"/>
  <c r="X346" i="41"/>
  <c r="X347" i="41"/>
  <c r="X348" i="41"/>
  <c r="X349" i="41"/>
  <c r="X350" i="41"/>
  <c r="X351" i="41"/>
  <c r="X352" i="41"/>
  <c r="X353" i="41"/>
  <c r="X354" i="41"/>
  <c r="X355" i="41"/>
  <c r="X356" i="41"/>
  <c r="X357" i="41"/>
  <c r="X358" i="41"/>
  <c r="X359" i="41"/>
  <c r="X360" i="41"/>
  <c r="X361" i="41"/>
  <c r="X362" i="41"/>
  <c r="X363" i="41"/>
  <c r="X364" i="41"/>
  <c r="X365" i="41"/>
  <c r="X366" i="41"/>
  <c r="X367" i="41"/>
  <c r="X368" i="41"/>
  <c r="X369" i="41"/>
  <c r="X370" i="41"/>
  <c r="X371" i="41"/>
  <c r="X372" i="41"/>
  <c r="X373" i="41"/>
  <c r="X374" i="41"/>
  <c r="X375" i="41"/>
  <c r="X376" i="41"/>
  <c r="X377" i="41"/>
  <c r="X378" i="41"/>
  <c r="X379" i="41"/>
  <c r="X380" i="41"/>
  <c r="X381" i="41"/>
  <c r="X382" i="41"/>
  <c r="X383" i="41"/>
  <c r="X384" i="41"/>
  <c r="X385" i="41"/>
  <c r="X386" i="41"/>
  <c r="X387" i="41"/>
  <c r="X388" i="41"/>
  <c r="X389" i="41"/>
  <c r="X390" i="41"/>
  <c r="X391" i="41"/>
  <c r="X392" i="41"/>
  <c r="X393" i="41"/>
  <c r="X394" i="41"/>
  <c r="X395" i="41"/>
  <c r="X396" i="41"/>
  <c r="X397" i="41"/>
  <c r="X398" i="41"/>
  <c r="X399" i="41"/>
  <c r="X400" i="41"/>
  <c r="X401" i="41"/>
  <c r="X402" i="41"/>
  <c r="X403" i="41"/>
  <c r="X404" i="41"/>
  <c r="X405" i="41"/>
  <c r="X406" i="41"/>
  <c r="X407" i="41"/>
  <c r="X408" i="41"/>
  <c r="X409" i="41"/>
  <c r="X410" i="41"/>
  <c r="X411" i="41"/>
  <c r="X412" i="41"/>
  <c r="X413" i="41"/>
  <c r="X414" i="41"/>
  <c r="X415" i="41"/>
  <c r="X416" i="41"/>
  <c r="X417" i="41"/>
  <c r="X418" i="41"/>
  <c r="X419" i="41"/>
  <c r="X420" i="41"/>
  <c r="X421" i="41"/>
  <c r="X422" i="41"/>
  <c r="X423" i="41"/>
  <c r="X424" i="41"/>
  <c r="X425" i="41"/>
  <c r="X426" i="41"/>
  <c r="X427" i="41"/>
  <c r="X428" i="41"/>
  <c r="X429" i="41"/>
  <c r="X430" i="41"/>
  <c r="X431" i="41"/>
  <c r="X432" i="41"/>
  <c r="X433" i="41"/>
  <c r="X434" i="41"/>
  <c r="X435" i="41"/>
  <c r="X436" i="41"/>
  <c r="X437" i="41"/>
  <c r="X438" i="41"/>
  <c r="X439" i="41"/>
  <c r="X440" i="41"/>
  <c r="X441" i="41"/>
  <c r="X442" i="41"/>
  <c r="X443" i="41"/>
  <c r="X444" i="41"/>
  <c r="X445" i="41"/>
  <c r="X446" i="41"/>
  <c r="X447" i="41"/>
  <c r="X448" i="41"/>
  <c r="X449" i="41"/>
  <c r="X450" i="41"/>
  <c r="X451" i="41"/>
  <c r="X452" i="41"/>
  <c r="X453" i="41"/>
  <c r="X454" i="41"/>
  <c r="X455" i="41"/>
  <c r="X456" i="41"/>
  <c r="X457" i="41"/>
  <c r="X458" i="41"/>
  <c r="X459" i="41"/>
  <c r="X460" i="41"/>
  <c r="X461" i="41"/>
  <c r="X462" i="41"/>
  <c r="X463" i="41"/>
  <c r="X464" i="41"/>
  <c r="X465" i="41"/>
  <c r="X466" i="41"/>
  <c r="X467" i="41"/>
  <c r="X468" i="41"/>
  <c r="X469" i="41"/>
  <c r="X470" i="41"/>
  <c r="X471" i="41"/>
  <c r="X472" i="41"/>
  <c r="X473" i="41"/>
  <c r="X474" i="41"/>
  <c r="X475" i="41"/>
  <c r="X476" i="41"/>
  <c r="X477" i="41"/>
  <c r="X478" i="41"/>
  <c r="X479" i="41"/>
  <c r="X480" i="41"/>
  <c r="X481" i="41"/>
  <c r="X482" i="41"/>
  <c r="X483" i="41"/>
  <c r="X484" i="41"/>
  <c r="X485" i="41"/>
  <c r="X486" i="41"/>
  <c r="X487" i="41"/>
  <c r="X488" i="41"/>
  <c r="X489" i="41"/>
  <c r="X490" i="41"/>
  <c r="X491" i="41"/>
  <c r="X492" i="41"/>
  <c r="X493" i="41"/>
  <c r="X494" i="41"/>
  <c r="X495" i="41"/>
  <c r="X496" i="41"/>
  <c r="X497" i="41"/>
  <c r="X498" i="41"/>
  <c r="X499" i="41"/>
  <c r="X500" i="41"/>
  <c r="X501" i="41"/>
  <c r="X502" i="41"/>
  <c r="X503" i="41"/>
  <c r="X504" i="41"/>
  <c r="X505" i="41"/>
  <c r="X506" i="41"/>
  <c r="W15" i="41"/>
  <c r="W16" i="41"/>
  <c r="W17" i="41"/>
  <c r="W18" i="41"/>
  <c r="W19" i="41"/>
  <c r="W20" i="41"/>
  <c r="W21" i="41"/>
  <c r="W22" i="41"/>
  <c r="W23" i="41"/>
  <c r="W24" i="41"/>
  <c r="W25" i="41"/>
  <c r="W26" i="41"/>
  <c r="W27" i="41"/>
  <c r="W28" i="41"/>
  <c r="W29" i="41"/>
  <c r="W30" i="41"/>
  <c r="W31" i="41"/>
  <c r="W32" i="41"/>
  <c r="W33" i="41"/>
  <c r="W34" i="41"/>
  <c r="W35" i="41"/>
  <c r="W36" i="41"/>
  <c r="W37" i="41"/>
  <c r="W38" i="41"/>
  <c r="W39" i="41"/>
  <c r="W40" i="41"/>
  <c r="W41" i="41"/>
  <c r="W42" i="41"/>
  <c r="W43" i="41"/>
  <c r="W44" i="41"/>
  <c r="W45" i="41"/>
  <c r="W46" i="41"/>
  <c r="W47" i="41"/>
  <c r="W48" i="41"/>
  <c r="W49" i="41"/>
  <c r="W50" i="41"/>
  <c r="W51" i="41"/>
  <c r="W52" i="41"/>
  <c r="W53" i="41"/>
  <c r="W54" i="41"/>
  <c r="W55" i="41"/>
  <c r="W56" i="41"/>
  <c r="W57" i="41"/>
  <c r="W58" i="41"/>
  <c r="W59" i="41"/>
  <c r="W60" i="41"/>
  <c r="W61" i="41"/>
  <c r="W62" i="41"/>
  <c r="W63" i="41"/>
  <c r="W64" i="41"/>
  <c r="W65" i="41"/>
  <c r="W66" i="41"/>
  <c r="W67" i="41"/>
  <c r="W68" i="41"/>
  <c r="W69" i="41"/>
  <c r="W70" i="41"/>
  <c r="W71" i="41"/>
  <c r="W72" i="41"/>
  <c r="W73" i="41"/>
  <c r="W74" i="41"/>
  <c r="W75" i="41"/>
  <c r="W76" i="41"/>
  <c r="W77" i="41"/>
  <c r="W78" i="41"/>
  <c r="W79" i="41"/>
  <c r="W80" i="41"/>
  <c r="W81" i="41"/>
  <c r="W82" i="41"/>
  <c r="W83" i="41"/>
  <c r="W84" i="41"/>
  <c r="W85" i="41"/>
  <c r="W86" i="41"/>
  <c r="W87" i="41"/>
  <c r="W88" i="41"/>
  <c r="W89" i="41"/>
  <c r="W90" i="41"/>
  <c r="W91" i="41"/>
  <c r="W92" i="41"/>
  <c r="W93" i="41"/>
  <c r="W94" i="41"/>
  <c r="W95" i="41"/>
  <c r="W96" i="41"/>
  <c r="W97" i="41"/>
  <c r="W98" i="41"/>
  <c r="W99" i="41"/>
  <c r="W100" i="41"/>
  <c r="W101" i="41"/>
  <c r="W102" i="41"/>
  <c r="W103" i="41"/>
  <c r="W104" i="41"/>
  <c r="W105" i="41"/>
  <c r="W106" i="41"/>
  <c r="W107" i="41"/>
  <c r="W108" i="41"/>
  <c r="W109" i="41"/>
  <c r="W110" i="41"/>
  <c r="W111" i="41"/>
  <c r="W112" i="41"/>
  <c r="W113" i="41"/>
  <c r="W114" i="41"/>
  <c r="W115" i="41"/>
  <c r="W116" i="41"/>
  <c r="W117" i="41"/>
  <c r="W118" i="41"/>
  <c r="W119" i="41"/>
  <c r="W120" i="41"/>
  <c r="W121" i="41"/>
  <c r="W122" i="41"/>
  <c r="W123" i="41"/>
  <c r="W124" i="41"/>
  <c r="W125" i="41"/>
  <c r="W126" i="41"/>
  <c r="W127" i="41"/>
  <c r="W128" i="41"/>
  <c r="W129" i="41"/>
  <c r="W130" i="41"/>
  <c r="W131" i="41"/>
  <c r="W132" i="41"/>
  <c r="W133" i="41"/>
  <c r="W134" i="41"/>
  <c r="W135" i="41"/>
  <c r="W136" i="41"/>
  <c r="W137" i="41"/>
  <c r="W138" i="41"/>
  <c r="W139" i="41"/>
  <c r="W140" i="41"/>
  <c r="W141" i="41"/>
  <c r="W142" i="41"/>
  <c r="W143" i="41"/>
  <c r="W144" i="41"/>
  <c r="W145" i="41"/>
  <c r="W146" i="41"/>
  <c r="W147" i="41"/>
  <c r="W148" i="41"/>
  <c r="W149" i="41"/>
  <c r="W150" i="41"/>
  <c r="W151" i="41"/>
  <c r="W152" i="41"/>
  <c r="W153" i="41"/>
  <c r="W154" i="41"/>
  <c r="W155" i="41"/>
  <c r="W156" i="41"/>
  <c r="W157" i="41"/>
  <c r="W158" i="41"/>
  <c r="W159" i="41"/>
  <c r="W160" i="41"/>
  <c r="W161" i="41"/>
  <c r="W162" i="41"/>
  <c r="W163" i="41"/>
  <c r="W164" i="41"/>
  <c r="W165" i="41"/>
  <c r="W166" i="41"/>
  <c r="W167" i="41"/>
  <c r="W168" i="41"/>
  <c r="W169" i="41"/>
  <c r="W170" i="41"/>
  <c r="W171" i="41"/>
  <c r="W172" i="41"/>
  <c r="W173" i="41"/>
  <c r="W174" i="41"/>
  <c r="W175" i="41"/>
  <c r="W176" i="41"/>
  <c r="W177" i="41"/>
  <c r="W178" i="41"/>
  <c r="W179" i="41"/>
  <c r="W180" i="41"/>
  <c r="W181" i="41"/>
  <c r="W182" i="41"/>
  <c r="W183" i="41"/>
  <c r="W184" i="41"/>
  <c r="W185" i="41"/>
  <c r="W186" i="41"/>
  <c r="W187" i="41"/>
  <c r="W188" i="41"/>
  <c r="W189" i="41"/>
  <c r="W190" i="41"/>
  <c r="W191" i="41"/>
  <c r="W192" i="41"/>
  <c r="W193" i="41"/>
  <c r="W194" i="41"/>
  <c r="W195" i="41"/>
  <c r="W196" i="41"/>
  <c r="W197" i="41"/>
  <c r="W198" i="41"/>
  <c r="W199" i="41"/>
  <c r="W200" i="41"/>
  <c r="W201" i="41"/>
  <c r="W202" i="41"/>
  <c r="W203" i="41"/>
  <c r="W204" i="41"/>
  <c r="W205" i="41"/>
  <c r="W206" i="41"/>
  <c r="W207" i="41"/>
  <c r="W208" i="41"/>
  <c r="W209" i="41"/>
  <c r="W210" i="41"/>
  <c r="W211" i="41"/>
  <c r="W212" i="41"/>
  <c r="W213" i="41"/>
  <c r="W214" i="41"/>
  <c r="W215" i="41"/>
  <c r="W216" i="41"/>
  <c r="W217" i="41"/>
  <c r="W218" i="41"/>
  <c r="W219" i="41"/>
  <c r="W220" i="41"/>
  <c r="W221" i="41"/>
  <c r="W222" i="41"/>
  <c r="W223" i="41"/>
  <c r="W224" i="41"/>
  <c r="W225" i="41"/>
  <c r="W226" i="41"/>
  <c r="W227" i="41"/>
  <c r="W228" i="41"/>
  <c r="W229" i="41"/>
  <c r="W230" i="41"/>
  <c r="W231" i="41"/>
  <c r="W232" i="41"/>
  <c r="W233" i="41"/>
  <c r="W234" i="41"/>
  <c r="W235" i="41"/>
  <c r="W236" i="41"/>
  <c r="W237" i="41"/>
  <c r="W238" i="41"/>
  <c r="W239" i="41"/>
  <c r="W240" i="41"/>
  <c r="W241" i="41"/>
  <c r="W242" i="41"/>
  <c r="W243" i="41"/>
  <c r="W244" i="41"/>
  <c r="W245" i="41"/>
  <c r="W246" i="41"/>
  <c r="W247" i="41"/>
  <c r="W248" i="41"/>
  <c r="W249" i="41"/>
  <c r="W250" i="41"/>
  <c r="W251" i="41"/>
  <c r="W252" i="41"/>
  <c r="W253" i="41"/>
  <c r="W254" i="41"/>
  <c r="W255" i="41"/>
  <c r="W256" i="41"/>
  <c r="W257" i="41"/>
  <c r="W258" i="41"/>
  <c r="W259" i="41"/>
  <c r="W260" i="41"/>
  <c r="W261" i="41"/>
  <c r="W262" i="41"/>
  <c r="W263" i="41"/>
  <c r="W264" i="41"/>
  <c r="W265" i="41"/>
  <c r="W266" i="41"/>
  <c r="W267" i="41"/>
  <c r="W268" i="41"/>
  <c r="W269" i="41"/>
  <c r="W270" i="41"/>
  <c r="W271" i="41"/>
  <c r="W272" i="41"/>
  <c r="W273" i="41"/>
  <c r="W274" i="41"/>
  <c r="W275" i="41"/>
  <c r="W276" i="41"/>
  <c r="W277" i="41"/>
  <c r="W278" i="41"/>
  <c r="W279" i="41"/>
  <c r="W280" i="41"/>
  <c r="W281" i="41"/>
  <c r="W282" i="41"/>
  <c r="W283" i="41"/>
  <c r="W284" i="41"/>
  <c r="W285" i="41"/>
  <c r="W286" i="41"/>
  <c r="W287" i="41"/>
  <c r="W288" i="41"/>
  <c r="W289" i="41"/>
  <c r="W290" i="41"/>
  <c r="W291" i="41"/>
  <c r="W292" i="41"/>
  <c r="W293" i="41"/>
  <c r="W294" i="41"/>
  <c r="W295" i="41"/>
  <c r="W296" i="41"/>
  <c r="W297" i="41"/>
  <c r="W298" i="41"/>
  <c r="W299" i="41"/>
  <c r="W300" i="41"/>
  <c r="W301" i="41"/>
  <c r="W302" i="41"/>
  <c r="W303" i="41"/>
  <c r="W304" i="41"/>
  <c r="W305" i="41"/>
  <c r="W306" i="41"/>
  <c r="W307" i="41"/>
  <c r="W308" i="41"/>
  <c r="W309" i="41"/>
  <c r="W310" i="41"/>
  <c r="W311" i="41"/>
  <c r="W312" i="41"/>
  <c r="W313" i="41"/>
  <c r="W314" i="41"/>
  <c r="W315" i="41"/>
  <c r="W316" i="41"/>
  <c r="W317" i="41"/>
  <c r="W318" i="41"/>
  <c r="W319" i="41"/>
  <c r="W320" i="41"/>
  <c r="W321" i="41"/>
  <c r="W322" i="41"/>
  <c r="W323" i="41"/>
  <c r="W324" i="41"/>
  <c r="W325" i="41"/>
  <c r="W326" i="41"/>
  <c r="W327" i="41"/>
  <c r="W328" i="41"/>
  <c r="W329" i="41"/>
  <c r="W330" i="41"/>
  <c r="W331" i="41"/>
  <c r="W332" i="41"/>
  <c r="W333" i="41"/>
  <c r="W334" i="41"/>
  <c r="W335" i="41"/>
  <c r="W336" i="41"/>
  <c r="W337" i="41"/>
  <c r="W338" i="41"/>
  <c r="W339" i="41"/>
  <c r="W340" i="41"/>
  <c r="W341" i="41"/>
  <c r="W342" i="41"/>
  <c r="W343" i="41"/>
  <c r="W344" i="41"/>
  <c r="W345" i="41"/>
  <c r="W346" i="41"/>
  <c r="W347" i="41"/>
  <c r="W348" i="41"/>
  <c r="W349" i="41"/>
  <c r="W350" i="41"/>
  <c r="W351" i="41"/>
  <c r="W352" i="41"/>
  <c r="W353" i="41"/>
  <c r="W354" i="41"/>
  <c r="W355" i="41"/>
  <c r="W356" i="41"/>
  <c r="W357" i="41"/>
  <c r="W358" i="41"/>
  <c r="W359" i="41"/>
  <c r="W360" i="41"/>
  <c r="W361" i="41"/>
  <c r="W362" i="41"/>
  <c r="W363" i="41"/>
  <c r="W364" i="41"/>
  <c r="W365" i="41"/>
  <c r="W366" i="41"/>
  <c r="W367" i="41"/>
  <c r="W368" i="41"/>
  <c r="W369" i="41"/>
  <c r="W370" i="41"/>
  <c r="W371" i="41"/>
  <c r="W372" i="41"/>
  <c r="W373" i="41"/>
  <c r="W374" i="41"/>
  <c r="W375" i="41"/>
  <c r="W376" i="41"/>
  <c r="W377" i="41"/>
  <c r="W378" i="41"/>
  <c r="W379" i="41"/>
  <c r="W380" i="41"/>
  <c r="W381" i="41"/>
  <c r="W382" i="41"/>
  <c r="W383" i="41"/>
  <c r="W384" i="41"/>
  <c r="W385" i="41"/>
  <c r="W386" i="41"/>
  <c r="W387" i="41"/>
  <c r="W388" i="41"/>
  <c r="W389" i="41"/>
  <c r="W390" i="41"/>
  <c r="W391" i="41"/>
  <c r="W392" i="41"/>
  <c r="W393" i="41"/>
  <c r="W394" i="41"/>
  <c r="W395" i="41"/>
  <c r="W396" i="41"/>
  <c r="W397" i="41"/>
  <c r="W398" i="41"/>
  <c r="W399" i="41"/>
  <c r="W400" i="41"/>
  <c r="W401" i="41"/>
  <c r="W402" i="41"/>
  <c r="W403" i="41"/>
  <c r="W404" i="41"/>
  <c r="W405" i="41"/>
  <c r="W406" i="41"/>
  <c r="W407" i="41"/>
  <c r="W408" i="41"/>
  <c r="W409" i="41"/>
  <c r="W410" i="41"/>
  <c r="W411" i="41"/>
  <c r="W412" i="41"/>
  <c r="W413" i="41"/>
  <c r="W414" i="41"/>
  <c r="W415" i="41"/>
  <c r="W416" i="41"/>
  <c r="W417" i="41"/>
  <c r="W418" i="41"/>
  <c r="W419" i="41"/>
  <c r="W420" i="41"/>
  <c r="W421" i="41"/>
  <c r="W422" i="41"/>
  <c r="W423" i="41"/>
  <c r="W424" i="41"/>
  <c r="W425" i="41"/>
  <c r="W426" i="41"/>
  <c r="W427" i="41"/>
  <c r="W428" i="41"/>
  <c r="W429" i="41"/>
  <c r="W430" i="41"/>
  <c r="W431" i="41"/>
  <c r="W432" i="41"/>
  <c r="W433" i="41"/>
  <c r="W434" i="41"/>
  <c r="W435" i="41"/>
  <c r="W436" i="41"/>
  <c r="W437" i="41"/>
  <c r="W438" i="41"/>
  <c r="W439" i="41"/>
  <c r="W440" i="41"/>
  <c r="W441" i="41"/>
  <c r="W442" i="41"/>
  <c r="W443" i="41"/>
  <c r="W444" i="41"/>
  <c r="W445" i="41"/>
  <c r="W446" i="41"/>
  <c r="W447" i="41"/>
  <c r="W448" i="41"/>
  <c r="W449" i="41"/>
  <c r="W450" i="41"/>
  <c r="W451" i="41"/>
  <c r="W452" i="41"/>
  <c r="W453" i="41"/>
  <c r="W454" i="41"/>
  <c r="W455" i="41"/>
  <c r="W456" i="41"/>
  <c r="W457" i="41"/>
  <c r="W458" i="41"/>
  <c r="W459" i="41"/>
  <c r="W460" i="41"/>
  <c r="W461" i="41"/>
  <c r="W462" i="41"/>
  <c r="W463" i="41"/>
  <c r="W464" i="41"/>
  <c r="W465" i="41"/>
  <c r="W466" i="41"/>
  <c r="W467" i="41"/>
  <c r="W468" i="41"/>
  <c r="W469" i="41"/>
  <c r="W470" i="41"/>
  <c r="W471" i="41"/>
  <c r="W472" i="41"/>
  <c r="W473" i="41"/>
  <c r="W474" i="41"/>
  <c r="W475" i="41"/>
  <c r="W476" i="41"/>
  <c r="W477" i="41"/>
  <c r="W478" i="41"/>
  <c r="W479" i="41"/>
  <c r="W480" i="41"/>
  <c r="W481" i="41"/>
  <c r="W482" i="41"/>
  <c r="W483" i="41"/>
  <c r="W484" i="41"/>
  <c r="W485" i="41"/>
  <c r="W486" i="41"/>
  <c r="W487" i="41"/>
  <c r="W488" i="41"/>
  <c r="W489" i="41"/>
  <c r="W490" i="41"/>
  <c r="W491" i="41"/>
  <c r="W492" i="41"/>
  <c r="W493" i="41"/>
  <c r="W494" i="41"/>
  <c r="W495" i="41"/>
  <c r="W496" i="41"/>
  <c r="W497" i="41"/>
  <c r="W498" i="41"/>
  <c r="W499" i="41"/>
  <c r="W500" i="41"/>
  <c r="W501" i="41"/>
  <c r="W502" i="41"/>
  <c r="W503" i="41"/>
  <c r="W504" i="41"/>
  <c r="W505" i="41"/>
  <c r="W506" i="41"/>
  <c r="D48" i="43" l="1"/>
  <c r="D46" i="43"/>
  <c r="C120" i="43"/>
  <c r="D47" i="43"/>
  <c r="F47" i="43"/>
  <c r="F46" i="43" s="1"/>
  <c r="C95" i="43"/>
  <c r="C96" i="43"/>
  <c r="F95" i="43" l="1"/>
  <c r="C94" i="43"/>
  <c r="K107" i="43" l="1"/>
  <c r="L8" i="41"/>
  <c r="L9" i="41"/>
  <c r="L11" i="41"/>
  <c r="L12" i="41"/>
  <c r="L13" i="41"/>
  <c r="L14" i="41"/>
  <c r="L15" i="41"/>
  <c r="L16" i="41"/>
  <c r="L17" i="41"/>
  <c r="L18" i="41"/>
  <c r="L19" i="41"/>
  <c r="L20" i="41"/>
  <c r="L21" i="41"/>
  <c r="L22" i="41"/>
  <c r="L23" i="41"/>
  <c r="L24" i="41"/>
  <c r="L25" i="41"/>
  <c r="L26" i="41"/>
  <c r="L27" i="41"/>
  <c r="L28" i="41"/>
  <c r="L29" i="41"/>
  <c r="L30" i="41"/>
  <c r="L31" i="41"/>
  <c r="L32" i="41"/>
  <c r="L33" i="41"/>
  <c r="L34" i="41"/>
  <c r="L35" i="41"/>
  <c r="L36" i="41"/>
  <c r="L37" i="41"/>
  <c r="L38" i="41"/>
  <c r="L39" i="41"/>
  <c r="L40" i="41"/>
  <c r="L41" i="41"/>
  <c r="L42" i="41"/>
  <c r="L43" i="41"/>
  <c r="L44" i="41"/>
  <c r="L45" i="41"/>
  <c r="L46" i="41"/>
  <c r="L47" i="41"/>
  <c r="L48" i="41"/>
  <c r="L49" i="41"/>
  <c r="L50" i="41"/>
  <c r="L51" i="41"/>
  <c r="L52" i="41"/>
  <c r="L53" i="41"/>
  <c r="L54" i="41"/>
  <c r="L55" i="41"/>
  <c r="L56" i="41"/>
  <c r="L57" i="41"/>
  <c r="L58" i="41"/>
  <c r="L59" i="41"/>
  <c r="L60" i="41"/>
  <c r="L61" i="41"/>
  <c r="L62" i="41"/>
  <c r="L63" i="41"/>
  <c r="L64" i="41"/>
  <c r="L65" i="41"/>
  <c r="L66" i="41"/>
  <c r="L67" i="41"/>
  <c r="L68" i="41"/>
  <c r="L69" i="41"/>
  <c r="L70" i="41"/>
  <c r="L71" i="41"/>
  <c r="L72" i="41"/>
  <c r="L73" i="41"/>
  <c r="L74" i="41"/>
  <c r="L75" i="41"/>
  <c r="L76" i="41"/>
  <c r="L77" i="41"/>
  <c r="L78" i="41"/>
  <c r="L79" i="41"/>
  <c r="L80" i="41"/>
  <c r="L81" i="41"/>
  <c r="L82" i="41"/>
  <c r="L83" i="41"/>
  <c r="L84" i="41"/>
  <c r="L85" i="41"/>
  <c r="L86" i="41"/>
  <c r="L87" i="41"/>
  <c r="L88" i="41"/>
  <c r="L89" i="41"/>
  <c r="L90" i="41"/>
  <c r="L91" i="41"/>
  <c r="L92" i="41"/>
  <c r="L93" i="41"/>
  <c r="L94" i="41"/>
  <c r="L95" i="41"/>
  <c r="L96" i="41"/>
  <c r="L97" i="41"/>
  <c r="L98" i="41"/>
  <c r="L99" i="41"/>
  <c r="L100" i="41"/>
  <c r="L101" i="41"/>
  <c r="L102" i="41"/>
  <c r="L103" i="41"/>
  <c r="L104" i="41"/>
  <c r="L105" i="41"/>
  <c r="L106" i="41"/>
  <c r="L107" i="41"/>
  <c r="L108" i="41"/>
  <c r="L109" i="41"/>
  <c r="L110" i="41"/>
  <c r="L111" i="41"/>
  <c r="L112" i="41"/>
  <c r="L113" i="41"/>
  <c r="L114" i="41"/>
  <c r="L115" i="41"/>
  <c r="L116" i="41"/>
  <c r="L117" i="41"/>
  <c r="L118" i="41"/>
  <c r="L119" i="41"/>
  <c r="L120" i="41"/>
  <c r="L121" i="41"/>
  <c r="L122" i="41"/>
  <c r="L123" i="41"/>
  <c r="L124" i="41"/>
  <c r="L125" i="41"/>
  <c r="L126" i="41"/>
  <c r="L127" i="41"/>
  <c r="L128" i="41"/>
  <c r="L129" i="41"/>
  <c r="L130" i="41"/>
  <c r="L131" i="41"/>
  <c r="L132" i="41"/>
  <c r="L133" i="41"/>
  <c r="L134" i="41"/>
  <c r="L135" i="41"/>
  <c r="L136" i="41"/>
  <c r="L137" i="41"/>
  <c r="L138" i="41"/>
  <c r="L139" i="41"/>
  <c r="L140" i="41"/>
  <c r="L141" i="41"/>
  <c r="L142" i="41"/>
  <c r="L143" i="41"/>
  <c r="L144" i="41"/>
  <c r="L145" i="41"/>
  <c r="L146" i="41"/>
  <c r="L147" i="41"/>
  <c r="L148" i="41"/>
  <c r="L149" i="41"/>
  <c r="L150" i="41"/>
  <c r="L151" i="41"/>
  <c r="L152" i="41"/>
  <c r="L153" i="41"/>
  <c r="L154" i="41"/>
  <c r="L155" i="41"/>
  <c r="L156" i="41"/>
  <c r="L157" i="41"/>
  <c r="L158" i="41"/>
  <c r="L159" i="41"/>
  <c r="L160" i="41"/>
  <c r="L161" i="41"/>
  <c r="L162" i="41"/>
  <c r="L163" i="41"/>
  <c r="L164" i="41"/>
  <c r="L165" i="41"/>
  <c r="L166" i="41"/>
  <c r="L167" i="41"/>
  <c r="L168" i="41"/>
  <c r="L169" i="41"/>
  <c r="L170" i="41"/>
  <c r="L171" i="41"/>
  <c r="L172" i="41"/>
  <c r="L173" i="41"/>
  <c r="L174" i="41"/>
  <c r="L175" i="41"/>
  <c r="L176" i="41"/>
  <c r="L177" i="41"/>
  <c r="L178" i="41"/>
  <c r="L179" i="41"/>
  <c r="L180" i="41"/>
  <c r="L181" i="41"/>
  <c r="L182" i="41"/>
  <c r="L183" i="41"/>
  <c r="L184" i="41"/>
  <c r="L185" i="41"/>
  <c r="L186" i="41"/>
  <c r="L187" i="41"/>
  <c r="L188" i="41"/>
  <c r="L189" i="41"/>
  <c r="L190" i="41"/>
  <c r="L191" i="41"/>
  <c r="L192" i="41"/>
  <c r="L193" i="41"/>
  <c r="L194" i="41"/>
  <c r="L195" i="41"/>
  <c r="L196" i="41"/>
  <c r="L197" i="41"/>
  <c r="L198" i="41"/>
  <c r="L199" i="41"/>
  <c r="L200" i="41"/>
  <c r="L201" i="41"/>
  <c r="L202" i="41"/>
  <c r="L203" i="41"/>
  <c r="L204" i="41"/>
  <c r="L205" i="41"/>
  <c r="L206" i="41"/>
  <c r="L207" i="41"/>
  <c r="L208" i="41"/>
  <c r="L209" i="41"/>
  <c r="L210" i="41"/>
  <c r="L211" i="41"/>
  <c r="L212" i="41"/>
  <c r="L213" i="41"/>
  <c r="L214" i="41"/>
  <c r="L215" i="41"/>
  <c r="L216" i="41"/>
  <c r="L217" i="41"/>
  <c r="L218" i="41"/>
  <c r="L219" i="41"/>
  <c r="L220" i="41"/>
  <c r="L221" i="41"/>
  <c r="L222" i="41"/>
  <c r="L223" i="41"/>
  <c r="L224" i="41"/>
  <c r="L225" i="41"/>
  <c r="L226" i="41"/>
  <c r="L227" i="41"/>
  <c r="L228" i="41"/>
  <c r="L229" i="41"/>
  <c r="L230" i="41"/>
  <c r="L231" i="41"/>
  <c r="L232" i="41"/>
  <c r="L233" i="41"/>
  <c r="L234" i="41"/>
  <c r="L235" i="41"/>
  <c r="L236" i="41"/>
  <c r="L237" i="41"/>
  <c r="L238" i="41"/>
  <c r="L239" i="41"/>
  <c r="L240" i="41"/>
  <c r="L241" i="41"/>
  <c r="L242" i="41"/>
  <c r="L243" i="41"/>
  <c r="L244" i="41"/>
  <c r="L245" i="41"/>
  <c r="L246" i="41"/>
  <c r="L247" i="41"/>
  <c r="L248" i="41"/>
  <c r="L249" i="41"/>
  <c r="L250" i="41"/>
  <c r="L251" i="41"/>
  <c r="L252" i="41"/>
  <c r="L253" i="41"/>
  <c r="L254" i="41"/>
  <c r="L255" i="41"/>
  <c r="L256" i="41"/>
  <c r="L257" i="41"/>
  <c r="L258" i="41"/>
  <c r="L259" i="41"/>
  <c r="L260" i="41"/>
  <c r="L261" i="41"/>
  <c r="L262" i="41"/>
  <c r="L263" i="41"/>
  <c r="L264" i="41"/>
  <c r="L265" i="41"/>
  <c r="L266" i="41"/>
  <c r="L267" i="41"/>
  <c r="L268" i="41"/>
  <c r="L269" i="41"/>
  <c r="L270" i="41"/>
  <c r="L271" i="41"/>
  <c r="L272" i="41"/>
  <c r="L273" i="41"/>
  <c r="L274" i="41"/>
  <c r="L275" i="41"/>
  <c r="L276" i="41"/>
  <c r="L277" i="41"/>
  <c r="L278" i="41"/>
  <c r="L279" i="41"/>
  <c r="L280" i="41"/>
  <c r="L281" i="41"/>
  <c r="L282" i="41"/>
  <c r="L283" i="41"/>
  <c r="L284" i="41"/>
  <c r="L285" i="41"/>
  <c r="L286" i="41"/>
  <c r="L287" i="41"/>
  <c r="L288" i="41"/>
  <c r="L289" i="41"/>
  <c r="L290" i="41"/>
  <c r="L291" i="41"/>
  <c r="L292" i="41"/>
  <c r="L293" i="41"/>
  <c r="L294" i="41"/>
  <c r="L295" i="41"/>
  <c r="L296" i="41"/>
  <c r="L297" i="41"/>
  <c r="L298" i="41"/>
  <c r="L299" i="41"/>
  <c r="L300" i="41"/>
  <c r="L301" i="41"/>
  <c r="L302" i="41"/>
  <c r="L303" i="41"/>
  <c r="L304" i="41"/>
  <c r="L305" i="41"/>
  <c r="L306" i="41"/>
  <c r="L307" i="41"/>
  <c r="L308" i="41"/>
  <c r="L309" i="41"/>
  <c r="L310" i="41"/>
  <c r="L311" i="41"/>
  <c r="L312" i="41"/>
  <c r="L313" i="41"/>
  <c r="L314" i="41"/>
  <c r="L315" i="41"/>
  <c r="L316" i="41"/>
  <c r="L317" i="41"/>
  <c r="L318" i="41"/>
  <c r="L319" i="41"/>
  <c r="L320" i="41"/>
  <c r="L321" i="41"/>
  <c r="L322" i="41"/>
  <c r="L323" i="41"/>
  <c r="L324" i="41"/>
  <c r="L325" i="41"/>
  <c r="L326" i="41"/>
  <c r="L327" i="41"/>
  <c r="L328" i="41"/>
  <c r="L329" i="41"/>
  <c r="L330" i="41"/>
  <c r="L331" i="41"/>
  <c r="L332" i="41"/>
  <c r="L333" i="41"/>
  <c r="L334" i="41"/>
  <c r="L335" i="41"/>
  <c r="L336" i="41"/>
  <c r="L337" i="41"/>
  <c r="L338" i="41"/>
  <c r="L339" i="41"/>
  <c r="L340" i="41"/>
  <c r="L341" i="41"/>
  <c r="L342" i="41"/>
  <c r="L343" i="41"/>
  <c r="L344" i="41"/>
  <c r="L345" i="41"/>
  <c r="L346" i="41"/>
  <c r="L347" i="41"/>
  <c r="L348" i="41"/>
  <c r="L349" i="41"/>
  <c r="L350" i="41"/>
  <c r="L351" i="41"/>
  <c r="L352" i="41"/>
  <c r="L353" i="41"/>
  <c r="L354" i="41"/>
  <c r="L355" i="41"/>
  <c r="L356" i="41"/>
  <c r="L357" i="41"/>
  <c r="L358" i="41"/>
  <c r="L359" i="41"/>
  <c r="L360" i="41"/>
  <c r="L361" i="41"/>
  <c r="L362" i="41"/>
  <c r="L363" i="41"/>
  <c r="L364" i="41"/>
  <c r="L365" i="41"/>
  <c r="L366" i="41"/>
  <c r="L367" i="41"/>
  <c r="L368" i="41"/>
  <c r="L369" i="41"/>
  <c r="L370" i="41"/>
  <c r="L371" i="41"/>
  <c r="L372" i="41"/>
  <c r="L373" i="41"/>
  <c r="L374" i="41"/>
  <c r="L375" i="41"/>
  <c r="L376" i="41"/>
  <c r="L377" i="41"/>
  <c r="L378" i="41"/>
  <c r="L379" i="41"/>
  <c r="L380" i="41"/>
  <c r="L381" i="41"/>
  <c r="L382" i="41"/>
  <c r="L383" i="41"/>
  <c r="L384" i="41"/>
  <c r="L385" i="41"/>
  <c r="L386" i="41"/>
  <c r="L387" i="41"/>
  <c r="L388" i="41"/>
  <c r="L389" i="41"/>
  <c r="L390" i="41"/>
  <c r="L391" i="41"/>
  <c r="L392" i="41"/>
  <c r="L393" i="41"/>
  <c r="L394" i="41"/>
  <c r="L395" i="41"/>
  <c r="L396" i="41"/>
  <c r="L397" i="41"/>
  <c r="L398" i="41"/>
  <c r="L399" i="41"/>
  <c r="L400" i="41"/>
  <c r="L401" i="41"/>
  <c r="L402" i="41"/>
  <c r="L403" i="41"/>
  <c r="L404" i="41"/>
  <c r="L405" i="41"/>
  <c r="L406" i="41"/>
  <c r="L407" i="41"/>
  <c r="L408" i="41"/>
  <c r="L409" i="41"/>
  <c r="L410" i="41"/>
  <c r="L411" i="41"/>
  <c r="L412" i="41"/>
  <c r="L413" i="41"/>
  <c r="L414" i="41"/>
  <c r="L415" i="41"/>
  <c r="L416" i="41"/>
  <c r="L417" i="41"/>
  <c r="L418" i="41"/>
  <c r="L419" i="41"/>
  <c r="L420" i="41"/>
  <c r="L421" i="41"/>
  <c r="L422" i="41"/>
  <c r="L423" i="41"/>
  <c r="L424" i="41"/>
  <c r="L425" i="41"/>
  <c r="L426" i="41"/>
  <c r="L427" i="41"/>
  <c r="L428" i="41"/>
  <c r="L429" i="41"/>
  <c r="L430" i="41"/>
  <c r="L431" i="41"/>
  <c r="L432" i="41"/>
  <c r="L433" i="41"/>
  <c r="L434" i="41"/>
  <c r="L435" i="41"/>
  <c r="L436" i="41"/>
  <c r="L437" i="41"/>
  <c r="L438" i="41"/>
  <c r="L439" i="41"/>
  <c r="L440" i="41"/>
  <c r="L441" i="41"/>
  <c r="L442" i="41"/>
  <c r="L443" i="41"/>
  <c r="L444" i="41"/>
  <c r="L445" i="41"/>
  <c r="L446" i="41"/>
  <c r="L447" i="41"/>
  <c r="L448" i="41"/>
  <c r="L449" i="41"/>
  <c r="L450" i="41"/>
  <c r="L451" i="41"/>
  <c r="L452" i="41"/>
  <c r="L453" i="41"/>
  <c r="L454" i="41"/>
  <c r="L455" i="41"/>
  <c r="L456" i="41"/>
  <c r="L457" i="41"/>
  <c r="L458" i="41"/>
  <c r="L459" i="41"/>
  <c r="L460" i="41"/>
  <c r="L461" i="41"/>
  <c r="L462" i="41"/>
  <c r="L463" i="41"/>
  <c r="L464" i="41"/>
  <c r="L465" i="41"/>
  <c r="L466" i="41"/>
  <c r="L467" i="41"/>
  <c r="L468" i="41"/>
  <c r="L469" i="41"/>
  <c r="L470" i="41"/>
  <c r="L471" i="41"/>
  <c r="L472" i="41"/>
  <c r="L473" i="41"/>
  <c r="L474" i="41"/>
  <c r="L475" i="41"/>
  <c r="L476" i="41"/>
  <c r="L477" i="41"/>
  <c r="L478" i="41"/>
  <c r="L479" i="41"/>
  <c r="L480" i="41"/>
  <c r="L481" i="41"/>
  <c r="L482" i="41"/>
  <c r="L483" i="41"/>
  <c r="L484" i="41"/>
  <c r="L485" i="41"/>
  <c r="L486" i="41"/>
  <c r="L487" i="41"/>
  <c r="L488" i="41"/>
  <c r="L489" i="41"/>
  <c r="L490" i="41"/>
  <c r="L491" i="41"/>
  <c r="L492" i="41"/>
  <c r="L493" i="41"/>
  <c r="L494" i="41"/>
  <c r="L495" i="41"/>
  <c r="L496" i="41"/>
  <c r="L497" i="41"/>
  <c r="L498" i="41"/>
  <c r="L499" i="41"/>
  <c r="L500" i="41"/>
  <c r="L501" i="41"/>
  <c r="L502" i="41"/>
  <c r="L503" i="41"/>
  <c r="L504" i="41"/>
  <c r="L505" i="41"/>
  <c r="L506" i="41"/>
  <c r="L7" i="41"/>
  <c r="K8" i="41"/>
  <c r="K9" i="41"/>
  <c r="K10" i="41"/>
  <c r="K11" i="41"/>
  <c r="K12" i="41"/>
  <c r="K13" i="41"/>
  <c r="K14" i="41"/>
  <c r="K15" i="41"/>
  <c r="K16" i="41"/>
  <c r="K17" i="41"/>
  <c r="K18" i="41"/>
  <c r="K19" i="41"/>
  <c r="K20" i="41"/>
  <c r="K21" i="41"/>
  <c r="K22" i="41"/>
  <c r="K23" i="41"/>
  <c r="K24" i="41"/>
  <c r="K25" i="41"/>
  <c r="K26" i="41"/>
  <c r="K27" i="41"/>
  <c r="K28" i="41"/>
  <c r="K29" i="41"/>
  <c r="K30" i="41"/>
  <c r="K31" i="41"/>
  <c r="K32" i="41"/>
  <c r="K33" i="41"/>
  <c r="K34" i="41"/>
  <c r="K35" i="41"/>
  <c r="K36" i="41"/>
  <c r="K37" i="41"/>
  <c r="K38" i="41"/>
  <c r="K39" i="41"/>
  <c r="K40" i="41"/>
  <c r="K41" i="41"/>
  <c r="K42" i="41"/>
  <c r="K43" i="41"/>
  <c r="K44" i="41"/>
  <c r="K45" i="41"/>
  <c r="K46" i="41"/>
  <c r="K47" i="41"/>
  <c r="K48" i="41"/>
  <c r="K49" i="41"/>
  <c r="K50" i="41"/>
  <c r="K51" i="41"/>
  <c r="K52" i="41"/>
  <c r="K53" i="41"/>
  <c r="K54" i="41"/>
  <c r="K55" i="41"/>
  <c r="K56" i="41"/>
  <c r="K57" i="41"/>
  <c r="K58" i="41"/>
  <c r="K59" i="41"/>
  <c r="K60" i="41"/>
  <c r="K61" i="41"/>
  <c r="K62" i="41"/>
  <c r="K63" i="41"/>
  <c r="K64" i="41"/>
  <c r="K65" i="41"/>
  <c r="K66" i="41"/>
  <c r="K67" i="41"/>
  <c r="K68" i="41"/>
  <c r="K69" i="41"/>
  <c r="K70" i="41"/>
  <c r="K71" i="41"/>
  <c r="K72" i="41"/>
  <c r="K73" i="41"/>
  <c r="K74" i="41"/>
  <c r="K75" i="41"/>
  <c r="K76" i="41"/>
  <c r="K77" i="41"/>
  <c r="K78" i="41"/>
  <c r="K79" i="41"/>
  <c r="K80" i="41"/>
  <c r="K81" i="41"/>
  <c r="K82" i="41"/>
  <c r="K83" i="41"/>
  <c r="K84" i="41"/>
  <c r="K85" i="41"/>
  <c r="K86" i="41"/>
  <c r="K87" i="41"/>
  <c r="K88" i="41"/>
  <c r="K89" i="41"/>
  <c r="K90" i="41"/>
  <c r="K91" i="41"/>
  <c r="K92" i="41"/>
  <c r="K93" i="41"/>
  <c r="K94" i="41"/>
  <c r="K95" i="41"/>
  <c r="K96" i="41"/>
  <c r="K97" i="41"/>
  <c r="K98" i="41"/>
  <c r="K99" i="41"/>
  <c r="K100" i="41"/>
  <c r="K101" i="41"/>
  <c r="K102" i="41"/>
  <c r="K103" i="41"/>
  <c r="K104" i="41"/>
  <c r="K105" i="41"/>
  <c r="K106" i="41"/>
  <c r="K107" i="41"/>
  <c r="K108" i="41"/>
  <c r="K109" i="41"/>
  <c r="K110" i="41"/>
  <c r="K111" i="41"/>
  <c r="K112" i="41"/>
  <c r="K113" i="41"/>
  <c r="K114" i="41"/>
  <c r="K115" i="41"/>
  <c r="K116" i="41"/>
  <c r="K117" i="41"/>
  <c r="K118" i="41"/>
  <c r="K119" i="41"/>
  <c r="K120" i="41"/>
  <c r="K121" i="41"/>
  <c r="K122" i="41"/>
  <c r="K123" i="41"/>
  <c r="K124" i="41"/>
  <c r="K125" i="41"/>
  <c r="K126" i="41"/>
  <c r="K127" i="41"/>
  <c r="K128" i="41"/>
  <c r="K129" i="41"/>
  <c r="K130" i="41"/>
  <c r="K131" i="41"/>
  <c r="K132" i="41"/>
  <c r="K133" i="41"/>
  <c r="K134" i="41"/>
  <c r="K135" i="41"/>
  <c r="K136" i="41"/>
  <c r="K137" i="41"/>
  <c r="K138" i="41"/>
  <c r="K139" i="41"/>
  <c r="K140" i="41"/>
  <c r="K141" i="41"/>
  <c r="K142" i="41"/>
  <c r="K143" i="41"/>
  <c r="K144" i="41"/>
  <c r="K145" i="41"/>
  <c r="K146" i="41"/>
  <c r="K147" i="41"/>
  <c r="K148" i="41"/>
  <c r="K149" i="41"/>
  <c r="K150" i="41"/>
  <c r="K151" i="41"/>
  <c r="K152" i="41"/>
  <c r="K153" i="41"/>
  <c r="K154" i="41"/>
  <c r="K155" i="41"/>
  <c r="K156" i="41"/>
  <c r="K157" i="41"/>
  <c r="K158" i="41"/>
  <c r="K159" i="41"/>
  <c r="K160" i="41"/>
  <c r="K161" i="41"/>
  <c r="K162" i="41"/>
  <c r="K163" i="41"/>
  <c r="K164" i="41"/>
  <c r="K165" i="41"/>
  <c r="K166" i="41"/>
  <c r="K167" i="41"/>
  <c r="K168" i="41"/>
  <c r="K169" i="41"/>
  <c r="K170" i="41"/>
  <c r="K171" i="41"/>
  <c r="K172" i="41"/>
  <c r="K173" i="41"/>
  <c r="K174" i="41"/>
  <c r="K175" i="41"/>
  <c r="K176" i="41"/>
  <c r="K177" i="41"/>
  <c r="K178" i="41"/>
  <c r="K179" i="41"/>
  <c r="K180" i="41"/>
  <c r="K181" i="41"/>
  <c r="K182" i="41"/>
  <c r="K183" i="41"/>
  <c r="K184" i="41"/>
  <c r="K185" i="41"/>
  <c r="K186" i="41"/>
  <c r="K187" i="41"/>
  <c r="K188" i="41"/>
  <c r="K189" i="41"/>
  <c r="K190" i="41"/>
  <c r="K191" i="41"/>
  <c r="K192" i="41"/>
  <c r="K193" i="41"/>
  <c r="K194" i="41"/>
  <c r="K195" i="41"/>
  <c r="K196" i="41"/>
  <c r="K197" i="41"/>
  <c r="K198" i="41"/>
  <c r="K199" i="41"/>
  <c r="K200" i="41"/>
  <c r="K201" i="41"/>
  <c r="K202" i="41"/>
  <c r="K203" i="41"/>
  <c r="K204" i="41"/>
  <c r="K205" i="41"/>
  <c r="K206" i="41"/>
  <c r="K207" i="41"/>
  <c r="K208" i="41"/>
  <c r="K209" i="41"/>
  <c r="K210" i="41"/>
  <c r="K211" i="41"/>
  <c r="K212" i="41"/>
  <c r="K213" i="41"/>
  <c r="K214" i="41"/>
  <c r="K215" i="41"/>
  <c r="K216" i="41"/>
  <c r="K217" i="41"/>
  <c r="K218" i="41"/>
  <c r="K219" i="41"/>
  <c r="K220" i="41"/>
  <c r="K221" i="41"/>
  <c r="K222" i="41"/>
  <c r="K223" i="41"/>
  <c r="K224" i="41"/>
  <c r="K225" i="41"/>
  <c r="K226" i="41"/>
  <c r="K227" i="41"/>
  <c r="K228" i="41"/>
  <c r="K229" i="41"/>
  <c r="K230" i="41"/>
  <c r="K231" i="41"/>
  <c r="K232" i="41"/>
  <c r="K233" i="41"/>
  <c r="K234" i="41"/>
  <c r="K235" i="41"/>
  <c r="K236" i="41"/>
  <c r="K237" i="41"/>
  <c r="K238" i="41"/>
  <c r="K239" i="41"/>
  <c r="K240" i="41"/>
  <c r="K241" i="41"/>
  <c r="K242" i="41"/>
  <c r="K243" i="41"/>
  <c r="K244" i="41"/>
  <c r="K245" i="41"/>
  <c r="K246" i="41"/>
  <c r="K247" i="41"/>
  <c r="K248" i="41"/>
  <c r="K249" i="41"/>
  <c r="K250" i="41"/>
  <c r="K251" i="41"/>
  <c r="K252" i="41"/>
  <c r="K253" i="41"/>
  <c r="K254" i="41"/>
  <c r="K255" i="41"/>
  <c r="K256" i="41"/>
  <c r="K257" i="41"/>
  <c r="K258" i="41"/>
  <c r="K259" i="41"/>
  <c r="K260" i="41"/>
  <c r="K261" i="41"/>
  <c r="K262" i="41"/>
  <c r="K263" i="41"/>
  <c r="K264" i="41"/>
  <c r="K265" i="41"/>
  <c r="K266" i="41"/>
  <c r="K267" i="41"/>
  <c r="K268" i="41"/>
  <c r="K269" i="41"/>
  <c r="K270" i="41"/>
  <c r="K271" i="41"/>
  <c r="K272" i="41"/>
  <c r="K273" i="41"/>
  <c r="K274" i="41"/>
  <c r="K275" i="41"/>
  <c r="K276" i="41"/>
  <c r="K277" i="41"/>
  <c r="K278" i="41"/>
  <c r="K279" i="41"/>
  <c r="K280" i="41"/>
  <c r="K281" i="41"/>
  <c r="K282" i="41"/>
  <c r="K283" i="41"/>
  <c r="K284" i="41"/>
  <c r="K285" i="41"/>
  <c r="K286" i="41"/>
  <c r="K287" i="41"/>
  <c r="K288" i="41"/>
  <c r="K289" i="41"/>
  <c r="K290" i="41"/>
  <c r="K291" i="41"/>
  <c r="K292" i="41"/>
  <c r="K293" i="41"/>
  <c r="K294" i="41"/>
  <c r="K295" i="41"/>
  <c r="K296" i="41"/>
  <c r="K297" i="41"/>
  <c r="K298" i="41"/>
  <c r="K299" i="41"/>
  <c r="K300" i="41"/>
  <c r="K301" i="41"/>
  <c r="K302" i="41"/>
  <c r="K303" i="41"/>
  <c r="K304" i="41"/>
  <c r="K305" i="41"/>
  <c r="K306" i="41"/>
  <c r="K307" i="41"/>
  <c r="K308" i="41"/>
  <c r="K309" i="41"/>
  <c r="K310" i="41"/>
  <c r="K311" i="41"/>
  <c r="K312" i="41"/>
  <c r="K313" i="41"/>
  <c r="K314" i="41"/>
  <c r="K315" i="41"/>
  <c r="K316" i="41"/>
  <c r="K317" i="41"/>
  <c r="K318" i="41"/>
  <c r="K319" i="41"/>
  <c r="K320" i="41"/>
  <c r="K321" i="41"/>
  <c r="K322" i="41"/>
  <c r="K323" i="41"/>
  <c r="K324" i="41"/>
  <c r="K325" i="41"/>
  <c r="K326" i="41"/>
  <c r="K327" i="41"/>
  <c r="K328" i="41"/>
  <c r="K329" i="41"/>
  <c r="K330" i="41"/>
  <c r="K331" i="41"/>
  <c r="K332" i="41"/>
  <c r="K333" i="41"/>
  <c r="K334" i="41"/>
  <c r="K335" i="41"/>
  <c r="K336" i="41"/>
  <c r="K337" i="41"/>
  <c r="K338" i="41"/>
  <c r="K339" i="41"/>
  <c r="K340" i="41"/>
  <c r="K341" i="41"/>
  <c r="K342" i="41"/>
  <c r="K343" i="41"/>
  <c r="K344" i="41"/>
  <c r="K345" i="41"/>
  <c r="K346" i="41"/>
  <c r="K347" i="41"/>
  <c r="K348" i="41"/>
  <c r="K349" i="41"/>
  <c r="K350" i="41"/>
  <c r="K351" i="41"/>
  <c r="K352" i="41"/>
  <c r="K353" i="41"/>
  <c r="K354" i="41"/>
  <c r="K355" i="41"/>
  <c r="K356" i="41"/>
  <c r="K357" i="41"/>
  <c r="K358" i="41"/>
  <c r="K359" i="41"/>
  <c r="K360" i="41"/>
  <c r="K361" i="41"/>
  <c r="K362" i="41"/>
  <c r="K363" i="41"/>
  <c r="K364" i="41"/>
  <c r="K365" i="41"/>
  <c r="K366" i="41"/>
  <c r="K367" i="41"/>
  <c r="K368" i="41"/>
  <c r="K369" i="41"/>
  <c r="K370" i="41"/>
  <c r="K371" i="41"/>
  <c r="K372" i="41"/>
  <c r="K373" i="41"/>
  <c r="K374" i="41"/>
  <c r="K375" i="41"/>
  <c r="K376" i="41"/>
  <c r="K377" i="41"/>
  <c r="K378" i="41"/>
  <c r="K379" i="41"/>
  <c r="K380" i="41"/>
  <c r="K381" i="41"/>
  <c r="K382" i="41"/>
  <c r="K383" i="41"/>
  <c r="K384" i="41"/>
  <c r="K385" i="41"/>
  <c r="K386" i="41"/>
  <c r="K387" i="41"/>
  <c r="K388" i="41"/>
  <c r="K389" i="41"/>
  <c r="K390" i="41"/>
  <c r="K391" i="41"/>
  <c r="K392" i="41"/>
  <c r="K393" i="41"/>
  <c r="K394" i="41"/>
  <c r="K395" i="41"/>
  <c r="K396" i="41"/>
  <c r="K397" i="41"/>
  <c r="K398" i="41"/>
  <c r="K399" i="41"/>
  <c r="K400" i="41"/>
  <c r="K401" i="41"/>
  <c r="K402" i="41"/>
  <c r="K403" i="41"/>
  <c r="K404" i="41"/>
  <c r="K405" i="41"/>
  <c r="K406" i="41"/>
  <c r="K407" i="41"/>
  <c r="K408" i="41"/>
  <c r="K409" i="41"/>
  <c r="K410" i="41"/>
  <c r="K411" i="41"/>
  <c r="K412" i="41"/>
  <c r="K413" i="41"/>
  <c r="K414" i="41"/>
  <c r="K415" i="41"/>
  <c r="K416" i="41"/>
  <c r="K417" i="41"/>
  <c r="K418" i="41"/>
  <c r="K419" i="41"/>
  <c r="K420" i="41"/>
  <c r="K421" i="41"/>
  <c r="K422" i="41"/>
  <c r="K423" i="41"/>
  <c r="K424" i="41"/>
  <c r="K425" i="41"/>
  <c r="K426" i="41"/>
  <c r="K427" i="41"/>
  <c r="K428" i="41"/>
  <c r="K429" i="41"/>
  <c r="K430" i="41"/>
  <c r="K431" i="41"/>
  <c r="K432" i="41"/>
  <c r="K433" i="41"/>
  <c r="K434" i="41"/>
  <c r="K435" i="41"/>
  <c r="K436" i="41"/>
  <c r="K437" i="41"/>
  <c r="K438" i="41"/>
  <c r="K439" i="41"/>
  <c r="K440" i="41"/>
  <c r="K441" i="41"/>
  <c r="K442" i="41"/>
  <c r="K443" i="41"/>
  <c r="K444" i="41"/>
  <c r="K445" i="41"/>
  <c r="K446" i="41"/>
  <c r="K447" i="41"/>
  <c r="K448" i="41"/>
  <c r="K449" i="41"/>
  <c r="K450" i="41"/>
  <c r="K451" i="41"/>
  <c r="K452" i="41"/>
  <c r="K453" i="41"/>
  <c r="K454" i="41"/>
  <c r="K455" i="41"/>
  <c r="K456" i="41"/>
  <c r="K457" i="41"/>
  <c r="K458" i="41"/>
  <c r="K459" i="41"/>
  <c r="K460" i="41"/>
  <c r="K461" i="41"/>
  <c r="K462" i="41"/>
  <c r="K463" i="41"/>
  <c r="K464" i="41"/>
  <c r="K465" i="41"/>
  <c r="K466" i="41"/>
  <c r="K467" i="41"/>
  <c r="K468" i="41"/>
  <c r="K469" i="41"/>
  <c r="K470" i="41"/>
  <c r="K471" i="41"/>
  <c r="K472" i="41"/>
  <c r="K473" i="41"/>
  <c r="K474" i="41"/>
  <c r="K475" i="41"/>
  <c r="K476" i="41"/>
  <c r="K477" i="41"/>
  <c r="K478" i="41"/>
  <c r="K479" i="41"/>
  <c r="K480" i="41"/>
  <c r="K481" i="41"/>
  <c r="K482" i="41"/>
  <c r="K483" i="41"/>
  <c r="K484" i="41"/>
  <c r="K485" i="41"/>
  <c r="K486" i="41"/>
  <c r="K487" i="41"/>
  <c r="K488" i="41"/>
  <c r="K489" i="41"/>
  <c r="K490" i="41"/>
  <c r="K491" i="41"/>
  <c r="K492" i="41"/>
  <c r="K493" i="41"/>
  <c r="K494" i="41"/>
  <c r="K495" i="41"/>
  <c r="K496" i="41"/>
  <c r="K497" i="41"/>
  <c r="K498" i="41"/>
  <c r="K499" i="41"/>
  <c r="K500" i="41"/>
  <c r="K501" i="41"/>
  <c r="K502" i="41"/>
  <c r="K503" i="41"/>
  <c r="K504" i="41"/>
  <c r="K505" i="41"/>
  <c r="K506" i="41"/>
  <c r="K7" i="41"/>
  <c r="J8" i="41"/>
  <c r="J9" i="41"/>
  <c r="J10" i="41"/>
  <c r="J11" i="41"/>
  <c r="J12" i="41"/>
  <c r="J13" i="41"/>
  <c r="J14" i="41"/>
  <c r="J15" i="41"/>
  <c r="J16" i="41"/>
  <c r="J17" i="41"/>
  <c r="J18" i="41"/>
  <c r="J19" i="41"/>
  <c r="J20" i="41"/>
  <c r="J21" i="41"/>
  <c r="J22" i="41"/>
  <c r="J23" i="41"/>
  <c r="J24" i="41"/>
  <c r="J25" i="41"/>
  <c r="J26" i="41"/>
  <c r="J27" i="41"/>
  <c r="J28" i="41"/>
  <c r="J29" i="41"/>
  <c r="J30" i="41"/>
  <c r="J31" i="41"/>
  <c r="J32" i="41"/>
  <c r="J33" i="41"/>
  <c r="J34" i="41"/>
  <c r="J35" i="41"/>
  <c r="J36" i="41"/>
  <c r="J37" i="41"/>
  <c r="J38" i="41"/>
  <c r="J39" i="41"/>
  <c r="J40" i="41"/>
  <c r="J41" i="41"/>
  <c r="J42" i="41"/>
  <c r="J43" i="41"/>
  <c r="J44" i="41"/>
  <c r="J45" i="41"/>
  <c r="J46" i="41"/>
  <c r="J47" i="41"/>
  <c r="J48" i="41"/>
  <c r="J49" i="41"/>
  <c r="J50" i="41"/>
  <c r="J51" i="41"/>
  <c r="J52" i="41"/>
  <c r="J53" i="41"/>
  <c r="J54" i="41"/>
  <c r="J55" i="41"/>
  <c r="J56" i="41"/>
  <c r="J57" i="41"/>
  <c r="J58" i="41"/>
  <c r="J59" i="41"/>
  <c r="J60" i="41"/>
  <c r="J61" i="41"/>
  <c r="J62" i="41"/>
  <c r="J63" i="41"/>
  <c r="J64" i="41"/>
  <c r="J65" i="41"/>
  <c r="J66" i="41"/>
  <c r="J67" i="41"/>
  <c r="J68" i="41"/>
  <c r="J69" i="41"/>
  <c r="J70" i="41"/>
  <c r="J71" i="41"/>
  <c r="J72" i="41"/>
  <c r="J73" i="41"/>
  <c r="J74" i="41"/>
  <c r="J75" i="41"/>
  <c r="J76" i="41"/>
  <c r="J77" i="41"/>
  <c r="J78" i="41"/>
  <c r="J79" i="41"/>
  <c r="J80" i="41"/>
  <c r="J81" i="41"/>
  <c r="J82" i="41"/>
  <c r="J83" i="41"/>
  <c r="J84" i="41"/>
  <c r="J85" i="41"/>
  <c r="J86" i="41"/>
  <c r="J87" i="41"/>
  <c r="J88" i="41"/>
  <c r="J89" i="41"/>
  <c r="J90" i="41"/>
  <c r="J91" i="41"/>
  <c r="J92" i="41"/>
  <c r="J93" i="41"/>
  <c r="J94" i="41"/>
  <c r="J95" i="41"/>
  <c r="J96" i="41"/>
  <c r="J97" i="41"/>
  <c r="J98" i="41"/>
  <c r="J99" i="41"/>
  <c r="J100" i="41"/>
  <c r="J101" i="41"/>
  <c r="J102" i="41"/>
  <c r="J103" i="41"/>
  <c r="J104" i="41"/>
  <c r="J105" i="41"/>
  <c r="J106" i="41"/>
  <c r="J107" i="41"/>
  <c r="J108" i="41"/>
  <c r="J109" i="41"/>
  <c r="J110" i="41"/>
  <c r="J111" i="41"/>
  <c r="J112" i="41"/>
  <c r="J113" i="41"/>
  <c r="J114" i="41"/>
  <c r="J115" i="41"/>
  <c r="J116" i="41"/>
  <c r="J117" i="41"/>
  <c r="J118" i="41"/>
  <c r="J119" i="41"/>
  <c r="J120" i="41"/>
  <c r="J121" i="41"/>
  <c r="J122" i="41"/>
  <c r="J123" i="41"/>
  <c r="J124" i="41"/>
  <c r="J125" i="41"/>
  <c r="J126" i="41"/>
  <c r="J127" i="41"/>
  <c r="J128" i="41"/>
  <c r="J129" i="41"/>
  <c r="J130" i="41"/>
  <c r="J131" i="41"/>
  <c r="J132" i="41"/>
  <c r="J133" i="41"/>
  <c r="J134" i="41"/>
  <c r="J135" i="41"/>
  <c r="J136" i="41"/>
  <c r="J137" i="41"/>
  <c r="J138" i="41"/>
  <c r="J139" i="41"/>
  <c r="J140" i="41"/>
  <c r="J141" i="41"/>
  <c r="J142" i="41"/>
  <c r="J143" i="41"/>
  <c r="J144" i="41"/>
  <c r="J145" i="41"/>
  <c r="J146" i="41"/>
  <c r="J147" i="41"/>
  <c r="J148" i="41"/>
  <c r="J149" i="41"/>
  <c r="J150" i="41"/>
  <c r="J151" i="41"/>
  <c r="J152" i="41"/>
  <c r="J153" i="41"/>
  <c r="J154" i="41"/>
  <c r="J155" i="41"/>
  <c r="J156" i="41"/>
  <c r="J157" i="41"/>
  <c r="J158" i="41"/>
  <c r="J159" i="41"/>
  <c r="J160" i="41"/>
  <c r="J161" i="41"/>
  <c r="J162" i="41"/>
  <c r="J163" i="41"/>
  <c r="J164" i="41"/>
  <c r="J165" i="41"/>
  <c r="J166" i="41"/>
  <c r="J167" i="41"/>
  <c r="J168" i="41"/>
  <c r="J169" i="41"/>
  <c r="J170" i="41"/>
  <c r="J171" i="41"/>
  <c r="J172" i="41"/>
  <c r="J173" i="41"/>
  <c r="J174" i="41"/>
  <c r="J175" i="41"/>
  <c r="J176" i="41"/>
  <c r="J177" i="41"/>
  <c r="J178" i="41"/>
  <c r="J179" i="41"/>
  <c r="J180" i="41"/>
  <c r="J181" i="41"/>
  <c r="J182" i="41"/>
  <c r="J183" i="41"/>
  <c r="J184" i="41"/>
  <c r="J185" i="41"/>
  <c r="J186" i="41"/>
  <c r="J187" i="41"/>
  <c r="J188" i="41"/>
  <c r="J189" i="41"/>
  <c r="J190" i="41"/>
  <c r="J191" i="41"/>
  <c r="J192" i="41"/>
  <c r="J193" i="41"/>
  <c r="J194" i="41"/>
  <c r="J195" i="41"/>
  <c r="J196" i="41"/>
  <c r="J197" i="41"/>
  <c r="J198" i="41"/>
  <c r="J199" i="41"/>
  <c r="J200" i="41"/>
  <c r="J201" i="41"/>
  <c r="J202" i="41"/>
  <c r="J203" i="41"/>
  <c r="J204" i="41"/>
  <c r="J205" i="41"/>
  <c r="J206" i="41"/>
  <c r="J207" i="41"/>
  <c r="J208" i="41"/>
  <c r="J209" i="41"/>
  <c r="J210" i="41"/>
  <c r="J211" i="41"/>
  <c r="J212" i="41"/>
  <c r="J213" i="41"/>
  <c r="J214" i="41"/>
  <c r="J215" i="41"/>
  <c r="J216" i="41"/>
  <c r="J217" i="41"/>
  <c r="J218" i="41"/>
  <c r="J219" i="41"/>
  <c r="J220" i="41"/>
  <c r="J221" i="41"/>
  <c r="J222" i="41"/>
  <c r="J223" i="41"/>
  <c r="J224" i="41"/>
  <c r="J225" i="41"/>
  <c r="J226" i="41"/>
  <c r="J227" i="41"/>
  <c r="J228" i="41"/>
  <c r="J229" i="41"/>
  <c r="J230" i="41"/>
  <c r="J231" i="41"/>
  <c r="J232" i="41"/>
  <c r="J233" i="41"/>
  <c r="J234" i="41"/>
  <c r="J235" i="41"/>
  <c r="J236" i="41"/>
  <c r="J237" i="41"/>
  <c r="J238" i="41"/>
  <c r="J239" i="41"/>
  <c r="J240" i="41"/>
  <c r="J241" i="41"/>
  <c r="J242" i="41"/>
  <c r="J243" i="41"/>
  <c r="J244" i="41"/>
  <c r="J245" i="41"/>
  <c r="J246" i="41"/>
  <c r="J247" i="41"/>
  <c r="J248" i="41"/>
  <c r="J249" i="41"/>
  <c r="J250" i="41"/>
  <c r="J251" i="41"/>
  <c r="J252" i="41"/>
  <c r="J253" i="41"/>
  <c r="J254" i="41"/>
  <c r="J255" i="41"/>
  <c r="J256" i="41"/>
  <c r="J257" i="41"/>
  <c r="J258" i="41"/>
  <c r="J259" i="41"/>
  <c r="J260" i="41"/>
  <c r="J261" i="41"/>
  <c r="J262" i="41"/>
  <c r="J263" i="41"/>
  <c r="J264" i="41"/>
  <c r="J265" i="41"/>
  <c r="J266" i="41"/>
  <c r="J267" i="41"/>
  <c r="J268" i="41"/>
  <c r="J269" i="41"/>
  <c r="J270" i="41"/>
  <c r="J271" i="41"/>
  <c r="J272" i="41"/>
  <c r="J273" i="41"/>
  <c r="J274" i="41"/>
  <c r="J275" i="41"/>
  <c r="J276" i="41"/>
  <c r="J277" i="41"/>
  <c r="J278" i="41"/>
  <c r="J279" i="41"/>
  <c r="J280" i="41"/>
  <c r="J281" i="41"/>
  <c r="J282" i="41"/>
  <c r="J283" i="41"/>
  <c r="J284" i="41"/>
  <c r="J285" i="41"/>
  <c r="J286" i="41"/>
  <c r="J287" i="41"/>
  <c r="J288" i="41"/>
  <c r="J289" i="41"/>
  <c r="J290" i="41"/>
  <c r="J291" i="41"/>
  <c r="J292" i="41"/>
  <c r="J293" i="41"/>
  <c r="J294" i="41"/>
  <c r="J295" i="41"/>
  <c r="J296" i="41"/>
  <c r="J297" i="41"/>
  <c r="J298" i="41"/>
  <c r="J299" i="41"/>
  <c r="J300" i="41"/>
  <c r="J301" i="41"/>
  <c r="J302" i="41"/>
  <c r="J303" i="41"/>
  <c r="J304" i="41"/>
  <c r="J305" i="41"/>
  <c r="J306" i="41"/>
  <c r="J307" i="41"/>
  <c r="J308" i="41"/>
  <c r="J309" i="41"/>
  <c r="J310" i="41"/>
  <c r="J311" i="41"/>
  <c r="J312" i="41"/>
  <c r="J313" i="41"/>
  <c r="J314" i="41"/>
  <c r="J315" i="41"/>
  <c r="J316" i="41"/>
  <c r="J317" i="41"/>
  <c r="J318" i="41"/>
  <c r="J319" i="41"/>
  <c r="J320" i="41"/>
  <c r="J321" i="41"/>
  <c r="J322" i="41"/>
  <c r="J323" i="41"/>
  <c r="J324" i="41"/>
  <c r="J325" i="41"/>
  <c r="J326" i="41"/>
  <c r="J327" i="41"/>
  <c r="J328" i="41"/>
  <c r="J329" i="41"/>
  <c r="J330" i="41"/>
  <c r="J331" i="41"/>
  <c r="J332" i="41"/>
  <c r="J333" i="41"/>
  <c r="J334" i="41"/>
  <c r="J335" i="41"/>
  <c r="J336" i="41"/>
  <c r="J337" i="41"/>
  <c r="J338" i="41"/>
  <c r="J339" i="41"/>
  <c r="J340" i="41"/>
  <c r="J341" i="41"/>
  <c r="J342" i="41"/>
  <c r="J343" i="41"/>
  <c r="J344" i="41"/>
  <c r="J345" i="41"/>
  <c r="J346" i="41"/>
  <c r="J347" i="41"/>
  <c r="J348" i="41"/>
  <c r="J349" i="41"/>
  <c r="J350" i="41"/>
  <c r="J351" i="41"/>
  <c r="J352" i="41"/>
  <c r="J353" i="41"/>
  <c r="J354" i="41"/>
  <c r="J355" i="41"/>
  <c r="J356" i="41"/>
  <c r="J357" i="41"/>
  <c r="J358" i="41"/>
  <c r="J359" i="41"/>
  <c r="J360" i="41"/>
  <c r="J361" i="41"/>
  <c r="J362" i="41"/>
  <c r="J363" i="41"/>
  <c r="J364" i="41"/>
  <c r="J365" i="41"/>
  <c r="J366" i="41"/>
  <c r="J367" i="41"/>
  <c r="J368" i="41"/>
  <c r="J369" i="41"/>
  <c r="J370" i="41"/>
  <c r="J371" i="41"/>
  <c r="J372" i="41"/>
  <c r="J373" i="41"/>
  <c r="J374" i="41"/>
  <c r="J375" i="41"/>
  <c r="J376" i="41"/>
  <c r="J377" i="41"/>
  <c r="J378" i="41"/>
  <c r="J379" i="41"/>
  <c r="J380" i="41"/>
  <c r="J381" i="41"/>
  <c r="J382" i="41"/>
  <c r="J383" i="41"/>
  <c r="J384" i="41"/>
  <c r="J385" i="41"/>
  <c r="J386" i="41"/>
  <c r="J387" i="41"/>
  <c r="J388" i="41"/>
  <c r="J389" i="41"/>
  <c r="J390" i="41"/>
  <c r="J391" i="41"/>
  <c r="J392" i="41"/>
  <c r="J393" i="41"/>
  <c r="J394" i="41"/>
  <c r="J395" i="41"/>
  <c r="J396" i="41"/>
  <c r="J397" i="41"/>
  <c r="J398" i="41"/>
  <c r="J399" i="41"/>
  <c r="J400" i="41"/>
  <c r="J401" i="41"/>
  <c r="J402" i="41"/>
  <c r="J403" i="41"/>
  <c r="J404" i="41"/>
  <c r="J405" i="41"/>
  <c r="J406" i="41"/>
  <c r="J407" i="41"/>
  <c r="J408" i="41"/>
  <c r="J409" i="41"/>
  <c r="J410" i="41"/>
  <c r="J411" i="41"/>
  <c r="J412" i="41"/>
  <c r="J413" i="41"/>
  <c r="J414" i="41"/>
  <c r="J415" i="41"/>
  <c r="J416" i="41"/>
  <c r="J417" i="41"/>
  <c r="J418" i="41"/>
  <c r="J419" i="41"/>
  <c r="J420" i="41"/>
  <c r="J421" i="41"/>
  <c r="J422" i="41"/>
  <c r="J423" i="41"/>
  <c r="J424" i="41"/>
  <c r="J425" i="41"/>
  <c r="J426" i="41"/>
  <c r="J427" i="41"/>
  <c r="J428" i="41"/>
  <c r="J429" i="41"/>
  <c r="J430" i="41"/>
  <c r="J431" i="41"/>
  <c r="J432" i="41"/>
  <c r="J433" i="41"/>
  <c r="J434" i="41"/>
  <c r="J435" i="41"/>
  <c r="J436" i="41"/>
  <c r="J437" i="41"/>
  <c r="J438" i="41"/>
  <c r="J439" i="41"/>
  <c r="J440" i="41"/>
  <c r="J441" i="41"/>
  <c r="J442" i="41"/>
  <c r="J443" i="41"/>
  <c r="J444" i="41"/>
  <c r="J445" i="41"/>
  <c r="J446" i="41"/>
  <c r="J447" i="41"/>
  <c r="J448" i="41"/>
  <c r="J449" i="41"/>
  <c r="J450" i="41"/>
  <c r="J451" i="41"/>
  <c r="J452" i="41"/>
  <c r="J453" i="41"/>
  <c r="J454" i="41"/>
  <c r="J455" i="41"/>
  <c r="J456" i="41"/>
  <c r="J457" i="41"/>
  <c r="J458" i="41"/>
  <c r="J459" i="41"/>
  <c r="J460" i="41"/>
  <c r="J461" i="41"/>
  <c r="J462" i="41"/>
  <c r="J463" i="41"/>
  <c r="J464" i="41"/>
  <c r="J465" i="41"/>
  <c r="J466" i="41"/>
  <c r="J467" i="41"/>
  <c r="J468" i="41"/>
  <c r="J469" i="41"/>
  <c r="J470" i="41"/>
  <c r="J471" i="41"/>
  <c r="J472" i="41"/>
  <c r="J473" i="41"/>
  <c r="J474" i="41"/>
  <c r="J475" i="41"/>
  <c r="J476" i="41"/>
  <c r="J477" i="41"/>
  <c r="J478" i="41"/>
  <c r="J479" i="41"/>
  <c r="J480" i="41"/>
  <c r="J481" i="41"/>
  <c r="J482" i="41"/>
  <c r="J483" i="41"/>
  <c r="J484" i="41"/>
  <c r="J485" i="41"/>
  <c r="J486" i="41"/>
  <c r="J487" i="41"/>
  <c r="J488" i="41"/>
  <c r="J489" i="41"/>
  <c r="J490" i="41"/>
  <c r="J491" i="41"/>
  <c r="J492" i="41"/>
  <c r="J493" i="41"/>
  <c r="J494" i="41"/>
  <c r="J495" i="41"/>
  <c r="J496" i="41"/>
  <c r="J497" i="41"/>
  <c r="J498" i="41"/>
  <c r="J499" i="41"/>
  <c r="J500" i="41"/>
  <c r="J501" i="41"/>
  <c r="J502" i="41"/>
  <c r="J503" i="41"/>
  <c r="J504" i="41"/>
  <c r="J505" i="41"/>
  <c r="J506" i="41"/>
  <c r="J7" i="41"/>
  <c r="I8" i="41"/>
  <c r="I9" i="41"/>
  <c r="I10" i="41"/>
  <c r="I11" i="41"/>
  <c r="I12" i="41"/>
  <c r="I13" i="41"/>
  <c r="I14" i="41"/>
  <c r="I15" i="41"/>
  <c r="I16" i="41"/>
  <c r="I17" i="41"/>
  <c r="I18" i="41"/>
  <c r="I19" i="41"/>
  <c r="I20" i="41"/>
  <c r="I21" i="41"/>
  <c r="I22" i="41"/>
  <c r="I23" i="41"/>
  <c r="I24" i="41"/>
  <c r="I25" i="41"/>
  <c r="I26" i="41"/>
  <c r="I27" i="41"/>
  <c r="I28" i="41"/>
  <c r="I29" i="41"/>
  <c r="I30" i="41"/>
  <c r="I31" i="41"/>
  <c r="I32" i="41"/>
  <c r="I33" i="41"/>
  <c r="I34" i="41"/>
  <c r="I35" i="41"/>
  <c r="I36" i="41"/>
  <c r="I37" i="41"/>
  <c r="I38" i="41"/>
  <c r="I39" i="41"/>
  <c r="I40" i="41"/>
  <c r="I41" i="41"/>
  <c r="I42" i="41"/>
  <c r="I43" i="41"/>
  <c r="I44" i="41"/>
  <c r="I45" i="41"/>
  <c r="I46" i="41"/>
  <c r="I47" i="41"/>
  <c r="I48" i="41"/>
  <c r="I49" i="41"/>
  <c r="I50" i="41"/>
  <c r="I51" i="41"/>
  <c r="I52" i="41"/>
  <c r="I53" i="41"/>
  <c r="I54" i="41"/>
  <c r="I55" i="41"/>
  <c r="I56" i="41"/>
  <c r="I57" i="41"/>
  <c r="I58" i="41"/>
  <c r="I59" i="41"/>
  <c r="I60" i="41"/>
  <c r="I61" i="41"/>
  <c r="I62" i="41"/>
  <c r="I63" i="41"/>
  <c r="I64" i="41"/>
  <c r="I65" i="41"/>
  <c r="I66" i="41"/>
  <c r="I67" i="41"/>
  <c r="I68" i="41"/>
  <c r="I69" i="41"/>
  <c r="I70" i="41"/>
  <c r="I71" i="41"/>
  <c r="I72" i="41"/>
  <c r="I73" i="41"/>
  <c r="I74" i="41"/>
  <c r="I75" i="41"/>
  <c r="I76" i="41"/>
  <c r="I77" i="41"/>
  <c r="I78" i="41"/>
  <c r="I79" i="41"/>
  <c r="I80" i="41"/>
  <c r="I81" i="41"/>
  <c r="I82" i="41"/>
  <c r="I83" i="41"/>
  <c r="I84" i="41"/>
  <c r="I85" i="41"/>
  <c r="I86" i="41"/>
  <c r="I87" i="41"/>
  <c r="I88" i="41"/>
  <c r="I89" i="41"/>
  <c r="I90" i="41"/>
  <c r="I91" i="41"/>
  <c r="I92" i="41"/>
  <c r="I93" i="41"/>
  <c r="I94" i="41"/>
  <c r="I95" i="41"/>
  <c r="I96" i="41"/>
  <c r="I97" i="41"/>
  <c r="I98" i="41"/>
  <c r="I99" i="41"/>
  <c r="I100" i="41"/>
  <c r="I101" i="41"/>
  <c r="I102" i="41"/>
  <c r="I103" i="41"/>
  <c r="I104" i="41"/>
  <c r="I105" i="41"/>
  <c r="I106" i="41"/>
  <c r="I107" i="41"/>
  <c r="I108" i="41"/>
  <c r="I109" i="41"/>
  <c r="I110" i="41"/>
  <c r="I111" i="41"/>
  <c r="I112" i="41"/>
  <c r="I113" i="41"/>
  <c r="I114" i="41"/>
  <c r="I115" i="41"/>
  <c r="I116" i="41"/>
  <c r="I117" i="41"/>
  <c r="I118" i="41"/>
  <c r="I119" i="41"/>
  <c r="I120" i="41"/>
  <c r="I121" i="41"/>
  <c r="I122" i="41"/>
  <c r="I123" i="41"/>
  <c r="I124" i="41"/>
  <c r="I125" i="41"/>
  <c r="I126" i="41"/>
  <c r="I127" i="41"/>
  <c r="I128" i="41"/>
  <c r="I129" i="41"/>
  <c r="I130" i="41"/>
  <c r="I131" i="41"/>
  <c r="I132" i="41"/>
  <c r="I133" i="41"/>
  <c r="I134" i="41"/>
  <c r="I135" i="41"/>
  <c r="I136" i="41"/>
  <c r="I137" i="41"/>
  <c r="I138" i="41"/>
  <c r="I139" i="41"/>
  <c r="I140" i="41"/>
  <c r="I141" i="41"/>
  <c r="I142" i="41"/>
  <c r="I143" i="41"/>
  <c r="I144" i="41"/>
  <c r="I145" i="41"/>
  <c r="I146" i="41"/>
  <c r="I147" i="41"/>
  <c r="I148" i="41"/>
  <c r="I149" i="41"/>
  <c r="I150" i="41"/>
  <c r="I151" i="41"/>
  <c r="I152" i="41"/>
  <c r="I153" i="41"/>
  <c r="I154" i="41"/>
  <c r="I155" i="41"/>
  <c r="I156" i="41"/>
  <c r="I157" i="41"/>
  <c r="I158" i="41"/>
  <c r="I159" i="41"/>
  <c r="I160" i="41"/>
  <c r="I161" i="41"/>
  <c r="I162" i="41"/>
  <c r="I163" i="41"/>
  <c r="I164" i="41"/>
  <c r="I165" i="41"/>
  <c r="I166" i="41"/>
  <c r="I167" i="41"/>
  <c r="I168" i="41"/>
  <c r="I169" i="41"/>
  <c r="I170" i="41"/>
  <c r="I171" i="41"/>
  <c r="I172" i="41"/>
  <c r="I173" i="41"/>
  <c r="I174" i="41"/>
  <c r="I175" i="41"/>
  <c r="I176" i="41"/>
  <c r="I177" i="41"/>
  <c r="I178" i="41"/>
  <c r="I179" i="41"/>
  <c r="I180" i="41"/>
  <c r="I181" i="41"/>
  <c r="I182" i="41"/>
  <c r="I183" i="41"/>
  <c r="I184" i="41"/>
  <c r="I185" i="41"/>
  <c r="I186" i="41"/>
  <c r="I187" i="41"/>
  <c r="I188" i="41"/>
  <c r="I189" i="41"/>
  <c r="I190" i="41"/>
  <c r="I191" i="41"/>
  <c r="I192" i="41"/>
  <c r="I193" i="41"/>
  <c r="I194" i="41"/>
  <c r="I195" i="41"/>
  <c r="I196" i="41"/>
  <c r="I197" i="41"/>
  <c r="I198" i="41"/>
  <c r="I199" i="41"/>
  <c r="I200" i="41"/>
  <c r="I201" i="41"/>
  <c r="I202" i="41"/>
  <c r="I203" i="41"/>
  <c r="I204" i="41"/>
  <c r="I205" i="41"/>
  <c r="I206" i="41"/>
  <c r="I207" i="41"/>
  <c r="I208" i="41"/>
  <c r="I209" i="41"/>
  <c r="I210" i="41"/>
  <c r="I211" i="41"/>
  <c r="I212" i="41"/>
  <c r="I213" i="41"/>
  <c r="I214" i="41"/>
  <c r="I215" i="41"/>
  <c r="I216" i="41"/>
  <c r="I217" i="41"/>
  <c r="I218" i="41"/>
  <c r="I219" i="41"/>
  <c r="I220" i="41"/>
  <c r="I221" i="41"/>
  <c r="I222" i="41"/>
  <c r="I223" i="41"/>
  <c r="I224" i="41"/>
  <c r="I225" i="41"/>
  <c r="I226" i="41"/>
  <c r="I227" i="41"/>
  <c r="I228" i="41"/>
  <c r="I229" i="41"/>
  <c r="I230" i="41"/>
  <c r="I231" i="41"/>
  <c r="I232" i="41"/>
  <c r="I233" i="41"/>
  <c r="I234" i="41"/>
  <c r="I235" i="41"/>
  <c r="I236" i="41"/>
  <c r="I237" i="41"/>
  <c r="I238" i="41"/>
  <c r="I239" i="41"/>
  <c r="I240" i="41"/>
  <c r="I241" i="41"/>
  <c r="I242" i="41"/>
  <c r="I243" i="41"/>
  <c r="I244" i="41"/>
  <c r="I245" i="41"/>
  <c r="I246" i="41"/>
  <c r="I247" i="41"/>
  <c r="I248" i="41"/>
  <c r="I249" i="41"/>
  <c r="I250" i="41"/>
  <c r="I251" i="41"/>
  <c r="I252" i="41"/>
  <c r="I253" i="41"/>
  <c r="I254" i="41"/>
  <c r="I255" i="41"/>
  <c r="I256" i="41"/>
  <c r="I257" i="41"/>
  <c r="I258" i="41"/>
  <c r="I259" i="41"/>
  <c r="I260" i="41"/>
  <c r="I261" i="41"/>
  <c r="I262" i="41"/>
  <c r="I263" i="41"/>
  <c r="I264" i="41"/>
  <c r="I265" i="41"/>
  <c r="I266" i="41"/>
  <c r="I267" i="41"/>
  <c r="I268" i="41"/>
  <c r="I269" i="41"/>
  <c r="I270" i="41"/>
  <c r="I271" i="41"/>
  <c r="I272" i="41"/>
  <c r="I273" i="41"/>
  <c r="I274" i="41"/>
  <c r="I275" i="41"/>
  <c r="I276" i="41"/>
  <c r="I277" i="41"/>
  <c r="I278" i="41"/>
  <c r="I279" i="41"/>
  <c r="I280" i="41"/>
  <c r="I281" i="41"/>
  <c r="I282" i="41"/>
  <c r="I283" i="41"/>
  <c r="I284" i="41"/>
  <c r="I285" i="41"/>
  <c r="I286" i="41"/>
  <c r="I287" i="41"/>
  <c r="I288" i="41"/>
  <c r="I289" i="41"/>
  <c r="I290" i="41"/>
  <c r="I291" i="41"/>
  <c r="I292" i="41"/>
  <c r="I293" i="41"/>
  <c r="I294" i="41"/>
  <c r="I295" i="41"/>
  <c r="I296" i="41"/>
  <c r="I297" i="41"/>
  <c r="I298" i="41"/>
  <c r="I299" i="41"/>
  <c r="I300" i="41"/>
  <c r="I301" i="41"/>
  <c r="I302" i="41"/>
  <c r="I303" i="41"/>
  <c r="I304" i="41"/>
  <c r="I305" i="41"/>
  <c r="I306" i="41"/>
  <c r="I307" i="41"/>
  <c r="I308" i="41"/>
  <c r="I309" i="41"/>
  <c r="I310" i="41"/>
  <c r="I311" i="41"/>
  <c r="I312" i="41"/>
  <c r="I313" i="41"/>
  <c r="I314" i="41"/>
  <c r="I315" i="41"/>
  <c r="I316" i="41"/>
  <c r="I317" i="41"/>
  <c r="I318" i="41"/>
  <c r="I319" i="41"/>
  <c r="I320" i="41"/>
  <c r="I321" i="41"/>
  <c r="I322" i="41"/>
  <c r="I323" i="41"/>
  <c r="I324" i="41"/>
  <c r="I325" i="41"/>
  <c r="I326" i="41"/>
  <c r="I327" i="41"/>
  <c r="I328" i="41"/>
  <c r="I329" i="41"/>
  <c r="I330" i="41"/>
  <c r="I331" i="41"/>
  <c r="I332" i="41"/>
  <c r="I333" i="41"/>
  <c r="I334" i="41"/>
  <c r="I335" i="41"/>
  <c r="I336" i="41"/>
  <c r="I337" i="41"/>
  <c r="I338" i="41"/>
  <c r="I339" i="41"/>
  <c r="I340" i="41"/>
  <c r="I341" i="41"/>
  <c r="I342" i="41"/>
  <c r="I343" i="41"/>
  <c r="I344" i="41"/>
  <c r="I345" i="41"/>
  <c r="I346" i="41"/>
  <c r="I347" i="41"/>
  <c r="I348" i="41"/>
  <c r="I349" i="41"/>
  <c r="I350" i="41"/>
  <c r="I351" i="41"/>
  <c r="I352" i="41"/>
  <c r="I353" i="41"/>
  <c r="I354" i="41"/>
  <c r="I355" i="41"/>
  <c r="I356" i="41"/>
  <c r="I357" i="41"/>
  <c r="I358" i="41"/>
  <c r="I359" i="41"/>
  <c r="I360" i="41"/>
  <c r="I361" i="41"/>
  <c r="I362" i="41"/>
  <c r="I363" i="41"/>
  <c r="I364" i="41"/>
  <c r="I365" i="41"/>
  <c r="I366" i="41"/>
  <c r="I367" i="41"/>
  <c r="I368" i="41"/>
  <c r="I369" i="41"/>
  <c r="I370" i="41"/>
  <c r="I371" i="41"/>
  <c r="I372" i="41"/>
  <c r="I373" i="41"/>
  <c r="I374" i="41"/>
  <c r="I375" i="41"/>
  <c r="I376" i="41"/>
  <c r="I377" i="41"/>
  <c r="I378" i="41"/>
  <c r="I379" i="41"/>
  <c r="I380" i="41"/>
  <c r="I381" i="41"/>
  <c r="I382" i="41"/>
  <c r="I383" i="41"/>
  <c r="I384" i="41"/>
  <c r="I385" i="41"/>
  <c r="I386" i="41"/>
  <c r="I387" i="41"/>
  <c r="I388" i="41"/>
  <c r="I389" i="41"/>
  <c r="I390" i="41"/>
  <c r="I391" i="41"/>
  <c r="I392" i="41"/>
  <c r="I393" i="41"/>
  <c r="I394" i="41"/>
  <c r="I395" i="41"/>
  <c r="I396" i="41"/>
  <c r="I397" i="41"/>
  <c r="I398" i="41"/>
  <c r="I399" i="41"/>
  <c r="I400" i="41"/>
  <c r="I401" i="41"/>
  <c r="I402" i="41"/>
  <c r="I403" i="41"/>
  <c r="I404" i="41"/>
  <c r="I405" i="41"/>
  <c r="I406" i="41"/>
  <c r="I407" i="41"/>
  <c r="I408" i="41"/>
  <c r="I409" i="41"/>
  <c r="I410" i="41"/>
  <c r="I411" i="41"/>
  <c r="I412" i="41"/>
  <c r="I413" i="41"/>
  <c r="I414" i="41"/>
  <c r="I415" i="41"/>
  <c r="I416" i="41"/>
  <c r="I417" i="41"/>
  <c r="I418" i="41"/>
  <c r="I419" i="41"/>
  <c r="I420" i="41"/>
  <c r="I421" i="41"/>
  <c r="I422" i="41"/>
  <c r="I423" i="41"/>
  <c r="I424" i="41"/>
  <c r="I425" i="41"/>
  <c r="I426" i="41"/>
  <c r="I427" i="41"/>
  <c r="I428" i="41"/>
  <c r="I429" i="41"/>
  <c r="I430" i="41"/>
  <c r="I431" i="41"/>
  <c r="I432" i="41"/>
  <c r="I433" i="41"/>
  <c r="I434" i="41"/>
  <c r="I435" i="41"/>
  <c r="I436" i="41"/>
  <c r="I437" i="41"/>
  <c r="I438" i="41"/>
  <c r="I439" i="41"/>
  <c r="I440" i="41"/>
  <c r="I441" i="41"/>
  <c r="I442" i="41"/>
  <c r="I443" i="41"/>
  <c r="I444" i="41"/>
  <c r="I445" i="41"/>
  <c r="I446" i="41"/>
  <c r="I447" i="41"/>
  <c r="I448" i="41"/>
  <c r="I449" i="41"/>
  <c r="I450" i="41"/>
  <c r="I451" i="41"/>
  <c r="I452" i="41"/>
  <c r="I453" i="41"/>
  <c r="I454" i="41"/>
  <c r="I455" i="41"/>
  <c r="I456" i="41"/>
  <c r="I457" i="41"/>
  <c r="I458" i="41"/>
  <c r="I459" i="41"/>
  <c r="I460" i="41"/>
  <c r="I461" i="41"/>
  <c r="I462" i="41"/>
  <c r="I463" i="41"/>
  <c r="I464" i="41"/>
  <c r="I465" i="41"/>
  <c r="I466" i="41"/>
  <c r="I467" i="41"/>
  <c r="I468" i="41"/>
  <c r="I469" i="41"/>
  <c r="I470" i="41"/>
  <c r="I471" i="41"/>
  <c r="I472" i="41"/>
  <c r="I473" i="41"/>
  <c r="I474" i="41"/>
  <c r="I475" i="41"/>
  <c r="I476" i="41"/>
  <c r="I477" i="41"/>
  <c r="I478" i="41"/>
  <c r="I479" i="41"/>
  <c r="I480" i="41"/>
  <c r="I481" i="41"/>
  <c r="I482" i="41"/>
  <c r="I483" i="41"/>
  <c r="I484" i="41"/>
  <c r="I485" i="41"/>
  <c r="I486" i="41"/>
  <c r="I487" i="41"/>
  <c r="I488" i="41"/>
  <c r="I489" i="41"/>
  <c r="I490" i="41"/>
  <c r="I491" i="41"/>
  <c r="I492" i="41"/>
  <c r="I493" i="41"/>
  <c r="I494" i="41"/>
  <c r="I495" i="41"/>
  <c r="I496" i="41"/>
  <c r="I497" i="41"/>
  <c r="I498" i="41"/>
  <c r="I499" i="41"/>
  <c r="I500" i="41"/>
  <c r="I501" i="41"/>
  <c r="I502" i="41"/>
  <c r="I503" i="41"/>
  <c r="I504" i="41"/>
  <c r="I505" i="41"/>
  <c r="I506" i="41"/>
  <c r="I7" i="41"/>
  <c r="P7" i="41" s="1"/>
  <c r="H8" i="41"/>
  <c r="H9" i="41"/>
  <c r="H10" i="41"/>
  <c r="H11" i="41"/>
  <c r="H12" i="41"/>
  <c r="H13" i="41"/>
  <c r="H14" i="41"/>
  <c r="H15" i="41"/>
  <c r="H16" i="41"/>
  <c r="H17" i="41"/>
  <c r="H18" i="41"/>
  <c r="H19" i="41"/>
  <c r="H20" i="41"/>
  <c r="H21" i="41"/>
  <c r="H22" i="41"/>
  <c r="H23" i="41"/>
  <c r="H24" i="41"/>
  <c r="H25" i="41"/>
  <c r="H26" i="41"/>
  <c r="H27" i="41"/>
  <c r="H28" i="41"/>
  <c r="H29" i="41"/>
  <c r="H30" i="41"/>
  <c r="H31" i="41"/>
  <c r="H32" i="41"/>
  <c r="H33" i="41"/>
  <c r="H34" i="41"/>
  <c r="H35" i="41"/>
  <c r="H36" i="41"/>
  <c r="H37" i="41"/>
  <c r="H38" i="41"/>
  <c r="H39" i="41"/>
  <c r="H40" i="41"/>
  <c r="H41" i="41"/>
  <c r="H42" i="41"/>
  <c r="H43" i="41"/>
  <c r="H44" i="41"/>
  <c r="H45" i="41"/>
  <c r="H46" i="41"/>
  <c r="H47" i="41"/>
  <c r="H48" i="41"/>
  <c r="H49" i="41"/>
  <c r="H50" i="41"/>
  <c r="H51" i="41"/>
  <c r="H52" i="41"/>
  <c r="H53" i="41"/>
  <c r="H54" i="41"/>
  <c r="H55" i="41"/>
  <c r="H56" i="41"/>
  <c r="H57" i="41"/>
  <c r="H58" i="41"/>
  <c r="H59" i="41"/>
  <c r="H60" i="41"/>
  <c r="H61" i="41"/>
  <c r="H62" i="41"/>
  <c r="H63" i="41"/>
  <c r="H64" i="41"/>
  <c r="H65" i="41"/>
  <c r="H66" i="41"/>
  <c r="H67" i="41"/>
  <c r="H68" i="41"/>
  <c r="H69" i="41"/>
  <c r="H70" i="41"/>
  <c r="H71" i="41"/>
  <c r="H72" i="41"/>
  <c r="H73" i="41"/>
  <c r="H74" i="41"/>
  <c r="H75" i="41"/>
  <c r="H76" i="41"/>
  <c r="H77" i="41"/>
  <c r="H78" i="41"/>
  <c r="H79" i="41"/>
  <c r="H80" i="41"/>
  <c r="H81" i="41"/>
  <c r="H82" i="41"/>
  <c r="H83" i="41"/>
  <c r="H84" i="41"/>
  <c r="H85" i="41"/>
  <c r="H86" i="41"/>
  <c r="H87" i="41"/>
  <c r="H88" i="41"/>
  <c r="H89" i="41"/>
  <c r="H90" i="41"/>
  <c r="H91" i="41"/>
  <c r="H92" i="41"/>
  <c r="H93" i="41"/>
  <c r="H94" i="41"/>
  <c r="H95" i="41"/>
  <c r="H96" i="41"/>
  <c r="H97" i="41"/>
  <c r="H98" i="41"/>
  <c r="H99" i="41"/>
  <c r="H100" i="41"/>
  <c r="H101" i="41"/>
  <c r="H102" i="41"/>
  <c r="H103" i="41"/>
  <c r="H104" i="41"/>
  <c r="H105" i="41"/>
  <c r="H106" i="41"/>
  <c r="H107" i="41"/>
  <c r="H108" i="41"/>
  <c r="H109" i="41"/>
  <c r="H110" i="41"/>
  <c r="H111" i="41"/>
  <c r="H112" i="41"/>
  <c r="H113" i="41"/>
  <c r="H114" i="41"/>
  <c r="H115" i="41"/>
  <c r="H116" i="41"/>
  <c r="H117" i="41"/>
  <c r="H118" i="41"/>
  <c r="H119" i="41"/>
  <c r="H120" i="41"/>
  <c r="H121" i="41"/>
  <c r="H122" i="41"/>
  <c r="H123" i="41"/>
  <c r="H124" i="41"/>
  <c r="H125" i="41"/>
  <c r="H126" i="41"/>
  <c r="H127" i="41"/>
  <c r="H128" i="41"/>
  <c r="H129" i="41"/>
  <c r="H130" i="41"/>
  <c r="H131" i="41"/>
  <c r="H132" i="41"/>
  <c r="H133" i="41"/>
  <c r="H134" i="41"/>
  <c r="H135" i="41"/>
  <c r="H136" i="41"/>
  <c r="H137" i="41"/>
  <c r="H138" i="41"/>
  <c r="H139" i="41"/>
  <c r="H140" i="41"/>
  <c r="H141" i="41"/>
  <c r="H142" i="41"/>
  <c r="H143" i="41"/>
  <c r="H144" i="41"/>
  <c r="H145" i="41"/>
  <c r="H146" i="41"/>
  <c r="H147" i="41"/>
  <c r="H148" i="41"/>
  <c r="H149" i="41"/>
  <c r="H150" i="41"/>
  <c r="H151" i="41"/>
  <c r="H152" i="41"/>
  <c r="H153" i="41"/>
  <c r="H154" i="41"/>
  <c r="H155" i="41"/>
  <c r="H156" i="41"/>
  <c r="H157" i="41"/>
  <c r="H158" i="41"/>
  <c r="H159" i="41"/>
  <c r="H160" i="41"/>
  <c r="H161" i="41"/>
  <c r="H162" i="41"/>
  <c r="H163" i="41"/>
  <c r="H164" i="41"/>
  <c r="H165" i="41"/>
  <c r="H166" i="41"/>
  <c r="H167" i="41"/>
  <c r="H168" i="41"/>
  <c r="H169" i="41"/>
  <c r="H170" i="41"/>
  <c r="H171" i="41"/>
  <c r="H172" i="41"/>
  <c r="H173" i="41"/>
  <c r="H174" i="41"/>
  <c r="H175" i="41"/>
  <c r="H176" i="41"/>
  <c r="H177" i="41"/>
  <c r="H178" i="41"/>
  <c r="H179" i="41"/>
  <c r="H180" i="41"/>
  <c r="H181" i="41"/>
  <c r="H182" i="41"/>
  <c r="H183" i="41"/>
  <c r="H184" i="41"/>
  <c r="H185" i="41"/>
  <c r="H186" i="41"/>
  <c r="H187" i="41"/>
  <c r="H188" i="41"/>
  <c r="H189" i="41"/>
  <c r="H190" i="41"/>
  <c r="H191" i="41"/>
  <c r="H192" i="41"/>
  <c r="H193" i="41"/>
  <c r="H194" i="41"/>
  <c r="H195" i="41"/>
  <c r="H196" i="41"/>
  <c r="H197" i="41"/>
  <c r="H198" i="41"/>
  <c r="H199" i="41"/>
  <c r="H200" i="41"/>
  <c r="H201" i="41"/>
  <c r="H202" i="41"/>
  <c r="H203" i="41"/>
  <c r="H204" i="41"/>
  <c r="H205" i="41"/>
  <c r="H206" i="41"/>
  <c r="H207" i="41"/>
  <c r="H208" i="41"/>
  <c r="H209" i="41"/>
  <c r="H210" i="41"/>
  <c r="H211" i="41"/>
  <c r="H212" i="41"/>
  <c r="H213" i="41"/>
  <c r="H214" i="41"/>
  <c r="H215" i="41"/>
  <c r="H216" i="41"/>
  <c r="H217" i="41"/>
  <c r="H218" i="41"/>
  <c r="H219" i="41"/>
  <c r="H220" i="41"/>
  <c r="H221" i="41"/>
  <c r="H222" i="41"/>
  <c r="H223" i="41"/>
  <c r="H224" i="41"/>
  <c r="H225" i="41"/>
  <c r="H226" i="41"/>
  <c r="H227" i="41"/>
  <c r="H228" i="41"/>
  <c r="H229" i="41"/>
  <c r="H230" i="41"/>
  <c r="H231" i="41"/>
  <c r="H232" i="41"/>
  <c r="H233" i="41"/>
  <c r="H234" i="41"/>
  <c r="H235" i="41"/>
  <c r="H236" i="41"/>
  <c r="H237" i="41"/>
  <c r="H238" i="41"/>
  <c r="H239" i="41"/>
  <c r="H240" i="41"/>
  <c r="H241" i="41"/>
  <c r="H242" i="41"/>
  <c r="H243" i="41"/>
  <c r="H244" i="41"/>
  <c r="H245" i="41"/>
  <c r="H246" i="41"/>
  <c r="H247" i="41"/>
  <c r="H248" i="41"/>
  <c r="H249" i="41"/>
  <c r="H250" i="41"/>
  <c r="H251" i="41"/>
  <c r="H252" i="41"/>
  <c r="H253" i="41"/>
  <c r="H254" i="41"/>
  <c r="H255" i="41"/>
  <c r="H256" i="41"/>
  <c r="H257" i="41"/>
  <c r="H258" i="41"/>
  <c r="H259" i="41"/>
  <c r="H260" i="41"/>
  <c r="H261" i="41"/>
  <c r="H262" i="41"/>
  <c r="H263" i="41"/>
  <c r="H264" i="41"/>
  <c r="H265" i="41"/>
  <c r="H266" i="41"/>
  <c r="H267" i="41"/>
  <c r="H268" i="41"/>
  <c r="H269" i="41"/>
  <c r="H270" i="41"/>
  <c r="H271" i="41"/>
  <c r="H272" i="41"/>
  <c r="H273" i="41"/>
  <c r="H274" i="41"/>
  <c r="H275" i="41"/>
  <c r="H276" i="41"/>
  <c r="H277" i="41"/>
  <c r="H278" i="41"/>
  <c r="H279" i="41"/>
  <c r="H280" i="41"/>
  <c r="H281" i="41"/>
  <c r="H282" i="41"/>
  <c r="H283" i="41"/>
  <c r="H284" i="41"/>
  <c r="H285" i="41"/>
  <c r="H286" i="41"/>
  <c r="H287" i="41"/>
  <c r="H288" i="41"/>
  <c r="H289" i="41"/>
  <c r="H290" i="41"/>
  <c r="H291" i="41"/>
  <c r="H292" i="41"/>
  <c r="H293" i="41"/>
  <c r="H294" i="41"/>
  <c r="H295" i="41"/>
  <c r="H296" i="41"/>
  <c r="H297" i="41"/>
  <c r="H298" i="41"/>
  <c r="H299" i="41"/>
  <c r="H300" i="41"/>
  <c r="H301" i="41"/>
  <c r="H302" i="41"/>
  <c r="H303" i="41"/>
  <c r="H304" i="41"/>
  <c r="H305" i="41"/>
  <c r="H306" i="41"/>
  <c r="H307" i="41"/>
  <c r="H308" i="41"/>
  <c r="H309" i="41"/>
  <c r="H310" i="41"/>
  <c r="H311" i="41"/>
  <c r="H312" i="41"/>
  <c r="H313" i="41"/>
  <c r="H314" i="41"/>
  <c r="H315" i="41"/>
  <c r="H316" i="41"/>
  <c r="H317" i="41"/>
  <c r="H318" i="41"/>
  <c r="H319" i="41"/>
  <c r="H320" i="41"/>
  <c r="H321" i="41"/>
  <c r="H322" i="41"/>
  <c r="H323" i="41"/>
  <c r="H324" i="41"/>
  <c r="H325" i="41"/>
  <c r="H326" i="41"/>
  <c r="H327" i="41"/>
  <c r="H328" i="41"/>
  <c r="H329" i="41"/>
  <c r="H330" i="41"/>
  <c r="H331" i="41"/>
  <c r="H332" i="41"/>
  <c r="H333" i="41"/>
  <c r="H334" i="41"/>
  <c r="H335" i="41"/>
  <c r="H336" i="41"/>
  <c r="H337" i="41"/>
  <c r="H338" i="41"/>
  <c r="H339" i="41"/>
  <c r="H340" i="41"/>
  <c r="H341" i="41"/>
  <c r="H342" i="41"/>
  <c r="H343" i="41"/>
  <c r="H344" i="41"/>
  <c r="H345" i="41"/>
  <c r="H346" i="41"/>
  <c r="H347" i="41"/>
  <c r="H348" i="41"/>
  <c r="H349" i="41"/>
  <c r="H350" i="41"/>
  <c r="H351" i="41"/>
  <c r="H352" i="41"/>
  <c r="H353" i="41"/>
  <c r="H354" i="41"/>
  <c r="H355" i="41"/>
  <c r="H356" i="41"/>
  <c r="H357" i="41"/>
  <c r="H358" i="41"/>
  <c r="H359" i="41"/>
  <c r="H360" i="41"/>
  <c r="H361" i="41"/>
  <c r="H362" i="41"/>
  <c r="H363" i="41"/>
  <c r="H364" i="41"/>
  <c r="H365" i="41"/>
  <c r="H366" i="41"/>
  <c r="H367" i="41"/>
  <c r="H368" i="41"/>
  <c r="H369" i="41"/>
  <c r="H370" i="41"/>
  <c r="H371" i="41"/>
  <c r="H372" i="41"/>
  <c r="H373" i="41"/>
  <c r="H374" i="41"/>
  <c r="H375" i="41"/>
  <c r="H376" i="41"/>
  <c r="H377" i="41"/>
  <c r="H378" i="41"/>
  <c r="H379" i="41"/>
  <c r="H380" i="41"/>
  <c r="H381" i="41"/>
  <c r="H382" i="41"/>
  <c r="H383" i="41"/>
  <c r="H384" i="41"/>
  <c r="H385" i="41"/>
  <c r="H386" i="41"/>
  <c r="H387" i="41"/>
  <c r="H388" i="41"/>
  <c r="H389" i="41"/>
  <c r="H390" i="41"/>
  <c r="H391" i="41"/>
  <c r="H392" i="41"/>
  <c r="H393" i="41"/>
  <c r="H394" i="41"/>
  <c r="H395" i="41"/>
  <c r="H396" i="41"/>
  <c r="H397" i="41"/>
  <c r="H398" i="41"/>
  <c r="H399" i="41"/>
  <c r="H400" i="41"/>
  <c r="H401" i="41"/>
  <c r="H402" i="41"/>
  <c r="H403" i="41"/>
  <c r="H404" i="41"/>
  <c r="H405" i="41"/>
  <c r="H406" i="41"/>
  <c r="H407" i="41"/>
  <c r="H408" i="41"/>
  <c r="H409" i="41"/>
  <c r="H410" i="41"/>
  <c r="H411" i="41"/>
  <c r="H412" i="41"/>
  <c r="H413" i="41"/>
  <c r="H414" i="41"/>
  <c r="H415" i="41"/>
  <c r="H416" i="41"/>
  <c r="H417" i="41"/>
  <c r="H418" i="41"/>
  <c r="H419" i="41"/>
  <c r="H420" i="41"/>
  <c r="H421" i="41"/>
  <c r="H422" i="41"/>
  <c r="H423" i="41"/>
  <c r="H424" i="41"/>
  <c r="H425" i="41"/>
  <c r="H426" i="41"/>
  <c r="H427" i="41"/>
  <c r="H428" i="41"/>
  <c r="H429" i="41"/>
  <c r="H430" i="41"/>
  <c r="H431" i="41"/>
  <c r="H432" i="41"/>
  <c r="H433" i="41"/>
  <c r="H434" i="41"/>
  <c r="H435" i="41"/>
  <c r="H436" i="41"/>
  <c r="H437" i="41"/>
  <c r="H438" i="41"/>
  <c r="H439" i="41"/>
  <c r="H440" i="41"/>
  <c r="H441" i="41"/>
  <c r="H442" i="41"/>
  <c r="H443" i="41"/>
  <c r="H444" i="41"/>
  <c r="H445" i="41"/>
  <c r="H446" i="41"/>
  <c r="H447" i="41"/>
  <c r="H448" i="41"/>
  <c r="H449" i="41"/>
  <c r="H450" i="41"/>
  <c r="H451" i="41"/>
  <c r="H452" i="41"/>
  <c r="H453" i="41"/>
  <c r="H454" i="41"/>
  <c r="H455" i="41"/>
  <c r="H456" i="41"/>
  <c r="H457" i="41"/>
  <c r="H458" i="41"/>
  <c r="H459" i="41"/>
  <c r="H460" i="41"/>
  <c r="H461" i="41"/>
  <c r="H462" i="41"/>
  <c r="H463" i="41"/>
  <c r="H464" i="41"/>
  <c r="H465" i="41"/>
  <c r="H466" i="41"/>
  <c r="H467" i="41"/>
  <c r="H468" i="41"/>
  <c r="H469" i="41"/>
  <c r="H470" i="41"/>
  <c r="H471" i="41"/>
  <c r="H472" i="41"/>
  <c r="H473" i="41"/>
  <c r="H474" i="41"/>
  <c r="H475" i="41"/>
  <c r="H476" i="41"/>
  <c r="H477" i="41"/>
  <c r="H478" i="41"/>
  <c r="H479" i="41"/>
  <c r="H480" i="41"/>
  <c r="H481" i="41"/>
  <c r="H482" i="41"/>
  <c r="H483" i="41"/>
  <c r="H484" i="41"/>
  <c r="H485" i="41"/>
  <c r="H486" i="41"/>
  <c r="H487" i="41"/>
  <c r="H488" i="41"/>
  <c r="H489" i="41"/>
  <c r="H490" i="41"/>
  <c r="H491" i="41"/>
  <c r="H492" i="41"/>
  <c r="H493" i="41"/>
  <c r="H494" i="41"/>
  <c r="H495" i="41"/>
  <c r="H496" i="41"/>
  <c r="H497" i="41"/>
  <c r="H498" i="41"/>
  <c r="H499" i="41"/>
  <c r="H500" i="41"/>
  <c r="H501" i="41"/>
  <c r="H502" i="41"/>
  <c r="H503" i="41"/>
  <c r="H504" i="41"/>
  <c r="H505" i="41"/>
  <c r="H506" i="41"/>
  <c r="H7" i="41"/>
  <c r="O7" i="41" s="1"/>
  <c r="G8" i="41"/>
  <c r="G9" i="41"/>
  <c r="G10" i="41"/>
  <c r="G11" i="41"/>
  <c r="G12" i="41"/>
  <c r="G13" i="41"/>
  <c r="G14" i="41"/>
  <c r="G15" i="41"/>
  <c r="G16" i="41"/>
  <c r="G17" i="41"/>
  <c r="G18" i="41"/>
  <c r="G19" i="41"/>
  <c r="G20" i="41"/>
  <c r="G21" i="41"/>
  <c r="G22" i="41"/>
  <c r="G23" i="41"/>
  <c r="G24" i="41"/>
  <c r="G25" i="41"/>
  <c r="G26" i="41"/>
  <c r="G27" i="41"/>
  <c r="G28" i="41"/>
  <c r="G29" i="41"/>
  <c r="G30" i="41"/>
  <c r="G31" i="41"/>
  <c r="G32" i="41"/>
  <c r="G33" i="41"/>
  <c r="G34" i="41"/>
  <c r="G35" i="41"/>
  <c r="G36" i="41"/>
  <c r="G37" i="41"/>
  <c r="G38" i="41"/>
  <c r="G39" i="41"/>
  <c r="G40" i="41"/>
  <c r="G41" i="41"/>
  <c r="G42" i="41"/>
  <c r="G43" i="41"/>
  <c r="G44" i="41"/>
  <c r="G45" i="41"/>
  <c r="G46" i="41"/>
  <c r="G47" i="41"/>
  <c r="G48" i="41"/>
  <c r="G49" i="41"/>
  <c r="G50" i="41"/>
  <c r="G51" i="41"/>
  <c r="G52" i="41"/>
  <c r="G53" i="41"/>
  <c r="G54" i="41"/>
  <c r="G55" i="41"/>
  <c r="G56" i="41"/>
  <c r="G57" i="41"/>
  <c r="G58" i="41"/>
  <c r="G59" i="41"/>
  <c r="G60" i="41"/>
  <c r="G61" i="41"/>
  <c r="G62" i="41"/>
  <c r="G63" i="41"/>
  <c r="G64" i="41"/>
  <c r="G65" i="41"/>
  <c r="G66" i="41"/>
  <c r="G67" i="41"/>
  <c r="G68" i="41"/>
  <c r="G69" i="41"/>
  <c r="G70" i="41"/>
  <c r="G71" i="41"/>
  <c r="G72" i="41"/>
  <c r="G73" i="41"/>
  <c r="G74" i="41"/>
  <c r="G75" i="41"/>
  <c r="G76" i="41"/>
  <c r="G77" i="41"/>
  <c r="G78" i="41"/>
  <c r="G79" i="41"/>
  <c r="G80" i="41"/>
  <c r="G81" i="41"/>
  <c r="G82" i="41"/>
  <c r="G83" i="41"/>
  <c r="G84" i="41"/>
  <c r="G85" i="41"/>
  <c r="G86" i="41"/>
  <c r="G87" i="41"/>
  <c r="G88" i="41"/>
  <c r="G89" i="41"/>
  <c r="G90" i="41"/>
  <c r="G91" i="41"/>
  <c r="G92" i="41"/>
  <c r="G93" i="41"/>
  <c r="G94" i="41"/>
  <c r="G95" i="41"/>
  <c r="G96" i="41"/>
  <c r="G97" i="41"/>
  <c r="G98" i="41"/>
  <c r="G99" i="41"/>
  <c r="G100" i="41"/>
  <c r="G101" i="41"/>
  <c r="G102" i="41"/>
  <c r="G103" i="41"/>
  <c r="G104" i="41"/>
  <c r="G105" i="41"/>
  <c r="G106" i="41"/>
  <c r="G107" i="41"/>
  <c r="G108" i="41"/>
  <c r="G109" i="41"/>
  <c r="G110" i="41"/>
  <c r="G111" i="41"/>
  <c r="G112" i="41"/>
  <c r="G113" i="41"/>
  <c r="G114" i="41"/>
  <c r="G115" i="41"/>
  <c r="G116" i="41"/>
  <c r="G117" i="41"/>
  <c r="G118" i="41"/>
  <c r="G119" i="41"/>
  <c r="G120" i="41"/>
  <c r="G121" i="41"/>
  <c r="G122" i="41"/>
  <c r="G123" i="41"/>
  <c r="G124" i="41"/>
  <c r="G125" i="41"/>
  <c r="G126" i="41"/>
  <c r="G127" i="41"/>
  <c r="G128" i="41"/>
  <c r="G129" i="41"/>
  <c r="G130" i="41"/>
  <c r="G131" i="41"/>
  <c r="G132" i="41"/>
  <c r="G133" i="41"/>
  <c r="G134" i="41"/>
  <c r="G135" i="41"/>
  <c r="G136" i="41"/>
  <c r="G137" i="41"/>
  <c r="G138" i="41"/>
  <c r="G139" i="41"/>
  <c r="G140" i="41"/>
  <c r="G141" i="41"/>
  <c r="G142" i="41"/>
  <c r="G143" i="41"/>
  <c r="G144" i="41"/>
  <c r="G145" i="41"/>
  <c r="G146" i="41"/>
  <c r="G147" i="41"/>
  <c r="G148" i="41"/>
  <c r="G149" i="41"/>
  <c r="G150" i="41"/>
  <c r="G151" i="41"/>
  <c r="G152" i="41"/>
  <c r="G153" i="41"/>
  <c r="G154" i="41"/>
  <c r="G155" i="41"/>
  <c r="G156" i="41"/>
  <c r="G157" i="41"/>
  <c r="G158" i="41"/>
  <c r="G159" i="41"/>
  <c r="G160" i="41"/>
  <c r="G161" i="41"/>
  <c r="G162" i="41"/>
  <c r="G163" i="41"/>
  <c r="G164" i="41"/>
  <c r="G165" i="41"/>
  <c r="G166" i="41"/>
  <c r="G167" i="41"/>
  <c r="G168" i="41"/>
  <c r="G169" i="41"/>
  <c r="G170" i="41"/>
  <c r="G171" i="41"/>
  <c r="G172" i="41"/>
  <c r="G173" i="41"/>
  <c r="G174" i="41"/>
  <c r="G175" i="41"/>
  <c r="G176" i="41"/>
  <c r="G177" i="41"/>
  <c r="G178" i="41"/>
  <c r="G179" i="41"/>
  <c r="G180" i="41"/>
  <c r="G181" i="41"/>
  <c r="G182" i="41"/>
  <c r="G183" i="41"/>
  <c r="G184" i="41"/>
  <c r="G185" i="41"/>
  <c r="G186" i="41"/>
  <c r="G187" i="41"/>
  <c r="G188" i="41"/>
  <c r="G189" i="41"/>
  <c r="G190" i="41"/>
  <c r="G191" i="41"/>
  <c r="G192" i="41"/>
  <c r="G193" i="41"/>
  <c r="G194" i="41"/>
  <c r="G195" i="41"/>
  <c r="G196" i="41"/>
  <c r="G197" i="41"/>
  <c r="G198" i="41"/>
  <c r="G199" i="41"/>
  <c r="G200" i="41"/>
  <c r="G201" i="41"/>
  <c r="G202" i="41"/>
  <c r="G203" i="41"/>
  <c r="G204" i="41"/>
  <c r="G205" i="41"/>
  <c r="G206" i="41"/>
  <c r="G207" i="41"/>
  <c r="G208" i="41"/>
  <c r="G209" i="41"/>
  <c r="G210" i="41"/>
  <c r="G211" i="41"/>
  <c r="G212" i="41"/>
  <c r="G213" i="41"/>
  <c r="G214" i="41"/>
  <c r="G215" i="41"/>
  <c r="G216" i="41"/>
  <c r="G217" i="41"/>
  <c r="G218" i="41"/>
  <c r="G219" i="41"/>
  <c r="G220" i="41"/>
  <c r="G221" i="41"/>
  <c r="G222" i="41"/>
  <c r="G223" i="41"/>
  <c r="G224" i="41"/>
  <c r="G225" i="41"/>
  <c r="G226" i="41"/>
  <c r="G227" i="41"/>
  <c r="G228" i="41"/>
  <c r="G229" i="41"/>
  <c r="G230" i="41"/>
  <c r="G231" i="41"/>
  <c r="G232" i="41"/>
  <c r="G233" i="41"/>
  <c r="G234" i="41"/>
  <c r="G235" i="41"/>
  <c r="G236" i="41"/>
  <c r="G237" i="41"/>
  <c r="G238" i="41"/>
  <c r="G239" i="41"/>
  <c r="G240" i="41"/>
  <c r="G241" i="41"/>
  <c r="G242" i="41"/>
  <c r="G243" i="41"/>
  <c r="G244" i="41"/>
  <c r="G245" i="41"/>
  <c r="G246" i="41"/>
  <c r="G247" i="41"/>
  <c r="G248" i="41"/>
  <c r="G249" i="41"/>
  <c r="G250" i="41"/>
  <c r="G251" i="41"/>
  <c r="G252" i="41"/>
  <c r="G253" i="41"/>
  <c r="G254" i="41"/>
  <c r="G255" i="41"/>
  <c r="G256" i="41"/>
  <c r="G257" i="41"/>
  <c r="G258" i="41"/>
  <c r="G259" i="41"/>
  <c r="G260" i="41"/>
  <c r="G261" i="41"/>
  <c r="G262" i="41"/>
  <c r="G263" i="41"/>
  <c r="G264" i="41"/>
  <c r="G265" i="41"/>
  <c r="G266" i="41"/>
  <c r="G267" i="41"/>
  <c r="G268" i="41"/>
  <c r="G269" i="41"/>
  <c r="G270" i="41"/>
  <c r="G271" i="41"/>
  <c r="G272" i="41"/>
  <c r="G273" i="41"/>
  <c r="G274" i="41"/>
  <c r="G275" i="41"/>
  <c r="G276" i="41"/>
  <c r="G277" i="41"/>
  <c r="G278" i="41"/>
  <c r="G279" i="41"/>
  <c r="G280" i="41"/>
  <c r="G281" i="41"/>
  <c r="G282" i="41"/>
  <c r="G283" i="41"/>
  <c r="G284" i="41"/>
  <c r="G285" i="41"/>
  <c r="G286" i="41"/>
  <c r="G287" i="41"/>
  <c r="G288" i="41"/>
  <c r="G289" i="41"/>
  <c r="G290" i="41"/>
  <c r="G291" i="41"/>
  <c r="G292" i="41"/>
  <c r="G293" i="41"/>
  <c r="G294" i="41"/>
  <c r="G295" i="41"/>
  <c r="G296" i="41"/>
  <c r="G297" i="41"/>
  <c r="G298" i="41"/>
  <c r="G299" i="41"/>
  <c r="G300" i="41"/>
  <c r="G301" i="41"/>
  <c r="G302" i="41"/>
  <c r="G303" i="41"/>
  <c r="G304" i="41"/>
  <c r="G305" i="41"/>
  <c r="G306" i="41"/>
  <c r="G307" i="41"/>
  <c r="G308" i="41"/>
  <c r="G309" i="41"/>
  <c r="G310" i="41"/>
  <c r="G311" i="41"/>
  <c r="G312" i="41"/>
  <c r="G313" i="41"/>
  <c r="G314" i="41"/>
  <c r="G315" i="41"/>
  <c r="G316" i="41"/>
  <c r="G317" i="41"/>
  <c r="G318" i="41"/>
  <c r="G319" i="41"/>
  <c r="G320" i="41"/>
  <c r="G321" i="41"/>
  <c r="G322" i="41"/>
  <c r="G323" i="41"/>
  <c r="G324" i="41"/>
  <c r="G325" i="41"/>
  <c r="G326" i="41"/>
  <c r="G327" i="41"/>
  <c r="G328" i="41"/>
  <c r="G329" i="41"/>
  <c r="G330" i="41"/>
  <c r="G331" i="41"/>
  <c r="G332" i="41"/>
  <c r="G333" i="41"/>
  <c r="G334" i="41"/>
  <c r="G335" i="41"/>
  <c r="G336" i="41"/>
  <c r="G337" i="41"/>
  <c r="G338" i="41"/>
  <c r="G339" i="41"/>
  <c r="G340" i="41"/>
  <c r="G341" i="41"/>
  <c r="G342" i="41"/>
  <c r="G343" i="41"/>
  <c r="G344" i="41"/>
  <c r="G345" i="41"/>
  <c r="G346" i="41"/>
  <c r="G347" i="41"/>
  <c r="G348" i="41"/>
  <c r="G349" i="41"/>
  <c r="G350" i="41"/>
  <c r="G351" i="41"/>
  <c r="G352" i="41"/>
  <c r="G353" i="41"/>
  <c r="G354" i="41"/>
  <c r="G355" i="41"/>
  <c r="G356" i="41"/>
  <c r="G357" i="41"/>
  <c r="G358" i="41"/>
  <c r="G359" i="41"/>
  <c r="G360" i="41"/>
  <c r="G361" i="41"/>
  <c r="G362" i="41"/>
  <c r="G363" i="41"/>
  <c r="G364" i="41"/>
  <c r="G365" i="41"/>
  <c r="G366" i="41"/>
  <c r="G367" i="41"/>
  <c r="G368" i="41"/>
  <c r="G369" i="41"/>
  <c r="G370" i="41"/>
  <c r="G371" i="41"/>
  <c r="G372" i="41"/>
  <c r="G373" i="41"/>
  <c r="G374" i="41"/>
  <c r="G375" i="41"/>
  <c r="G376" i="41"/>
  <c r="G377" i="41"/>
  <c r="G378" i="41"/>
  <c r="G379" i="41"/>
  <c r="G380" i="41"/>
  <c r="G381" i="41"/>
  <c r="G382" i="41"/>
  <c r="G383" i="41"/>
  <c r="G384" i="41"/>
  <c r="G385" i="41"/>
  <c r="G386" i="41"/>
  <c r="G387" i="41"/>
  <c r="G388" i="41"/>
  <c r="G389" i="41"/>
  <c r="G390" i="41"/>
  <c r="G391" i="41"/>
  <c r="G392" i="41"/>
  <c r="G393" i="41"/>
  <c r="G394" i="41"/>
  <c r="G395" i="41"/>
  <c r="G396" i="41"/>
  <c r="G397" i="41"/>
  <c r="G398" i="41"/>
  <c r="G399" i="41"/>
  <c r="G400" i="41"/>
  <c r="G401" i="41"/>
  <c r="G402" i="41"/>
  <c r="G403" i="41"/>
  <c r="G404" i="41"/>
  <c r="G405" i="41"/>
  <c r="G406" i="41"/>
  <c r="G407" i="41"/>
  <c r="G408" i="41"/>
  <c r="G409" i="41"/>
  <c r="G410" i="41"/>
  <c r="G411" i="41"/>
  <c r="G412" i="41"/>
  <c r="G413" i="41"/>
  <c r="G414" i="41"/>
  <c r="G415" i="41"/>
  <c r="G416" i="41"/>
  <c r="G417" i="41"/>
  <c r="G418" i="41"/>
  <c r="G419" i="41"/>
  <c r="G420" i="41"/>
  <c r="G421" i="41"/>
  <c r="G422" i="41"/>
  <c r="G423" i="41"/>
  <c r="G424" i="41"/>
  <c r="G425" i="41"/>
  <c r="G426" i="41"/>
  <c r="G427" i="41"/>
  <c r="G428" i="41"/>
  <c r="G429" i="41"/>
  <c r="G430" i="41"/>
  <c r="G431" i="41"/>
  <c r="G432" i="41"/>
  <c r="G433" i="41"/>
  <c r="G434" i="41"/>
  <c r="G435" i="41"/>
  <c r="G436" i="41"/>
  <c r="G437" i="41"/>
  <c r="G438" i="41"/>
  <c r="G439" i="41"/>
  <c r="G440" i="41"/>
  <c r="G441" i="41"/>
  <c r="G442" i="41"/>
  <c r="G443" i="41"/>
  <c r="G444" i="41"/>
  <c r="G445" i="41"/>
  <c r="G446" i="41"/>
  <c r="G447" i="41"/>
  <c r="G448" i="41"/>
  <c r="G449" i="41"/>
  <c r="G450" i="41"/>
  <c r="G451" i="41"/>
  <c r="G452" i="41"/>
  <c r="G453" i="41"/>
  <c r="G454" i="41"/>
  <c r="G455" i="41"/>
  <c r="G456" i="41"/>
  <c r="G457" i="41"/>
  <c r="G458" i="41"/>
  <c r="G459" i="41"/>
  <c r="G460" i="41"/>
  <c r="G461" i="41"/>
  <c r="G462" i="41"/>
  <c r="G463" i="41"/>
  <c r="G464" i="41"/>
  <c r="G465" i="41"/>
  <c r="G466" i="41"/>
  <c r="G467" i="41"/>
  <c r="G468" i="41"/>
  <c r="G469" i="41"/>
  <c r="G470" i="41"/>
  <c r="G471" i="41"/>
  <c r="G472" i="41"/>
  <c r="G473" i="41"/>
  <c r="G474" i="41"/>
  <c r="G475" i="41"/>
  <c r="G476" i="41"/>
  <c r="G477" i="41"/>
  <c r="G478" i="41"/>
  <c r="G479" i="41"/>
  <c r="G480" i="41"/>
  <c r="G481" i="41"/>
  <c r="G482" i="41"/>
  <c r="G483" i="41"/>
  <c r="G484" i="41"/>
  <c r="G485" i="41"/>
  <c r="G486" i="41"/>
  <c r="G487" i="41"/>
  <c r="G488" i="41"/>
  <c r="G489" i="41"/>
  <c r="G490" i="41"/>
  <c r="G491" i="41"/>
  <c r="G492" i="41"/>
  <c r="G493" i="41"/>
  <c r="G494" i="41"/>
  <c r="G495" i="41"/>
  <c r="G496" i="41"/>
  <c r="G497" i="41"/>
  <c r="G498" i="41"/>
  <c r="G499" i="41"/>
  <c r="G500" i="41"/>
  <c r="G501" i="41"/>
  <c r="G502" i="41"/>
  <c r="G503" i="41"/>
  <c r="G504" i="41"/>
  <c r="G505" i="41"/>
  <c r="G506" i="41"/>
  <c r="G7" i="41"/>
  <c r="E8" i="41"/>
  <c r="W8" i="41" s="1"/>
  <c r="E9" i="41"/>
  <c r="W9" i="41" s="1"/>
  <c r="X9" i="41" s="1"/>
  <c r="E10" i="41"/>
  <c r="W10" i="41" s="1"/>
  <c r="X10" i="41" s="1"/>
  <c r="E11" i="41"/>
  <c r="W11" i="41" s="1"/>
  <c r="X11" i="41" s="1"/>
  <c r="E12" i="41"/>
  <c r="W12" i="41" s="1"/>
  <c r="X12" i="41" s="1"/>
  <c r="E13" i="41"/>
  <c r="W13" i="41" s="1"/>
  <c r="X13" i="41" s="1"/>
  <c r="E14" i="41"/>
  <c r="W14" i="41" s="1"/>
  <c r="X14" i="41" s="1"/>
  <c r="E15" i="41"/>
  <c r="E16" i="41"/>
  <c r="E17" i="41"/>
  <c r="E18" i="41"/>
  <c r="E19" i="41"/>
  <c r="E20" i="41"/>
  <c r="E21" i="41"/>
  <c r="E22" i="41"/>
  <c r="E23" i="41"/>
  <c r="E24" i="41"/>
  <c r="E25" i="41"/>
  <c r="E26" i="41"/>
  <c r="E27" i="41"/>
  <c r="E28" i="41"/>
  <c r="E29" i="41"/>
  <c r="E30" i="41"/>
  <c r="E31" i="41"/>
  <c r="E32" i="41"/>
  <c r="E33" i="41"/>
  <c r="E34" i="41"/>
  <c r="E35" i="41"/>
  <c r="E36" i="41"/>
  <c r="E37" i="41"/>
  <c r="E38" i="41"/>
  <c r="E39" i="41"/>
  <c r="E40" i="41"/>
  <c r="E41" i="41"/>
  <c r="E42" i="41"/>
  <c r="E43" i="41"/>
  <c r="E44" i="41"/>
  <c r="E45" i="41"/>
  <c r="E46" i="41"/>
  <c r="E47" i="41"/>
  <c r="E48" i="41"/>
  <c r="E49" i="41"/>
  <c r="E50" i="41"/>
  <c r="E51" i="41"/>
  <c r="E52" i="41"/>
  <c r="E53" i="41"/>
  <c r="E54" i="41"/>
  <c r="E55" i="41"/>
  <c r="E56" i="41"/>
  <c r="E57" i="41"/>
  <c r="E58" i="41"/>
  <c r="E59" i="41"/>
  <c r="E60" i="41"/>
  <c r="E61" i="41"/>
  <c r="E62" i="41"/>
  <c r="E63" i="41"/>
  <c r="E64" i="41"/>
  <c r="E65" i="41"/>
  <c r="E66" i="41"/>
  <c r="E67" i="41"/>
  <c r="E68" i="41"/>
  <c r="E69" i="41"/>
  <c r="E70" i="41"/>
  <c r="E71" i="41"/>
  <c r="E72" i="41"/>
  <c r="E73" i="41"/>
  <c r="E74" i="41"/>
  <c r="E75" i="41"/>
  <c r="E76" i="41"/>
  <c r="E77" i="41"/>
  <c r="E78" i="41"/>
  <c r="E79" i="41"/>
  <c r="E80" i="41"/>
  <c r="E81" i="41"/>
  <c r="E82" i="41"/>
  <c r="E83" i="41"/>
  <c r="E84" i="41"/>
  <c r="E85" i="41"/>
  <c r="E86" i="41"/>
  <c r="E87" i="41"/>
  <c r="E88" i="41"/>
  <c r="E89" i="41"/>
  <c r="E90" i="41"/>
  <c r="E91" i="41"/>
  <c r="E92" i="41"/>
  <c r="E93" i="41"/>
  <c r="E94" i="41"/>
  <c r="E95" i="41"/>
  <c r="E96" i="41"/>
  <c r="E97" i="41"/>
  <c r="E98" i="41"/>
  <c r="E99" i="41"/>
  <c r="E100" i="41"/>
  <c r="E101" i="41"/>
  <c r="E102" i="41"/>
  <c r="E103" i="41"/>
  <c r="E104" i="41"/>
  <c r="E105" i="41"/>
  <c r="E106" i="41"/>
  <c r="E107" i="41"/>
  <c r="E108" i="41"/>
  <c r="E109" i="41"/>
  <c r="E110" i="41"/>
  <c r="E111" i="41"/>
  <c r="E112" i="41"/>
  <c r="E113" i="41"/>
  <c r="E114" i="41"/>
  <c r="E115" i="41"/>
  <c r="E116" i="41"/>
  <c r="E117" i="41"/>
  <c r="E118" i="41"/>
  <c r="E119" i="41"/>
  <c r="E120" i="41"/>
  <c r="E121" i="41"/>
  <c r="E122" i="41"/>
  <c r="E123" i="41"/>
  <c r="E124" i="41"/>
  <c r="E125" i="41"/>
  <c r="E126" i="41"/>
  <c r="E127" i="41"/>
  <c r="E128" i="41"/>
  <c r="E129" i="41"/>
  <c r="E130" i="41"/>
  <c r="E131" i="41"/>
  <c r="E132" i="41"/>
  <c r="E133" i="41"/>
  <c r="E134" i="41"/>
  <c r="E135" i="41"/>
  <c r="E136" i="41"/>
  <c r="E137" i="41"/>
  <c r="E138" i="41"/>
  <c r="E139" i="41"/>
  <c r="E140" i="41"/>
  <c r="E141" i="41"/>
  <c r="E142" i="41"/>
  <c r="E143" i="41"/>
  <c r="E144" i="41"/>
  <c r="E145" i="41"/>
  <c r="E146" i="41"/>
  <c r="E147" i="41"/>
  <c r="E148" i="41"/>
  <c r="E149" i="41"/>
  <c r="E150" i="41"/>
  <c r="E151" i="41"/>
  <c r="E152" i="41"/>
  <c r="E153" i="41"/>
  <c r="E154" i="41"/>
  <c r="E155" i="41"/>
  <c r="E156" i="41"/>
  <c r="E157" i="41"/>
  <c r="E158" i="41"/>
  <c r="E159" i="41"/>
  <c r="E160" i="41"/>
  <c r="E161" i="41"/>
  <c r="E162" i="41"/>
  <c r="E163" i="41"/>
  <c r="E164" i="41"/>
  <c r="E165" i="41"/>
  <c r="E166" i="41"/>
  <c r="E167" i="41"/>
  <c r="E168" i="41"/>
  <c r="E169" i="41"/>
  <c r="E170" i="41"/>
  <c r="E171" i="41"/>
  <c r="E172" i="41"/>
  <c r="E173" i="41"/>
  <c r="E174" i="41"/>
  <c r="E175" i="41"/>
  <c r="E176" i="41"/>
  <c r="E177" i="41"/>
  <c r="E178" i="41"/>
  <c r="E179" i="41"/>
  <c r="E180" i="41"/>
  <c r="E181" i="41"/>
  <c r="E182" i="41"/>
  <c r="E183" i="41"/>
  <c r="E184" i="41"/>
  <c r="E185" i="41"/>
  <c r="E186" i="41"/>
  <c r="E187" i="41"/>
  <c r="E188" i="41"/>
  <c r="E189" i="41"/>
  <c r="E190" i="41"/>
  <c r="E191" i="41"/>
  <c r="E192" i="41"/>
  <c r="E193" i="41"/>
  <c r="E194" i="41"/>
  <c r="E195" i="41"/>
  <c r="E196" i="41"/>
  <c r="E197" i="41"/>
  <c r="E198" i="41"/>
  <c r="E199" i="41"/>
  <c r="E200" i="41"/>
  <c r="E201" i="41"/>
  <c r="E202" i="41"/>
  <c r="E203" i="41"/>
  <c r="E204" i="41"/>
  <c r="E205" i="41"/>
  <c r="E206" i="41"/>
  <c r="E207" i="41"/>
  <c r="E208" i="41"/>
  <c r="E209" i="41"/>
  <c r="E210" i="41"/>
  <c r="E211" i="41"/>
  <c r="E212" i="41"/>
  <c r="E213" i="41"/>
  <c r="E214" i="41"/>
  <c r="E215" i="41"/>
  <c r="E216" i="41"/>
  <c r="E217" i="41"/>
  <c r="E218" i="41"/>
  <c r="E219" i="41"/>
  <c r="E220" i="41"/>
  <c r="E221" i="41"/>
  <c r="E222" i="41"/>
  <c r="E223" i="41"/>
  <c r="E224" i="41"/>
  <c r="E225" i="41"/>
  <c r="E226" i="41"/>
  <c r="E227" i="41"/>
  <c r="E228" i="41"/>
  <c r="E229" i="41"/>
  <c r="E230" i="41"/>
  <c r="E231" i="41"/>
  <c r="E232" i="41"/>
  <c r="E233" i="41"/>
  <c r="E234" i="41"/>
  <c r="E235" i="41"/>
  <c r="E236" i="41"/>
  <c r="E237" i="41"/>
  <c r="E238" i="41"/>
  <c r="E239" i="41"/>
  <c r="E240" i="41"/>
  <c r="E241" i="41"/>
  <c r="E242" i="41"/>
  <c r="E243" i="41"/>
  <c r="E244" i="41"/>
  <c r="E245" i="41"/>
  <c r="E246" i="41"/>
  <c r="E247" i="41"/>
  <c r="E248" i="41"/>
  <c r="E249" i="41"/>
  <c r="E250" i="41"/>
  <c r="E251" i="41"/>
  <c r="E252" i="41"/>
  <c r="E253" i="41"/>
  <c r="E254" i="41"/>
  <c r="E255" i="41"/>
  <c r="E256" i="41"/>
  <c r="E257" i="41"/>
  <c r="E258" i="41"/>
  <c r="E259" i="41"/>
  <c r="E260" i="41"/>
  <c r="E261" i="41"/>
  <c r="E262" i="41"/>
  <c r="E263" i="41"/>
  <c r="E264" i="41"/>
  <c r="E265" i="41"/>
  <c r="E266" i="41"/>
  <c r="E267" i="41"/>
  <c r="E268" i="41"/>
  <c r="E269" i="41"/>
  <c r="E270" i="41"/>
  <c r="E271" i="41"/>
  <c r="E272" i="41"/>
  <c r="E273" i="41"/>
  <c r="E274" i="41"/>
  <c r="E275" i="41"/>
  <c r="E276" i="41"/>
  <c r="E277" i="41"/>
  <c r="E278" i="41"/>
  <c r="E279" i="41"/>
  <c r="E280" i="41"/>
  <c r="E281" i="41"/>
  <c r="E282" i="41"/>
  <c r="E283" i="41"/>
  <c r="E284" i="41"/>
  <c r="E285" i="41"/>
  <c r="E286" i="41"/>
  <c r="E287" i="41"/>
  <c r="E288" i="41"/>
  <c r="E289" i="41"/>
  <c r="E290" i="41"/>
  <c r="E291" i="41"/>
  <c r="E292" i="41"/>
  <c r="E293" i="41"/>
  <c r="E294" i="41"/>
  <c r="E295" i="41"/>
  <c r="E296" i="41"/>
  <c r="E297" i="41"/>
  <c r="E298" i="41"/>
  <c r="E299" i="41"/>
  <c r="E300" i="41"/>
  <c r="E301" i="41"/>
  <c r="E302" i="41"/>
  <c r="E303" i="41"/>
  <c r="E304" i="41"/>
  <c r="E305" i="41"/>
  <c r="E306" i="41"/>
  <c r="E307" i="41"/>
  <c r="E308" i="41"/>
  <c r="E309" i="41"/>
  <c r="E310" i="41"/>
  <c r="E311" i="41"/>
  <c r="E312" i="41"/>
  <c r="E313" i="41"/>
  <c r="E314" i="41"/>
  <c r="E315" i="41"/>
  <c r="E316" i="41"/>
  <c r="E317" i="41"/>
  <c r="E318" i="41"/>
  <c r="E319" i="41"/>
  <c r="E320" i="41"/>
  <c r="E321" i="41"/>
  <c r="E322" i="41"/>
  <c r="E323" i="41"/>
  <c r="E324" i="41"/>
  <c r="E325" i="41"/>
  <c r="E326" i="41"/>
  <c r="E327" i="41"/>
  <c r="E328" i="41"/>
  <c r="E329" i="41"/>
  <c r="E330" i="41"/>
  <c r="E331" i="41"/>
  <c r="E332" i="41"/>
  <c r="E333" i="41"/>
  <c r="E334" i="41"/>
  <c r="E335" i="41"/>
  <c r="E336" i="41"/>
  <c r="E337" i="41"/>
  <c r="E338" i="41"/>
  <c r="E339" i="41"/>
  <c r="E340" i="41"/>
  <c r="E341" i="41"/>
  <c r="E342" i="41"/>
  <c r="E343" i="41"/>
  <c r="E344" i="41"/>
  <c r="E345" i="41"/>
  <c r="E346" i="41"/>
  <c r="E347" i="41"/>
  <c r="E348" i="41"/>
  <c r="E349" i="41"/>
  <c r="E350" i="41"/>
  <c r="E351" i="41"/>
  <c r="E352" i="41"/>
  <c r="E353" i="41"/>
  <c r="E354" i="41"/>
  <c r="E355" i="41"/>
  <c r="E356" i="41"/>
  <c r="E357" i="41"/>
  <c r="E358" i="41"/>
  <c r="E359" i="41"/>
  <c r="E360" i="41"/>
  <c r="E361" i="41"/>
  <c r="E362" i="41"/>
  <c r="E363" i="41"/>
  <c r="E364" i="41"/>
  <c r="E365" i="41"/>
  <c r="E366" i="41"/>
  <c r="E367" i="41"/>
  <c r="E368" i="41"/>
  <c r="E369" i="41"/>
  <c r="E370" i="41"/>
  <c r="E371" i="41"/>
  <c r="E372" i="41"/>
  <c r="E373" i="41"/>
  <c r="E374" i="41"/>
  <c r="E375" i="41"/>
  <c r="E376" i="41"/>
  <c r="E377" i="41"/>
  <c r="E378" i="41"/>
  <c r="E379" i="41"/>
  <c r="E380" i="41"/>
  <c r="E381" i="41"/>
  <c r="E382" i="41"/>
  <c r="E383" i="41"/>
  <c r="E384" i="41"/>
  <c r="E385" i="41"/>
  <c r="E386" i="41"/>
  <c r="E387" i="41"/>
  <c r="E388" i="41"/>
  <c r="E389" i="41"/>
  <c r="E390" i="41"/>
  <c r="E391" i="41"/>
  <c r="E392" i="41"/>
  <c r="E393" i="41"/>
  <c r="E394" i="41"/>
  <c r="E395" i="41"/>
  <c r="E396" i="41"/>
  <c r="E397" i="41"/>
  <c r="E398" i="41"/>
  <c r="E399" i="41"/>
  <c r="E400" i="41"/>
  <c r="E401" i="41"/>
  <c r="E402" i="41"/>
  <c r="E403" i="41"/>
  <c r="E404" i="41"/>
  <c r="E405" i="41"/>
  <c r="E406" i="41"/>
  <c r="E407" i="41"/>
  <c r="E408" i="41"/>
  <c r="E409" i="41"/>
  <c r="E410" i="41"/>
  <c r="E411" i="41"/>
  <c r="E412" i="41"/>
  <c r="E413" i="41"/>
  <c r="E414" i="41"/>
  <c r="E415" i="41"/>
  <c r="E416" i="41"/>
  <c r="E417" i="41"/>
  <c r="E418" i="41"/>
  <c r="E419" i="41"/>
  <c r="E420" i="41"/>
  <c r="E421" i="41"/>
  <c r="E422" i="41"/>
  <c r="E423" i="41"/>
  <c r="E424" i="41"/>
  <c r="E425" i="41"/>
  <c r="E426" i="41"/>
  <c r="E427" i="41"/>
  <c r="E428" i="41"/>
  <c r="E429" i="41"/>
  <c r="E430" i="41"/>
  <c r="E431" i="41"/>
  <c r="E432" i="41"/>
  <c r="E433" i="41"/>
  <c r="E434" i="41"/>
  <c r="E435" i="41"/>
  <c r="E436" i="41"/>
  <c r="E437" i="41"/>
  <c r="E438" i="41"/>
  <c r="E439" i="41"/>
  <c r="E440" i="41"/>
  <c r="E441" i="41"/>
  <c r="E442" i="41"/>
  <c r="E443" i="41"/>
  <c r="E444" i="41"/>
  <c r="E445" i="41"/>
  <c r="E446" i="41"/>
  <c r="E447" i="41"/>
  <c r="E448" i="41"/>
  <c r="E449" i="41"/>
  <c r="E450" i="41"/>
  <c r="E451" i="41"/>
  <c r="E452" i="41"/>
  <c r="E453" i="41"/>
  <c r="E454" i="41"/>
  <c r="E455" i="41"/>
  <c r="E456" i="41"/>
  <c r="E457" i="41"/>
  <c r="E458" i="41"/>
  <c r="E459" i="41"/>
  <c r="E460" i="41"/>
  <c r="E461" i="41"/>
  <c r="E462" i="41"/>
  <c r="E463" i="41"/>
  <c r="E464" i="41"/>
  <c r="E465" i="41"/>
  <c r="E466" i="41"/>
  <c r="E467" i="41"/>
  <c r="E468" i="41"/>
  <c r="E469" i="41"/>
  <c r="E470" i="41"/>
  <c r="E471" i="41"/>
  <c r="E472" i="41"/>
  <c r="E473" i="41"/>
  <c r="E474" i="41"/>
  <c r="E475" i="41"/>
  <c r="E476" i="41"/>
  <c r="E477" i="41"/>
  <c r="E478" i="41"/>
  <c r="E479" i="41"/>
  <c r="E480" i="41"/>
  <c r="E481" i="41"/>
  <c r="E482" i="41"/>
  <c r="E483" i="41"/>
  <c r="E484" i="41"/>
  <c r="E485" i="41"/>
  <c r="E486" i="41"/>
  <c r="E487" i="41"/>
  <c r="E488" i="41"/>
  <c r="E489" i="41"/>
  <c r="E490" i="41"/>
  <c r="E491" i="41"/>
  <c r="E492" i="41"/>
  <c r="E493" i="41"/>
  <c r="E494" i="41"/>
  <c r="E495" i="41"/>
  <c r="E496" i="41"/>
  <c r="E497" i="41"/>
  <c r="E498" i="41"/>
  <c r="E499" i="41"/>
  <c r="E500" i="41"/>
  <c r="E501" i="41"/>
  <c r="E502" i="41"/>
  <c r="E503" i="41"/>
  <c r="E504" i="41"/>
  <c r="E505" i="41"/>
  <c r="E506" i="41"/>
  <c r="E7" i="41"/>
  <c r="D8" i="41"/>
  <c r="D9" i="41"/>
  <c r="D10" i="41"/>
  <c r="D11" i="41"/>
  <c r="D12" i="41"/>
  <c r="D13" i="41"/>
  <c r="D14" i="41"/>
  <c r="D15" i="41"/>
  <c r="D16" i="41"/>
  <c r="D17" i="41"/>
  <c r="D18" i="41"/>
  <c r="D19" i="41"/>
  <c r="D20" i="41"/>
  <c r="D21" i="41"/>
  <c r="D22" i="41"/>
  <c r="D23" i="41"/>
  <c r="D24" i="41"/>
  <c r="D25" i="41"/>
  <c r="D26" i="41"/>
  <c r="D27" i="41"/>
  <c r="D28" i="41"/>
  <c r="D29" i="41"/>
  <c r="D30" i="41"/>
  <c r="D31" i="41"/>
  <c r="D32" i="41"/>
  <c r="D33" i="41"/>
  <c r="D34" i="41"/>
  <c r="D35" i="41"/>
  <c r="D36" i="41"/>
  <c r="D37" i="41"/>
  <c r="D38" i="41"/>
  <c r="D39" i="41"/>
  <c r="D40" i="41"/>
  <c r="D41" i="41"/>
  <c r="D42" i="41"/>
  <c r="D43" i="41"/>
  <c r="D44" i="41"/>
  <c r="D45" i="41"/>
  <c r="D46" i="41"/>
  <c r="D47" i="41"/>
  <c r="D48" i="41"/>
  <c r="D49" i="41"/>
  <c r="D50" i="41"/>
  <c r="D51" i="41"/>
  <c r="D52" i="41"/>
  <c r="D53" i="41"/>
  <c r="D54" i="41"/>
  <c r="D55" i="41"/>
  <c r="D56" i="41"/>
  <c r="D57" i="41"/>
  <c r="D58" i="41"/>
  <c r="D59" i="41"/>
  <c r="D60" i="41"/>
  <c r="D61" i="41"/>
  <c r="D62" i="41"/>
  <c r="D63" i="41"/>
  <c r="D64" i="41"/>
  <c r="D65" i="41"/>
  <c r="D66" i="41"/>
  <c r="D67" i="41"/>
  <c r="D68" i="41"/>
  <c r="D69" i="41"/>
  <c r="D70" i="41"/>
  <c r="D71" i="41"/>
  <c r="D72" i="41"/>
  <c r="D73" i="41"/>
  <c r="D74" i="41"/>
  <c r="D75" i="41"/>
  <c r="D76" i="41"/>
  <c r="D77" i="41"/>
  <c r="D78" i="41"/>
  <c r="D79" i="41"/>
  <c r="D80" i="41"/>
  <c r="D81" i="41"/>
  <c r="D82" i="41"/>
  <c r="D83" i="41"/>
  <c r="D84" i="41"/>
  <c r="D85" i="41"/>
  <c r="D86" i="41"/>
  <c r="D87" i="41"/>
  <c r="D88" i="41"/>
  <c r="D89" i="41"/>
  <c r="D90" i="41"/>
  <c r="D91" i="41"/>
  <c r="D92" i="41"/>
  <c r="D93" i="41"/>
  <c r="D94" i="41"/>
  <c r="D95" i="41"/>
  <c r="D96" i="41"/>
  <c r="D97" i="41"/>
  <c r="D98" i="41"/>
  <c r="D99" i="41"/>
  <c r="D100" i="41"/>
  <c r="D101" i="41"/>
  <c r="D102" i="41"/>
  <c r="D103" i="41"/>
  <c r="D104" i="41"/>
  <c r="D105" i="41"/>
  <c r="D106" i="41"/>
  <c r="D107" i="41"/>
  <c r="D108" i="41"/>
  <c r="D109" i="41"/>
  <c r="D110" i="41"/>
  <c r="D111" i="41"/>
  <c r="D112" i="41"/>
  <c r="D113" i="41"/>
  <c r="D114" i="41"/>
  <c r="D115" i="41"/>
  <c r="D116" i="41"/>
  <c r="D117" i="41"/>
  <c r="D118" i="41"/>
  <c r="D119" i="41"/>
  <c r="D120" i="41"/>
  <c r="D121" i="41"/>
  <c r="D122" i="41"/>
  <c r="D123" i="41"/>
  <c r="D124" i="41"/>
  <c r="D125" i="41"/>
  <c r="D126" i="41"/>
  <c r="D127" i="41"/>
  <c r="D128" i="41"/>
  <c r="D129" i="41"/>
  <c r="D130" i="41"/>
  <c r="D131" i="41"/>
  <c r="D132" i="41"/>
  <c r="D133" i="41"/>
  <c r="D134" i="41"/>
  <c r="D135" i="41"/>
  <c r="D136" i="41"/>
  <c r="D137" i="41"/>
  <c r="D138" i="41"/>
  <c r="D139" i="41"/>
  <c r="D140" i="41"/>
  <c r="D141" i="41"/>
  <c r="D142" i="41"/>
  <c r="D143" i="41"/>
  <c r="D144" i="41"/>
  <c r="D145" i="41"/>
  <c r="D146" i="41"/>
  <c r="D147" i="41"/>
  <c r="D148" i="41"/>
  <c r="D149" i="41"/>
  <c r="D150" i="41"/>
  <c r="D151" i="41"/>
  <c r="D152" i="41"/>
  <c r="D153" i="41"/>
  <c r="D154" i="41"/>
  <c r="D155" i="41"/>
  <c r="D156" i="41"/>
  <c r="D157" i="41"/>
  <c r="D158" i="41"/>
  <c r="D159" i="41"/>
  <c r="D160" i="41"/>
  <c r="D161" i="41"/>
  <c r="D162" i="41"/>
  <c r="D163" i="41"/>
  <c r="D164" i="41"/>
  <c r="D165" i="41"/>
  <c r="D166" i="41"/>
  <c r="D167" i="41"/>
  <c r="D168" i="41"/>
  <c r="D169" i="41"/>
  <c r="D170" i="41"/>
  <c r="D171" i="41"/>
  <c r="D172" i="41"/>
  <c r="D173" i="41"/>
  <c r="D174" i="41"/>
  <c r="D175" i="41"/>
  <c r="D176" i="41"/>
  <c r="D177" i="41"/>
  <c r="D178" i="41"/>
  <c r="D179" i="41"/>
  <c r="D180" i="41"/>
  <c r="D181" i="41"/>
  <c r="D182" i="41"/>
  <c r="D183" i="41"/>
  <c r="D184" i="41"/>
  <c r="D185" i="41"/>
  <c r="D186" i="41"/>
  <c r="D187" i="41"/>
  <c r="D188" i="41"/>
  <c r="D189" i="41"/>
  <c r="D190" i="41"/>
  <c r="D191" i="41"/>
  <c r="D192" i="41"/>
  <c r="D193" i="41"/>
  <c r="D194" i="41"/>
  <c r="D195" i="41"/>
  <c r="D196" i="41"/>
  <c r="D197" i="41"/>
  <c r="D198" i="41"/>
  <c r="D199" i="41"/>
  <c r="D200" i="41"/>
  <c r="D201" i="41"/>
  <c r="D202" i="41"/>
  <c r="D203" i="41"/>
  <c r="D204" i="41"/>
  <c r="D205" i="41"/>
  <c r="D206" i="41"/>
  <c r="D207" i="41"/>
  <c r="D208" i="41"/>
  <c r="D209" i="41"/>
  <c r="D210" i="41"/>
  <c r="D211" i="41"/>
  <c r="D212" i="41"/>
  <c r="D213" i="41"/>
  <c r="D214" i="41"/>
  <c r="D215" i="41"/>
  <c r="D216" i="41"/>
  <c r="D217" i="41"/>
  <c r="D218" i="41"/>
  <c r="D219" i="41"/>
  <c r="D220" i="41"/>
  <c r="D221" i="41"/>
  <c r="D222" i="41"/>
  <c r="D223" i="41"/>
  <c r="D224" i="41"/>
  <c r="D225" i="41"/>
  <c r="D226" i="41"/>
  <c r="D227" i="41"/>
  <c r="D228" i="41"/>
  <c r="D229" i="41"/>
  <c r="D230" i="41"/>
  <c r="D231" i="41"/>
  <c r="D232" i="41"/>
  <c r="D233" i="41"/>
  <c r="D234" i="41"/>
  <c r="D235" i="41"/>
  <c r="D236" i="41"/>
  <c r="D237" i="41"/>
  <c r="D238" i="41"/>
  <c r="D239" i="41"/>
  <c r="D240" i="41"/>
  <c r="D241" i="41"/>
  <c r="D242" i="41"/>
  <c r="D243" i="41"/>
  <c r="D244" i="41"/>
  <c r="D245" i="41"/>
  <c r="D246" i="41"/>
  <c r="D247" i="41"/>
  <c r="D248" i="41"/>
  <c r="D249" i="41"/>
  <c r="D250" i="41"/>
  <c r="D251" i="41"/>
  <c r="D252" i="41"/>
  <c r="D253" i="41"/>
  <c r="D254" i="41"/>
  <c r="D255" i="41"/>
  <c r="D256" i="41"/>
  <c r="D257" i="41"/>
  <c r="D258" i="41"/>
  <c r="D259" i="41"/>
  <c r="D260" i="41"/>
  <c r="D261" i="41"/>
  <c r="D262" i="41"/>
  <c r="D263" i="41"/>
  <c r="D264" i="41"/>
  <c r="D265" i="41"/>
  <c r="D266" i="41"/>
  <c r="D267" i="41"/>
  <c r="D268" i="41"/>
  <c r="D269" i="41"/>
  <c r="D270" i="41"/>
  <c r="D271" i="41"/>
  <c r="D272" i="41"/>
  <c r="D273" i="41"/>
  <c r="D274" i="41"/>
  <c r="D275" i="41"/>
  <c r="D276" i="41"/>
  <c r="D277" i="41"/>
  <c r="D278" i="41"/>
  <c r="D279" i="41"/>
  <c r="D280" i="41"/>
  <c r="D281" i="41"/>
  <c r="D282" i="41"/>
  <c r="D283" i="41"/>
  <c r="D284" i="41"/>
  <c r="D285" i="41"/>
  <c r="D286" i="41"/>
  <c r="D287" i="41"/>
  <c r="D288" i="41"/>
  <c r="D289" i="41"/>
  <c r="D290" i="41"/>
  <c r="D291" i="41"/>
  <c r="D292" i="41"/>
  <c r="D293" i="41"/>
  <c r="D294" i="41"/>
  <c r="D295" i="41"/>
  <c r="D296" i="41"/>
  <c r="D297" i="41"/>
  <c r="D298" i="41"/>
  <c r="D299" i="41"/>
  <c r="D300" i="41"/>
  <c r="D301" i="41"/>
  <c r="D302" i="41"/>
  <c r="D303" i="41"/>
  <c r="D304" i="41"/>
  <c r="D305" i="41"/>
  <c r="D306" i="41"/>
  <c r="D307" i="41"/>
  <c r="D308" i="41"/>
  <c r="D309" i="41"/>
  <c r="D310" i="41"/>
  <c r="D311" i="41"/>
  <c r="D312" i="41"/>
  <c r="D313" i="41"/>
  <c r="D314" i="41"/>
  <c r="D315" i="41"/>
  <c r="D316" i="41"/>
  <c r="D317" i="41"/>
  <c r="D318" i="41"/>
  <c r="D319" i="41"/>
  <c r="D320" i="41"/>
  <c r="D321" i="41"/>
  <c r="D322" i="41"/>
  <c r="D323" i="41"/>
  <c r="D324" i="41"/>
  <c r="D325" i="41"/>
  <c r="D326" i="41"/>
  <c r="D327" i="41"/>
  <c r="D328" i="41"/>
  <c r="D329" i="41"/>
  <c r="D330" i="41"/>
  <c r="D331" i="41"/>
  <c r="D332" i="41"/>
  <c r="D333" i="41"/>
  <c r="D334" i="41"/>
  <c r="D335" i="41"/>
  <c r="D336" i="41"/>
  <c r="D337" i="41"/>
  <c r="D338" i="41"/>
  <c r="D339" i="41"/>
  <c r="D340" i="41"/>
  <c r="D341" i="41"/>
  <c r="D342" i="41"/>
  <c r="D343" i="41"/>
  <c r="D344" i="41"/>
  <c r="D345" i="41"/>
  <c r="D346" i="41"/>
  <c r="D347" i="41"/>
  <c r="D348" i="41"/>
  <c r="D349" i="41"/>
  <c r="D350" i="41"/>
  <c r="D351" i="41"/>
  <c r="D352" i="41"/>
  <c r="D353" i="41"/>
  <c r="D354" i="41"/>
  <c r="D355" i="41"/>
  <c r="D356" i="41"/>
  <c r="D357" i="41"/>
  <c r="D358" i="41"/>
  <c r="D359" i="41"/>
  <c r="D360" i="41"/>
  <c r="D361" i="41"/>
  <c r="D362" i="41"/>
  <c r="D363" i="41"/>
  <c r="D364" i="41"/>
  <c r="D365" i="41"/>
  <c r="D366" i="41"/>
  <c r="D367" i="41"/>
  <c r="D368" i="41"/>
  <c r="D369" i="41"/>
  <c r="D370" i="41"/>
  <c r="D371" i="41"/>
  <c r="D372" i="41"/>
  <c r="D373" i="41"/>
  <c r="D374" i="41"/>
  <c r="D375" i="41"/>
  <c r="D376" i="41"/>
  <c r="D377" i="41"/>
  <c r="D378" i="41"/>
  <c r="D379" i="41"/>
  <c r="D380" i="41"/>
  <c r="D381" i="41"/>
  <c r="D382" i="41"/>
  <c r="D383" i="41"/>
  <c r="D384" i="41"/>
  <c r="D385" i="41"/>
  <c r="D386" i="41"/>
  <c r="D387" i="41"/>
  <c r="D388" i="41"/>
  <c r="D389" i="41"/>
  <c r="D390" i="41"/>
  <c r="D391" i="41"/>
  <c r="D392" i="41"/>
  <c r="D393" i="41"/>
  <c r="D394" i="41"/>
  <c r="D395" i="41"/>
  <c r="D396" i="41"/>
  <c r="D397" i="41"/>
  <c r="D398" i="41"/>
  <c r="D399" i="41"/>
  <c r="D400" i="41"/>
  <c r="D401" i="41"/>
  <c r="D402" i="41"/>
  <c r="D403" i="41"/>
  <c r="D404" i="41"/>
  <c r="D405" i="41"/>
  <c r="D406" i="41"/>
  <c r="D407" i="41"/>
  <c r="D408" i="41"/>
  <c r="D409" i="41"/>
  <c r="D410" i="41"/>
  <c r="D411" i="41"/>
  <c r="D412" i="41"/>
  <c r="D413" i="41"/>
  <c r="D414" i="41"/>
  <c r="D415" i="41"/>
  <c r="D416" i="41"/>
  <c r="D417" i="41"/>
  <c r="D418" i="41"/>
  <c r="D419" i="41"/>
  <c r="D420" i="41"/>
  <c r="D421" i="41"/>
  <c r="D422" i="41"/>
  <c r="D423" i="41"/>
  <c r="D424" i="41"/>
  <c r="D425" i="41"/>
  <c r="D426" i="41"/>
  <c r="D427" i="41"/>
  <c r="D428" i="41"/>
  <c r="D429" i="41"/>
  <c r="D430" i="41"/>
  <c r="D431" i="41"/>
  <c r="D432" i="41"/>
  <c r="D433" i="41"/>
  <c r="D434" i="41"/>
  <c r="D435" i="41"/>
  <c r="D436" i="41"/>
  <c r="D437" i="41"/>
  <c r="D438" i="41"/>
  <c r="D439" i="41"/>
  <c r="D440" i="41"/>
  <c r="D441" i="41"/>
  <c r="D442" i="41"/>
  <c r="D443" i="41"/>
  <c r="D444" i="41"/>
  <c r="D445" i="41"/>
  <c r="D446" i="41"/>
  <c r="D447" i="41"/>
  <c r="D448" i="41"/>
  <c r="D449" i="41"/>
  <c r="D450" i="41"/>
  <c r="D451" i="41"/>
  <c r="D452" i="41"/>
  <c r="D453" i="41"/>
  <c r="D454" i="41"/>
  <c r="D455" i="41"/>
  <c r="D456" i="41"/>
  <c r="D457" i="41"/>
  <c r="D458" i="41"/>
  <c r="D459" i="41"/>
  <c r="D460" i="41"/>
  <c r="D461" i="41"/>
  <c r="D462" i="41"/>
  <c r="D463" i="41"/>
  <c r="D464" i="41"/>
  <c r="D465" i="41"/>
  <c r="D466" i="41"/>
  <c r="D467" i="41"/>
  <c r="D468" i="41"/>
  <c r="D469" i="41"/>
  <c r="D470" i="41"/>
  <c r="D471" i="41"/>
  <c r="D472" i="41"/>
  <c r="D473" i="41"/>
  <c r="D474" i="41"/>
  <c r="D475" i="41"/>
  <c r="D476" i="41"/>
  <c r="D477" i="41"/>
  <c r="D478" i="41"/>
  <c r="D479" i="41"/>
  <c r="D480" i="41"/>
  <c r="D481" i="41"/>
  <c r="D482" i="41"/>
  <c r="D483" i="41"/>
  <c r="D484" i="41"/>
  <c r="D485" i="41"/>
  <c r="D486" i="41"/>
  <c r="D487" i="41"/>
  <c r="D488" i="41"/>
  <c r="D489" i="41"/>
  <c r="D490" i="41"/>
  <c r="D491" i="41"/>
  <c r="D492" i="41"/>
  <c r="D493" i="41"/>
  <c r="D494" i="41"/>
  <c r="D495" i="41"/>
  <c r="D496" i="41"/>
  <c r="D497" i="41"/>
  <c r="D498" i="41"/>
  <c r="D499" i="41"/>
  <c r="D500" i="41"/>
  <c r="D501" i="41"/>
  <c r="D502" i="41"/>
  <c r="D503" i="41"/>
  <c r="D504" i="41"/>
  <c r="D505" i="41"/>
  <c r="D506" i="41"/>
  <c r="D7" i="41"/>
  <c r="C8" i="41"/>
  <c r="C9" i="41"/>
  <c r="C10" i="41"/>
  <c r="C11" i="41"/>
  <c r="C12" i="41"/>
  <c r="C13" i="41"/>
  <c r="C14" i="41"/>
  <c r="C15" i="41"/>
  <c r="C16" i="41"/>
  <c r="C17" i="41"/>
  <c r="C18" i="41"/>
  <c r="C19" i="41"/>
  <c r="C20" i="41"/>
  <c r="C21" i="41"/>
  <c r="C22" i="41"/>
  <c r="C23" i="41"/>
  <c r="C24" i="41"/>
  <c r="C25" i="41"/>
  <c r="C26" i="41"/>
  <c r="C27" i="41"/>
  <c r="C28" i="41"/>
  <c r="C29" i="41"/>
  <c r="C30" i="41"/>
  <c r="C31" i="41"/>
  <c r="C32" i="41"/>
  <c r="C33" i="41"/>
  <c r="C34" i="41"/>
  <c r="C35" i="41"/>
  <c r="C36" i="41"/>
  <c r="C37" i="41"/>
  <c r="C38" i="41"/>
  <c r="C39" i="41"/>
  <c r="C40" i="41"/>
  <c r="C41" i="41"/>
  <c r="C42" i="41"/>
  <c r="C43" i="41"/>
  <c r="C44" i="41"/>
  <c r="C45" i="41"/>
  <c r="C46" i="41"/>
  <c r="C47" i="41"/>
  <c r="C48" i="41"/>
  <c r="C49" i="41"/>
  <c r="C50" i="41"/>
  <c r="C51" i="41"/>
  <c r="C52" i="41"/>
  <c r="C53" i="41"/>
  <c r="C54" i="41"/>
  <c r="C55" i="41"/>
  <c r="C56" i="41"/>
  <c r="C57" i="41"/>
  <c r="C58" i="41"/>
  <c r="C59" i="41"/>
  <c r="C60" i="41"/>
  <c r="C61" i="41"/>
  <c r="C62" i="41"/>
  <c r="C63" i="41"/>
  <c r="C64" i="41"/>
  <c r="C65" i="41"/>
  <c r="C66" i="41"/>
  <c r="C67" i="41"/>
  <c r="C68" i="41"/>
  <c r="C69" i="41"/>
  <c r="C70" i="41"/>
  <c r="C71" i="41"/>
  <c r="C72" i="41"/>
  <c r="C73" i="41"/>
  <c r="C74" i="41"/>
  <c r="C75" i="41"/>
  <c r="C76" i="41"/>
  <c r="C77" i="41"/>
  <c r="C78" i="41"/>
  <c r="C79" i="41"/>
  <c r="C80" i="41"/>
  <c r="C81" i="41"/>
  <c r="C82" i="41"/>
  <c r="C83" i="41"/>
  <c r="C84" i="41"/>
  <c r="C85" i="41"/>
  <c r="C86" i="41"/>
  <c r="C87" i="41"/>
  <c r="C88" i="41"/>
  <c r="C89" i="41"/>
  <c r="C90" i="41"/>
  <c r="C91" i="41"/>
  <c r="C92" i="41"/>
  <c r="C93" i="41"/>
  <c r="C94" i="41"/>
  <c r="C95" i="41"/>
  <c r="C96" i="41"/>
  <c r="C97" i="41"/>
  <c r="C98" i="41"/>
  <c r="C99" i="41"/>
  <c r="C100" i="41"/>
  <c r="C101" i="41"/>
  <c r="C102" i="41"/>
  <c r="C103" i="41"/>
  <c r="C104" i="41"/>
  <c r="C105" i="41"/>
  <c r="C106" i="41"/>
  <c r="C107" i="41"/>
  <c r="C108" i="41"/>
  <c r="C109" i="41"/>
  <c r="C110" i="41"/>
  <c r="C111" i="41"/>
  <c r="C112" i="41"/>
  <c r="C113" i="41"/>
  <c r="C114" i="41"/>
  <c r="C115" i="41"/>
  <c r="C116" i="41"/>
  <c r="C117" i="41"/>
  <c r="C118" i="41"/>
  <c r="C119" i="41"/>
  <c r="C120" i="41"/>
  <c r="C121" i="41"/>
  <c r="C122" i="41"/>
  <c r="C123" i="41"/>
  <c r="C124" i="41"/>
  <c r="C125" i="41"/>
  <c r="C126" i="41"/>
  <c r="C127" i="41"/>
  <c r="C128" i="41"/>
  <c r="C129" i="41"/>
  <c r="C130" i="41"/>
  <c r="C131" i="41"/>
  <c r="C132" i="41"/>
  <c r="C133" i="41"/>
  <c r="C134" i="41"/>
  <c r="C135" i="41"/>
  <c r="C136" i="41"/>
  <c r="C137" i="41"/>
  <c r="C138" i="41"/>
  <c r="C139" i="41"/>
  <c r="C140" i="41"/>
  <c r="C141" i="41"/>
  <c r="C142" i="41"/>
  <c r="C143" i="41"/>
  <c r="C144" i="41"/>
  <c r="C145" i="41"/>
  <c r="C146" i="41"/>
  <c r="C147" i="41"/>
  <c r="C148" i="41"/>
  <c r="C149" i="41"/>
  <c r="C150" i="41"/>
  <c r="C151" i="41"/>
  <c r="C152" i="41"/>
  <c r="C153" i="41"/>
  <c r="C154" i="41"/>
  <c r="C155" i="41"/>
  <c r="C156" i="41"/>
  <c r="C157" i="41"/>
  <c r="C158" i="41"/>
  <c r="C159" i="41"/>
  <c r="C160" i="41"/>
  <c r="C161" i="41"/>
  <c r="C162" i="41"/>
  <c r="C163" i="41"/>
  <c r="C164" i="41"/>
  <c r="C165" i="41"/>
  <c r="C166" i="41"/>
  <c r="C167" i="41"/>
  <c r="C168" i="41"/>
  <c r="C169" i="41"/>
  <c r="C170" i="41"/>
  <c r="C171" i="41"/>
  <c r="C172" i="41"/>
  <c r="C173" i="41"/>
  <c r="C174" i="41"/>
  <c r="C175" i="41"/>
  <c r="C176" i="41"/>
  <c r="C177" i="41"/>
  <c r="C178" i="41"/>
  <c r="C179" i="41"/>
  <c r="C180" i="41"/>
  <c r="C181" i="41"/>
  <c r="C182" i="41"/>
  <c r="C183" i="41"/>
  <c r="C184" i="41"/>
  <c r="C185" i="41"/>
  <c r="C186" i="41"/>
  <c r="C187" i="41"/>
  <c r="C188" i="41"/>
  <c r="C189" i="41"/>
  <c r="C190" i="41"/>
  <c r="C191" i="41"/>
  <c r="C192" i="41"/>
  <c r="C193" i="41"/>
  <c r="C194" i="41"/>
  <c r="C195" i="41"/>
  <c r="C196" i="41"/>
  <c r="C197" i="41"/>
  <c r="C198" i="41"/>
  <c r="C199" i="41"/>
  <c r="C200" i="41"/>
  <c r="C201" i="41"/>
  <c r="C202" i="41"/>
  <c r="C203" i="41"/>
  <c r="C204" i="41"/>
  <c r="C205" i="41"/>
  <c r="C206" i="41"/>
  <c r="C207" i="41"/>
  <c r="C208" i="41"/>
  <c r="C209" i="41"/>
  <c r="C210" i="41"/>
  <c r="C211" i="41"/>
  <c r="C212" i="41"/>
  <c r="C213" i="41"/>
  <c r="C214" i="41"/>
  <c r="C215" i="41"/>
  <c r="C216" i="41"/>
  <c r="C217" i="41"/>
  <c r="C218" i="41"/>
  <c r="C219" i="41"/>
  <c r="C220" i="41"/>
  <c r="C221" i="41"/>
  <c r="C222" i="41"/>
  <c r="C223" i="41"/>
  <c r="C224" i="41"/>
  <c r="C225" i="41"/>
  <c r="C226" i="41"/>
  <c r="C227" i="41"/>
  <c r="C228" i="41"/>
  <c r="C229" i="41"/>
  <c r="C230" i="41"/>
  <c r="C231" i="41"/>
  <c r="C232" i="41"/>
  <c r="C233" i="41"/>
  <c r="C234" i="41"/>
  <c r="C235" i="41"/>
  <c r="C236" i="41"/>
  <c r="C237" i="41"/>
  <c r="C238" i="41"/>
  <c r="C239" i="41"/>
  <c r="C240" i="41"/>
  <c r="C241" i="41"/>
  <c r="C242" i="41"/>
  <c r="C243" i="41"/>
  <c r="C244" i="41"/>
  <c r="C245" i="41"/>
  <c r="C246" i="41"/>
  <c r="C247" i="41"/>
  <c r="C248" i="41"/>
  <c r="C249" i="41"/>
  <c r="C250" i="41"/>
  <c r="C251" i="41"/>
  <c r="C252" i="41"/>
  <c r="C253" i="41"/>
  <c r="C254" i="41"/>
  <c r="C255" i="41"/>
  <c r="C256" i="41"/>
  <c r="C257" i="41"/>
  <c r="C258" i="41"/>
  <c r="C259" i="41"/>
  <c r="C260" i="41"/>
  <c r="C261" i="41"/>
  <c r="C262" i="41"/>
  <c r="C263" i="41"/>
  <c r="C264" i="41"/>
  <c r="C265" i="41"/>
  <c r="C266" i="41"/>
  <c r="C267" i="41"/>
  <c r="C268" i="41"/>
  <c r="C269" i="41"/>
  <c r="C270" i="41"/>
  <c r="C271" i="41"/>
  <c r="C272" i="41"/>
  <c r="C273" i="41"/>
  <c r="C274" i="41"/>
  <c r="C275" i="41"/>
  <c r="C276" i="41"/>
  <c r="C277" i="41"/>
  <c r="C278" i="41"/>
  <c r="C279" i="41"/>
  <c r="C280" i="41"/>
  <c r="C281" i="41"/>
  <c r="C282" i="41"/>
  <c r="C283" i="41"/>
  <c r="C284" i="41"/>
  <c r="C285" i="41"/>
  <c r="C286" i="41"/>
  <c r="C287" i="41"/>
  <c r="C288" i="41"/>
  <c r="C289" i="41"/>
  <c r="C290" i="41"/>
  <c r="C291" i="41"/>
  <c r="C292" i="41"/>
  <c r="C293" i="41"/>
  <c r="C294" i="41"/>
  <c r="C295" i="41"/>
  <c r="C296" i="41"/>
  <c r="C297" i="41"/>
  <c r="C298" i="41"/>
  <c r="C299" i="41"/>
  <c r="C300" i="41"/>
  <c r="C301" i="41"/>
  <c r="C302" i="41"/>
  <c r="C303" i="41"/>
  <c r="C304" i="41"/>
  <c r="C305" i="41"/>
  <c r="C306" i="41"/>
  <c r="C307" i="41"/>
  <c r="C308" i="41"/>
  <c r="C309" i="41"/>
  <c r="C310" i="41"/>
  <c r="C311" i="41"/>
  <c r="C312" i="41"/>
  <c r="C313" i="41"/>
  <c r="C314" i="41"/>
  <c r="C315" i="41"/>
  <c r="C316" i="41"/>
  <c r="C317" i="41"/>
  <c r="C318" i="41"/>
  <c r="C319" i="41"/>
  <c r="C320" i="41"/>
  <c r="C321" i="41"/>
  <c r="C322" i="41"/>
  <c r="C323" i="41"/>
  <c r="C324" i="41"/>
  <c r="C325" i="41"/>
  <c r="C326" i="41"/>
  <c r="C327" i="41"/>
  <c r="C328" i="41"/>
  <c r="C329" i="41"/>
  <c r="C330" i="41"/>
  <c r="C331" i="41"/>
  <c r="C332" i="41"/>
  <c r="C333" i="41"/>
  <c r="C334" i="41"/>
  <c r="C335" i="41"/>
  <c r="C336" i="41"/>
  <c r="C337" i="41"/>
  <c r="C338" i="41"/>
  <c r="C339" i="41"/>
  <c r="C340" i="41"/>
  <c r="C341" i="41"/>
  <c r="C342" i="41"/>
  <c r="C343" i="41"/>
  <c r="C344" i="41"/>
  <c r="C345" i="41"/>
  <c r="C346" i="41"/>
  <c r="C347" i="41"/>
  <c r="C348" i="41"/>
  <c r="C349" i="41"/>
  <c r="C350" i="41"/>
  <c r="C351" i="41"/>
  <c r="C352" i="41"/>
  <c r="C353" i="41"/>
  <c r="C354" i="41"/>
  <c r="C355" i="41"/>
  <c r="C356" i="41"/>
  <c r="C357" i="41"/>
  <c r="C358" i="41"/>
  <c r="C359" i="41"/>
  <c r="C360" i="41"/>
  <c r="C361" i="41"/>
  <c r="C362" i="41"/>
  <c r="C363" i="41"/>
  <c r="C364" i="41"/>
  <c r="C365" i="41"/>
  <c r="C366" i="41"/>
  <c r="C367" i="41"/>
  <c r="C368" i="41"/>
  <c r="C369" i="41"/>
  <c r="C370" i="41"/>
  <c r="C371" i="41"/>
  <c r="C372" i="41"/>
  <c r="C373" i="41"/>
  <c r="C374" i="41"/>
  <c r="C375" i="41"/>
  <c r="C376" i="41"/>
  <c r="C377" i="41"/>
  <c r="C378" i="41"/>
  <c r="C379" i="41"/>
  <c r="C380" i="41"/>
  <c r="C381" i="41"/>
  <c r="C382" i="41"/>
  <c r="C383" i="41"/>
  <c r="C384" i="41"/>
  <c r="C385" i="41"/>
  <c r="C386" i="41"/>
  <c r="C387" i="41"/>
  <c r="C388" i="41"/>
  <c r="C389" i="41"/>
  <c r="C390" i="41"/>
  <c r="C391" i="41"/>
  <c r="C392" i="41"/>
  <c r="C393" i="41"/>
  <c r="C394" i="41"/>
  <c r="C395" i="41"/>
  <c r="C396" i="41"/>
  <c r="C397" i="41"/>
  <c r="C398" i="41"/>
  <c r="C399" i="41"/>
  <c r="C400" i="41"/>
  <c r="C401" i="41"/>
  <c r="C402" i="41"/>
  <c r="C403" i="41"/>
  <c r="C404" i="41"/>
  <c r="C405" i="41"/>
  <c r="C406" i="41"/>
  <c r="C407" i="41"/>
  <c r="C408" i="41"/>
  <c r="C409" i="41"/>
  <c r="C410" i="41"/>
  <c r="C411" i="41"/>
  <c r="C412" i="41"/>
  <c r="C413" i="41"/>
  <c r="C414" i="41"/>
  <c r="C415" i="41"/>
  <c r="C416" i="41"/>
  <c r="C417" i="41"/>
  <c r="C418" i="41"/>
  <c r="C419" i="41"/>
  <c r="C420" i="41"/>
  <c r="C421" i="41"/>
  <c r="C422" i="41"/>
  <c r="C423" i="41"/>
  <c r="C424" i="41"/>
  <c r="C425" i="41"/>
  <c r="C426" i="41"/>
  <c r="C427" i="41"/>
  <c r="C428" i="41"/>
  <c r="C429" i="41"/>
  <c r="C430" i="41"/>
  <c r="C431" i="41"/>
  <c r="C432" i="41"/>
  <c r="C433" i="41"/>
  <c r="C434" i="41"/>
  <c r="C435" i="41"/>
  <c r="C436" i="41"/>
  <c r="C437" i="41"/>
  <c r="C438" i="41"/>
  <c r="C439" i="41"/>
  <c r="C440" i="41"/>
  <c r="C441" i="41"/>
  <c r="C442" i="41"/>
  <c r="C443" i="41"/>
  <c r="C444" i="41"/>
  <c r="C445" i="41"/>
  <c r="C446" i="41"/>
  <c r="C447" i="41"/>
  <c r="C448" i="41"/>
  <c r="C449" i="41"/>
  <c r="C450" i="41"/>
  <c r="C451" i="41"/>
  <c r="C452" i="41"/>
  <c r="C453" i="41"/>
  <c r="C454" i="41"/>
  <c r="C455" i="41"/>
  <c r="C456" i="41"/>
  <c r="C457" i="41"/>
  <c r="C458" i="41"/>
  <c r="C459" i="41"/>
  <c r="C460" i="41"/>
  <c r="C461" i="41"/>
  <c r="C462" i="41"/>
  <c r="C463" i="41"/>
  <c r="C464" i="41"/>
  <c r="C465" i="41"/>
  <c r="C466" i="41"/>
  <c r="C467" i="41"/>
  <c r="C468" i="41"/>
  <c r="C469" i="41"/>
  <c r="C470" i="41"/>
  <c r="C471" i="41"/>
  <c r="C472" i="41"/>
  <c r="C473" i="41"/>
  <c r="C474" i="41"/>
  <c r="C475" i="41"/>
  <c r="C476" i="41"/>
  <c r="C477" i="41"/>
  <c r="C478" i="41"/>
  <c r="C479" i="41"/>
  <c r="C480" i="41"/>
  <c r="C481" i="41"/>
  <c r="C482" i="41"/>
  <c r="C483" i="41"/>
  <c r="C484" i="41"/>
  <c r="C485" i="41"/>
  <c r="C486" i="41"/>
  <c r="C487" i="41"/>
  <c r="C488" i="41"/>
  <c r="C489" i="41"/>
  <c r="C490" i="41"/>
  <c r="C491" i="41"/>
  <c r="C492" i="41"/>
  <c r="C493" i="41"/>
  <c r="C494" i="41"/>
  <c r="C495" i="41"/>
  <c r="C496" i="41"/>
  <c r="C497" i="41"/>
  <c r="C498" i="41"/>
  <c r="C499" i="41"/>
  <c r="C500" i="41"/>
  <c r="C501" i="41"/>
  <c r="C502" i="41"/>
  <c r="C503" i="41"/>
  <c r="C504" i="41"/>
  <c r="C505" i="41"/>
  <c r="C506" i="41"/>
  <c r="C7" i="41"/>
  <c r="B8" i="41"/>
  <c r="AA8" i="41" s="1"/>
  <c r="B9" i="41"/>
  <c r="AA9" i="41" s="1"/>
  <c r="B10" i="41"/>
  <c r="AA10" i="41" s="1"/>
  <c r="B11" i="41"/>
  <c r="AA11" i="41" s="1"/>
  <c r="B12" i="41"/>
  <c r="AA12" i="41" s="1"/>
  <c r="B13" i="41"/>
  <c r="AA13" i="41" s="1"/>
  <c r="B14" i="41"/>
  <c r="AA14" i="41" s="1"/>
  <c r="B15" i="41"/>
  <c r="AA15" i="41" s="1"/>
  <c r="B16" i="41"/>
  <c r="AA16" i="41" s="1"/>
  <c r="B17" i="41"/>
  <c r="AA17" i="41" s="1"/>
  <c r="B18" i="41"/>
  <c r="AA18" i="41" s="1"/>
  <c r="B19" i="41"/>
  <c r="AA19" i="41" s="1"/>
  <c r="B20" i="41"/>
  <c r="AA20" i="41" s="1"/>
  <c r="B21" i="41"/>
  <c r="AA21" i="41" s="1"/>
  <c r="B22" i="41"/>
  <c r="AA22" i="41" s="1"/>
  <c r="B23" i="41"/>
  <c r="AA23" i="41" s="1"/>
  <c r="B24" i="41"/>
  <c r="AA24" i="41" s="1"/>
  <c r="B25" i="41"/>
  <c r="AA25" i="41" s="1"/>
  <c r="B26" i="41"/>
  <c r="AA26" i="41" s="1"/>
  <c r="B27" i="41"/>
  <c r="AA27" i="41" s="1"/>
  <c r="B28" i="41"/>
  <c r="AA28" i="41" s="1"/>
  <c r="B29" i="41"/>
  <c r="AA29" i="41" s="1"/>
  <c r="B30" i="41"/>
  <c r="AA30" i="41" s="1"/>
  <c r="B31" i="41"/>
  <c r="AA31" i="41" s="1"/>
  <c r="B32" i="41"/>
  <c r="AA32" i="41" s="1"/>
  <c r="B33" i="41"/>
  <c r="AA33" i="41" s="1"/>
  <c r="B34" i="41"/>
  <c r="AA34" i="41" s="1"/>
  <c r="B35" i="41"/>
  <c r="AA35" i="41" s="1"/>
  <c r="B36" i="41"/>
  <c r="AA36" i="41" s="1"/>
  <c r="B37" i="41"/>
  <c r="AA37" i="41" s="1"/>
  <c r="B38" i="41"/>
  <c r="AA38" i="41" s="1"/>
  <c r="B39" i="41"/>
  <c r="AA39" i="41" s="1"/>
  <c r="B40" i="41"/>
  <c r="AA40" i="41" s="1"/>
  <c r="B41" i="41"/>
  <c r="AA41" i="41" s="1"/>
  <c r="B42" i="41"/>
  <c r="AA42" i="41" s="1"/>
  <c r="B43" i="41"/>
  <c r="AA43" i="41" s="1"/>
  <c r="B44" i="41"/>
  <c r="AA44" i="41" s="1"/>
  <c r="B45" i="41"/>
  <c r="AA45" i="41" s="1"/>
  <c r="B46" i="41"/>
  <c r="AA46" i="41" s="1"/>
  <c r="B47" i="41"/>
  <c r="AA47" i="41" s="1"/>
  <c r="B48" i="41"/>
  <c r="AA48" i="41" s="1"/>
  <c r="B49" i="41"/>
  <c r="AA49" i="41" s="1"/>
  <c r="B50" i="41"/>
  <c r="AA50" i="41" s="1"/>
  <c r="B51" i="41"/>
  <c r="AA51" i="41" s="1"/>
  <c r="B52" i="41"/>
  <c r="AA52" i="41" s="1"/>
  <c r="B53" i="41"/>
  <c r="AA53" i="41" s="1"/>
  <c r="B54" i="41"/>
  <c r="AA54" i="41" s="1"/>
  <c r="B55" i="41"/>
  <c r="AA55" i="41" s="1"/>
  <c r="B56" i="41"/>
  <c r="AA56" i="41" s="1"/>
  <c r="B57" i="41"/>
  <c r="AA57" i="41" s="1"/>
  <c r="B58" i="41"/>
  <c r="AA58" i="41" s="1"/>
  <c r="B59" i="41"/>
  <c r="AA59" i="41" s="1"/>
  <c r="B60" i="41"/>
  <c r="AA60" i="41" s="1"/>
  <c r="B61" i="41"/>
  <c r="AA61" i="41" s="1"/>
  <c r="B62" i="41"/>
  <c r="AA62" i="41" s="1"/>
  <c r="B63" i="41"/>
  <c r="AA63" i="41" s="1"/>
  <c r="B64" i="41"/>
  <c r="AA64" i="41" s="1"/>
  <c r="B65" i="41"/>
  <c r="AA65" i="41" s="1"/>
  <c r="B66" i="41"/>
  <c r="AA66" i="41" s="1"/>
  <c r="B67" i="41"/>
  <c r="AA67" i="41" s="1"/>
  <c r="B68" i="41"/>
  <c r="AA68" i="41" s="1"/>
  <c r="B69" i="41"/>
  <c r="AA69" i="41" s="1"/>
  <c r="B70" i="41"/>
  <c r="AA70" i="41" s="1"/>
  <c r="B71" i="41"/>
  <c r="AA71" i="41" s="1"/>
  <c r="B72" i="41"/>
  <c r="AA72" i="41" s="1"/>
  <c r="B73" i="41"/>
  <c r="AA73" i="41" s="1"/>
  <c r="B74" i="41"/>
  <c r="AA74" i="41" s="1"/>
  <c r="B75" i="41"/>
  <c r="AA75" i="41" s="1"/>
  <c r="B76" i="41"/>
  <c r="AA76" i="41" s="1"/>
  <c r="B77" i="41"/>
  <c r="AA77" i="41" s="1"/>
  <c r="B78" i="41"/>
  <c r="AA78" i="41" s="1"/>
  <c r="B79" i="41"/>
  <c r="AA79" i="41" s="1"/>
  <c r="B80" i="41"/>
  <c r="AA80" i="41" s="1"/>
  <c r="B81" i="41"/>
  <c r="AA81" i="41" s="1"/>
  <c r="B82" i="41"/>
  <c r="AA82" i="41" s="1"/>
  <c r="B83" i="41"/>
  <c r="AA83" i="41" s="1"/>
  <c r="B84" i="41"/>
  <c r="AA84" i="41" s="1"/>
  <c r="B85" i="41"/>
  <c r="AA85" i="41" s="1"/>
  <c r="B86" i="41"/>
  <c r="AA86" i="41" s="1"/>
  <c r="B87" i="41"/>
  <c r="AA87" i="41" s="1"/>
  <c r="B88" i="41"/>
  <c r="AA88" i="41" s="1"/>
  <c r="B89" i="41"/>
  <c r="AA89" i="41" s="1"/>
  <c r="B90" i="41"/>
  <c r="AA90" i="41" s="1"/>
  <c r="B91" i="41"/>
  <c r="AA91" i="41" s="1"/>
  <c r="B92" i="41"/>
  <c r="AA92" i="41" s="1"/>
  <c r="B93" i="41"/>
  <c r="AA93" i="41" s="1"/>
  <c r="B94" i="41"/>
  <c r="AA94" i="41" s="1"/>
  <c r="B95" i="41"/>
  <c r="AA95" i="41" s="1"/>
  <c r="B96" i="41"/>
  <c r="AA96" i="41" s="1"/>
  <c r="B97" i="41"/>
  <c r="AA97" i="41" s="1"/>
  <c r="B98" i="41"/>
  <c r="AA98" i="41" s="1"/>
  <c r="B99" i="41"/>
  <c r="AA99" i="41" s="1"/>
  <c r="B100" i="41"/>
  <c r="AA100" i="41" s="1"/>
  <c r="B101" i="41"/>
  <c r="AA101" i="41" s="1"/>
  <c r="B102" i="41"/>
  <c r="AA102" i="41" s="1"/>
  <c r="B103" i="41"/>
  <c r="AA103" i="41" s="1"/>
  <c r="B104" i="41"/>
  <c r="AA104" i="41" s="1"/>
  <c r="B105" i="41"/>
  <c r="AA105" i="41" s="1"/>
  <c r="B106" i="41"/>
  <c r="AA106" i="41" s="1"/>
  <c r="B107" i="41"/>
  <c r="AA107" i="41" s="1"/>
  <c r="B108" i="41"/>
  <c r="AA108" i="41" s="1"/>
  <c r="B109" i="41"/>
  <c r="AA109" i="41" s="1"/>
  <c r="B110" i="41"/>
  <c r="AA110" i="41" s="1"/>
  <c r="B111" i="41"/>
  <c r="AA111" i="41" s="1"/>
  <c r="B112" i="41"/>
  <c r="AA112" i="41" s="1"/>
  <c r="B113" i="41"/>
  <c r="AA113" i="41" s="1"/>
  <c r="B114" i="41"/>
  <c r="AA114" i="41" s="1"/>
  <c r="B115" i="41"/>
  <c r="AA115" i="41" s="1"/>
  <c r="B116" i="41"/>
  <c r="AA116" i="41" s="1"/>
  <c r="B117" i="41"/>
  <c r="AA117" i="41" s="1"/>
  <c r="B118" i="41"/>
  <c r="AA118" i="41" s="1"/>
  <c r="B119" i="41"/>
  <c r="AA119" i="41" s="1"/>
  <c r="B120" i="41"/>
  <c r="AA120" i="41" s="1"/>
  <c r="B121" i="41"/>
  <c r="AA121" i="41" s="1"/>
  <c r="B122" i="41"/>
  <c r="AA122" i="41" s="1"/>
  <c r="B123" i="41"/>
  <c r="AA123" i="41" s="1"/>
  <c r="B124" i="41"/>
  <c r="AA124" i="41" s="1"/>
  <c r="B125" i="41"/>
  <c r="AA125" i="41" s="1"/>
  <c r="B126" i="41"/>
  <c r="AA126" i="41" s="1"/>
  <c r="B127" i="41"/>
  <c r="AA127" i="41" s="1"/>
  <c r="B128" i="41"/>
  <c r="AA128" i="41" s="1"/>
  <c r="B129" i="41"/>
  <c r="AA129" i="41" s="1"/>
  <c r="B130" i="41"/>
  <c r="AA130" i="41" s="1"/>
  <c r="B131" i="41"/>
  <c r="AA131" i="41" s="1"/>
  <c r="B132" i="41"/>
  <c r="AA132" i="41" s="1"/>
  <c r="B133" i="41"/>
  <c r="AA133" i="41" s="1"/>
  <c r="B134" i="41"/>
  <c r="AA134" i="41" s="1"/>
  <c r="B135" i="41"/>
  <c r="AA135" i="41" s="1"/>
  <c r="B136" i="41"/>
  <c r="AA136" i="41" s="1"/>
  <c r="B137" i="41"/>
  <c r="AA137" i="41" s="1"/>
  <c r="B138" i="41"/>
  <c r="AA138" i="41" s="1"/>
  <c r="B139" i="41"/>
  <c r="AA139" i="41" s="1"/>
  <c r="B140" i="41"/>
  <c r="AA140" i="41" s="1"/>
  <c r="B141" i="41"/>
  <c r="AA141" i="41" s="1"/>
  <c r="B142" i="41"/>
  <c r="AA142" i="41" s="1"/>
  <c r="B143" i="41"/>
  <c r="AA143" i="41" s="1"/>
  <c r="B144" i="41"/>
  <c r="AA144" i="41" s="1"/>
  <c r="B145" i="41"/>
  <c r="AA145" i="41" s="1"/>
  <c r="B146" i="41"/>
  <c r="AA146" i="41" s="1"/>
  <c r="B147" i="41"/>
  <c r="AA147" i="41" s="1"/>
  <c r="B148" i="41"/>
  <c r="AA148" i="41" s="1"/>
  <c r="B149" i="41"/>
  <c r="AA149" i="41" s="1"/>
  <c r="B150" i="41"/>
  <c r="AA150" i="41" s="1"/>
  <c r="B151" i="41"/>
  <c r="AA151" i="41" s="1"/>
  <c r="B152" i="41"/>
  <c r="AA152" i="41" s="1"/>
  <c r="B153" i="41"/>
  <c r="AA153" i="41" s="1"/>
  <c r="B154" i="41"/>
  <c r="AA154" i="41" s="1"/>
  <c r="B155" i="41"/>
  <c r="AA155" i="41" s="1"/>
  <c r="B156" i="41"/>
  <c r="AA156" i="41" s="1"/>
  <c r="B157" i="41"/>
  <c r="AA157" i="41" s="1"/>
  <c r="B158" i="41"/>
  <c r="AA158" i="41" s="1"/>
  <c r="B159" i="41"/>
  <c r="AA159" i="41" s="1"/>
  <c r="B160" i="41"/>
  <c r="AA160" i="41" s="1"/>
  <c r="B161" i="41"/>
  <c r="AA161" i="41" s="1"/>
  <c r="B162" i="41"/>
  <c r="AA162" i="41" s="1"/>
  <c r="B163" i="41"/>
  <c r="AA163" i="41" s="1"/>
  <c r="B164" i="41"/>
  <c r="AA164" i="41" s="1"/>
  <c r="B165" i="41"/>
  <c r="AA165" i="41" s="1"/>
  <c r="B166" i="41"/>
  <c r="AA166" i="41" s="1"/>
  <c r="B167" i="41"/>
  <c r="AA167" i="41" s="1"/>
  <c r="B168" i="41"/>
  <c r="AA168" i="41" s="1"/>
  <c r="B169" i="41"/>
  <c r="AA169" i="41" s="1"/>
  <c r="B170" i="41"/>
  <c r="AA170" i="41" s="1"/>
  <c r="B171" i="41"/>
  <c r="AA171" i="41" s="1"/>
  <c r="B172" i="41"/>
  <c r="AA172" i="41" s="1"/>
  <c r="B173" i="41"/>
  <c r="AA173" i="41" s="1"/>
  <c r="B174" i="41"/>
  <c r="AA174" i="41" s="1"/>
  <c r="B175" i="41"/>
  <c r="AA175" i="41" s="1"/>
  <c r="B176" i="41"/>
  <c r="AA176" i="41" s="1"/>
  <c r="B177" i="41"/>
  <c r="AA177" i="41" s="1"/>
  <c r="B178" i="41"/>
  <c r="AA178" i="41" s="1"/>
  <c r="B179" i="41"/>
  <c r="AA179" i="41" s="1"/>
  <c r="B180" i="41"/>
  <c r="AA180" i="41" s="1"/>
  <c r="B181" i="41"/>
  <c r="AA181" i="41" s="1"/>
  <c r="B182" i="41"/>
  <c r="AA182" i="41" s="1"/>
  <c r="B183" i="41"/>
  <c r="AA183" i="41" s="1"/>
  <c r="B184" i="41"/>
  <c r="AA184" i="41" s="1"/>
  <c r="B185" i="41"/>
  <c r="AA185" i="41" s="1"/>
  <c r="B186" i="41"/>
  <c r="AA186" i="41" s="1"/>
  <c r="B187" i="41"/>
  <c r="AA187" i="41" s="1"/>
  <c r="B188" i="41"/>
  <c r="AA188" i="41" s="1"/>
  <c r="B189" i="41"/>
  <c r="AA189" i="41" s="1"/>
  <c r="B190" i="41"/>
  <c r="AA190" i="41" s="1"/>
  <c r="B191" i="41"/>
  <c r="AA191" i="41" s="1"/>
  <c r="B192" i="41"/>
  <c r="AA192" i="41" s="1"/>
  <c r="B193" i="41"/>
  <c r="AA193" i="41" s="1"/>
  <c r="B194" i="41"/>
  <c r="AA194" i="41" s="1"/>
  <c r="B195" i="41"/>
  <c r="AA195" i="41" s="1"/>
  <c r="B196" i="41"/>
  <c r="AA196" i="41" s="1"/>
  <c r="B197" i="41"/>
  <c r="AA197" i="41" s="1"/>
  <c r="B198" i="41"/>
  <c r="AA198" i="41" s="1"/>
  <c r="B199" i="41"/>
  <c r="AA199" i="41" s="1"/>
  <c r="B200" i="41"/>
  <c r="AA200" i="41" s="1"/>
  <c r="B201" i="41"/>
  <c r="AA201" i="41" s="1"/>
  <c r="B202" i="41"/>
  <c r="AA202" i="41" s="1"/>
  <c r="B203" i="41"/>
  <c r="AA203" i="41" s="1"/>
  <c r="B204" i="41"/>
  <c r="AA204" i="41" s="1"/>
  <c r="B205" i="41"/>
  <c r="AA205" i="41" s="1"/>
  <c r="B206" i="41"/>
  <c r="AA206" i="41" s="1"/>
  <c r="B207" i="41"/>
  <c r="AA207" i="41" s="1"/>
  <c r="B208" i="41"/>
  <c r="AA208" i="41" s="1"/>
  <c r="B209" i="41"/>
  <c r="AA209" i="41" s="1"/>
  <c r="B210" i="41"/>
  <c r="AA210" i="41" s="1"/>
  <c r="B211" i="41"/>
  <c r="AA211" i="41" s="1"/>
  <c r="B212" i="41"/>
  <c r="AA212" i="41" s="1"/>
  <c r="B213" i="41"/>
  <c r="AA213" i="41" s="1"/>
  <c r="B214" i="41"/>
  <c r="AA214" i="41" s="1"/>
  <c r="B215" i="41"/>
  <c r="AA215" i="41" s="1"/>
  <c r="B216" i="41"/>
  <c r="AA216" i="41" s="1"/>
  <c r="B217" i="41"/>
  <c r="AA217" i="41" s="1"/>
  <c r="B218" i="41"/>
  <c r="AA218" i="41" s="1"/>
  <c r="B219" i="41"/>
  <c r="AA219" i="41" s="1"/>
  <c r="B220" i="41"/>
  <c r="AA220" i="41" s="1"/>
  <c r="B221" i="41"/>
  <c r="AA221" i="41" s="1"/>
  <c r="B222" i="41"/>
  <c r="AA222" i="41" s="1"/>
  <c r="B223" i="41"/>
  <c r="AA223" i="41" s="1"/>
  <c r="B224" i="41"/>
  <c r="AA224" i="41" s="1"/>
  <c r="B225" i="41"/>
  <c r="AA225" i="41" s="1"/>
  <c r="B226" i="41"/>
  <c r="AA226" i="41" s="1"/>
  <c r="B227" i="41"/>
  <c r="AA227" i="41" s="1"/>
  <c r="B228" i="41"/>
  <c r="AA228" i="41" s="1"/>
  <c r="B229" i="41"/>
  <c r="AA229" i="41" s="1"/>
  <c r="B230" i="41"/>
  <c r="AA230" i="41" s="1"/>
  <c r="B231" i="41"/>
  <c r="AA231" i="41" s="1"/>
  <c r="B232" i="41"/>
  <c r="AA232" i="41" s="1"/>
  <c r="B233" i="41"/>
  <c r="AA233" i="41" s="1"/>
  <c r="B234" i="41"/>
  <c r="AA234" i="41" s="1"/>
  <c r="B235" i="41"/>
  <c r="AA235" i="41" s="1"/>
  <c r="B236" i="41"/>
  <c r="AA236" i="41" s="1"/>
  <c r="B237" i="41"/>
  <c r="AA237" i="41" s="1"/>
  <c r="B238" i="41"/>
  <c r="AA238" i="41" s="1"/>
  <c r="B239" i="41"/>
  <c r="AA239" i="41" s="1"/>
  <c r="B240" i="41"/>
  <c r="AA240" i="41" s="1"/>
  <c r="B241" i="41"/>
  <c r="AA241" i="41" s="1"/>
  <c r="B242" i="41"/>
  <c r="AA242" i="41" s="1"/>
  <c r="B243" i="41"/>
  <c r="AA243" i="41" s="1"/>
  <c r="B244" i="41"/>
  <c r="AA244" i="41" s="1"/>
  <c r="B245" i="41"/>
  <c r="AA245" i="41" s="1"/>
  <c r="B246" i="41"/>
  <c r="AA246" i="41" s="1"/>
  <c r="B247" i="41"/>
  <c r="AA247" i="41" s="1"/>
  <c r="B248" i="41"/>
  <c r="AA248" i="41" s="1"/>
  <c r="B249" i="41"/>
  <c r="AA249" i="41" s="1"/>
  <c r="B250" i="41"/>
  <c r="AA250" i="41" s="1"/>
  <c r="B251" i="41"/>
  <c r="AA251" i="41" s="1"/>
  <c r="B252" i="41"/>
  <c r="AA252" i="41" s="1"/>
  <c r="B253" i="41"/>
  <c r="AA253" i="41" s="1"/>
  <c r="B254" i="41"/>
  <c r="AA254" i="41" s="1"/>
  <c r="B255" i="41"/>
  <c r="AA255" i="41" s="1"/>
  <c r="B256" i="41"/>
  <c r="AA256" i="41" s="1"/>
  <c r="B257" i="41"/>
  <c r="AA257" i="41" s="1"/>
  <c r="B258" i="41"/>
  <c r="AA258" i="41" s="1"/>
  <c r="B259" i="41"/>
  <c r="AA259" i="41" s="1"/>
  <c r="B260" i="41"/>
  <c r="AA260" i="41" s="1"/>
  <c r="B261" i="41"/>
  <c r="AA261" i="41" s="1"/>
  <c r="B262" i="41"/>
  <c r="AA262" i="41" s="1"/>
  <c r="B263" i="41"/>
  <c r="AA263" i="41" s="1"/>
  <c r="B264" i="41"/>
  <c r="AA264" i="41" s="1"/>
  <c r="B265" i="41"/>
  <c r="AA265" i="41" s="1"/>
  <c r="B266" i="41"/>
  <c r="AA266" i="41" s="1"/>
  <c r="B267" i="41"/>
  <c r="AA267" i="41" s="1"/>
  <c r="B268" i="41"/>
  <c r="AA268" i="41" s="1"/>
  <c r="B269" i="41"/>
  <c r="AA269" i="41" s="1"/>
  <c r="B270" i="41"/>
  <c r="AA270" i="41" s="1"/>
  <c r="B271" i="41"/>
  <c r="AA271" i="41" s="1"/>
  <c r="B272" i="41"/>
  <c r="AA272" i="41" s="1"/>
  <c r="B273" i="41"/>
  <c r="AA273" i="41" s="1"/>
  <c r="B274" i="41"/>
  <c r="AA274" i="41" s="1"/>
  <c r="B275" i="41"/>
  <c r="AA275" i="41" s="1"/>
  <c r="B276" i="41"/>
  <c r="AA276" i="41" s="1"/>
  <c r="B277" i="41"/>
  <c r="AA277" i="41" s="1"/>
  <c r="B278" i="41"/>
  <c r="AA278" i="41" s="1"/>
  <c r="B279" i="41"/>
  <c r="AA279" i="41" s="1"/>
  <c r="B280" i="41"/>
  <c r="AA280" i="41" s="1"/>
  <c r="B281" i="41"/>
  <c r="AA281" i="41" s="1"/>
  <c r="B282" i="41"/>
  <c r="AA282" i="41" s="1"/>
  <c r="B283" i="41"/>
  <c r="AA283" i="41" s="1"/>
  <c r="B284" i="41"/>
  <c r="AA284" i="41" s="1"/>
  <c r="B285" i="41"/>
  <c r="AA285" i="41" s="1"/>
  <c r="B286" i="41"/>
  <c r="AA286" i="41" s="1"/>
  <c r="B287" i="41"/>
  <c r="AA287" i="41" s="1"/>
  <c r="B288" i="41"/>
  <c r="AA288" i="41" s="1"/>
  <c r="B289" i="41"/>
  <c r="AA289" i="41" s="1"/>
  <c r="B290" i="41"/>
  <c r="AA290" i="41" s="1"/>
  <c r="B291" i="41"/>
  <c r="AA291" i="41" s="1"/>
  <c r="B292" i="41"/>
  <c r="AA292" i="41" s="1"/>
  <c r="B293" i="41"/>
  <c r="AA293" i="41" s="1"/>
  <c r="B294" i="41"/>
  <c r="AA294" i="41" s="1"/>
  <c r="B295" i="41"/>
  <c r="AA295" i="41" s="1"/>
  <c r="B296" i="41"/>
  <c r="AA296" i="41" s="1"/>
  <c r="B297" i="41"/>
  <c r="AA297" i="41" s="1"/>
  <c r="B298" i="41"/>
  <c r="AA298" i="41" s="1"/>
  <c r="B299" i="41"/>
  <c r="AA299" i="41" s="1"/>
  <c r="B300" i="41"/>
  <c r="AA300" i="41" s="1"/>
  <c r="B301" i="41"/>
  <c r="AA301" i="41" s="1"/>
  <c r="B302" i="41"/>
  <c r="AA302" i="41" s="1"/>
  <c r="B303" i="41"/>
  <c r="AA303" i="41" s="1"/>
  <c r="B304" i="41"/>
  <c r="AA304" i="41" s="1"/>
  <c r="B305" i="41"/>
  <c r="AA305" i="41" s="1"/>
  <c r="B306" i="41"/>
  <c r="AA306" i="41" s="1"/>
  <c r="B307" i="41"/>
  <c r="AA307" i="41" s="1"/>
  <c r="B308" i="41"/>
  <c r="AA308" i="41" s="1"/>
  <c r="B309" i="41"/>
  <c r="AA309" i="41" s="1"/>
  <c r="B310" i="41"/>
  <c r="AA310" i="41" s="1"/>
  <c r="B311" i="41"/>
  <c r="AA311" i="41" s="1"/>
  <c r="B312" i="41"/>
  <c r="AA312" i="41" s="1"/>
  <c r="B313" i="41"/>
  <c r="AA313" i="41" s="1"/>
  <c r="B314" i="41"/>
  <c r="AA314" i="41" s="1"/>
  <c r="B315" i="41"/>
  <c r="AA315" i="41" s="1"/>
  <c r="B316" i="41"/>
  <c r="AA316" i="41" s="1"/>
  <c r="B317" i="41"/>
  <c r="AA317" i="41" s="1"/>
  <c r="B318" i="41"/>
  <c r="AA318" i="41" s="1"/>
  <c r="B319" i="41"/>
  <c r="AA319" i="41" s="1"/>
  <c r="B320" i="41"/>
  <c r="AA320" i="41" s="1"/>
  <c r="B321" i="41"/>
  <c r="AA321" i="41" s="1"/>
  <c r="B322" i="41"/>
  <c r="AA322" i="41" s="1"/>
  <c r="B323" i="41"/>
  <c r="AA323" i="41" s="1"/>
  <c r="B324" i="41"/>
  <c r="AA324" i="41" s="1"/>
  <c r="B325" i="41"/>
  <c r="AA325" i="41" s="1"/>
  <c r="B326" i="41"/>
  <c r="AA326" i="41" s="1"/>
  <c r="B327" i="41"/>
  <c r="AA327" i="41" s="1"/>
  <c r="B328" i="41"/>
  <c r="AA328" i="41" s="1"/>
  <c r="B329" i="41"/>
  <c r="AA329" i="41" s="1"/>
  <c r="B330" i="41"/>
  <c r="AA330" i="41" s="1"/>
  <c r="B331" i="41"/>
  <c r="AA331" i="41" s="1"/>
  <c r="B332" i="41"/>
  <c r="AA332" i="41" s="1"/>
  <c r="B333" i="41"/>
  <c r="AA333" i="41" s="1"/>
  <c r="B334" i="41"/>
  <c r="AA334" i="41" s="1"/>
  <c r="B335" i="41"/>
  <c r="AA335" i="41" s="1"/>
  <c r="B336" i="41"/>
  <c r="AA336" i="41" s="1"/>
  <c r="B337" i="41"/>
  <c r="AA337" i="41" s="1"/>
  <c r="B338" i="41"/>
  <c r="AA338" i="41" s="1"/>
  <c r="B339" i="41"/>
  <c r="AA339" i="41" s="1"/>
  <c r="B340" i="41"/>
  <c r="AA340" i="41" s="1"/>
  <c r="B341" i="41"/>
  <c r="AA341" i="41" s="1"/>
  <c r="B342" i="41"/>
  <c r="AA342" i="41" s="1"/>
  <c r="B343" i="41"/>
  <c r="AA343" i="41" s="1"/>
  <c r="B344" i="41"/>
  <c r="AA344" i="41" s="1"/>
  <c r="B345" i="41"/>
  <c r="AA345" i="41" s="1"/>
  <c r="B346" i="41"/>
  <c r="AA346" i="41" s="1"/>
  <c r="B347" i="41"/>
  <c r="AA347" i="41" s="1"/>
  <c r="B348" i="41"/>
  <c r="AA348" i="41" s="1"/>
  <c r="B349" i="41"/>
  <c r="AA349" i="41" s="1"/>
  <c r="B350" i="41"/>
  <c r="AA350" i="41" s="1"/>
  <c r="B351" i="41"/>
  <c r="AA351" i="41" s="1"/>
  <c r="B352" i="41"/>
  <c r="AA352" i="41" s="1"/>
  <c r="B353" i="41"/>
  <c r="AA353" i="41" s="1"/>
  <c r="B354" i="41"/>
  <c r="AA354" i="41" s="1"/>
  <c r="B355" i="41"/>
  <c r="AA355" i="41" s="1"/>
  <c r="B356" i="41"/>
  <c r="AA356" i="41" s="1"/>
  <c r="B357" i="41"/>
  <c r="AA357" i="41" s="1"/>
  <c r="B358" i="41"/>
  <c r="AA358" i="41" s="1"/>
  <c r="B359" i="41"/>
  <c r="AA359" i="41" s="1"/>
  <c r="B360" i="41"/>
  <c r="AA360" i="41" s="1"/>
  <c r="B361" i="41"/>
  <c r="AA361" i="41" s="1"/>
  <c r="B362" i="41"/>
  <c r="AA362" i="41" s="1"/>
  <c r="B363" i="41"/>
  <c r="AA363" i="41" s="1"/>
  <c r="B364" i="41"/>
  <c r="AA364" i="41" s="1"/>
  <c r="B365" i="41"/>
  <c r="AA365" i="41" s="1"/>
  <c r="B366" i="41"/>
  <c r="AA366" i="41" s="1"/>
  <c r="B367" i="41"/>
  <c r="AA367" i="41" s="1"/>
  <c r="B368" i="41"/>
  <c r="AA368" i="41" s="1"/>
  <c r="B369" i="41"/>
  <c r="AA369" i="41" s="1"/>
  <c r="B370" i="41"/>
  <c r="AA370" i="41" s="1"/>
  <c r="B371" i="41"/>
  <c r="AA371" i="41" s="1"/>
  <c r="B372" i="41"/>
  <c r="AA372" i="41" s="1"/>
  <c r="B373" i="41"/>
  <c r="AA373" i="41" s="1"/>
  <c r="B374" i="41"/>
  <c r="AA374" i="41" s="1"/>
  <c r="B375" i="41"/>
  <c r="AA375" i="41" s="1"/>
  <c r="B376" i="41"/>
  <c r="AA376" i="41" s="1"/>
  <c r="B377" i="41"/>
  <c r="AA377" i="41" s="1"/>
  <c r="B378" i="41"/>
  <c r="AA378" i="41" s="1"/>
  <c r="B379" i="41"/>
  <c r="AA379" i="41" s="1"/>
  <c r="B380" i="41"/>
  <c r="AA380" i="41" s="1"/>
  <c r="B381" i="41"/>
  <c r="AA381" i="41" s="1"/>
  <c r="B382" i="41"/>
  <c r="AA382" i="41" s="1"/>
  <c r="B383" i="41"/>
  <c r="AA383" i="41" s="1"/>
  <c r="B384" i="41"/>
  <c r="AA384" i="41" s="1"/>
  <c r="B385" i="41"/>
  <c r="AA385" i="41" s="1"/>
  <c r="B386" i="41"/>
  <c r="AA386" i="41" s="1"/>
  <c r="B387" i="41"/>
  <c r="AA387" i="41" s="1"/>
  <c r="B388" i="41"/>
  <c r="AA388" i="41" s="1"/>
  <c r="B389" i="41"/>
  <c r="AA389" i="41" s="1"/>
  <c r="B390" i="41"/>
  <c r="AA390" i="41" s="1"/>
  <c r="B391" i="41"/>
  <c r="AA391" i="41" s="1"/>
  <c r="B392" i="41"/>
  <c r="AA392" i="41" s="1"/>
  <c r="B393" i="41"/>
  <c r="AA393" i="41" s="1"/>
  <c r="B394" i="41"/>
  <c r="AA394" i="41" s="1"/>
  <c r="B395" i="41"/>
  <c r="AA395" i="41" s="1"/>
  <c r="B396" i="41"/>
  <c r="AA396" i="41" s="1"/>
  <c r="B397" i="41"/>
  <c r="AA397" i="41" s="1"/>
  <c r="B398" i="41"/>
  <c r="AA398" i="41" s="1"/>
  <c r="B399" i="41"/>
  <c r="AA399" i="41" s="1"/>
  <c r="B400" i="41"/>
  <c r="AA400" i="41" s="1"/>
  <c r="B401" i="41"/>
  <c r="AA401" i="41" s="1"/>
  <c r="B402" i="41"/>
  <c r="AA402" i="41" s="1"/>
  <c r="B403" i="41"/>
  <c r="AA403" i="41" s="1"/>
  <c r="B404" i="41"/>
  <c r="AA404" i="41" s="1"/>
  <c r="B405" i="41"/>
  <c r="AA405" i="41" s="1"/>
  <c r="B406" i="41"/>
  <c r="AA406" i="41" s="1"/>
  <c r="B407" i="41"/>
  <c r="AA407" i="41" s="1"/>
  <c r="B408" i="41"/>
  <c r="AA408" i="41" s="1"/>
  <c r="B409" i="41"/>
  <c r="AA409" i="41" s="1"/>
  <c r="B410" i="41"/>
  <c r="AA410" i="41" s="1"/>
  <c r="B411" i="41"/>
  <c r="AA411" i="41" s="1"/>
  <c r="B412" i="41"/>
  <c r="AA412" i="41" s="1"/>
  <c r="B413" i="41"/>
  <c r="AA413" i="41" s="1"/>
  <c r="B414" i="41"/>
  <c r="AA414" i="41" s="1"/>
  <c r="B415" i="41"/>
  <c r="AA415" i="41" s="1"/>
  <c r="B416" i="41"/>
  <c r="AA416" i="41" s="1"/>
  <c r="B417" i="41"/>
  <c r="AA417" i="41" s="1"/>
  <c r="B418" i="41"/>
  <c r="AA418" i="41" s="1"/>
  <c r="B419" i="41"/>
  <c r="AA419" i="41" s="1"/>
  <c r="B420" i="41"/>
  <c r="AA420" i="41" s="1"/>
  <c r="B421" i="41"/>
  <c r="AA421" i="41" s="1"/>
  <c r="B422" i="41"/>
  <c r="AA422" i="41" s="1"/>
  <c r="B423" i="41"/>
  <c r="AA423" i="41" s="1"/>
  <c r="B424" i="41"/>
  <c r="AA424" i="41" s="1"/>
  <c r="B425" i="41"/>
  <c r="AA425" i="41" s="1"/>
  <c r="B426" i="41"/>
  <c r="AA426" i="41" s="1"/>
  <c r="B427" i="41"/>
  <c r="AA427" i="41" s="1"/>
  <c r="B428" i="41"/>
  <c r="AA428" i="41" s="1"/>
  <c r="B429" i="41"/>
  <c r="AA429" i="41" s="1"/>
  <c r="B430" i="41"/>
  <c r="AA430" i="41" s="1"/>
  <c r="B431" i="41"/>
  <c r="AA431" i="41" s="1"/>
  <c r="B432" i="41"/>
  <c r="AA432" i="41" s="1"/>
  <c r="B433" i="41"/>
  <c r="AA433" i="41" s="1"/>
  <c r="B434" i="41"/>
  <c r="AA434" i="41" s="1"/>
  <c r="B435" i="41"/>
  <c r="AA435" i="41" s="1"/>
  <c r="B436" i="41"/>
  <c r="AA436" i="41" s="1"/>
  <c r="B437" i="41"/>
  <c r="AA437" i="41" s="1"/>
  <c r="B438" i="41"/>
  <c r="AA438" i="41" s="1"/>
  <c r="B439" i="41"/>
  <c r="AA439" i="41" s="1"/>
  <c r="B440" i="41"/>
  <c r="AA440" i="41" s="1"/>
  <c r="B441" i="41"/>
  <c r="AA441" i="41" s="1"/>
  <c r="B442" i="41"/>
  <c r="AA442" i="41" s="1"/>
  <c r="B443" i="41"/>
  <c r="AA443" i="41" s="1"/>
  <c r="B444" i="41"/>
  <c r="AA444" i="41" s="1"/>
  <c r="B445" i="41"/>
  <c r="AA445" i="41" s="1"/>
  <c r="B446" i="41"/>
  <c r="AA446" i="41" s="1"/>
  <c r="B447" i="41"/>
  <c r="AA447" i="41" s="1"/>
  <c r="B448" i="41"/>
  <c r="AA448" i="41" s="1"/>
  <c r="B449" i="41"/>
  <c r="AA449" i="41" s="1"/>
  <c r="B450" i="41"/>
  <c r="AA450" i="41" s="1"/>
  <c r="B451" i="41"/>
  <c r="AA451" i="41" s="1"/>
  <c r="B452" i="41"/>
  <c r="AA452" i="41" s="1"/>
  <c r="B453" i="41"/>
  <c r="AA453" i="41" s="1"/>
  <c r="B454" i="41"/>
  <c r="AA454" i="41" s="1"/>
  <c r="B455" i="41"/>
  <c r="AA455" i="41" s="1"/>
  <c r="B456" i="41"/>
  <c r="AA456" i="41" s="1"/>
  <c r="B457" i="41"/>
  <c r="AA457" i="41" s="1"/>
  <c r="B458" i="41"/>
  <c r="AA458" i="41" s="1"/>
  <c r="B459" i="41"/>
  <c r="AA459" i="41" s="1"/>
  <c r="B460" i="41"/>
  <c r="AA460" i="41" s="1"/>
  <c r="B461" i="41"/>
  <c r="AA461" i="41" s="1"/>
  <c r="B462" i="41"/>
  <c r="AA462" i="41" s="1"/>
  <c r="B463" i="41"/>
  <c r="AA463" i="41" s="1"/>
  <c r="B464" i="41"/>
  <c r="AA464" i="41" s="1"/>
  <c r="B465" i="41"/>
  <c r="AA465" i="41" s="1"/>
  <c r="B466" i="41"/>
  <c r="AA466" i="41" s="1"/>
  <c r="B467" i="41"/>
  <c r="AA467" i="41" s="1"/>
  <c r="B468" i="41"/>
  <c r="AA468" i="41" s="1"/>
  <c r="B469" i="41"/>
  <c r="AA469" i="41" s="1"/>
  <c r="B470" i="41"/>
  <c r="AA470" i="41" s="1"/>
  <c r="B471" i="41"/>
  <c r="AA471" i="41" s="1"/>
  <c r="B472" i="41"/>
  <c r="AA472" i="41" s="1"/>
  <c r="B473" i="41"/>
  <c r="AA473" i="41" s="1"/>
  <c r="B474" i="41"/>
  <c r="AA474" i="41" s="1"/>
  <c r="B475" i="41"/>
  <c r="AA475" i="41" s="1"/>
  <c r="B476" i="41"/>
  <c r="AA476" i="41" s="1"/>
  <c r="B477" i="41"/>
  <c r="AA477" i="41" s="1"/>
  <c r="B478" i="41"/>
  <c r="AA478" i="41" s="1"/>
  <c r="B479" i="41"/>
  <c r="AA479" i="41" s="1"/>
  <c r="B480" i="41"/>
  <c r="AA480" i="41" s="1"/>
  <c r="B481" i="41"/>
  <c r="AA481" i="41" s="1"/>
  <c r="B482" i="41"/>
  <c r="AA482" i="41" s="1"/>
  <c r="B483" i="41"/>
  <c r="AA483" i="41" s="1"/>
  <c r="B484" i="41"/>
  <c r="AA484" i="41" s="1"/>
  <c r="B485" i="41"/>
  <c r="AA485" i="41" s="1"/>
  <c r="B486" i="41"/>
  <c r="AA486" i="41" s="1"/>
  <c r="B487" i="41"/>
  <c r="AA487" i="41" s="1"/>
  <c r="B488" i="41"/>
  <c r="AA488" i="41" s="1"/>
  <c r="B489" i="41"/>
  <c r="AA489" i="41" s="1"/>
  <c r="B490" i="41"/>
  <c r="AA490" i="41" s="1"/>
  <c r="B491" i="41"/>
  <c r="AA491" i="41" s="1"/>
  <c r="B492" i="41"/>
  <c r="AA492" i="41" s="1"/>
  <c r="B493" i="41"/>
  <c r="AA493" i="41" s="1"/>
  <c r="B494" i="41"/>
  <c r="AA494" i="41" s="1"/>
  <c r="B495" i="41"/>
  <c r="AA495" i="41" s="1"/>
  <c r="B496" i="41"/>
  <c r="AA496" i="41" s="1"/>
  <c r="B497" i="41"/>
  <c r="AA497" i="41" s="1"/>
  <c r="B498" i="41"/>
  <c r="AA498" i="41" s="1"/>
  <c r="B499" i="41"/>
  <c r="AA499" i="41" s="1"/>
  <c r="B500" i="41"/>
  <c r="AA500" i="41" s="1"/>
  <c r="B501" i="41"/>
  <c r="AA501" i="41" s="1"/>
  <c r="B502" i="41"/>
  <c r="AA502" i="41" s="1"/>
  <c r="B503" i="41"/>
  <c r="AA503" i="41" s="1"/>
  <c r="B504" i="41"/>
  <c r="AA504" i="41" s="1"/>
  <c r="B505" i="41"/>
  <c r="AA505" i="41" s="1"/>
  <c r="B506" i="41"/>
  <c r="AA506" i="41" s="1"/>
  <c r="B7" i="41"/>
  <c r="AA7" i="41" s="1"/>
  <c r="K66" i="43" l="1"/>
  <c r="K65" i="43"/>
  <c r="D115" i="43" s="1"/>
  <c r="K67" i="43"/>
  <c r="D117" i="43" s="1"/>
  <c r="K64" i="43"/>
  <c r="D114" i="43" s="1"/>
  <c r="L65" i="43"/>
  <c r="D42" i="43"/>
  <c r="F42" i="43"/>
  <c r="E41" i="43"/>
  <c r="C41" i="43"/>
  <c r="E89" i="43" s="1"/>
  <c r="F41" i="43"/>
  <c r="D41" i="43"/>
  <c r="F43" i="43"/>
  <c r="D43" i="43"/>
  <c r="D39" i="43"/>
  <c r="L64" i="43"/>
  <c r="G88" i="43" s="1"/>
  <c r="AA6" i="41"/>
  <c r="U4" i="41" s="1"/>
  <c r="B18" i="43" s="1"/>
  <c r="M6" i="40"/>
  <c r="I8" i="40"/>
  <c r="I9" i="40"/>
  <c r="I10" i="40"/>
  <c r="I11" i="40"/>
  <c r="I12" i="40"/>
  <c r="I13" i="40"/>
  <c r="I14" i="40"/>
  <c r="I15" i="40"/>
  <c r="I16" i="40"/>
  <c r="I17" i="40"/>
  <c r="I18" i="40"/>
  <c r="P18" i="40" s="1"/>
  <c r="I19" i="40"/>
  <c r="I20" i="40"/>
  <c r="I21" i="40"/>
  <c r="I22" i="40"/>
  <c r="I23" i="40"/>
  <c r="I24" i="40"/>
  <c r="I25" i="40"/>
  <c r="I26" i="40"/>
  <c r="I27" i="40"/>
  <c r="I28" i="40"/>
  <c r="I29" i="40"/>
  <c r="I30" i="40"/>
  <c r="I31" i="40"/>
  <c r="I32" i="40"/>
  <c r="I33" i="40"/>
  <c r="I34" i="40"/>
  <c r="I35" i="40"/>
  <c r="I36" i="40"/>
  <c r="I37" i="40"/>
  <c r="I38" i="40"/>
  <c r="I39" i="40"/>
  <c r="I40" i="40"/>
  <c r="I41" i="40"/>
  <c r="I42" i="40"/>
  <c r="I43" i="40"/>
  <c r="I44" i="40"/>
  <c r="I45" i="40"/>
  <c r="I46" i="40"/>
  <c r="I47" i="40"/>
  <c r="I48" i="40"/>
  <c r="I49" i="40"/>
  <c r="I50" i="40"/>
  <c r="P50" i="40" s="1"/>
  <c r="I51" i="40"/>
  <c r="I52" i="40"/>
  <c r="I53" i="40"/>
  <c r="I54" i="40"/>
  <c r="I55" i="40"/>
  <c r="I56" i="40"/>
  <c r="I57" i="40"/>
  <c r="I58" i="40"/>
  <c r="I59" i="40"/>
  <c r="I60" i="40"/>
  <c r="I61" i="40"/>
  <c r="I62" i="40"/>
  <c r="I63" i="40"/>
  <c r="I64" i="40"/>
  <c r="I65" i="40"/>
  <c r="I66" i="40"/>
  <c r="P66" i="40" s="1"/>
  <c r="I67" i="40"/>
  <c r="I68" i="40"/>
  <c r="I69" i="40"/>
  <c r="I70" i="40"/>
  <c r="I71" i="40"/>
  <c r="I72" i="40"/>
  <c r="I73" i="40"/>
  <c r="I74" i="40"/>
  <c r="I75" i="40"/>
  <c r="I76" i="40"/>
  <c r="I77" i="40"/>
  <c r="I78" i="40"/>
  <c r="I79" i="40"/>
  <c r="I80" i="40"/>
  <c r="I81" i="40"/>
  <c r="I82" i="40"/>
  <c r="I83" i="40"/>
  <c r="I84" i="40"/>
  <c r="I85" i="40"/>
  <c r="I86" i="40"/>
  <c r="I87" i="40"/>
  <c r="I88" i="40"/>
  <c r="I89" i="40"/>
  <c r="I90" i="40"/>
  <c r="I91" i="40"/>
  <c r="I92" i="40"/>
  <c r="I93" i="40"/>
  <c r="I94" i="40"/>
  <c r="I95" i="40"/>
  <c r="I96" i="40"/>
  <c r="I97" i="40"/>
  <c r="I98" i="40"/>
  <c r="P98" i="40" s="1"/>
  <c r="I99" i="40"/>
  <c r="I100" i="40"/>
  <c r="I101" i="40"/>
  <c r="I102" i="40"/>
  <c r="I103" i="40"/>
  <c r="I104" i="40"/>
  <c r="I105" i="40"/>
  <c r="I106" i="40"/>
  <c r="I107" i="40"/>
  <c r="I108" i="40"/>
  <c r="I109" i="40"/>
  <c r="I110" i="40"/>
  <c r="I111" i="40"/>
  <c r="I112" i="40"/>
  <c r="I113" i="40"/>
  <c r="P113" i="40" s="1"/>
  <c r="I114" i="40"/>
  <c r="P114" i="40" s="1"/>
  <c r="I115" i="40"/>
  <c r="I116" i="40"/>
  <c r="I117" i="40"/>
  <c r="I118" i="40"/>
  <c r="I119" i="40"/>
  <c r="I120" i="40"/>
  <c r="I121" i="40"/>
  <c r="I122" i="40"/>
  <c r="I123" i="40"/>
  <c r="I124" i="40"/>
  <c r="I125" i="40"/>
  <c r="I126" i="40"/>
  <c r="I127" i="40"/>
  <c r="I128" i="40"/>
  <c r="I129" i="40"/>
  <c r="I130" i="40"/>
  <c r="I131" i="40"/>
  <c r="I132" i="40"/>
  <c r="I133" i="40"/>
  <c r="I134" i="40"/>
  <c r="I135" i="40"/>
  <c r="I136" i="40"/>
  <c r="I137" i="40"/>
  <c r="I138" i="40"/>
  <c r="I139" i="40"/>
  <c r="I140" i="40"/>
  <c r="I141" i="40"/>
  <c r="I142" i="40"/>
  <c r="I143" i="40"/>
  <c r="I144" i="40"/>
  <c r="I145" i="40"/>
  <c r="I146" i="40"/>
  <c r="P146" i="40" s="1"/>
  <c r="I147" i="40"/>
  <c r="I148" i="40"/>
  <c r="I149" i="40"/>
  <c r="I150" i="40"/>
  <c r="I151" i="40"/>
  <c r="I152" i="40"/>
  <c r="I153" i="40"/>
  <c r="I154" i="40"/>
  <c r="I155" i="40"/>
  <c r="I156" i="40"/>
  <c r="I157" i="40"/>
  <c r="I158" i="40"/>
  <c r="I159" i="40"/>
  <c r="I160" i="40"/>
  <c r="I161" i="40"/>
  <c r="I162" i="40"/>
  <c r="P162" i="40" s="1"/>
  <c r="I163" i="40"/>
  <c r="I164" i="40"/>
  <c r="I165" i="40"/>
  <c r="I166" i="40"/>
  <c r="I167" i="40"/>
  <c r="I168" i="40"/>
  <c r="I169" i="40"/>
  <c r="I170" i="40"/>
  <c r="I171" i="40"/>
  <c r="I172" i="40"/>
  <c r="I173" i="40"/>
  <c r="I174" i="40"/>
  <c r="I175" i="40"/>
  <c r="I176" i="40"/>
  <c r="I177" i="40"/>
  <c r="I178" i="40"/>
  <c r="I179" i="40"/>
  <c r="I180" i="40"/>
  <c r="I181" i="40"/>
  <c r="I182" i="40"/>
  <c r="I183" i="40"/>
  <c r="I184" i="40"/>
  <c r="I185" i="40"/>
  <c r="I186" i="40"/>
  <c r="I187" i="40"/>
  <c r="I188" i="40"/>
  <c r="I189" i="40"/>
  <c r="I190" i="40"/>
  <c r="I191" i="40"/>
  <c r="I192" i="40"/>
  <c r="I193" i="40"/>
  <c r="I194" i="40"/>
  <c r="P194" i="40" s="1"/>
  <c r="I195" i="40"/>
  <c r="I196" i="40"/>
  <c r="I197" i="40"/>
  <c r="I198" i="40"/>
  <c r="I199" i="40"/>
  <c r="I200" i="40"/>
  <c r="I201" i="40"/>
  <c r="I202" i="40"/>
  <c r="I203" i="40"/>
  <c r="I204" i="40"/>
  <c r="I205" i="40"/>
  <c r="I206" i="40"/>
  <c r="I207" i="40"/>
  <c r="I208" i="40"/>
  <c r="I209" i="40"/>
  <c r="I210" i="40"/>
  <c r="P210" i="40" s="1"/>
  <c r="I211" i="40"/>
  <c r="I212" i="40"/>
  <c r="I213" i="40"/>
  <c r="I214" i="40"/>
  <c r="I215" i="40"/>
  <c r="I216" i="40"/>
  <c r="I217" i="40"/>
  <c r="I218" i="40"/>
  <c r="I219" i="40"/>
  <c r="I220" i="40"/>
  <c r="I221" i="40"/>
  <c r="I222" i="40"/>
  <c r="I223" i="40"/>
  <c r="I224" i="40"/>
  <c r="I225" i="40"/>
  <c r="I226" i="40"/>
  <c r="I227" i="40"/>
  <c r="I228" i="40"/>
  <c r="I229" i="40"/>
  <c r="I230" i="40"/>
  <c r="I231" i="40"/>
  <c r="I232" i="40"/>
  <c r="I233" i="40"/>
  <c r="I234" i="40"/>
  <c r="I235" i="40"/>
  <c r="I236" i="40"/>
  <c r="I237" i="40"/>
  <c r="I238" i="40"/>
  <c r="I239" i="40"/>
  <c r="I240" i="40"/>
  <c r="I241" i="40"/>
  <c r="I242" i="40"/>
  <c r="P242" i="40" s="1"/>
  <c r="I243" i="40"/>
  <c r="I244" i="40"/>
  <c r="I245" i="40"/>
  <c r="I246" i="40"/>
  <c r="I247" i="40"/>
  <c r="I248" i="40"/>
  <c r="I249" i="40"/>
  <c r="I250" i="40"/>
  <c r="I251" i="40"/>
  <c r="I252" i="40"/>
  <c r="I253" i="40"/>
  <c r="I254" i="40"/>
  <c r="I255" i="40"/>
  <c r="I256" i="40"/>
  <c r="I257" i="40"/>
  <c r="I258" i="40"/>
  <c r="P258" i="40" s="1"/>
  <c r="I259" i="40"/>
  <c r="I260" i="40"/>
  <c r="I261" i="40"/>
  <c r="I262" i="40"/>
  <c r="I263" i="40"/>
  <c r="I264" i="40"/>
  <c r="I265" i="40"/>
  <c r="I266" i="40"/>
  <c r="I267" i="40"/>
  <c r="I268" i="40"/>
  <c r="I269" i="40"/>
  <c r="I270" i="40"/>
  <c r="I271" i="40"/>
  <c r="I272" i="40"/>
  <c r="I273" i="40"/>
  <c r="I274" i="40"/>
  <c r="I275" i="40"/>
  <c r="I276" i="40"/>
  <c r="I277" i="40"/>
  <c r="I278" i="40"/>
  <c r="I279" i="40"/>
  <c r="I280" i="40"/>
  <c r="I281" i="40"/>
  <c r="I282" i="40"/>
  <c r="I283" i="40"/>
  <c r="I284" i="40"/>
  <c r="I285" i="40"/>
  <c r="I286" i="40"/>
  <c r="I287" i="40"/>
  <c r="I288" i="40"/>
  <c r="I289" i="40"/>
  <c r="I290" i="40"/>
  <c r="P290" i="40" s="1"/>
  <c r="I291" i="40"/>
  <c r="I292" i="40"/>
  <c r="I293" i="40"/>
  <c r="I294" i="40"/>
  <c r="I295" i="40"/>
  <c r="I296" i="40"/>
  <c r="I297" i="40"/>
  <c r="I298" i="40"/>
  <c r="I299" i="40"/>
  <c r="I300" i="40"/>
  <c r="I301" i="40"/>
  <c r="I302" i="40"/>
  <c r="I303" i="40"/>
  <c r="I304" i="40"/>
  <c r="I305" i="40"/>
  <c r="I306" i="40"/>
  <c r="P306" i="40" s="1"/>
  <c r="I307" i="40"/>
  <c r="I308" i="40"/>
  <c r="I309" i="40"/>
  <c r="I310" i="40"/>
  <c r="I311" i="40"/>
  <c r="I312" i="40"/>
  <c r="I313" i="40"/>
  <c r="I314" i="40"/>
  <c r="I315" i="40"/>
  <c r="I316" i="40"/>
  <c r="I317" i="40"/>
  <c r="I318" i="40"/>
  <c r="I319" i="40"/>
  <c r="I320" i="40"/>
  <c r="I321" i="40"/>
  <c r="I322" i="40"/>
  <c r="I323" i="40"/>
  <c r="I324" i="40"/>
  <c r="I325" i="40"/>
  <c r="I326" i="40"/>
  <c r="I327" i="40"/>
  <c r="I328" i="40"/>
  <c r="I329" i="40"/>
  <c r="I330" i="40"/>
  <c r="I331" i="40"/>
  <c r="I332" i="40"/>
  <c r="I333" i="40"/>
  <c r="I334" i="40"/>
  <c r="I335" i="40"/>
  <c r="I336" i="40"/>
  <c r="I337" i="40"/>
  <c r="I338" i="40"/>
  <c r="P338" i="40" s="1"/>
  <c r="I339" i="40"/>
  <c r="I340" i="40"/>
  <c r="I341" i="40"/>
  <c r="I342" i="40"/>
  <c r="I343" i="40"/>
  <c r="I344" i="40"/>
  <c r="I345" i="40"/>
  <c r="I346" i="40"/>
  <c r="I347" i="40"/>
  <c r="I348" i="40"/>
  <c r="I349" i="40"/>
  <c r="I350" i="40"/>
  <c r="I351" i="40"/>
  <c r="I352" i="40"/>
  <c r="I353" i="40"/>
  <c r="I354" i="40"/>
  <c r="P354" i="40" s="1"/>
  <c r="I355" i="40"/>
  <c r="I356" i="40"/>
  <c r="I357" i="40"/>
  <c r="I358" i="40"/>
  <c r="I359" i="40"/>
  <c r="I360" i="40"/>
  <c r="I361" i="40"/>
  <c r="I362" i="40"/>
  <c r="I363" i="40"/>
  <c r="I364" i="40"/>
  <c r="I365" i="40"/>
  <c r="I366" i="40"/>
  <c r="I367" i="40"/>
  <c r="I368" i="40"/>
  <c r="I369" i="40"/>
  <c r="I370" i="40"/>
  <c r="I371" i="40"/>
  <c r="I372" i="40"/>
  <c r="I373" i="40"/>
  <c r="I374" i="40"/>
  <c r="I375" i="40"/>
  <c r="I376" i="40"/>
  <c r="I377" i="40"/>
  <c r="I378" i="40"/>
  <c r="I379" i="40"/>
  <c r="I380" i="40"/>
  <c r="I381" i="40"/>
  <c r="I382" i="40"/>
  <c r="I383" i="40"/>
  <c r="I384" i="40"/>
  <c r="I385" i="40"/>
  <c r="I386" i="40"/>
  <c r="P386" i="40" s="1"/>
  <c r="I387" i="40"/>
  <c r="I388" i="40"/>
  <c r="I389" i="40"/>
  <c r="I390" i="40"/>
  <c r="I391" i="40"/>
  <c r="I392" i="40"/>
  <c r="I393" i="40"/>
  <c r="I394" i="40"/>
  <c r="I395" i="40"/>
  <c r="I396" i="40"/>
  <c r="I397" i="40"/>
  <c r="I398" i="40"/>
  <c r="I399" i="40"/>
  <c r="I400" i="40"/>
  <c r="I401" i="40"/>
  <c r="I402" i="40"/>
  <c r="P402" i="40" s="1"/>
  <c r="I403" i="40"/>
  <c r="I404" i="40"/>
  <c r="I405" i="40"/>
  <c r="I406" i="40"/>
  <c r="I407" i="40"/>
  <c r="I408" i="40"/>
  <c r="I409" i="40"/>
  <c r="I410" i="40"/>
  <c r="I411" i="40"/>
  <c r="I412" i="40"/>
  <c r="I413" i="40"/>
  <c r="I414" i="40"/>
  <c r="I415" i="40"/>
  <c r="I416" i="40"/>
  <c r="I417" i="40"/>
  <c r="I418" i="40"/>
  <c r="I419" i="40"/>
  <c r="I420" i="40"/>
  <c r="I421" i="40"/>
  <c r="I422" i="40"/>
  <c r="I423" i="40"/>
  <c r="I424" i="40"/>
  <c r="I425" i="40"/>
  <c r="I426" i="40"/>
  <c r="I427" i="40"/>
  <c r="I428" i="40"/>
  <c r="I429" i="40"/>
  <c r="I430" i="40"/>
  <c r="I431" i="40"/>
  <c r="I432" i="40"/>
  <c r="I433" i="40"/>
  <c r="I434" i="40"/>
  <c r="P434" i="40" s="1"/>
  <c r="I435" i="40"/>
  <c r="I436" i="40"/>
  <c r="I437" i="40"/>
  <c r="I438" i="40"/>
  <c r="I439" i="40"/>
  <c r="I440" i="40"/>
  <c r="I441" i="40"/>
  <c r="I442" i="40"/>
  <c r="I443" i="40"/>
  <c r="I444" i="40"/>
  <c r="I445" i="40"/>
  <c r="I446" i="40"/>
  <c r="I447" i="40"/>
  <c r="I448" i="40"/>
  <c r="I449" i="40"/>
  <c r="I450" i="40"/>
  <c r="P450" i="40" s="1"/>
  <c r="I451" i="40"/>
  <c r="I452" i="40"/>
  <c r="I453" i="40"/>
  <c r="I454" i="40"/>
  <c r="I455" i="40"/>
  <c r="I456" i="40"/>
  <c r="I457" i="40"/>
  <c r="I458" i="40"/>
  <c r="I459" i="40"/>
  <c r="I460" i="40"/>
  <c r="I461" i="40"/>
  <c r="I462" i="40"/>
  <c r="I463" i="40"/>
  <c r="I464" i="40"/>
  <c r="I465" i="40"/>
  <c r="I466" i="40"/>
  <c r="I467" i="40"/>
  <c r="I468" i="40"/>
  <c r="I469" i="40"/>
  <c r="I470" i="40"/>
  <c r="I471" i="40"/>
  <c r="I472" i="40"/>
  <c r="I473" i="40"/>
  <c r="I474" i="40"/>
  <c r="I475" i="40"/>
  <c r="I476" i="40"/>
  <c r="I477" i="40"/>
  <c r="I478" i="40"/>
  <c r="I479" i="40"/>
  <c r="I480" i="40"/>
  <c r="I481" i="40"/>
  <c r="I482" i="40"/>
  <c r="I483" i="40"/>
  <c r="I484" i="40"/>
  <c r="I485" i="40"/>
  <c r="I486" i="40"/>
  <c r="I487" i="40"/>
  <c r="I488" i="40"/>
  <c r="I489" i="40"/>
  <c r="I490" i="40"/>
  <c r="I491" i="40"/>
  <c r="I492" i="40"/>
  <c r="I493" i="40"/>
  <c r="I494" i="40"/>
  <c r="I495" i="40"/>
  <c r="I496" i="40"/>
  <c r="I497" i="40"/>
  <c r="I498" i="40"/>
  <c r="P498" i="40" s="1"/>
  <c r="I499" i="40"/>
  <c r="I500" i="40"/>
  <c r="I501" i="40"/>
  <c r="I502" i="40"/>
  <c r="I503" i="40"/>
  <c r="I504" i="40"/>
  <c r="I505" i="40"/>
  <c r="I506" i="40"/>
  <c r="I7" i="40"/>
  <c r="H8" i="40"/>
  <c r="H9" i="40"/>
  <c r="H10" i="40"/>
  <c r="H11" i="40"/>
  <c r="H12" i="40"/>
  <c r="H13" i="40"/>
  <c r="H14" i="40"/>
  <c r="H15" i="40"/>
  <c r="H16" i="40"/>
  <c r="H17" i="40"/>
  <c r="H18" i="40"/>
  <c r="H19" i="40"/>
  <c r="H20" i="40"/>
  <c r="H21" i="40"/>
  <c r="H22" i="40"/>
  <c r="H23" i="40"/>
  <c r="H24" i="40"/>
  <c r="H25" i="40"/>
  <c r="H26" i="40"/>
  <c r="H27" i="40"/>
  <c r="H28" i="40"/>
  <c r="H29" i="40"/>
  <c r="H30" i="40"/>
  <c r="H31" i="40"/>
  <c r="H32" i="40"/>
  <c r="H33" i="40"/>
  <c r="H34" i="40"/>
  <c r="H35" i="40"/>
  <c r="H36" i="40"/>
  <c r="H37" i="40"/>
  <c r="H38" i="40"/>
  <c r="H39" i="40"/>
  <c r="H40" i="40"/>
  <c r="H41" i="40"/>
  <c r="H42" i="40"/>
  <c r="H43" i="40"/>
  <c r="H44" i="40"/>
  <c r="H45" i="40"/>
  <c r="H46" i="40"/>
  <c r="H47" i="40"/>
  <c r="H48" i="40"/>
  <c r="H49" i="40"/>
  <c r="H50" i="40"/>
  <c r="H51" i="40"/>
  <c r="H52" i="40"/>
  <c r="H53" i="40"/>
  <c r="H54" i="40"/>
  <c r="H55" i="40"/>
  <c r="H56" i="40"/>
  <c r="H57" i="40"/>
  <c r="H58" i="40"/>
  <c r="H59" i="40"/>
  <c r="H60" i="40"/>
  <c r="H61" i="40"/>
  <c r="H62" i="40"/>
  <c r="H63" i="40"/>
  <c r="H64" i="40"/>
  <c r="H65" i="40"/>
  <c r="H66" i="40"/>
  <c r="H67" i="40"/>
  <c r="H68" i="40"/>
  <c r="H69" i="40"/>
  <c r="H70" i="40"/>
  <c r="H71" i="40"/>
  <c r="H72" i="40"/>
  <c r="H73" i="40"/>
  <c r="H74" i="40"/>
  <c r="H75" i="40"/>
  <c r="H76" i="40"/>
  <c r="H77" i="40"/>
  <c r="H78" i="40"/>
  <c r="H79" i="40"/>
  <c r="H80" i="40"/>
  <c r="H81" i="40"/>
  <c r="H82" i="40"/>
  <c r="H83" i="40"/>
  <c r="H84" i="40"/>
  <c r="H85" i="40"/>
  <c r="H86" i="40"/>
  <c r="H87" i="40"/>
  <c r="H88" i="40"/>
  <c r="H89" i="40"/>
  <c r="H90" i="40"/>
  <c r="H91" i="40"/>
  <c r="H92" i="40"/>
  <c r="H93" i="40"/>
  <c r="H94" i="40"/>
  <c r="H95" i="40"/>
  <c r="H96" i="40"/>
  <c r="H97" i="40"/>
  <c r="H98" i="40"/>
  <c r="H99" i="40"/>
  <c r="H100" i="40"/>
  <c r="H101" i="40"/>
  <c r="H102" i="40"/>
  <c r="H103" i="40"/>
  <c r="H104" i="40"/>
  <c r="H105" i="40"/>
  <c r="H106" i="40"/>
  <c r="H107" i="40"/>
  <c r="H108" i="40"/>
  <c r="H109" i="40"/>
  <c r="H110" i="40"/>
  <c r="H111" i="40"/>
  <c r="H112" i="40"/>
  <c r="H113" i="40"/>
  <c r="H114" i="40"/>
  <c r="H115" i="40"/>
  <c r="H116" i="40"/>
  <c r="H117" i="40"/>
  <c r="H118" i="40"/>
  <c r="H119" i="40"/>
  <c r="H120" i="40"/>
  <c r="H121" i="40"/>
  <c r="H122" i="40"/>
  <c r="H123" i="40"/>
  <c r="H124" i="40"/>
  <c r="H125" i="40"/>
  <c r="H126" i="40"/>
  <c r="H127" i="40"/>
  <c r="H128" i="40"/>
  <c r="H129" i="40"/>
  <c r="H130" i="40"/>
  <c r="H131" i="40"/>
  <c r="H132" i="40"/>
  <c r="H133" i="40"/>
  <c r="H134" i="40"/>
  <c r="H135" i="40"/>
  <c r="H136" i="40"/>
  <c r="H137" i="40"/>
  <c r="H138" i="40"/>
  <c r="H139" i="40"/>
  <c r="H140" i="40"/>
  <c r="H141" i="40"/>
  <c r="H142" i="40"/>
  <c r="H143" i="40"/>
  <c r="H144" i="40"/>
  <c r="H145" i="40"/>
  <c r="H146" i="40"/>
  <c r="H147" i="40"/>
  <c r="H148" i="40"/>
  <c r="H149" i="40"/>
  <c r="H150" i="40"/>
  <c r="H151" i="40"/>
  <c r="H152" i="40"/>
  <c r="H153" i="40"/>
  <c r="H154" i="40"/>
  <c r="H155" i="40"/>
  <c r="H156" i="40"/>
  <c r="H157" i="40"/>
  <c r="H158" i="40"/>
  <c r="H159" i="40"/>
  <c r="H160" i="40"/>
  <c r="H161" i="40"/>
  <c r="H162" i="40"/>
  <c r="H163" i="40"/>
  <c r="H164" i="40"/>
  <c r="H165" i="40"/>
  <c r="H166" i="40"/>
  <c r="H167" i="40"/>
  <c r="H168" i="40"/>
  <c r="H169" i="40"/>
  <c r="H170" i="40"/>
  <c r="H171" i="40"/>
  <c r="H172" i="40"/>
  <c r="H173" i="40"/>
  <c r="H174" i="40"/>
  <c r="H175" i="40"/>
  <c r="H176" i="40"/>
  <c r="H177" i="40"/>
  <c r="H178" i="40"/>
  <c r="H179" i="40"/>
  <c r="H180" i="40"/>
  <c r="H181" i="40"/>
  <c r="H182" i="40"/>
  <c r="H183" i="40"/>
  <c r="H184" i="40"/>
  <c r="H185" i="40"/>
  <c r="H186" i="40"/>
  <c r="H187" i="40"/>
  <c r="H188" i="40"/>
  <c r="H189" i="40"/>
  <c r="H190" i="40"/>
  <c r="H191" i="40"/>
  <c r="H192" i="40"/>
  <c r="H193" i="40"/>
  <c r="H194" i="40"/>
  <c r="H195" i="40"/>
  <c r="H196" i="40"/>
  <c r="H197" i="40"/>
  <c r="H198" i="40"/>
  <c r="H199" i="40"/>
  <c r="H200" i="40"/>
  <c r="H201" i="40"/>
  <c r="H202" i="40"/>
  <c r="H203" i="40"/>
  <c r="H204" i="40"/>
  <c r="H205" i="40"/>
  <c r="H206" i="40"/>
  <c r="H207" i="40"/>
  <c r="H208" i="40"/>
  <c r="H209" i="40"/>
  <c r="H210" i="40"/>
  <c r="H211" i="40"/>
  <c r="H212" i="40"/>
  <c r="H213" i="40"/>
  <c r="H214" i="40"/>
  <c r="H215" i="40"/>
  <c r="H216" i="40"/>
  <c r="H217" i="40"/>
  <c r="H218" i="40"/>
  <c r="H219" i="40"/>
  <c r="H220" i="40"/>
  <c r="H221" i="40"/>
  <c r="H222" i="40"/>
  <c r="H223" i="40"/>
  <c r="H224" i="40"/>
  <c r="H225" i="40"/>
  <c r="H226" i="40"/>
  <c r="H227" i="40"/>
  <c r="H228" i="40"/>
  <c r="H229" i="40"/>
  <c r="H230" i="40"/>
  <c r="H231" i="40"/>
  <c r="H232" i="40"/>
  <c r="H233" i="40"/>
  <c r="H234" i="40"/>
  <c r="H235" i="40"/>
  <c r="H236" i="40"/>
  <c r="H237" i="40"/>
  <c r="H238" i="40"/>
  <c r="H239" i="40"/>
  <c r="H240" i="40"/>
  <c r="H241" i="40"/>
  <c r="H242" i="40"/>
  <c r="H243" i="40"/>
  <c r="H244" i="40"/>
  <c r="H245" i="40"/>
  <c r="H246" i="40"/>
  <c r="H247" i="40"/>
  <c r="H248" i="40"/>
  <c r="H249" i="40"/>
  <c r="H250" i="40"/>
  <c r="H251" i="40"/>
  <c r="H252" i="40"/>
  <c r="H253" i="40"/>
  <c r="H254" i="40"/>
  <c r="H255" i="40"/>
  <c r="H256" i="40"/>
  <c r="H257" i="40"/>
  <c r="H258" i="40"/>
  <c r="H259" i="40"/>
  <c r="H260" i="40"/>
  <c r="H261" i="40"/>
  <c r="H262" i="40"/>
  <c r="H263" i="40"/>
  <c r="H264" i="40"/>
  <c r="H265" i="40"/>
  <c r="H266" i="40"/>
  <c r="H267" i="40"/>
  <c r="H268" i="40"/>
  <c r="H269" i="40"/>
  <c r="H270" i="40"/>
  <c r="H271" i="40"/>
  <c r="H272" i="40"/>
  <c r="H273" i="40"/>
  <c r="H274" i="40"/>
  <c r="H275" i="40"/>
  <c r="H276" i="40"/>
  <c r="H277" i="40"/>
  <c r="H278" i="40"/>
  <c r="H279" i="40"/>
  <c r="H280" i="40"/>
  <c r="H281" i="40"/>
  <c r="H282" i="40"/>
  <c r="H283" i="40"/>
  <c r="H284" i="40"/>
  <c r="H285" i="40"/>
  <c r="H286" i="40"/>
  <c r="H287" i="40"/>
  <c r="H288" i="40"/>
  <c r="H289" i="40"/>
  <c r="H290" i="40"/>
  <c r="H291" i="40"/>
  <c r="H292" i="40"/>
  <c r="H293" i="40"/>
  <c r="H294" i="40"/>
  <c r="H295" i="40"/>
  <c r="H296" i="40"/>
  <c r="H297" i="40"/>
  <c r="H298" i="40"/>
  <c r="H299" i="40"/>
  <c r="H300" i="40"/>
  <c r="H301" i="40"/>
  <c r="H302" i="40"/>
  <c r="H303" i="40"/>
  <c r="H304" i="40"/>
  <c r="H305" i="40"/>
  <c r="H306" i="40"/>
  <c r="H307" i="40"/>
  <c r="H308" i="40"/>
  <c r="H309" i="40"/>
  <c r="H310" i="40"/>
  <c r="H311" i="40"/>
  <c r="H312" i="40"/>
  <c r="H313" i="40"/>
  <c r="H314" i="40"/>
  <c r="H315" i="40"/>
  <c r="H316" i="40"/>
  <c r="H317" i="40"/>
  <c r="H318" i="40"/>
  <c r="H319" i="40"/>
  <c r="H320" i="40"/>
  <c r="H321" i="40"/>
  <c r="H322" i="40"/>
  <c r="H323" i="40"/>
  <c r="H324" i="40"/>
  <c r="H325" i="40"/>
  <c r="H326" i="40"/>
  <c r="H327" i="40"/>
  <c r="H328" i="40"/>
  <c r="H329" i="40"/>
  <c r="H330" i="40"/>
  <c r="H331" i="40"/>
  <c r="H332" i="40"/>
  <c r="H333" i="40"/>
  <c r="H334" i="40"/>
  <c r="H335" i="40"/>
  <c r="H336" i="40"/>
  <c r="H337" i="40"/>
  <c r="H338" i="40"/>
  <c r="H339" i="40"/>
  <c r="H340" i="40"/>
  <c r="H341" i="40"/>
  <c r="H342" i="40"/>
  <c r="H343" i="40"/>
  <c r="H344" i="40"/>
  <c r="H345" i="40"/>
  <c r="H346" i="40"/>
  <c r="H347" i="40"/>
  <c r="H348" i="40"/>
  <c r="H349" i="40"/>
  <c r="H350" i="40"/>
  <c r="H351" i="40"/>
  <c r="H352" i="40"/>
  <c r="H353" i="40"/>
  <c r="H354" i="40"/>
  <c r="H355" i="40"/>
  <c r="H356" i="40"/>
  <c r="H357" i="40"/>
  <c r="H358" i="40"/>
  <c r="H359" i="40"/>
  <c r="H360" i="40"/>
  <c r="H361" i="40"/>
  <c r="H362" i="40"/>
  <c r="H363" i="40"/>
  <c r="H364" i="40"/>
  <c r="H365" i="40"/>
  <c r="H366" i="40"/>
  <c r="H367" i="40"/>
  <c r="H368" i="40"/>
  <c r="H369" i="40"/>
  <c r="H370" i="40"/>
  <c r="H371" i="40"/>
  <c r="H372" i="40"/>
  <c r="H373" i="40"/>
  <c r="H374" i="40"/>
  <c r="H375" i="40"/>
  <c r="H376" i="40"/>
  <c r="H377" i="40"/>
  <c r="H378" i="40"/>
  <c r="H379" i="40"/>
  <c r="H380" i="40"/>
  <c r="H381" i="40"/>
  <c r="H382" i="40"/>
  <c r="H383" i="40"/>
  <c r="H384" i="40"/>
  <c r="H385" i="40"/>
  <c r="H386" i="40"/>
  <c r="H387" i="40"/>
  <c r="H388" i="40"/>
  <c r="H389" i="40"/>
  <c r="H390" i="40"/>
  <c r="H391" i="40"/>
  <c r="H392" i="40"/>
  <c r="H393" i="40"/>
  <c r="H394" i="40"/>
  <c r="H395" i="40"/>
  <c r="H396" i="40"/>
  <c r="H397" i="40"/>
  <c r="H398" i="40"/>
  <c r="H399" i="40"/>
  <c r="H400" i="40"/>
  <c r="H401" i="40"/>
  <c r="H402" i="40"/>
  <c r="H403" i="40"/>
  <c r="H404" i="40"/>
  <c r="H405" i="40"/>
  <c r="H406" i="40"/>
  <c r="H407" i="40"/>
  <c r="H408" i="40"/>
  <c r="H409" i="40"/>
  <c r="H410" i="40"/>
  <c r="H411" i="40"/>
  <c r="H412" i="40"/>
  <c r="H413" i="40"/>
  <c r="H414" i="40"/>
  <c r="H415" i="40"/>
  <c r="H416" i="40"/>
  <c r="H417" i="40"/>
  <c r="H418" i="40"/>
  <c r="H419" i="40"/>
  <c r="H420" i="40"/>
  <c r="H421" i="40"/>
  <c r="H422" i="40"/>
  <c r="H423" i="40"/>
  <c r="H424" i="40"/>
  <c r="H425" i="40"/>
  <c r="H426" i="40"/>
  <c r="H427" i="40"/>
  <c r="H428" i="40"/>
  <c r="H429" i="40"/>
  <c r="H430" i="40"/>
  <c r="H431" i="40"/>
  <c r="H432" i="40"/>
  <c r="H433" i="40"/>
  <c r="H434" i="40"/>
  <c r="H435" i="40"/>
  <c r="H436" i="40"/>
  <c r="H437" i="40"/>
  <c r="H438" i="40"/>
  <c r="H439" i="40"/>
  <c r="H440" i="40"/>
  <c r="H441" i="40"/>
  <c r="H442" i="40"/>
  <c r="H443" i="40"/>
  <c r="H444" i="40"/>
  <c r="H445" i="40"/>
  <c r="H446" i="40"/>
  <c r="H447" i="40"/>
  <c r="H448" i="40"/>
  <c r="H449" i="40"/>
  <c r="H450" i="40"/>
  <c r="H451" i="40"/>
  <c r="H452" i="40"/>
  <c r="H453" i="40"/>
  <c r="H454" i="40"/>
  <c r="H455" i="40"/>
  <c r="H456" i="40"/>
  <c r="H457" i="40"/>
  <c r="H458" i="40"/>
  <c r="H459" i="40"/>
  <c r="H460" i="40"/>
  <c r="H461" i="40"/>
  <c r="H462" i="40"/>
  <c r="H463" i="40"/>
  <c r="H464" i="40"/>
  <c r="H465" i="40"/>
  <c r="H466" i="40"/>
  <c r="H467" i="40"/>
  <c r="H468" i="40"/>
  <c r="H469" i="40"/>
  <c r="H470" i="40"/>
  <c r="H471" i="40"/>
  <c r="H472" i="40"/>
  <c r="H473" i="40"/>
  <c r="H474" i="40"/>
  <c r="H475" i="40"/>
  <c r="H476" i="40"/>
  <c r="H477" i="40"/>
  <c r="H478" i="40"/>
  <c r="H479" i="40"/>
  <c r="H480" i="40"/>
  <c r="H481" i="40"/>
  <c r="H482" i="40"/>
  <c r="H483" i="40"/>
  <c r="H484" i="40"/>
  <c r="H485" i="40"/>
  <c r="H486" i="40"/>
  <c r="H487" i="40"/>
  <c r="H488" i="40"/>
  <c r="H489" i="40"/>
  <c r="H490" i="40"/>
  <c r="H491" i="40"/>
  <c r="H492" i="40"/>
  <c r="H493" i="40"/>
  <c r="H494" i="40"/>
  <c r="H495" i="40"/>
  <c r="H496" i="40"/>
  <c r="H497" i="40"/>
  <c r="H498" i="40"/>
  <c r="H499" i="40"/>
  <c r="H500" i="40"/>
  <c r="H501" i="40"/>
  <c r="H502" i="40"/>
  <c r="H503" i="40"/>
  <c r="H504" i="40"/>
  <c r="H505" i="40"/>
  <c r="H506" i="40"/>
  <c r="G8" i="40"/>
  <c r="G9" i="40"/>
  <c r="G10" i="40"/>
  <c r="G11" i="40"/>
  <c r="G12" i="40"/>
  <c r="G13" i="40"/>
  <c r="G14" i="40"/>
  <c r="G15" i="40"/>
  <c r="G16" i="40"/>
  <c r="G17" i="40"/>
  <c r="G18" i="40"/>
  <c r="G19" i="40"/>
  <c r="G20" i="40"/>
  <c r="G21" i="40"/>
  <c r="G22" i="40"/>
  <c r="G23" i="40"/>
  <c r="G24" i="40"/>
  <c r="G25" i="40"/>
  <c r="G26" i="40"/>
  <c r="G27" i="40"/>
  <c r="G28" i="40"/>
  <c r="G29" i="40"/>
  <c r="G30" i="40"/>
  <c r="G31" i="40"/>
  <c r="G32" i="40"/>
  <c r="G33" i="40"/>
  <c r="G34" i="40"/>
  <c r="G35" i="40"/>
  <c r="G36" i="40"/>
  <c r="G37" i="40"/>
  <c r="G38" i="40"/>
  <c r="G39" i="40"/>
  <c r="G40" i="40"/>
  <c r="G41" i="40"/>
  <c r="G42" i="40"/>
  <c r="G43" i="40"/>
  <c r="G44" i="40"/>
  <c r="G45" i="40"/>
  <c r="G46" i="40"/>
  <c r="G47" i="40"/>
  <c r="G48" i="40"/>
  <c r="G49" i="40"/>
  <c r="G50" i="40"/>
  <c r="G51" i="40"/>
  <c r="G52" i="40"/>
  <c r="G53" i="40"/>
  <c r="G54" i="40"/>
  <c r="G55" i="40"/>
  <c r="G56" i="40"/>
  <c r="G57" i="40"/>
  <c r="G58" i="40"/>
  <c r="G59" i="40"/>
  <c r="G60" i="40"/>
  <c r="G61" i="40"/>
  <c r="G62" i="40"/>
  <c r="G63" i="40"/>
  <c r="G64" i="40"/>
  <c r="G65" i="40"/>
  <c r="G66" i="40"/>
  <c r="G67" i="40"/>
  <c r="G68" i="40"/>
  <c r="G69" i="40"/>
  <c r="G70" i="40"/>
  <c r="G71" i="40"/>
  <c r="G72" i="40"/>
  <c r="G73" i="40"/>
  <c r="G74" i="40"/>
  <c r="G75" i="40"/>
  <c r="G76" i="40"/>
  <c r="G77" i="40"/>
  <c r="G78" i="40"/>
  <c r="G79" i="40"/>
  <c r="G80" i="40"/>
  <c r="G81" i="40"/>
  <c r="G82" i="40"/>
  <c r="G83" i="40"/>
  <c r="G84" i="40"/>
  <c r="G85" i="40"/>
  <c r="G86" i="40"/>
  <c r="G87" i="40"/>
  <c r="G88" i="40"/>
  <c r="G89" i="40"/>
  <c r="G90" i="40"/>
  <c r="G91" i="40"/>
  <c r="G92" i="40"/>
  <c r="G93" i="40"/>
  <c r="G94" i="40"/>
  <c r="G95" i="40"/>
  <c r="G96" i="40"/>
  <c r="G97" i="40"/>
  <c r="G98" i="40"/>
  <c r="G99" i="40"/>
  <c r="G100" i="40"/>
  <c r="G101" i="40"/>
  <c r="G102" i="40"/>
  <c r="G103" i="40"/>
  <c r="G104" i="40"/>
  <c r="G105" i="40"/>
  <c r="G106" i="40"/>
  <c r="G107" i="40"/>
  <c r="G108" i="40"/>
  <c r="G109" i="40"/>
  <c r="G110" i="40"/>
  <c r="G111" i="40"/>
  <c r="G112" i="40"/>
  <c r="G113" i="40"/>
  <c r="G114" i="40"/>
  <c r="G115" i="40"/>
  <c r="G116" i="40"/>
  <c r="G117" i="40"/>
  <c r="G118" i="40"/>
  <c r="G119" i="40"/>
  <c r="G120" i="40"/>
  <c r="G121" i="40"/>
  <c r="G122" i="40"/>
  <c r="G123" i="40"/>
  <c r="G124" i="40"/>
  <c r="G125" i="40"/>
  <c r="G126" i="40"/>
  <c r="G127" i="40"/>
  <c r="G128" i="40"/>
  <c r="G129" i="40"/>
  <c r="G130" i="40"/>
  <c r="G131" i="40"/>
  <c r="G132" i="40"/>
  <c r="G133" i="40"/>
  <c r="G134" i="40"/>
  <c r="G135" i="40"/>
  <c r="G136" i="40"/>
  <c r="G137" i="40"/>
  <c r="G138" i="40"/>
  <c r="G139" i="40"/>
  <c r="G140" i="40"/>
  <c r="G141" i="40"/>
  <c r="G142" i="40"/>
  <c r="G143" i="40"/>
  <c r="G144" i="40"/>
  <c r="G145" i="40"/>
  <c r="G146" i="40"/>
  <c r="G147" i="40"/>
  <c r="G148" i="40"/>
  <c r="G149" i="40"/>
  <c r="G150" i="40"/>
  <c r="G151" i="40"/>
  <c r="G152" i="40"/>
  <c r="G153" i="40"/>
  <c r="G154" i="40"/>
  <c r="G155" i="40"/>
  <c r="G156" i="40"/>
  <c r="G157" i="40"/>
  <c r="G158" i="40"/>
  <c r="G159" i="40"/>
  <c r="G160" i="40"/>
  <c r="G161" i="40"/>
  <c r="G162" i="40"/>
  <c r="G163" i="40"/>
  <c r="G164" i="40"/>
  <c r="G165" i="40"/>
  <c r="G166" i="40"/>
  <c r="G167" i="40"/>
  <c r="G168" i="40"/>
  <c r="G169" i="40"/>
  <c r="G170" i="40"/>
  <c r="G171" i="40"/>
  <c r="G172" i="40"/>
  <c r="G173" i="40"/>
  <c r="G174" i="40"/>
  <c r="G175" i="40"/>
  <c r="G176" i="40"/>
  <c r="G177" i="40"/>
  <c r="G178" i="40"/>
  <c r="G179" i="40"/>
  <c r="G180" i="40"/>
  <c r="G181" i="40"/>
  <c r="G182" i="40"/>
  <c r="G183" i="40"/>
  <c r="G184" i="40"/>
  <c r="G185" i="40"/>
  <c r="G186" i="40"/>
  <c r="G187" i="40"/>
  <c r="G188" i="40"/>
  <c r="G189" i="40"/>
  <c r="G190" i="40"/>
  <c r="G191" i="40"/>
  <c r="G192" i="40"/>
  <c r="G193" i="40"/>
  <c r="G194" i="40"/>
  <c r="G195" i="40"/>
  <c r="G196" i="40"/>
  <c r="G197" i="40"/>
  <c r="G198" i="40"/>
  <c r="G199" i="40"/>
  <c r="G200" i="40"/>
  <c r="G201" i="40"/>
  <c r="G202" i="40"/>
  <c r="G203" i="40"/>
  <c r="G204" i="40"/>
  <c r="G205" i="40"/>
  <c r="G206" i="40"/>
  <c r="G207" i="40"/>
  <c r="G208" i="40"/>
  <c r="G209" i="40"/>
  <c r="G210" i="40"/>
  <c r="G211" i="40"/>
  <c r="G212" i="40"/>
  <c r="G213" i="40"/>
  <c r="G214" i="40"/>
  <c r="G215" i="40"/>
  <c r="G216" i="40"/>
  <c r="G217" i="40"/>
  <c r="G218" i="40"/>
  <c r="G219" i="40"/>
  <c r="G220" i="40"/>
  <c r="G221" i="40"/>
  <c r="G222" i="40"/>
  <c r="G223" i="40"/>
  <c r="G224" i="40"/>
  <c r="G225" i="40"/>
  <c r="G226" i="40"/>
  <c r="G227" i="40"/>
  <c r="G228" i="40"/>
  <c r="G229" i="40"/>
  <c r="G230" i="40"/>
  <c r="G231" i="40"/>
  <c r="G232" i="40"/>
  <c r="G233" i="40"/>
  <c r="G234" i="40"/>
  <c r="G235" i="40"/>
  <c r="G236" i="40"/>
  <c r="G237" i="40"/>
  <c r="G238" i="40"/>
  <c r="G239" i="40"/>
  <c r="G240" i="40"/>
  <c r="G241" i="40"/>
  <c r="G242" i="40"/>
  <c r="G243" i="40"/>
  <c r="G244" i="40"/>
  <c r="G245" i="40"/>
  <c r="G246" i="40"/>
  <c r="G247" i="40"/>
  <c r="G248" i="40"/>
  <c r="G249" i="40"/>
  <c r="G250" i="40"/>
  <c r="G251" i="40"/>
  <c r="G252" i="40"/>
  <c r="G253" i="40"/>
  <c r="G254" i="40"/>
  <c r="G255" i="40"/>
  <c r="G256" i="40"/>
  <c r="G257" i="40"/>
  <c r="G258" i="40"/>
  <c r="G259" i="40"/>
  <c r="G260" i="40"/>
  <c r="G261" i="40"/>
  <c r="G262" i="40"/>
  <c r="G263" i="40"/>
  <c r="G264" i="40"/>
  <c r="G265" i="40"/>
  <c r="G266" i="40"/>
  <c r="G267" i="40"/>
  <c r="G268" i="40"/>
  <c r="G269" i="40"/>
  <c r="G270" i="40"/>
  <c r="G271" i="40"/>
  <c r="G272" i="40"/>
  <c r="G273" i="40"/>
  <c r="G274" i="40"/>
  <c r="G275" i="40"/>
  <c r="G276" i="40"/>
  <c r="G277" i="40"/>
  <c r="G278" i="40"/>
  <c r="G279" i="40"/>
  <c r="G280" i="40"/>
  <c r="G281" i="40"/>
  <c r="G282" i="40"/>
  <c r="G283" i="40"/>
  <c r="G284" i="40"/>
  <c r="G285" i="40"/>
  <c r="G286" i="40"/>
  <c r="G287" i="40"/>
  <c r="G288" i="40"/>
  <c r="G289" i="40"/>
  <c r="G290" i="40"/>
  <c r="G291" i="40"/>
  <c r="G292" i="40"/>
  <c r="G293" i="40"/>
  <c r="G294" i="40"/>
  <c r="G295" i="40"/>
  <c r="G296" i="40"/>
  <c r="G297" i="40"/>
  <c r="G298" i="40"/>
  <c r="G299" i="40"/>
  <c r="G300" i="40"/>
  <c r="G301" i="40"/>
  <c r="G302" i="40"/>
  <c r="G303" i="40"/>
  <c r="G304" i="40"/>
  <c r="G305" i="40"/>
  <c r="G306" i="40"/>
  <c r="G307" i="40"/>
  <c r="G308" i="40"/>
  <c r="G309" i="40"/>
  <c r="G310" i="40"/>
  <c r="G311" i="40"/>
  <c r="G312" i="40"/>
  <c r="G313" i="40"/>
  <c r="G314" i="40"/>
  <c r="G315" i="40"/>
  <c r="G316" i="40"/>
  <c r="G317" i="40"/>
  <c r="G318" i="40"/>
  <c r="G319" i="40"/>
  <c r="G320" i="40"/>
  <c r="G321" i="40"/>
  <c r="G322" i="40"/>
  <c r="G323" i="40"/>
  <c r="G324" i="40"/>
  <c r="G325" i="40"/>
  <c r="G326" i="40"/>
  <c r="G327" i="40"/>
  <c r="G328" i="40"/>
  <c r="G329" i="40"/>
  <c r="G330" i="40"/>
  <c r="G331" i="40"/>
  <c r="G332" i="40"/>
  <c r="G333" i="40"/>
  <c r="G334" i="40"/>
  <c r="G335" i="40"/>
  <c r="G336" i="40"/>
  <c r="G337" i="40"/>
  <c r="G338" i="40"/>
  <c r="G339" i="40"/>
  <c r="G340" i="40"/>
  <c r="G341" i="40"/>
  <c r="G342" i="40"/>
  <c r="G343" i="40"/>
  <c r="G344" i="40"/>
  <c r="G345" i="40"/>
  <c r="G346" i="40"/>
  <c r="G347" i="40"/>
  <c r="G348" i="40"/>
  <c r="G349" i="40"/>
  <c r="G350" i="40"/>
  <c r="G351" i="40"/>
  <c r="G352" i="40"/>
  <c r="G353" i="40"/>
  <c r="G354" i="40"/>
  <c r="G355" i="40"/>
  <c r="G356" i="40"/>
  <c r="G357" i="40"/>
  <c r="G358" i="40"/>
  <c r="G359" i="40"/>
  <c r="G360" i="40"/>
  <c r="G361" i="40"/>
  <c r="G362" i="40"/>
  <c r="G363" i="40"/>
  <c r="G364" i="40"/>
  <c r="G365" i="40"/>
  <c r="G366" i="40"/>
  <c r="G367" i="40"/>
  <c r="G368" i="40"/>
  <c r="G369" i="40"/>
  <c r="G370" i="40"/>
  <c r="G371" i="40"/>
  <c r="G372" i="40"/>
  <c r="G373" i="40"/>
  <c r="G374" i="40"/>
  <c r="G375" i="40"/>
  <c r="G376" i="40"/>
  <c r="G377" i="40"/>
  <c r="G378" i="40"/>
  <c r="G379" i="40"/>
  <c r="G380" i="40"/>
  <c r="G381" i="40"/>
  <c r="G382" i="40"/>
  <c r="G383" i="40"/>
  <c r="G384" i="40"/>
  <c r="G385" i="40"/>
  <c r="G386" i="40"/>
  <c r="G387" i="40"/>
  <c r="G388" i="40"/>
  <c r="G389" i="40"/>
  <c r="G390" i="40"/>
  <c r="G391" i="40"/>
  <c r="G392" i="40"/>
  <c r="G393" i="40"/>
  <c r="G394" i="40"/>
  <c r="G395" i="40"/>
  <c r="G396" i="40"/>
  <c r="G397" i="40"/>
  <c r="G398" i="40"/>
  <c r="G399" i="40"/>
  <c r="G400" i="40"/>
  <c r="G401" i="40"/>
  <c r="G402" i="40"/>
  <c r="G403" i="40"/>
  <c r="G404" i="40"/>
  <c r="G405" i="40"/>
  <c r="G406" i="40"/>
  <c r="G407" i="40"/>
  <c r="G408" i="40"/>
  <c r="G409" i="40"/>
  <c r="G410" i="40"/>
  <c r="G411" i="40"/>
  <c r="G412" i="40"/>
  <c r="G413" i="40"/>
  <c r="G414" i="40"/>
  <c r="G415" i="40"/>
  <c r="G416" i="40"/>
  <c r="G417" i="40"/>
  <c r="G418" i="40"/>
  <c r="G419" i="40"/>
  <c r="G420" i="40"/>
  <c r="G421" i="40"/>
  <c r="G422" i="40"/>
  <c r="G423" i="40"/>
  <c r="G424" i="40"/>
  <c r="G425" i="40"/>
  <c r="G426" i="40"/>
  <c r="G427" i="40"/>
  <c r="G428" i="40"/>
  <c r="G429" i="40"/>
  <c r="G430" i="40"/>
  <c r="G431" i="40"/>
  <c r="G432" i="40"/>
  <c r="G433" i="40"/>
  <c r="G434" i="40"/>
  <c r="G435" i="40"/>
  <c r="G436" i="40"/>
  <c r="G437" i="40"/>
  <c r="G438" i="40"/>
  <c r="G439" i="40"/>
  <c r="G440" i="40"/>
  <c r="G441" i="40"/>
  <c r="G442" i="40"/>
  <c r="G443" i="40"/>
  <c r="G444" i="40"/>
  <c r="G445" i="40"/>
  <c r="G446" i="40"/>
  <c r="G447" i="40"/>
  <c r="G448" i="40"/>
  <c r="G449" i="40"/>
  <c r="G450" i="40"/>
  <c r="G451" i="40"/>
  <c r="G452" i="40"/>
  <c r="G453" i="40"/>
  <c r="G454" i="40"/>
  <c r="G455" i="40"/>
  <c r="G456" i="40"/>
  <c r="G457" i="40"/>
  <c r="G458" i="40"/>
  <c r="G459" i="40"/>
  <c r="G460" i="40"/>
  <c r="G461" i="40"/>
  <c r="G462" i="40"/>
  <c r="G463" i="40"/>
  <c r="G464" i="40"/>
  <c r="G465" i="40"/>
  <c r="G466" i="40"/>
  <c r="G467" i="40"/>
  <c r="G468" i="40"/>
  <c r="G469" i="40"/>
  <c r="G470" i="40"/>
  <c r="G471" i="40"/>
  <c r="G472" i="40"/>
  <c r="G473" i="40"/>
  <c r="G474" i="40"/>
  <c r="G475" i="40"/>
  <c r="G476" i="40"/>
  <c r="G477" i="40"/>
  <c r="G478" i="40"/>
  <c r="G479" i="40"/>
  <c r="G480" i="40"/>
  <c r="G481" i="40"/>
  <c r="G482" i="40"/>
  <c r="G483" i="40"/>
  <c r="G484" i="40"/>
  <c r="G485" i="40"/>
  <c r="G486" i="40"/>
  <c r="G487" i="40"/>
  <c r="G488" i="40"/>
  <c r="G489" i="40"/>
  <c r="G490" i="40"/>
  <c r="G491" i="40"/>
  <c r="G492" i="40"/>
  <c r="G493" i="40"/>
  <c r="G494" i="40"/>
  <c r="G495" i="40"/>
  <c r="G496" i="40"/>
  <c r="G497" i="40"/>
  <c r="G498" i="40"/>
  <c r="G499" i="40"/>
  <c r="G500" i="40"/>
  <c r="G501" i="40"/>
  <c r="G502" i="40"/>
  <c r="G503" i="40"/>
  <c r="G504" i="40"/>
  <c r="G505" i="40"/>
  <c r="G506" i="40"/>
  <c r="H7" i="40"/>
  <c r="L7" i="40" s="1"/>
  <c r="G7" i="40"/>
  <c r="K7" i="40" s="1"/>
  <c r="E8" i="40"/>
  <c r="E9" i="40"/>
  <c r="E10" i="40"/>
  <c r="E11" i="40"/>
  <c r="E12" i="40"/>
  <c r="E13" i="40"/>
  <c r="E14" i="40"/>
  <c r="E15" i="40"/>
  <c r="E16" i="40"/>
  <c r="E17" i="40"/>
  <c r="E18" i="40"/>
  <c r="E19" i="40"/>
  <c r="E20" i="40"/>
  <c r="E21" i="40"/>
  <c r="E22" i="40"/>
  <c r="E23" i="40"/>
  <c r="E24" i="40"/>
  <c r="E25" i="40"/>
  <c r="E26" i="40"/>
  <c r="E27" i="40"/>
  <c r="E28" i="40"/>
  <c r="E29" i="40"/>
  <c r="E30" i="40"/>
  <c r="E31" i="40"/>
  <c r="E32" i="40"/>
  <c r="E33" i="40"/>
  <c r="E34" i="40"/>
  <c r="E35" i="40"/>
  <c r="E36" i="40"/>
  <c r="E37" i="40"/>
  <c r="E38" i="40"/>
  <c r="E39" i="40"/>
  <c r="E40" i="40"/>
  <c r="E41" i="40"/>
  <c r="E42" i="40"/>
  <c r="E43" i="40"/>
  <c r="E44" i="40"/>
  <c r="E45" i="40"/>
  <c r="E46" i="40"/>
  <c r="E47" i="40"/>
  <c r="E48" i="40"/>
  <c r="E49" i="40"/>
  <c r="E50" i="40"/>
  <c r="E51" i="40"/>
  <c r="E52" i="40"/>
  <c r="E53" i="40"/>
  <c r="E54" i="40"/>
  <c r="E55" i="40"/>
  <c r="E56" i="40"/>
  <c r="E57" i="40"/>
  <c r="E58" i="40"/>
  <c r="E59" i="40"/>
  <c r="E60" i="40"/>
  <c r="E61" i="40"/>
  <c r="E62" i="40"/>
  <c r="E63" i="40"/>
  <c r="E64" i="40"/>
  <c r="E65" i="40"/>
  <c r="E66" i="40"/>
  <c r="E67" i="40"/>
  <c r="E68" i="40"/>
  <c r="E69" i="40"/>
  <c r="E70" i="40"/>
  <c r="E71" i="40"/>
  <c r="E72" i="40"/>
  <c r="E73" i="40"/>
  <c r="E74" i="40"/>
  <c r="E75" i="40"/>
  <c r="E76" i="40"/>
  <c r="E77" i="40"/>
  <c r="E78" i="40"/>
  <c r="E79" i="40"/>
  <c r="E80" i="40"/>
  <c r="E81" i="40"/>
  <c r="E82" i="40"/>
  <c r="E83" i="40"/>
  <c r="E84" i="40"/>
  <c r="E85" i="40"/>
  <c r="E86" i="40"/>
  <c r="E87" i="40"/>
  <c r="E88" i="40"/>
  <c r="E89" i="40"/>
  <c r="E90" i="40"/>
  <c r="E91" i="40"/>
  <c r="E92" i="40"/>
  <c r="E93" i="40"/>
  <c r="E94" i="40"/>
  <c r="E95" i="40"/>
  <c r="E96" i="40"/>
  <c r="E97" i="40"/>
  <c r="E98" i="40"/>
  <c r="E99" i="40"/>
  <c r="E100" i="40"/>
  <c r="E101" i="40"/>
  <c r="E102" i="40"/>
  <c r="E103" i="40"/>
  <c r="E104" i="40"/>
  <c r="E105" i="40"/>
  <c r="E106" i="40"/>
  <c r="E107" i="40"/>
  <c r="E108" i="40"/>
  <c r="E109" i="40"/>
  <c r="E110" i="40"/>
  <c r="E111" i="40"/>
  <c r="E112" i="40"/>
  <c r="E113" i="40"/>
  <c r="E114" i="40"/>
  <c r="E115" i="40"/>
  <c r="E116" i="40"/>
  <c r="E117" i="40"/>
  <c r="E118" i="40"/>
  <c r="E119" i="40"/>
  <c r="E120" i="40"/>
  <c r="E121" i="40"/>
  <c r="E122" i="40"/>
  <c r="E123" i="40"/>
  <c r="E124" i="40"/>
  <c r="E125" i="40"/>
  <c r="E126" i="40"/>
  <c r="E127" i="40"/>
  <c r="E128" i="40"/>
  <c r="E129" i="40"/>
  <c r="E130" i="40"/>
  <c r="E131" i="40"/>
  <c r="E132" i="40"/>
  <c r="E133" i="40"/>
  <c r="E134" i="40"/>
  <c r="E135" i="40"/>
  <c r="E136" i="40"/>
  <c r="E137" i="40"/>
  <c r="E138" i="40"/>
  <c r="E139" i="40"/>
  <c r="E140" i="40"/>
  <c r="E141" i="40"/>
  <c r="E142" i="40"/>
  <c r="E143" i="40"/>
  <c r="E144" i="40"/>
  <c r="E145" i="40"/>
  <c r="E146" i="40"/>
  <c r="E147" i="40"/>
  <c r="E148" i="40"/>
  <c r="E149" i="40"/>
  <c r="E150" i="40"/>
  <c r="E151" i="40"/>
  <c r="E152" i="40"/>
  <c r="E153" i="40"/>
  <c r="E154" i="40"/>
  <c r="E155" i="40"/>
  <c r="E156" i="40"/>
  <c r="E157" i="40"/>
  <c r="E158" i="40"/>
  <c r="E159" i="40"/>
  <c r="E160" i="40"/>
  <c r="E161" i="40"/>
  <c r="E162" i="40"/>
  <c r="E163" i="40"/>
  <c r="E164" i="40"/>
  <c r="E165" i="40"/>
  <c r="E166" i="40"/>
  <c r="E167" i="40"/>
  <c r="E168" i="40"/>
  <c r="E169" i="40"/>
  <c r="E170" i="40"/>
  <c r="E171" i="40"/>
  <c r="E172" i="40"/>
  <c r="E173" i="40"/>
  <c r="E174" i="40"/>
  <c r="E175" i="40"/>
  <c r="E176" i="40"/>
  <c r="E177" i="40"/>
  <c r="E178" i="40"/>
  <c r="E179" i="40"/>
  <c r="E180" i="40"/>
  <c r="E181" i="40"/>
  <c r="E182" i="40"/>
  <c r="E183" i="40"/>
  <c r="E184" i="40"/>
  <c r="E185" i="40"/>
  <c r="E186" i="40"/>
  <c r="E187" i="40"/>
  <c r="E188" i="40"/>
  <c r="E189" i="40"/>
  <c r="E190" i="40"/>
  <c r="E191" i="40"/>
  <c r="E192" i="40"/>
  <c r="E193" i="40"/>
  <c r="E194" i="40"/>
  <c r="E195" i="40"/>
  <c r="E196" i="40"/>
  <c r="E197" i="40"/>
  <c r="E198" i="40"/>
  <c r="E199" i="40"/>
  <c r="E200" i="40"/>
  <c r="E201" i="40"/>
  <c r="E202" i="40"/>
  <c r="E203" i="40"/>
  <c r="E204" i="40"/>
  <c r="E205" i="40"/>
  <c r="E206" i="40"/>
  <c r="E207" i="40"/>
  <c r="E208" i="40"/>
  <c r="E209" i="40"/>
  <c r="E210" i="40"/>
  <c r="E211" i="40"/>
  <c r="E212" i="40"/>
  <c r="E213" i="40"/>
  <c r="E214" i="40"/>
  <c r="E215" i="40"/>
  <c r="E216" i="40"/>
  <c r="E217" i="40"/>
  <c r="E218" i="40"/>
  <c r="E219" i="40"/>
  <c r="E220" i="40"/>
  <c r="E221" i="40"/>
  <c r="E222" i="40"/>
  <c r="E223" i="40"/>
  <c r="E224" i="40"/>
  <c r="E225" i="40"/>
  <c r="E226" i="40"/>
  <c r="E227" i="40"/>
  <c r="E228" i="40"/>
  <c r="E229" i="40"/>
  <c r="E230" i="40"/>
  <c r="E231" i="40"/>
  <c r="E232" i="40"/>
  <c r="E233" i="40"/>
  <c r="E234" i="40"/>
  <c r="E235" i="40"/>
  <c r="E236" i="40"/>
  <c r="E237" i="40"/>
  <c r="E238" i="40"/>
  <c r="E239" i="40"/>
  <c r="E240" i="40"/>
  <c r="E241" i="40"/>
  <c r="E242" i="40"/>
  <c r="E243" i="40"/>
  <c r="E244" i="40"/>
  <c r="E245" i="40"/>
  <c r="E246" i="40"/>
  <c r="E247" i="40"/>
  <c r="E248" i="40"/>
  <c r="E249" i="40"/>
  <c r="E250" i="40"/>
  <c r="E251" i="40"/>
  <c r="E252" i="40"/>
  <c r="E253" i="40"/>
  <c r="E254" i="40"/>
  <c r="E255" i="40"/>
  <c r="E256" i="40"/>
  <c r="E257" i="40"/>
  <c r="E258" i="40"/>
  <c r="E259" i="40"/>
  <c r="E260" i="40"/>
  <c r="E261" i="40"/>
  <c r="E262" i="40"/>
  <c r="E263" i="40"/>
  <c r="E264" i="40"/>
  <c r="E265" i="40"/>
  <c r="E266" i="40"/>
  <c r="E267" i="40"/>
  <c r="E268" i="40"/>
  <c r="E269" i="40"/>
  <c r="E270" i="40"/>
  <c r="E271" i="40"/>
  <c r="E272" i="40"/>
  <c r="E273" i="40"/>
  <c r="E274" i="40"/>
  <c r="E275" i="40"/>
  <c r="E276" i="40"/>
  <c r="E277" i="40"/>
  <c r="E278" i="40"/>
  <c r="E279" i="40"/>
  <c r="E280" i="40"/>
  <c r="E281" i="40"/>
  <c r="E282" i="40"/>
  <c r="E283" i="40"/>
  <c r="E284" i="40"/>
  <c r="E285" i="40"/>
  <c r="E286" i="40"/>
  <c r="E287" i="40"/>
  <c r="E288" i="40"/>
  <c r="E289" i="40"/>
  <c r="E290" i="40"/>
  <c r="E291" i="40"/>
  <c r="E292" i="40"/>
  <c r="E293" i="40"/>
  <c r="E294" i="40"/>
  <c r="E295" i="40"/>
  <c r="E296" i="40"/>
  <c r="E297" i="40"/>
  <c r="E298" i="40"/>
  <c r="E299" i="40"/>
  <c r="E300" i="40"/>
  <c r="E301" i="40"/>
  <c r="E302" i="40"/>
  <c r="E303" i="40"/>
  <c r="E304" i="40"/>
  <c r="E305" i="40"/>
  <c r="E306" i="40"/>
  <c r="E307" i="40"/>
  <c r="E308" i="40"/>
  <c r="E309" i="40"/>
  <c r="E310" i="40"/>
  <c r="E311" i="40"/>
  <c r="E312" i="40"/>
  <c r="E313" i="40"/>
  <c r="E314" i="40"/>
  <c r="E315" i="40"/>
  <c r="E316" i="40"/>
  <c r="E317" i="40"/>
  <c r="E318" i="40"/>
  <c r="E319" i="40"/>
  <c r="E320" i="40"/>
  <c r="E321" i="40"/>
  <c r="E322" i="40"/>
  <c r="E323" i="40"/>
  <c r="E324" i="40"/>
  <c r="E325" i="40"/>
  <c r="E326" i="40"/>
  <c r="E327" i="40"/>
  <c r="E328" i="40"/>
  <c r="E329" i="40"/>
  <c r="E330" i="40"/>
  <c r="E331" i="40"/>
  <c r="E332" i="40"/>
  <c r="E333" i="40"/>
  <c r="E334" i="40"/>
  <c r="E335" i="40"/>
  <c r="E336" i="40"/>
  <c r="E337" i="40"/>
  <c r="E338" i="40"/>
  <c r="E339" i="40"/>
  <c r="E340" i="40"/>
  <c r="E341" i="40"/>
  <c r="E342" i="40"/>
  <c r="E343" i="40"/>
  <c r="E344" i="40"/>
  <c r="E345" i="40"/>
  <c r="E346" i="40"/>
  <c r="E347" i="40"/>
  <c r="E348" i="40"/>
  <c r="E349" i="40"/>
  <c r="E350" i="40"/>
  <c r="E351" i="40"/>
  <c r="E352" i="40"/>
  <c r="E353" i="40"/>
  <c r="E354" i="40"/>
  <c r="E355" i="40"/>
  <c r="E356" i="40"/>
  <c r="E357" i="40"/>
  <c r="E358" i="40"/>
  <c r="E359" i="40"/>
  <c r="E360" i="40"/>
  <c r="E361" i="40"/>
  <c r="E362" i="40"/>
  <c r="E363" i="40"/>
  <c r="E364" i="40"/>
  <c r="E365" i="40"/>
  <c r="E366" i="40"/>
  <c r="E367" i="40"/>
  <c r="E368" i="40"/>
  <c r="E369" i="40"/>
  <c r="E370" i="40"/>
  <c r="E371" i="40"/>
  <c r="E372" i="40"/>
  <c r="E373" i="40"/>
  <c r="E374" i="40"/>
  <c r="E375" i="40"/>
  <c r="E376" i="40"/>
  <c r="E377" i="40"/>
  <c r="E378" i="40"/>
  <c r="E379" i="40"/>
  <c r="E380" i="40"/>
  <c r="E381" i="40"/>
  <c r="E382" i="40"/>
  <c r="E383" i="40"/>
  <c r="E384" i="40"/>
  <c r="E385" i="40"/>
  <c r="E386" i="40"/>
  <c r="E387" i="40"/>
  <c r="E388" i="40"/>
  <c r="E389" i="40"/>
  <c r="E390" i="40"/>
  <c r="E391" i="40"/>
  <c r="E392" i="40"/>
  <c r="E393" i="40"/>
  <c r="E394" i="40"/>
  <c r="E395" i="40"/>
  <c r="E396" i="40"/>
  <c r="E397" i="40"/>
  <c r="E398" i="40"/>
  <c r="E399" i="40"/>
  <c r="E400" i="40"/>
  <c r="E401" i="40"/>
  <c r="E402" i="40"/>
  <c r="E403" i="40"/>
  <c r="E404" i="40"/>
  <c r="E405" i="40"/>
  <c r="E406" i="40"/>
  <c r="E407" i="40"/>
  <c r="E408" i="40"/>
  <c r="E409" i="40"/>
  <c r="E410" i="40"/>
  <c r="E411" i="40"/>
  <c r="E412" i="40"/>
  <c r="E413" i="40"/>
  <c r="E414" i="40"/>
  <c r="E415" i="40"/>
  <c r="E416" i="40"/>
  <c r="E417" i="40"/>
  <c r="E418" i="40"/>
  <c r="E419" i="40"/>
  <c r="E420" i="40"/>
  <c r="E421" i="40"/>
  <c r="E422" i="40"/>
  <c r="E423" i="40"/>
  <c r="E424" i="40"/>
  <c r="E425" i="40"/>
  <c r="E426" i="40"/>
  <c r="E427" i="40"/>
  <c r="E428" i="40"/>
  <c r="E429" i="40"/>
  <c r="E430" i="40"/>
  <c r="E431" i="40"/>
  <c r="E432" i="40"/>
  <c r="E433" i="40"/>
  <c r="E434" i="40"/>
  <c r="E435" i="40"/>
  <c r="E436" i="40"/>
  <c r="E437" i="40"/>
  <c r="E438" i="40"/>
  <c r="E439" i="40"/>
  <c r="E440" i="40"/>
  <c r="E441" i="40"/>
  <c r="E442" i="40"/>
  <c r="E443" i="40"/>
  <c r="E444" i="40"/>
  <c r="E445" i="40"/>
  <c r="E446" i="40"/>
  <c r="E447" i="40"/>
  <c r="E448" i="40"/>
  <c r="E449" i="40"/>
  <c r="E450" i="40"/>
  <c r="E451" i="40"/>
  <c r="E452" i="40"/>
  <c r="E453" i="40"/>
  <c r="E454" i="40"/>
  <c r="E455" i="40"/>
  <c r="E456" i="40"/>
  <c r="E457" i="40"/>
  <c r="E458" i="40"/>
  <c r="E459" i="40"/>
  <c r="E460" i="40"/>
  <c r="E461" i="40"/>
  <c r="E462" i="40"/>
  <c r="E463" i="40"/>
  <c r="E464" i="40"/>
  <c r="E465" i="40"/>
  <c r="E466" i="40"/>
  <c r="E467" i="40"/>
  <c r="E468" i="40"/>
  <c r="E469" i="40"/>
  <c r="E470" i="40"/>
  <c r="E471" i="40"/>
  <c r="E472" i="40"/>
  <c r="E473" i="40"/>
  <c r="E474" i="40"/>
  <c r="E475" i="40"/>
  <c r="E476" i="40"/>
  <c r="E477" i="40"/>
  <c r="E478" i="40"/>
  <c r="E479" i="40"/>
  <c r="E480" i="40"/>
  <c r="E481" i="40"/>
  <c r="E482" i="40"/>
  <c r="E483" i="40"/>
  <c r="E484" i="40"/>
  <c r="E485" i="40"/>
  <c r="E486" i="40"/>
  <c r="E487" i="40"/>
  <c r="E488" i="40"/>
  <c r="E489" i="40"/>
  <c r="E490" i="40"/>
  <c r="E491" i="40"/>
  <c r="E492" i="40"/>
  <c r="E493" i="40"/>
  <c r="E494" i="40"/>
  <c r="E495" i="40"/>
  <c r="E496" i="40"/>
  <c r="E497" i="40"/>
  <c r="E498" i="40"/>
  <c r="E499" i="40"/>
  <c r="E500" i="40"/>
  <c r="E501" i="40"/>
  <c r="E502" i="40"/>
  <c r="E503" i="40"/>
  <c r="E504" i="40"/>
  <c r="E505" i="40"/>
  <c r="E506" i="40"/>
  <c r="E7" i="40"/>
  <c r="D8" i="40"/>
  <c r="D9" i="40"/>
  <c r="D10" i="40"/>
  <c r="D11" i="40"/>
  <c r="D12" i="40"/>
  <c r="D13" i="40"/>
  <c r="D14" i="40"/>
  <c r="D15" i="40"/>
  <c r="D16" i="40"/>
  <c r="D17" i="40"/>
  <c r="D18" i="40"/>
  <c r="D19" i="40"/>
  <c r="D20" i="40"/>
  <c r="D21" i="40"/>
  <c r="D22" i="40"/>
  <c r="D23" i="40"/>
  <c r="D24" i="40"/>
  <c r="D25" i="40"/>
  <c r="D26" i="40"/>
  <c r="D27" i="40"/>
  <c r="D28" i="40"/>
  <c r="D29" i="40"/>
  <c r="D30" i="40"/>
  <c r="D31" i="40"/>
  <c r="D32" i="40"/>
  <c r="D33" i="40"/>
  <c r="D34" i="40"/>
  <c r="D35" i="40"/>
  <c r="D36" i="40"/>
  <c r="D37" i="40"/>
  <c r="D38" i="40"/>
  <c r="D39" i="40"/>
  <c r="D40" i="40"/>
  <c r="D41" i="40"/>
  <c r="D42" i="40"/>
  <c r="D43" i="40"/>
  <c r="D44" i="40"/>
  <c r="D45" i="40"/>
  <c r="D46" i="40"/>
  <c r="D47" i="40"/>
  <c r="D48" i="40"/>
  <c r="D49" i="40"/>
  <c r="D50" i="40"/>
  <c r="D51" i="40"/>
  <c r="D52" i="40"/>
  <c r="D53" i="40"/>
  <c r="D54" i="40"/>
  <c r="D55" i="40"/>
  <c r="D56" i="40"/>
  <c r="D57" i="40"/>
  <c r="D58" i="40"/>
  <c r="D59" i="40"/>
  <c r="D60" i="40"/>
  <c r="D61" i="40"/>
  <c r="D62" i="40"/>
  <c r="D63" i="40"/>
  <c r="D64" i="40"/>
  <c r="D65" i="40"/>
  <c r="D66" i="40"/>
  <c r="D67" i="40"/>
  <c r="D68" i="40"/>
  <c r="D69" i="40"/>
  <c r="D70" i="40"/>
  <c r="D71" i="40"/>
  <c r="D72" i="40"/>
  <c r="D73" i="40"/>
  <c r="D74" i="40"/>
  <c r="D75" i="40"/>
  <c r="D76" i="40"/>
  <c r="D77" i="40"/>
  <c r="D78" i="40"/>
  <c r="D79" i="40"/>
  <c r="D80" i="40"/>
  <c r="D81" i="40"/>
  <c r="D82" i="40"/>
  <c r="D83" i="40"/>
  <c r="D84" i="40"/>
  <c r="D85" i="40"/>
  <c r="D86" i="40"/>
  <c r="D87" i="40"/>
  <c r="D88" i="40"/>
  <c r="D89" i="40"/>
  <c r="D90" i="40"/>
  <c r="D91" i="40"/>
  <c r="D92" i="40"/>
  <c r="D93" i="40"/>
  <c r="D94" i="40"/>
  <c r="D95" i="40"/>
  <c r="D96" i="40"/>
  <c r="D97" i="40"/>
  <c r="D98" i="40"/>
  <c r="D99" i="40"/>
  <c r="D100" i="40"/>
  <c r="D101" i="40"/>
  <c r="D102" i="40"/>
  <c r="D103" i="40"/>
  <c r="D104" i="40"/>
  <c r="D105" i="40"/>
  <c r="D106" i="40"/>
  <c r="D107" i="40"/>
  <c r="D108" i="40"/>
  <c r="D109" i="40"/>
  <c r="D110" i="40"/>
  <c r="D111" i="40"/>
  <c r="D112" i="40"/>
  <c r="D113" i="40"/>
  <c r="D114" i="40"/>
  <c r="D115" i="40"/>
  <c r="D116" i="40"/>
  <c r="D117" i="40"/>
  <c r="D118" i="40"/>
  <c r="D119" i="40"/>
  <c r="D120" i="40"/>
  <c r="D121" i="40"/>
  <c r="D122" i="40"/>
  <c r="D123" i="40"/>
  <c r="D124" i="40"/>
  <c r="D125" i="40"/>
  <c r="D126" i="40"/>
  <c r="D127" i="40"/>
  <c r="D128" i="40"/>
  <c r="D129" i="40"/>
  <c r="D130" i="40"/>
  <c r="D131" i="40"/>
  <c r="D132" i="40"/>
  <c r="D133" i="40"/>
  <c r="D134" i="40"/>
  <c r="D135" i="40"/>
  <c r="D136" i="40"/>
  <c r="D137" i="40"/>
  <c r="D138" i="40"/>
  <c r="D139" i="40"/>
  <c r="D140" i="40"/>
  <c r="D141" i="40"/>
  <c r="D142" i="40"/>
  <c r="D143" i="40"/>
  <c r="D144" i="40"/>
  <c r="D145" i="40"/>
  <c r="D146" i="40"/>
  <c r="D147" i="40"/>
  <c r="D148" i="40"/>
  <c r="D149" i="40"/>
  <c r="D150" i="40"/>
  <c r="D151" i="40"/>
  <c r="D152" i="40"/>
  <c r="D153" i="40"/>
  <c r="D154" i="40"/>
  <c r="D155" i="40"/>
  <c r="D156" i="40"/>
  <c r="D157" i="40"/>
  <c r="D158" i="40"/>
  <c r="D159" i="40"/>
  <c r="D160" i="40"/>
  <c r="D161" i="40"/>
  <c r="D162" i="40"/>
  <c r="D163" i="40"/>
  <c r="D164" i="40"/>
  <c r="D165" i="40"/>
  <c r="D166" i="40"/>
  <c r="D167" i="40"/>
  <c r="D168" i="40"/>
  <c r="D169" i="40"/>
  <c r="D170" i="40"/>
  <c r="D171" i="40"/>
  <c r="D172" i="40"/>
  <c r="D173" i="40"/>
  <c r="D174" i="40"/>
  <c r="D175" i="40"/>
  <c r="D176" i="40"/>
  <c r="D177" i="40"/>
  <c r="D178" i="40"/>
  <c r="D179" i="40"/>
  <c r="D180" i="40"/>
  <c r="D181" i="40"/>
  <c r="D182" i="40"/>
  <c r="D183" i="40"/>
  <c r="D184" i="40"/>
  <c r="D185" i="40"/>
  <c r="D186" i="40"/>
  <c r="D187" i="40"/>
  <c r="D188" i="40"/>
  <c r="D189" i="40"/>
  <c r="D190" i="40"/>
  <c r="D191" i="40"/>
  <c r="D192" i="40"/>
  <c r="D193" i="40"/>
  <c r="D194" i="40"/>
  <c r="D195" i="40"/>
  <c r="D196" i="40"/>
  <c r="D197" i="40"/>
  <c r="D198" i="40"/>
  <c r="D199" i="40"/>
  <c r="D200" i="40"/>
  <c r="D201" i="40"/>
  <c r="D202" i="40"/>
  <c r="D203" i="40"/>
  <c r="D204" i="40"/>
  <c r="D205" i="40"/>
  <c r="D206" i="40"/>
  <c r="D207" i="40"/>
  <c r="D208" i="40"/>
  <c r="D209" i="40"/>
  <c r="D210" i="40"/>
  <c r="D211" i="40"/>
  <c r="D212" i="40"/>
  <c r="D213" i="40"/>
  <c r="D214" i="40"/>
  <c r="D215" i="40"/>
  <c r="D216" i="40"/>
  <c r="D217" i="40"/>
  <c r="D218" i="40"/>
  <c r="D219" i="40"/>
  <c r="D220" i="40"/>
  <c r="D221" i="40"/>
  <c r="D222" i="40"/>
  <c r="D223" i="40"/>
  <c r="D224" i="40"/>
  <c r="D225" i="40"/>
  <c r="D226" i="40"/>
  <c r="D227" i="40"/>
  <c r="D228" i="40"/>
  <c r="D229" i="40"/>
  <c r="D230" i="40"/>
  <c r="D231" i="40"/>
  <c r="D232" i="40"/>
  <c r="D233" i="40"/>
  <c r="D234" i="40"/>
  <c r="D235" i="40"/>
  <c r="D236" i="40"/>
  <c r="D237" i="40"/>
  <c r="D238" i="40"/>
  <c r="D239" i="40"/>
  <c r="D240" i="40"/>
  <c r="D241" i="40"/>
  <c r="D242" i="40"/>
  <c r="D243" i="40"/>
  <c r="D244" i="40"/>
  <c r="D245" i="40"/>
  <c r="D246" i="40"/>
  <c r="D247" i="40"/>
  <c r="D248" i="40"/>
  <c r="D249" i="40"/>
  <c r="D250" i="40"/>
  <c r="D251" i="40"/>
  <c r="D252" i="40"/>
  <c r="D253" i="40"/>
  <c r="D254" i="40"/>
  <c r="D255" i="40"/>
  <c r="D256" i="40"/>
  <c r="D257" i="40"/>
  <c r="D258" i="40"/>
  <c r="D259" i="40"/>
  <c r="D260" i="40"/>
  <c r="D261" i="40"/>
  <c r="D262" i="40"/>
  <c r="D263" i="40"/>
  <c r="D264" i="40"/>
  <c r="D265" i="40"/>
  <c r="D266" i="40"/>
  <c r="D267" i="40"/>
  <c r="D268" i="40"/>
  <c r="D269" i="40"/>
  <c r="D270" i="40"/>
  <c r="D271" i="40"/>
  <c r="D272" i="40"/>
  <c r="D273" i="40"/>
  <c r="D274" i="40"/>
  <c r="D275" i="40"/>
  <c r="D276" i="40"/>
  <c r="D277" i="40"/>
  <c r="D278" i="40"/>
  <c r="D279" i="40"/>
  <c r="D280" i="40"/>
  <c r="D281" i="40"/>
  <c r="D282" i="40"/>
  <c r="D283" i="40"/>
  <c r="D284" i="40"/>
  <c r="D285" i="40"/>
  <c r="D286" i="40"/>
  <c r="D287" i="40"/>
  <c r="D288" i="40"/>
  <c r="D289" i="40"/>
  <c r="D290" i="40"/>
  <c r="D291" i="40"/>
  <c r="D292" i="40"/>
  <c r="D293" i="40"/>
  <c r="D294" i="40"/>
  <c r="D295" i="40"/>
  <c r="D296" i="40"/>
  <c r="D297" i="40"/>
  <c r="D298" i="40"/>
  <c r="D299" i="40"/>
  <c r="D300" i="40"/>
  <c r="D301" i="40"/>
  <c r="D302" i="40"/>
  <c r="D303" i="40"/>
  <c r="D304" i="40"/>
  <c r="D305" i="40"/>
  <c r="D306" i="40"/>
  <c r="D307" i="40"/>
  <c r="D308" i="40"/>
  <c r="D309" i="40"/>
  <c r="D310" i="40"/>
  <c r="D311" i="40"/>
  <c r="D312" i="40"/>
  <c r="D313" i="40"/>
  <c r="D314" i="40"/>
  <c r="D315" i="40"/>
  <c r="D316" i="40"/>
  <c r="D317" i="40"/>
  <c r="D318" i="40"/>
  <c r="D319" i="40"/>
  <c r="D320" i="40"/>
  <c r="D321" i="40"/>
  <c r="D322" i="40"/>
  <c r="D323" i="40"/>
  <c r="D324" i="40"/>
  <c r="D325" i="40"/>
  <c r="D326" i="40"/>
  <c r="D327" i="40"/>
  <c r="D328" i="40"/>
  <c r="D329" i="40"/>
  <c r="D330" i="40"/>
  <c r="D331" i="40"/>
  <c r="D332" i="40"/>
  <c r="D333" i="40"/>
  <c r="D334" i="40"/>
  <c r="D335" i="40"/>
  <c r="D336" i="40"/>
  <c r="D337" i="40"/>
  <c r="D338" i="40"/>
  <c r="D339" i="40"/>
  <c r="D340" i="40"/>
  <c r="D341" i="40"/>
  <c r="D342" i="40"/>
  <c r="D343" i="40"/>
  <c r="D344" i="40"/>
  <c r="D345" i="40"/>
  <c r="D346" i="40"/>
  <c r="D347" i="40"/>
  <c r="D348" i="40"/>
  <c r="D349" i="40"/>
  <c r="D350" i="40"/>
  <c r="D351" i="40"/>
  <c r="D352" i="40"/>
  <c r="D353" i="40"/>
  <c r="D354" i="40"/>
  <c r="D355" i="40"/>
  <c r="D356" i="40"/>
  <c r="D357" i="40"/>
  <c r="D358" i="40"/>
  <c r="D359" i="40"/>
  <c r="D360" i="40"/>
  <c r="D361" i="40"/>
  <c r="D362" i="40"/>
  <c r="D363" i="40"/>
  <c r="D364" i="40"/>
  <c r="D365" i="40"/>
  <c r="D366" i="40"/>
  <c r="D367" i="40"/>
  <c r="D368" i="40"/>
  <c r="D369" i="40"/>
  <c r="D370" i="40"/>
  <c r="D371" i="40"/>
  <c r="D372" i="40"/>
  <c r="D373" i="40"/>
  <c r="D374" i="40"/>
  <c r="D375" i="40"/>
  <c r="D376" i="40"/>
  <c r="D377" i="40"/>
  <c r="D378" i="40"/>
  <c r="D379" i="40"/>
  <c r="D380" i="40"/>
  <c r="D381" i="40"/>
  <c r="D382" i="40"/>
  <c r="D383" i="40"/>
  <c r="D384" i="40"/>
  <c r="D385" i="40"/>
  <c r="D386" i="40"/>
  <c r="D387" i="40"/>
  <c r="D388" i="40"/>
  <c r="D389" i="40"/>
  <c r="D390" i="40"/>
  <c r="D391" i="40"/>
  <c r="D392" i="40"/>
  <c r="D393" i="40"/>
  <c r="D394" i="40"/>
  <c r="D395" i="40"/>
  <c r="D396" i="40"/>
  <c r="D397" i="40"/>
  <c r="D398" i="40"/>
  <c r="D399" i="40"/>
  <c r="D400" i="40"/>
  <c r="D401" i="40"/>
  <c r="D402" i="40"/>
  <c r="D403" i="40"/>
  <c r="D404" i="40"/>
  <c r="D405" i="40"/>
  <c r="D406" i="40"/>
  <c r="D407" i="40"/>
  <c r="D408" i="40"/>
  <c r="D409" i="40"/>
  <c r="D410" i="40"/>
  <c r="D411" i="40"/>
  <c r="D412" i="40"/>
  <c r="D413" i="40"/>
  <c r="D414" i="40"/>
  <c r="D415" i="40"/>
  <c r="D416" i="40"/>
  <c r="D417" i="40"/>
  <c r="D418" i="40"/>
  <c r="D419" i="40"/>
  <c r="D420" i="40"/>
  <c r="D421" i="40"/>
  <c r="D422" i="40"/>
  <c r="D423" i="40"/>
  <c r="D424" i="40"/>
  <c r="D425" i="40"/>
  <c r="D426" i="40"/>
  <c r="D427" i="40"/>
  <c r="D428" i="40"/>
  <c r="D429" i="40"/>
  <c r="D430" i="40"/>
  <c r="D431" i="40"/>
  <c r="D432" i="40"/>
  <c r="D433" i="40"/>
  <c r="D434" i="40"/>
  <c r="D435" i="40"/>
  <c r="D436" i="40"/>
  <c r="D437" i="40"/>
  <c r="D438" i="40"/>
  <c r="D439" i="40"/>
  <c r="D440" i="40"/>
  <c r="D441" i="40"/>
  <c r="D442" i="40"/>
  <c r="D443" i="40"/>
  <c r="D444" i="40"/>
  <c r="D445" i="40"/>
  <c r="D446" i="40"/>
  <c r="D447" i="40"/>
  <c r="D448" i="40"/>
  <c r="D449" i="40"/>
  <c r="D450" i="40"/>
  <c r="D451" i="40"/>
  <c r="D452" i="40"/>
  <c r="D453" i="40"/>
  <c r="D454" i="40"/>
  <c r="D455" i="40"/>
  <c r="D456" i="40"/>
  <c r="D457" i="40"/>
  <c r="D458" i="40"/>
  <c r="D459" i="40"/>
  <c r="D460" i="40"/>
  <c r="D461" i="40"/>
  <c r="D462" i="40"/>
  <c r="D463" i="40"/>
  <c r="D464" i="40"/>
  <c r="D465" i="40"/>
  <c r="D466" i="40"/>
  <c r="D467" i="40"/>
  <c r="D468" i="40"/>
  <c r="D469" i="40"/>
  <c r="D470" i="40"/>
  <c r="D471" i="40"/>
  <c r="D472" i="40"/>
  <c r="D473" i="40"/>
  <c r="D474" i="40"/>
  <c r="D475" i="40"/>
  <c r="D476" i="40"/>
  <c r="D477" i="40"/>
  <c r="D478" i="40"/>
  <c r="D479" i="40"/>
  <c r="D480" i="40"/>
  <c r="D481" i="40"/>
  <c r="D482" i="40"/>
  <c r="D483" i="40"/>
  <c r="D484" i="40"/>
  <c r="D485" i="40"/>
  <c r="D486" i="40"/>
  <c r="D487" i="40"/>
  <c r="D488" i="40"/>
  <c r="D489" i="40"/>
  <c r="D490" i="40"/>
  <c r="D491" i="40"/>
  <c r="D492" i="40"/>
  <c r="D493" i="40"/>
  <c r="D494" i="40"/>
  <c r="D495" i="40"/>
  <c r="D496" i="40"/>
  <c r="D497" i="40"/>
  <c r="D498" i="40"/>
  <c r="D499" i="40"/>
  <c r="D500" i="40"/>
  <c r="D501" i="40"/>
  <c r="D502" i="40"/>
  <c r="D503" i="40"/>
  <c r="D504" i="40"/>
  <c r="D505" i="40"/>
  <c r="D506" i="40"/>
  <c r="D7" i="40"/>
  <c r="C8" i="40"/>
  <c r="C9" i="40"/>
  <c r="C10" i="40"/>
  <c r="C11" i="40"/>
  <c r="C12" i="40"/>
  <c r="C13" i="40"/>
  <c r="C14" i="40"/>
  <c r="C15" i="40"/>
  <c r="C16" i="40"/>
  <c r="C17" i="40"/>
  <c r="C18" i="40"/>
  <c r="C19" i="40"/>
  <c r="C20" i="40"/>
  <c r="C21" i="40"/>
  <c r="C22" i="40"/>
  <c r="C23" i="40"/>
  <c r="C24" i="40"/>
  <c r="C25" i="40"/>
  <c r="C26" i="40"/>
  <c r="C27" i="40"/>
  <c r="C28" i="40"/>
  <c r="C29" i="40"/>
  <c r="C30" i="40"/>
  <c r="C31" i="40"/>
  <c r="C32" i="40"/>
  <c r="C33" i="40"/>
  <c r="C34" i="40"/>
  <c r="C35" i="40"/>
  <c r="C36" i="40"/>
  <c r="C37" i="40"/>
  <c r="C38" i="40"/>
  <c r="C39" i="40"/>
  <c r="C40" i="40"/>
  <c r="C41" i="40"/>
  <c r="C42" i="40"/>
  <c r="C43" i="40"/>
  <c r="C44" i="40"/>
  <c r="C45" i="40"/>
  <c r="C46" i="40"/>
  <c r="C47" i="40"/>
  <c r="C48" i="40"/>
  <c r="C49" i="40"/>
  <c r="C50" i="40"/>
  <c r="C51" i="40"/>
  <c r="C52" i="40"/>
  <c r="C53" i="40"/>
  <c r="C54" i="40"/>
  <c r="C55" i="40"/>
  <c r="C56" i="40"/>
  <c r="C57" i="40"/>
  <c r="C58" i="40"/>
  <c r="C59" i="40"/>
  <c r="C60" i="40"/>
  <c r="C61" i="40"/>
  <c r="C62" i="40"/>
  <c r="C63" i="40"/>
  <c r="C64" i="40"/>
  <c r="C65" i="40"/>
  <c r="C66" i="40"/>
  <c r="C67" i="40"/>
  <c r="C68" i="40"/>
  <c r="C69" i="40"/>
  <c r="C70" i="40"/>
  <c r="C71" i="40"/>
  <c r="C72" i="40"/>
  <c r="C73" i="40"/>
  <c r="C74" i="40"/>
  <c r="C75" i="40"/>
  <c r="C76" i="40"/>
  <c r="C77" i="40"/>
  <c r="C78" i="40"/>
  <c r="C79" i="40"/>
  <c r="C80" i="40"/>
  <c r="C81" i="40"/>
  <c r="C82" i="40"/>
  <c r="C83" i="40"/>
  <c r="C84" i="40"/>
  <c r="C85" i="40"/>
  <c r="C86" i="40"/>
  <c r="C87" i="40"/>
  <c r="C88" i="40"/>
  <c r="C89" i="40"/>
  <c r="C90" i="40"/>
  <c r="C91" i="40"/>
  <c r="C92" i="40"/>
  <c r="C93" i="40"/>
  <c r="C94" i="40"/>
  <c r="C95" i="40"/>
  <c r="C96" i="40"/>
  <c r="C97" i="40"/>
  <c r="C98" i="40"/>
  <c r="C99" i="40"/>
  <c r="C100" i="40"/>
  <c r="C101" i="40"/>
  <c r="C102" i="40"/>
  <c r="C103" i="40"/>
  <c r="C104" i="40"/>
  <c r="C105" i="40"/>
  <c r="C106" i="40"/>
  <c r="C107" i="40"/>
  <c r="C108" i="40"/>
  <c r="C109" i="40"/>
  <c r="C110" i="40"/>
  <c r="C111" i="40"/>
  <c r="C112" i="40"/>
  <c r="C113" i="40"/>
  <c r="C114" i="40"/>
  <c r="C115" i="40"/>
  <c r="C116" i="40"/>
  <c r="C117" i="40"/>
  <c r="C118" i="40"/>
  <c r="C119" i="40"/>
  <c r="C120" i="40"/>
  <c r="C121" i="40"/>
  <c r="C122" i="40"/>
  <c r="C123" i="40"/>
  <c r="C124" i="40"/>
  <c r="C125" i="40"/>
  <c r="C126" i="40"/>
  <c r="C127" i="40"/>
  <c r="C128" i="40"/>
  <c r="C129" i="40"/>
  <c r="C130" i="40"/>
  <c r="C131" i="40"/>
  <c r="C132" i="40"/>
  <c r="C133" i="40"/>
  <c r="C134" i="40"/>
  <c r="C135" i="40"/>
  <c r="C136" i="40"/>
  <c r="C137" i="40"/>
  <c r="C138" i="40"/>
  <c r="C139" i="40"/>
  <c r="C140" i="40"/>
  <c r="C141" i="40"/>
  <c r="C142" i="40"/>
  <c r="C143" i="40"/>
  <c r="C144" i="40"/>
  <c r="C145" i="40"/>
  <c r="C146" i="40"/>
  <c r="C147" i="40"/>
  <c r="C148" i="40"/>
  <c r="C149" i="40"/>
  <c r="C150" i="40"/>
  <c r="C151" i="40"/>
  <c r="C152" i="40"/>
  <c r="C153" i="40"/>
  <c r="C154" i="40"/>
  <c r="C155" i="40"/>
  <c r="C156" i="40"/>
  <c r="C157" i="40"/>
  <c r="C158" i="40"/>
  <c r="C159" i="40"/>
  <c r="C160" i="40"/>
  <c r="C161" i="40"/>
  <c r="C162" i="40"/>
  <c r="C163" i="40"/>
  <c r="C164" i="40"/>
  <c r="C165" i="40"/>
  <c r="C166" i="40"/>
  <c r="C167" i="40"/>
  <c r="C168" i="40"/>
  <c r="C169" i="40"/>
  <c r="C170" i="40"/>
  <c r="C171" i="40"/>
  <c r="C172" i="40"/>
  <c r="C173" i="40"/>
  <c r="C174" i="40"/>
  <c r="C175" i="40"/>
  <c r="C176" i="40"/>
  <c r="C177" i="40"/>
  <c r="C178" i="40"/>
  <c r="C179" i="40"/>
  <c r="C180" i="40"/>
  <c r="C181" i="40"/>
  <c r="C182" i="40"/>
  <c r="C183" i="40"/>
  <c r="C184" i="40"/>
  <c r="C185" i="40"/>
  <c r="C186" i="40"/>
  <c r="C187" i="40"/>
  <c r="C188" i="40"/>
  <c r="C189" i="40"/>
  <c r="C190" i="40"/>
  <c r="C191" i="40"/>
  <c r="C192" i="40"/>
  <c r="C193" i="40"/>
  <c r="C194" i="40"/>
  <c r="C195" i="40"/>
  <c r="C196" i="40"/>
  <c r="C197" i="40"/>
  <c r="C198" i="40"/>
  <c r="C199" i="40"/>
  <c r="C200" i="40"/>
  <c r="C201" i="40"/>
  <c r="C202" i="40"/>
  <c r="C203" i="40"/>
  <c r="C204" i="40"/>
  <c r="C205" i="40"/>
  <c r="C206" i="40"/>
  <c r="C207" i="40"/>
  <c r="C208" i="40"/>
  <c r="C209" i="40"/>
  <c r="C210" i="40"/>
  <c r="C211" i="40"/>
  <c r="C212" i="40"/>
  <c r="C213" i="40"/>
  <c r="C214" i="40"/>
  <c r="C215" i="40"/>
  <c r="C216" i="40"/>
  <c r="C217" i="40"/>
  <c r="C218" i="40"/>
  <c r="C219" i="40"/>
  <c r="C220" i="40"/>
  <c r="C221" i="40"/>
  <c r="C222" i="40"/>
  <c r="C223" i="40"/>
  <c r="C224" i="40"/>
  <c r="C225" i="40"/>
  <c r="C226" i="40"/>
  <c r="C227" i="40"/>
  <c r="C228" i="40"/>
  <c r="C229" i="40"/>
  <c r="C230" i="40"/>
  <c r="C231" i="40"/>
  <c r="C232" i="40"/>
  <c r="C233" i="40"/>
  <c r="C234" i="40"/>
  <c r="C235" i="40"/>
  <c r="C236" i="40"/>
  <c r="C237" i="40"/>
  <c r="C238" i="40"/>
  <c r="C239" i="40"/>
  <c r="C240" i="40"/>
  <c r="C241" i="40"/>
  <c r="C242" i="40"/>
  <c r="C243" i="40"/>
  <c r="C244" i="40"/>
  <c r="C245" i="40"/>
  <c r="C246" i="40"/>
  <c r="C247" i="40"/>
  <c r="C248" i="40"/>
  <c r="C249" i="40"/>
  <c r="C250" i="40"/>
  <c r="C251" i="40"/>
  <c r="C252" i="40"/>
  <c r="C253" i="40"/>
  <c r="C254" i="40"/>
  <c r="C255" i="40"/>
  <c r="C256" i="40"/>
  <c r="C257" i="40"/>
  <c r="C258" i="40"/>
  <c r="C259" i="40"/>
  <c r="C260" i="40"/>
  <c r="C261" i="40"/>
  <c r="C262" i="40"/>
  <c r="C263" i="40"/>
  <c r="C264" i="40"/>
  <c r="C265" i="40"/>
  <c r="C266" i="40"/>
  <c r="C267" i="40"/>
  <c r="C268" i="40"/>
  <c r="C269" i="40"/>
  <c r="C270" i="40"/>
  <c r="C271" i="40"/>
  <c r="C272" i="40"/>
  <c r="C273" i="40"/>
  <c r="C274" i="40"/>
  <c r="C275" i="40"/>
  <c r="C276" i="40"/>
  <c r="C277" i="40"/>
  <c r="C278" i="40"/>
  <c r="C279" i="40"/>
  <c r="C280" i="40"/>
  <c r="C281" i="40"/>
  <c r="C282" i="40"/>
  <c r="C283" i="40"/>
  <c r="C284" i="40"/>
  <c r="C285" i="40"/>
  <c r="C286" i="40"/>
  <c r="C287" i="40"/>
  <c r="C288" i="40"/>
  <c r="C289" i="40"/>
  <c r="C290" i="40"/>
  <c r="C291" i="40"/>
  <c r="C292" i="40"/>
  <c r="C293" i="40"/>
  <c r="C294" i="40"/>
  <c r="C295" i="40"/>
  <c r="C296" i="40"/>
  <c r="C297" i="40"/>
  <c r="C298" i="40"/>
  <c r="C299" i="40"/>
  <c r="C300" i="40"/>
  <c r="C301" i="40"/>
  <c r="C302" i="40"/>
  <c r="C303" i="40"/>
  <c r="C304" i="40"/>
  <c r="C305" i="40"/>
  <c r="C306" i="40"/>
  <c r="C307" i="40"/>
  <c r="C308" i="40"/>
  <c r="C309" i="40"/>
  <c r="C310" i="40"/>
  <c r="C311" i="40"/>
  <c r="C312" i="40"/>
  <c r="C313" i="40"/>
  <c r="C314" i="40"/>
  <c r="C315" i="40"/>
  <c r="C316" i="40"/>
  <c r="C317" i="40"/>
  <c r="C318" i="40"/>
  <c r="C319" i="40"/>
  <c r="C320" i="40"/>
  <c r="C321" i="40"/>
  <c r="C322" i="40"/>
  <c r="C323" i="40"/>
  <c r="C324" i="40"/>
  <c r="C325" i="40"/>
  <c r="C326" i="40"/>
  <c r="C327" i="40"/>
  <c r="C328" i="40"/>
  <c r="C329" i="40"/>
  <c r="C330" i="40"/>
  <c r="C331" i="40"/>
  <c r="C332" i="40"/>
  <c r="C333" i="40"/>
  <c r="C334" i="40"/>
  <c r="C335" i="40"/>
  <c r="C336" i="40"/>
  <c r="C337" i="40"/>
  <c r="C338" i="40"/>
  <c r="C339" i="40"/>
  <c r="C340" i="40"/>
  <c r="C341" i="40"/>
  <c r="C342" i="40"/>
  <c r="C343" i="40"/>
  <c r="C344" i="40"/>
  <c r="C345" i="40"/>
  <c r="C346" i="40"/>
  <c r="C347" i="40"/>
  <c r="C348" i="40"/>
  <c r="C349" i="40"/>
  <c r="C350" i="40"/>
  <c r="C351" i="40"/>
  <c r="C352" i="40"/>
  <c r="C353" i="40"/>
  <c r="C354" i="40"/>
  <c r="C355" i="40"/>
  <c r="C356" i="40"/>
  <c r="C357" i="40"/>
  <c r="C358" i="40"/>
  <c r="C359" i="40"/>
  <c r="C360" i="40"/>
  <c r="C361" i="40"/>
  <c r="C362" i="40"/>
  <c r="C363" i="40"/>
  <c r="C364" i="40"/>
  <c r="C365" i="40"/>
  <c r="C366" i="40"/>
  <c r="C367" i="40"/>
  <c r="C368" i="40"/>
  <c r="C369" i="40"/>
  <c r="C370" i="40"/>
  <c r="C371" i="40"/>
  <c r="C372" i="40"/>
  <c r="C373" i="40"/>
  <c r="C374" i="40"/>
  <c r="C375" i="40"/>
  <c r="C376" i="40"/>
  <c r="C377" i="40"/>
  <c r="C378" i="40"/>
  <c r="C379" i="40"/>
  <c r="C380" i="40"/>
  <c r="C381" i="40"/>
  <c r="C382" i="40"/>
  <c r="C383" i="40"/>
  <c r="C384" i="40"/>
  <c r="C385" i="40"/>
  <c r="C386" i="40"/>
  <c r="C387" i="40"/>
  <c r="C388" i="40"/>
  <c r="C389" i="40"/>
  <c r="C390" i="40"/>
  <c r="C391" i="40"/>
  <c r="C392" i="40"/>
  <c r="C393" i="40"/>
  <c r="C394" i="40"/>
  <c r="C395" i="40"/>
  <c r="C396" i="40"/>
  <c r="C397" i="40"/>
  <c r="C398" i="40"/>
  <c r="C399" i="40"/>
  <c r="C400" i="40"/>
  <c r="C401" i="40"/>
  <c r="C402" i="40"/>
  <c r="C403" i="40"/>
  <c r="C404" i="40"/>
  <c r="C405" i="40"/>
  <c r="C406" i="40"/>
  <c r="C407" i="40"/>
  <c r="C408" i="40"/>
  <c r="C409" i="40"/>
  <c r="C410" i="40"/>
  <c r="C411" i="40"/>
  <c r="C412" i="40"/>
  <c r="C413" i="40"/>
  <c r="C414" i="40"/>
  <c r="C415" i="40"/>
  <c r="C416" i="40"/>
  <c r="C417" i="40"/>
  <c r="C418" i="40"/>
  <c r="C419" i="40"/>
  <c r="C420" i="40"/>
  <c r="C421" i="40"/>
  <c r="C422" i="40"/>
  <c r="C423" i="40"/>
  <c r="C424" i="40"/>
  <c r="C425" i="40"/>
  <c r="C426" i="40"/>
  <c r="C427" i="40"/>
  <c r="C428" i="40"/>
  <c r="C429" i="40"/>
  <c r="C430" i="40"/>
  <c r="C431" i="40"/>
  <c r="C432" i="40"/>
  <c r="C433" i="40"/>
  <c r="C434" i="40"/>
  <c r="C435" i="40"/>
  <c r="C436" i="40"/>
  <c r="C437" i="40"/>
  <c r="C438" i="40"/>
  <c r="C439" i="40"/>
  <c r="C440" i="40"/>
  <c r="C441" i="40"/>
  <c r="C442" i="40"/>
  <c r="C443" i="40"/>
  <c r="C444" i="40"/>
  <c r="C445" i="40"/>
  <c r="C446" i="40"/>
  <c r="C447" i="40"/>
  <c r="C448" i="40"/>
  <c r="C449" i="40"/>
  <c r="C450" i="40"/>
  <c r="C451" i="40"/>
  <c r="C452" i="40"/>
  <c r="C453" i="40"/>
  <c r="C454" i="40"/>
  <c r="C455" i="40"/>
  <c r="C456" i="40"/>
  <c r="C457" i="40"/>
  <c r="C458" i="40"/>
  <c r="C459" i="40"/>
  <c r="C460" i="40"/>
  <c r="C461" i="40"/>
  <c r="C462" i="40"/>
  <c r="C463" i="40"/>
  <c r="C464" i="40"/>
  <c r="C465" i="40"/>
  <c r="C466" i="40"/>
  <c r="C467" i="40"/>
  <c r="C468" i="40"/>
  <c r="C469" i="40"/>
  <c r="C470" i="40"/>
  <c r="C471" i="40"/>
  <c r="C472" i="40"/>
  <c r="C473" i="40"/>
  <c r="C474" i="40"/>
  <c r="C475" i="40"/>
  <c r="C476" i="40"/>
  <c r="C477" i="40"/>
  <c r="C478" i="40"/>
  <c r="C479" i="40"/>
  <c r="C480" i="40"/>
  <c r="C481" i="40"/>
  <c r="C482" i="40"/>
  <c r="C483" i="40"/>
  <c r="C484" i="40"/>
  <c r="C485" i="40"/>
  <c r="C486" i="40"/>
  <c r="C487" i="40"/>
  <c r="C488" i="40"/>
  <c r="C489" i="40"/>
  <c r="C490" i="40"/>
  <c r="C491" i="40"/>
  <c r="C492" i="40"/>
  <c r="C493" i="40"/>
  <c r="C494" i="40"/>
  <c r="C495" i="40"/>
  <c r="C496" i="40"/>
  <c r="C497" i="40"/>
  <c r="C498" i="40"/>
  <c r="C499" i="40"/>
  <c r="C500" i="40"/>
  <c r="C501" i="40"/>
  <c r="C502" i="40"/>
  <c r="C503" i="40"/>
  <c r="C504" i="40"/>
  <c r="C505" i="40"/>
  <c r="C506" i="40"/>
  <c r="C7" i="40"/>
  <c r="B8" i="40"/>
  <c r="R8" i="40" s="1"/>
  <c r="B9" i="40"/>
  <c r="R9" i="40" s="1"/>
  <c r="B10" i="40"/>
  <c r="R10" i="40" s="1"/>
  <c r="B11" i="40"/>
  <c r="R11" i="40" s="1"/>
  <c r="B12" i="40"/>
  <c r="R12" i="40" s="1"/>
  <c r="B13" i="40"/>
  <c r="R13" i="40" s="1"/>
  <c r="B14" i="40"/>
  <c r="R14" i="40" s="1"/>
  <c r="B15" i="40"/>
  <c r="R15" i="40" s="1"/>
  <c r="B16" i="40"/>
  <c r="R16" i="40" s="1"/>
  <c r="B17" i="40"/>
  <c r="R17" i="40" s="1"/>
  <c r="B18" i="40"/>
  <c r="R18" i="40" s="1"/>
  <c r="B19" i="40"/>
  <c r="R19" i="40" s="1"/>
  <c r="B20" i="40"/>
  <c r="R20" i="40" s="1"/>
  <c r="B21" i="40"/>
  <c r="R21" i="40" s="1"/>
  <c r="B22" i="40"/>
  <c r="R22" i="40" s="1"/>
  <c r="B23" i="40"/>
  <c r="R23" i="40" s="1"/>
  <c r="B24" i="40"/>
  <c r="R24" i="40" s="1"/>
  <c r="B25" i="40"/>
  <c r="R25" i="40" s="1"/>
  <c r="B26" i="40"/>
  <c r="R26" i="40" s="1"/>
  <c r="B27" i="40"/>
  <c r="R27" i="40" s="1"/>
  <c r="B28" i="40"/>
  <c r="R28" i="40" s="1"/>
  <c r="B29" i="40"/>
  <c r="R29" i="40" s="1"/>
  <c r="B30" i="40"/>
  <c r="R30" i="40" s="1"/>
  <c r="B31" i="40"/>
  <c r="R31" i="40" s="1"/>
  <c r="B32" i="40"/>
  <c r="R32" i="40" s="1"/>
  <c r="B33" i="40"/>
  <c r="R33" i="40" s="1"/>
  <c r="B34" i="40"/>
  <c r="R34" i="40" s="1"/>
  <c r="B35" i="40"/>
  <c r="R35" i="40" s="1"/>
  <c r="B36" i="40"/>
  <c r="R36" i="40" s="1"/>
  <c r="B37" i="40"/>
  <c r="R37" i="40" s="1"/>
  <c r="B38" i="40"/>
  <c r="R38" i="40" s="1"/>
  <c r="B39" i="40"/>
  <c r="R39" i="40" s="1"/>
  <c r="B40" i="40"/>
  <c r="R40" i="40" s="1"/>
  <c r="B41" i="40"/>
  <c r="R41" i="40" s="1"/>
  <c r="B42" i="40"/>
  <c r="R42" i="40" s="1"/>
  <c r="B43" i="40"/>
  <c r="R43" i="40" s="1"/>
  <c r="B44" i="40"/>
  <c r="R44" i="40" s="1"/>
  <c r="B45" i="40"/>
  <c r="R45" i="40" s="1"/>
  <c r="B46" i="40"/>
  <c r="R46" i="40" s="1"/>
  <c r="B47" i="40"/>
  <c r="R47" i="40" s="1"/>
  <c r="B48" i="40"/>
  <c r="R48" i="40" s="1"/>
  <c r="B49" i="40"/>
  <c r="R49" i="40" s="1"/>
  <c r="B50" i="40"/>
  <c r="R50" i="40" s="1"/>
  <c r="B51" i="40"/>
  <c r="R51" i="40" s="1"/>
  <c r="B52" i="40"/>
  <c r="R52" i="40" s="1"/>
  <c r="B53" i="40"/>
  <c r="R53" i="40" s="1"/>
  <c r="B54" i="40"/>
  <c r="R54" i="40" s="1"/>
  <c r="B55" i="40"/>
  <c r="R55" i="40" s="1"/>
  <c r="B56" i="40"/>
  <c r="R56" i="40" s="1"/>
  <c r="B57" i="40"/>
  <c r="R57" i="40" s="1"/>
  <c r="B58" i="40"/>
  <c r="R58" i="40" s="1"/>
  <c r="B59" i="40"/>
  <c r="R59" i="40" s="1"/>
  <c r="B60" i="40"/>
  <c r="R60" i="40" s="1"/>
  <c r="B61" i="40"/>
  <c r="R61" i="40" s="1"/>
  <c r="B62" i="40"/>
  <c r="R62" i="40" s="1"/>
  <c r="B63" i="40"/>
  <c r="R63" i="40" s="1"/>
  <c r="B64" i="40"/>
  <c r="R64" i="40" s="1"/>
  <c r="B65" i="40"/>
  <c r="R65" i="40" s="1"/>
  <c r="B66" i="40"/>
  <c r="R66" i="40" s="1"/>
  <c r="B67" i="40"/>
  <c r="R67" i="40" s="1"/>
  <c r="B68" i="40"/>
  <c r="R68" i="40" s="1"/>
  <c r="B69" i="40"/>
  <c r="R69" i="40" s="1"/>
  <c r="B70" i="40"/>
  <c r="R70" i="40" s="1"/>
  <c r="B71" i="40"/>
  <c r="R71" i="40" s="1"/>
  <c r="B72" i="40"/>
  <c r="R72" i="40" s="1"/>
  <c r="B73" i="40"/>
  <c r="R73" i="40" s="1"/>
  <c r="B74" i="40"/>
  <c r="R74" i="40" s="1"/>
  <c r="B75" i="40"/>
  <c r="R75" i="40" s="1"/>
  <c r="B76" i="40"/>
  <c r="R76" i="40" s="1"/>
  <c r="B77" i="40"/>
  <c r="R77" i="40" s="1"/>
  <c r="B78" i="40"/>
  <c r="R78" i="40" s="1"/>
  <c r="B79" i="40"/>
  <c r="R79" i="40" s="1"/>
  <c r="B80" i="40"/>
  <c r="R80" i="40" s="1"/>
  <c r="B81" i="40"/>
  <c r="R81" i="40" s="1"/>
  <c r="B82" i="40"/>
  <c r="R82" i="40" s="1"/>
  <c r="B83" i="40"/>
  <c r="R83" i="40" s="1"/>
  <c r="B84" i="40"/>
  <c r="R84" i="40" s="1"/>
  <c r="B85" i="40"/>
  <c r="R85" i="40" s="1"/>
  <c r="B86" i="40"/>
  <c r="R86" i="40" s="1"/>
  <c r="B87" i="40"/>
  <c r="R87" i="40" s="1"/>
  <c r="B88" i="40"/>
  <c r="R88" i="40" s="1"/>
  <c r="B89" i="40"/>
  <c r="R89" i="40" s="1"/>
  <c r="B90" i="40"/>
  <c r="R90" i="40" s="1"/>
  <c r="B91" i="40"/>
  <c r="R91" i="40" s="1"/>
  <c r="B92" i="40"/>
  <c r="R92" i="40" s="1"/>
  <c r="B93" i="40"/>
  <c r="R93" i="40" s="1"/>
  <c r="B94" i="40"/>
  <c r="R94" i="40" s="1"/>
  <c r="B95" i="40"/>
  <c r="R95" i="40" s="1"/>
  <c r="B96" i="40"/>
  <c r="R96" i="40" s="1"/>
  <c r="B97" i="40"/>
  <c r="R97" i="40" s="1"/>
  <c r="B98" i="40"/>
  <c r="R98" i="40" s="1"/>
  <c r="B99" i="40"/>
  <c r="R99" i="40" s="1"/>
  <c r="B100" i="40"/>
  <c r="R100" i="40" s="1"/>
  <c r="B101" i="40"/>
  <c r="R101" i="40" s="1"/>
  <c r="B102" i="40"/>
  <c r="R102" i="40" s="1"/>
  <c r="B103" i="40"/>
  <c r="R103" i="40" s="1"/>
  <c r="B104" i="40"/>
  <c r="R104" i="40" s="1"/>
  <c r="B105" i="40"/>
  <c r="R105" i="40" s="1"/>
  <c r="B106" i="40"/>
  <c r="R106" i="40" s="1"/>
  <c r="B107" i="40"/>
  <c r="R107" i="40" s="1"/>
  <c r="B108" i="40"/>
  <c r="R108" i="40" s="1"/>
  <c r="B109" i="40"/>
  <c r="R109" i="40" s="1"/>
  <c r="B110" i="40"/>
  <c r="R110" i="40" s="1"/>
  <c r="B111" i="40"/>
  <c r="R111" i="40" s="1"/>
  <c r="B112" i="40"/>
  <c r="R112" i="40" s="1"/>
  <c r="B113" i="40"/>
  <c r="R113" i="40" s="1"/>
  <c r="B114" i="40"/>
  <c r="R114" i="40" s="1"/>
  <c r="B115" i="40"/>
  <c r="R115" i="40" s="1"/>
  <c r="B116" i="40"/>
  <c r="R116" i="40" s="1"/>
  <c r="B117" i="40"/>
  <c r="R117" i="40" s="1"/>
  <c r="B118" i="40"/>
  <c r="R118" i="40" s="1"/>
  <c r="B119" i="40"/>
  <c r="R119" i="40" s="1"/>
  <c r="B120" i="40"/>
  <c r="R120" i="40" s="1"/>
  <c r="B121" i="40"/>
  <c r="R121" i="40" s="1"/>
  <c r="B122" i="40"/>
  <c r="R122" i="40" s="1"/>
  <c r="B123" i="40"/>
  <c r="R123" i="40" s="1"/>
  <c r="B124" i="40"/>
  <c r="R124" i="40" s="1"/>
  <c r="B125" i="40"/>
  <c r="R125" i="40" s="1"/>
  <c r="B126" i="40"/>
  <c r="R126" i="40" s="1"/>
  <c r="B127" i="40"/>
  <c r="R127" i="40" s="1"/>
  <c r="B128" i="40"/>
  <c r="R128" i="40" s="1"/>
  <c r="B129" i="40"/>
  <c r="R129" i="40" s="1"/>
  <c r="B130" i="40"/>
  <c r="R130" i="40" s="1"/>
  <c r="B131" i="40"/>
  <c r="R131" i="40" s="1"/>
  <c r="B132" i="40"/>
  <c r="R132" i="40" s="1"/>
  <c r="B133" i="40"/>
  <c r="R133" i="40" s="1"/>
  <c r="B134" i="40"/>
  <c r="R134" i="40" s="1"/>
  <c r="B135" i="40"/>
  <c r="R135" i="40" s="1"/>
  <c r="B136" i="40"/>
  <c r="R136" i="40" s="1"/>
  <c r="B137" i="40"/>
  <c r="R137" i="40" s="1"/>
  <c r="B138" i="40"/>
  <c r="R138" i="40" s="1"/>
  <c r="B139" i="40"/>
  <c r="R139" i="40" s="1"/>
  <c r="B140" i="40"/>
  <c r="R140" i="40" s="1"/>
  <c r="B141" i="40"/>
  <c r="R141" i="40" s="1"/>
  <c r="B142" i="40"/>
  <c r="R142" i="40" s="1"/>
  <c r="B143" i="40"/>
  <c r="R143" i="40" s="1"/>
  <c r="B144" i="40"/>
  <c r="R144" i="40" s="1"/>
  <c r="B145" i="40"/>
  <c r="R145" i="40" s="1"/>
  <c r="B146" i="40"/>
  <c r="R146" i="40" s="1"/>
  <c r="B147" i="40"/>
  <c r="R147" i="40" s="1"/>
  <c r="B148" i="40"/>
  <c r="R148" i="40" s="1"/>
  <c r="B149" i="40"/>
  <c r="R149" i="40" s="1"/>
  <c r="B150" i="40"/>
  <c r="R150" i="40" s="1"/>
  <c r="B151" i="40"/>
  <c r="R151" i="40" s="1"/>
  <c r="B152" i="40"/>
  <c r="R152" i="40" s="1"/>
  <c r="B153" i="40"/>
  <c r="R153" i="40" s="1"/>
  <c r="B154" i="40"/>
  <c r="R154" i="40" s="1"/>
  <c r="B155" i="40"/>
  <c r="R155" i="40" s="1"/>
  <c r="B156" i="40"/>
  <c r="R156" i="40" s="1"/>
  <c r="B157" i="40"/>
  <c r="R157" i="40" s="1"/>
  <c r="B158" i="40"/>
  <c r="R158" i="40" s="1"/>
  <c r="B159" i="40"/>
  <c r="R159" i="40" s="1"/>
  <c r="B160" i="40"/>
  <c r="R160" i="40" s="1"/>
  <c r="B161" i="40"/>
  <c r="R161" i="40" s="1"/>
  <c r="B162" i="40"/>
  <c r="R162" i="40" s="1"/>
  <c r="B163" i="40"/>
  <c r="R163" i="40" s="1"/>
  <c r="B164" i="40"/>
  <c r="R164" i="40" s="1"/>
  <c r="B165" i="40"/>
  <c r="R165" i="40" s="1"/>
  <c r="B166" i="40"/>
  <c r="R166" i="40" s="1"/>
  <c r="B167" i="40"/>
  <c r="R167" i="40" s="1"/>
  <c r="B168" i="40"/>
  <c r="R168" i="40" s="1"/>
  <c r="B169" i="40"/>
  <c r="R169" i="40" s="1"/>
  <c r="B170" i="40"/>
  <c r="R170" i="40" s="1"/>
  <c r="B171" i="40"/>
  <c r="R171" i="40" s="1"/>
  <c r="B172" i="40"/>
  <c r="R172" i="40" s="1"/>
  <c r="B173" i="40"/>
  <c r="R173" i="40" s="1"/>
  <c r="B174" i="40"/>
  <c r="R174" i="40" s="1"/>
  <c r="B175" i="40"/>
  <c r="R175" i="40" s="1"/>
  <c r="B176" i="40"/>
  <c r="R176" i="40" s="1"/>
  <c r="B177" i="40"/>
  <c r="R177" i="40" s="1"/>
  <c r="B178" i="40"/>
  <c r="R178" i="40" s="1"/>
  <c r="B179" i="40"/>
  <c r="R179" i="40" s="1"/>
  <c r="B180" i="40"/>
  <c r="R180" i="40" s="1"/>
  <c r="B181" i="40"/>
  <c r="R181" i="40" s="1"/>
  <c r="B182" i="40"/>
  <c r="R182" i="40" s="1"/>
  <c r="B183" i="40"/>
  <c r="R183" i="40" s="1"/>
  <c r="B184" i="40"/>
  <c r="R184" i="40" s="1"/>
  <c r="B185" i="40"/>
  <c r="R185" i="40" s="1"/>
  <c r="B186" i="40"/>
  <c r="R186" i="40" s="1"/>
  <c r="B187" i="40"/>
  <c r="R187" i="40" s="1"/>
  <c r="B188" i="40"/>
  <c r="R188" i="40" s="1"/>
  <c r="B189" i="40"/>
  <c r="R189" i="40" s="1"/>
  <c r="B190" i="40"/>
  <c r="R190" i="40" s="1"/>
  <c r="B191" i="40"/>
  <c r="R191" i="40" s="1"/>
  <c r="B192" i="40"/>
  <c r="R192" i="40" s="1"/>
  <c r="B193" i="40"/>
  <c r="R193" i="40" s="1"/>
  <c r="B194" i="40"/>
  <c r="R194" i="40" s="1"/>
  <c r="B195" i="40"/>
  <c r="R195" i="40" s="1"/>
  <c r="B196" i="40"/>
  <c r="R196" i="40" s="1"/>
  <c r="B197" i="40"/>
  <c r="R197" i="40" s="1"/>
  <c r="B198" i="40"/>
  <c r="R198" i="40" s="1"/>
  <c r="B199" i="40"/>
  <c r="R199" i="40" s="1"/>
  <c r="B200" i="40"/>
  <c r="R200" i="40" s="1"/>
  <c r="B201" i="40"/>
  <c r="R201" i="40" s="1"/>
  <c r="B202" i="40"/>
  <c r="R202" i="40" s="1"/>
  <c r="B203" i="40"/>
  <c r="R203" i="40" s="1"/>
  <c r="B204" i="40"/>
  <c r="R204" i="40" s="1"/>
  <c r="B205" i="40"/>
  <c r="R205" i="40" s="1"/>
  <c r="B206" i="40"/>
  <c r="R206" i="40" s="1"/>
  <c r="B207" i="40"/>
  <c r="R207" i="40" s="1"/>
  <c r="B208" i="40"/>
  <c r="R208" i="40" s="1"/>
  <c r="B209" i="40"/>
  <c r="R209" i="40" s="1"/>
  <c r="B210" i="40"/>
  <c r="R210" i="40" s="1"/>
  <c r="B211" i="40"/>
  <c r="R211" i="40" s="1"/>
  <c r="B212" i="40"/>
  <c r="R212" i="40" s="1"/>
  <c r="B213" i="40"/>
  <c r="R213" i="40" s="1"/>
  <c r="B214" i="40"/>
  <c r="R214" i="40" s="1"/>
  <c r="B215" i="40"/>
  <c r="R215" i="40" s="1"/>
  <c r="B216" i="40"/>
  <c r="R216" i="40" s="1"/>
  <c r="B217" i="40"/>
  <c r="R217" i="40" s="1"/>
  <c r="B218" i="40"/>
  <c r="R218" i="40" s="1"/>
  <c r="B219" i="40"/>
  <c r="R219" i="40" s="1"/>
  <c r="B220" i="40"/>
  <c r="R220" i="40" s="1"/>
  <c r="B221" i="40"/>
  <c r="R221" i="40" s="1"/>
  <c r="B222" i="40"/>
  <c r="R222" i="40" s="1"/>
  <c r="B223" i="40"/>
  <c r="R223" i="40" s="1"/>
  <c r="B224" i="40"/>
  <c r="R224" i="40" s="1"/>
  <c r="B225" i="40"/>
  <c r="R225" i="40" s="1"/>
  <c r="B226" i="40"/>
  <c r="R226" i="40" s="1"/>
  <c r="B227" i="40"/>
  <c r="R227" i="40" s="1"/>
  <c r="B228" i="40"/>
  <c r="R228" i="40" s="1"/>
  <c r="B229" i="40"/>
  <c r="R229" i="40" s="1"/>
  <c r="B230" i="40"/>
  <c r="R230" i="40" s="1"/>
  <c r="B231" i="40"/>
  <c r="R231" i="40" s="1"/>
  <c r="B232" i="40"/>
  <c r="R232" i="40" s="1"/>
  <c r="B233" i="40"/>
  <c r="R233" i="40" s="1"/>
  <c r="B234" i="40"/>
  <c r="R234" i="40" s="1"/>
  <c r="B235" i="40"/>
  <c r="R235" i="40" s="1"/>
  <c r="B236" i="40"/>
  <c r="R236" i="40" s="1"/>
  <c r="B237" i="40"/>
  <c r="R237" i="40" s="1"/>
  <c r="B238" i="40"/>
  <c r="R238" i="40" s="1"/>
  <c r="B239" i="40"/>
  <c r="R239" i="40" s="1"/>
  <c r="B240" i="40"/>
  <c r="R240" i="40" s="1"/>
  <c r="B241" i="40"/>
  <c r="R241" i="40" s="1"/>
  <c r="B242" i="40"/>
  <c r="R242" i="40" s="1"/>
  <c r="B243" i="40"/>
  <c r="R243" i="40" s="1"/>
  <c r="B244" i="40"/>
  <c r="R244" i="40" s="1"/>
  <c r="B245" i="40"/>
  <c r="R245" i="40" s="1"/>
  <c r="B246" i="40"/>
  <c r="R246" i="40" s="1"/>
  <c r="B247" i="40"/>
  <c r="R247" i="40" s="1"/>
  <c r="B248" i="40"/>
  <c r="R248" i="40" s="1"/>
  <c r="B249" i="40"/>
  <c r="R249" i="40" s="1"/>
  <c r="B250" i="40"/>
  <c r="R250" i="40" s="1"/>
  <c r="B251" i="40"/>
  <c r="R251" i="40" s="1"/>
  <c r="B252" i="40"/>
  <c r="R252" i="40" s="1"/>
  <c r="B253" i="40"/>
  <c r="R253" i="40" s="1"/>
  <c r="B254" i="40"/>
  <c r="R254" i="40" s="1"/>
  <c r="B255" i="40"/>
  <c r="R255" i="40" s="1"/>
  <c r="B256" i="40"/>
  <c r="R256" i="40" s="1"/>
  <c r="B257" i="40"/>
  <c r="R257" i="40" s="1"/>
  <c r="B258" i="40"/>
  <c r="R258" i="40" s="1"/>
  <c r="B259" i="40"/>
  <c r="R259" i="40" s="1"/>
  <c r="B260" i="40"/>
  <c r="R260" i="40" s="1"/>
  <c r="B261" i="40"/>
  <c r="R261" i="40" s="1"/>
  <c r="B262" i="40"/>
  <c r="R262" i="40" s="1"/>
  <c r="B263" i="40"/>
  <c r="R263" i="40" s="1"/>
  <c r="B264" i="40"/>
  <c r="R264" i="40" s="1"/>
  <c r="B265" i="40"/>
  <c r="R265" i="40" s="1"/>
  <c r="B266" i="40"/>
  <c r="R266" i="40" s="1"/>
  <c r="B267" i="40"/>
  <c r="R267" i="40" s="1"/>
  <c r="B268" i="40"/>
  <c r="R268" i="40" s="1"/>
  <c r="B269" i="40"/>
  <c r="R269" i="40" s="1"/>
  <c r="B270" i="40"/>
  <c r="R270" i="40" s="1"/>
  <c r="B271" i="40"/>
  <c r="R271" i="40" s="1"/>
  <c r="B272" i="40"/>
  <c r="R272" i="40" s="1"/>
  <c r="B273" i="40"/>
  <c r="R273" i="40" s="1"/>
  <c r="B274" i="40"/>
  <c r="R274" i="40" s="1"/>
  <c r="B275" i="40"/>
  <c r="R275" i="40" s="1"/>
  <c r="B276" i="40"/>
  <c r="R276" i="40" s="1"/>
  <c r="B277" i="40"/>
  <c r="R277" i="40" s="1"/>
  <c r="B278" i="40"/>
  <c r="R278" i="40" s="1"/>
  <c r="B279" i="40"/>
  <c r="R279" i="40" s="1"/>
  <c r="B280" i="40"/>
  <c r="R280" i="40" s="1"/>
  <c r="B281" i="40"/>
  <c r="R281" i="40" s="1"/>
  <c r="B282" i="40"/>
  <c r="R282" i="40" s="1"/>
  <c r="B283" i="40"/>
  <c r="R283" i="40" s="1"/>
  <c r="B284" i="40"/>
  <c r="R284" i="40" s="1"/>
  <c r="B285" i="40"/>
  <c r="R285" i="40" s="1"/>
  <c r="B286" i="40"/>
  <c r="R286" i="40" s="1"/>
  <c r="B287" i="40"/>
  <c r="R287" i="40" s="1"/>
  <c r="B288" i="40"/>
  <c r="R288" i="40" s="1"/>
  <c r="B289" i="40"/>
  <c r="R289" i="40" s="1"/>
  <c r="B290" i="40"/>
  <c r="R290" i="40" s="1"/>
  <c r="B291" i="40"/>
  <c r="R291" i="40" s="1"/>
  <c r="B292" i="40"/>
  <c r="R292" i="40" s="1"/>
  <c r="B293" i="40"/>
  <c r="R293" i="40" s="1"/>
  <c r="B294" i="40"/>
  <c r="R294" i="40" s="1"/>
  <c r="B295" i="40"/>
  <c r="R295" i="40" s="1"/>
  <c r="B296" i="40"/>
  <c r="R296" i="40" s="1"/>
  <c r="B297" i="40"/>
  <c r="R297" i="40" s="1"/>
  <c r="B298" i="40"/>
  <c r="R298" i="40" s="1"/>
  <c r="B299" i="40"/>
  <c r="R299" i="40" s="1"/>
  <c r="B300" i="40"/>
  <c r="R300" i="40" s="1"/>
  <c r="B301" i="40"/>
  <c r="R301" i="40" s="1"/>
  <c r="B302" i="40"/>
  <c r="R302" i="40" s="1"/>
  <c r="B303" i="40"/>
  <c r="R303" i="40" s="1"/>
  <c r="B304" i="40"/>
  <c r="R304" i="40" s="1"/>
  <c r="B305" i="40"/>
  <c r="R305" i="40" s="1"/>
  <c r="B306" i="40"/>
  <c r="R306" i="40" s="1"/>
  <c r="B307" i="40"/>
  <c r="R307" i="40" s="1"/>
  <c r="B308" i="40"/>
  <c r="R308" i="40" s="1"/>
  <c r="B309" i="40"/>
  <c r="R309" i="40" s="1"/>
  <c r="B310" i="40"/>
  <c r="R310" i="40" s="1"/>
  <c r="B311" i="40"/>
  <c r="R311" i="40" s="1"/>
  <c r="B312" i="40"/>
  <c r="R312" i="40" s="1"/>
  <c r="B313" i="40"/>
  <c r="R313" i="40" s="1"/>
  <c r="B314" i="40"/>
  <c r="R314" i="40" s="1"/>
  <c r="B315" i="40"/>
  <c r="R315" i="40" s="1"/>
  <c r="B316" i="40"/>
  <c r="R316" i="40" s="1"/>
  <c r="B317" i="40"/>
  <c r="R317" i="40" s="1"/>
  <c r="B318" i="40"/>
  <c r="R318" i="40" s="1"/>
  <c r="B319" i="40"/>
  <c r="R319" i="40" s="1"/>
  <c r="B320" i="40"/>
  <c r="R320" i="40" s="1"/>
  <c r="B321" i="40"/>
  <c r="R321" i="40" s="1"/>
  <c r="B322" i="40"/>
  <c r="R322" i="40" s="1"/>
  <c r="B323" i="40"/>
  <c r="R323" i="40" s="1"/>
  <c r="B324" i="40"/>
  <c r="R324" i="40" s="1"/>
  <c r="B325" i="40"/>
  <c r="R325" i="40" s="1"/>
  <c r="B326" i="40"/>
  <c r="R326" i="40" s="1"/>
  <c r="B327" i="40"/>
  <c r="R327" i="40" s="1"/>
  <c r="B328" i="40"/>
  <c r="R328" i="40" s="1"/>
  <c r="B329" i="40"/>
  <c r="R329" i="40" s="1"/>
  <c r="B330" i="40"/>
  <c r="R330" i="40" s="1"/>
  <c r="B331" i="40"/>
  <c r="R331" i="40" s="1"/>
  <c r="B332" i="40"/>
  <c r="R332" i="40" s="1"/>
  <c r="B333" i="40"/>
  <c r="R333" i="40" s="1"/>
  <c r="B334" i="40"/>
  <c r="R334" i="40" s="1"/>
  <c r="B335" i="40"/>
  <c r="R335" i="40" s="1"/>
  <c r="B336" i="40"/>
  <c r="R336" i="40" s="1"/>
  <c r="B337" i="40"/>
  <c r="R337" i="40" s="1"/>
  <c r="B338" i="40"/>
  <c r="R338" i="40" s="1"/>
  <c r="B339" i="40"/>
  <c r="R339" i="40" s="1"/>
  <c r="B340" i="40"/>
  <c r="R340" i="40" s="1"/>
  <c r="B341" i="40"/>
  <c r="R341" i="40" s="1"/>
  <c r="B342" i="40"/>
  <c r="R342" i="40" s="1"/>
  <c r="B343" i="40"/>
  <c r="R343" i="40" s="1"/>
  <c r="B344" i="40"/>
  <c r="R344" i="40" s="1"/>
  <c r="B345" i="40"/>
  <c r="R345" i="40" s="1"/>
  <c r="B346" i="40"/>
  <c r="R346" i="40" s="1"/>
  <c r="B347" i="40"/>
  <c r="R347" i="40" s="1"/>
  <c r="B348" i="40"/>
  <c r="R348" i="40" s="1"/>
  <c r="B349" i="40"/>
  <c r="R349" i="40" s="1"/>
  <c r="B350" i="40"/>
  <c r="R350" i="40" s="1"/>
  <c r="B351" i="40"/>
  <c r="R351" i="40" s="1"/>
  <c r="B352" i="40"/>
  <c r="R352" i="40" s="1"/>
  <c r="B353" i="40"/>
  <c r="R353" i="40" s="1"/>
  <c r="B354" i="40"/>
  <c r="R354" i="40" s="1"/>
  <c r="B355" i="40"/>
  <c r="R355" i="40" s="1"/>
  <c r="B356" i="40"/>
  <c r="R356" i="40" s="1"/>
  <c r="B357" i="40"/>
  <c r="R357" i="40" s="1"/>
  <c r="B358" i="40"/>
  <c r="R358" i="40" s="1"/>
  <c r="B359" i="40"/>
  <c r="R359" i="40" s="1"/>
  <c r="B360" i="40"/>
  <c r="R360" i="40" s="1"/>
  <c r="B361" i="40"/>
  <c r="R361" i="40" s="1"/>
  <c r="B362" i="40"/>
  <c r="R362" i="40" s="1"/>
  <c r="B363" i="40"/>
  <c r="R363" i="40" s="1"/>
  <c r="B364" i="40"/>
  <c r="R364" i="40" s="1"/>
  <c r="B365" i="40"/>
  <c r="R365" i="40" s="1"/>
  <c r="B366" i="40"/>
  <c r="R366" i="40" s="1"/>
  <c r="B367" i="40"/>
  <c r="R367" i="40" s="1"/>
  <c r="B368" i="40"/>
  <c r="R368" i="40" s="1"/>
  <c r="B369" i="40"/>
  <c r="R369" i="40" s="1"/>
  <c r="B370" i="40"/>
  <c r="R370" i="40" s="1"/>
  <c r="B371" i="40"/>
  <c r="R371" i="40" s="1"/>
  <c r="B372" i="40"/>
  <c r="R372" i="40" s="1"/>
  <c r="B373" i="40"/>
  <c r="R373" i="40" s="1"/>
  <c r="B374" i="40"/>
  <c r="R374" i="40" s="1"/>
  <c r="B375" i="40"/>
  <c r="R375" i="40" s="1"/>
  <c r="B376" i="40"/>
  <c r="R376" i="40" s="1"/>
  <c r="B377" i="40"/>
  <c r="R377" i="40" s="1"/>
  <c r="B378" i="40"/>
  <c r="R378" i="40" s="1"/>
  <c r="B379" i="40"/>
  <c r="R379" i="40" s="1"/>
  <c r="B380" i="40"/>
  <c r="R380" i="40" s="1"/>
  <c r="B381" i="40"/>
  <c r="R381" i="40" s="1"/>
  <c r="B382" i="40"/>
  <c r="R382" i="40" s="1"/>
  <c r="B383" i="40"/>
  <c r="R383" i="40" s="1"/>
  <c r="B384" i="40"/>
  <c r="R384" i="40" s="1"/>
  <c r="B385" i="40"/>
  <c r="R385" i="40" s="1"/>
  <c r="B386" i="40"/>
  <c r="R386" i="40" s="1"/>
  <c r="B387" i="40"/>
  <c r="R387" i="40" s="1"/>
  <c r="B388" i="40"/>
  <c r="R388" i="40" s="1"/>
  <c r="B389" i="40"/>
  <c r="R389" i="40" s="1"/>
  <c r="B390" i="40"/>
  <c r="R390" i="40" s="1"/>
  <c r="B391" i="40"/>
  <c r="R391" i="40" s="1"/>
  <c r="B392" i="40"/>
  <c r="R392" i="40" s="1"/>
  <c r="B393" i="40"/>
  <c r="R393" i="40" s="1"/>
  <c r="B394" i="40"/>
  <c r="R394" i="40" s="1"/>
  <c r="B395" i="40"/>
  <c r="R395" i="40" s="1"/>
  <c r="B396" i="40"/>
  <c r="R396" i="40" s="1"/>
  <c r="B397" i="40"/>
  <c r="R397" i="40" s="1"/>
  <c r="B398" i="40"/>
  <c r="R398" i="40" s="1"/>
  <c r="B399" i="40"/>
  <c r="R399" i="40" s="1"/>
  <c r="B400" i="40"/>
  <c r="R400" i="40" s="1"/>
  <c r="B401" i="40"/>
  <c r="R401" i="40" s="1"/>
  <c r="B402" i="40"/>
  <c r="R402" i="40" s="1"/>
  <c r="B403" i="40"/>
  <c r="R403" i="40" s="1"/>
  <c r="B404" i="40"/>
  <c r="R404" i="40" s="1"/>
  <c r="B405" i="40"/>
  <c r="R405" i="40" s="1"/>
  <c r="B406" i="40"/>
  <c r="R406" i="40" s="1"/>
  <c r="B407" i="40"/>
  <c r="R407" i="40" s="1"/>
  <c r="B408" i="40"/>
  <c r="R408" i="40" s="1"/>
  <c r="B409" i="40"/>
  <c r="R409" i="40" s="1"/>
  <c r="B410" i="40"/>
  <c r="R410" i="40" s="1"/>
  <c r="B411" i="40"/>
  <c r="R411" i="40" s="1"/>
  <c r="B412" i="40"/>
  <c r="R412" i="40" s="1"/>
  <c r="B413" i="40"/>
  <c r="R413" i="40" s="1"/>
  <c r="B414" i="40"/>
  <c r="R414" i="40" s="1"/>
  <c r="B415" i="40"/>
  <c r="R415" i="40" s="1"/>
  <c r="B416" i="40"/>
  <c r="R416" i="40" s="1"/>
  <c r="B417" i="40"/>
  <c r="R417" i="40" s="1"/>
  <c r="B418" i="40"/>
  <c r="R418" i="40" s="1"/>
  <c r="B419" i="40"/>
  <c r="R419" i="40" s="1"/>
  <c r="B420" i="40"/>
  <c r="R420" i="40" s="1"/>
  <c r="B421" i="40"/>
  <c r="R421" i="40" s="1"/>
  <c r="B422" i="40"/>
  <c r="R422" i="40" s="1"/>
  <c r="B423" i="40"/>
  <c r="R423" i="40" s="1"/>
  <c r="B424" i="40"/>
  <c r="R424" i="40" s="1"/>
  <c r="B425" i="40"/>
  <c r="R425" i="40" s="1"/>
  <c r="B426" i="40"/>
  <c r="R426" i="40" s="1"/>
  <c r="B427" i="40"/>
  <c r="R427" i="40" s="1"/>
  <c r="B428" i="40"/>
  <c r="R428" i="40" s="1"/>
  <c r="B429" i="40"/>
  <c r="R429" i="40" s="1"/>
  <c r="B430" i="40"/>
  <c r="R430" i="40" s="1"/>
  <c r="B431" i="40"/>
  <c r="R431" i="40" s="1"/>
  <c r="B432" i="40"/>
  <c r="R432" i="40" s="1"/>
  <c r="B433" i="40"/>
  <c r="R433" i="40" s="1"/>
  <c r="B434" i="40"/>
  <c r="R434" i="40" s="1"/>
  <c r="B435" i="40"/>
  <c r="R435" i="40" s="1"/>
  <c r="B436" i="40"/>
  <c r="R436" i="40" s="1"/>
  <c r="B437" i="40"/>
  <c r="R437" i="40" s="1"/>
  <c r="B438" i="40"/>
  <c r="R438" i="40" s="1"/>
  <c r="B439" i="40"/>
  <c r="R439" i="40" s="1"/>
  <c r="B440" i="40"/>
  <c r="R440" i="40" s="1"/>
  <c r="B441" i="40"/>
  <c r="R441" i="40" s="1"/>
  <c r="B442" i="40"/>
  <c r="R442" i="40" s="1"/>
  <c r="B443" i="40"/>
  <c r="R443" i="40" s="1"/>
  <c r="B444" i="40"/>
  <c r="R444" i="40" s="1"/>
  <c r="B445" i="40"/>
  <c r="R445" i="40" s="1"/>
  <c r="B446" i="40"/>
  <c r="R446" i="40" s="1"/>
  <c r="B447" i="40"/>
  <c r="R447" i="40" s="1"/>
  <c r="B448" i="40"/>
  <c r="R448" i="40" s="1"/>
  <c r="B449" i="40"/>
  <c r="R449" i="40" s="1"/>
  <c r="B450" i="40"/>
  <c r="R450" i="40" s="1"/>
  <c r="B451" i="40"/>
  <c r="R451" i="40" s="1"/>
  <c r="B452" i="40"/>
  <c r="R452" i="40" s="1"/>
  <c r="B453" i="40"/>
  <c r="R453" i="40" s="1"/>
  <c r="B454" i="40"/>
  <c r="R454" i="40" s="1"/>
  <c r="B455" i="40"/>
  <c r="R455" i="40" s="1"/>
  <c r="B456" i="40"/>
  <c r="R456" i="40" s="1"/>
  <c r="B457" i="40"/>
  <c r="R457" i="40" s="1"/>
  <c r="B458" i="40"/>
  <c r="R458" i="40" s="1"/>
  <c r="B459" i="40"/>
  <c r="R459" i="40" s="1"/>
  <c r="B460" i="40"/>
  <c r="R460" i="40" s="1"/>
  <c r="B461" i="40"/>
  <c r="R461" i="40" s="1"/>
  <c r="B462" i="40"/>
  <c r="R462" i="40" s="1"/>
  <c r="B463" i="40"/>
  <c r="R463" i="40" s="1"/>
  <c r="B464" i="40"/>
  <c r="R464" i="40" s="1"/>
  <c r="B465" i="40"/>
  <c r="R465" i="40" s="1"/>
  <c r="B466" i="40"/>
  <c r="R466" i="40" s="1"/>
  <c r="B467" i="40"/>
  <c r="R467" i="40" s="1"/>
  <c r="B468" i="40"/>
  <c r="R468" i="40" s="1"/>
  <c r="B469" i="40"/>
  <c r="R469" i="40" s="1"/>
  <c r="B470" i="40"/>
  <c r="R470" i="40" s="1"/>
  <c r="B471" i="40"/>
  <c r="R471" i="40" s="1"/>
  <c r="B472" i="40"/>
  <c r="R472" i="40" s="1"/>
  <c r="B473" i="40"/>
  <c r="R473" i="40" s="1"/>
  <c r="B474" i="40"/>
  <c r="R474" i="40" s="1"/>
  <c r="B475" i="40"/>
  <c r="R475" i="40" s="1"/>
  <c r="B476" i="40"/>
  <c r="R476" i="40" s="1"/>
  <c r="B477" i="40"/>
  <c r="R477" i="40" s="1"/>
  <c r="B478" i="40"/>
  <c r="R478" i="40" s="1"/>
  <c r="B479" i="40"/>
  <c r="R479" i="40" s="1"/>
  <c r="B480" i="40"/>
  <c r="R480" i="40" s="1"/>
  <c r="B481" i="40"/>
  <c r="R481" i="40" s="1"/>
  <c r="B482" i="40"/>
  <c r="R482" i="40" s="1"/>
  <c r="B483" i="40"/>
  <c r="R483" i="40" s="1"/>
  <c r="B484" i="40"/>
  <c r="R484" i="40" s="1"/>
  <c r="B485" i="40"/>
  <c r="R485" i="40" s="1"/>
  <c r="B486" i="40"/>
  <c r="R486" i="40" s="1"/>
  <c r="B487" i="40"/>
  <c r="R487" i="40" s="1"/>
  <c r="B488" i="40"/>
  <c r="R488" i="40" s="1"/>
  <c r="B489" i="40"/>
  <c r="R489" i="40" s="1"/>
  <c r="B490" i="40"/>
  <c r="R490" i="40" s="1"/>
  <c r="B491" i="40"/>
  <c r="R491" i="40" s="1"/>
  <c r="B492" i="40"/>
  <c r="R492" i="40" s="1"/>
  <c r="B493" i="40"/>
  <c r="R493" i="40" s="1"/>
  <c r="B494" i="40"/>
  <c r="R494" i="40" s="1"/>
  <c r="B495" i="40"/>
  <c r="R495" i="40" s="1"/>
  <c r="B496" i="40"/>
  <c r="R496" i="40" s="1"/>
  <c r="B497" i="40"/>
  <c r="R497" i="40" s="1"/>
  <c r="B498" i="40"/>
  <c r="R498" i="40" s="1"/>
  <c r="B499" i="40"/>
  <c r="R499" i="40" s="1"/>
  <c r="B500" i="40"/>
  <c r="R500" i="40" s="1"/>
  <c r="B501" i="40"/>
  <c r="R501" i="40" s="1"/>
  <c r="B502" i="40"/>
  <c r="R502" i="40" s="1"/>
  <c r="B503" i="40"/>
  <c r="R503" i="40" s="1"/>
  <c r="B504" i="40"/>
  <c r="R504" i="40" s="1"/>
  <c r="B505" i="40"/>
  <c r="R505" i="40" s="1"/>
  <c r="B506" i="40"/>
  <c r="R506" i="40" s="1"/>
  <c r="B7" i="40"/>
  <c r="R7" i="40" s="1"/>
  <c r="K8" i="38"/>
  <c r="K9" i="38"/>
  <c r="K10" i="38"/>
  <c r="K11" i="38"/>
  <c r="K12" i="38"/>
  <c r="K13" i="38"/>
  <c r="K14" i="38"/>
  <c r="K15" i="38"/>
  <c r="K16" i="38"/>
  <c r="K17" i="38"/>
  <c r="K18" i="38"/>
  <c r="K19" i="38"/>
  <c r="K20" i="38"/>
  <c r="K21" i="38"/>
  <c r="K22" i="38"/>
  <c r="K23" i="38"/>
  <c r="K24" i="38"/>
  <c r="K25" i="38"/>
  <c r="K26" i="38"/>
  <c r="K27" i="38"/>
  <c r="K28" i="38"/>
  <c r="K29" i="38"/>
  <c r="K30" i="38"/>
  <c r="K31" i="38"/>
  <c r="K32" i="38"/>
  <c r="K33" i="38"/>
  <c r="K34" i="38"/>
  <c r="K35" i="38"/>
  <c r="K36" i="38"/>
  <c r="K37" i="38"/>
  <c r="K38" i="38"/>
  <c r="K39" i="38"/>
  <c r="K40" i="38"/>
  <c r="K41" i="38"/>
  <c r="K42" i="38"/>
  <c r="K43" i="38"/>
  <c r="K44" i="38"/>
  <c r="K45" i="38"/>
  <c r="K46" i="38"/>
  <c r="K47" i="38"/>
  <c r="K48" i="38"/>
  <c r="K49" i="38"/>
  <c r="K50" i="38"/>
  <c r="K51" i="38"/>
  <c r="K52" i="38"/>
  <c r="K53" i="38"/>
  <c r="K54" i="38"/>
  <c r="K55" i="38"/>
  <c r="K56" i="38"/>
  <c r="K57" i="38"/>
  <c r="K58" i="38"/>
  <c r="K59" i="38"/>
  <c r="K60" i="38"/>
  <c r="K61" i="38"/>
  <c r="K62" i="38"/>
  <c r="K63" i="38"/>
  <c r="K64" i="38"/>
  <c r="K65" i="38"/>
  <c r="K66" i="38"/>
  <c r="K67" i="38"/>
  <c r="K68" i="38"/>
  <c r="K69" i="38"/>
  <c r="K70" i="38"/>
  <c r="K71" i="38"/>
  <c r="K72" i="38"/>
  <c r="K73" i="38"/>
  <c r="K74" i="38"/>
  <c r="K75" i="38"/>
  <c r="K76" i="38"/>
  <c r="K77" i="38"/>
  <c r="K78" i="38"/>
  <c r="K79" i="38"/>
  <c r="K80" i="38"/>
  <c r="K81" i="38"/>
  <c r="K82" i="38"/>
  <c r="K83" i="38"/>
  <c r="K84" i="38"/>
  <c r="K85" i="38"/>
  <c r="K86" i="38"/>
  <c r="K87" i="38"/>
  <c r="K88" i="38"/>
  <c r="K89" i="38"/>
  <c r="K90" i="38"/>
  <c r="K91" i="38"/>
  <c r="K92" i="38"/>
  <c r="K93" i="38"/>
  <c r="K94" i="38"/>
  <c r="K95" i="38"/>
  <c r="K96" i="38"/>
  <c r="K97" i="38"/>
  <c r="K98" i="38"/>
  <c r="K99" i="38"/>
  <c r="K100" i="38"/>
  <c r="K101" i="38"/>
  <c r="K102" i="38"/>
  <c r="K103" i="38"/>
  <c r="K104" i="38"/>
  <c r="K105" i="38"/>
  <c r="K106" i="38"/>
  <c r="K107" i="38"/>
  <c r="K108" i="38"/>
  <c r="K109" i="38"/>
  <c r="K110" i="38"/>
  <c r="K111" i="38"/>
  <c r="K112" i="38"/>
  <c r="K113" i="38"/>
  <c r="K114" i="38"/>
  <c r="K115" i="38"/>
  <c r="K116" i="38"/>
  <c r="K117" i="38"/>
  <c r="K118" i="38"/>
  <c r="K119" i="38"/>
  <c r="K120" i="38"/>
  <c r="K121" i="38"/>
  <c r="K122" i="38"/>
  <c r="K123" i="38"/>
  <c r="K124" i="38"/>
  <c r="K125" i="38"/>
  <c r="K126" i="38"/>
  <c r="K127" i="38"/>
  <c r="K128" i="38"/>
  <c r="K129" i="38"/>
  <c r="K130" i="38"/>
  <c r="K131" i="38"/>
  <c r="K132" i="38"/>
  <c r="K133" i="38"/>
  <c r="K134" i="38"/>
  <c r="K135" i="38"/>
  <c r="K136" i="38"/>
  <c r="K137" i="38"/>
  <c r="K138" i="38"/>
  <c r="K139" i="38"/>
  <c r="K140" i="38"/>
  <c r="K141" i="38"/>
  <c r="K142" i="38"/>
  <c r="K143" i="38"/>
  <c r="K144" i="38"/>
  <c r="K145" i="38"/>
  <c r="K146" i="38"/>
  <c r="K147" i="38"/>
  <c r="K148" i="38"/>
  <c r="K149" i="38"/>
  <c r="K150" i="38"/>
  <c r="K151" i="38"/>
  <c r="K152" i="38"/>
  <c r="K153" i="38"/>
  <c r="K154" i="38"/>
  <c r="K155" i="38"/>
  <c r="K156" i="38"/>
  <c r="K157" i="38"/>
  <c r="K158" i="38"/>
  <c r="K159" i="38"/>
  <c r="K160" i="38"/>
  <c r="K161" i="38"/>
  <c r="K162" i="38"/>
  <c r="K163" i="38"/>
  <c r="K164" i="38"/>
  <c r="K165" i="38"/>
  <c r="K166" i="38"/>
  <c r="K167" i="38"/>
  <c r="K168" i="38"/>
  <c r="K169" i="38"/>
  <c r="K170" i="38"/>
  <c r="K171" i="38"/>
  <c r="K172" i="38"/>
  <c r="K173" i="38"/>
  <c r="K174" i="38"/>
  <c r="K175" i="38"/>
  <c r="K176" i="38"/>
  <c r="K177" i="38"/>
  <c r="K178" i="38"/>
  <c r="K179" i="38"/>
  <c r="K180" i="38"/>
  <c r="K181" i="38"/>
  <c r="K182" i="38"/>
  <c r="K183" i="38"/>
  <c r="K184" i="38"/>
  <c r="K185" i="38"/>
  <c r="K186" i="38"/>
  <c r="K187" i="38"/>
  <c r="K188" i="38"/>
  <c r="K189" i="38"/>
  <c r="K190" i="38"/>
  <c r="K191" i="38"/>
  <c r="K192" i="38"/>
  <c r="K193" i="38"/>
  <c r="K194" i="38"/>
  <c r="K195" i="38"/>
  <c r="K196" i="38"/>
  <c r="K197" i="38"/>
  <c r="K198" i="38"/>
  <c r="K199" i="38"/>
  <c r="K200" i="38"/>
  <c r="K201" i="38"/>
  <c r="K202" i="38"/>
  <c r="K203" i="38"/>
  <c r="K204" i="38"/>
  <c r="K205" i="38"/>
  <c r="K206" i="38"/>
  <c r="K207" i="38"/>
  <c r="K208" i="38"/>
  <c r="K209" i="38"/>
  <c r="K210" i="38"/>
  <c r="K211" i="38"/>
  <c r="K212" i="38"/>
  <c r="K213" i="38"/>
  <c r="K214" i="38"/>
  <c r="K215" i="38"/>
  <c r="K216" i="38"/>
  <c r="K217" i="38"/>
  <c r="K218" i="38"/>
  <c r="K219" i="38"/>
  <c r="K220" i="38"/>
  <c r="K221" i="38"/>
  <c r="K222" i="38"/>
  <c r="K223" i="38"/>
  <c r="K224" i="38"/>
  <c r="K225" i="38"/>
  <c r="K226" i="38"/>
  <c r="K227" i="38"/>
  <c r="K228" i="38"/>
  <c r="K229" i="38"/>
  <c r="K230" i="38"/>
  <c r="K231" i="38"/>
  <c r="K232" i="38"/>
  <c r="K233" i="38"/>
  <c r="K234" i="38"/>
  <c r="K235" i="38"/>
  <c r="K236" i="38"/>
  <c r="K237" i="38"/>
  <c r="K238" i="38"/>
  <c r="K239" i="38"/>
  <c r="K240" i="38"/>
  <c r="K241" i="38"/>
  <c r="K242" i="38"/>
  <c r="K243" i="38"/>
  <c r="K244" i="38"/>
  <c r="K245" i="38"/>
  <c r="K246" i="38"/>
  <c r="K247" i="38"/>
  <c r="K248" i="38"/>
  <c r="K249" i="38"/>
  <c r="K250" i="38"/>
  <c r="K251" i="38"/>
  <c r="K252" i="38"/>
  <c r="K253" i="38"/>
  <c r="K254" i="38"/>
  <c r="K255" i="38"/>
  <c r="K256" i="38"/>
  <c r="K257" i="38"/>
  <c r="K258" i="38"/>
  <c r="K259" i="38"/>
  <c r="K260" i="38"/>
  <c r="K261" i="38"/>
  <c r="K262" i="38"/>
  <c r="K263" i="38"/>
  <c r="K264" i="38"/>
  <c r="K265" i="38"/>
  <c r="K266" i="38"/>
  <c r="K267" i="38"/>
  <c r="K268" i="38"/>
  <c r="K269" i="38"/>
  <c r="K270" i="38"/>
  <c r="K271" i="38"/>
  <c r="K272" i="38"/>
  <c r="K273" i="38"/>
  <c r="K274" i="38"/>
  <c r="K275" i="38"/>
  <c r="K276" i="38"/>
  <c r="K277" i="38"/>
  <c r="K278" i="38"/>
  <c r="K279" i="38"/>
  <c r="K280" i="38"/>
  <c r="K281" i="38"/>
  <c r="K282" i="38"/>
  <c r="K283" i="38"/>
  <c r="K284" i="38"/>
  <c r="K285" i="38"/>
  <c r="K286" i="38"/>
  <c r="K287" i="38"/>
  <c r="K288" i="38"/>
  <c r="K289" i="38"/>
  <c r="K290" i="38"/>
  <c r="K291" i="38"/>
  <c r="K292" i="38"/>
  <c r="K293" i="38"/>
  <c r="K294" i="38"/>
  <c r="K295" i="38"/>
  <c r="K296" i="38"/>
  <c r="K297" i="38"/>
  <c r="K298" i="38"/>
  <c r="K299" i="38"/>
  <c r="K300" i="38"/>
  <c r="K301" i="38"/>
  <c r="K302" i="38"/>
  <c r="K303" i="38"/>
  <c r="K304" i="38"/>
  <c r="K305" i="38"/>
  <c r="K306" i="38"/>
  <c r="K307" i="38"/>
  <c r="K308" i="38"/>
  <c r="K309" i="38"/>
  <c r="K310" i="38"/>
  <c r="K311" i="38"/>
  <c r="K312" i="38"/>
  <c r="K313" i="38"/>
  <c r="K314" i="38"/>
  <c r="K315" i="38"/>
  <c r="K316" i="38"/>
  <c r="K317" i="38"/>
  <c r="K318" i="38"/>
  <c r="K319" i="38"/>
  <c r="K320" i="38"/>
  <c r="K321" i="38"/>
  <c r="K322" i="38"/>
  <c r="K323" i="38"/>
  <c r="K324" i="38"/>
  <c r="K325" i="38"/>
  <c r="K326" i="38"/>
  <c r="K327" i="38"/>
  <c r="K328" i="38"/>
  <c r="K329" i="38"/>
  <c r="K330" i="38"/>
  <c r="K331" i="38"/>
  <c r="K332" i="38"/>
  <c r="K333" i="38"/>
  <c r="K334" i="38"/>
  <c r="K335" i="38"/>
  <c r="K336" i="38"/>
  <c r="K337" i="38"/>
  <c r="K338" i="38"/>
  <c r="K339" i="38"/>
  <c r="K340" i="38"/>
  <c r="K341" i="38"/>
  <c r="K342" i="38"/>
  <c r="K343" i="38"/>
  <c r="K344" i="38"/>
  <c r="K345" i="38"/>
  <c r="K346" i="38"/>
  <c r="K347" i="38"/>
  <c r="K348" i="38"/>
  <c r="K349" i="38"/>
  <c r="K350" i="38"/>
  <c r="K351" i="38"/>
  <c r="K352" i="38"/>
  <c r="K353" i="38"/>
  <c r="K354" i="38"/>
  <c r="K355" i="38"/>
  <c r="K356" i="38"/>
  <c r="K357" i="38"/>
  <c r="K358" i="38"/>
  <c r="K359" i="38"/>
  <c r="K360" i="38"/>
  <c r="K361" i="38"/>
  <c r="K362" i="38"/>
  <c r="K363" i="38"/>
  <c r="K364" i="38"/>
  <c r="K365" i="38"/>
  <c r="K366" i="38"/>
  <c r="K367" i="38"/>
  <c r="K368" i="38"/>
  <c r="K369" i="38"/>
  <c r="K370" i="38"/>
  <c r="K371" i="38"/>
  <c r="K372" i="38"/>
  <c r="K373" i="38"/>
  <c r="K374" i="38"/>
  <c r="K375" i="38"/>
  <c r="K376" i="38"/>
  <c r="K377" i="38"/>
  <c r="K378" i="38"/>
  <c r="K379" i="38"/>
  <c r="K380" i="38"/>
  <c r="K381" i="38"/>
  <c r="K382" i="38"/>
  <c r="K383" i="38"/>
  <c r="K384" i="38"/>
  <c r="K385" i="38"/>
  <c r="K386" i="38"/>
  <c r="K387" i="38"/>
  <c r="K388" i="38"/>
  <c r="K389" i="38"/>
  <c r="K390" i="38"/>
  <c r="K391" i="38"/>
  <c r="K392" i="38"/>
  <c r="K393" i="38"/>
  <c r="K394" i="38"/>
  <c r="K395" i="38"/>
  <c r="K396" i="38"/>
  <c r="K397" i="38"/>
  <c r="K398" i="38"/>
  <c r="K399" i="38"/>
  <c r="K400" i="38"/>
  <c r="K401" i="38"/>
  <c r="K402" i="38"/>
  <c r="K403" i="38"/>
  <c r="K404" i="38"/>
  <c r="K405" i="38"/>
  <c r="K406" i="38"/>
  <c r="K407" i="38"/>
  <c r="K408" i="38"/>
  <c r="K409" i="38"/>
  <c r="K410" i="38"/>
  <c r="K411" i="38"/>
  <c r="K412" i="38"/>
  <c r="K413" i="38"/>
  <c r="K414" i="38"/>
  <c r="K415" i="38"/>
  <c r="K416" i="38"/>
  <c r="K417" i="38"/>
  <c r="K418" i="38"/>
  <c r="K419" i="38"/>
  <c r="K420" i="38"/>
  <c r="K421" i="38"/>
  <c r="K422" i="38"/>
  <c r="K423" i="38"/>
  <c r="K424" i="38"/>
  <c r="K425" i="38"/>
  <c r="K426" i="38"/>
  <c r="K427" i="38"/>
  <c r="K428" i="38"/>
  <c r="K429" i="38"/>
  <c r="K430" i="38"/>
  <c r="K431" i="38"/>
  <c r="K432" i="38"/>
  <c r="K433" i="38"/>
  <c r="K434" i="38"/>
  <c r="K435" i="38"/>
  <c r="K436" i="38"/>
  <c r="K437" i="38"/>
  <c r="K438" i="38"/>
  <c r="K439" i="38"/>
  <c r="K440" i="38"/>
  <c r="K441" i="38"/>
  <c r="K442" i="38"/>
  <c r="K443" i="38"/>
  <c r="K444" i="38"/>
  <c r="K445" i="38"/>
  <c r="K446" i="38"/>
  <c r="K447" i="38"/>
  <c r="K448" i="38"/>
  <c r="K449" i="38"/>
  <c r="K450" i="38"/>
  <c r="K451" i="38"/>
  <c r="K452" i="38"/>
  <c r="K453" i="38"/>
  <c r="K454" i="38"/>
  <c r="K455" i="38"/>
  <c r="K456" i="38"/>
  <c r="K457" i="38"/>
  <c r="K458" i="38"/>
  <c r="K459" i="38"/>
  <c r="K460" i="38"/>
  <c r="K461" i="38"/>
  <c r="K462" i="38"/>
  <c r="K463" i="38"/>
  <c r="K464" i="38"/>
  <c r="K465" i="38"/>
  <c r="K466" i="38"/>
  <c r="K467" i="38"/>
  <c r="K468" i="38"/>
  <c r="K469" i="38"/>
  <c r="K470" i="38"/>
  <c r="K471" i="38"/>
  <c r="K472" i="38"/>
  <c r="K473" i="38"/>
  <c r="K474" i="38"/>
  <c r="K475" i="38"/>
  <c r="K476" i="38"/>
  <c r="K477" i="38"/>
  <c r="K478" i="38"/>
  <c r="K479" i="38"/>
  <c r="K480" i="38"/>
  <c r="K481" i="38"/>
  <c r="K482" i="38"/>
  <c r="K483" i="38"/>
  <c r="K484" i="38"/>
  <c r="K485" i="38"/>
  <c r="K486" i="38"/>
  <c r="K487" i="38"/>
  <c r="K488" i="38"/>
  <c r="K489" i="38"/>
  <c r="K490" i="38"/>
  <c r="K491" i="38"/>
  <c r="K492" i="38"/>
  <c r="K493" i="38"/>
  <c r="K494" i="38"/>
  <c r="K495" i="38"/>
  <c r="K496" i="38"/>
  <c r="K497" i="38"/>
  <c r="K498" i="38"/>
  <c r="K499" i="38"/>
  <c r="K500" i="38"/>
  <c r="K501" i="38"/>
  <c r="K502" i="38"/>
  <c r="K503" i="38"/>
  <c r="K504" i="38"/>
  <c r="K505" i="38"/>
  <c r="K506" i="38"/>
  <c r="K7" i="38"/>
  <c r="G32" i="39"/>
  <c r="G31" i="39"/>
  <c r="G19" i="39"/>
  <c r="G20" i="39"/>
  <c r="G21" i="39"/>
  <c r="G22" i="39"/>
  <c r="G18" i="39"/>
  <c r="N507" i="42"/>
  <c r="Q7" i="42"/>
  <c r="R7" i="42" s="1"/>
  <c r="L71" i="43" s="1"/>
  <c r="N6" i="42"/>
  <c r="M5" i="41"/>
  <c r="M507" i="40"/>
  <c r="J507" i="38"/>
  <c r="J6" i="38"/>
  <c r="M506" i="37"/>
  <c r="M506" i="41" s="1"/>
  <c r="Y506" i="41" s="1"/>
  <c r="M505" i="37"/>
  <c r="M505" i="41" s="1"/>
  <c r="Y505" i="41" s="1"/>
  <c r="M504" i="37"/>
  <c r="M504" i="41" s="1"/>
  <c r="Y504" i="41" s="1"/>
  <c r="M503" i="37"/>
  <c r="M503" i="41" s="1"/>
  <c r="Y503" i="41" s="1"/>
  <c r="M502" i="37"/>
  <c r="M502" i="41" s="1"/>
  <c r="Y502" i="41" s="1"/>
  <c r="M501" i="37"/>
  <c r="M501" i="41" s="1"/>
  <c r="Y501" i="41" s="1"/>
  <c r="M500" i="37"/>
  <c r="M500" i="41" s="1"/>
  <c r="Y500" i="41" s="1"/>
  <c r="M499" i="37"/>
  <c r="M499" i="41" s="1"/>
  <c r="Y499" i="41" s="1"/>
  <c r="M498" i="37"/>
  <c r="M498" i="41" s="1"/>
  <c r="Y498" i="41" s="1"/>
  <c r="M497" i="37"/>
  <c r="M497" i="41" s="1"/>
  <c r="Y497" i="41" s="1"/>
  <c r="M496" i="37"/>
  <c r="M496" i="41" s="1"/>
  <c r="Y496" i="41" s="1"/>
  <c r="M495" i="37"/>
  <c r="M495" i="41" s="1"/>
  <c r="Y495" i="41" s="1"/>
  <c r="M494" i="37"/>
  <c r="M494" i="41" s="1"/>
  <c r="Y494" i="41" s="1"/>
  <c r="M493" i="37"/>
  <c r="M493" i="41" s="1"/>
  <c r="Y493" i="41" s="1"/>
  <c r="M492" i="37"/>
  <c r="M492" i="41" s="1"/>
  <c r="Y492" i="41" s="1"/>
  <c r="M491" i="37"/>
  <c r="M491" i="41" s="1"/>
  <c r="Y491" i="41" s="1"/>
  <c r="M490" i="37"/>
  <c r="M490" i="41" s="1"/>
  <c r="Y490" i="41" s="1"/>
  <c r="M489" i="37"/>
  <c r="M489" i="41" s="1"/>
  <c r="Y489" i="41" s="1"/>
  <c r="M488" i="37"/>
  <c r="M488" i="41" s="1"/>
  <c r="Y488" i="41" s="1"/>
  <c r="M487" i="37"/>
  <c r="M487" i="41" s="1"/>
  <c r="Y487" i="41" s="1"/>
  <c r="M486" i="37"/>
  <c r="M486" i="41" s="1"/>
  <c r="Y486" i="41" s="1"/>
  <c r="M485" i="37"/>
  <c r="M485" i="41" s="1"/>
  <c r="Y485" i="41" s="1"/>
  <c r="M484" i="37"/>
  <c r="M484" i="41" s="1"/>
  <c r="Y484" i="41" s="1"/>
  <c r="M483" i="37"/>
  <c r="M483" i="41" s="1"/>
  <c r="Y483" i="41" s="1"/>
  <c r="M482" i="37"/>
  <c r="M482" i="41" s="1"/>
  <c r="Y482" i="41" s="1"/>
  <c r="M481" i="37"/>
  <c r="M481" i="41" s="1"/>
  <c r="Y481" i="41" s="1"/>
  <c r="M480" i="37"/>
  <c r="M480" i="41" s="1"/>
  <c r="Y480" i="41" s="1"/>
  <c r="M479" i="37"/>
  <c r="M479" i="41" s="1"/>
  <c r="Y479" i="41" s="1"/>
  <c r="M478" i="37"/>
  <c r="M478" i="41" s="1"/>
  <c r="Y478" i="41" s="1"/>
  <c r="M477" i="37"/>
  <c r="M477" i="41" s="1"/>
  <c r="Y477" i="41" s="1"/>
  <c r="M476" i="37"/>
  <c r="M476" i="41" s="1"/>
  <c r="Y476" i="41" s="1"/>
  <c r="M475" i="37"/>
  <c r="M475" i="41" s="1"/>
  <c r="Y475" i="41" s="1"/>
  <c r="M474" i="37"/>
  <c r="M474" i="41" s="1"/>
  <c r="Y474" i="41" s="1"/>
  <c r="M473" i="37"/>
  <c r="M473" i="41" s="1"/>
  <c r="Y473" i="41" s="1"/>
  <c r="M472" i="37"/>
  <c r="M472" i="41" s="1"/>
  <c r="Y472" i="41" s="1"/>
  <c r="M471" i="37"/>
  <c r="M471" i="41" s="1"/>
  <c r="Y471" i="41" s="1"/>
  <c r="M470" i="37"/>
  <c r="M470" i="41" s="1"/>
  <c r="Y470" i="41" s="1"/>
  <c r="M469" i="37"/>
  <c r="M469" i="41" s="1"/>
  <c r="Y469" i="41" s="1"/>
  <c r="M468" i="37"/>
  <c r="M468" i="41" s="1"/>
  <c r="Y468" i="41" s="1"/>
  <c r="M467" i="37"/>
  <c r="M467" i="41" s="1"/>
  <c r="Y467" i="41" s="1"/>
  <c r="M466" i="37"/>
  <c r="M466" i="41" s="1"/>
  <c r="Y466" i="41" s="1"/>
  <c r="M465" i="37"/>
  <c r="M465" i="41" s="1"/>
  <c r="Y465" i="41" s="1"/>
  <c r="M464" i="37"/>
  <c r="M464" i="41" s="1"/>
  <c r="Y464" i="41" s="1"/>
  <c r="M463" i="37"/>
  <c r="M463" i="41" s="1"/>
  <c r="Y463" i="41" s="1"/>
  <c r="M462" i="37"/>
  <c r="M462" i="41" s="1"/>
  <c r="Y462" i="41" s="1"/>
  <c r="M461" i="37"/>
  <c r="M461" i="41" s="1"/>
  <c r="Y461" i="41" s="1"/>
  <c r="M460" i="37"/>
  <c r="M460" i="41" s="1"/>
  <c r="Y460" i="41" s="1"/>
  <c r="M459" i="37"/>
  <c r="M459" i="41" s="1"/>
  <c r="Y459" i="41" s="1"/>
  <c r="M458" i="37"/>
  <c r="M458" i="41" s="1"/>
  <c r="Y458" i="41" s="1"/>
  <c r="M457" i="37"/>
  <c r="M457" i="41" s="1"/>
  <c r="Y457" i="41" s="1"/>
  <c r="M456" i="37"/>
  <c r="M456" i="41" s="1"/>
  <c r="Y456" i="41" s="1"/>
  <c r="M455" i="37"/>
  <c r="M455" i="41" s="1"/>
  <c r="Y455" i="41" s="1"/>
  <c r="M454" i="37"/>
  <c r="M454" i="41" s="1"/>
  <c r="Y454" i="41" s="1"/>
  <c r="M453" i="37"/>
  <c r="M453" i="41" s="1"/>
  <c r="Y453" i="41" s="1"/>
  <c r="M452" i="37"/>
  <c r="M452" i="41" s="1"/>
  <c r="Y452" i="41" s="1"/>
  <c r="M451" i="37"/>
  <c r="M451" i="41" s="1"/>
  <c r="Y451" i="41" s="1"/>
  <c r="M450" i="37"/>
  <c r="M450" i="41" s="1"/>
  <c r="Y450" i="41" s="1"/>
  <c r="M449" i="37"/>
  <c r="M449" i="41" s="1"/>
  <c r="Y449" i="41" s="1"/>
  <c r="M448" i="37"/>
  <c r="M448" i="41" s="1"/>
  <c r="Y448" i="41" s="1"/>
  <c r="M447" i="37"/>
  <c r="M447" i="41" s="1"/>
  <c r="Y447" i="41" s="1"/>
  <c r="M446" i="37"/>
  <c r="M446" i="41" s="1"/>
  <c r="Y446" i="41" s="1"/>
  <c r="M445" i="37"/>
  <c r="M445" i="41" s="1"/>
  <c r="Y445" i="41" s="1"/>
  <c r="M444" i="37"/>
  <c r="M444" i="41" s="1"/>
  <c r="Y444" i="41" s="1"/>
  <c r="M443" i="37"/>
  <c r="M443" i="41" s="1"/>
  <c r="Y443" i="41" s="1"/>
  <c r="M442" i="37"/>
  <c r="M442" i="41" s="1"/>
  <c r="Y442" i="41" s="1"/>
  <c r="M441" i="37"/>
  <c r="M441" i="41" s="1"/>
  <c r="Y441" i="41" s="1"/>
  <c r="M440" i="37"/>
  <c r="M440" i="41" s="1"/>
  <c r="Y440" i="41" s="1"/>
  <c r="M439" i="37"/>
  <c r="M439" i="41" s="1"/>
  <c r="Y439" i="41" s="1"/>
  <c r="M438" i="37"/>
  <c r="M438" i="41" s="1"/>
  <c r="Y438" i="41" s="1"/>
  <c r="M437" i="37"/>
  <c r="M437" i="41" s="1"/>
  <c r="Y437" i="41" s="1"/>
  <c r="M436" i="37"/>
  <c r="M436" i="41" s="1"/>
  <c r="Y436" i="41" s="1"/>
  <c r="M435" i="37"/>
  <c r="M435" i="41" s="1"/>
  <c r="Y435" i="41" s="1"/>
  <c r="M434" i="37"/>
  <c r="M434" i="41" s="1"/>
  <c r="Y434" i="41" s="1"/>
  <c r="M433" i="37"/>
  <c r="M433" i="41" s="1"/>
  <c r="Y433" i="41" s="1"/>
  <c r="M432" i="37"/>
  <c r="M432" i="41" s="1"/>
  <c r="Y432" i="41" s="1"/>
  <c r="M431" i="37"/>
  <c r="M431" i="41" s="1"/>
  <c r="Y431" i="41" s="1"/>
  <c r="M430" i="37"/>
  <c r="M430" i="41" s="1"/>
  <c r="Y430" i="41" s="1"/>
  <c r="M429" i="37"/>
  <c r="M429" i="41" s="1"/>
  <c r="Y429" i="41" s="1"/>
  <c r="M428" i="37"/>
  <c r="M428" i="41" s="1"/>
  <c r="Y428" i="41" s="1"/>
  <c r="M427" i="37"/>
  <c r="M427" i="41" s="1"/>
  <c r="Y427" i="41" s="1"/>
  <c r="M426" i="37"/>
  <c r="M426" i="41" s="1"/>
  <c r="Y426" i="41" s="1"/>
  <c r="M425" i="37"/>
  <c r="M425" i="41" s="1"/>
  <c r="Y425" i="41" s="1"/>
  <c r="M424" i="37"/>
  <c r="M424" i="41" s="1"/>
  <c r="Y424" i="41" s="1"/>
  <c r="M423" i="37"/>
  <c r="M423" i="41" s="1"/>
  <c r="Y423" i="41" s="1"/>
  <c r="M422" i="37"/>
  <c r="M422" i="41" s="1"/>
  <c r="Y422" i="41" s="1"/>
  <c r="M421" i="37"/>
  <c r="M421" i="41" s="1"/>
  <c r="Y421" i="41" s="1"/>
  <c r="M420" i="37"/>
  <c r="M420" i="41" s="1"/>
  <c r="Y420" i="41" s="1"/>
  <c r="M419" i="37"/>
  <c r="M419" i="41" s="1"/>
  <c r="Y419" i="41" s="1"/>
  <c r="M418" i="37"/>
  <c r="M418" i="41" s="1"/>
  <c r="Y418" i="41" s="1"/>
  <c r="M417" i="37"/>
  <c r="M417" i="41" s="1"/>
  <c r="Y417" i="41" s="1"/>
  <c r="M416" i="37"/>
  <c r="M416" i="41" s="1"/>
  <c r="Y416" i="41" s="1"/>
  <c r="M415" i="37"/>
  <c r="M415" i="41" s="1"/>
  <c r="Y415" i="41" s="1"/>
  <c r="M414" i="37"/>
  <c r="M414" i="41" s="1"/>
  <c r="Y414" i="41" s="1"/>
  <c r="M413" i="37"/>
  <c r="M413" i="41" s="1"/>
  <c r="Y413" i="41" s="1"/>
  <c r="M412" i="37"/>
  <c r="M412" i="41" s="1"/>
  <c r="Y412" i="41" s="1"/>
  <c r="M411" i="37"/>
  <c r="M411" i="41" s="1"/>
  <c r="Y411" i="41" s="1"/>
  <c r="M410" i="37"/>
  <c r="M410" i="41" s="1"/>
  <c r="Y410" i="41" s="1"/>
  <c r="M409" i="37"/>
  <c r="M409" i="41" s="1"/>
  <c r="Y409" i="41" s="1"/>
  <c r="M408" i="37"/>
  <c r="M408" i="41" s="1"/>
  <c r="Y408" i="41" s="1"/>
  <c r="M407" i="37"/>
  <c r="M407" i="41" s="1"/>
  <c r="Y407" i="41" s="1"/>
  <c r="M406" i="37"/>
  <c r="M406" i="41" s="1"/>
  <c r="Y406" i="41" s="1"/>
  <c r="M405" i="37"/>
  <c r="M405" i="41" s="1"/>
  <c r="Y405" i="41" s="1"/>
  <c r="M404" i="37"/>
  <c r="M404" i="41" s="1"/>
  <c r="Y404" i="41" s="1"/>
  <c r="M403" i="37"/>
  <c r="M403" i="41" s="1"/>
  <c r="Y403" i="41" s="1"/>
  <c r="M402" i="37"/>
  <c r="M402" i="41" s="1"/>
  <c r="Y402" i="41" s="1"/>
  <c r="M401" i="37"/>
  <c r="M401" i="41" s="1"/>
  <c r="Y401" i="41" s="1"/>
  <c r="M400" i="37"/>
  <c r="M400" i="41" s="1"/>
  <c r="Y400" i="41" s="1"/>
  <c r="M399" i="37"/>
  <c r="M399" i="41" s="1"/>
  <c r="Y399" i="41" s="1"/>
  <c r="M398" i="37"/>
  <c r="M398" i="41" s="1"/>
  <c r="Y398" i="41" s="1"/>
  <c r="M397" i="37"/>
  <c r="M397" i="41" s="1"/>
  <c r="Y397" i="41" s="1"/>
  <c r="M396" i="37"/>
  <c r="M396" i="41" s="1"/>
  <c r="Y396" i="41" s="1"/>
  <c r="M395" i="37"/>
  <c r="M395" i="41" s="1"/>
  <c r="Y395" i="41" s="1"/>
  <c r="M394" i="37"/>
  <c r="M394" i="41" s="1"/>
  <c r="Y394" i="41" s="1"/>
  <c r="M393" i="37"/>
  <c r="M393" i="41" s="1"/>
  <c r="Y393" i="41" s="1"/>
  <c r="M392" i="37"/>
  <c r="M392" i="41" s="1"/>
  <c r="Y392" i="41" s="1"/>
  <c r="M391" i="37"/>
  <c r="M391" i="41" s="1"/>
  <c r="Y391" i="41" s="1"/>
  <c r="M390" i="37"/>
  <c r="M390" i="41" s="1"/>
  <c r="Y390" i="41" s="1"/>
  <c r="M389" i="37"/>
  <c r="M389" i="41" s="1"/>
  <c r="Y389" i="41" s="1"/>
  <c r="M388" i="37"/>
  <c r="M388" i="41" s="1"/>
  <c r="Y388" i="41" s="1"/>
  <c r="M387" i="37"/>
  <c r="M387" i="41" s="1"/>
  <c r="Y387" i="41" s="1"/>
  <c r="M386" i="37"/>
  <c r="M386" i="41" s="1"/>
  <c r="Y386" i="41" s="1"/>
  <c r="M385" i="37"/>
  <c r="M385" i="41" s="1"/>
  <c r="Y385" i="41" s="1"/>
  <c r="M384" i="37"/>
  <c r="M384" i="41" s="1"/>
  <c r="Y384" i="41" s="1"/>
  <c r="M383" i="37"/>
  <c r="M383" i="41" s="1"/>
  <c r="Y383" i="41" s="1"/>
  <c r="M382" i="37"/>
  <c r="M382" i="41" s="1"/>
  <c r="Y382" i="41" s="1"/>
  <c r="M381" i="37"/>
  <c r="M381" i="41" s="1"/>
  <c r="Y381" i="41" s="1"/>
  <c r="M380" i="37"/>
  <c r="M380" i="41" s="1"/>
  <c r="Y380" i="41" s="1"/>
  <c r="M379" i="37"/>
  <c r="M379" i="41" s="1"/>
  <c r="Y379" i="41" s="1"/>
  <c r="M378" i="37"/>
  <c r="M378" i="41" s="1"/>
  <c r="Y378" i="41" s="1"/>
  <c r="M377" i="37"/>
  <c r="M377" i="41" s="1"/>
  <c r="Y377" i="41" s="1"/>
  <c r="M376" i="37"/>
  <c r="M376" i="41" s="1"/>
  <c r="Y376" i="41" s="1"/>
  <c r="M375" i="37"/>
  <c r="M375" i="41" s="1"/>
  <c r="Y375" i="41" s="1"/>
  <c r="M374" i="37"/>
  <c r="M374" i="41" s="1"/>
  <c r="Y374" i="41" s="1"/>
  <c r="M373" i="37"/>
  <c r="M373" i="41" s="1"/>
  <c r="Y373" i="41" s="1"/>
  <c r="M372" i="37"/>
  <c r="M372" i="41" s="1"/>
  <c r="Y372" i="41" s="1"/>
  <c r="M371" i="37"/>
  <c r="M371" i="41" s="1"/>
  <c r="Y371" i="41" s="1"/>
  <c r="M370" i="37"/>
  <c r="M370" i="41" s="1"/>
  <c r="Y370" i="41" s="1"/>
  <c r="M369" i="37"/>
  <c r="M369" i="41" s="1"/>
  <c r="Y369" i="41" s="1"/>
  <c r="M368" i="37"/>
  <c r="M368" i="41" s="1"/>
  <c r="Y368" i="41" s="1"/>
  <c r="M367" i="37"/>
  <c r="M367" i="41" s="1"/>
  <c r="Y367" i="41" s="1"/>
  <c r="M366" i="37"/>
  <c r="M366" i="41" s="1"/>
  <c r="Y366" i="41" s="1"/>
  <c r="M365" i="37"/>
  <c r="M365" i="41" s="1"/>
  <c r="Y365" i="41" s="1"/>
  <c r="M364" i="37"/>
  <c r="M364" i="41" s="1"/>
  <c r="Y364" i="41" s="1"/>
  <c r="M363" i="37"/>
  <c r="M363" i="41" s="1"/>
  <c r="Y363" i="41" s="1"/>
  <c r="M362" i="37"/>
  <c r="M362" i="41" s="1"/>
  <c r="Y362" i="41" s="1"/>
  <c r="M361" i="37"/>
  <c r="M361" i="41" s="1"/>
  <c r="Y361" i="41" s="1"/>
  <c r="M360" i="37"/>
  <c r="M360" i="41" s="1"/>
  <c r="Y360" i="41" s="1"/>
  <c r="M359" i="37"/>
  <c r="M359" i="41" s="1"/>
  <c r="Y359" i="41" s="1"/>
  <c r="M358" i="37"/>
  <c r="M358" i="41" s="1"/>
  <c r="Y358" i="41" s="1"/>
  <c r="M357" i="37"/>
  <c r="M357" i="41" s="1"/>
  <c r="Y357" i="41" s="1"/>
  <c r="M356" i="37"/>
  <c r="M356" i="41" s="1"/>
  <c r="Y356" i="41" s="1"/>
  <c r="M355" i="37"/>
  <c r="M355" i="41" s="1"/>
  <c r="Y355" i="41" s="1"/>
  <c r="M354" i="37"/>
  <c r="M354" i="41" s="1"/>
  <c r="Y354" i="41" s="1"/>
  <c r="M353" i="37"/>
  <c r="M353" i="41" s="1"/>
  <c r="Y353" i="41" s="1"/>
  <c r="M352" i="37"/>
  <c r="M352" i="41" s="1"/>
  <c r="Y352" i="41" s="1"/>
  <c r="M351" i="37"/>
  <c r="M351" i="41" s="1"/>
  <c r="Y351" i="41" s="1"/>
  <c r="M350" i="37"/>
  <c r="M350" i="41" s="1"/>
  <c r="Y350" i="41" s="1"/>
  <c r="M349" i="37"/>
  <c r="M349" i="41" s="1"/>
  <c r="Y349" i="41" s="1"/>
  <c r="M348" i="37"/>
  <c r="M348" i="41" s="1"/>
  <c r="Y348" i="41" s="1"/>
  <c r="M347" i="37"/>
  <c r="M347" i="41" s="1"/>
  <c r="Y347" i="41" s="1"/>
  <c r="M346" i="37"/>
  <c r="M346" i="41" s="1"/>
  <c r="Y346" i="41" s="1"/>
  <c r="M345" i="37"/>
  <c r="M345" i="41" s="1"/>
  <c r="Y345" i="41" s="1"/>
  <c r="M344" i="37"/>
  <c r="M344" i="41" s="1"/>
  <c r="Y344" i="41" s="1"/>
  <c r="M343" i="37"/>
  <c r="M343" i="41" s="1"/>
  <c r="Y343" i="41" s="1"/>
  <c r="M342" i="37"/>
  <c r="M342" i="41" s="1"/>
  <c r="Y342" i="41" s="1"/>
  <c r="M341" i="37"/>
  <c r="M341" i="41" s="1"/>
  <c r="Y341" i="41" s="1"/>
  <c r="M340" i="37"/>
  <c r="M340" i="41" s="1"/>
  <c r="Y340" i="41" s="1"/>
  <c r="M339" i="37"/>
  <c r="M339" i="41" s="1"/>
  <c r="Y339" i="41" s="1"/>
  <c r="M338" i="37"/>
  <c r="M338" i="41" s="1"/>
  <c r="Y338" i="41" s="1"/>
  <c r="M337" i="37"/>
  <c r="M337" i="41" s="1"/>
  <c r="Y337" i="41" s="1"/>
  <c r="M336" i="37"/>
  <c r="M336" i="41" s="1"/>
  <c r="Y336" i="41" s="1"/>
  <c r="M335" i="37"/>
  <c r="M335" i="41" s="1"/>
  <c r="Y335" i="41" s="1"/>
  <c r="M334" i="37"/>
  <c r="M334" i="41" s="1"/>
  <c r="Y334" i="41" s="1"/>
  <c r="M333" i="37"/>
  <c r="M333" i="41" s="1"/>
  <c r="Y333" i="41" s="1"/>
  <c r="M332" i="37"/>
  <c r="M332" i="41" s="1"/>
  <c r="Y332" i="41" s="1"/>
  <c r="M331" i="37"/>
  <c r="M331" i="41" s="1"/>
  <c r="Y331" i="41" s="1"/>
  <c r="M330" i="37"/>
  <c r="M330" i="41" s="1"/>
  <c r="Y330" i="41" s="1"/>
  <c r="M329" i="37"/>
  <c r="M329" i="41" s="1"/>
  <c r="Y329" i="41" s="1"/>
  <c r="M328" i="37"/>
  <c r="M328" i="41" s="1"/>
  <c r="Y328" i="41" s="1"/>
  <c r="M327" i="37"/>
  <c r="M327" i="41" s="1"/>
  <c r="Y327" i="41" s="1"/>
  <c r="M326" i="37"/>
  <c r="M326" i="41" s="1"/>
  <c r="Y326" i="41" s="1"/>
  <c r="M325" i="37"/>
  <c r="M325" i="41" s="1"/>
  <c r="Y325" i="41" s="1"/>
  <c r="M324" i="37"/>
  <c r="M324" i="41" s="1"/>
  <c r="Y324" i="41" s="1"/>
  <c r="M323" i="37"/>
  <c r="M323" i="41" s="1"/>
  <c r="Y323" i="41" s="1"/>
  <c r="M322" i="37"/>
  <c r="M322" i="41" s="1"/>
  <c r="Y322" i="41" s="1"/>
  <c r="M321" i="37"/>
  <c r="M321" i="41" s="1"/>
  <c r="Y321" i="41" s="1"/>
  <c r="M320" i="37"/>
  <c r="M320" i="41" s="1"/>
  <c r="Y320" i="41" s="1"/>
  <c r="M319" i="37"/>
  <c r="M319" i="41" s="1"/>
  <c r="Y319" i="41" s="1"/>
  <c r="M318" i="37"/>
  <c r="M318" i="41" s="1"/>
  <c r="Y318" i="41" s="1"/>
  <c r="M317" i="37"/>
  <c r="M317" i="41" s="1"/>
  <c r="Y317" i="41" s="1"/>
  <c r="M316" i="37"/>
  <c r="M316" i="41" s="1"/>
  <c r="Y316" i="41" s="1"/>
  <c r="M315" i="37"/>
  <c r="M315" i="41" s="1"/>
  <c r="Y315" i="41" s="1"/>
  <c r="M314" i="37"/>
  <c r="M314" i="41" s="1"/>
  <c r="Y314" i="41" s="1"/>
  <c r="M313" i="37"/>
  <c r="M313" i="41" s="1"/>
  <c r="Y313" i="41" s="1"/>
  <c r="M312" i="37"/>
  <c r="M312" i="41" s="1"/>
  <c r="Y312" i="41" s="1"/>
  <c r="M311" i="37"/>
  <c r="M311" i="41" s="1"/>
  <c r="Y311" i="41" s="1"/>
  <c r="M310" i="37"/>
  <c r="M310" i="41" s="1"/>
  <c r="Y310" i="41" s="1"/>
  <c r="M309" i="37"/>
  <c r="M309" i="41" s="1"/>
  <c r="Y309" i="41" s="1"/>
  <c r="M308" i="37"/>
  <c r="M308" i="41" s="1"/>
  <c r="Y308" i="41" s="1"/>
  <c r="M307" i="37"/>
  <c r="M307" i="41" s="1"/>
  <c r="Y307" i="41" s="1"/>
  <c r="M306" i="37"/>
  <c r="M306" i="41" s="1"/>
  <c r="Y306" i="41" s="1"/>
  <c r="M305" i="37"/>
  <c r="M305" i="41" s="1"/>
  <c r="Y305" i="41" s="1"/>
  <c r="M304" i="37"/>
  <c r="M304" i="41" s="1"/>
  <c r="Y304" i="41" s="1"/>
  <c r="M303" i="37"/>
  <c r="M303" i="41" s="1"/>
  <c r="Y303" i="41" s="1"/>
  <c r="M302" i="37"/>
  <c r="M302" i="41" s="1"/>
  <c r="Y302" i="41" s="1"/>
  <c r="M301" i="37"/>
  <c r="M301" i="41" s="1"/>
  <c r="Y301" i="41" s="1"/>
  <c r="M300" i="37"/>
  <c r="M300" i="41" s="1"/>
  <c r="Y300" i="41" s="1"/>
  <c r="M299" i="37"/>
  <c r="M299" i="41" s="1"/>
  <c r="Y299" i="41" s="1"/>
  <c r="M298" i="37"/>
  <c r="M298" i="41" s="1"/>
  <c r="Y298" i="41" s="1"/>
  <c r="M297" i="37"/>
  <c r="M297" i="41" s="1"/>
  <c r="Y297" i="41" s="1"/>
  <c r="M296" i="37"/>
  <c r="M296" i="41" s="1"/>
  <c r="Y296" i="41" s="1"/>
  <c r="M295" i="37"/>
  <c r="M295" i="41" s="1"/>
  <c r="Y295" i="41" s="1"/>
  <c r="M294" i="37"/>
  <c r="M294" i="41" s="1"/>
  <c r="Y294" i="41" s="1"/>
  <c r="M293" i="37"/>
  <c r="M293" i="41" s="1"/>
  <c r="Y293" i="41" s="1"/>
  <c r="M292" i="37"/>
  <c r="M292" i="41" s="1"/>
  <c r="Y292" i="41" s="1"/>
  <c r="M291" i="37"/>
  <c r="M291" i="41" s="1"/>
  <c r="Y291" i="41" s="1"/>
  <c r="M290" i="37"/>
  <c r="M290" i="41" s="1"/>
  <c r="Y290" i="41" s="1"/>
  <c r="M289" i="37"/>
  <c r="M289" i="41" s="1"/>
  <c r="Y289" i="41" s="1"/>
  <c r="M288" i="37"/>
  <c r="M288" i="41" s="1"/>
  <c r="Y288" i="41" s="1"/>
  <c r="M287" i="37"/>
  <c r="M287" i="41" s="1"/>
  <c r="Y287" i="41" s="1"/>
  <c r="M286" i="37"/>
  <c r="M286" i="41" s="1"/>
  <c r="Y286" i="41" s="1"/>
  <c r="M285" i="37"/>
  <c r="M285" i="41" s="1"/>
  <c r="Y285" i="41" s="1"/>
  <c r="M284" i="37"/>
  <c r="M284" i="41" s="1"/>
  <c r="Y284" i="41" s="1"/>
  <c r="M283" i="37"/>
  <c r="M283" i="41" s="1"/>
  <c r="Y283" i="41" s="1"/>
  <c r="M282" i="37"/>
  <c r="M282" i="41" s="1"/>
  <c r="Y282" i="41" s="1"/>
  <c r="M281" i="37"/>
  <c r="M281" i="41" s="1"/>
  <c r="Y281" i="41" s="1"/>
  <c r="M280" i="37"/>
  <c r="M280" i="41" s="1"/>
  <c r="Y280" i="41" s="1"/>
  <c r="M279" i="37"/>
  <c r="M279" i="41" s="1"/>
  <c r="Y279" i="41" s="1"/>
  <c r="M278" i="37"/>
  <c r="M278" i="41" s="1"/>
  <c r="Y278" i="41" s="1"/>
  <c r="M277" i="37"/>
  <c r="M277" i="41" s="1"/>
  <c r="Y277" i="41" s="1"/>
  <c r="M276" i="37"/>
  <c r="M276" i="41" s="1"/>
  <c r="Y276" i="41" s="1"/>
  <c r="M275" i="37"/>
  <c r="M275" i="41" s="1"/>
  <c r="Y275" i="41" s="1"/>
  <c r="M274" i="37"/>
  <c r="M274" i="41" s="1"/>
  <c r="Y274" i="41" s="1"/>
  <c r="M273" i="37"/>
  <c r="M273" i="41" s="1"/>
  <c r="Y273" i="41" s="1"/>
  <c r="M272" i="37"/>
  <c r="M272" i="41" s="1"/>
  <c r="Y272" i="41" s="1"/>
  <c r="M271" i="37"/>
  <c r="M271" i="41" s="1"/>
  <c r="Y271" i="41" s="1"/>
  <c r="M270" i="37"/>
  <c r="M270" i="41" s="1"/>
  <c r="Y270" i="41" s="1"/>
  <c r="M269" i="37"/>
  <c r="M269" i="41" s="1"/>
  <c r="Y269" i="41" s="1"/>
  <c r="M268" i="37"/>
  <c r="M268" i="41" s="1"/>
  <c r="Y268" i="41" s="1"/>
  <c r="M267" i="37"/>
  <c r="M267" i="41" s="1"/>
  <c r="Y267" i="41" s="1"/>
  <c r="M266" i="37"/>
  <c r="M266" i="41" s="1"/>
  <c r="Y266" i="41" s="1"/>
  <c r="M265" i="37"/>
  <c r="M265" i="41" s="1"/>
  <c r="Y265" i="41" s="1"/>
  <c r="M264" i="37"/>
  <c r="M264" i="41" s="1"/>
  <c r="Y264" i="41" s="1"/>
  <c r="M263" i="37"/>
  <c r="M263" i="41" s="1"/>
  <c r="Y263" i="41" s="1"/>
  <c r="M262" i="37"/>
  <c r="M262" i="41" s="1"/>
  <c r="Y262" i="41" s="1"/>
  <c r="M261" i="37"/>
  <c r="M261" i="41" s="1"/>
  <c r="Y261" i="41" s="1"/>
  <c r="M260" i="37"/>
  <c r="M260" i="41" s="1"/>
  <c r="Y260" i="41" s="1"/>
  <c r="M259" i="37"/>
  <c r="M259" i="41" s="1"/>
  <c r="Y259" i="41" s="1"/>
  <c r="M258" i="37"/>
  <c r="M258" i="41" s="1"/>
  <c r="Y258" i="41" s="1"/>
  <c r="M257" i="37"/>
  <c r="M257" i="41" s="1"/>
  <c r="Y257" i="41" s="1"/>
  <c r="M256" i="37"/>
  <c r="M256" i="41" s="1"/>
  <c r="Y256" i="41" s="1"/>
  <c r="M255" i="37"/>
  <c r="M255" i="41" s="1"/>
  <c r="Y255" i="41" s="1"/>
  <c r="M254" i="37"/>
  <c r="M254" i="41" s="1"/>
  <c r="Y254" i="41" s="1"/>
  <c r="M253" i="37"/>
  <c r="M253" i="41" s="1"/>
  <c r="Y253" i="41" s="1"/>
  <c r="M252" i="37"/>
  <c r="M252" i="41" s="1"/>
  <c r="Y252" i="41" s="1"/>
  <c r="M251" i="37"/>
  <c r="M251" i="41" s="1"/>
  <c r="Y251" i="41" s="1"/>
  <c r="M250" i="37"/>
  <c r="M250" i="41" s="1"/>
  <c r="Y250" i="41" s="1"/>
  <c r="M249" i="37"/>
  <c r="M249" i="41" s="1"/>
  <c r="Y249" i="41" s="1"/>
  <c r="M248" i="37"/>
  <c r="M248" i="41" s="1"/>
  <c r="Y248" i="41" s="1"/>
  <c r="M247" i="37"/>
  <c r="M247" i="41" s="1"/>
  <c r="Y247" i="41" s="1"/>
  <c r="M246" i="37"/>
  <c r="M246" i="41" s="1"/>
  <c r="Y246" i="41" s="1"/>
  <c r="M245" i="37"/>
  <c r="M245" i="41" s="1"/>
  <c r="Y245" i="41" s="1"/>
  <c r="M244" i="37"/>
  <c r="M244" i="41" s="1"/>
  <c r="Y244" i="41" s="1"/>
  <c r="M243" i="37"/>
  <c r="M243" i="41" s="1"/>
  <c r="Y243" i="41" s="1"/>
  <c r="M242" i="37"/>
  <c r="M242" i="41" s="1"/>
  <c r="Y242" i="41" s="1"/>
  <c r="M241" i="37"/>
  <c r="M241" i="41" s="1"/>
  <c r="Y241" i="41" s="1"/>
  <c r="M240" i="37"/>
  <c r="M240" i="41" s="1"/>
  <c r="Y240" i="41" s="1"/>
  <c r="M239" i="37"/>
  <c r="M239" i="41" s="1"/>
  <c r="Y239" i="41" s="1"/>
  <c r="M238" i="37"/>
  <c r="M238" i="41" s="1"/>
  <c r="Y238" i="41" s="1"/>
  <c r="M237" i="37"/>
  <c r="M237" i="41" s="1"/>
  <c r="Y237" i="41" s="1"/>
  <c r="M236" i="37"/>
  <c r="M236" i="41" s="1"/>
  <c r="Y236" i="41" s="1"/>
  <c r="M235" i="37"/>
  <c r="M235" i="41" s="1"/>
  <c r="Y235" i="41" s="1"/>
  <c r="M234" i="37"/>
  <c r="M234" i="41" s="1"/>
  <c r="Y234" i="41" s="1"/>
  <c r="M233" i="37"/>
  <c r="M233" i="41" s="1"/>
  <c r="Y233" i="41" s="1"/>
  <c r="M232" i="37"/>
  <c r="M232" i="41" s="1"/>
  <c r="Y232" i="41" s="1"/>
  <c r="M231" i="37"/>
  <c r="M231" i="41" s="1"/>
  <c r="Y231" i="41" s="1"/>
  <c r="M230" i="37"/>
  <c r="M230" i="41" s="1"/>
  <c r="Y230" i="41" s="1"/>
  <c r="M229" i="37"/>
  <c r="M229" i="41" s="1"/>
  <c r="Y229" i="41" s="1"/>
  <c r="M228" i="37"/>
  <c r="M228" i="41" s="1"/>
  <c r="Y228" i="41" s="1"/>
  <c r="M227" i="37"/>
  <c r="M227" i="41" s="1"/>
  <c r="Y227" i="41" s="1"/>
  <c r="M226" i="37"/>
  <c r="M226" i="41" s="1"/>
  <c r="Y226" i="41" s="1"/>
  <c r="M225" i="37"/>
  <c r="M225" i="41" s="1"/>
  <c r="Y225" i="41" s="1"/>
  <c r="M224" i="37"/>
  <c r="M224" i="41" s="1"/>
  <c r="Y224" i="41" s="1"/>
  <c r="M223" i="37"/>
  <c r="M223" i="41" s="1"/>
  <c r="Y223" i="41" s="1"/>
  <c r="M222" i="37"/>
  <c r="M222" i="41" s="1"/>
  <c r="Y222" i="41" s="1"/>
  <c r="M221" i="37"/>
  <c r="M221" i="41" s="1"/>
  <c r="Y221" i="41" s="1"/>
  <c r="M220" i="37"/>
  <c r="M220" i="41" s="1"/>
  <c r="Y220" i="41" s="1"/>
  <c r="M219" i="37"/>
  <c r="M219" i="41" s="1"/>
  <c r="Y219" i="41" s="1"/>
  <c r="M218" i="37"/>
  <c r="M218" i="41" s="1"/>
  <c r="Y218" i="41" s="1"/>
  <c r="M217" i="37"/>
  <c r="M217" i="41" s="1"/>
  <c r="Y217" i="41" s="1"/>
  <c r="M216" i="37"/>
  <c r="M216" i="41" s="1"/>
  <c r="Y216" i="41" s="1"/>
  <c r="M215" i="37"/>
  <c r="M215" i="41" s="1"/>
  <c r="Y215" i="41" s="1"/>
  <c r="M214" i="37"/>
  <c r="M214" i="41" s="1"/>
  <c r="Y214" i="41" s="1"/>
  <c r="M213" i="37"/>
  <c r="M213" i="41" s="1"/>
  <c r="Y213" i="41" s="1"/>
  <c r="M212" i="37"/>
  <c r="M212" i="41" s="1"/>
  <c r="Y212" i="41" s="1"/>
  <c r="M211" i="37"/>
  <c r="M211" i="41" s="1"/>
  <c r="Y211" i="41" s="1"/>
  <c r="M210" i="37"/>
  <c r="M210" i="41" s="1"/>
  <c r="Y210" i="41" s="1"/>
  <c r="M209" i="37"/>
  <c r="M209" i="41" s="1"/>
  <c r="Y209" i="41" s="1"/>
  <c r="M208" i="37"/>
  <c r="M208" i="41" s="1"/>
  <c r="Y208" i="41" s="1"/>
  <c r="M207" i="37"/>
  <c r="M207" i="41" s="1"/>
  <c r="Y207" i="41" s="1"/>
  <c r="M206" i="37"/>
  <c r="M206" i="41" s="1"/>
  <c r="Y206" i="41" s="1"/>
  <c r="M205" i="37"/>
  <c r="M205" i="41" s="1"/>
  <c r="Y205" i="41" s="1"/>
  <c r="M204" i="37"/>
  <c r="M204" i="41" s="1"/>
  <c r="Y204" i="41" s="1"/>
  <c r="M203" i="37"/>
  <c r="M203" i="41" s="1"/>
  <c r="Y203" i="41" s="1"/>
  <c r="M202" i="37"/>
  <c r="M202" i="41" s="1"/>
  <c r="Y202" i="41" s="1"/>
  <c r="M201" i="37"/>
  <c r="M201" i="41" s="1"/>
  <c r="Y201" i="41" s="1"/>
  <c r="M200" i="37"/>
  <c r="M200" i="41" s="1"/>
  <c r="Y200" i="41" s="1"/>
  <c r="M199" i="37"/>
  <c r="M199" i="41" s="1"/>
  <c r="Y199" i="41" s="1"/>
  <c r="M198" i="37"/>
  <c r="M198" i="41" s="1"/>
  <c r="Y198" i="41" s="1"/>
  <c r="M197" i="37"/>
  <c r="M197" i="41" s="1"/>
  <c r="Y197" i="41" s="1"/>
  <c r="M196" i="37"/>
  <c r="M196" i="41" s="1"/>
  <c r="Y196" i="41" s="1"/>
  <c r="M195" i="37"/>
  <c r="M195" i="41" s="1"/>
  <c r="Y195" i="41" s="1"/>
  <c r="M194" i="37"/>
  <c r="M194" i="41" s="1"/>
  <c r="Y194" i="41" s="1"/>
  <c r="M193" i="37"/>
  <c r="M193" i="41" s="1"/>
  <c r="Y193" i="41" s="1"/>
  <c r="M192" i="37"/>
  <c r="M192" i="41" s="1"/>
  <c r="Y192" i="41" s="1"/>
  <c r="M191" i="37"/>
  <c r="M191" i="41" s="1"/>
  <c r="Y191" i="41" s="1"/>
  <c r="M190" i="37"/>
  <c r="M190" i="41" s="1"/>
  <c r="Y190" i="41" s="1"/>
  <c r="M189" i="37"/>
  <c r="M189" i="41" s="1"/>
  <c r="Y189" i="41" s="1"/>
  <c r="M188" i="37"/>
  <c r="M188" i="41" s="1"/>
  <c r="Y188" i="41" s="1"/>
  <c r="M187" i="37"/>
  <c r="M187" i="41" s="1"/>
  <c r="Y187" i="41" s="1"/>
  <c r="M186" i="37"/>
  <c r="M186" i="41" s="1"/>
  <c r="Y186" i="41" s="1"/>
  <c r="M185" i="37"/>
  <c r="M185" i="41" s="1"/>
  <c r="Y185" i="41" s="1"/>
  <c r="M184" i="37"/>
  <c r="M184" i="41" s="1"/>
  <c r="Y184" i="41" s="1"/>
  <c r="M183" i="37"/>
  <c r="M183" i="41" s="1"/>
  <c r="Y183" i="41" s="1"/>
  <c r="M182" i="37"/>
  <c r="M182" i="41" s="1"/>
  <c r="Y182" i="41" s="1"/>
  <c r="M181" i="37"/>
  <c r="M181" i="41" s="1"/>
  <c r="Y181" i="41" s="1"/>
  <c r="M180" i="37"/>
  <c r="M180" i="41" s="1"/>
  <c r="Y180" i="41" s="1"/>
  <c r="M179" i="37"/>
  <c r="M179" i="41" s="1"/>
  <c r="Y179" i="41" s="1"/>
  <c r="M178" i="37"/>
  <c r="M178" i="41" s="1"/>
  <c r="Y178" i="41" s="1"/>
  <c r="M177" i="37"/>
  <c r="M177" i="41" s="1"/>
  <c r="Y177" i="41" s="1"/>
  <c r="M176" i="37"/>
  <c r="M176" i="41" s="1"/>
  <c r="Y176" i="41" s="1"/>
  <c r="M175" i="37"/>
  <c r="M175" i="41" s="1"/>
  <c r="Y175" i="41" s="1"/>
  <c r="M174" i="37"/>
  <c r="M174" i="41" s="1"/>
  <c r="Y174" i="41" s="1"/>
  <c r="M173" i="37"/>
  <c r="M173" i="41" s="1"/>
  <c r="Y173" i="41" s="1"/>
  <c r="M172" i="37"/>
  <c r="M172" i="41" s="1"/>
  <c r="Y172" i="41" s="1"/>
  <c r="M171" i="37"/>
  <c r="M171" i="41" s="1"/>
  <c r="Y171" i="41" s="1"/>
  <c r="M170" i="37"/>
  <c r="M170" i="41" s="1"/>
  <c r="Y170" i="41" s="1"/>
  <c r="M169" i="37"/>
  <c r="M169" i="41" s="1"/>
  <c r="Y169" i="41" s="1"/>
  <c r="M168" i="37"/>
  <c r="M168" i="41" s="1"/>
  <c r="Y168" i="41" s="1"/>
  <c r="M167" i="37"/>
  <c r="M167" i="41" s="1"/>
  <c r="Y167" i="41" s="1"/>
  <c r="M166" i="37"/>
  <c r="M166" i="41" s="1"/>
  <c r="Y166" i="41" s="1"/>
  <c r="M165" i="37"/>
  <c r="M165" i="41" s="1"/>
  <c r="Y165" i="41" s="1"/>
  <c r="M164" i="37"/>
  <c r="M164" i="41" s="1"/>
  <c r="Y164" i="41" s="1"/>
  <c r="M163" i="37"/>
  <c r="M163" i="41" s="1"/>
  <c r="Y163" i="41" s="1"/>
  <c r="M162" i="37"/>
  <c r="M162" i="41" s="1"/>
  <c r="Y162" i="41" s="1"/>
  <c r="M161" i="37"/>
  <c r="M161" i="41" s="1"/>
  <c r="Y161" i="41" s="1"/>
  <c r="M160" i="37"/>
  <c r="M160" i="41" s="1"/>
  <c r="Y160" i="41" s="1"/>
  <c r="M159" i="37"/>
  <c r="M159" i="41" s="1"/>
  <c r="Y159" i="41" s="1"/>
  <c r="M158" i="37"/>
  <c r="M158" i="41" s="1"/>
  <c r="Y158" i="41" s="1"/>
  <c r="M157" i="37"/>
  <c r="M157" i="41" s="1"/>
  <c r="Y157" i="41" s="1"/>
  <c r="M156" i="37"/>
  <c r="M156" i="41" s="1"/>
  <c r="Y156" i="41" s="1"/>
  <c r="M155" i="37"/>
  <c r="M155" i="41" s="1"/>
  <c r="Y155" i="41" s="1"/>
  <c r="M154" i="37"/>
  <c r="M154" i="41" s="1"/>
  <c r="Y154" i="41" s="1"/>
  <c r="M153" i="37"/>
  <c r="M153" i="41" s="1"/>
  <c r="Y153" i="41" s="1"/>
  <c r="M152" i="37"/>
  <c r="M152" i="41" s="1"/>
  <c r="Y152" i="41" s="1"/>
  <c r="M151" i="37"/>
  <c r="M151" i="41" s="1"/>
  <c r="Y151" i="41" s="1"/>
  <c r="M150" i="37"/>
  <c r="M150" i="41" s="1"/>
  <c r="Y150" i="41" s="1"/>
  <c r="M149" i="37"/>
  <c r="M149" i="41" s="1"/>
  <c r="Y149" i="41" s="1"/>
  <c r="M148" i="37"/>
  <c r="M148" i="41" s="1"/>
  <c r="Y148" i="41" s="1"/>
  <c r="M147" i="37"/>
  <c r="M147" i="41" s="1"/>
  <c r="Y147" i="41" s="1"/>
  <c r="M146" i="37"/>
  <c r="M146" i="41" s="1"/>
  <c r="Y146" i="41" s="1"/>
  <c r="M145" i="37"/>
  <c r="M145" i="41" s="1"/>
  <c r="Y145" i="41" s="1"/>
  <c r="M144" i="37"/>
  <c r="M144" i="41" s="1"/>
  <c r="Y144" i="41" s="1"/>
  <c r="M143" i="37"/>
  <c r="M143" i="41" s="1"/>
  <c r="Y143" i="41" s="1"/>
  <c r="M142" i="37"/>
  <c r="M142" i="41" s="1"/>
  <c r="Y142" i="41" s="1"/>
  <c r="M141" i="37"/>
  <c r="M141" i="41" s="1"/>
  <c r="Y141" i="41" s="1"/>
  <c r="M140" i="37"/>
  <c r="M140" i="41" s="1"/>
  <c r="Y140" i="41" s="1"/>
  <c r="M139" i="37"/>
  <c r="M139" i="41" s="1"/>
  <c r="Y139" i="41" s="1"/>
  <c r="M138" i="37"/>
  <c r="M138" i="41" s="1"/>
  <c r="Y138" i="41" s="1"/>
  <c r="M137" i="37"/>
  <c r="M137" i="41" s="1"/>
  <c r="Y137" i="41" s="1"/>
  <c r="M136" i="37"/>
  <c r="M136" i="41" s="1"/>
  <c r="Y136" i="41" s="1"/>
  <c r="M135" i="37"/>
  <c r="M135" i="41" s="1"/>
  <c r="Y135" i="41" s="1"/>
  <c r="M134" i="37"/>
  <c r="M134" i="41" s="1"/>
  <c r="Y134" i="41" s="1"/>
  <c r="M133" i="37"/>
  <c r="M133" i="41" s="1"/>
  <c r="Y133" i="41" s="1"/>
  <c r="M132" i="37"/>
  <c r="M132" i="41" s="1"/>
  <c r="Y132" i="41" s="1"/>
  <c r="M131" i="37"/>
  <c r="M131" i="41" s="1"/>
  <c r="Y131" i="41" s="1"/>
  <c r="M130" i="37"/>
  <c r="M130" i="41" s="1"/>
  <c r="Y130" i="41" s="1"/>
  <c r="M129" i="37"/>
  <c r="M129" i="41" s="1"/>
  <c r="Y129" i="41" s="1"/>
  <c r="M128" i="37"/>
  <c r="M128" i="41" s="1"/>
  <c r="Y128" i="41" s="1"/>
  <c r="M127" i="37"/>
  <c r="M127" i="41" s="1"/>
  <c r="Y127" i="41" s="1"/>
  <c r="M126" i="37"/>
  <c r="M126" i="41" s="1"/>
  <c r="Y126" i="41" s="1"/>
  <c r="M125" i="37"/>
  <c r="M125" i="41" s="1"/>
  <c r="Y125" i="41" s="1"/>
  <c r="M124" i="37"/>
  <c r="M124" i="41" s="1"/>
  <c r="Y124" i="41" s="1"/>
  <c r="M123" i="37"/>
  <c r="M123" i="41" s="1"/>
  <c r="Y123" i="41" s="1"/>
  <c r="M122" i="37"/>
  <c r="M122" i="41" s="1"/>
  <c r="Y122" i="41" s="1"/>
  <c r="M121" i="37"/>
  <c r="M121" i="41" s="1"/>
  <c r="Y121" i="41" s="1"/>
  <c r="M120" i="37"/>
  <c r="M120" i="41" s="1"/>
  <c r="Y120" i="41" s="1"/>
  <c r="M119" i="37"/>
  <c r="M119" i="41" s="1"/>
  <c r="Y119" i="41" s="1"/>
  <c r="M118" i="37"/>
  <c r="M118" i="41" s="1"/>
  <c r="Y118" i="41" s="1"/>
  <c r="M117" i="37"/>
  <c r="M117" i="41" s="1"/>
  <c r="Y117" i="41" s="1"/>
  <c r="M116" i="37"/>
  <c r="M116" i="41" s="1"/>
  <c r="Y116" i="41" s="1"/>
  <c r="M115" i="37"/>
  <c r="M115" i="41" s="1"/>
  <c r="Y115" i="41" s="1"/>
  <c r="M114" i="37"/>
  <c r="M114" i="41" s="1"/>
  <c r="Y114" i="41" s="1"/>
  <c r="M113" i="37"/>
  <c r="M113" i="41" s="1"/>
  <c r="Y113" i="41" s="1"/>
  <c r="M112" i="37"/>
  <c r="M112" i="41" s="1"/>
  <c r="Y112" i="41" s="1"/>
  <c r="M111" i="37"/>
  <c r="M111" i="41" s="1"/>
  <c r="Y111" i="41" s="1"/>
  <c r="M110" i="37"/>
  <c r="M110" i="41" s="1"/>
  <c r="Y110" i="41" s="1"/>
  <c r="M109" i="37"/>
  <c r="M109" i="41" s="1"/>
  <c r="Y109" i="41" s="1"/>
  <c r="M108" i="37"/>
  <c r="M108" i="41" s="1"/>
  <c r="Y108" i="41" s="1"/>
  <c r="M107" i="37"/>
  <c r="M107" i="41" s="1"/>
  <c r="Y107" i="41" s="1"/>
  <c r="M106" i="37"/>
  <c r="M106" i="41" s="1"/>
  <c r="Y106" i="41" s="1"/>
  <c r="M105" i="37"/>
  <c r="M105" i="41" s="1"/>
  <c r="Y105" i="41" s="1"/>
  <c r="M104" i="37"/>
  <c r="M104" i="41" s="1"/>
  <c r="Y104" i="41" s="1"/>
  <c r="M103" i="37"/>
  <c r="M103" i="41" s="1"/>
  <c r="Y103" i="41" s="1"/>
  <c r="M102" i="37"/>
  <c r="M102" i="41" s="1"/>
  <c r="Y102" i="41" s="1"/>
  <c r="M101" i="37"/>
  <c r="M101" i="41" s="1"/>
  <c r="Y101" i="41" s="1"/>
  <c r="M100" i="37"/>
  <c r="M100" i="41" s="1"/>
  <c r="Y100" i="41" s="1"/>
  <c r="M99" i="37"/>
  <c r="M99" i="41" s="1"/>
  <c r="Y99" i="41" s="1"/>
  <c r="M98" i="37"/>
  <c r="M98" i="41" s="1"/>
  <c r="Y98" i="41" s="1"/>
  <c r="M97" i="37"/>
  <c r="M97" i="41" s="1"/>
  <c r="Y97" i="41" s="1"/>
  <c r="M96" i="37"/>
  <c r="M96" i="41" s="1"/>
  <c r="Y96" i="41" s="1"/>
  <c r="M95" i="37"/>
  <c r="M95" i="41" s="1"/>
  <c r="Y95" i="41" s="1"/>
  <c r="M94" i="37"/>
  <c r="M94" i="41" s="1"/>
  <c r="Y94" i="41" s="1"/>
  <c r="M93" i="37"/>
  <c r="M93" i="41" s="1"/>
  <c r="Y93" i="41" s="1"/>
  <c r="M92" i="37"/>
  <c r="M92" i="41" s="1"/>
  <c r="Y92" i="41" s="1"/>
  <c r="M91" i="37"/>
  <c r="M91" i="41" s="1"/>
  <c r="Y91" i="41" s="1"/>
  <c r="M90" i="37"/>
  <c r="M90" i="41" s="1"/>
  <c r="Y90" i="41" s="1"/>
  <c r="M89" i="37"/>
  <c r="M89" i="41" s="1"/>
  <c r="Y89" i="41" s="1"/>
  <c r="M88" i="37"/>
  <c r="M88" i="41" s="1"/>
  <c r="Y88" i="41" s="1"/>
  <c r="M87" i="37"/>
  <c r="M87" i="41" s="1"/>
  <c r="Y87" i="41" s="1"/>
  <c r="M86" i="37"/>
  <c r="M86" i="41" s="1"/>
  <c r="Y86" i="41" s="1"/>
  <c r="M85" i="37"/>
  <c r="M85" i="41" s="1"/>
  <c r="Y85" i="41" s="1"/>
  <c r="M84" i="37"/>
  <c r="M84" i="41" s="1"/>
  <c r="Y84" i="41" s="1"/>
  <c r="M83" i="37"/>
  <c r="M83" i="41" s="1"/>
  <c r="Y83" i="41" s="1"/>
  <c r="M82" i="37"/>
  <c r="M82" i="41" s="1"/>
  <c r="Y82" i="41" s="1"/>
  <c r="M81" i="37"/>
  <c r="M81" i="41" s="1"/>
  <c r="Y81" i="41" s="1"/>
  <c r="M80" i="37"/>
  <c r="M80" i="41" s="1"/>
  <c r="Y80" i="41" s="1"/>
  <c r="M79" i="37"/>
  <c r="M79" i="41" s="1"/>
  <c r="Y79" i="41" s="1"/>
  <c r="M78" i="37"/>
  <c r="M78" i="41" s="1"/>
  <c r="Y78" i="41" s="1"/>
  <c r="M77" i="37"/>
  <c r="M77" i="41" s="1"/>
  <c r="Y77" i="41" s="1"/>
  <c r="M76" i="37"/>
  <c r="M76" i="41" s="1"/>
  <c r="Y76" i="41" s="1"/>
  <c r="M75" i="37"/>
  <c r="M75" i="41" s="1"/>
  <c r="Y75" i="41" s="1"/>
  <c r="M74" i="37"/>
  <c r="M74" i="41" s="1"/>
  <c r="Y74" i="41" s="1"/>
  <c r="M73" i="37"/>
  <c r="M73" i="41" s="1"/>
  <c r="Y73" i="41" s="1"/>
  <c r="M72" i="37"/>
  <c r="M72" i="41" s="1"/>
  <c r="Y72" i="41" s="1"/>
  <c r="M71" i="37"/>
  <c r="M71" i="41" s="1"/>
  <c r="Y71" i="41" s="1"/>
  <c r="M70" i="37"/>
  <c r="M70" i="41" s="1"/>
  <c r="Y70" i="41" s="1"/>
  <c r="M69" i="37"/>
  <c r="M69" i="41" s="1"/>
  <c r="Y69" i="41" s="1"/>
  <c r="M68" i="37"/>
  <c r="M68" i="41" s="1"/>
  <c r="Y68" i="41" s="1"/>
  <c r="M67" i="37"/>
  <c r="M67" i="41" s="1"/>
  <c r="Y67" i="41" s="1"/>
  <c r="M66" i="37"/>
  <c r="M66" i="41" s="1"/>
  <c r="Y66" i="41" s="1"/>
  <c r="M65" i="37"/>
  <c r="M65" i="41" s="1"/>
  <c r="Y65" i="41" s="1"/>
  <c r="M64" i="37"/>
  <c r="M64" i="41" s="1"/>
  <c r="Y64" i="41" s="1"/>
  <c r="M63" i="37"/>
  <c r="M63" i="41" s="1"/>
  <c r="Y63" i="41" s="1"/>
  <c r="M62" i="37"/>
  <c r="M62" i="41" s="1"/>
  <c r="Y62" i="41" s="1"/>
  <c r="M61" i="37"/>
  <c r="M61" i="41" s="1"/>
  <c r="Y61" i="41" s="1"/>
  <c r="M60" i="37"/>
  <c r="M60" i="41" s="1"/>
  <c r="Y60" i="41" s="1"/>
  <c r="M59" i="37"/>
  <c r="M59" i="41" s="1"/>
  <c r="Y59" i="41" s="1"/>
  <c r="M58" i="37"/>
  <c r="M58" i="41" s="1"/>
  <c r="Y58" i="41" s="1"/>
  <c r="M57" i="37"/>
  <c r="M57" i="41" s="1"/>
  <c r="Y57" i="41" s="1"/>
  <c r="M56" i="37"/>
  <c r="M56" i="41" s="1"/>
  <c r="Y56" i="41" s="1"/>
  <c r="M55" i="37"/>
  <c r="M55" i="41" s="1"/>
  <c r="Y55" i="41" s="1"/>
  <c r="M54" i="37"/>
  <c r="M54" i="41" s="1"/>
  <c r="Y54" i="41" s="1"/>
  <c r="M53" i="37"/>
  <c r="M53" i="41" s="1"/>
  <c r="Y53" i="41" s="1"/>
  <c r="M52" i="37"/>
  <c r="M52" i="41" s="1"/>
  <c r="Y52" i="41" s="1"/>
  <c r="M51" i="37"/>
  <c r="M51" i="41" s="1"/>
  <c r="Y51" i="41" s="1"/>
  <c r="M50" i="37"/>
  <c r="M50" i="41" s="1"/>
  <c r="Y50" i="41" s="1"/>
  <c r="M49" i="37"/>
  <c r="M49" i="41" s="1"/>
  <c r="Y49" i="41" s="1"/>
  <c r="M48" i="37"/>
  <c r="M48" i="41" s="1"/>
  <c r="Y48" i="41" s="1"/>
  <c r="M47" i="37"/>
  <c r="M47" i="41" s="1"/>
  <c r="Y47" i="41" s="1"/>
  <c r="M46" i="37"/>
  <c r="M46" i="41" s="1"/>
  <c r="Y46" i="41" s="1"/>
  <c r="M45" i="37"/>
  <c r="M45" i="41" s="1"/>
  <c r="Y45" i="41" s="1"/>
  <c r="M44" i="37"/>
  <c r="M44" i="41" s="1"/>
  <c r="Y44" i="41" s="1"/>
  <c r="M43" i="37"/>
  <c r="M43" i="41" s="1"/>
  <c r="Y43" i="41" s="1"/>
  <c r="M42" i="37"/>
  <c r="M42" i="41" s="1"/>
  <c r="Y42" i="41" s="1"/>
  <c r="M41" i="37"/>
  <c r="M41" i="41" s="1"/>
  <c r="Y41" i="41" s="1"/>
  <c r="M40" i="37"/>
  <c r="M40" i="41" s="1"/>
  <c r="Y40" i="41" s="1"/>
  <c r="M39" i="37"/>
  <c r="M39" i="41" s="1"/>
  <c r="Y39" i="41" s="1"/>
  <c r="M38" i="37"/>
  <c r="M38" i="41" s="1"/>
  <c r="Y38" i="41" s="1"/>
  <c r="M37" i="37"/>
  <c r="M37" i="41" s="1"/>
  <c r="Y37" i="41" s="1"/>
  <c r="M36" i="37"/>
  <c r="M36" i="41" s="1"/>
  <c r="Y36" i="41" s="1"/>
  <c r="M35" i="37"/>
  <c r="M35" i="41" s="1"/>
  <c r="Y35" i="41" s="1"/>
  <c r="M34" i="37"/>
  <c r="M34" i="41" s="1"/>
  <c r="Y34" i="41" s="1"/>
  <c r="M33" i="37"/>
  <c r="M33" i="41" s="1"/>
  <c r="Y33" i="41" s="1"/>
  <c r="M32" i="37"/>
  <c r="M32" i="41" s="1"/>
  <c r="Y32" i="41" s="1"/>
  <c r="M31" i="37"/>
  <c r="M31" i="41" s="1"/>
  <c r="Y31" i="41" s="1"/>
  <c r="M30" i="37"/>
  <c r="M30" i="41" s="1"/>
  <c r="Y30" i="41" s="1"/>
  <c r="M29" i="37"/>
  <c r="M29" i="41" s="1"/>
  <c r="Y29" i="41" s="1"/>
  <c r="M28" i="37"/>
  <c r="M28" i="41" s="1"/>
  <c r="Y28" i="41" s="1"/>
  <c r="M27" i="37"/>
  <c r="M27" i="41" s="1"/>
  <c r="Y27" i="41" s="1"/>
  <c r="M26" i="37"/>
  <c r="M26" i="41" s="1"/>
  <c r="Y26" i="41" s="1"/>
  <c r="M25" i="37"/>
  <c r="M25" i="41" s="1"/>
  <c r="Y25" i="41" s="1"/>
  <c r="M24" i="37"/>
  <c r="M24" i="41" s="1"/>
  <c r="Y24" i="41" s="1"/>
  <c r="M23" i="37"/>
  <c r="M23" i="41" s="1"/>
  <c r="Y23" i="41" s="1"/>
  <c r="M22" i="37"/>
  <c r="M22" i="41" s="1"/>
  <c r="Y22" i="41" s="1"/>
  <c r="M21" i="37"/>
  <c r="M21" i="41" s="1"/>
  <c r="Y21" i="41" s="1"/>
  <c r="M20" i="37"/>
  <c r="M20" i="41" s="1"/>
  <c r="Y20" i="41" s="1"/>
  <c r="M19" i="37"/>
  <c r="M19" i="41" s="1"/>
  <c r="Y19" i="41" s="1"/>
  <c r="M18" i="37"/>
  <c r="M18" i="41" s="1"/>
  <c r="Y18" i="41" s="1"/>
  <c r="M17" i="37"/>
  <c r="M17" i="41" s="1"/>
  <c r="Y17" i="41" s="1"/>
  <c r="M16" i="37"/>
  <c r="M16" i="41" s="1"/>
  <c r="Y16" i="41" s="1"/>
  <c r="M15" i="37"/>
  <c r="M15" i="41" s="1"/>
  <c r="Y15" i="41" s="1"/>
  <c r="M14" i="37"/>
  <c r="M14" i="41" s="1"/>
  <c r="Y14" i="41" s="1"/>
  <c r="M13" i="37"/>
  <c r="M13" i="41" s="1"/>
  <c r="Y13" i="41" s="1"/>
  <c r="M12" i="37"/>
  <c r="M12" i="41" s="1"/>
  <c r="Y12" i="41" s="1"/>
  <c r="M11" i="37"/>
  <c r="M11" i="41" s="1"/>
  <c r="Y11" i="41" s="1"/>
  <c r="M10" i="37"/>
  <c r="M10" i="41" s="1"/>
  <c r="Y10" i="41" s="1"/>
  <c r="M9" i="37"/>
  <c r="M9" i="41" s="1"/>
  <c r="Y9" i="41" s="1"/>
  <c r="M8" i="37"/>
  <c r="M7" i="37"/>
  <c r="M7" i="41" s="1"/>
  <c r="M5" i="37"/>
  <c r="I507" i="36"/>
  <c r="I6" i="36"/>
  <c r="C42" i="43" l="1"/>
  <c r="E90" i="43" s="1"/>
  <c r="J102" i="43" s="1"/>
  <c r="E42" i="43"/>
  <c r="E43" i="43"/>
  <c r="C43" i="43"/>
  <c r="E91" i="43" s="1"/>
  <c r="J103" i="43" s="1"/>
  <c r="L67" i="43"/>
  <c r="L66" i="43"/>
  <c r="F40" i="43"/>
  <c r="F39" i="43" s="1"/>
  <c r="D40" i="43"/>
  <c r="F88" i="43" s="1"/>
  <c r="J101" i="43"/>
  <c r="F91" i="43"/>
  <c r="K103" i="43" s="1"/>
  <c r="F89" i="43"/>
  <c r="K101" i="43" s="1"/>
  <c r="F90" i="43"/>
  <c r="K102" i="43" s="1"/>
  <c r="M8" i="41"/>
  <c r="N19" i="39"/>
  <c r="N20" i="39" s="1"/>
  <c r="C46" i="43"/>
  <c r="C47" i="43"/>
  <c r="E95" i="43" s="1"/>
  <c r="E47" i="43"/>
  <c r="E46" i="43" s="1"/>
  <c r="E38" i="43"/>
  <c r="C37" i="43"/>
  <c r="C35" i="43"/>
  <c r="E83" i="43" s="1"/>
  <c r="E36" i="43"/>
  <c r="E34" i="43"/>
  <c r="C38" i="43"/>
  <c r="C34" i="43"/>
  <c r="E37" i="43"/>
  <c r="P7" i="40"/>
  <c r="M19" i="39"/>
  <c r="M20" i="39" s="1"/>
  <c r="C40" i="43"/>
  <c r="E88" i="43" s="1"/>
  <c r="C39" i="43"/>
  <c r="E40" i="43"/>
  <c r="D37" i="43"/>
  <c r="D36" i="43"/>
  <c r="F84" i="43" s="1"/>
  <c r="F36" i="43"/>
  <c r="F38" i="43"/>
  <c r="D38" i="43"/>
  <c r="F37" i="43"/>
  <c r="F34" i="43"/>
  <c r="D35" i="43"/>
  <c r="D34" i="43"/>
  <c r="X6" i="41"/>
  <c r="P491" i="40"/>
  <c r="P444" i="40"/>
  <c r="P474" i="40"/>
  <c r="P458" i="40"/>
  <c r="P426" i="40"/>
  <c r="P410" i="40"/>
  <c r="P378" i="40"/>
  <c r="P362" i="40"/>
  <c r="P330" i="40"/>
  <c r="P314" i="40"/>
  <c r="P282" i="40"/>
  <c r="P266" i="40"/>
  <c r="P234" i="40"/>
  <c r="P218" i="40"/>
  <c r="P186" i="40"/>
  <c r="P170" i="40"/>
  <c r="P138" i="40"/>
  <c r="P122" i="40"/>
  <c r="P90" i="40"/>
  <c r="P74" i="40"/>
  <c r="P42" i="40"/>
  <c r="P26" i="40"/>
  <c r="P483" i="40"/>
  <c r="P256" i="40"/>
  <c r="Y7" i="41"/>
  <c r="G26" i="39"/>
  <c r="D116" i="43"/>
  <c r="P8" i="40"/>
  <c r="W6" i="41"/>
  <c r="J58" i="43"/>
  <c r="C108" i="43" s="1"/>
  <c r="P497" i="40"/>
  <c r="P473" i="40"/>
  <c r="P449" i="40"/>
  <c r="P425" i="40"/>
  <c r="P401" i="40"/>
  <c r="P377" i="40"/>
  <c r="P353" i="40"/>
  <c r="P329" i="40"/>
  <c r="P305" i="40"/>
  <c r="P281" i="40"/>
  <c r="P257" i="40"/>
  <c r="P233" i="40"/>
  <c r="P209" i="40"/>
  <c r="P185" i="40"/>
  <c r="P161" i="40"/>
  <c r="P137" i="40"/>
  <c r="P89" i="40"/>
  <c r="P65" i="40"/>
  <c r="P41" i="40"/>
  <c r="P490" i="40"/>
  <c r="P466" i="40"/>
  <c r="P442" i="40"/>
  <c r="P418" i="40"/>
  <c r="P394" i="40"/>
  <c r="P370" i="40"/>
  <c r="P346" i="40"/>
  <c r="P322" i="40"/>
  <c r="P298" i="40"/>
  <c r="P274" i="40"/>
  <c r="P250" i="40"/>
  <c r="P226" i="40"/>
  <c r="P202" i="40"/>
  <c r="P178" i="40"/>
  <c r="P154" i="40"/>
  <c r="P130" i="40"/>
  <c r="P106" i="40"/>
  <c r="P82" i="40"/>
  <c r="P58" i="40"/>
  <c r="P34" i="40"/>
  <c r="J62" i="43"/>
  <c r="K59" i="43"/>
  <c r="K60" i="43"/>
  <c r="D110" i="43" s="1"/>
  <c r="K61" i="43"/>
  <c r="D111" i="43" s="1"/>
  <c r="K62" i="43"/>
  <c r="D112" i="43" s="1"/>
  <c r="K58" i="43"/>
  <c r="L58" i="43" s="1"/>
  <c r="P448" i="40"/>
  <c r="P352" i="40"/>
  <c r="P208" i="40"/>
  <c r="P160" i="40"/>
  <c r="P112" i="40"/>
  <c r="P505" i="40"/>
  <c r="P489" i="40"/>
  <c r="P481" i="40"/>
  <c r="P465" i="40"/>
  <c r="P457" i="40"/>
  <c r="P487" i="40"/>
  <c r="P463" i="40"/>
  <c r="P447" i="40"/>
  <c r="P439" i="40"/>
  <c r="P415" i="40"/>
  <c r="P391" i="40"/>
  <c r="P367" i="40"/>
  <c r="P351" i="40"/>
  <c r="P343" i="40"/>
  <c r="P319" i="40"/>
  <c r="P295" i="40"/>
  <c r="P271" i="40"/>
  <c r="P255" i="40"/>
  <c r="P247" i="40"/>
  <c r="P223" i="40"/>
  <c r="P207" i="40"/>
  <c r="P199" i="40"/>
  <c r="P175" i="40"/>
  <c r="P159" i="40"/>
  <c r="P151" i="40"/>
  <c r="P127" i="40"/>
  <c r="P111" i="40"/>
  <c r="P103" i="40"/>
  <c r="P79" i="40"/>
  <c r="P55" i="40"/>
  <c r="P31" i="40"/>
  <c r="P504" i="40"/>
  <c r="P480" i="40"/>
  <c r="P456" i="40"/>
  <c r="P432" i="40"/>
  <c r="P408" i="40"/>
  <c r="P400" i="40"/>
  <c r="P384" i="40"/>
  <c r="P360" i="40"/>
  <c r="P494" i="40"/>
  <c r="P486" i="40"/>
  <c r="P470" i="40"/>
  <c r="P462" i="40"/>
  <c r="P446" i="40"/>
  <c r="P438" i="40"/>
  <c r="P422" i="40"/>
  <c r="P414" i="40"/>
  <c r="P398" i="40"/>
  <c r="P390" i="40"/>
  <c r="P374" i="40"/>
  <c r="P366" i="40"/>
  <c r="P350" i="40"/>
  <c r="P342" i="40"/>
  <c r="P326" i="40"/>
  <c r="P318" i="40"/>
  <c r="P302" i="40"/>
  <c r="P294" i="40"/>
  <c r="P278" i="40"/>
  <c r="P270" i="40"/>
  <c r="P254" i="40"/>
  <c r="P246" i="40"/>
  <c r="P230" i="40"/>
  <c r="P222" i="40"/>
  <c r="P206" i="40"/>
  <c r="P198" i="40"/>
  <c r="P182" i="40"/>
  <c r="P174" i="40"/>
  <c r="P158" i="40"/>
  <c r="P150" i="40"/>
  <c r="P134" i="40"/>
  <c r="P126" i="40"/>
  <c r="P110" i="40"/>
  <c r="P102" i="40"/>
  <c r="P86" i="40"/>
  <c r="P78" i="40"/>
  <c r="P62" i="40"/>
  <c r="P54" i="40"/>
  <c r="P38" i="40"/>
  <c r="P30" i="40"/>
  <c r="P503" i="40"/>
  <c r="P479" i="40"/>
  <c r="P455" i="40"/>
  <c r="P431" i="40"/>
  <c r="P407" i="40"/>
  <c r="P399" i="40"/>
  <c r="P383" i="40"/>
  <c r="P359" i="40"/>
  <c r="P335" i="40"/>
  <c r="P311" i="40"/>
  <c r="P303" i="40"/>
  <c r="P287" i="40"/>
  <c r="P263" i="40"/>
  <c r="P239" i="40"/>
  <c r="P215" i="40"/>
  <c r="P191" i="40"/>
  <c r="G24" i="39"/>
  <c r="P17" i="40"/>
  <c r="P469" i="40"/>
  <c r="P461" i="40"/>
  <c r="P445" i="40"/>
  <c r="P437" i="40"/>
  <c r="P421" i="40"/>
  <c r="P413" i="40"/>
  <c r="P389" i="40"/>
  <c r="P373" i="40"/>
  <c r="P365" i="40"/>
  <c r="P349" i="40"/>
  <c r="P341" i="40"/>
  <c r="P325" i="40"/>
  <c r="P317" i="40"/>
  <c r="P293" i="40"/>
  <c r="P277" i="40"/>
  <c r="P269" i="40"/>
  <c r="P253" i="40"/>
  <c r="P245" i="40"/>
  <c r="P229" i="40"/>
  <c r="P221" i="40"/>
  <c r="P205" i="40"/>
  <c r="P197" i="40"/>
  <c r="P181" i="40"/>
  <c r="P173" i="40"/>
  <c r="P157" i="40"/>
  <c r="P149" i="40"/>
  <c r="P133" i="40"/>
  <c r="P125" i="40"/>
  <c r="P109" i="40"/>
  <c r="P101" i="40"/>
  <c r="P85" i="40"/>
  <c r="P77" i="40"/>
  <c r="P53" i="40"/>
  <c r="P37" i="40"/>
  <c r="P29" i="40"/>
  <c r="P502" i="40"/>
  <c r="P478" i="40"/>
  <c r="P454" i="40"/>
  <c r="P430" i="40"/>
  <c r="P406" i="40"/>
  <c r="P382" i="40"/>
  <c r="P358" i="40"/>
  <c r="P334" i="40"/>
  <c r="P310" i="40"/>
  <c r="P286" i="40"/>
  <c r="P262" i="40"/>
  <c r="P238" i="40"/>
  <c r="J61" i="43"/>
  <c r="C85" i="43" s="1"/>
  <c r="P16" i="40"/>
  <c r="P468" i="40"/>
  <c r="P420" i="40"/>
  <c r="P396" i="40"/>
  <c r="P372" i="40"/>
  <c r="P324" i="40"/>
  <c r="P276" i="40"/>
  <c r="P228" i="40"/>
  <c r="P180" i="40"/>
  <c r="P132" i="40"/>
  <c r="P84" i="40"/>
  <c r="P36" i="40"/>
  <c r="P501" i="40"/>
  <c r="P493" i="40"/>
  <c r="P477" i="40"/>
  <c r="P453" i="40"/>
  <c r="P429" i="40"/>
  <c r="P405" i="40"/>
  <c r="P397" i="40"/>
  <c r="P381" i="40"/>
  <c r="G25" i="39"/>
  <c r="J60" i="43"/>
  <c r="C84" i="43" s="1"/>
  <c r="P499" i="40"/>
  <c r="P475" i="40"/>
  <c r="P451" i="40"/>
  <c r="P427" i="40"/>
  <c r="P403" i="40"/>
  <c r="P379" i="40"/>
  <c r="P355" i="40"/>
  <c r="P331" i="40"/>
  <c r="P307" i="40"/>
  <c r="P283" i="40"/>
  <c r="P259" i="40"/>
  <c r="P235" i="40"/>
  <c r="P211" i="40"/>
  <c r="P187" i="40"/>
  <c r="P163" i="40"/>
  <c r="P139" i="40"/>
  <c r="P115" i="40"/>
  <c r="P91" i="40"/>
  <c r="P67" i="40"/>
  <c r="P43" i="40"/>
  <c r="P19" i="40"/>
  <c r="P492" i="40"/>
  <c r="P484" i="40"/>
  <c r="P441" i="40"/>
  <c r="P433" i="40"/>
  <c r="P417" i="40"/>
  <c r="P409" i="40"/>
  <c r="P393" i="40"/>
  <c r="P385" i="40"/>
  <c r="P369" i="40"/>
  <c r="P361" i="40"/>
  <c r="P345" i="40"/>
  <c r="P337" i="40"/>
  <c r="P321" i="40"/>
  <c r="P313" i="40"/>
  <c r="P297" i="40"/>
  <c r="P289" i="40"/>
  <c r="P273" i="40"/>
  <c r="P265" i="40"/>
  <c r="P249" i="40"/>
  <c r="P241" i="40"/>
  <c r="P225" i="40"/>
  <c r="P217" i="40"/>
  <c r="P201" i="40"/>
  <c r="P193" i="40"/>
  <c r="P177" i="40"/>
  <c r="P169" i="40"/>
  <c r="P153" i="40"/>
  <c r="P145" i="40"/>
  <c r="P129" i="40"/>
  <c r="P121" i="40"/>
  <c r="P105" i="40"/>
  <c r="P97" i="40"/>
  <c r="P81" i="40"/>
  <c r="P73" i="40"/>
  <c r="P57" i="40"/>
  <c r="P49" i="40"/>
  <c r="P33" i="40"/>
  <c r="P25" i="40"/>
  <c r="P336" i="40"/>
  <c r="P312" i="40"/>
  <c r="P304" i="40"/>
  <c r="P288" i="40"/>
  <c r="P264" i="40"/>
  <c r="P240" i="40"/>
  <c r="P216" i="40"/>
  <c r="P192" i="40"/>
  <c r="P168" i="40"/>
  <c r="P144" i="40"/>
  <c r="P120" i="40"/>
  <c r="P96" i="40"/>
  <c r="P72" i="40"/>
  <c r="P64" i="40"/>
  <c r="P48" i="40"/>
  <c r="P24" i="40"/>
  <c r="P167" i="40"/>
  <c r="P143" i="40"/>
  <c r="P119" i="40"/>
  <c r="P95" i="40"/>
  <c r="P71" i="40"/>
  <c r="P63" i="40"/>
  <c r="P47" i="40"/>
  <c r="P23" i="40"/>
  <c r="P214" i="40"/>
  <c r="P190" i="40"/>
  <c r="P166" i="40"/>
  <c r="P142" i="40"/>
  <c r="P118" i="40"/>
  <c r="P94" i="40"/>
  <c r="P70" i="40"/>
  <c r="P46" i="40"/>
  <c r="P22" i="40"/>
  <c r="P357" i="40"/>
  <c r="P333" i="40"/>
  <c r="P309" i="40"/>
  <c r="P301" i="40"/>
  <c r="P285" i="40"/>
  <c r="P261" i="40"/>
  <c r="P237" i="40"/>
  <c r="P213" i="40"/>
  <c r="P189" i="40"/>
  <c r="P165" i="40"/>
  <c r="P141" i="40"/>
  <c r="P117" i="40"/>
  <c r="P93" i="40"/>
  <c r="P69" i="40"/>
  <c r="P61" i="40"/>
  <c r="P45" i="40"/>
  <c r="P21" i="40"/>
  <c r="P348" i="40"/>
  <c r="P300" i="40"/>
  <c r="P252" i="40"/>
  <c r="P204" i="40"/>
  <c r="P156" i="40"/>
  <c r="P108" i="40"/>
  <c r="P60" i="40"/>
  <c r="P443" i="40"/>
  <c r="P419" i="40"/>
  <c r="P395" i="40"/>
  <c r="P371" i="40"/>
  <c r="P347" i="40"/>
  <c r="P323" i="40"/>
  <c r="P299" i="40"/>
  <c r="P275" i="40"/>
  <c r="P251" i="40"/>
  <c r="P227" i="40"/>
  <c r="P203" i="40"/>
  <c r="P179" i="40"/>
  <c r="P155" i="40"/>
  <c r="P131" i="40"/>
  <c r="P107" i="40"/>
  <c r="P83" i="40"/>
  <c r="P59" i="40"/>
  <c r="P35" i="40"/>
  <c r="D89" i="43"/>
  <c r="D91" i="43"/>
  <c r="D88" i="43"/>
  <c r="P13" i="40"/>
  <c r="P506" i="40"/>
  <c r="P482" i="40"/>
  <c r="P496" i="40"/>
  <c r="P472" i="40"/>
  <c r="P460" i="40"/>
  <c r="P436" i="40"/>
  <c r="P424" i="40"/>
  <c r="P412" i="40"/>
  <c r="P388" i="40"/>
  <c r="P376" i="40"/>
  <c r="P364" i="40"/>
  <c r="P340" i="40"/>
  <c r="P328" i="40"/>
  <c r="P316" i="40"/>
  <c r="P292" i="40"/>
  <c r="P280" i="40"/>
  <c r="P268" i="40"/>
  <c r="P244" i="40"/>
  <c r="P232" i="40"/>
  <c r="P220" i="40"/>
  <c r="P196" i="40"/>
  <c r="P184" i="40"/>
  <c r="P172" i="40"/>
  <c r="P148" i="40"/>
  <c r="P136" i="40"/>
  <c r="P124" i="40"/>
  <c r="P100" i="40"/>
  <c r="P88" i="40"/>
  <c r="P76" i="40"/>
  <c r="P52" i="40"/>
  <c r="P40" i="40"/>
  <c r="P28" i="40"/>
  <c r="P467" i="40"/>
  <c r="P495" i="40"/>
  <c r="P471" i="40"/>
  <c r="P459" i="40"/>
  <c r="P435" i="40"/>
  <c r="P423" i="40"/>
  <c r="P411" i="40"/>
  <c r="P387" i="40"/>
  <c r="P375" i="40"/>
  <c r="P363" i="40"/>
  <c r="P339" i="40"/>
  <c r="P327" i="40"/>
  <c r="P315" i="40"/>
  <c r="P291" i="40"/>
  <c r="P279" i="40"/>
  <c r="P267" i="40"/>
  <c r="P243" i="40"/>
  <c r="P231" i="40"/>
  <c r="P219" i="40"/>
  <c r="P195" i="40"/>
  <c r="P183" i="40"/>
  <c r="P171" i="40"/>
  <c r="P147" i="40"/>
  <c r="P135" i="40"/>
  <c r="P123" i="40"/>
  <c r="P99" i="40"/>
  <c r="P87" i="40"/>
  <c r="P75" i="40"/>
  <c r="P51" i="40"/>
  <c r="P39" i="40"/>
  <c r="P27" i="40"/>
  <c r="P500" i="40"/>
  <c r="P488" i="40"/>
  <c r="P476" i="40"/>
  <c r="P464" i="40"/>
  <c r="P452" i="40"/>
  <c r="P440" i="40"/>
  <c r="P428" i="40"/>
  <c r="P416" i="40"/>
  <c r="P404" i="40"/>
  <c r="P392" i="40"/>
  <c r="P380" i="40"/>
  <c r="P368" i="40"/>
  <c r="P356" i="40"/>
  <c r="P344" i="40"/>
  <c r="P332" i="40"/>
  <c r="P320" i="40"/>
  <c r="P308" i="40"/>
  <c r="P296" i="40"/>
  <c r="P284" i="40"/>
  <c r="P272" i="40"/>
  <c r="P260" i="40"/>
  <c r="P248" i="40"/>
  <c r="P236" i="40"/>
  <c r="P224" i="40"/>
  <c r="P212" i="40"/>
  <c r="P200" i="40"/>
  <c r="P188" i="40"/>
  <c r="P176" i="40"/>
  <c r="P164" i="40"/>
  <c r="P152" i="40"/>
  <c r="P140" i="40"/>
  <c r="P128" i="40"/>
  <c r="P116" i="40"/>
  <c r="P104" i="40"/>
  <c r="P92" i="40"/>
  <c r="P80" i="40"/>
  <c r="P68" i="40"/>
  <c r="P56" i="40"/>
  <c r="P44" i="40"/>
  <c r="P32" i="40"/>
  <c r="P20" i="40"/>
  <c r="P485" i="40"/>
  <c r="P15" i="40"/>
  <c r="P11" i="40"/>
  <c r="G27" i="39"/>
  <c r="M6" i="37"/>
  <c r="M507" i="37"/>
  <c r="G30" i="39"/>
  <c r="D20" i="39" s="1"/>
  <c r="P12" i="40"/>
  <c r="P10" i="40"/>
  <c r="P9" i="40"/>
  <c r="J59" i="43"/>
  <c r="C83" i="43" s="1"/>
  <c r="P14" i="40"/>
  <c r="J70" i="43"/>
  <c r="R6" i="40"/>
  <c r="N4" i="40" s="1"/>
  <c r="B17" i="43" s="1"/>
  <c r="I6" i="40"/>
  <c r="G17" i="39"/>
  <c r="E39" i="43" l="1"/>
  <c r="L59" i="43"/>
  <c r="P57" i="43"/>
  <c r="J67" i="43"/>
  <c r="C117" i="43" s="1"/>
  <c r="J65" i="43"/>
  <c r="C115" i="43" s="1"/>
  <c r="E82" i="43"/>
  <c r="J94" i="43" s="1"/>
  <c r="J100" i="43"/>
  <c r="J107" i="43"/>
  <c r="F87" i="43"/>
  <c r="K100" i="43"/>
  <c r="K99" i="43" s="1"/>
  <c r="F82" i="43"/>
  <c r="K94" i="43" s="1"/>
  <c r="E87" i="43"/>
  <c r="C112" i="43"/>
  <c r="C86" i="43"/>
  <c r="D108" i="43"/>
  <c r="D82" i="43"/>
  <c r="C82" i="43"/>
  <c r="J57" i="43"/>
  <c r="F85" i="43"/>
  <c r="K97" i="43" s="1"/>
  <c r="E86" i="43"/>
  <c r="F86" i="43"/>
  <c r="K98" i="43" s="1"/>
  <c r="E85" i="43"/>
  <c r="D83" i="43"/>
  <c r="D109" i="43"/>
  <c r="K96" i="43"/>
  <c r="E84" i="43"/>
  <c r="L62" i="43"/>
  <c r="C111" i="43"/>
  <c r="L61" i="43"/>
  <c r="L60" i="43"/>
  <c r="C110" i="43"/>
  <c r="C109" i="43"/>
  <c r="D113" i="43"/>
  <c r="M6" i="41"/>
  <c r="J64" i="43"/>
  <c r="C114" i="43" s="1"/>
  <c r="D17" i="39"/>
  <c r="V8" i="42"/>
  <c r="J66" i="43"/>
  <c r="C116" i="43" s="1"/>
  <c r="K63" i="43"/>
  <c r="D90" i="43"/>
  <c r="D87" i="43" s="1"/>
  <c r="G23" i="39"/>
  <c r="K57" i="43"/>
  <c r="D86" i="43"/>
  <c r="D85" i="43"/>
  <c r="D84" i="43"/>
  <c r="R6" i="42"/>
  <c r="K72" i="43"/>
  <c r="D122" i="43" s="1"/>
  <c r="D120" i="43" s="1"/>
  <c r="AE1" i="41"/>
  <c r="AE4" i="41"/>
  <c r="AE2" i="41"/>
  <c r="H9" i="28"/>
  <c r="H10" i="28"/>
  <c r="H11" i="28"/>
  <c r="H12" i="28"/>
  <c r="I12" i="28" s="1"/>
  <c r="H13" i="28"/>
  <c r="I13" i="28" s="1"/>
  <c r="H14" i="28"/>
  <c r="I14" i="28" s="1"/>
  <c r="H15" i="28"/>
  <c r="I15" i="28" s="1"/>
  <c r="H16" i="28"/>
  <c r="I16" i="28" s="1"/>
  <c r="H17" i="28"/>
  <c r="I17" i="28" s="1"/>
  <c r="H18" i="28"/>
  <c r="I18" i="28" s="1"/>
  <c r="H19" i="28"/>
  <c r="I19" i="28" s="1"/>
  <c r="H20" i="28"/>
  <c r="I20" i="28" s="1"/>
  <c r="H21" i="28"/>
  <c r="I21" i="28" s="1"/>
  <c r="H22" i="28"/>
  <c r="I22" i="28" s="1"/>
  <c r="H23" i="28"/>
  <c r="I23" i="28" s="1"/>
  <c r="H24" i="28"/>
  <c r="H25" i="28"/>
  <c r="H26" i="28"/>
  <c r="H27" i="28"/>
  <c r="H28" i="28"/>
  <c r="H29" i="28"/>
  <c r="H30" i="28"/>
  <c r="H31" i="28"/>
  <c r="I31" i="28" s="1"/>
  <c r="H32" i="28"/>
  <c r="I32" i="28" s="1"/>
  <c r="H33" i="28"/>
  <c r="H34" i="28"/>
  <c r="H35" i="28"/>
  <c r="H36" i="28"/>
  <c r="H37" i="28"/>
  <c r="H38" i="28"/>
  <c r="I38" i="28" s="1"/>
  <c r="H39" i="28"/>
  <c r="H40" i="28"/>
  <c r="H41" i="28"/>
  <c r="H42" i="28"/>
  <c r="H43" i="28"/>
  <c r="H44" i="28"/>
  <c r="H45" i="28"/>
  <c r="H46" i="28"/>
  <c r="I46" i="28" s="1"/>
  <c r="H47" i="28"/>
  <c r="H48" i="28"/>
  <c r="H49" i="28"/>
  <c r="H50" i="28"/>
  <c r="H51" i="28"/>
  <c r="I51" i="28" s="1"/>
  <c r="H52" i="28"/>
  <c r="H53" i="28"/>
  <c r="H54" i="28"/>
  <c r="I54" i="28" s="1"/>
  <c r="H55" i="28"/>
  <c r="H56" i="28"/>
  <c r="I56" i="28" s="1"/>
  <c r="H57" i="28"/>
  <c r="H58" i="28"/>
  <c r="H59" i="28"/>
  <c r="H60" i="28"/>
  <c r="I60" i="28" s="1"/>
  <c r="H61" i="28"/>
  <c r="H62" i="28"/>
  <c r="I62" i="28" s="1"/>
  <c r="H63" i="28"/>
  <c r="H64" i="28"/>
  <c r="H65" i="28"/>
  <c r="H66" i="28"/>
  <c r="H67" i="28"/>
  <c r="H68" i="28"/>
  <c r="H69" i="28"/>
  <c r="H70" i="28"/>
  <c r="H71" i="28"/>
  <c r="H72" i="28"/>
  <c r="H73" i="28"/>
  <c r="H74" i="28"/>
  <c r="H75" i="28"/>
  <c r="H76" i="28"/>
  <c r="H77" i="28"/>
  <c r="H78" i="28"/>
  <c r="I78" i="28" s="1"/>
  <c r="H79" i="28"/>
  <c r="H80" i="28"/>
  <c r="H81" i="28"/>
  <c r="I81" i="28" s="1"/>
  <c r="H82" i="28"/>
  <c r="H83" i="28"/>
  <c r="H84" i="28"/>
  <c r="I84" i="28" s="1"/>
  <c r="H85" i="28"/>
  <c r="H86" i="28"/>
  <c r="H87" i="28"/>
  <c r="H88" i="28"/>
  <c r="H89" i="28"/>
  <c r="H90" i="28"/>
  <c r="H91" i="28"/>
  <c r="H92" i="28"/>
  <c r="H93" i="28"/>
  <c r="H94" i="28"/>
  <c r="H95" i="28"/>
  <c r="H96" i="28"/>
  <c r="I96" i="28" s="1"/>
  <c r="H97" i="28"/>
  <c r="I97" i="28" s="1"/>
  <c r="H98" i="28"/>
  <c r="H99" i="28"/>
  <c r="H100" i="28"/>
  <c r="H101" i="28"/>
  <c r="H102" i="28"/>
  <c r="H103" i="28"/>
  <c r="I103" i="28" s="1"/>
  <c r="H104" i="28"/>
  <c r="H105" i="28"/>
  <c r="H106" i="28"/>
  <c r="H107" i="28"/>
  <c r="H108" i="28"/>
  <c r="H109" i="28"/>
  <c r="I109" i="28" s="1"/>
  <c r="H110" i="28"/>
  <c r="H111" i="28"/>
  <c r="H112" i="28"/>
  <c r="H113" i="28"/>
  <c r="I113" i="28" s="1"/>
  <c r="H114" i="28"/>
  <c r="H115" i="28"/>
  <c r="I115" i="28" s="1"/>
  <c r="H116" i="28"/>
  <c r="H117" i="28"/>
  <c r="H118" i="28"/>
  <c r="H119" i="28"/>
  <c r="H120" i="28"/>
  <c r="H121" i="28"/>
  <c r="H122" i="28"/>
  <c r="H123" i="28"/>
  <c r="H124" i="28"/>
  <c r="H125" i="28"/>
  <c r="H126" i="28"/>
  <c r="I126" i="28" s="1"/>
  <c r="H127" i="28"/>
  <c r="H128" i="28"/>
  <c r="H129" i="28"/>
  <c r="H130" i="28"/>
  <c r="H131" i="28"/>
  <c r="H132" i="28"/>
  <c r="H133" i="28"/>
  <c r="H134" i="28"/>
  <c r="I134" i="28" s="1"/>
  <c r="H135" i="28"/>
  <c r="H136" i="28"/>
  <c r="H137" i="28"/>
  <c r="H138" i="28"/>
  <c r="H139" i="28"/>
  <c r="H140" i="28"/>
  <c r="I140" i="28" s="1"/>
  <c r="H141" i="28"/>
  <c r="H142" i="28"/>
  <c r="H143" i="28"/>
  <c r="H144" i="28"/>
  <c r="H145" i="28"/>
  <c r="H146" i="28"/>
  <c r="H147" i="28"/>
  <c r="H148" i="28"/>
  <c r="H149" i="28"/>
  <c r="I149" i="28" s="1"/>
  <c r="H150" i="28"/>
  <c r="I150" i="28" s="1"/>
  <c r="H151" i="28"/>
  <c r="H152" i="28"/>
  <c r="H153" i="28"/>
  <c r="H154" i="28"/>
  <c r="H155" i="28"/>
  <c r="H156" i="28"/>
  <c r="H157" i="28"/>
  <c r="H158" i="28"/>
  <c r="I158" i="28" s="1"/>
  <c r="H159" i="28"/>
  <c r="H160" i="28"/>
  <c r="H161" i="28"/>
  <c r="H162" i="28"/>
  <c r="H163" i="28"/>
  <c r="H164" i="28"/>
  <c r="H165" i="28"/>
  <c r="H166" i="28"/>
  <c r="H167" i="28"/>
  <c r="H168" i="28"/>
  <c r="H169" i="28"/>
  <c r="H170" i="28"/>
  <c r="H171" i="28"/>
  <c r="H172" i="28"/>
  <c r="H173" i="28"/>
  <c r="H174" i="28"/>
  <c r="H175" i="28"/>
  <c r="H176" i="28"/>
  <c r="H177" i="28"/>
  <c r="H178" i="28"/>
  <c r="H179" i="28"/>
  <c r="H180" i="28"/>
  <c r="H181" i="28"/>
  <c r="H182" i="28"/>
  <c r="H183" i="28"/>
  <c r="H184" i="28"/>
  <c r="H185" i="28"/>
  <c r="I185" i="28" s="1"/>
  <c r="H186" i="28"/>
  <c r="H187" i="28"/>
  <c r="H188" i="28"/>
  <c r="H189" i="28"/>
  <c r="I189" i="28" s="1"/>
  <c r="H190" i="28"/>
  <c r="H191" i="28"/>
  <c r="H192" i="28"/>
  <c r="H193" i="28"/>
  <c r="I193" i="28" s="1"/>
  <c r="H194" i="28"/>
  <c r="H195" i="28"/>
  <c r="H196" i="28"/>
  <c r="H197" i="28"/>
  <c r="H198" i="28"/>
  <c r="H199" i="28"/>
  <c r="I199" i="28" s="1"/>
  <c r="H200" i="28"/>
  <c r="I200" i="28" s="1"/>
  <c r="H201" i="28"/>
  <c r="I201" i="28" s="1"/>
  <c r="H202" i="28"/>
  <c r="H203" i="28"/>
  <c r="H204" i="28"/>
  <c r="H205" i="28"/>
  <c r="H206" i="28"/>
  <c r="I206" i="28" s="1"/>
  <c r="H207" i="28"/>
  <c r="H208" i="28"/>
  <c r="H209" i="28"/>
  <c r="I209" i="28" s="1"/>
  <c r="H210" i="28"/>
  <c r="H211" i="28"/>
  <c r="H212" i="28"/>
  <c r="H213" i="28"/>
  <c r="H214" i="28"/>
  <c r="H215" i="28"/>
  <c r="I215" i="28" s="1"/>
  <c r="H216" i="28"/>
  <c r="I216" i="28" s="1"/>
  <c r="H217" i="28"/>
  <c r="I217" i="28" s="1"/>
  <c r="H218" i="28"/>
  <c r="H219" i="28"/>
  <c r="H220" i="28"/>
  <c r="H221" i="28"/>
  <c r="H222" i="28"/>
  <c r="I222" i="28" s="1"/>
  <c r="H223" i="28"/>
  <c r="H224" i="28"/>
  <c r="H225" i="28"/>
  <c r="H226" i="28"/>
  <c r="H227" i="28"/>
  <c r="H228" i="28"/>
  <c r="H229" i="28"/>
  <c r="H230" i="28"/>
  <c r="H231" i="28"/>
  <c r="I231" i="28" s="1"/>
  <c r="H232" i="28"/>
  <c r="H233" i="28"/>
  <c r="H234" i="28"/>
  <c r="H235" i="28"/>
  <c r="H236" i="28"/>
  <c r="H237" i="28"/>
  <c r="H238" i="28"/>
  <c r="H239" i="28"/>
  <c r="H240" i="28"/>
  <c r="I240" i="28" s="1"/>
  <c r="H241" i="28"/>
  <c r="H242" i="28"/>
  <c r="H243" i="28"/>
  <c r="H244" i="28"/>
  <c r="I244" i="28" s="1"/>
  <c r="H245" i="28"/>
  <c r="H246" i="28"/>
  <c r="H247" i="28"/>
  <c r="H248" i="28"/>
  <c r="H249" i="28"/>
  <c r="H250" i="28"/>
  <c r="I250" i="28" s="1"/>
  <c r="H251" i="28"/>
  <c r="H252" i="28"/>
  <c r="H253" i="28"/>
  <c r="H254" i="28"/>
  <c r="H255" i="28"/>
  <c r="H256" i="28"/>
  <c r="H257" i="28"/>
  <c r="H258" i="28"/>
  <c r="H259" i="28"/>
  <c r="H260" i="28"/>
  <c r="H261" i="28"/>
  <c r="H262" i="28"/>
  <c r="H263" i="28"/>
  <c r="H264" i="28"/>
  <c r="H265" i="28"/>
  <c r="H266" i="28"/>
  <c r="H267" i="28"/>
  <c r="I267" i="28" s="1"/>
  <c r="H268" i="28"/>
  <c r="I268" i="28" s="1"/>
  <c r="H269" i="28"/>
  <c r="H270" i="28"/>
  <c r="H271" i="28"/>
  <c r="H272" i="28"/>
  <c r="H273" i="28"/>
  <c r="H274" i="28"/>
  <c r="H275" i="28"/>
  <c r="H276" i="28"/>
  <c r="H277" i="28"/>
  <c r="H278" i="28"/>
  <c r="H279" i="28"/>
  <c r="H280" i="28"/>
  <c r="I280" i="28" s="1"/>
  <c r="H281" i="28"/>
  <c r="H282" i="28"/>
  <c r="H283" i="28"/>
  <c r="H284" i="28"/>
  <c r="H285" i="28"/>
  <c r="H286" i="28"/>
  <c r="H287" i="28"/>
  <c r="H288" i="28"/>
  <c r="H289" i="28"/>
  <c r="H290" i="28"/>
  <c r="H291" i="28"/>
  <c r="H292" i="28"/>
  <c r="H293" i="28"/>
  <c r="H294" i="28"/>
  <c r="H295" i="28"/>
  <c r="H296" i="28"/>
  <c r="H297" i="28"/>
  <c r="H298" i="28"/>
  <c r="H299" i="28"/>
  <c r="H300" i="28"/>
  <c r="H301" i="28"/>
  <c r="H302" i="28"/>
  <c r="I302" i="28" s="1"/>
  <c r="H303" i="28"/>
  <c r="H304" i="28"/>
  <c r="H305" i="28"/>
  <c r="H306" i="28"/>
  <c r="H307" i="28"/>
  <c r="H308" i="28"/>
  <c r="H309" i="28"/>
  <c r="I309" i="28" s="1"/>
  <c r="H310" i="28"/>
  <c r="I310" i="28" s="1"/>
  <c r="H311" i="28"/>
  <c r="H312" i="28"/>
  <c r="H313" i="28"/>
  <c r="H314" i="28"/>
  <c r="H315" i="28"/>
  <c r="H316" i="28"/>
  <c r="H317" i="28"/>
  <c r="H318" i="28"/>
  <c r="I318" i="28" s="1"/>
  <c r="H319" i="28"/>
  <c r="H320" i="28"/>
  <c r="I320" i="28" s="1"/>
  <c r="H321" i="28"/>
  <c r="I321" i="28" s="1"/>
  <c r="H322" i="28"/>
  <c r="H323" i="28"/>
  <c r="H324" i="28"/>
  <c r="H325" i="28"/>
  <c r="I325" i="28" s="1"/>
  <c r="H326" i="28"/>
  <c r="H327" i="28"/>
  <c r="H328" i="28"/>
  <c r="I328" i="28" s="1"/>
  <c r="H329" i="28"/>
  <c r="I329" i="28" s="1"/>
  <c r="H330" i="28"/>
  <c r="H331" i="28"/>
  <c r="H332" i="28"/>
  <c r="H333" i="28"/>
  <c r="H334" i="28"/>
  <c r="H335" i="28"/>
  <c r="H336" i="28"/>
  <c r="H337" i="28"/>
  <c r="H338" i="28"/>
  <c r="H339" i="28"/>
  <c r="H340" i="28"/>
  <c r="H341" i="28"/>
  <c r="H342" i="28"/>
  <c r="I342" i="28" s="1"/>
  <c r="H343" i="28"/>
  <c r="I343" i="28" s="1"/>
  <c r="H344" i="28"/>
  <c r="H345" i="28"/>
  <c r="I345" i="28" s="1"/>
  <c r="H346" i="28"/>
  <c r="H347" i="28"/>
  <c r="H348" i="28"/>
  <c r="I348" i="28" s="1"/>
  <c r="H349" i="28"/>
  <c r="H350" i="28"/>
  <c r="H351" i="28"/>
  <c r="H352" i="28"/>
  <c r="H353" i="28"/>
  <c r="H354" i="28"/>
  <c r="H355" i="28"/>
  <c r="H356" i="28"/>
  <c r="H357" i="28"/>
  <c r="H358" i="28"/>
  <c r="I358" i="28" s="1"/>
  <c r="H359" i="28"/>
  <c r="H360" i="28"/>
  <c r="H361" i="28"/>
  <c r="I361" i="28" s="1"/>
  <c r="H362" i="28"/>
  <c r="I362" i="28" s="1"/>
  <c r="H363" i="28"/>
  <c r="H364" i="28"/>
  <c r="H365" i="28"/>
  <c r="H366" i="28"/>
  <c r="H367" i="28"/>
  <c r="H368" i="28"/>
  <c r="H369" i="28"/>
  <c r="I369" i="28" s="1"/>
  <c r="H370" i="28"/>
  <c r="H371" i="28"/>
  <c r="H372" i="28"/>
  <c r="H373" i="28"/>
  <c r="I373" i="28" s="1"/>
  <c r="H374" i="28"/>
  <c r="H375" i="28"/>
  <c r="H376" i="28"/>
  <c r="H377" i="28"/>
  <c r="H378" i="28"/>
  <c r="I378" i="28" s="1"/>
  <c r="H379" i="28"/>
  <c r="H380" i="28"/>
  <c r="H381" i="28"/>
  <c r="I381" i="28" s="1"/>
  <c r="H382" i="28"/>
  <c r="H383" i="28"/>
  <c r="H384" i="28"/>
  <c r="H385" i="28"/>
  <c r="H386" i="28"/>
  <c r="H387" i="28"/>
  <c r="H388" i="28"/>
  <c r="H389" i="28"/>
  <c r="H390" i="28"/>
  <c r="H391" i="28"/>
  <c r="H392" i="28"/>
  <c r="H393" i="28"/>
  <c r="H394" i="28"/>
  <c r="H395" i="28"/>
  <c r="H396" i="28"/>
  <c r="H397" i="28"/>
  <c r="H398" i="28"/>
  <c r="H399" i="28"/>
  <c r="H400" i="28"/>
  <c r="I400" i="28" s="1"/>
  <c r="H401" i="28"/>
  <c r="H402" i="28"/>
  <c r="H403" i="28"/>
  <c r="H404" i="28"/>
  <c r="H405" i="28"/>
  <c r="H406" i="28"/>
  <c r="H407" i="28"/>
  <c r="H408" i="28"/>
  <c r="I408" i="28" s="1"/>
  <c r="H409" i="28"/>
  <c r="H410" i="28"/>
  <c r="H411" i="28"/>
  <c r="H412" i="28"/>
  <c r="H413" i="28"/>
  <c r="H414" i="28"/>
  <c r="H415" i="28"/>
  <c r="I415" i="28" s="1"/>
  <c r="H416" i="28"/>
  <c r="H417" i="28"/>
  <c r="H418" i="28"/>
  <c r="H419" i="28"/>
  <c r="H420" i="28"/>
  <c r="H421" i="28"/>
  <c r="H422" i="28"/>
  <c r="I422" i="28" s="1"/>
  <c r="H423" i="28"/>
  <c r="H424" i="28"/>
  <c r="H425" i="28"/>
  <c r="H426" i="28"/>
  <c r="H427" i="28"/>
  <c r="H428" i="28"/>
  <c r="H429" i="28"/>
  <c r="I429" i="28" s="1"/>
  <c r="H430" i="28"/>
  <c r="I430" i="28" s="1"/>
  <c r="H431" i="28"/>
  <c r="H432" i="28"/>
  <c r="H433" i="28"/>
  <c r="H434" i="28"/>
  <c r="H435" i="28"/>
  <c r="I435" i="28" s="1"/>
  <c r="H436" i="28"/>
  <c r="H437" i="28"/>
  <c r="H438" i="28"/>
  <c r="H439" i="28"/>
  <c r="H440" i="28"/>
  <c r="H441" i="28"/>
  <c r="H442" i="28"/>
  <c r="H443" i="28"/>
  <c r="H444" i="28"/>
  <c r="H445" i="28"/>
  <c r="H446" i="28"/>
  <c r="H447" i="28"/>
  <c r="H448" i="28"/>
  <c r="H449" i="28"/>
  <c r="I449" i="28" s="1"/>
  <c r="H450" i="28"/>
  <c r="H451" i="28"/>
  <c r="H452" i="28"/>
  <c r="H453" i="28"/>
  <c r="H454" i="28"/>
  <c r="H455" i="28"/>
  <c r="H456" i="28"/>
  <c r="H457" i="28"/>
  <c r="H458" i="28"/>
  <c r="H459" i="28"/>
  <c r="I459" i="28" s="1"/>
  <c r="H460" i="28"/>
  <c r="H461" i="28"/>
  <c r="I461" i="28" s="1"/>
  <c r="H462" i="28"/>
  <c r="H463" i="28"/>
  <c r="H464" i="28"/>
  <c r="H465" i="28"/>
  <c r="H466" i="28"/>
  <c r="H467" i="28"/>
  <c r="H468" i="28"/>
  <c r="I468" i="28" s="1"/>
  <c r="H469" i="28"/>
  <c r="H470" i="28"/>
  <c r="H471" i="28"/>
  <c r="H472" i="28"/>
  <c r="H473" i="28"/>
  <c r="H474" i="28"/>
  <c r="H475" i="28"/>
  <c r="H476" i="28"/>
  <c r="H477" i="28"/>
  <c r="H478" i="28"/>
  <c r="H479" i="28"/>
  <c r="H480" i="28"/>
  <c r="H481" i="28"/>
  <c r="H482" i="28"/>
  <c r="H483" i="28"/>
  <c r="H484" i="28"/>
  <c r="H485" i="28"/>
  <c r="H486" i="28"/>
  <c r="H487" i="28"/>
  <c r="H488" i="28"/>
  <c r="H489" i="28"/>
  <c r="H490" i="28"/>
  <c r="H491" i="28"/>
  <c r="H492" i="28"/>
  <c r="H493" i="28"/>
  <c r="H494" i="28"/>
  <c r="H495" i="28"/>
  <c r="I495" i="28" s="1"/>
  <c r="H496" i="28"/>
  <c r="H497" i="28"/>
  <c r="H498" i="28"/>
  <c r="H499" i="28"/>
  <c r="H500" i="28"/>
  <c r="H501" i="28"/>
  <c r="H502" i="28"/>
  <c r="H503" i="28"/>
  <c r="I503" i="28" s="1"/>
  <c r="H504" i="28"/>
  <c r="H505" i="28"/>
  <c r="H506" i="28"/>
  <c r="I506" i="28" s="1"/>
  <c r="G82" i="43" l="1"/>
  <c r="C91" i="43"/>
  <c r="P493" i="28"/>
  <c r="I493" i="28"/>
  <c r="I397" i="28"/>
  <c r="Q397" i="28" s="1"/>
  <c r="P237" i="28"/>
  <c r="I237" i="28"/>
  <c r="Q237" i="28" s="1"/>
  <c r="I444" i="28"/>
  <c r="Q444" i="28" s="1"/>
  <c r="M332" i="28"/>
  <c r="I332" i="28"/>
  <c r="Q332" i="28" s="1"/>
  <c r="O236" i="28"/>
  <c r="I236" i="28"/>
  <c r="Q236" i="28" s="1"/>
  <c r="M188" i="28"/>
  <c r="I188" i="28"/>
  <c r="Q188" i="28" s="1"/>
  <c r="M124" i="28"/>
  <c r="I124" i="28"/>
  <c r="Q124" i="28" s="1"/>
  <c r="I44" i="28"/>
  <c r="Q44" i="28" s="1"/>
  <c r="I299" i="28"/>
  <c r="Q299" i="28" s="1"/>
  <c r="N27" i="28"/>
  <c r="I27" i="28"/>
  <c r="Q27" i="28" s="1"/>
  <c r="I487" i="28"/>
  <c r="Q487" i="28" s="1"/>
  <c r="O151" i="28"/>
  <c r="I151" i="28"/>
  <c r="Q151" i="28" s="1"/>
  <c r="P262" i="28"/>
  <c r="I262" i="28"/>
  <c r="Q262" i="28" s="1"/>
  <c r="M182" i="28"/>
  <c r="I182" i="28"/>
  <c r="Q182" i="28" s="1"/>
  <c r="I86" i="28"/>
  <c r="Q86" i="28" s="1"/>
  <c r="O70" i="28"/>
  <c r="I70" i="28"/>
  <c r="P485" i="28"/>
  <c r="I485" i="28"/>
  <c r="I245" i="28"/>
  <c r="Q245" i="28" s="1"/>
  <c r="O229" i="28"/>
  <c r="I229" i="28"/>
  <c r="I213" i="28"/>
  <c r="Q213" i="28" s="1"/>
  <c r="O197" i="28"/>
  <c r="I197" i="28"/>
  <c r="Q197" i="28" s="1"/>
  <c r="I181" i="28"/>
  <c r="Q181" i="28" s="1"/>
  <c r="I165" i="28"/>
  <c r="Q165" i="28" s="1"/>
  <c r="P133" i="28"/>
  <c r="I133" i="28"/>
  <c r="P117" i="28"/>
  <c r="I117" i="28"/>
  <c r="O101" i="28"/>
  <c r="I101" i="28"/>
  <c r="Q101" i="28" s="1"/>
  <c r="N85" i="28"/>
  <c r="I85" i="28"/>
  <c r="O69" i="28"/>
  <c r="I69" i="28"/>
  <c r="Q69" i="28" s="1"/>
  <c r="N53" i="28"/>
  <c r="I53" i="28"/>
  <c r="Q53" i="28" s="1"/>
  <c r="P37" i="28"/>
  <c r="I37" i="28"/>
  <c r="Q37" i="28" s="1"/>
  <c r="M477" i="28"/>
  <c r="I477" i="28"/>
  <c r="Q477" i="28" s="1"/>
  <c r="N413" i="28"/>
  <c r="I413" i="28"/>
  <c r="P301" i="28"/>
  <c r="I301" i="28"/>
  <c r="P157" i="28"/>
  <c r="I157" i="28"/>
  <c r="O441" i="28"/>
  <c r="I441" i="28"/>
  <c r="M281" i="28"/>
  <c r="I281" i="28"/>
  <c r="Q281" i="28" s="1"/>
  <c r="M169" i="28"/>
  <c r="I169" i="28"/>
  <c r="I121" i="28"/>
  <c r="Q121" i="28" s="1"/>
  <c r="N57" i="28"/>
  <c r="I57" i="28"/>
  <c r="Q57" i="28" s="1"/>
  <c r="M232" i="28"/>
  <c r="I232" i="28"/>
  <c r="M407" i="28"/>
  <c r="I407" i="28"/>
  <c r="O327" i="28"/>
  <c r="I327" i="28"/>
  <c r="Q327" i="28" s="1"/>
  <c r="M295" i="28"/>
  <c r="I295" i="28"/>
  <c r="M263" i="28"/>
  <c r="I263" i="28"/>
  <c r="O183" i="28"/>
  <c r="I183" i="28"/>
  <c r="O135" i="28"/>
  <c r="I135" i="28"/>
  <c r="Q135" i="28" s="1"/>
  <c r="P55" i="28"/>
  <c r="I55" i="28"/>
  <c r="Q55" i="28" s="1"/>
  <c r="I502" i="28"/>
  <c r="Q502" i="28" s="1"/>
  <c r="P230" i="28"/>
  <c r="I230" i="28"/>
  <c r="O102" i="28"/>
  <c r="I102" i="28"/>
  <c r="Q102" i="28" s="1"/>
  <c r="M420" i="28"/>
  <c r="I420" i="28"/>
  <c r="I292" i="28"/>
  <c r="Q292" i="28" s="1"/>
  <c r="O228" i="28"/>
  <c r="I228" i="28"/>
  <c r="Q228" i="28" s="1"/>
  <c r="M164" i="28"/>
  <c r="I164" i="28"/>
  <c r="Q164" i="28" s="1"/>
  <c r="O116" i="28"/>
  <c r="I116" i="28"/>
  <c r="Q116" i="28" s="1"/>
  <c r="I100" i="28"/>
  <c r="Q100" i="28" s="1"/>
  <c r="P68" i="28"/>
  <c r="I68" i="28"/>
  <c r="I52" i="28"/>
  <c r="Q52" i="28" s="1"/>
  <c r="I36" i="28"/>
  <c r="Q36" i="28" s="1"/>
  <c r="P445" i="28"/>
  <c r="I445" i="28"/>
  <c r="Q445" i="28" s="1"/>
  <c r="O365" i="28"/>
  <c r="I365" i="28"/>
  <c r="Q365" i="28" s="1"/>
  <c r="M317" i="28"/>
  <c r="I317" i="28"/>
  <c r="Q317" i="28" s="1"/>
  <c r="I221" i="28"/>
  <c r="Q221" i="28" s="1"/>
  <c r="P125" i="28"/>
  <c r="I125" i="28"/>
  <c r="P460" i="28"/>
  <c r="I460" i="28"/>
  <c r="O380" i="28"/>
  <c r="I380" i="28"/>
  <c r="O300" i="28"/>
  <c r="I300" i="28"/>
  <c r="M156" i="28"/>
  <c r="I156" i="28"/>
  <c r="Q156" i="28" s="1"/>
  <c r="M475" i="28"/>
  <c r="I475" i="28"/>
  <c r="Q475" i="28" s="1"/>
  <c r="M363" i="28"/>
  <c r="I363" i="28"/>
  <c r="O123" i="28"/>
  <c r="I123" i="28"/>
  <c r="Q123" i="28" s="1"/>
  <c r="N75" i="28"/>
  <c r="I75" i="28"/>
  <c r="Q43" i="28"/>
  <c r="I43" i="28"/>
  <c r="I442" i="28"/>
  <c r="Q442" i="28" s="1"/>
  <c r="P105" i="28"/>
  <c r="I105" i="28"/>
  <c r="P456" i="28"/>
  <c r="I456" i="28"/>
  <c r="Q456" i="28" s="1"/>
  <c r="N376" i="28"/>
  <c r="I376" i="28"/>
  <c r="Q376" i="28" s="1"/>
  <c r="N264" i="28"/>
  <c r="I264" i="28"/>
  <c r="Q264" i="28" s="1"/>
  <c r="N406" i="28"/>
  <c r="I406" i="28"/>
  <c r="Q406" i="28" s="1"/>
  <c r="P246" i="28"/>
  <c r="I246" i="28"/>
  <c r="P421" i="28"/>
  <c r="I421" i="28"/>
  <c r="P277" i="28"/>
  <c r="I277" i="28"/>
  <c r="Q277" i="28" s="1"/>
  <c r="M436" i="28"/>
  <c r="I436" i="28"/>
  <c r="N356" i="28"/>
  <c r="I356" i="28"/>
  <c r="Q356" i="28" s="1"/>
  <c r="M276" i="28"/>
  <c r="I276" i="28"/>
  <c r="Q276" i="28" s="1"/>
  <c r="M148" i="28"/>
  <c r="I148" i="28"/>
  <c r="Q148" i="28" s="1"/>
  <c r="I467" i="28"/>
  <c r="Q467" i="28" s="1"/>
  <c r="N419" i="28"/>
  <c r="I419" i="28"/>
  <c r="N403" i="28"/>
  <c r="I403" i="28"/>
  <c r="P387" i="28"/>
  <c r="I387" i="28"/>
  <c r="Q387" i="28" s="1"/>
  <c r="I371" i="28"/>
  <c r="Q371" i="28" s="1"/>
  <c r="I355" i="28"/>
  <c r="Q355" i="28" s="1"/>
  <c r="I339" i="28"/>
  <c r="Q339" i="28" s="1"/>
  <c r="I323" i="28"/>
  <c r="Q323" i="28" s="1"/>
  <c r="I307" i="28"/>
  <c r="Q307" i="28" s="1"/>
  <c r="I291" i="28"/>
  <c r="Q291" i="28" s="1"/>
  <c r="Q275" i="28"/>
  <c r="I275" i="28"/>
  <c r="N259" i="28"/>
  <c r="I259" i="28"/>
  <c r="Q259" i="28" s="1"/>
  <c r="I243" i="28"/>
  <c r="Q243" i="28" s="1"/>
  <c r="I227" i="28"/>
  <c r="Q227" i="28" s="1"/>
  <c r="M211" i="28"/>
  <c r="I211" i="28"/>
  <c r="Q211" i="28" s="1"/>
  <c r="I195" i="28"/>
  <c r="Q195" i="28" s="1"/>
  <c r="M179" i="28"/>
  <c r="I179" i="28"/>
  <c r="Q179" i="28" s="1"/>
  <c r="O163" i="28"/>
  <c r="I163" i="28"/>
  <c r="P147" i="28"/>
  <c r="I147" i="28"/>
  <c r="M131" i="28"/>
  <c r="I131" i="28"/>
  <c r="O99" i="28"/>
  <c r="I99" i="28"/>
  <c r="M83" i="28"/>
  <c r="I83" i="28"/>
  <c r="O67" i="28"/>
  <c r="I67" i="28"/>
  <c r="Q67" i="28" s="1"/>
  <c r="P35" i="28"/>
  <c r="I35" i="28"/>
  <c r="Q35" i="28" s="1"/>
  <c r="I173" i="28"/>
  <c r="Q173" i="28" s="1"/>
  <c r="M412" i="28"/>
  <c r="I412" i="28"/>
  <c r="Q411" i="28"/>
  <c r="I411" i="28"/>
  <c r="P331" i="28"/>
  <c r="I331" i="28"/>
  <c r="O251" i="28"/>
  <c r="I251" i="28"/>
  <c r="O187" i="28"/>
  <c r="I187" i="28"/>
  <c r="O171" i="28"/>
  <c r="I171" i="28"/>
  <c r="Q171" i="28" s="1"/>
  <c r="O155" i="28"/>
  <c r="I155" i="28"/>
  <c r="Q155" i="28" s="1"/>
  <c r="I91" i="28"/>
  <c r="Q91" i="28" s="1"/>
  <c r="I59" i="28"/>
  <c r="Q59" i="28" s="1"/>
  <c r="M458" i="28"/>
  <c r="I458" i="28"/>
  <c r="P394" i="28"/>
  <c r="I394" i="28"/>
  <c r="Q394" i="28" s="1"/>
  <c r="M298" i="28"/>
  <c r="I298" i="28"/>
  <c r="P218" i="28"/>
  <c r="I218" i="28"/>
  <c r="M138" i="28"/>
  <c r="I138" i="28"/>
  <c r="Q138" i="28" s="1"/>
  <c r="M42" i="28"/>
  <c r="I42" i="28"/>
  <c r="Q42" i="28" s="1"/>
  <c r="O457" i="28"/>
  <c r="I457" i="28"/>
  <c r="Q457" i="28" s="1"/>
  <c r="O393" i="28"/>
  <c r="I393" i="28"/>
  <c r="M297" i="28"/>
  <c r="I297" i="28"/>
  <c r="N233" i="28"/>
  <c r="I233" i="28"/>
  <c r="I153" i="28"/>
  <c r="Q153" i="28" s="1"/>
  <c r="O73" i="28"/>
  <c r="I73" i="28"/>
  <c r="N41" i="28"/>
  <c r="I41" i="28"/>
  <c r="Q41" i="28" s="1"/>
  <c r="I488" i="28"/>
  <c r="Q488" i="28" s="1"/>
  <c r="O72" i="28"/>
  <c r="I72" i="28"/>
  <c r="Q72" i="28" s="1"/>
  <c r="M439" i="28"/>
  <c r="I439" i="28"/>
  <c r="Q311" i="28"/>
  <c r="I311" i="28"/>
  <c r="O167" i="28"/>
  <c r="I167" i="28"/>
  <c r="M71" i="28"/>
  <c r="I71" i="28"/>
  <c r="M486" i="28"/>
  <c r="I486" i="28"/>
  <c r="Q486" i="28" s="1"/>
  <c r="I469" i="28"/>
  <c r="Q469" i="28" s="1"/>
  <c r="M389" i="28"/>
  <c r="I389" i="28"/>
  <c r="Q389" i="28" s="1"/>
  <c r="P261" i="28"/>
  <c r="I261" i="28"/>
  <c r="Q261" i="28" s="1"/>
  <c r="P388" i="28"/>
  <c r="I388" i="28"/>
  <c r="N260" i="28"/>
  <c r="I260" i="28"/>
  <c r="M132" i="28"/>
  <c r="I132" i="28"/>
  <c r="P498" i="28"/>
  <c r="I498" i="28"/>
  <c r="I434" i="28"/>
  <c r="Q434" i="28" s="1"/>
  <c r="I402" i="28"/>
  <c r="Q402" i="28" s="1"/>
  <c r="N386" i="28"/>
  <c r="I386" i="28"/>
  <c r="Q386" i="28" s="1"/>
  <c r="P370" i="28"/>
  <c r="I370" i="28"/>
  <c r="O354" i="28"/>
  <c r="I354" i="28"/>
  <c r="N338" i="28"/>
  <c r="I338" i="28"/>
  <c r="O322" i="28"/>
  <c r="I322" i="28"/>
  <c r="Q322" i="28" s="1"/>
  <c r="M306" i="28"/>
  <c r="I306" i="28"/>
  <c r="O290" i="28"/>
  <c r="I290" i="28"/>
  <c r="Q290" i="28" s="1"/>
  <c r="M274" i="28"/>
  <c r="I274" i="28"/>
  <c r="Q274" i="28" s="1"/>
  <c r="N258" i="28"/>
  <c r="I258" i="28"/>
  <c r="Q258" i="28" s="1"/>
  <c r="M242" i="28"/>
  <c r="I242" i="28"/>
  <c r="Q242" i="28" s="1"/>
  <c r="M226" i="28"/>
  <c r="I226" i="28"/>
  <c r="O210" i="28"/>
  <c r="I210" i="28"/>
  <c r="M194" i="28"/>
  <c r="I194" i="28"/>
  <c r="Q194" i="28" s="1"/>
  <c r="M178" i="28"/>
  <c r="I178" i="28"/>
  <c r="M162" i="28"/>
  <c r="I162" i="28"/>
  <c r="M146" i="28"/>
  <c r="I146" i="28"/>
  <c r="Q146" i="28" s="1"/>
  <c r="M130" i="28"/>
  <c r="I130" i="28"/>
  <c r="Q130" i="28" s="1"/>
  <c r="O114" i="28"/>
  <c r="I114" i="28"/>
  <c r="Q114" i="28" s="1"/>
  <c r="N98" i="28"/>
  <c r="I98" i="28"/>
  <c r="M82" i="28"/>
  <c r="I82" i="28"/>
  <c r="M66" i="28"/>
  <c r="I66" i="28"/>
  <c r="M50" i="28"/>
  <c r="I50" i="28"/>
  <c r="M34" i="28"/>
  <c r="I34" i="28"/>
  <c r="Q34" i="28" s="1"/>
  <c r="P269" i="28"/>
  <c r="I269" i="28"/>
  <c r="Q269" i="28" s="1"/>
  <c r="I205" i="28"/>
  <c r="Q205" i="28" s="1"/>
  <c r="O77" i="28"/>
  <c r="I77" i="28"/>
  <c r="Q77" i="28" s="1"/>
  <c r="O45" i="28"/>
  <c r="I45" i="28"/>
  <c r="M492" i="28"/>
  <c r="I492" i="28"/>
  <c r="N252" i="28"/>
  <c r="I252" i="28"/>
  <c r="Q252" i="28" s="1"/>
  <c r="O76" i="28"/>
  <c r="I76" i="28"/>
  <c r="I28" i="28"/>
  <c r="Q28" i="28" s="1"/>
  <c r="P491" i="28"/>
  <c r="I491" i="28"/>
  <c r="M395" i="28"/>
  <c r="I395" i="28"/>
  <c r="Q395" i="28" s="1"/>
  <c r="I347" i="28"/>
  <c r="Q347" i="28" s="1"/>
  <c r="N283" i="28"/>
  <c r="I283" i="28"/>
  <c r="Q203" i="28"/>
  <c r="I203" i="28"/>
  <c r="N107" i="28"/>
  <c r="I107" i="28"/>
  <c r="Q107" i="28" s="1"/>
  <c r="P490" i="28"/>
  <c r="I490" i="28"/>
  <c r="P410" i="28"/>
  <c r="I410" i="28"/>
  <c r="M330" i="28"/>
  <c r="I330" i="28"/>
  <c r="Q330" i="28" s="1"/>
  <c r="N234" i="28"/>
  <c r="I234" i="28"/>
  <c r="Q234" i="28" s="1"/>
  <c r="M154" i="28"/>
  <c r="I154" i="28"/>
  <c r="Q154" i="28" s="1"/>
  <c r="I473" i="28"/>
  <c r="Q473" i="28" s="1"/>
  <c r="M265" i="28"/>
  <c r="I265" i="28"/>
  <c r="N89" i="28"/>
  <c r="I89" i="28"/>
  <c r="Q89" i="28" s="1"/>
  <c r="N472" i="28"/>
  <c r="I472" i="28"/>
  <c r="I360" i="28"/>
  <c r="Q360" i="28" s="1"/>
  <c r="O136" i="28"/>
  <c r="I136" i="28"/>
  <c r="Q136" i="28" s="1"/>
  <c r="M104" i="28"/>
  <c r="I104" i="28"/>
  <c r="Q104" i="28" s="1"/>
  <c r="O40" i="28"/>
  <c r="I40" i="28"/>
  <c r="Q40" i="28" s="1"/>
  <c r="I455" i="28"/>
  <c r="Q455" i="28" s="1"/>
  <c r="M359" i="28"/>
  <c r="I359" i="28"/>
  <c r="I87" i="28"/>
  <c r="Q87" i="28" s="1"/>
  <c r="M438" i="28"/>
  <c r="I438" i="28"/>
  <c r="N374" i="28"/>
  <c r="I374" i="28"/>
  <c r="Q374" i="28" s="1"/>
  <c r="P278" i="28"/>
  <c r="I278" i="28"/>
  <c r="Q278" i="28" s="1"/>
  <c r="P166" i="28"/>
  <c r="I166" i="28"/>
  <c r="I405" i="28"/>
  <c r="Q405" i="28" s="1"/>
  <c r="M341" i="28"/>
  <c r="I341" i="28"/>
  <c r="P484" i="28"/>
  <c r="I484" i="28"/>
  <c r="M308" i="28"/>
  <c r="I308" i="28"/>
  <c r="M180" i="28"/>
  <c r="I180" i="28"/>
  <c r="O483" i="28"/>
  <c r="I483" i="28"/>
  <c r="N482" i="28"/>
  <c r="I482" i="28"/>
  <c r="Q482" i="28" s="1"/>
  <c r="M450" i="28"/>
  <c r="I450" i="28"/>
  <c r="Q450" i="28" s="1"/>
  <c r="N418" i="28"/>
  <c r="I418" i="28"/>
  <c r="Q418" i="28" s="1"/>
  <c r="N497" i="28"/>
  <c r="I497" i="28"/>
  <c r="Q481" i="28"/>
  <c r="I481" i="28"/>
  <c r="I465" i="28"/>
  <c r="Q465" i="28" s="1"/>
  <c r="O433" i="28"/>
  <c r="I433" i="28"/>
  <c r="I417" i="28"/>
  <c r="Q417" i="28" s="1"/>
  <c r="I401" i="28"/>
  <c r="Q401" i="28" s="1"/>
  <c r="I385" i="28"/>
  <c r="Q385" i="28" s="1"/>
  <c r="P353" i="28"/>
  <c r="I353" i="28"/>
  <c r="Q353" i="28" s="1"/>
  <c r="P337" i="28"/>
  <c r="I337" i="28"/>
  <c r="M305" i="28"/>
  <c r="I305" i="28"/>
  <c r="M289" i="28"/>
  <c r="I289" i="28"/>
  <c r="Q289" i="28" s="1"/>
  <c r="M273" i="28"/>
  <c r="I273" i="28"/>
  <c r="M257" i="28"/>
  <c r="I257" i="28"/>
  <c r="Q257" i="28" s="1"/>
  <c r="I241" i="28"/>
  <c r="Q241" i="28" s="1"/>
  <c r="N225" i="28"/>
  <c r="I225" i="28"/>
  <c r="Q225" i="28" s="1"/>
  <c r="M177" i="28"/>
  <c r="I177" i="28"/>
  <c r="Q177" i="28" s="1"/>
  <c r="O161" i="28"/>
  <c r="I161" i="28"/>
  <c r="M145" i="28"/>
  <c r="I145" i="28"/>
  <c r="P129" i="28"/>
  <c r="I129" i="28"/>
  <c r="M65" i="28"/>
  <c r="I65" i="28"/>
  <c r="N49" i="28"/>
  <c r="I49" i="28"/>
  <c r="M33" i="28"/>
  <c r="I33" i="28"/>
  <c r="O349" i="28"/>
  <c r="I349" i="28"/>
  <c r="Q349" i="28" s="1"/>
  <c r="P285" i="28"/>
  <c r="I285" i="28"/>
  <c r="Q285" i="28" s="1"/>
  <c r="O93" i="28"/>
  <c r="I93" i="28"/>
  <c r="O61" i="28"/>
  <c r="I61" i="28"/>
  <c r="P29" i="28"/>
  <c r="I29" i="28"/>
  <c r="P476" i="28"/>
  <c r="I476" i="28"/>
  <c r="N396" i="28"/>
  <c r="I396" i="28"/>
  <c r="Q396" i="28" s="1"/>
  <c r="M364" i="28"/>
  <c r="I364" i="28"/>
  <c r="P284" i="28"/>
  <c r="I284" i="28"/>
  <c r="Q284" i="28" s="1"/>
  <c r="I220" i="28"/>
  <c r="Q220" i="28" s="1"/>
  <c r="M172" i="28"/>
  <c r="I172" i="28"/>
  <c r="Q108" i="28"/>
  <c r="I108" i="28"/>
  <c r="I443" i="28"/>
  <c r="Q443" i="28" s="1"/>
  <c r="P235" i="28"/>
  <c r="I235" i="28"/>
  <c r="I426" i="28"/>
  <c r="Q426" i="28" s="1"/>
  <c r="M346" i="28"/>
  <c r="I346" i="28"/>
  <c r="Q346" i="28" s="1"/>
  <c r="O266" i="28"/>
  <c r="I266" i="28"/>
  <c r="Q266" i="28" s="1"/>
  <c r="M170" i="28"/>
  <c r="I170" i="28"/>
  <c r="Q170" i="28" s="1"/>
  <c r="M106" i="28"/>
  <c r="I106" i="28"/>
  <c r="Q26" i="28"/>
  <c r="I26" i="28"/>
  <c r="M489" i="28"/>
  <c r="I489" i="28"/>
  <c r="Q489" i="28" s="1"/>
  <c r="Q409" i="28"/>
  <c r="I409" i="28"/>
  <c r="N313" i="28"/>
  <c r="I313" i="28"/>
  <c r="Q313" i="28" s="1"/>
  <c r="M249" i="28"/>
  <c r="I249" i="28"/>
  <c r="Q249" i="28" s="1"/>
  <c r="O137" i="28"/>
  <c r="I137" i="28"/>
  <c r="M25" i="28"/>
  <c r="I25" i="28"/>
  <c r="Q25" i="28" s="1"/>
  <c r="N504" i="28"/>
  <c r="I504" i="28"/>
  <c r="N392" i="28"/>
  <c r="I392" i="28"/>
  <c r="O168" i="28"/>
  <c r="I168" i="28"/>
  <c r="Q168" i="28" s="1"/>
  <c r="N423" i="28"/>
  <c r="I423" i="28"/>
  <c r="I326" i="28"/>
  <c r="Q326" i="28" s="1"/>
  <c r="N501" i="28"/>
  <c r="I501" i="28"/>
  <c r="Q501" i="28" s="1"/>
  <c r="M357" i="28"/>
  <c r="I357" i="28"/>
  <c r="Q357" i="28" s="1"/>
  <c r="O340" i="28"/>
  <c r="I340" i="28"/>
  <c r="Q340" i="28" s="1"/>
  <c r="N212" i="28"/>
  <c r="I212" i="28"/>
  <c r="M451" i="28"/>
  <c r="I451" i="28"/>
  <c r="N496" i="28"/>
  <c r="I496" i="28"/>
  <c r="P448" i="28"/>
  <c r="I448" i="28"/>
  <c r="I432" i="28"/>
  <c r="Q432" i="28" s="1"/>
  <c r="M416" i="28"/>
  <c r="I416" i="28"/>
  <c r="I368" i="28"/>
  <c r="Q368" i="28" s="1"/>
  <c r="M336" i="28"/>
  <c r="I336" i="28"/>
  <c r="Q336" i="28" s="1"/>
  <c r="N304" i="28"/>
  <c r="I304" i="28"/>
  <c r="M272" i="28"/>
  <c r="I272" i="28"/>
  <c r="I256" i="28"/>
  <c r="Q256" i="28" s="1"/>
  <c r="Q224" i="28"/>
  <c r="I224" i="28"/>
  <c r="I208" i="28"/>
  <c r="Q208" i="28" s="1"/>
  <c r="P192" i="28"/>
  <c r="I192" i="28"/>
  <c r="Q192" i="28" s="1"/>
  <c r="M176" i="28"/>
  <c r="I176" i="28"/>
  <c r="Q176" i="28" s="1"/>
  <c r="N160" i="28"/>
  <c r="I160" i="28"/>
  <c r="Q160" i="28" s="1"/>
  <c r="O144" i="28"/>
  <c r="I144" i="28"/>
  <c r="O128" i="28"/>
  <c r="I128" i="28"/>
  <c r="N112" i="28"/>
  <c r="I112" i="28"/>
  <c r="O80" i="28"/>
  <c r="I80" i="28"/>
  <c r="O64" i="28"/>
  <c r="I64" i="28"/>
  <c r="Q64" i="28" s="1"/>
  <c r="O48" i="28"/>
  <c r="I48" i="28"/>
  <c r="N474" i="28"/>
  <c r="I474" i="28"/>
  <c r="M282" i="28"/>
  <c r="I282" i="28"/>
  <c r="Q282" i="28" s="1"/>
  <c r="I186" i="28"/>
  <c r="Q186" i="28" s="1"/>
  <c r="M122" i="28"/>
  <c r="I122" i="28"/>
  <c r="M74" i="28"/>
  <c r="I74" i="28"/>
  <c r="Q74" i="28" s="1"/>
  <c r="M58" i="28"/>
  <c r="I58" i="28"/>
  <c r="N505" i="28"/>
  <c r="I505" i="28"/>
  <c r="O377" i="28"/>
  <c r="I377" i="28"/>
  <c r="I440" i="28"/>
  <c r="Q440" i="28" s="1"/>
  <c r="M312" i="28"/>
  <c r="I312" i="28"/>
  <c r="Q312" i="28" s="1"/>
  <c r="O152" i="28"/>
  <c r="I152" i="28"/>
  <c r="M391" i="28"/>
  <c r="I391" i="28"/>
  <c r="M247" i="28"/>
  <c r="I247" i="28"/>
  <c r="Q247" i="28" s="1"/>
  <c r="Q39" i="28"/>
  <c r="I39" i="28"/>
  <c r="M470" i="28"/>
  <c r="I470" i="28"/>
  <c r="I214" i="28"/>
  <c r="Q214" i="28" s="1"/>
  <c r="I437" i="28"/>
  <c r="Q437" i="28" s="1"/>
  <c r="P293" i="28"/>
  <c r="I293" i="28"/>
  <c r="Q293" i="28" s="1"/>
  <c r="O452" i="28"/>
  <c r="I452" i="28"/>
  <c r="Q372" i="28"/>
  <c r="I372" i="28"/>
  <c r="P480" i="28"/>
  <c r="I480" i="28"/>
  <c r="M384" i="28"/>
  <c r="I384" i="28"/>
  <c r="M352" i="28"/>
  <c r="I352" i="28"/>
  <c r="M288" i="28"/>
  <c r="I288" i="28"/>
  <c r="Q288" i="28" s="1"/>
  <c r="M479" i="28"/>
  <c r="I479" i="28"/>
  <c r="Q479" i="28" s="1"/>
  <c r="M463" i="28"/>
  <c r="I463" i="28"/>
  <c r="Q463" i="28" s="1"/>
  <c r="O447" i="28"/>
  <c r="I447" i="28"/>
  <c r="M431" i="28"/>
  <c r="I431" i="28"/>
  <c r="N399" i="28"/>
  <c r="I399" i="28"/>
  <c r="N383" i="28"/>
  <c r="I383" i="28"/>
  <c r="I367" i="28"/>
  <c r="Q367" i="28" s="1"/>
  <c r="I351" i="28"/>
  <c r="Q351" i="28" s="1"/>
  <c r="M335" i="28"/>
  <c r="I335" i="28"/>
  <c r="Q335" i="28" s="1"/>
  <c r="M319" i="28"/>
  <c r="I319" i="28"/>
  <c r="M303" i="28"/>
  <c r="I303" i="28"/>
  <c r="M287" i="28"/>
  <c r="I287" i="28"/>
  <c r="M271" i="28"/>
  <c r="I271" i="28"/>
  <c r="Q271" i="28" s="1"/>
  <c r="M255" i="28"/>
  <c r="I255" i="28"/>
  <c r="M239" i="28"/>
  <c r="I239" i="28"/>
  <c r="Q239" i="28" s="1"/>
  <c r="M223" i="28"/>
  <c r="I223" i="28"/>
  <c r="Q223" i="28" s="1"/>
  <c r="N207" i="28"/>
  <c r="I207" i="28"/>
  <c r="Q207" i="28" s="1"/>
  <c r="O191" i="28"/>
  <c r="I191" i="28"/>
  <c r="Q191" i="28" s="1"/>
  <c r="O175" i="28"/>
  <c r="I175" i="28"/>
  <c r="P159" i="28"/>
  <c r="I159" i="28"/>
  <c r="O143" i="28"/>
  <c r="I143" i="28"/>
  <c r="O127" i="28"/>
  <c r="I127" i="28"/>
  <c r="M111" i="28"/>
  <c r="I111" i="28"/>
  <c r="Q111" i="28" s="1"/>
  <c r="M95" i="28"/>
  <c r="I95" i="28"/>
  <c r="Q95" i="28" s="1"/>
  <c r="M79" i="28"/>
  <c r="I79" i="28"/>
  <c r="Q79" i="28" s="1"/>
  <c r="P63" i="28"/>
  <c r="I63" i="28"/>
  <c r="Q63" i="28" s="1"/>
  <c r="I47" i="28"/>
  <c r="Q47" i="28" s="1"/>
  <c r="M333" i="28"/>
  <c r="I333" i="28"/>
  <c r="P253" i="28"/>
  <c r="I253" i="28"/>
  <c r="Q253" i="28" s="1"/>
  <c r="O141" i="28"/>
  <c r="I141" i="28"/>
  <c r="M428" i="28"/>
  <c r="I428" i="28"/>
  <c r="Q428" i="28" s="1"/>
  <c r="M316" i="28"/>
  <c r="I316" i="28"/>
  <c r="Q316" i="28" s="1"/>
  <c r="N204" i="28"/>
  <c r="I204" i="28"/>
  <c r="Q204" i="28" s="1"/>
  <c r="I92" i="28"/>
  <c r="Q92" i="28" s="1"/>
  <c r="P427" i="28"/>
  <c r="I427" i="28"/>
  <c r="M379" i="28"/>
  <c r="I379" i="28"/>
  <c r="I315" i="28"/>
  <c r="Q315" i="28" s="1"/>
  <c r="Q219" i="28"/>
  <c r="I219" i="28"/>
  <c r="I139" i="28"/>
  <c r="Q139" i="28" s="1"/>
  <c r="M314" i="28"/>
  <c r="I314" i="28"/>
  <c r="Q314" i="28" s="1"/>
  <c r="M202" i="28"/>
  <c r="I202" i="28"/>
  <c r="Q202" i="28" s="1"/>
  <c r="M90" i="28"/>
  <c r="I90" i="28"/>
  <c r="Q90" i="28" s="1"/>
  <c r="N425" i="28"/>
  <c r="I425" i="28"/>
  <c r="M424" i="28"/>
  <c r="I424" i="28"/>
  <c r="O344" i="28"/>
  <c r="I344" i="28"/>
  <c r="M296" i="28"/>
  <c r="I296" i="28"/>
  <c r="I248" i="28"/>
  <c r="Q248" i="28" s="1"/>
  <c r="M184" i="28"/>
  <c r="I184" i="28"/>
  <c r="O120" i="28"/>
  <c r="I120" i="28"/>
  <c r="Q120" i="28" s="1"/>
  <c r="O88" i="28"/>
  <c r="I88" i="28"/>
  <c r="Q88" i="28" s="1"/>
  <c r="O24" i="28"/>
  <c r="I24" i="28"/>
  <c r="Q471" i="28"/>
  <c r="I471" i="28"/>
  <c r="O375" i="28"/>
  <c r="I375" i="28"/>
  <c r="M279" i="28"/>
  <c r="I279" i="28"/>
  <c r="N119" i="28"/>
  <c r="I119" i="28"/>
  <c r="O454" i="28"/>
  <c r="I454" i="28"/>
  <c r="Q454" i="28" s="1"/>
  <c r="M390" i="28"/>
  <c r="I390" i="28"/>
  <c r="Q390" i="28" s="1"/>
  <c r="P294" i="28"/>
  <c r="I294" i="28"/>
  <c r="Q294" i="28" s="1"/>
  <c r="I198" i="28"/>
  <c r="Q198" i="28" s="1"/>
  <c r="M118" i="28"/>
  <c r="I118" i="28"/>
  <c r="I453" i="28"/>
  <c r="Q453" i="28" s="1"/>
  <c r="M500" i="28"/>
  <c r="I500" i="28"/>
  <c r="O404" i="28"/>
  <c r="I404" i="28"/>
  <c r="N324" i="28"/>
  <c r="I324" i="28"/>
  <c r="Q324" i="28" s="1"/>
  <c r="O196" i="28"/>
  <c r="I196" i="28"/>
  <c r="Q196" i="28" s="1"/>
  <c r="P499" i="28"/>
  <c r="I499" i="28"/>
  <c r="Q499" i="28" s="1"/>
  <c r="I466" i="28"/>
  <c r="Q466" i="28" s="1"/>
  <c r="O464" i="28"/>
  <c r="I464" i="28"/>
  <c r="I494" i="28"/>
  <c r="Q494" i="28" s="1"/>
  <c r="Q478" i="28"/>
  <c r="I478" i="28"/>
  <c r="M462" i="28"/>
  <c r="I462" i="28"/>
  <c r="I446" i="28"/>
  <c r="Q446" i="28" s="1"/>
  <c r="P414" i="28"/>
  <c r="I414" i="28"/>
  <c r="N398" i="28"/>
  <c r="I398" i="28"/>
  <c r="Q398" i="28" s="1"/>
  <c r="N382" i="28"/>
  <c r="I382" i="28"/>
  <c r="P366" i="28"/>
  <c r="I366" i="28"/>
  <c r="N350" i="28"/>
  <c r="I350" i="28"/>
  <c r="N334" i="28"/>
  <c r="I334" i="28"/>
  <c r="I286" i="28"/>
  <c r="Q286" i="28" s="1"/>
  <c r="I270" i="28"/>
  <c r="Q270" i="28" s="1"/>
  <c r="P254" i="28"/>
  <c r="I254" i="28"/>
  <c r="Q254" i="28" s="1"/>
  <c r="P238" i="28"/>
  <c r="I238" i="28"/>
  <c r="Q238" i="28" s="1"/>
  <c r="N190" i="28"/>
  <c r="I190" i="28"/>
  <c r="Q174" i="28"/>
  <c r="I174" i="28"/>
  <c r="P142" i="28"/>
  <c r="I142" i="28"/>
  <c r="O110" i="28"/>
  <c r="I110" i="28"/>
  <c r="P94" i="28"/>
  <c r="I94" i="28"/>
  <c r="Q94" i="28" s="1"/>
  <c r="I30" i="28"/>
  <c r="Q30" i="28" s="1"/>
  <c r="C89" i="43"/>
  <c r="J98" i="43"/>
  <c r="J96" i="43"/>
  <c r="J97" i="43"/>
  <c r="J99" i="43"/>
  <c r="C107" i="43"/>
  <c r="C113" i="43"/>
  <c r="L72" i="43"/>
  <c r="D18" i="39"/>
  <c r="G29" i="39"/>
  <c r="D81" i="43"/>
  <c r="O16" i="28"/>
  <c r="Q23" i="28"/>
  <c r="P21" i="28"/>
  <c r="C88" i="43"/>
  <c r="C90" i="43"/>
  <c r="P506" i="28"/>
  <c r="J63" i="43"/>
  <c r="K70" i="43"/>
  <c r="D95" i="43"/>
  <c r="C81" i="43"/>
  <c r="O10" i="28"/>
  <c r="P9" i="28"/>
  <c r="O8" i="28"/>
  <c r="D96" i="43"/>
  <c r="R507" i="42"/>
  <c r="O41" i="28"/>
  <c r="AE3" i="41"/>
  <c r="N202" i="28"/>
  <c r="M107" i="28"/>
  <c r="N275" i="28"/>
  <c r="P236" i="28"/>
  <c r="Q447" i="28"/>
  <c r="P314" i="28"/>
  <c r="N135" i="28"/>
  <c r="O383" i="28"/>
  <c r="P332" i="28"/>
  <c r="P447" i="28"/>
  <c r="M41" i="28"/>
  <c r="N447" i="28"/>
  <c r="P226" i="28"/>
  <c r="P453" i="28"/>
  <c r="M266" i="28"/>
  <c r="O68" i="28"/>
  <c r="P501" i="28"/>
  <c r="P423" i="28"/>
  <c r="O177" i="28"/>
  <c r="Q423" i="28"/>
  <c r="M208" i="28"/>
  <c r="N141" i="28"/>
  <c r="P462" i="28"/>
  <c r="Q338" i="28"/>
  <c r="M195" i="28"/>
  <c r="Q304" i="28"/>
  <c r="N116" i="28"/>
  <c r="Q393" i="28"/>
  <c r="M383" i="28"/>
  <c r="O353" i="28"/>
  <c r="N456" i="28"/>
  <c r="Q383" i="28"/>
  <c r="N353" i="28"/>
  <c r="M487" i="28"/>
  <c r="N288" i="28"/>
  <c r="N446" i="28"/>
  <c r="O186" i="28"/>
  <c r="N68" i="28"/>
  <c r="N176" i="28"/>
  <c r="Q68" i="28"/>
  <c r="N16" i="28"/>
  <c r="P367" i="28"/>
  <c r="M338" i="28"/>
  <c r="Q306" i="28"/>
  <c r="M275" i="28"/>
  <c r="P202" i="28"/>
  <c r="M16" i="28"/>
  <c r="N367" i="28"/>
  <c r="M55" i="28"/>
  <c r="N347" i="28"/>
  <c r="O221" i="28"/>
  <c r="O108" i="28"/>
  <c r="N35" i="28"/>
  <c r="Q458" i="28"/>
  <c r="N354" i="28"/>
  <c r="P190" i="28"/>
  <c r="P34" i="28"/>
  <c r="M466" i="28"/>
  <c r="Q370" i="28"/>
  <c r="P336" i="28"/>
  <c r="P308" i="28"/>
  <c r="M236" i="28"/>
  <c r="P123" i="28"/>
  <c r="Q504" i="28"/>
  <c r="N308" i="28"/>
  <c r="Q272" i="28"/>
  <c r="O227" i="28"/>
  <c r="O220" i="28"/>
  <c r="Q183" i="28"/>
  <c r="M123" i="28"/>
  <c r="P83" i="28"/>
  <c r="M47" i="28"/>
  <c r="N40" i="28"/>
  <c r="O493" i="28"/>
  <c r="O484" i="28"/>
  <c r="O465" i="28"/>
  <c r="O456" i="28"/>
  <c r="P397" i="28"/>
  <c r="P326" i="28"/>
  <c r="M227" i="28"/>
  <c r="O83" i="28"/>
  <c r="N73" i="28"/>
  <c r="Q493" i="28"/>
  <c r="M484" i="28"/>
  <c r="P299" i="28"/>
  <c r="N242" i="28"/>
  <c r="Q484" i="28"/>
  <c r="P406" i="28"/>
  <c r="O172" i="28"/>
  <c r="P12" i="28"/>
  <c r="M339" i="28"/>
  <c r="N314" i="28"/>
  <c r="Q226" i="28"/>
  <c r="P71" i="28"/>
  <c r="M44" i="28"/>
  <c r="O28" i="28"/>
  <c r="O18" i="28"/>
  <c r="O12" i="28"/>
  <c r="N454" i="28"/>
  <c r="N18" i="28"/>
  <c r="N12" i="28"/>
  <c r="P383" i="28"/>
  <c r="P347" i="28"/>
  <c r="P338" i="28"/>
  <c r="N322" i="28"/>
  <c r="M304" i="28"/>
  <c r="O275" i="28"/>
  <c r="O258" i="28"/>
  <c r="P195" i="28"/>
  <c r="O100" i="28"/>
  <c r="N61" i="28"/>
  <c r="M52" i="28"/>
  <c r="O35" i="28"/>
  <c r="M27" i="28"/>
  <c r="M18" i="28"/>
  <c r="M12" i="28"/>
  <c r="P471" i="28"/>
  <c r="M467" i="28"/>
  <c r="O390" i="28"/>
  <c r="M375" i="28"/>
  <c r="N360" i="28"/>
  <c r="N323" i="28"/>
  <c r="M315" i="28"/>
  <c r="M291" i="28"/>
  <c r="M284" i="28"/>
  <c r="Q218" i="28"/>
  <c r="M203" i="28"/>
  <c r="Q166" i="28"/>
  <c r="Q131" i="28"/>
  <c r="Q48" i="28"/>
  <c r="M24" i="28"/>
  <c r="P489" i="28"/>
  <c r="O471" i="28"/>
  <c r="N10" i="28"/>
  <c r="N471" i="28"/>
  <c r="N460" i="28"/>
  <c r="P432" i="28"/>
  <c r="P389" i="28"/>
  <c r="P374" i="28"/>
  <c r="O359" i="28"/>
  <c r="M135" i="28"/>
  <c r="M116" i="28"/>
  <c r="O94" i="28"/>
  <c r="N83" i="28"/>
  <c r="O74" i="28"/>
  <c r="M35" i="28"/>
  <c r="N28" i="28"/>
  <c r="N489" i="28"/>
  <c r="N494" i="28"/>
  <c r="M471" i="28"/>
  <c r="M460" i="28"/>
  <c r="N440" i="28"/>
  <c r="O432" i="28"/>
  <c r="O423" i="28"/>
  <c r="O389" i="28"/>
  <c r="Q359" i="28"/>
  <c r="O314" i="28"/>
  <c r="N307" i="28"/>
  <c r="O259" i="28"/>
  <c r="P221" i="28"/>
  <c r="O202" i="28"/>
  <c r="O195" i="28"/>
  <c r="N177" i="28"/>
  <c r="O164" i="28"/>
  <c r="P100" i="28"/>
  <c r="Q83" i="28"/>
  <c r="N74" i="28"/>
  <c r="M68" i="28"/>
  <c r="M28" i="28"/>
  <c r="P22" i="28"/>
  <c r="P470" i="28"/>
  <c r="M453" i="28"/>
  <c r="Q439" i="28"/>
  <c r="M404" i="28"/>
  <c r="N388" i="28"/>
  <c r="M327" i="28"/>
  <c r="P306" i="28"/>
  <c r="O226" i="28"/>
  <c r="N163" i="28"/>
  <c r="P155" i="28"/>
  <c r="N100" i="28"/>
  <c r="P87" i="28"/>
  <c r="M476" i="28"/>
  <c r="O501" i="28"/>
  <c r="N493" i="28"/>
  <c r="P487" i="28"/>
  <c r="O470" i="28"/>
  <c r="O445" i="28"/>
  <c r="O364" i="28"/>
  <c r="O306" i="28"/>
  <c r="N272" i="28"/>
  <c r="N226" i="28"/>
  <c r="P205" i="28"/>
  <c r="O180" i="28"/>
  <c r="N155" i="28"/>
  <c r="O148" i="28"/>
  <c r="M127" i="28"/>
  <c r="M100" i="28"/>
  <c r="M87" i="28"/>
  <c r="M67" i="28"/>
  <c r="O44" i="28"/>
  <c r="O34" i="28"/>
  <c r="M501" i="28"/>
  <c r="M493" i="28"/>
  <c r="O487" i="28"/>
  <c r="N464" i="28"/>
  <c r="O438" i="28"/>
  <c r="P412" i="28"/>
  <c r="P356" i="28"/>
  <c r="O339" i="28"/>
  <c r="N306" i="28"/>
  <c r="M292" i="28"/>
  <c r="N248" i="28"/>
  <c r="P220" i="28"/>
  <c r="O205" i="28"/>
  <c r="P186" i="28"/>
  <c r="N168" i="28"/>
  <c r="M155" i="28"/>
  <c r="P139" i="28"/>
  <c r="Q127" i="28"/>
  <c r="M120" i="28"/>
  <c r="P91" i="28"/>
  <c r="N44" i="28"/>
  <c r="P479" i="28"/>
  <c r="P161" i="28"/>
  <c r="P131" i="28"/>
  <c r="Q112" i="28"/>
  <c r="N105" i="28"/>
  <c r="O91" i="28"/>
  <c r="Q506" i="28"/>
  <c r="O479" i="28"/>
  <c r="O473" i="28"/>
  <c r="N444" i="28"/>
  <c r="M419" i="28"/>
  <c r="O316" i="28"/>
  <c r="N299" i="28"/>
  <c r="M220" i="28"/>
  <c r="M204" i="28"/>
  <c r="P179" i="28"/>
  <c r="M174" i="28"/>
  <c r="M167" i="28"/>
  <c r="O131" i="28"/>
  <c r="O119" i="28"/>
  <c r="Q105" i="28"/>
  <c r="N91" i="28"/>
  <c r="Q71" i="28"/>
  <c r="O49" i="28"/>
  <c r="N479" i="28"/>
  <c r="P291" i="28"/>
  <c r="P210" i="28"/>
  <c r="N179" i="28"/>
  <c r="N145" i="28"/>
  <c r="N131" i="28"/>
  <c r="M91" i="28"/>
  <c r="M505" i="28"/>
  <c r="N467" i="28"/>
  <c r="O462" i="28"/>
  <c r="M443" i="28"/>
  <c r="Q425" i="28"/>
  <c r="N375" i="28"/>
  <c r="O338" i="28"/>
  <c r="O291" i="28"/>
  <c r="O284" i="28"/>
  <c r="N236" i="28"/>
  <c r="N210" i="28"/>
  <c r="N203" i="28"/>
  <c r="P191" i="28"/>
  <c r="N184" i="28"/>
  <c r="M166" i="28"/>
  <c r="O160" i="28"/>
  <c r="Q145" i="28"/>
  <c r="P110" i="28"/>
  <c r="M48" i="28"/>
  <c r="N24" i="28"/>
  <c r="M506" i="28"/>
  <c r="O476" i="28"/>
  <c r="M454" i="28"/>
  <c r="M445" i="28"/>
  <c r="M426" i="28"/>
  <c r="O420" i="28"/>
  <c r="M388" i="28"/>
  <c r="M354" i="28"/>
  <c r="M322" i="28"/>
  <c r="M10" i="28"/>
  <c r="M392" i="28"/>
  <c r="Q388" i="28"/>
  <c r="Q354" i="28"/>
  <c r="O412" i="28"/>
  <c r="O406" i="28"/>
  <c r="P402" i="28"/>
  <c r="O397" i="28"/>
  <c r="P376" i="28"/>
  <c r="P372" i="28"/>
  <c r="P368" i="28"/>
  <c r="P330" i="28"/>
  <c r="N326" i="28"/>
  <c r="Q308" i="28"/>
  <c r="O252" i="28"/>
  <c r="P245" i="28"/>
  <c r="M210" i="28"/>
  <c r="P194" i="28"/>
  <c r="P143" i="28"/>
  <c r="O139" i="28"/>
  <c r="P43" i="28"/>
  <c r="Q500" i="28"/>
  <c r="N483" i="28"/>
  <c r="P478" i="28"/>
  <c r="N453" i="28"/>
  <c r="M447" i="28"/>
  <c r="N432" i="28"/>
  <c r="P424" i="28"/>
  <c r="M418" i="28"/>
  <c r="P390" i="28"/>
  <c r="P386" i="28"/>
  <c r="O382" i="28"/>
  <c r="O372" i="28"/>
  <c r="N368" i="28"/>
  <c r="O330" i="28"/>
  <c r="P290" i="28"/>
  <c r="P286" i="28"/>
  <c r="O245" i="28"/>
  <c r="P234" i="28"/>
  <c r="P214" i="28"/>
  <c r="Q210" i="28"/>
  <c r="O194" i="28"/>
  <c r="M190" i="28"/>
  <c r="N143" i="28"/>
  <c r="N139" i="28"/>
  <c r="Q119" i="28"/>
  <c r="M105" i="28"/>
  <c r="M73" i="28"/>
  <c r="M64" i="28"/>
  <c r="O59" i="28"/>
  <c r="P47" i="28"/>
  <c r="O43" i="28"/>
  <c r="M40" i="28"/>
  <c r="N478" i="28"/>
  <c r="O474" i="28"/>
  <c r="P455" i="28"/>
  <c r="O386" i="28"/>
  <c r="N372" i="28"/>
  <c r="N330" i="28"/>
  <c r="P292" i="28"/>
  <c r="N290" i="28"/>
  <c r="P274" i="28"/>
  <c r="O234" i="28"/>
  <c r="N194" i="28"/>
  <c r="N183" i="28"/>
  <c r="M175" i="28"/>
  <c r="P169" i="28"/>
  <c r="M143" i="28"/>
  <c r="M139" i="28"/>
  <c r="P114" i="28"/>
  <c r="N99" i="28"/>
  <c r="P86" i="28"/>
  <c r="N76" i="28"/>
  <c r="N43" i="28"/>
  <c r="P11" i="28"/>
  <c r="O499" i="28"/>
  <c r="M478" i="28"/>
  <c r="M474" i="28"/>
  <c r="N455" i="28"/>
  <c r="O437" i="28"/>
  <c r="O431" i="28"/>
  <c r="N405" i="28"/>
  <c r="M386" i="28"/>
  <c r="P375" i="28"/>
  <c r="M372" i="28"/>
  <c r="N344" i="28"/>
  <c r="O333" i="28"/>
  <c r="P307" i="28"/>
  <c r="O292" i="28"/>
  <c r="M290" i="28"/>
  <c r="N274" i="28"/>
  <c r="M256" i="28"/>
  <c r="P251" i="28"/>
  <c r="M234" i="28"/>
  <c r="P227" i="28"/>
  <c r="M224" i="28"/>
  <c r="O213" i="28"/>
  <c r="O203" i="28"/>
  <c r="M183" i="28"/>
  <c r="O179" i="28"/>
  <c r="Q175" i="28"/>
  <c r="N169" i="28"/>
  <c r="N159" i="28"/>
  <c r="Q147" i="28"/>
  <c r="Q143" i="28"/>
  <c r="N123" i="28"/>
  <c r="P118" i="28"/>
  <c r="N114" i="28"/>
  <c r="M99" i="28"/>
  <c r="P92" i="28"/>
  <c r="M89" i="28"/>
  <c r="O86" i="28"/>
  <c r="M76" i="28"/>
  <c r="Q58" i="28"/>
  <c r="N52" i="28"/>
  <c r="M43" i="28"/>
  <c r="M39" i="28"/>
  <c r="O11" i="28"/>
  <c r="M499" i="28"/>
  <c r="N481" i="28"/>
  <c r="P446" i="28"/>
  <c r="N437" i="28"/>
  <c r="O417" i="28"/>
  <c r="M405" i="28"/>
  <c r="P399" i="28"/>
  <c r="N395" i="28"/>
  <c r="P380" i="28"/>
  <c r="M355" i="28"/>
  <c r="O307" i="28"/>
  <c r="O298" i="28"/>
  <c r="N292" i="28"/>
  <c r="P276" i="28"/>
  <c r="N251" i="28"/>
  <c r="P243" i="28"/>
  <c r="O219" i="28"/>
  <c r="O129" i="28"/>
  <c r="O118" i="28"/>
  <c r="Q99" i="28"/>
  <c r="O92" i="28"/>
  <c r="P82" i="28"/>
  <c r="Q76" i="28"/>
  <c r="N72" i="28"/>
  <c r="N11" i="28"/>
  <c r="N219" i="28"/>
  <c r="O212" i="28"/>
  <c r="P151" i="28"/>
  <c r="M142" i="28"/>
  <c r="O132" i="28"/>
  <c r="N118" i="28"/>
  <c r="P107" i="28"/>
  <c r="N92" i="28"/>
  <c r="N82" i="28"/>
  <c r="M72" i="28"/>
  <c r="M63" i="28"/>
  <c r="O57" i="28"/>
  <c r="O42" i="28"/>
  <c r="M11" i="28"/>
  <c r="P502" i="28"/>
  <c r="P477" i="28"/>
  <c r="O399" i="28"/>
  <c r="N380" i="28"/>
  <c r="O276" i="28"/>
  <c r="N502" i="28"/>
  <c r="Q498" i="28"/>
  <c r="N477" i="28"/>
  <c r="P454" i="28"/>
  <c r="Q451" i="28"/>
  <c r="P440" i="28"/>
  <c r="N436" i="28"/>
  <c r="O409" i="28"/>
  <c r="P404" i="28"/>
  <c r="M399" i="28"/>
  <c r="M380" i="28"/>
  <c r="Q375" i="28"/>
  <c r="M371" i="28"/>
  <c r="P354" i="28"/>
  <c r="O332" i="28"/>
  <c r="O311" i="28"/>
  <c r="M307" i="28"/>
  <c r="N276" i="28"/>
  <c r="P266" i="28"/>
  <c r="N243" i="28"/>
  <c r="Q233" i="28"/>
  <c r="M219" i="28"/>
  <c r="M207" i="28"/>
  <c r="O182" i="28"/>
  <c r="P162" i="28"/>
  <c r="N151" i="28"/>
  <c r="P145" i="28"/>
  <c r="Q142" i="28"/>
  <c r="Q118" i="28"/>
  <c r="O107" i="28"/>
  <c r="M92" i="28"/>
  <c r="N88" i="28"/>
  <c r="O85" i="28"/>
  <c r="Q82" i="28"/>
  <c r="M75" i="28"/>
  <c r="M57" i="28"/>
  <c r="N42" i="28"/>
  <c r="O37" i="28"/>
  <c r="P14" i="28"/>
  <c r="O243" i="28"/>
  <c r="M502" i="28"/>
  <c r="N469" i="28"/>
  <c r="P464" i="28"/>
  <c r="O440" i="28"/>
  <c r="Q399" i="28"/>
  <c r="O388" i="28"/>
  <c r="Q380" i="28"/>
  <c r="N366" i="28"/>
  <c r="M349" i="28"/>
  <c r="O341" i="28"/>
  <c r="N337" i="28"/>
  <c r="N332" i="28"/>
  <c r="P322" i="28"/>
  <c r="N266" i="28"/>
  <c r="P260" i="28"/>
  <c r="M243" i="28"/>
  <c r="M192" i="28"/>
  <c r="P167" i="28"/>
  <c r="M151" i="28"/>
  <c r="O145" i="28"/>
  <c r="P137" i="28"/>
  <c r="N127" i="28"/>
  <c r="M112" i="28"/>
  <c r="M88" i="28"/>
  <c r="Q75" i="28"/>
  <c r="N67" i="28"/>
  <c r="P44" i="28"/>
  <c r="P18" i="28"/>
  <c r="P496" i="28"/>
  <c r="M494" i="28"/>
  <c r="O490" i="28"/>
  <c r="N487" i="28"/>
  <c r="O485" i="28"/>
  <c r="O481" i="28"/>
  <c r="N476" i="28"/>
  <c r="Q470" i="28"/>
  <c r="N470" i="28"/>
  <c r="Q462" i="28"/>
  <c r="N462" i="28"/>
  <c r="M446" i="28"/>
  <c r="O446" i="28"/>
  <c r="Q438" i="28"/>
  <c r="N438" i="28"/>
  <c r="P438" i="28"/>
  <c r="P434" i="28"/>
  <c r="P431" i="28"/>
  <c r="N429" i="28"/>
  <c r="O429" i="28"/>
  <c r="Q412" i="28"/>
  <c r="N412" i="28"/>
  <c r="M406" i="28"/>
  <c r="Q404" i="28"/>
  <c r="N404" i="28"/>
  <c r="P384" i="28"/>
  <c r="O357" i="28"/>
  <c r="P357" i="28"/>
  <c r="Q334" i="28"/>
  <c r="P334" i="28"/>
  <c r="O328" i="28"/>
  <c r="Q328" i="28"/>
  <c r="Q310" i="28"/>
  <c r="N310" i="28"/>
  <c r="Q280" i="28"/>
  <c r="M280" i="28"/>
  <c r="N280" i="28"/>
  <c r="Q267" i="28"/>
  <c r="M267" i="28"/>
  <c r="N267" i="28"/>
  <c r="O267" i="28"/>
  <c r="P267" i="28"/>
  <c r="P504" i="28"/>
  <c r="O498" i="28"/>
  <c r="O496" i="28"/>
  <c r="P492" i="28"/>
  <c r="N490" i="28"/>
  <c r="N485" i="28"/>
  <c r="N461" i="28"/>
  <c r="M461" i="28"/>
  <c r="O428" i="28"/>
  <c r="N426" i="28"/>
  <c r="O426" i="28"/>
  <c r="Q420" i="28"/>
  <c r="N420" i="28"/>
  <c r="O391" i="28"/>
  <c r="Q378" i="28"/>
  <c r="P378" i="28"/>
  <c r="O309" i="28"/>
  <c r="M309" i="28"/>
  <c r="Q302" i="28"/>
  <c r="P302" i="28"/>
  <c r="M264" i="28"/>
  <c r="M400" i="28"/>
  <c r="P400" i="28"/>
  <c r="N268" i="28"/>
  <c r="O268" i="28"/>
  <c r="P268" i="28"/>
  <c r="Q268" i="28"/>
  <c r="Q115" i="28"/>
  <c r="M115" i="28"/>
  <c r="N115" i="28"/>
  <c r="O115" i="28"/>
  <c r="P115" i="28"/>
  <c r="O506" i="28"/>
  <c r="O504" i="28"/>
  <c r="P500" i="28"/>
  <c r="N498" i="28"/>
  <c r="M496" i="28"/>
  <c r="N492" i="28"/>
  <c r="M490" i="28"/>
  <c r="O488" i="28"/>
  <c r="M485" i="28"/>
  <c r="M483" i="28"/>
  <c r="Q476" i="28"/>
  <c r="O463" i="28"/>
  <c r="M455" i="28"/>
  <c r="O455" i="28"/>
  <c r="O439" i="28"/>
  <c r="N428" i="28"/>
  <c r="P419" i="28"/>
  <c r="P413" i="28"/>
  <c r="O411" i="28"/>
  <c r="M411" i="28"/>
  <c r="P407" i="28"/>
  <c r="O403" i="28"/>
  <c r="P403" i="28"/>
  <c r="N391" i="28"/>
  <c r="M381" i="28"/>
  <c r="O381" i="28"/>
  <c r="M367" i="28"/>
  <c r="O367" i="28"/>
  <c r="P364" i="28"/>
  <c r="Q364" i="28"/>
  <c r="N364" i="28"/>
  <c r="O360" i="28"/>
  <c r="M360" i="28"/>
  <c r="P360" i="28"/>
  <c r="N342" i="28"/>
  <c r="Q342" i="28"/>
  <c r="N316" i="28"/>
  <c r="P316" i="28"/>
  <c r="P283" i="28"/>
  <c r="N506" i="28"/>
  <c r="M504" i="28"/>
  <c r="N500" i="28"/>
  <c r="M498" i="28"/>
  <c r="Q496" i="28"/>
  <c r="Q492" i="28"/>
  <c r="Q490" i="28"/>
  <c r="N488" i="28"/>
  <c r="Q485" i="28"/>
  <c r="M481" i="28"/>
  <c r="P481" i="28"/>
  <c r="O472" i="28"/>
  <c r="M469" i="28"/>
  <c r="P469" i="28"/>
  <c r="P457" i="28"/>
  <c r="P450" i="28"/>
  <c r="P441" i="28"/>
  <c r="Q431" i="28"/>
  <c r="N431" i="28"/>
  <c r="P416" i="28"/>
  <c r="N393" i="28"/>
  <c r="Q363" i="28"/>
  <c r="M356" i="28"/>
  <c r="O356" i="28"/>
  <c r="O346" i="28"/>
  <c r="M324" i="28"/>
  <c r="O324" i="28"/>
  <c r="P324" i="28"/>
  <c r="N298" i="28"/>
  <c r="P298" i="28"/>
  <c r="Q298" i="28"/>
  <c r="P270" i="28"/>
  <c r="P430" i="28"/>
  <c r="Q430" i="28"/>
  <c r="P486" i="28"/>
  <c r="P468" i="28"/>
  <c r="M468" i="28"/>
  <c r="N463" i="28"/>
  <c r="P463" i="28"/>
  <c r="O449" i="28"/>
  <c r="P449" i="28"/>
  <c r="O430" i="28"/>
  <c r="P428" i="28"/>
  <c r="Q413" i="28"/>
  <c r="M413" i="28"/>
  <c r="O413" i="28"/>
  <c r="N410" i="28"/>
  <c r="O410" i="28"/>
  <c r="N407" i="28"/>
  <c r="Q407" i="28"/>
  <c r="O407" i="28"/>
  <c r="P391" i="28"/>
  <c r="Q391" i="28"/>
  <c r="O320" i="28"/>
  <c r="Q320" i="28"/>
  <c r="N320" i="28"/>
  <c r="P320" i="28"/>
  <c r="P313" i="28"/>
  <c r="O313" i="28"/>
  <c r="Q283" i="28"/>
  <c r="O283" i="28"/>
  <c r="M283" i="28"/>
  <c r="Q185" i="28"/>
  <c r="M185" i="28"/>
  <c r="N185" i="28"/>
  <c r="O185" i="28"/>
  <c r="P185" i="28"/>
  <c r="N415" i="28"/>
  <c r="M415" i="28"/>
  <c r="P415" i="28"/>
  <c r="Q348" i="28"/>
  <c r="M348" i="28"/>
  <c r="N348" i="28"/>
  <c r="P348" i="28"/>
  <c r="P150" i="28"/>
  <c r="Q150" i="28"/>
  <c r="M150" i="28"/>
  <c r="O150" i="28"/>
  <c r="Q84" i="28"/>
  <c r="M84" i="28"/>
  <c r="N84" i="28"/>
  <c r="O84" i="28"/>
  <c r="P84" i="28"/>
  <c r="M20" i="28"/>
  <c r="N20" i="28"/>
  <c r="O20" i="28"/>
  <c r="P20" i="28"/>
  <c r="O491" i="28"/>
  <c r="N486" i="28"/>
  <c r="O482" i="28"/>
  <c r="O475" i="28"/>
  <c r="P475" i="28"/>
  <c r="N439" i="28"/>
  <c r="P439" i="28"/>
  <c r="N430" i="28"/>
  <c r="O419" i="28"/>
  <c r="Q419" i="28"/>
  <c r="O415" i="28"/>
  <c r="P396" i="28"/>
  <c r="M396" i="28"/>
  <c r="O396" i="28"/>
  <c r="M366" i="28"/>
  <c r="Q366" i="28"/>
  <c r="O366" i="28"/>
  <c r="N346" i="28"/>
  <c r="P346" i="28"/>
  <c r="Q300" i="28"/>
  <c r="M300" i="28"/>
  <c r="N300" i="28"/>
  <c r="P300" i="28"/>
  <c r="Q480" i="28"/>
  <c r="M480" i="28"/>
  <c r="Q448" i="28"/>
  <c r="N448" i="28"/>
  <c r="N435" i="28"/>
  <c r="Q435" i="28"/>
  <c r="N340" i="28"/>
  <c r="P340" i="28"/>
  <c r="P329" i="28"/>
  <c r="M329" i="28"/>
  <c r="O329" i="28"/>
  <c r="N244" i="28"/>
  <c r="Q244" i="28"/>
  <c r="M244" i="28"/>
  <c r="O244" i="28"/>
  <c r="P244" i="28"/>
  <c r="M497" i="28"/>
  <c r="P494" i="28"/>
  <c r="M491" i="28"/>
  <c r="N480" i="28"/>
  <c r="Q459" i="28"/>
  <c r="M459" i="28"/>
  <c r="P452" i="28"/>
  <c r="M452" i="28"/>
  <c r="O448" i="28"/>
  <c r="M435" i="28"/>
  <c r="M430" i="28"/>
  <c r="P426" i="28"/>
  <c r="P420" i="28"/>
  <c r="Q415" i="28"/>
  <c r="N400" i="28"/>
  <c r="M398" i="28"/>
  <c r="N385" i="28"/>
  <c r="M376" i="28"/>
  <c r="M374" i="28"/>
  <c r="O374" i="28"/>
  <c r="M365" i="28"/>
  <c r="O348" i="28"/>
  <c r="M340" i="28"/>
  <c r="Q318" i="28"/>
  <c r="P318" i="28"/>
  <c r="Q296" i="28"/>
  <c r="N296" i="28"/>
  <c r="N282" i="28"/>
  <c r="O282" i="28"/>
  <c r="P282" i="28"/>
  <c r="M268" i="28"/>
  <c r="N250" i="28"/>
  <c r="Q250" i="28"/>
  <c r="M250" i="28"/>
  <c r="O250" i="28"/>
  <c r="P250" i="28"/>
  <c r="M423" i="28"/>
  <c r="O347" i="28"/>
  <c r="P341" i="28"/>
  <c r="P333" i="28"/>
  <c r="P323" i="28"/>
  <c r="O299" i="28"/>
  <c r="N291" i="28"/>
  <c r="N284" i="28"/>
  <c r="N256" i="28"/>
  <c r="P197" i="28"/>
  <c r="N188" i="28"/>
  <c r="O149" i="28"/>
  <c r="Q149" i="28"/>
  <c r="N149" i="28"/>
  <c r="P149" i="28"/>
  <c r="Q51" i="28"/>
  <c r="M51" i="28"/>
  <c r="N51" i="28"/>
  <c r="O51" i="28"/>
  <c r="P51" i="28"/>
  <c r="M259" i="28"/>
  <c r="Q235" i="28"/>
  <c r="M235" i="28"/>
  <c r="N235" i="28"/>
  <c r="O235" i="28"/>
  <c r="M228" i="28"/>
  <c r="N228" i="28"/>
  <c r="P228" i="28"/>
  <c r="Q206" i="28"/>
  <c r="P206" i="28"/>
  <c r="P126" i="28"/>
  <c r="Q126" i="28"/>
  <c r="M126" i="28"/>
  <c r="O126" i="28"/>
  <c r="Q117" i="28"/>
  <c r="M117" i="28"/>
  <c r="O117" i="28"/>
  <c r="O351" i="28"/>
  <c r="M347" i="28"/>
  <c r="P339" i="28"/>
  <c r="O317" i="28"/>
  <c r="O308" i="28"/>
  <c r="M299" i="28"/>
  <c r="O274" i="28"/>
  <c r="O260" i="28"/>
  <c r="P258" i="28"/>
  <c r="P252" i="28"/>
  <c r="Q251" i="28"/>
  <c r="M251" i="28"/>
  <c r="M248" i="28"/>
  <c r="N241" i="28"/>
  <c r="O237" i="28"/>
  <c r="M231" i="28"/>
  <c r="Q231" i="28"/>
  <c r="M218" i="28"/>
  <c r="N218" i="28"/>
  <c r="O218" i="28"/>
  <c r="M196" i="28"/>
  <c r="N196" i="28"/>
  <c r="P196" i="28"/>
  <c r="Q187" i="28"/>
  <c r="M187" i="28"/>
  <c r="N187" i="28"/>
  <c r="P187" i="28"/>
  <c r="O159" i="28"/>
  <c r="Q159" i="28"/>
  <c r="M159" i="28"/>
  <c r="P134" i="28"/>
  <c r="Q134" i="28"/>
  <c r="M134" i="28"/>
  <c r="O134" i="28"/>
  <c r="M129" i="28"/>
  <c r="Q129" i="28"/>
  <c r="N129" i="28"/>
  <c r="O96" i="28"/>
  <c r="Q96" i="28"/>
  <c r="M96" i="28"/>
  <c r="N96" i="28"/>
  <c r="O32" i="28"/>
  <c r="Q32" i="28"/>
  <c r="M32" i="28"/>
  <c r="N32" i="28"/>
  <c r="M260" i="28"/>
  <c r="Q222" i="28"/>
  <c r="P222" i="28"/>
  <c r="Q200" i="28"/>
  <c r="M200" i="28"/>
  <c r="P158" i="28"/>
  <c r="Q158" i="28"/>
  <c r="M158" i="28"/>
  <c r="O158" i="28"/>
  <c r="M137" i="28"/>
  <c r="Q137" i="28"/>
  <c r="N137" i="28"/>
  <c r="O125" i="28"/>
  <c r="Q125" i="28"/>
  <c r="N125" i="28"/>
  <c r="P109" i="28"/>
  <c r="N109" i="28"/>
  <c r="O109" i="28"/>
  <c r="M103" i="28"/>
  <c r="Q103" i="28"/>
  <c r="P103" i="28"/>
  <c r="Q54" i="28"/>
  <c r="O54" i="28"/>
  <c r="P54" i="28"/>
  <c r="Q38" i="28"/>
  <c r="P38" i="28"/>
  <c r="N339" i="28"/>
  <c r="P275" i="28"/>
  <c r="Q260" i="28"/>
  <c r="M258" i="28"/>
  <c r="M252" i="28"/>
  <c r="Q216" i="28"/>
  <c r="M216" i="28"/>
  <c r="P212" i="28"/>
  <c r="Q212" i="28"/>
  <c r="M212" i="28"/>
  <c r="M171" i="28"/>
  <c r="N171" i="28"/>
  <c r="P171" i="28"/>
  <c r="M161" i="28"/>
  <c r="Q161" i="28"/>
  <c r="N161" i="28"/>
  <c r="O133" i="28"/>
  <c r="Q133" i="28"/>
  <c r="N133" i="28"/>
  <c r="M121" i="28"/>
  <c r="N121" i="28"/>
  <c r="O121" i="28"/>
  <c r="P121" i="28"/>
  <c r="P242" i="28"/>
  <c r="N215" i="28"/>
  <c r="Q215" i="28"/>
  <c r="M215" i="28"/>
  <c r="N199" i="28"/>
  <c r="Q199" i="28"/>
  <c r="M199" i="28"/>
  <c r="O157" i="28"/>
  <c r="Q157" i="28"/>
  <c r="N157" i="28"/>
  <c r="P259" i="28"/>
  <c r="O242" i="28"/>
  <c r="Q229" i="28"/>
  <c r="P229" i="28"/>
  <c r="N211" i="28"/>
  <c r="O211" i="28"/>
  <c r="P211" i="28"/>
  <c r="P163" i="28"/>
  <c r="Q163" i="28"/>
  <c r="M163" i="28"/>
  <c r="M153" i="28"/>
  <c r="N153" i="28"/>
  <c r="O153" i="28"/>
  <c r="P153" i="28"/>
  <c r="M147" i="28"/>
  <c r="N147" i="28"/>
  <c r="O147" i="28"/>
  <c r="Q60" i="28"/>
  <c r="M60" i="28"/>
  <c r="N60" i="28"/>
  <c r="O60" i="28"/>
  <c r="P60" i="28"/>
  <c r="O56" i="28"/>
  <c r="Q56" i="28"/>
  <c r="M56" i="28"/>
  <c r="N56" i="28"/>
  <c r="P13" i="28"/>
  <c r="O13" i="28"/>
  <c r="P102" i="28"/>
  <c r="O53" i="28"/>
  <c r="Q50" i="28"/>
  <c r="N34" i="28"/>
  <c r="N227" i="28"/>
  <c r="N220" i="28"/>
  <c r="P213" i="28"/>
  <c r="P203" i="28"/>
  <c r="N195" i="28"/>
  <c r="O190" i="28"/>
  <c r="P183" i="28"/>
  <c r="O174" i="28"/>
  <c r="O169" i="28"/>
  <c r="N167" i="28"/>
  <c r="P141" i="28"/>
  <c r="N120" i="28"/>
  <c r="P108" i="28"/>
  <c r="Q70" i="28"/>
  <c r="P59" i="28"/>
  <c r="P30" i="28"/>
  <c r="P26" i="28"/>
  <c r="O21" i="28"/>
  <c r="P19" i="28"/>
  <c r="P36" i="28"/>
  <c r="O26" i="28"/>
  <c r="O19" i="28"/>
  <c r="P204" i="28"/>
  <c r="P198" i="28"/>
  <c r="Q169" i="28"/>
  <c r="Q167" i="28"/>
  <c r="Q141" i="28"/>
  <c r="Q110" i="28"/>
  <c r="N108" i="28"/>
  <c r="N101" i="28"/>
  <c r="N80" i="28"/>
  <c r="P75" i="28"/>
  <c r="N69" i="28"/>
  <c r="N65" i="28"/>
  <c r="N59" i="28"/>
  <c r="M49" i="28"/>
  <c r="O36" i="28"/>
  <c r="O29" i="28"/>
  <c r="P27" i="28"/>
  <c r="N26" i="28"/>
  <c r="Q24" i="28"/>
  <c r="N19" i="28"/>
  <c r="N8" i="28"/>
  <c r="O204" i="28"/>
  <c r="P175" i="28"/>
  <c r="P116" i="28"/>
  <c r="M108" i="28"/>
  <c r="P99" i="28"/>
  <c r="O90" i="28"/>
  <c r="M80" i="28"/>
  <c r="P76" i="28"/>
  <c r="O75" i="28"/>
  <c r="P67" i="28"/>
  <c r="M59" i="28"/>
  <c r="P52" i="28"/>
  <c r="N36" i="28"/>
  <c r="O27" i="28"/>
  <c r="M26" i="28"/>
  <c r="M19" i="28"/>
  <c r="P10" i="28"/>
  <c r="M8" i="28"/>
  <c r="P219" i="28"/>
  <c r="P177" i="28"/>
  <c r="N175" i="28"/>
  <c r="O166" i="28"/>
  <c r="O142" i="28"/>
  <c r="P135" i="28"/>
  <c r="P127" i="28"/>
  <c r="Q80" i="28"/>
  <c r="N64" i="28"/>
  <c r="O52" i="28"/>
  <c r="N48" i="28"/>
  <c r="P42" i="28"/>
  <c r="M36" i="28"/>
  <c r="P28" i="28"/>
  <c r="Q408" i="28"/>
  <c r="O408" i="28"/>
  <c r="N408" i="28"/>
  <c r="P408" i="28"/>
  <c r="M408" i="28"/>
  <c r="N343" i="28"/>
  <c r="P343" i="28"/>
  <c r="O343" i="28"/>
  <c r="Q343" i="28"/>
  <c r="M343" i="28"/>
  <c r="Q495" i="28"/>
  <c r="M495" i="28"/>
  <c r="N495" i="28"/>
  <c r="O495" i="28"/>
  <c r="P495" i="28"/>
  <c r="Q503" i="28"/>
  <c r="M503" i="28"/>
  <c r="N503" i="28"/>
  <c r="O503" i="28"/>
  <c r="P503" i="28"/>
  <c r="M422" i="28"/>
  <c r="P422" i="28"/>
  <c r="Q422" i="28"/>
  <c r="N422" i="28"/>
  <c r="O422" i="28"/>
  <c r="Q505" i="28"/>
  <c r="O500" i="28"/>
  <c r="N499" i="28"/>
  <c r="Q497" i="28"/>
  <c r="O492" i="28"/>
  <c r="N491" i="28"/>
  <c r="O486" i="28"/>
  <c r="P482" i="28"/>
  <c r="O477" i="28"/>
  <c r="P473" i="28"/>
  <c r="Q472" i="28"/>
  <c r="M472" i="28"/>
  <c r="O469" i="28"/>
  <c r="Q468" i="28"/>
  <c r="P466" i="28"/>
  <c r="M465" i="28"/>
  <c r="N465" i="28"/>
  <c r="Q461" i="28"/>
  <c r="N459" i="28"/>
  <c r="N458" i="28"/>
  <c r="O458" i="28"/>
  <c r="N452" i="28"/>
  <c r="O451" i="28"/>
  <c r="P451" i="28"/>
  <c r="N443" i="28"/>
  <c r="O443" i="28"/>
  <c r="P443" i="28"/>
  <c r="Q441" i="28"/>
  <c r="M441" i="28"/>
  <c r="N441" i="28"/>
  <c r="Q416" i="28"/>
  <c r="O416" i="28"/>
  <c r="N416" i="28"/>
  <c r="M414" i="28"/>
  <c r="Q414" i="28"/>
  <c r="N414" i="28"/>
  <c r="O414" i="28"/>
  <c r="N394" i="28"/>
  <c r="M394" i="28"/>
  <c r="O394" i="28"/>
  <c r="Q361" i="28"/>
  <c r="M361" i="28"/>
  <c r="N361" i="28"/>
  <c r="P361" i="28"/>
  <c r="O361" i="28"/>
  <c r="Q449" i="28"/>
  <c r="M449" i="28"/>
  <c r="N449" i="28"/>
  <c r="O436" i="28"/>
  <c r="P436" i="28"/>
  <c r="Q436" i="28"/>
  <c r="M434" i="28"/>
  <c r="N434" i="28"/>
  <c r="O434" i="28"/>
  <c r="Q429" i="28"/>
  <c r="P429" i="28"/>
  <c r="M429" i="28"/>
  <c r="Q421" i="28"/>
  <c r="M421" i="28"/>
  <c r="N421" i="28"/>
  <c r="O421" i="28"/>
  <c r="O502" i="28"/>
  <c r="O494" i="28"/>
  <c r="Q491" i="28"/>
  <c r="P488" i="28"/>
  <c r="P483" i="28"/>
  <c r="M482" i="28"/>
  <c r="O478" i="28"/>
  <c r="P474" i="28"/>
  <c r="O460" i="28"/>
  <c r="M456" i="28"/>
  <c r="O453" i="28"/>
  <c r="Q452" i="28"/>
  <c r="M444" i="28"/>
  <c r="P442" i="28"/>
  <c r="P433" i="28"/>
  <c r="O402" i="28"/>
  <c r="M382" i="28"/>
  <c r="P382" i="28"/>
  <c r="Q382" i="28"/>
  <c r="Q369" i="28"/>
  <c r="M369" i="28"/>
  <c r="N369" i="28"/>
  <c r="P369" i="28"/>
  <c r="O369" i="28"/>
  <c r="M473" i="28"/>
  <c r="N473" i="28"/>
  <c r="N466" i="28"/>
  <c r="O466" i="28"/>
  <c r="O459" i="28"/>
  <c r="P459" i="28"/>
  <c r="O427" i="28"/>
  <c r="Q427" i="28"/>
  <c r="M427" i="28"/>
  <c r="N427" i="28"/>
  <c r="Q377" i="28"/>
  <c r="M377" i="28"/>
  <c r="P377" i="28"/>
  <c r="N377" i="28"/>
  <c r="P505" i="28"/>
  <c r="P497" i="28"/>
  <c r="P461" i="28"/>
  <c r="O444" i="28"/>
  <c r="P444" i="28"/>
  <c r="M442" i="28"/>
  <c r="N442" i="28"/>
  <c r="O442" i="28"/>
  <c r="Q433" i="28"/>
  <c r="M433" i="28"/>
  <c r="N433" i="28"/>
  <c r="N402" i="28"/>
  <c r="M402" i="28"/>
  <c r="P379" i="28"/>
  <c r="P345" i="28"/>
  <c r="Q345" i="28"/>
  <c r="N345" i="28"/>
  <c r="O345" i="28"/>
  <c r="M345" i="28"/>
  <c r="O505" i="28"/>
  <c r="O497" i="28"/>
  <c r="O489" i="28"/>
  <c r="M488" i="28"/>
  <c r="N484" i="28"/>
  <c r="Q483" i="28"/>
  <c r="O480" i="28"/>
  <c r="N475" i="28"/>
  <c r="Q474" i="28"/>
  <c r="P472" i="28"/>
  <c r="O468" i="28"/>
  <c r="P465" i="28"/>
  <c r="Q464" i="28"/>
  <c r="M464" i="28"/>
  <c r="O461" i="28"/>
  <c r="Q460" i="28"/>
  <c r="P458" i="28"/>
  <c r="M457" i="28"/>
  <c r="N457" i="28"/>
  <c r="N451" i="28"/>
  <c r="N450" i="28"/>
  <c r="O450" i="28"/>
  <c r="N445" i="28"/>
  <c r="M409" i="28"/>
  <c r="P409" i="28"/>
  <c r="N409" i="28"/>
  <c r="P373" i="28"/>
  <c r="Q373" i="28"/>
  <c r="M373" i="28"/>
  <c r="N373" i="28"/>
  <c r="O373" i="28"/>
  <c r="P365" i="28"/>
  <c r="N365" i="28"/>
  <c r="N468" i="28"/>
  <c r="O467" i="28"/>
  <c r="P467" i="28"/>
  <c r="P437" i="28"/>
  <c r="M437" i="28"/>
  <c r="M401" i="28"/>
  <c r="P401" i="28"/>
  <c r="N401" i="28"/>
  <c r="O401" i="28"/>
  <c r="O395" i="28"/>
  <c r="P395" i="28"/>
  <c r="N389" i="28"/>
  <c r="O387" i="28"/>
  <c r="M387" i="28"/>
  <c r="N387" i="28"/>
  <c r="N379" i="28"/>
  <c r="O379" i="28"/>
  <c r="Q379" i="28"/>
  <c r="M362" i="28"/>
  <c r="N362" i="28"/>
  <c r="O362" i="28"/>
  <c r="Q362" i="28"/>
  <c r="P362" i="28"/>
  <c r="M350" i="28"/>
  <c r="O350" i="28"/>
  <c r="P350" i="28"/>
  <c r="Q350" i="28"/>
  <c r="M425" i="28"/>
  <c r="P425" i="28"/>
  <c r="Q392" i="28"/>
  <c r="O392" i="28"/>
  <c r="M385" i="28"/>
  <c r="P385" i="28"/>
  <c r="N371" i="28"/>
  <c r="O371" i="28"/>
  <c r="P371" i="28"/>
  <c r="Q331" i="28"/>
  <c r="M331" i="28"/>
  <c r="N331" i="28"/>
  <c r="O331" i="28"/>
  <c r="N303" i="28"/>
  <c r="O303" i="28"/>
  <c r="P303" i="28"/>
  <c r="Q303" i="28"/>
  <c r="N295" i="28"/>
  <c r="O295" i="28"/>
  <c r="P295" i="28"/>
  <c r="Q295" i="28"/>
  <c r="N287" i="28"/>
  <c r="O287" i="28"/>
  <c r="P287" i="28"/>
  <c r="Q287" i="28"/>
  <c r="N279" i="28"/>
  <c r="O279" i="28"/>
  <c r="P279" i="28"/>
  <c r="Q279" i="28"/>
  <c r="N271" i="28"/>
  <c r="O271" i="28"/>
  <c r="P271" i="28"/>
  <c r="N263" i="28"/>
  <c r="O263" i="28"/>
  <c r="P263" i="28"/>
  <c r="Q263" i="28"/>
  <c r="N255" i="28"/>
  <c r="O255" i="28"/>
  <c r="P255" i="28"/>
  <c r="Q255" i="28"/>
  <c r="N247" i="28"/>
  <c r="O247" i="28"/>
  <c r="P247" i="28"/>
  <c r="Q217" i="28"/>
  <c r="M217" i="28"/>
  <c r="N217" i="28"/>
  <c r="O217" i="28"/>
  <c r="P217" i="28"/>
  <c r="P305" i="28"/>
  <c r="Q305" i="28"/>
  <c r="N305" i="28"/>
  <c r="O305" i="28"/>
  <c r="P297" i="28"/>
  <c r="Q297" i="28"/>
  <c r="N297" i="28"/>
  <c r="O297" i="28"/>
  <c r="P289" i="28"/>
  <c r="N289" i="28"/>
  <c r="O289" i="28"/>
  <c r="P281" i="28"/>
  <c r="N281" i="28"/>
  <c r="O281" i="28"/>
  <c r="P273" i="28"/>
  <c r="Q273" i="28"/>
  <c r="N273" i="28"/>
  <c r="O273" i="28"/>
  <c r="P265" i="28"/>
  <c r="Q265" i="28"/>
  <c r="N265" i="28"/>
  <c r="O265" i="28"/>
  <c r="P257" i="28"/>
  <c r="N257" i="28"/>
  <c r="O257" i="28"/>
  <c r="P249" i="28"/>
  <c r="N249" i="28"/>
  <c r="O249" i="28"/>
  <c r="M448" i="28"/>
  <c r="M440" i="28"/>
  <c r="P435" i="28"/>
  <c r="M432" i="28"/>
  <c r="N424" i="28"/>
  <c r="N417" i="28"/>
  <c r="M410" i="28"/>
  <c r="M403" i="28"/>
  <c r="N397" i="28"/>
  <c r="M393" i="28"/>
  <c r="P393" i="28"/>
  <c r="N390" i="28"/>
  <c r="N384" i="28"/>
  <c r="N381" i="28"/>
  <c r="O378" i="28"/>
  <c r="M370" i="28"/>
  <c r="N370" i="28"/>
  <c r="O370" i="28"/>
  <c r="N363" i="28"/>
  <c r="O363" i="28"/>
  <c r="P363" i="28"/>
  <c r="N319" i="28"/>
  <c r="P319" i="28"/>
  <c r="Q319" i="28"/>
  <c r="O319" i="28"/>
  <c r="Q240" i="28"/>
  <c r="N240" i="28"/>
  <c r="O240" i="28"/>
  <c r="P240" i="28"/>
  <c r="M240" i="28"/>
  <c r="O435" i="28"/>
  <c r="P418" i="28"/>
  <c r="P411" i="28"/>
  <c r="Q410" i="28"/>
  <c r="P405" i="28"/>
  <c r="Q403" i="28"/>
  <c r="Q400" i="28"/>
  <c r="O400" i="28"/>
  <c r="P398" i="28"/>
  <c r="M397" i="28"/>
  <c r="O336" i="28"/>
  <c r="N336" i="28"/>
  <c r="O425" i="28"/>
  <c r="Q424" i="28"/>
  <c r="O424" i="28"/>
  <c r="O418" i="28"/>
  <c r="M417" i="28"/>
  <c r="P417" i="28"/>
  <c r="N411" i="28"/>
  <c r="O405" i="28"/>
  <c r="O398" i="28"/>
  <c r="P392" i="28"/>
  <c r="O385" i="28"/>
  <c r="Q384" i="28"/>
  <c r="O384" i="28"/>
  <c r="P381" i="28"/>
  <c r="Q381" i="28"/>
  <c r="M378" i="28"/>
  <c r="N378" i="28"/>
  <c r="M358" i="28"/>
  <c r="O358" i="28"/>
  <c r="Q358" i="28"/>
  <c r="N358" i="28"/>
  <c r="P358" i="28"/>
  <c r="O352" i="28"/>
  <c r="Q352" i="28"/>
  <c r="N352" i="28"/>
  <c r="P352" i="28"/>
  <c r="Q325" i="28"/>
  <c r="N325" i="28"/>
  <c r="M325" i="28"/>
  <c r="O325" i="28"/>
  <c r="P325" i="28"/>
  <c r="P321" i="28"/>
  <c r="Q321" i="28"/>
  <c r="M321" i="28"/>
  <c r="N321" i="28"/>
  <c r="O321" i="28"/>
  <c r="Q301" i="28"/>
  <c r="M301" i="28"/>
  <c r="N301" i="28"/>
  <c r="O301" i="28"/>
  <c r="M293" i="28"/>
  <c r="N293" i="28"/>
  <c r="O293" i="28"/>
  <c r="M285" i="28"/>
  <c r="N285" i="28"/>
  <c r="O285" i="28"/>
  <c r="M277" i="28"/>
  <c r="N277" i="28"/>
  <c r="O277" i="28"/>
  <c r="M269" i="28"/>
  <c r="N269" i="28"/>
  <c r="O269" i="28"/>
  <c r="M261" i="28"/>
  <c r="N261" i="28"/>
  <c r="O261" i="28"/>
  <c r="M253" i="28"/>
  <c r="N253" i="28"/>
  <c r="O253" i="28"/>
  <c r="O312" i="28"/>
  <c r="N312" i="28"/>
  <c r="P312" i="28"/>
  <c r="O376" i="28"/>
  <c r="O368" i="28"/>
  <c r="N359" i="28"/>
  <c r="P359" i="28"/>
  <c r="M353" i="28"/>
  <c r="P344" i="28"/>
  <c r="O337" i="28"/>
  <c r="Q333" i="28"/>
  <c r="N333" i="28"/>
  <c r="Q329" i="28"/>
  <c r="M326" i="28"/>
  <c r="O326" i="28"/>
  <c r="M323" i="28"/>
  <c r="M320" i="28"/>
  <c r="M313" i="28"/>
  <c r="N317" i="28"/>
  <c r="M310" i="28"/>
  <c r="O310" i="28"/>
  <c r="Q193" i="28"/>
  <c r="M193" i="28"/>
  <c r="N193" i="28"/>
  <c r="O193" i="28"/>
  <c r="P193" i="28"/>
  <c r="M78" i="28"/>
  <c r="N78" i="28"/>
  <c r="Q78" i="28"/>
  <c r="O78" i="28"/>
  <c r="P78" i="28"/>
  <c r="M368" i="28"/>
  <c r="N357" i="28"/>
  <c r="P355" i="28"/>
  <c r="M351" i="28"/>
  <c r="M344" i="28"/>
  <c r="M337" i="28"/>
  <c r="P328" i="28"/>
  <c r="N318" i="28"/>
  <c r="P315" i="28"/>
  <c r="M311" i="28"/>
  <c r="Q246" i="28"/>
  <c r="M246" i="28"/>
  <c r="N246" i="28"/>
  <c r="O246" i="28"/>
  <c r="M225" i="28"/>
  <c r="O225" i="28"/>
  <c r="P225" i="28"/>
  <c r="Q81" i="28"/>
  <c r="P81" i="28"/>
  <c r="M81" i="28"/>
  <c r="O81" i="28"/>
  <c r="N81" i="28"/>
  <c r="O355" i="28"/>
  <c r="P349" i="28"/>
  <c r="Q344" i="28"/>
  <c r="P342" i="28"/>
  <c r="Q341" i="28"/>
  <c r="N341" i="28"/>
  <c r="Q337" i="28"/>
  <c r="O335" i="28"/>
  <c r="M334" i="28"/>
  <c r="O334" i="28"/>
  <c r="N328" i="28"/>
  <c r="N327" i="28"/>
  <c r="P327" i="28"/>
  <c r="O315" i="28"/>
  <c r="P309" i="28"/>
  <c r="O304" i="28"/>
  <c r="P304" i="28"/>
  <c r="M302" i="28"/>
  <c r="N302" i="28"/>
  <c r="O302" i="28"/>
  <c r="O296" i="28"/>
  <c r="P296" i="28"/>
  <c r="M294" i="28"/>
  <c r="N294" i="28"/>
  <c r="O294" i="28"/>
  <c r="O288" i="28"/>
  <c r="P288" i="28"/>
  <c r="M286" i="28"/>
  <c r="N286" i="28"/>
  <c r="O286" i="28"/>
  <c r="O280" i="28"/>
  <c r="P280" i="28"/>
  <c r="M278" i="28"/>
  <c r="N278" i="28"/>
  <c r="O278" i="28"/>
  <c r="O272" i="28"/>
  <c r="P272" i="28"/>
  <c r="M270" i="28"/>
  <c r="N270" i="28"/>
  <c r="O270" i="28"/>
  <c r="O264" i="28"/>
  <c r="P264" i="28"/>
  <c r="M262" i="28"/>
  <c r="N262" i="28"/>
  <c r="O262" i="28"/>
  <c r="O256" i="28"/>
  <c r="P256" i="28"/>
  <c r="M254" i="28"/>
  <c r="N254" i="28"/>
  <c r="O254" i="28"/>
  <c r="O248" i="28"/>
  <c r="P248" i="28"/>
  <c r="M241" i="28"/>
  <c r="O241" i="28"/>
  <c r="P241" i="28"/>
  <c r="M238" i="28"/>
  <c r="N238" i="28"/>
  <c r="O238" i="28"/>
  <c r="M233" i="28"/>
  <c r="O233" i="28"/>
  <c r="P233" i="28"/>
  <c r="Q230" i="28"/>
  <c r="M230" i="28"/>
  <c r="N230" i="28"/>
  <c r="O230" i="28"/>
  <c r="Q201" i="28"/>
  <c r="M201" i="28"/>
  <c r="N201" i="28"/>
  <c r="O201" i="28"/>
  <c r="P201" i="28"/>
  <c r="M189" i="28"/>
  <c r="Q189" i="28"/>
  <c r="N189" i="28"/>
  <c r="O189" i="28"/>
  <c r="P189" i="28"/>
  <c r="N355" i="28"/>
  <c r="N351" i="28"/>
  <c r="P351" i="28"/>
  <c r="M328" i="28"/>
  <c r="M318" i="28"/>
  <c r="O318" i="28"/>
  <c r="N315" i="28"/>
  <c r="N311" i="28"/>
  <c r="P311" i="28"/>
  <c r="P113" i="28"/>
  <c r="Q113" i="28"/>
  <c r="N113" i="28"/>
  <c r="O113" i="28"/>
  <c r="M113" i="28"/>
  <c r="Q232" i="28"/>
  <c r="N232" i="28"/>
  <c r="O232" i="28"/>
  <c r="P232" i="28"/>
  <c r="Q209" i="28"/>
  <c r="M209" i="28"/>
  <c r="N209" i="28"/>
  <c r="O209" i="28"/>
  <c r="P209" i="28"/>
  <c r="N140" i="28"/>
  <c r="P140" i="28"/>
  <c r="Q140" i="28"/>
  <c r="M140" i="28"/>
  <c r="O140" i="28"/>
  <c r="N349" i="28"/>
  <c r="M342" i="28"/>
  <c r="O342" i="28"/>
  <c r="N335" i="28"/>
  <c r="P335" i="28"/>
  <c r="N329" i="28"/>
  <c r="O323" i="28"/>
  <c r="P317" i="28"/>
  <c r="P310" i="28"/>
  <c r="Q309" i="28"/>
  <c r="N309" i="28"/>
  <c r="N245" i="28"/>
  <c r="P239" i="28"/>
  <c r="N237" i="28"/>
  <c r="P231" i="28"/>
  <c r="N229" i="28"/>
  <c r="P223" i="28"/>
  <c r="O222" i="28"/>
  <c r="N221" i="28"/>
  <c r="P215" i="28"/>
  <c r="O214" i="28"/>
  <c r="N213" i="28"/>
  <c r="P207" i="28"/>
  <c r="O206" i="28"/>
  <c r="N205" i="28"/>
  <c r="P199" i="28"/>
  <c r="O198" i="28"/>
  <c r="N197" i="28"/>
  <c r="N191" i="28"/>
  <c r="Q190" i="28"/>
  <c r="N186" i="28"/>
  <c r="P182" i="28"/>
  <c r="N182" i="28"/>
  <c r="N180" i="28"/>
  <c r="P180" i="28"/>
  <c r="Q180" i="28"/>
  <c r="P174" i="28"/>
  <c r="N174" i="28"/>
  <c r="N172" i="28"/>
  <c r="P172" i="28"/>
  <c r="Q172" i="28"/>
  <c r="P165" i="28"/>
  <c r="N138" i="28"/>
  <c r="O138" i="28"/>
  <c r="P138" i="28"/>
  <c r="M136" i="28"/>
  <c r="N136" i="28"/>
  <c r="P136" i="28"/>
  <c r="P93" i="28"/>
  <c r="Q93" i="28"/>
  <c r="M93" i="28"/>
  <c r="N93" i="28"/>
  <c r="Q31" i="28"/>
  <c r="M31" i="28"/>
  <c r="N31" i="28"/>
  <c r="O31" i="28"/>
  <c r="P31" i="28"/>
  <c r="M245" i="28"/>
  <c r="O239" i="28"/>
  <c r="M237" i="28"/>
  <c r="O231" i="28"/>
  <c r="M229" i="28"/>
  <c r="P224" i="28"/>
  <c r="O223" i="28"/>
  <c r="N222" i="28"/>
  <c r="M221" i="28"/>
  <c r="P216" i="28"/>
  <c r="O215" i="28"/>
  <c r="N214" i="28"/>
  <c r="M213" i="28"/>
  <c r="P208" i="28"/>
  <c r="O207" i="28"/>
  <c r="N206" i="28"/>
  <c r="M205" i="28"/>
  <c r="P200" i="28"/>
  <c r="O199" i="28"/>
  <c r="N198" i="28"/>
  <c r="M197" i="28"/>
  <c r="O192" i="28"/>
  <c r="M191" i="28"/>
  <c r="P188" i="28"/>
  <c r="M186" i="28"/>
  <c r="P181" i="28"/>
  <c r="P178" i="28"/>
  <c r="P173" i="28"/>
  <c r="P170" i="28"/>
  <c r="N165" i="28"/>
  <c r="Q162" i="28"/>
  <c r="N162" i="28"/>
  <c r="O162" i="28"/>
  <c r="O156" i="28"/>
  <c r="N132" i="28"/>
  <c r="P132" i="28"/>
  <c r="Q132" i="28"/>
  <c r="O124" i="28"/>
  <c r="P77" i="28"/>
  <c r="M77" i="28"/>
  <c r="N77" i="28"/>
  <c r="N239" i="28"/>
  <c r="N231" i="28"/>
  <c r="O224" i="28"/>
  <c r="N223" i="28"/>
  <c r="M222" i="28"/>
  <c r="O216" i="28"/>
  <c r="M214" i="28"/>
  <c r="O208" i="28"/>
  <c r="M206" i="28"/>
  <c r="O200" i="28"/>
  <c r="M198" i="28"/>
  <c r="N192" i="28"/>
  <c r="O188" i="28"/>
  <c r="N181" i="28"/>
  <c r="O178" i="28"/>
  <c r="N173" i="28"/>
  <c r="O170" i="28"/>
  <c r="M160" i="28"/>
  <c r="P160" i="28"/>
  <c r="N130" i="28"/>
  <c r="O130" i="28"/>
  <c r="P130" i="28"/>
  <c r="Q128" i="28"/>
  <c r="M128" i="28"/>
  <c r="N128" i="28"/>
  <c r="P128" i="28"/>
  <c r="P98" i="28"/>
  <c r="N224" i="28"/>
  <c r="N216" i="28"/>
  <c r="N208" i="28"/>
  <c r="N200" i="28"/>
  <c r="O184" i="28"/>
  <c r="O176" i="28"/>
  <c r="O165" i="28"/>
  <c r="M165" i="28"/>
  <c r="N156" i="28"/>
  <c r="P156" i="28"/>
  <c r="N124" i="28"/>
  <c r="P124" i="28"/>
  <c r="N95" i="28"/>
  <c r="O95" i="28"/>
  <c r="P95" i="28"/>
  <c r="O181" i="28"/>
  <c r="M181" i="28"/>
  <c r="Q178" i="28"/>
  <c r="N178" i="28"/>
  <c r="O173" i="28"/>
  <c r="M173" i="28"/>
  <c r="N170" i="28"/>
  <c r="N154" i="28"/>
  <c r="O154" i="28"/>
  <c r="P154" i="28"/>
  <c r="Q152" i="28"/>
  <c r="M152" i="28"/>
  <c r="N152" i="28"/>
  <c r="P152" i="28"/>
  <c r="Q122" i="28"/>
  <c r="N122" i="28"/>
  <c r="O122" i="28"/>
  <c r="P122" i="28"/>
  <c r="O104" i="28"/>
  <c r="P104" i="28"/>
  <c r="N104" i="28"/>
  <c r="M98" i="28"/>
  <c r="O98" i="28"/>
  <c r="Q98" i="28"/>
  <c r="M168" i="28"/>
  <c r="P168" i="28"/>
  <c r="N148" i="28"/>
  <c r="P148" i="28"/>
  <c r="Q106" i="28"/>
  <c r="N106" i="28"/>
  <c r="O106" i="28"/>
  <c r="P106" i="28"/>
  <c r="Q97" i="28"/>
  <c r="P97" i="28"/>
  <c r="M97" i="28"/>
  <c r="N97" i="28"/>
  <c r="O97" i="28"/>
  <c r="M62" i="28"/>
  <c r="N62" i="28"/>
  <c r="Q62" i="28"/>
  <c r="O62" i="28"/>
  <c r="P62" i="28"/>
  <c r="M46" i="28"/>
  <c r="N46" i="28"/>
  <c r="O46" i="28"/>
  <c r="Q46" i="28"/>
  <c r="P46" i="28"/>
  <c r="Q184" i="28"/>
  <c r="P184" i="28"/>
  <c r="P176" i="28"/>
  <c r="N164" i="28"/>
  <c r="P164" i="28"/>
  <c r="N146" i="28"/>
  <c r="O146" i="28"/>
  <c r="P146" i="28"/>
  <c r="Q144" i="28"/>
  <c r="M144" i="28"/>
  <c r="N144" i="28"/>
  <c r="P144" i="28"/>
  <c r="N111" i="28"/>
  <c r="O111" i="28"/>
  <c r="P111" i="28"/>
  <c r="N79" i="28"/>
  <c r="O79" i="28"/>
  <c r="P79" i="28"/>
  <c r="N166" i="28"/>
  <c r="N158" i="28"/>
  <c r="M157" i="28"/>
  <c r="N150" i="28"/>
  <c r="M149" i="28"/>
  <c r="N142" i="28"/>
  <c r="M141" i="28"/>
  <c r="N134" i="28"/>
  <c r="M133" i="28"/>
  <c r="N126" i="28"/>
  <c r="M125" i="28"/>
  <c r="P120" i="28"/>
  <c r="M119" i="28"/>
  <c r="M114" i="28"/>
  <c r="O105" i="28"/>
  <c r="N90" i="28"/>
  <c r="N87" i="28"/>
  <c r="O87" i="28"/>
  <c r="P85" i="28"/>
  <c r="Q85" i="28"/>
  <c r="M85" i="28"/>
  <c r="O82" i="28"/>
  <c r="P74" i="28"/>
  <c r="Q73" i="28"/>
  <c r="P73" i="28"/>
  <c r="M54" i="28"/>
  <c r="N54" i="28"/>
  <c r="P41" i="28"/>
  <c r="N39" i="28"/>
  <c r="O39" i="28"/>
  <c r="P39" i="28"/>
  <c r="N25" i="28"/>
  <c r="O25" i="28"/>
  <c r="P25" i="28"/>
  <c r="P66" i="28"/>
  <c r="Q65" i="28"/>
  <c r="P65" i="28"/>
  <c r="Q33" i="28"/>
  <c r="N33" i="28"/>
  <c r="O33" i="28"/>
  <c r="P33" i="28"/>
  <c r="M102" i="28"/>
  <c r="N102" i="28"/>
  <c r="N71" i="28"/>
  <c r="O71" i="28"/>
  <c r="P69" i="28"/>
  <c r="M69" i="28"/>
  <c r="O66" i="28"/>
  <c r="P58" i="28"/>
  <c r="P57" i="28"/>
  <c r="P50" i="28"/>
  <c r="Q49" i="28"/>
  <c r="P49" i="28"/>
  <c r="P45" i="28"/>
  <c r="Q45" i="28"/>
  <c r="M45" i="28"/>
  <c r="N45" i="28"/>
  <c r="M9" i="28"/>
  <c r="N9" i="28"/>
  <c r="O9" i="28"/>
  <c r="Q109" i="28"/>
  <c r="M109" i="28"/>
  <c r="M94" i="28"/>
  <c r="N94" i="28"/>
  <c r="O89" i="28"/>
  <c r="P70" i="28"/>
  <c r="N66" i="28"/>
  <c r="N63" i="28"/>
  <c r="O63" i="28"/>
  <c r="P61" i="28"/>
  <c r="Q61" i="28"/>
  <c r="M61" i="28"/>
  <c r="O58" i="28"/>
  <c r="O50" i="28"/>
  <c r="M38" i="28"/>
  <c r="N38" i="28"/>
  <c r="O38" i="28"/>
  <c r="N117" i="28"/>
  <c r="O112" i="28"/>
  <c r="P112" i="28"/>
  <c r="M86" i="28"/>
  <c r="N86" i="28"/>
  <c r="Q66" i="28"/>
  <c r="N58" i="28"/>
  <c r="N55" i="28"/>
  <c r="O55" i="28"/>
  <c r="P53" i="28"/>
  <c r="M53" i="28"/>
  <c r="N50" i="28"/>
  <c r="N47" i="28"/>
  <c r="O47" i="28"/>
  <c r="M17" i="28"/>
  <c r="N17" i="28"/>
  <c r="O17" i="28"/>
  <c r="P17" i="28"/>
  <c r="P119" i="28"/>
  <c r="M110" i="28"/>
  <c r="N110" i="28"/>
  <c r="N103" i="28"/>
  <c r="O103" i="28"/>
  <c r="P101" i="28"/>
  <c r="M101" i="28"/>
  <c r="P90" i="28"/>
  <c r="P89" i="28"/>
  <c r="M70" i="28"/>
  <c r="N70" i="28"/>
  <c r="O65" i="28"/>
  <c r="N37" i="28"/>
  <c r="O30" i="28"/>
  <c r="N29" i="28"/>
  <c r="P23" i="28"/>
  <c r="O22" i="28"/>
  <c r="N21" i="28"/>
  <c r="P15" i="28"/>
  <c r="O14" i="28"/>
  <c r="N13" i="28"/>
  <c r="P96" i="28"/>
  <c r="P88" i="28"/>
  <c r="P80" i="28"/>
  <c r="P72" i="28"/>
  <c r="P64" i="28"/>
  <c r="P56" i="28"/>
  <c r="P48" i="28"/>
  <c r="P40" i="28"/>
  <c r="M37" i="28"/>
  <c r="P32" i="28"/>
  <c r="N30" i="28"/>
  <c r="M29" i="28"/>
  <c r="P24" i="28"/>
  <c r="O23" i="28"/>
  <c r="N22" i="28"/>
  <c r="M21" i="28"/>
  <c r="P16" i="28"/>
  <c r="O15" i="28"/>
  <c r="N14" i="28"/>
  <c r="M13" i="28"/>
  <c r="P8" i="28"/>
  <c r="M30" i="28"/>
  <c r="Q29" i="28"/>
  <c r="N23" i="28"/>
  <c r="M22" i="28"/>
  <c r="N15" i="28"/>
  <c r="M14" i="28"/>
  <c r="M23" i="28"/>
  <c r="M15" i="28"/>
  <c r="J69" i="43" l="1"/>
  <c r="K69" i="43" s="1"/>
  <c r="D119" i="43" s="1"/>
  <c r="C87" i="43"/>
  <c r="Q15" i="28"/>
  <c r="D94" i="43"/>
  <c r="Q19" i="28"/>
  <c r="Q21" i="28"/>
  <c r="Q16" i="28"/>
  <c r="Q13" i="28"/>
  <c r="Q20" i="28"/>
  <c r="Q18" i="28"/>
  <c r="Q14" i="28"/>
  <c r="Q17" i="28"/>
  <c r="G28" i="39"/>
  <c r="Q22" i="28"/>
  <c r="Q10" i="28"/>
  <c r="Q12" i="28"/>
  <c r="Q11" i="28"/>
  <c r="Q9" i="28"/>
  <c r="D25" i="39" s="1"/>
  <c r="Q8" i="28"/>
  <c r="J68" i="43" l="1"/>
  <c r="C119" i="43"/>
  <c r="C118" i="43" s="1"/>
  <c r="E45" i="43"/>
  <c r="C45" i="43"/>
  <c r="F45" i="43"/>
  <c r="D45" i="43"/>
  <c r="D19" i="39"/>
  <c r="K68" i="43"/>
  <c r="F44" i="43" l="1"/>
  <c r="D118" i="43"/>
  <c r="D44" i="43"/>
  <c r="C44" i="43"/>
  <c r="E44" i="43"/>
  <c r="G35" i="39"/>
  <c r="P7" i="28"/>
  <c r="N7" i="28"/>
  <c r="O7" i="28"/>
  <c r="M7" i="28"/>
  <c r="H15" i="33"/>
  <c r="P9" i="33" l="1"/>
  <c r="P11" i="33"/>
  <c r="J6" i="2" l="1"/>
  <c r="B8" i="33" l="1"/>
  <c r="Y8" i="33" s="1"/>
  <c r="C8" i="33"/>
  <c r="D8" i="33"/>
  <c r="E8" i="33"/>
  <c r="F8" i="33"/>
  <c r="H8" i="33"/>
  <c r="I8" i="33"/>
  <c r="B9" i="33"/>
  <c r="Y9" i="33" s="1"/>
  <c r="C9" i="33"/>
  <c r="D9" i="33"/>
  <c r="E9" i="33"/>
  <c r="F9" i="33"/>
  <c r="H9" i="33"/>
  <c r="I9" i="33"/>
  <c r="B10" i="33"/>
  <c r="Y10" i="33" s="1"/>
  <c r="C10" i="33"/>
  <c r="D10" i="33"/>
  <c r="E10" i="33"/>
  <c r="F10" i="33"/>
  <c r="H10" i="33"/>
  <c r="I10" i="33"/>
  <c r="B11" i="33"/>
  <c r="Y11" i="33" s="1"/>
  <c r="C11" i="33"/>
  <c r="D11" i="33"/>
  <c r="E11" i="33"/>
  <c r="F11" i="33"/>
  <c r="H11" i="33"/>
  <c r="I11" i="33"/>
  <c r="B12" i="33"/>
  <c r="Y12" i="33" s="1"/>
  <c r="C12" i="33"/>
  <c r="D12" i="33"/>
  <c r="E12" i="33"/>
  <c r="F12" i="33"/>
  <c r="H12" i="33"/>
  <c r="I12" i="33"/>
  <c r="B13" i="33"/>
  <c r="Y13" i="33" s="1"/>
  <c r="C13" i="33"/>
  <c r="D13" i="33"/>
  <c r="E13" i="33"/>
  <c r="F13" i="33"/>
  <c r="H13" i="33"/>
  <c r="I13" i="33"/>
  <c r="B14" i="33"/>
  <c r="Y14" i="33" s="1"/>
  <c r="C14" i="33"/>
  <c r="D14" i="33"/>
  <c r="E14" i="33"/>
  <c r="F14" i="33"/>
  <c r="H14" i="33"/>
  <c r="I14" i="33"/>
  <c r="T14" i="33" s="1"/>
  <c r="B15" i="33"/>
  <c r="Y15" i="33" s="1"/>
  <c r="C15" i="33"/>
  <c r="D15" i="33"/>
  <c r="E15" i="33"/>
  <c r="F15" i="33"/>
  <c r="I15" i="33"/>
  <c r="T15" i="33" s="1"/>
  <c r="B16" i="33"/>
  <c r="Y16" i="33" s="1"/>
  <c r="C16" i="33"/>
  <c r="D16" i="33"/>
  <c r="E16" i="33"/>
  <c r="F16" i="33"/>
  <c r="H16" i="33"/>
  <c r="I16" i="33"/>
  <c r="T16" i="33" s="1"/>
  <c r="B17" i="33"/>
  <c r="Y17" i="33" s="1"/>
  <c r="C17" i="33"/>
  <c r="D17" i="33"/>
  <c r="E17" i="33"/>
  <c r="F17" i="33"/>
  <c r="H17" i="33"/>
  <c r="I17" i="33"/>
  <c r="T17" i="33" s="1"/>
  <c r="B18" i="33"/>
  <c r="Y18" i="33" s="1"/>
  <c r="C18" i="33"/>
  <c r="D18" i="33"/>
  <c r="E18" i="33"/>
  <c r="F18" i="33"/>
  <c r="H18" i="33"/>
  <c r="I18" i="33"/>
  <c r="T18" i="33" s="1"/>
  <c r="B19" i="33"/>
  <c r="Y19" i="33" s="1"/>
  <c r="C19" i="33"/>
  <c r="D19" i="33"/>
  <c r="E19" i="33"/>
  <c r="F19" i="33"/>
  <c r="H19" i="33"/>
  <c r="I19" i="33"/>
  <c r="T19" i="33" s="1"/>
  <c r="B20" i="33"/>
  <c r="Y20" i="33" s="1"/>
  <c r="C20" i="33"/>
  <c r="D20" i="33"/>
  <c r="E20" i="33"/>
  <c r="F20" i="33"/>
  <c r="H20" i="33"/>
  <c r="I20" i="33"/>
  <c r="T20" i="33" s="1"/>
  <c r="B21" i="33"/>
  <c r="Y21" i="33" s="1"/>
  <c r="C21" i="33"/>
  <c r="D21" i="33"/>
  <c r="E21" i="33"/>
  <c r="F21" i="33"/>
  <c r="H21" i="33"/>
  <c r="I21" i="33"/>
  <c r="T21" i="33" s="1"/>
  <c r="B22" i="33"/>
  <c r="Y22" i="33" s="1"/>
  <c r="C22" i="33"/>
  <c r="D22" i="33"/>
  <c r="E22" i="33"/>
  <c r="F22" i="33"/>
  <c r="H22" i="33"/>
  <c r="I22" i="33"/>
  <c r="T22" i="33" s="1"/>
  <c r="B23" i="33"/>
  <c r="Y23" i="33" s="1"/>
  <c r="C23" i="33"/>
  <c r="D23" i="33"/>
  <c r="E23" i="33"/>
  <c r="F23" i="33"/>
  <c r="H23" i="33"/>
  <c r="I23" i="33"/>
  <c r="T23" i="33" s="1"/>
  <c r="B24" i="33"/>
  <c r="Y24" i="33" s="1"/>
  <c r="C24" i="33"/>
  <c r="D24" i="33"/>
  <c r="E24" i="33"/>
  <c r="F24" i="33"/>
  <c r="H24" i="33"/>
  <c r="I24" i="33"/>
  <c r="T24" i="33" s="1"/>
  <c r="B25" i="33"/>
  <c r="Y25" i="33" s="1"/>
  <c r="C25" i="33"/>
  <c r="D25" i="33"/>
  <c r="E25" i="33"/>
  <c r="F25" i="33"/>
  <c r="H25" i="33"/>
  <c r="I25" i="33"/>
  <c r="T25" i="33" s="1"/>
  <c r="B26" i="33"/>
  <c r="Y26" i="33" s="1"/>
  <c r="C26" i="33"/>
  <c r="D26" i="33"/>
  <c r="E26" i="33"/>
  <c r="F26" i="33"/>
  <c r="H26" i="33"/>
  <c r="I26" i="33"/>
  <c r="T26" i="33" s="1"/>
  <c r="B27" i="33"/>
  <c r="Y27" i="33" s="1"/>
  <c r="C27" i="33"/>
  <c r="D27" i="33"/>
  <c r="E27" i="33"/>
  <c r="F27" i="33"/>
  <c r="H27" i="33"/>
  <c r="I27" i="33"/>
  <c r="T27" i="33" s="1"/>
  <c r="B28" i="33"/>
  <c r="Y28" i="33" s="1"/>
  <c r="C28" i="33"/>
  <c r="D28" i="33"/>
  <c r="E28" i="33"/>
  <c r="F28" i="33"/>
  <c r="H28" i="33"/>
  <c r="I28" i="33"/>
  <c r="T28" i="33" s="1"/>
  <c r="B29" i="33"/>
  <c r="Y29" i="33" s="1"/>
  <c r="C29" i="33"/>
  <c r="D29" i="33"/>
  <c r="E29" i="33"/>
  <c r="F29" i="33"/>
  <c r="H29" i="33"/>
  <c r="I29" i="33"/>
  <c r="T29" i="33" s="1"/>
  <c r="B30" i="33"/>
  <c r="Y30" i="33" s="1"/>
  <c r="C30" i="33"/>
  <c r="D30" i="33"/>
  <c r="E30" i="33"/>
  <c r="F30" i="33"/>
  <c r="H30" i="33"/>
  <c r="I30" i="33"/>
  <c r="T30" i="33" s="1"/>
  <c r="B31" i="33"/>
  <c r="Y31" i="33" s="1"/>
  <c r="C31" i="33"/>
  <c r="D31" i="33"/>
  <c r="E31" i="33"/>
  <c r="F31" i="33"/>
  <c r="H31" i="33"/>
  <c r="I31" i="33"/>
  <c r="T31" i="33" s="1"/>
  <c r="B32" i="33"/>
  <c r="Y32" i="33" s="1"/>
  <c r="C32" i="33"/>
  <c r="D32" i="33"/>
  <c r="E32" i="33"/>
  <c r="F32" i="33"/>
  <c r="H32" i="33"/>
  <c r="I32" i="33"/>
  <c r="T32" i="33" s="1"/>
  <c r="B33" i="33"/>
  <c r="Y33" i="33" s="1"/>
  <c r="C33" i="33"/>
  <c r="D33" i="33"/>
  <c r="E33" i="33"/>
  <c r="F33" i="33"/>
  <c r="H33" i="33"/>
  <c r="I33" i="33"/>
  <c r="T33" i="33" s="1"/>
  <c r="B34" i="33"/>
  <c r="Y34" i="33" s="1"/>
  <c r="C34" i="33"/>
  <c r="D34" i="33"/>
  <c r="E34" i="33"/>
  <c r="F34" i="33"/>
  <c r="H34" i="33"/>
  <c r="I34" i="33"/>
  <c r="T34" i="33" s="1"/>
  <c r="B35" i="33"/>
  <c r="Y35" i="33" s="1"/>
  <c r="C35" i="33"/>
  <c r="D35" i="33"/>
  <c r="E35" i="33"/>
  <c r="F35" i="33"/>
  <c r="H35" i="33"/>
  <c r="I35" i="33"/>
  <c r="T35" i="33" s="1"/>
  <c r="B36" i="33"/>
  <c r="Y36" i="33" s="1"/>
  <c r="C36" i="33"/>
  <c r="D36" i="33"/>
  <c r="E36" i="33"/>
  <c r="F36" i="33"/>
  <c r="H36" i="33"/>
  <c r="I36" i="33"/>
  <c r="T36" i="33" s="1"/>
  <c r="B37" i="33"/>
  <c r="Y37" i="33" s="1"/>
  <c r="C37" i="33"/>
  <c r="D37" i="33"/>
  <c r="E37" i="33"/>
  <c r="F37" i="33"/>
  <c r="H37" i="33"/>
  <c r="I37" i="33"/>
  <c r="T37" i="33" s="1"/>
  <c r="B38" i="33"/>
  <c r="Y38" i="33" s="1"/>
  <c r="C38" i="33"/>
  <c r="D38" i="33"/>
  <c r="E38" i="33"/>
  <c r="F38" i="33"/>
  <c r="H38" i="33"/>
  <c r="I38" i="33"/>
  <c r="T38" i="33" s="1"/>
  <c r="B39" i="33"/>
  <c r="Y39" i="33" s="1"/>
  <c r="C39" i="33"/>
  <c r="D39" i="33"/>
  <c r="E39" i="33"/>
  <c r="F39" i="33"/>
  <c r="H39" i="33"/>
  <c r="I39" i="33"/>
  <c r="T39" i="33" s="1"/>
  <c r="B40" i="33"/>
  <c r="Y40" i="33" s="1"/>
  <c r="C40" i="33"/>
  <c r="D40" i="33"/>
  <c r="E40" i="33"/>
  <c r="F40" i="33"/>
  <c r="H40" i="33"/>
  <c r="I40" i="33"/>
  <c r="T40" i="33" s="1"/>
  <c r="B41" i="33"/>
  <c r="Y41" i="33" s="1"/>
  <c r="C41" i="33"/>
  <c r="D41" i="33"/>
  <c r="E41" i="33"/>
  <c r="F41" i="33"/>
  <c r="H41" i="33"/>
  <c r="I41" i="33"/>
  <c r="T41" i="33" s="1"/>
  <c r="B42" i="33"/>
  <c r="Y42" i="33" s="1"/>
  <c r="C42" i="33"/>
  <c r="D42" i="33"/>
  <c r="E42" i="33"/>
  <c r="F42" i="33"/>
  <c r="H42" i="33"/>
  <c r="I42" i="33"/>
  <c r="T42" i="33" s="1"/>
  <c r="B43" i="33"/>
  <c r="Y43" i="33" s="1"/>
  <c r="C43" i="33"/>
  <c r="D43" i="33"/>
  <c r="E43" i="33"/>
  <c r="F43" i="33"/>
  <c r="H43" i="33"/>
  <c r="I43" i="33"/>
  <c r="T43" i="33" s="1"/>
  <c r="B44" i="33"/>
  <c r="Y44" i="33" s="1"/>
  <c r="C44" i="33"/>
  <c r="D44" i="33"/>
  <c r="E44" i="33"/>
  <c r="F44" i="33"/>
  <c r="H44" i="33"/>
  <c r="I44" i="33"/>
  <c r="T44" i="33" s="1"/>
  <c r="B45" i="33"/>
  <c r="Y45" i="33" s="1"/>
  <c r="C45" i="33"/>
  <c r="D45" i="33"/>
  <c r="E45" i="33"/>
  <c r="F45" i="33"/>
  <c r="H45" i="33"/>
  <c r="I45" i="33"/>
  <c r="T45" i="33" s="1"/>
  <c r="B46" i="33"/>
  <c r="Y46" i="33" s="1"/>
  <c r="C46" i="33"/>
  <c r="D46" i="33"/>
  <c r="E46" i="33"/>
  <c r="F46" i="33"/>
  <c r="H46" i="33"/>
  <c r="I46" i="33"/>
  <c r="T46" i="33" s="1"/>
  <c r="B47" i="33"/>
  <c r="Y47" i="33" s="1"/>
  <c r="C47" i="33"/>
  <c r="D47" i="33"/>
  <c r="E47" i="33"/>
  <c r="F47" i="33"/>
  <c r="H47" i="33"/>
  <c r="I47" i="33"/>
  <c r="T47" i="33" s="1"/>
  <c r="B48" i="33"/>
  <c r="Y48" i="33" s="1"/>
  <c r="C48" i="33"/>
  <c r="D48" i="33"/>
  <c r="E48" i="33"/>
  <c r="F48" i="33"/>
  <c r="H48" i="33"/>
  <c r="I48" i="33"/>
  <c r="T48" i="33" s="1"/>
  <c r="B49" i="33"/>
  <c r="Y49" i="33" s="1"/>
  <c r="C49" i="33"/>
  <c r="D49" i="33"/>
  <c r="E49" i="33"/>
  <c r="F49" i="33"/>
  <c r="H49" i="33"/>
  <c r="I49" i="33"/>
  <c r="T49" i="33" s="1"/>
  <c r="B50" i="33"/>
  <c r="Y50" i="33" s="1"/>
  <c r="C50" i="33"/>
  <c r="D50" i="33"/>
  <c r="E50" i="33"/>
  <c r="F50" i="33"/>
  <c r="H50" i="33"/>
  <c r="I50" i="33"/>
  <c r="T50" i="33" s="1"/>
  <c r="B51" i="33"/>
  <c r="Y51" i="33" s="1"/>
  <c r="C51" i="33"/>
  <c r="D51" i="33"/>
  <c r="E51" i="33"/>
  <c r="F51" i="33"/>
  <c r="H51" i="33"/>
  <c r="I51" i="33"/>
  <c r="T51" i="33" s="1"/>
  <c r="B52" i="33"/>
  <c r="Y52" i="33" s="1"/>
  <c r="C52" i="33"/>
  <c r="D52" i="33"/>
  <c r="E52" i="33"/>
  <c r="F52" i="33"/>
  <c r="H52" i="33"/>
  <c r="I52" i="33"/>
  <c r="T52" i="33" s="1"/>
  <c r="B53" i="33"/>
  <c r="Y53" i="33" s="1"/>
  <c r="C53" i="33"/>
  <c r="D53" i="33"/>
  <c r="E53" i="33"/>
  <c r="F53" i="33"/>
  <c r="H53" i="33"/>
  <c r="I53" i="33"/>
  <c r="T53" i="33" s="1"/>
  <c r="B54" i="33"/>
  <c r="Y54" i="33" s="1"/>
  <c r="C54" i="33"/>
  <c r="D54" i="33"/>
  <c r="E54" i="33"/>
  <c r="F54" i="33"/>
  <c r="H54" i="33"/>
  <c r="I54" i="33"/>
  <c r="T54" i="33" s="1"/>
  <c r="B55" i="33"/>
  <c r="Y55" i="33" s="1"/>
  <c r="C55" i="33"/>
  <c r="D55" i="33"/>
  <c r="E55" i="33"/>
  <c r="F55" i="33"/>
  <c r="H55" i="33"/>
  <c r="I55" i="33"/>
  <c r="T55" i="33" s="1"/>
  <c r="B56" i="33"/>
  <c r="Y56" i="33" s="1"/>
  <c r="C56" i="33"/>
  <c r="D56" i="33"/>
  <c r="E56" i="33"/>
  <c r="F56" i="33"/>
  <c r="H56" i="33"/>
  <c r="I56" i="33"/>
  <c r="T56" i="33" s="1"/>
  <c r="B57" i="33"/>
  <c r="Y57" i="33" s="1"/>
  <c r="C57" i="33"/>
  <c r="D57" i="33"/>
  <c r="E57" i="33"/>
  <c r="F57" i="33"/>
  <c r="H57" i="33"/>
  <c r="I57" i="33"/>
  <c r="T57" i="33" s="1"/>
  <c r="B58" i="33"/>
  <c r="Y58" i="33" s="1"/>
  <c r="C58" i="33"/>
  <c r="D58" i="33"/>
  <c r="E58" i="33"/>
  <c r="F58" i="33"/>
  <c r="H58" i="33"/>
  <c r="I58" i="33"/>
  <c r="T58" i="33" s="1"/>
  <c r="B59" i="33"/>
  <c r="Y59" i="33" s="1"/>
  <c r="C59" i="33"/>
  <c r="D59" i="33"/>
  <c r="E59" i="33"/>
  <c r="F59" i="33"/>
  <c r="H59" i="33"/>
  <c r="I59" i="33"/>
  <c r="T59" i="33" s="1"/>
  <c r="B60" i="33"/>
  <c r="Y60" i="33" s="1"/>
  <c r="C60" i="33"/>
  <c r="D60" i="33"/>
  <c r="E60" i="33"/>
  <c r="F60" i="33"/>
  <c r="H60" i="33"/>
  <c r="I60" i="33"/>
  <c r="T60" i="33" s="1"/>
  <c r="B61" i="33"/>
  <c r="Y61" i="33" s="1"/>
  <c r="C61" i="33"/>
  <c r="D61" i="33"/>
  <c r="E61" i="33"/>
  <c r="F61" i="33"/>
  <c r="H61" i="33"/>
  <c r="I61" i="33"/>
  <c r="T61" i="33" s="1"/>
  <c r="B62" i="33"/>
  <c r="Y62" i="33" s="1"/>
  <c r="C62" i="33"/>
  <c r="D62" i="33"/>
  <c r="E62" i="33"/>
  <c r="F62" i="33"/>
  <c r="H62" i="33"/>
  <c r="I62" i="33"/>
  <c r="T62" i="33" s="1"/>
  <c r="B63" i="33"/>
  <c r="Y63" i="33" s="1"/>
  <c r="C63" i="33"/>
  <c r="D63" i="33"/>
  <c r="E63" i="33"/>
  <c r="F63" i="33"/>
  <c r="H63" i="33"/>
  <c r="I63" i="33"/>
  <c r="T63" i="33" s="1"/>
  <c r="B64" i="33"/>
  <c r="Y64" i="33" s="1"/>
  <c r="C64" i="33"/>
  <c r="D64" i="33"/>
  <c r="E64" i="33"/>
  <c r="F64" i="33"/>
  <c r="H64" i="33"/>
  <c r="I64" i="33"/>
  <c r="T64" i="33" s="1"/>
  <c r="B65" i="33"/>
  <c r="Y65" i="33" s="1"/>
  <c r="C65" i="33"/>
  <c r="D65" i="33"/>
  <c r="E65" i="33"/>
  <c r="F65" i="33"/>
  <c r="H65" i="33"/>
  <c r="I65" i="33"/>
  <c r="T65" i="33" s="1"/>
  <c r="B66" i="33"/>
  <c r="Y66" i="33" s="1"/>
  <c r="C66" i="33"/>
  <c r="D66" i="33"/>
  <c r="E66" i="33"/>
  <c r="F66" i="33"/>
  <c r="H66" i="33"/>
  <c r="I66" i="33"/>
  <c r="T66" i="33" s="1"/>
  <c r="B67" i="33"/>
  <c r="Y67" i="33" s="1"/>
  <c r="C67" i="33"/>
  <c r="D67" i="33"/>
  <c r="E67" i="33"/>
  <c r="F67" i="33"/>
  <c r="H67" i="33"/>
  <c r="I67" i="33"/>
  <c r="T67" i="33" s="1"/>
  <c r="B68" i="33"/>
  <c r="Y68" i="33" s="1"/>
  <c r="C68" i="33"/>
  <c r="D68" i="33"/>
  <c r="E68" i="33"/>
  <c r="F68" i="33"/>
  <c r="H68" i="33"/>
  <c r="I68" i="33"/>
  <c r="T68" i="33" s="1"/>
  <c r="B69" i="33"/>
  <c r="Y69" i="33" s="1"/>
  <c r="C69" i="33"/>
  <c r="D69" i="33"/>
  <c r="E69" i="33"/>
  <c r="F69" i="33"/>
  <c r="H69" i="33"/>
  <c r="I69" i="33"/>
  <c r="T69" i="33" s="1"/>
  <c r="B70" i="33"/>
  <c r="Y70" i="33" s="1"/>
  <c r="C70" i="33"/>
  <c r="D70" i="33"/>
  <c r="E70" i="33"/>
  <c r="F70" i="33"/>
  <c r="H70" i="33"/>
  <c r="I70" i="33"/>
  <c r="T70" i="33" s="1"/>
  <c r="B71" i="33"/>
  <c r="Y71" i="33" s="1"/>
  <c r="C71" i="33"/>
  <c r="D71" i="33"/>
  <c r="E71" i="33"/>
  <c r="F71" i="33"/>
  <c r="H71" i="33"/>
  <c r="I71" i="33"/>
  <c r="T71" i="33" s="1"/>
  <c r="B72" i="33"/>
  <c r="Y72" i="33" s="1"/>
  <c r="C72" i="33"/>
  <c r="D72" i="33"/>
  <c r="E72" i="33"/>
  <c r="F72" i="33"/>
  <c r="H72" i="33"/>
  <c r="I72" i="33"/>
  <c r="T72" i="33" s="1"/>
  <c r="B73" i="33"/>
  <c r="Y73" i="33" s="1"/>
  <c r="C73" i="33"/>
  <c r="D73" i="33"/>
  <c r="E73" i="33"/>
  <c r="F73" i="33"/>
  <c r="H73" i="33"/>
  <c r="I73" i="33"/>
  <c r="T73" i="33" s="1"/>
  <c r="B74" i="33"/>
  <c r="Y74" i="33" s="1"/>
  <c r="C74" i="33"/>
  <c r="D74" i="33"/>
  <c r="E74" i="33"/>
  <c r="F74" i="33"/>
  <c r="H74" i="33"/>
  <c r="I74" i="33"/>
  <c r="T74" i="33" s="1"/>
  <c r="B75" i="33"/>
  <c r="Y75" i="33" s="1"/>
  <c r="C75" i="33"/>
  <c r="D75" i="33"/>
  <c r="E75" i="33"/>
  <c r="F75" i="33"/>
  <c r="H75" i="33"/>
  <c r="I75" i="33"/>
  <c r="T75" i="33" s="1"/>
  <c r="B76" i="33"/>
  <c r="Y76" i="33" s="1"/>
  <c r="C76" i="33"/>
  <c r="D76" i="33"/>
  <c r="E76" i="33"/>
  <c r="F76" i="33"/>
  <c r="H76" i="33"/>
  <c r="I76" i="33"/>
  <c r="T76" i="33" s="1"/>
  <c r="B77" i="33"/>
  <c r="Y77" i="33" s="1"/>
  <c r="C77" i="33"/>
  <c r="D77" i="33"/>
  <c r="E77" i="33"/>
  <c r="F77" i="33"/>
  <c r="H77" i="33"/>
  <c r="I77" i="33"/>
  <c r="T77" i="33" s="1"/>
  <c r="B78" i="33"/>
  <c r="Y78" i="33" s="1"/>
  <c r="C78" i="33"/>
  <c r="D78" i="33"/>
  <c r="E78" i="33"/>
  <c r="F78" i="33"/>
  <c r="H78" i="33"/>
  <c r="I78" i="33"/>
  <c r="T78" i="33" s="1"/>
  <c r="B79" i="33"/>
  <c r="Y79" i="33" s="1"/>
  <c r="C79" i="33"/>
  <c r="D79" i="33"/>
  <c r="E79" i="33"/>
  <c r="F79" i="33"/>
  <c r="H79" i="33"/>
  <c r="I79" i="33"/>
  <c r="T79" i="33" s="1"/>
  <c r="B80" i="33"/>
  <c r="Y80" i="33" s="1"/>
  <c r="C80" i="33"/>
  <c r="D80" i="33"/>
  <c r="E80" i="33"/>
  <c r="F80" i="33"/>
  <c r="H80" i="33"/>
  <c r="I80" i="33"/>
  <c r="T80" i="33" s="1"/>
  <c r="B81" i="33"/>
  <c r="Y81" i="33" s="1"/>
  <c r="C81" i="33"/>
  <c r="D81" i="33"/>
  <c r="E81" i="33"/>
  <c r="F81" i="33"/>
  <c r="H81" i="33"/>
  <c r="I81" i="33"/>
  <c r="T81" i="33" s="1"/>
  <c r="B82" i="33"/>
  <c r="Y82" i="33" s="1"/>
  <c r="C82" i="33"/>
  <c r="D82" i="33"/>
  <c r="E82" i="33"/>
  <c r="F82" i="33"/>
  <c r="H82" i="33"/>
  <c r="I82" i="33"/>
  <c r="T82" i="33" s="1"/>
  <c r="B83" i="33"/>
  <c r="Y83" i="33" s="1"/>
  <c r="C83" i="33"/>
  <c r="D83" i="33"/>
  <c r="E83" i="33"/>
  <c r="F83" i="33"/>
  <c r="H83" i="33"/>
  <c r="I83" i="33"/>
  <c r="T83" i="33" s="1"/>
  <c r="B84" i="33"/>
  <c r="Y84" i="33" s="1"/>
  <c r="C84" i="33"/>
  <c r="D84" i="33"/>
  <c r="E84" i="33"/>
  <c r="F84" i="33"/>
  <c r="H84" i="33"/>
  <c r="I84" i="33"/>
  <c r="T84" i="33" s="1"/>
  <c r="B85" i="33"/>
  <c r="Y85" i="33" s="1"/>
  <c r="C85" i="33"/>
  <c r="D85" i="33"/>
  <c r="E85" i="33"/>
  <c r="F85" i="33"/>
  <c r="H85" i="33"/>
  <c r="I85" i="33"/>
  <c r="T85" i="33" s="1"/>
  <c r="B86" i="33"/>
  <c r="Y86" i="33" s="1"/>
  <c r="C86" i="33"/>
  <c r="D86" i="33"/>
  <c r="E86" i="33"/>
  <c r="F86" i="33"/>
  <c r="H86" i="33"/>
  <c r="I86" i="33"/>
  <c r="T86" i="33" s="1"/>
  <c r="B87" i="33"/>
  <c r="Y87" i="33" s="1"/>
  <c r="C87" i="33"/>
  <c r="D87" i="33"/>
  <c r="E87" i="33"/>
  <c r="F87" i="33"/>
  <c r="H87" i="33"/>
  <c r="I87" i="33"/>
  <c r="T87" i="33" s="1"/>
  <c r="B88" i="33"/>
  <c r="Y88" i="33" s="1"/>
  <c r="C88" i="33"/>
  <c r="D88" i="33"/>
  <c r="E88" i="33"/>
  <c r="F88" i="33"/>
  <c r="H88" i="33"/>
  <c r="I88" i="33"/>
  <c r="T88" i="33" s="1"/>
  <c r="B89" i="33"/>
  <c r="Y89" i="33" s="1"/>
  <c r="C89" i="33"/>
  <c r="D89" i="33"/>
  <c r="E89" i="33"/>
  <c r="F89" i="33"/>
  <c r="H89" i="33"/>
  <c r="I89" i="33"/>
  <c r="T89" i="33" s="1"/>
  <c r="B90" i="33"/>
  <c r="Y90" i="33" s="1"/>
  <c r="C90" i="33"/>
  <c r="D90" i="33"/>
  <c r="E90" i="33"/>
  <c r="F90" i="33"/>
  <c r="H90" i="33"/>
  <c r="I90" i="33"/>
  <c r="T90" i="33" s="1"/>
  <c r="B91" i="33"/>
  <c r="Y91" i="33" s="1"/>
  <c r="C91" i="33"/>
  <c r="D91" i="33"/>
  <c r="E91" i="33"/>
  <c r="F91" i="33"/>
  <c r="H91" i="33"/>
  <c r="I91" i="33"/>
  <c r="T91" i="33" s="1"/>
  <c r="B92" i="33"/>
  <c r="Y92" i="33" s="1"/>
  <c r="C92" i="33"/>
  <c r="D92" i="33"/>
  <c r="E92" i="33"/>
  <c r="F92" i="33"/>
  <c r="H92" i="33"/>
  <c r="I92" i="33"/>
  <c r="T92" i="33" s="1"/>
  <c r="B93" i="33"/>
  <c r="Y93" i="33" s="1"/>
  <c r="C93" i="33"/>
  <c r="D93" i="33"/>
  <c r="E93" i="33"/>
  <c r="F93" i="33"/>
  <c r="H93" i="33"/>
  <c r="I93" i="33"/>
  <c r="T93" i="33" s="1"/>
  <c r="B94" i="33"/>
  <c r="Y94" i="33" s="1"/>
  <c r="C94" i="33"/>
  <c r="D94" i="33"/>
  <c r="E94" i="33"/>
  <c r="F94" i="33"/>
  <c r="H94" i="33"/>
  <c r="I94" i="33"/>
  <c r="T94" i="33" s="1"/>
  <c r="B95" i="33"/>
  <c r="Y95" i="33" s="1"/>
  <c r="C95" i="33"/>
  <c r="D95" i="33"/>
  <c r="E95" i="33"/>
  <c r="F95" i="33"/>
  <c r="H95" i="33"/>
  <c r="I95" i="33"/>
  <c r="T95" i="33" s="1"/>
  <c r="B96" i="33"/>
  <c r="Y96" i="33" s="1"/>
  <c r="C96" i="33"/>
  <c r="D96" i="33"/>
  <c r="E96" i="33"/>
  <c r="F96" i="33"/>
  <c r="H96" i="33"/>
  <c r="I96" i="33"/>
  <c r="T96" i="33" s="1"/>
  <c r="B97" i="33"/>
  <c r="Y97" i="33" s="1"/>
  <c r="C97" i="33"/>
  <c r="D97" i="33"/>
  <c r="E97" i="33"/>
  <c r="F97" i="33"/>
  <c r="H97" i="33"/>
  <c r="I97" i="33"/>
  <c r="T97" i="33" s="1"/>
  <c r="B98" i="33"/>
  <c r="Y98" i="33" s="1"/>
  <c r="C98" i="33"/>
  <c r="D98" i="33"/>
  <c r="E98" i="33"/>
  <c r="F98" i="33"/>
  <c r="H98" i="33"/>
  <c r="I98" i="33"/>
  <c r="T98" i="33" s="1"/>
  <c r="B99" i="33"/>
  <c r="Y99" i="33" s="1"/>
  <c r="C99" i="33"/>
  <c r="D99" i="33"/>
  <c r="E99" i="33"/>
  <c r="F99" i="33"/>
  <c r="H99" i="33"/>
  <c r="I99" i="33"/>
  <c r="T99" i="33" s="1"/>
  <c r="B100" i="33"/>
  <c r="Y100" i="33" s="1"/>
  <c r="C100" i="33"/>
  <c r="D100" i="33"/>
  <c r="E100" i="33"/>
  <c r="F100" i="33"/>
  <c r="H100" i="33"/>
  <c r="I100" i="33"/>
  <c r="T100" i="33" s="1"/>
  <c r="B101" i="33"/>
  <c r="Y101" i="33" s="1"/>
  <c r="C101" i="33"/>
  <c r="D101" i="33"/>
  <c r="E101" i="33"/>
  <c r="F101" i="33"/>
  <c r="H101" i="33"/>
  <c r="I101" i="33"/>
  <c r="T101" i="33" s="1"/>
  <c r="B102" i="33"/>
  <c r="Y102" i="33" s="1"/>
  <c r="C102" i="33"/>
  <c r="D102" i="33"/>
  <c r="E102" i="33"/>
  <c r="F102" i="33"/>
  <c r="H102" i="33"/>
  <c r="I102" i="33"/>
  <c r="T102" i="33" s="1"/>
  <c r="B103" i="33"/>
  <c r="Y103" i="33" s="1"/>
  <c r="C103" i="33"/>
  <c r="D103" i="33"/>
  <c r="E103" i="33"/>
  <c r="F103" i="33"/>
  <c r="H103" i="33"/>
  <c r="I103" i="33"/>
  <c r="T103" i="33" s="1"/>
  <c r="B104" i="33"/>
  <c r="Y104" i="33" s="1"/>
  <c r="C104" i="33"/>
  <c r="D104" i="33"/>
  <c r="E104" i="33"/>
  <c r="F104" i="33"/>
  <c r="H104" i="33"/>
  <c r="I104" i="33"/>
  <c r="T104" i="33" s="1"/>
  <c r="B105" i="33"/>
  <c r="Y105" i="33" s="1"/>
  <c r="C105" i="33"/>
  <c r="D105" i="33"/>
  <c r="E105" i="33"/>
  <c r="F105" i="33"/>
  <c r="H105" i="33"/>
  <c r="I105" i="33"/>
  <c r="T105" i="33" s="1"/>
  <c r="B106" i="33"/>
  <c r="Y106" i="33" s="1"/>
  <c r="C106" i="33"/>
  <c r="D106" i="33"/>
  <c r="E106" i="33"/>
  <c r="F106" i="33"/>
  <c r="H106" i="33"/>
  <c r="I106" i="33"/>
  <c r="T106" i="33" s="1"/>
  <c r="B107" i="33"/>
  <c r="Y107" i="33" s="1"/>
  <c r="C107" i="33"/>
  <c r="D107" i="33"/>
  <c r="E107" i="33"/>
  <c r="F107" i="33"/>
  <c r="H107" i="33"/>
  <c r="I107" i="33"/>
  <c r="T107" i="33" s="1"/>
  <c r="B108" i="33"/>
  <c r="Y108" i="33" s="1"/>
  <c r="C108" i="33"/>
  <c r="D108" i="33"/>
  <c r="E108" i="33"/>
  <c r="F108" i="33"/>
  <c r="H108" i="33"/>
  <c r="I108" i="33"/>
  <c r="T108" i="33" s="1"/>
  <c r="B109" i="33"/>
  <c r="Y109" i="33" s="1"/>
  <c r="C109" i="33"/>
  <c r="D109" i="33"/>
  <c r="E109" i="33"/>
  <c r="F109" i="33"/>
  <c r="H109" i="33"/>
  <c r="I109" i="33"/>
  <c r="T109" i="33" s="1"/>
  <c r="B110" i="33"/>
  <c r="Y110" i="33" s="1"/>
  <c r="C110" i="33"/>
  <c r="D110" i="33"/>
  <c r="E110" i="33"/>
  <c r="F110" i="33"/>
  <c r="H110" i="33"/>
  <c r="I110" i="33"/>
  <c r="T110" i="33" s="1"/>
  <c r="B111" i="33"/>
  <c r="Y111" i="33" s="1"/>
  <c r="C111" i="33"/>
  <c r="D111" i="33"/>
  <c r="E111" i="33"/>
  <c r="F111" i="33"/>
  <c r="H111" i="33"/>
  <c r="I111" i="33"/>
  <c r="T111" i="33" s="1"/>
  <c r="B112" i="33"/>
  <c r="Y112" i="33" s="1"/>
  <c r="C112" i="33"/>
  <c r="D112" i="33"/>
  <c r="E112" i="33"/>
  <c r="F112" i="33"/>
  <c r="H112" i="33"/>
  <c r="I112" i="33"/>
  <c r="T112" i="33" s="1"/>
  <c r="B113" i="33"/>
  <c r="Y113" i="33" s="1"/>
  <c r="C113" i="33"/>
  <c r="D113" i="33"/>
  <c r="E113" i="33"/>
  <c r="F113" i="33"/>
  <c r="H113" i="33"/>
  <c r="I113" i="33"/>
  <c r="T113" i="33" s="1"/>
  <c r="B114" i="33"/>
  <c r="Y114" i="33" s="1"/>
  <c r="C114" i="33"/>
  <c r="D114" i="33"/>
  <c r="E114" i="33"/>
  <c r="F114" i="33"/>
  <c r="H114" i="33"/>
  <c r="I114" i="33"/>
  <c r="T114" i="33" s="1"/>
  <c r="B115" i="33"/>
  <c r="Y115" i="33" s="1"/>
  <c r="C115" i="33"/>
  <c r="D115" i="33"/>
  <c r="E115" i="33"/>
  <c r="F115" i="33"/>
  <c r="H115" i="33"/>
  <c r="I115" i="33"/>
  <c r="T115" i="33" s="1"/>
  <c r="B116" i="33"/>
  <c r="Y116" i="33" s="1"/>
  <c r="C116" i="33"/>
  <c r="D116" i="33"/>
  <c r="E116" i="33"/>
  <c r="F116" i="33"/>
  <c r="H116" i="33"/>
  <c r="I116" i="33"/>
  <c r="T116" i="33" s="1"/>
  <c r="B117" i="33"/>
  <c r="Y117" i="33" s="1"/>
  <c r="C117" i="33"/>
  <c r="D117" i="33"/>
  <c r="E117" i="33"/>
  <c r="F117" i="33"/>
  <c r="H117" i="33"/>
  <c r="I117" i="33"/>
  <c r="T117" i="33" s="1"/>
  <c r="B118" i="33"/>
  <c r="Y118" i="33" s="1"/>
  <c r="C118" i="33"/>
  <c r="D118" i="33"/>
  <c r="E118" i="33"/>
  <c r="F118" i="33"/>
  <c r="H118" i="33"/>
  <c r="I118" i="33"/>
  <c r="T118" i="33" s="1"/>
  <c r="B119" i="33"/>
  <c r="Y119" i="33" s="1"/>
  <c r="C119" i="33"/>
  <c r="D119" i="33"/>
  <c r="E119" i="33"/>
  <c r="F119" i="33"/>
  <c r="H119" i="33"/>
  <c r="I119" i="33"/>
  <c r="T119" i="33" s="1"/>
  <c r="B120" i="33"/>
  <c r="Y120" i="33" s="1"/>
  <c r="C120" i="33"/>
  <c r="D120" i="33"/>
  <c r="E120" i="33"/>
  <c r="F120" i="33"/>
  <c r="H120" i="33"/>
  <c r="I120" i="33"/>
  <c r="T120" i="33" s="1"/>
  <c r="B121" i="33"/>
  <c r="Y121" i="33" s="1"/>
  <c r="C121" i="33"/>
  <c r="D121" i="33"/>
  <c r="E121" i="33"/>
  <c r="F121" i="33"/>
  <c r="H121" i="33"/>
  <c r="I121" i="33"/>
  <c r="T121" i="33" s="1"/>
  <c r="B122" i="33"/>
  <c r="Y122" i="33" s="1"/>
  <c r="C122" i="33"/>
  <c r="D122" i="33"/>
  <c r="E122" i="33"/>
  <c r="F122" i="33"/>
  <c r="H122" i="33"/>
  <c r="I122" i="33"/>
  <c r="T122" i="33" s="1"/>
  <c r="B123" i="33"/>
  <c r="Y123" i="33" s="1"/>
  <c r="C123" i="33"/>
  <c r="D123" i="33"/>
  <c r="E123" i="33"/>
  <c r="F123" i="33"/>
  <c r="H123" i="33"/>
  <c r="I123" i="33"/>
  <c r="T123" i="33" s="1"/>
  <c r="B124" i="33"/>
  <c r="Y124" i="33" s="1"/>
  <c r="C124" i="33"/>
  <c r="D124" i="33"/>
  <c r="E124" i="33"/>
  <c r="F124" i="33"/>
  <c r="H124" i="33"/>
  <c r="I124" i="33"/>
  <c r="T124" i="33" s="1"/>
  <c r="B125" i="33"/>
  <c r="Y125" i="33" s="1"/>
  <c r="C125" i="33"/>
  <c r="D125" i="33"/>
  <c r="E125" i="33"/>
  <c r="F125" i="33"/>
  <c r="H125" i="33"/>
  <c r="I125" i="33"/>
  <c r="T125" i="33" s="1"/>
  <c r="B126" i="33"/>
  <c r="Y126" i="33" s="1"/>
  <c r="C126" i="33"/>
  <c r="D126" i="33"/>
  <c r="E126" i="33"/>
  <c r="F126" i="33"/>
  <c r="H126" i="33"/>
  <c r="I126" i="33"/>
  <c r="T126" i="33" s="1"/>
  <c r="B127" i="33"/>
  <c r="Y127" i="33" s="1"/>
  <c r="C127" i="33"/>
  <c r="D127" i="33"/>
  <c r="E127" i="33"/>
  <c r="F127" i="33"/>
  <c r="H127" i="33"/>
  <c r="I127" i="33"/>
  <c r="T127" i="33" s="1"/>
  <c r="B128" i="33"/>
  <c r="Y128" i="33" s="1"/>
  <c r="C128" i="33"/>
  <c r="D128" i="33"/>
  <c r="E128" i="33"/>
  <c r="F128" i="33"/>
  <c r="H128" i="33"/>
  <c r="I128" i="33"/>
  <c r="T128" i="33" s="1"/>
  <c r="B129" i="33"/>
  <c r="Y129" i="33" s="1"/>
  <c r="C129" i="33"/>
  <c r="D129" i="33"/>
  <c r="E129" i="33"/>
  <c r="F129" i="33"/>
  <c r="H129" i="33"/>
  <c r="I129" i="33"/>
  <c r="T129" i="33" s="1"/>
  <c r="B130" i="33"/>
  <c r="Y130" i="33" s="1"/>
  <c r="C130" i="33"/>
  <c r="D130" i="33"/>
  <c r="E130" i="33"/>
  <c r="F130" i="33"/>
  <c r="H130" i="33"/>
  <c r="I130" i="33"/>
  <c r="T130" i="33" s="1"/>
  <c r="B131" i="33"/>
  <c r="Y131" i="33" s="1"/>
  <c r="C131" i="33"/>
  <c r="D131" i="33"/>
  <c r="E131" i="33"/>
  <c r="F131" i="33"/>
  <c r="H131" i="33"/>
  <c r="I131" i="33"/>
  <c r="T131" i="33" s="1"/>
  <c r="B132" i="33"/>
  <c r="Y132" i="33" s="1"/>
  <c r="C132" i="33"/>
  <c r="D132" i="33"/>
  <c r="E132" i="33"/>
  <c r="F132" i="33"/>
  <c r="H132" i="33"/>
  <c r="I132" i="33"/>
  <c r="T132" i="33" s="1"/>
  <c r="B133" i="33"/>
  <c r="Y133" i="33" s="1"/>
  <c r="C133" i="33"/>
  <c r="D133" i="33"/>
  <c r="E133" i="33"/>
  <c r="F133" i="33"/>
  <c r="H133" i="33"/>
  <c r="I133" i="33"/>
  <c r="T133" i="33" s="1"/>
  <c r="B134" i="33"/>
  <c r="Y134" i="33" s="1"/>
  <c r="C134" i="33"/>
  <c r="D134" i="33"/>
  <c r="E134" i="33"/>
  <c r="F134" i="33"/>
  <c r="H134" i="33"/>
  <c r="I134" i="33"/>
  <c r="T134" i="33" s="1"/>
  <c r="B135" i="33"/>
  <c r="Y135" i="33" s="1"/>
  <c r="C135" i="33"/>
  <c r="D135" i="33"/>
  <c r="E135" i="33"/>
  <c r="F135" i="33"/>
  <c r="H135" i="33"/>
  <c r="I135" i="33"/>
  <c r="T135" i="33" s="1"/>
  <c r="B136" i="33"/>
  <c r="Y136" i="33" s="1"/>
  <c r="C136" i="33"/>
  <c r="D136" i="33"/>
  <c r="E136" i="33"/>
  <c r="F136" i="33"/>
  <c r="H136" i="33"/>
  <c r="I136" i="33"/>
  <c r="T136" i="33" s="1"/>
  <c r="B137" i="33"/>
  <c r="Y137" i="33" s="1"/>
  <c r="C137" i="33"/>
  <c r="D137" i="33"/>
  <c r="E137" i="33"/>
  <c r="F137" i="33"/>
  <c r="H137" i="33"/>
  <c r="I137" i="33"/>
  <c r="T137" i="33" s="1"/>
  <c r="B138" i="33"/>
  <c r="Y138" i="33" s="1"/>
  <c r="C138" i="33"/>
  <c r="D138" i="33"/>
  <c r="E138" i="33"/>
  <c r="F138" i="33"/>
  <c r="H138" i="33"/>
  <c r="I138" i="33"/>
  <c r="T138" i="33" s="1"/>
  <c r="B139" i="33"/>
  <c r="Y139" i="33" s="1"/>
  <c r="C139" i="33"/>
  <c r="D139" i="33"/>
  <c r="E139" i="33"/>
  <c r="F139" i="33"/>
  <c r="H139" i="33"/>
  <c r="I139" i="33"/>
  <c r="T139" i="33" s="1"/>
  <c r="B140" i="33"/>
  <c r="Y140" i="33" s="1"/>
  <c r="C140" i="33"/>
  <c r="D140" i="33"/>
  <c r="E140" i="33"/>
  <c r="F140" i="33"/>
  <c r="H140" i="33"/>
  <c r="I140" i="33"/>
  <c r="T140" i="33" s="1"/>
  <c r="B141" i="33"/>
  <c r="Y141" i="33" s="1"/>
  <c r="C141" i="33"/>
  <c r="D141" i="33"/>
  <c r="E141" i="33"/>
  <c r="F141" i="33"/>
  <c r="H141" i="33"/>
  <c r="I141" i="33"/>
  <c r="T141" i="33" s="1"/>
  <c r="B142" i="33"/>
  <c r="Y142" i="33" s="1"/>
  <c r="C142" i="33"/>
  <c r="D142" i="33"/>
  <c r="E142" i="33"/>
  <c r="F142" i="33"/>
  <c r="H142" i="33"/>
  <c r="I142" i="33"/>
  <c r="T142" i="33" s="1"/>
  <c r="B143" i="33"/>
  <c r="Y143" i="33" s="1"/>
  <c r="C143" i="33"/>
  <c r="D143" i="33"/>
  <c r="E143" i="33"/>
  <c r="F143" i="33"/>
  <c r="H143" i="33"/>
  <c r="I143" i="33"/>
  <c r="T143" i="33" s="1"/>
  <c r="B144" i="33"/>
  <c r="Y144" i="33" s="1"/>
  <c r="C144" i="33"/>
  <c r="D144" i="33"/>
  <c r="E144" i="33"/>
  <c r="F144" i="33"/>
  <c r="H144" i="33"/>
  <c r="I144" i="33"/>
  <c r="T144" i="33" s="1"/>
  <c r="B145" i="33"/>
  <c r="Y145" i="33" s="1"/>
  <c r="C145" i="33"/>
  <c r="D145" i="33"/>
  <c r="E145" i="33"/>
  <c r="F145" i="33"/>
  <c r="H145" i="33"/>
  <c r="I145" i="33"/>
  <c r="T145" i="33" s="1"/>
  <c r="B146" i="33"/>
  <c r="Y146" i="33" s="1"/>
  <c r="C146" i="33"/>
  <c r="D146" i="33"/>
  <c r="E146" i="33"/>
  <c r="F146" i="33"/>
  <c r="H146" i="33"/>
  <c r="I146" i="33"/>
  <c r="T146" i="33" s="1"/>
  <c r="B147" i="33"/>
  <c r="Y147" i="33" s="1"/>
  <c r="C147" i="33"/>
  <c r="D147" i="33"/>
  <c r="E147" i="33"/>
  <c r="F147" i="33"/>
  <c r="H147" i="33"/>
  <c r="I147" i="33"/>
  <c r="T147" i="33" s="1"/>
  <c r="B148" i="33"/>
  <c r="Y148" i="33" s="1"/>
  <c r="C148" i="33"/>
  <c r="D148" i="33"/>
  <c r="E148" i="33"/>
  <c r="F148" i="33"/>
  <c r="H148" i="33"/>
  <c r="I148" i="33"/>
  <c r="T148" i="33" s="1"/>
  <c r="B149" i="33"/>
  <c r="Y149" i="33" s="1"/>
  <c r="C149" i="33"/>
  <c r="D149" i="33"/>
  <c r="E149" i="33"/>
  <c r="F149" i="33"/>
  <c r="H149" i="33"/>
  <c r="I149" i="33"/>
  <c r="T149" i="33" s="1"/>
  <c r="B150" i="33"/>
  <c r="Y150" i="33" s="1"/>
  <c r="C150" i="33"/>
  <c r="D150" i="33"/>
  <c r="E150" i="33"/>
  <c r="F150" i="33"/>
  <c r="H150" i="33"/>
  <c r="I150" i="33"/>
  <c r="T150" i="33" s="1"/>
  <c r="B151" i="33"/>
  <c r="Y151" i="33" s="1"/>
  <c r="C151" i="33"/>
  <c r="D151" i="33"/>
  <c r="E151" i="33"/>
  <c r="F151" i="33"/>
  <c r="H151" i="33"/>
  <c r="I151" i="33"/>
  <c r="T151" i="33" s="1"/>
  <c r="B152" i="33"/>
  <c r="Y152" i="33" s="1"/>
  <c r="C152" i="33"/>
  <c r="D152" i="33"/>
  <c r="E152" i="33"/>
  <c r="F152" i="33"/>
  <c r="H152" i="33"/>
  <c r="I152" i="33"/>
  <c r="T152" i="33" s="1"/>
  <c r="B153" i="33"/>
  <c r="Y153" i="33" s="1"/>
  <c r="C153" i="33"/>
  <c r="D153" i="33"/>
  <c r="E153" i="33"/>
  <c r="F153" i="33"/>
  <c r="H153" i="33"/>
  <c r="I153" i="33"/>
  <c r="T153" i="33" s="1"/>
  <c r="B154" i="33"/>
  <c r="Y154" i="33" s="1"/>
  <c r="C154" i="33"/>
  <c r="D154" i="33"/>
  <c r="E154" i="33"/>
  <c r="F154" i="33"/>
  <c r="H154" i="33"/>
  <c r="I154" i="33"/>
  <c r="T154" i="33" s="1"/>
  <c r="B155" i="33"/>
  <c r="Y155" i="33" s="1"/>
  <c r="C155" i="33"/>
  <c r="D155" i="33"/>
  <c r="E155" i="33"/>
  <c r="F155" i="33"/>
  <c r="H155" i="33"/>
  <c r="I155" i="33"/>
  <c r="T155" i="33" s="1"/>
  <c r="B156" i="33"/>
  <c r="Y156" i="33" s="1"/>
  <c r="C156" i="33"/>
  <c r="D156" i="33"/>
  <c r="E156" i="33"/>
  <c r="F156" i="33"/>
  <c r="H156" i="33"/>
  <c r="I156" i="33"/>
  <c r="T156" i="33" s="1"/>
  <c r="B157" i="33"/>
  <c r="Y157" i="33" s="1"/>
  <c r="C157" i="33"/>
  <c r="D157" i="33"/>
  <c r="E157" i="33"/>
  <c r="F157" i="33"/>
  <c r="H157" i="33"/>
  <c r="I157" i="33"/>
  <c r="T157" i="33" s="1"/>
  <c r="B158" i="33"/>
  <c r="Y158" i="33" s="1"/>
  <c r="C158" i="33"/>
  <c r="D158" i="33"/>
  <c r="E158" i="33"/>
  <c r="F158" i="33"/>
  <c r="H158" i="33"/>
  <c r="I158" i="33"/>
  <c r="T158" i="33" s="1"/>
  <c r="B159" i="33"/>
  <c r="Y159" i="33" s="1"/>
  <c r="C159" i="33"/>
  <c r="D159" i="33"/>
  <c r="E159" i="33"/>
  <c r="F159" i="33"/>
  <c r="H159" i="33"/>
  <c r="I159" i="33"/>
  <c r="T159" i="33" s="1"/>
  <c r="B160" i="33"/>
  <c r="Y160" i="33" s="1"/>
  <c r="C160" i="33"/>
  <c r="D160" i="33"/>
  <c r="E160" i="33"/>
  <c r="F160" i="33"/>
  <c r="H160" i="33"/>
  <c r="I160" i="33"/>
  <c r="T160" i="33" s="1"/>
  <c r="B161" i="33"/>
  <c r="Y161" i="33" s="1"/>
  <c r="C161" i="33"/>
  <c r="D161" i="33"/>
  <c r="E161" i="33"/>
  <c r="F161" i="33"/>
  <c r="H161" i="33"/>
  <c r="I161" i="33"/>
  <c r="T161" i="33" s="1"/>
  <c r="B162" i="33"/>
  <c r="Y162" i="33" s="1"/>
  <c r="C162" i="33"/>
  <c r="D162" i="33"/>
  <c r="E162" i="33"/>
  <c r="F162" i="33"/>
  <c r="H162" i="33"/>
  <c r="I162" i="33"/>
  <c r="T162" i="33" s="1"/>
  <c r="B163" i="33"/>
  <c r="Y163" i="33" s="1"/>
  <c r="C163" i="33"/>
  <c r="D163" i="33"/>
  <c r="E163" i="33"/>
  <c r="F163" i="33"/>
  <c r="H163" i="33"/>
  <c r="I163" i="33"/>
  <c r="T163" i="33" s="1"/>
  <c r="B164" i="33"/>
  <c r="Y164" i="33" s="1"/>
  <c r="C164" i="33"/>
  <c r="D164" i="33"/>
  <c r="E164" i="33"/>
  <c r="F164" i="33"/>
  <c r="H164" i="33"/>
  <c r="I164" i="33"/>
  <c r="T164" i="33" s="1"/>
  <c r="B165" i="33"/>
  <c r="Y165" i="33" s="1"/>
  <c r="C165" i="33"/>
  <c r="D165" i="33"/>
  <c r="E165" i="33"/>
  <c r="F165" i="33"/>
  <c r="H165" i="33"/>
  <c r="I165" i="33"/>
  <c r="T165" i="33" s="1"/>
  <c r="B166" i="33"/>
  <c r="Y166" i="33" s="1"/>
  <c r="C166" i="33"/>
  <c r="D166" i="33"/>
  <c r="E166" i="33"/>
  <c r="F166" i="33"/>
  <c r="H166" i="33"/>
  <c r="I166" i="33"/>
  <c r="T166" i="33" s="1"/>
  <c r="B167" i="33"/>
  <c r="Y167" i="33" s="1"/>
  <c r="C167" i="33"/>
  <c r="D167" i="33"/>
  <c r="E167" i="33"/>
  <c r="F167" i="33"/>
  <c r="H167" i="33"/>
  <c r="I167" i="33"/>
  <c r="T167" i="33" s="1"/>
  <c r="B168" i="33"/>
  <c r="Y168" i="33" s="1"/>
  <c r="C168" i="33"/>
  <c r="D168" i="33"/>
  <c r="E168" i="33"/>
  <c r="F168" i="33"/>
  <c r="H168" i="33"/>
  <c r="I168" i="33"/>
  <c r="T168" i="33" s="1"/>
  <c r="B169" i="33"/>
  <c r="Y169" i="33" s="1"/>
  <c r="C169" i="33"/>
  <c r="D169" i="33"/>
  <c r="E169" i="33"/>
  <c r="F169" i="33"/>
  <c r="H169" i="33"/>
  <c r="I169" i="33"/>
  <c r="T169" i="33" s="1"/>
  <c r="B170" i="33"/>
  <c r="Y170" i="33" s="1"/>
  <c r="C170" i="33"/>
  <c r="D170" i="33"/>
  <c r="E170" i="33"/>
  <c r="F170" i="33"/>
  <c r="H170" i="33"/>
  <c r="I170" i="33"/>
  <c r="T170" i="33" s="1"/>
  <c r="B171" i="33"/>
  <c r="Y171" i="33" s="1"/>
  <c r="C171" i="33"/>
  <c r="D171" i="33"/>
  <c r="E171" i="33"/>
  <c r="F171" i="33"/>
  <c r="H171" i="33"/>
  <c r="I171" i="33"/>
  <c r="T171" i="33" s="1"/>
  <c r="B172" i="33"/>
  <c r="Y172" i="33" s="1"/>
  <c r="C172" i="33"/>
  <c r="D172" i="33"/>
  <c r="E172" i="33"/>
  <c r="F172" i="33"/>
  <c r="H172" i="33"/>
  <c r="I172" i="33"/>
  <c r="T172" i="33" s="1"/>
  <c r="B173" i="33"/>
  <c r="Y173" i="33" s="1"/>
  <c r="C173" i="33"/>
  <c r="D173" i="33"/>
  <c r="E173" i="33"/>
  <c r="F173" i="33"/>
  <c r="H173" i="33"/>
  <c r="I173" i="33"/>
  <c r="T173" i="33" s="1"/>
  <c r="B174" i="33"/>
  <c r="Y174" i="33" s="1"/>
  <c r="C174" i="33"/>
  <c r="D174" i="33"/>
  <c r="E174" i="33"/>
  <c r="F174" i="33"/>
  <c r="H174" i="33"/>
  <c r="I174" i="33"/>
  <c r="T174" i="33" s="1"/>
  <c r="B175" i="33"/>
  <c r="Y175" i="33" s="1"/>
  <c r="C175" i="33"/>
  <c r="D175" i="33"/>
  <c r="E175" i="33"/>
  <c r="F175" i="33"/>
  <c r="H175" i="33"/>
  <c r="I175" i="33"/>
  <c r="T175" i="33" s="1"/>
  <c r="B176" i="33"/>
  <c r="Y176" i="33" s="1"/>
  <c r="C176" i="33"/>
  <c r="D176" i="33"/>
  <c r="E176" i="33"/>
  <c r="F176" i="33"/>
  <c r="H176" i="33"/>
  <c r="I176" i="33"/>
  <c r="T176" i="33" s="1"/>
  <c r="B177" i="33"/>
  <c r="Y177" i="33" s="1"/>
  <c r="C177" i="33"/>
  <c r="D177" i="33"/>
  <c r="E177" i="33"/>
  <c r="F177" i="33"/>
  <c r="H177" i="33"/>
  <c r="I177" i="33"/>
  <c r="T177" i="33" s="1"/>
  <c r="B178" i="33"/>
  <c r="Y178" i="33" s="1"/>
  <c r="C178" i="33"/>
  <c r="D178" i="33"/>
  <c r="E178" i="33"/>
  <c r="F178" i="33"/>
  <c r="H178" i="33"/>
  <c r="I178" i="33"/>
  <c r="T178" i="33" s="1"/>
  <c r="B179" i="33"/>
  <c r="Y179" i="33" s="1"/>
  <c r="C179" i="33"/>
  <c r="D179" i="33"/>
  <c r="E179" i="33"/>
  <c r="F179" i="33"/>
  <c r="H179" i="33"/>
  <c r="I179" i="33"/>
  <c r="T179" i="33" s="1"/>
  <c r="B180" i="33"/>
  <c r="Y180" i="33" s="1"/>
  <c r="C180" i="33"/>
  <c r="D180" i="33"/>
  <c r="E180" i="33"/>
  <c r="F180" i="33"/>
  <c r="H180" i="33"/>
  <c r="I180" i="33"/>
  <c r="T180" i="33" s="1"/>
  <c r="B181" i="33"/>
  <c r="Y181" i="33" s="1"/>
  <c r="C181" i="33"/>
  <c r="D181" i="33"/>
  <c r="E181" i="33"/>
  <c r="F181" i="33"/>
  <c r="H181" i="33"/>
  <c r="I181" i="33"/>
  <c r="T181" i="33" s="1"/>
  <c r="B182" i="33"/>
  <c r="Y182" i="33" s="1"/>
  <c r="C182" i="33"/>
  <c r="D182" i="33"/>
  <c r="E182" i="33"/>
  <c r="F182" i="33"/>
  <c r="H182" i="33"/>
  <c r="I182" i="33"/>
  <c r="T182" i="33" s="1"/>
  <c r="B183" i="33"/>
  <c r="Y183" i="33" s="1"/>
  <c r="C183" i="33"/>
  <c r="D183" i="33"/>
  <c r="E183" i="33"/>
  <c r="F183" i="33"/>
  <c r="H183" i="33"/>
  <c r="I183" i="33"/>
  <c r="T183" i="33" s="1"/>
  <c r="B184" i="33"/>
  <c r="Y184" i="33" s="1"/>
  <c r="C184" i="33"/>
  <c r="D184" i="33"/>
  <c r="E184" i="33"/>
  <c r="F184" i="33"/>
  <c r="H184" i="33"/>
  <c r="I184" i="33"/>
  <c r="T184" i="33" s="1"/>
  <c r="B185" i="33"/>
  <c r="Y185" i="33" s="1"/>
  <c r="C185" i="33"/>
  <c r="D185" i="33"/>
  <c r="E185" i="33"/>
  <c r="F185" i="33"/>
  <c r="H185" i="33"/>
  <c r="I185" i="33"/>
  <c r="T185" i="33" s="1"/>
  <c r="B186" i="33"/>
  <c r="Y186" i="33" s="1"/>
  <c r="C186" i="33"/>
  <c r="D186" i="33"/>
  <c r="E186" i="33"/>
  <c r="F186" i="33"/>
  <c r="H186" i="33"/>
  <c r="I186" i="33"/>
  <c r="T186" i="33" s="1"/>
  <c r="B187" i="33"/>
  <c r="Y187" i="33" s="1"/>
  <c r="C187" i="33"/>
  <c r="D187" i="33"/>
  <c r="E187" i="33"/>
  <c r="F187" i="33"/>
  <c r="H187" i="33"/>
  <c r="I187" i="33"/>
  <c r="T187" i="33" s="1"/>
  <c r="B188" i="33"/>
  <c r="Y188" i="33" s="1"/>
  <c r="C188" i="33"/>
  <c r="D188" i="33"/>
  <c r="E188" i="33"/>
  <c r="F188" i="33"/>
  <c r="H188" i="33"/>
  <c r="I188" i="33"/>
  <c r="T188" i="33" s="1"/>
  <c r="B189" i="33"/>
  <c r="Y189" i="33" s="1"/>
  <c r="C189" i="33"/>
  <c r="D189" i="33"/>
  <c r="E189" i="33"/>
  <c r="F189" i="33"/>
  <c r="H189" i="33"/>
  <c r="I189" i="33"/>
  <c r="T189" i="33" s="1"/>
  <c r="B190" i="33"/>
  <c r="Y190" i="33" s="1"/>
  <c r="C190" i="33"/>
  <c r="D190" i="33"/>
  <c r="E190" i="33"/>
  <c r="F190" i="33"/>
  <c r="H190" i="33"/>
  <c r="I190" i="33"/>
  <c r="T190" i="33" s="1"/>
  <c r="B191" i="33"/>
  <c r="Y191" i="33" s="1"/>
  <c r="C191" i="33"/>
  <c r="D191" i="33"/>
  <c r="E191" i="33"/>
  <c r="F191" i="33"/>
  <c r="H191" i="33"/>
  <c r="I191" i="33"/>
  <c r="T191" i="33" s="1"/>
  <c r="B192" i="33"/>
  <c r="Y192" i="33" s="1"/>
  <c r="C192" i="33"/>
  <c r="D192" i="33"/>
  <c r="E192" i="33"/>
  <c r="F192" i="33"/>
  <c r="H192" i="33"/>
  <c r="I192" i="33"/>
  <c r="T192" i="33" s="1"/>
  <c r="B193" i="33"/>
  <c r="Y193" i="33" s="1"/>
  <c r="C193" i="33"/>
  <c r="D193" i="33"/>
  <c r="E193" i="33"/>
  <c r="F193" i="33"/>
  <c r="H193" i="33"/>
  <c r="I193" i="33"/>
  <c r="T193" i="33" s="1"/>
  <c r="B194" i="33"/>
  <c r="Y194" i="33" s="1"/>
  <c r="C194" i="33"/>
  <c r="D194" i="33"/>
  <c r="E194" i="33"/>
  <c r="F194" i="33"/>
  <c r="H194" i="33"/>
  <c r="I194" i="33"/>
  <c r="T194" i="33" s="1"/>
  <c r="B195" i="33"/>
  <c r="Y195" i="33" s="1"/>
  <c r="C195" i="33"/>
  <c r="D195" i="33"/>
  <c r="E195" i="33"/>
  <c r="F195" i="33"/>
  <c r="H195" i="33"/>
  <c r="I195" i="33"/>
  <c r="T195" i="33" s="1"/>
  <c r="B196" i="33"/>
  <c r="Y196" i="33" s="1"/>
  <c r="C196" i="33"/>
  <c r="D196" i="33"/>
  <c r="E196" i="33"/>
  <c r="F196" i="33"/>
  <c r="H196" i="33"/>
  <c r="I196" i="33"/>
  <c r="T196" i="33" s="1"/>
  <c r="B197" i="33"/>
  <c r="Y197" i="33" s="1"/>
  <c r="C197" i="33"/>
  <c r="D197" i="33"/>
  <c r="E197" i="33"/>
  <c r="F197" i="33"/>
  <c r="H197" i="33"/>
  <c r="I197" i="33"/>
  <c r="T197" i="33" s="1"/>
  <c r="B198" i="33"/>
  <c r="Y198" i="33" s="1"/>
  <c r="C198" i="33"/>
  <c r="D198" i="33"/>
  <c r="E198" i="33"/>
  <c r="F198" i="33"/>
  <c r="H198" i="33"/>
  <c r="I198" i="33"/>
  <c r="T198" i="33" s="1"/>
  <c r="B199" i="33"/>
  <c r="Y199" i="33" s="1"/>
  <c r="C199" i="33"/>
  <c r="D199" i="33"/>
  <c r="E199" i="33"/>
  <c r="F199" i="33"/>
  <c r="H199" i="33"/>
  <c r="I199" i="33"/>
  <c r="T199" i="33" s="1"/>
  <c r="B200" i="33"/>
  <c r="Y200" i="33" s="1"/>
  <c r="C200" i="33"/>
  <c r="D200" i="33"/>
  <c r="E200" i="33"/>
  <c r="F200" i="33"/>
  <c r="H200" i="33"/>
  <c r="I200" i="33"/>
  <c r="T200" i="33" s="1"/>
  <c r="B201" i="33"/>
  <c r="Y201" i="33" s="1"/>
  <c r="C201" i="33"/>
  <c r="D201" i="33"/>
  <c r="E201" i="33"/>
  <c r="F201" i="33"/>
  <c r="H201" i="33"/>
  <c r="I201" i="33"/>
  <c r="T201" i="33" s="1"/>
  <c r="B202" i="33"/>
  <c r="Y202" i="33" s="1"/>
  <c r="C202" i="33"/>
  <c r="D202" i="33"/>
  <c r="E202" i="33"/>
  <c r="F202" i="33"/>
  <c r="H202" i="33"/>
  <c r="I202" i="33"/>
  <c r="T202" i="33" s="1"/>
  <c r="B203" i="33"/>
  <c r="Y203" i="33" s="1"/>
  <c r="C203" i="33"/>
  <c r="D203" i="33"/>
  <c r="E203" i="33"/>
  <c r="F203" i="33"/>
  <c r="H203" i="33"/>
  <c r="I203" i="33"/>
  <c r="T203" i="33" s="1"/>
  <c r="B204" i="33"/>
  <c r="Y204" i="33" s="1"/>
  <c r="C204" i="33"/>
  <c r="D204" i="33"/>
  <c r="E204" i="33"/>
  <c r="F204" i="33"/>
  <c r="H204" i="33"/>
  <c r="I204" i="33"/>
  <c r="T204" i="33" s="1"/>
  <c r="B205" i="33"/>
  <c r="Y205" i="33" s="1"/>
  <c r="C205" i="33"/>
  <c r="D205" i="33"/>
  <c r="E205" i="33"/>
  <c r="F205" i="33"/>
  <c r="H205" i="33"/>
  <c r="I205" i="33"/>
  <c r="T205" i="33" s="1"/>
  <c r="B206" i="33"/>
  <c r="Y206" i="33" s="1"/>
  <c r="C206" i="33"/>
  <c r="D206" i="33"/>
  <c r="E206" i="33"/>
  <c r="F206" i="33"/>
  <c r="H206" i="33"/>
  <c r="I206" i="33"/>
  <c r="T206" i="33" s="1"/>
  <c r="B207" i="33"/>
  <c r="Y207" i="33" s="1"/>
  <c r="C207" i="33"/>
  <c r="D207" i="33"/>
  <c r="E207" i="33"/>
  <c r="F207" i="33"/>
  <c r="H207" i="33"/>
  <c r="I207" i="33"/>
  <c r="T207" i="33" s="1"/>
  <c r="B208" i="33"/>
  <c r="Y208" i="33" s="1"/>
  <c r="C208" i="33"/>
  <c r="D208" i="33"/>
  <c r="E208" i="33"/>
  <c r="F208" i="33"/>
  <c r="H208" i="33"/>
  <c r="I208" i="33"/>
  <c r="T208" i="33" s="1"/>
  <c r="B209" i="33"/>
  <c r="Y209" i="33" s="1"/>
  <c r="C209" i="33"/>
  <c r="D209" i="33"/>
  <c r="E209" i="33"/>
  <c r="F209" i="33"/>
  <c r="H209" i="33"/>
  <c r="I209" i="33"/>
  <c r="T209" i="33" s="1"/>
  <c r="B210" i="33"/>
  <c r="Y210" i="33" s="1"/>
  <c r="C210" i="33"/>
  <c r="D210" i="33"/>
  <c r="E210" i="33"/>
  <c r="F210" i="33"/>
  <c r="H210" i="33"/>
  <c r="I210" i="33"/>
  <c r="T210" i="33" s="1"/>
  <c r="B211" i="33"/>
  <c r="Y211" i="33" s="1"/>
  <c r="C211" i="33"/>
  <c r="D211" i="33"/>
  <c r="E211" i="33"/>
  <c r="F211" i="33"/>
  <c r="H211" i="33"/>
  <c r="I211" i="33"/>
  <c r="T211" i="33" s="1"/>
  <c r="B212" i="33"/>
  <c r="Y212" i="33" s="1"/>
  <c r="C212" i="33"/>
  <c r="D212" i="33"/>
  <c r="E212" i="33"/>
  <c r="F212" i="33"/>
  <c r="H212" i="33"/>
  <c r="I212" i="33"/>
  <c r="T212" i="33" s="1"/>
  <c r="B213" i="33"/>
  <c r="Y213" i="33" s="1"/>
  <c r="C213" i="33"/>
  <c r="D213" i="33"/>
  <c r="E213" i="33"/>
  <c r="F213" i="33"/>
  <c r="H213" i="33"/>
  <c r="I213" i="33"/>
  <c r="T213" i="33" s="1"/>
  <c r="B214" i="33"/>
  <c r="Y214" i="33" s="1"/>
  <c r="C214" i="33"/>
  <c r="D214" i="33"/>
  <c r="E214" i="33"/>
  <c r="F214" i="33"/>
  <c r="H214" i="33"/>
  <c r="I214" i="33"/>
  <c r="T214" i="33" s="1"/>
  <c r="B215" i="33"/>
  <c r="Y215" i="33" s="1"/>
  <c r="C215" i="33"/>
  <c r="D215" i="33"/>
  <c r="E215" i="33"/>
  <c r="F215" i="33"/>
  <c r="H215" i="33"/>
  <c r="I215" i="33"/>
  <c r="T215" i="33" s="1"/>
  <c r="B216" i="33"/>
  <c r="Y216" i="33" s="1"/>
  <c r="C216" i="33"/>
  <c r="D216" i="33"/>
  <c r="E216" i="33"/>
  <c r="F216" i="33"/>
  <c r="H216" i="33"/>
  <c r="I216" i="33"/>
  <c r="T216" i="33" s="1"/>
  <c r="B217" i="33"/>
  <c r="Y217" i="33" s="1"/>
  <c r="C217" i="33"/>
  <c r="D217" i="33"/>
  <c r="E217" i="33"/>
  <c r="F217" i="33"/>
  <c r="H217" i="33"/>
  <c r="I217" i="33"/>
  <c r="T217" i="33" s="1"/>
  <c r="B218" i="33"/>
  <c r="Y218" i="33" s="1"/>
  <c r="C218" i="33"/>
  <c r="D218" i="33"/>
  <c r="E218" i="33"/>
  <c r="F218" i="33"/>
  <c r="H218" i="33"/>
  <c r="I218" i="33"/>
  <c r="T218" i="33" s="1"/>
  <c r="B219" i="33"/>
  <c r="Y219" i="33" s="1"/>
  <c r="C219" i="33"/>
  <c r="D219" i="33"/>
  <c r="E219" i="33"/>
  <c r="F219" i="33"/>
  <c r="H219" i="33"/>
  <c r="I219" i="33"/>
  <c r="T219" i="33" s="1"/>
  <c r="B220" i="33"/>
  <c r="Y220" i="33" s="1"/>
  <c r="C220" i="33"/>
  <c r="D220" i="33"/>
  <c r="E220" i="33"/>
  <c r="F220" i="33"/>
  <c r="H220" i="33"/>
  <c r="I220" i="33"/>
  <c r="T220" i="33" s="1"/>
  <c r="B221" i="33"/>
  <c r="Y221" i="33" s="1"/>
  <c r="C221" i="33"/>
  <c r="D221" i="33"/>
  <c r="E221" i="33"/>
  <c r="F221" i="33"/>
  <c r="H221" i="33"/>
  <c r="I221" i="33"/>
  <c r="T221" i="33" s="1"/>
  <c r="B222" i="33"/>
  <c r="Y222" i="33" s="1"/>
  <c r="C222" i="33"/>
  <c r="D222" i="33"/>
  <c r="E222" i="33"/>
  <c r="F222" i="33"/>
  <c r="H222" i="33"/>
  <c r="I222" i="33"/>
  <c r="T222" i="33" s="1"/>
  <c r="B223" i="33"/>
  <c r="Y223" i="33" s="1"/>
  <c r="C223" i="33"/>
  <c r="D223" i="33"/>
  <c r="E223" i="33"/>
  <c r="F223" i="33"/>
  <c r="H223" i="33"/>
  <c r="I223" i="33"/>
  <c r="T223" i="33" s="1"/>
  <c r="B224" i="33"/>
  <c r="Y224" i="33" s="1"/>
  <c r="C224" i="33"/>
  <c r="D224" i="33"/>
  <c r="E224" i="33"/>
  <c r="F224" i="33"/>
  <c r="H224" i="33"/>
  <c r="I224" i="33"/>
  <c r="T224" i="33" s="1"/>
  <c r="B225" i="33"/>
  <c r="Y225" i="33" s="1"/>
  <c r="C225" i="33"/>
  <c r="D225" i="33"/>
  <c r="E225" i="33"/>
  <c r="F225" i="33"/>
  <c r="H225" i="33"/>
  <c r="I225" i="33"/>
  <c r="T225" i="33" s="1"/>
  <c r="B226" i="33"/>
  <c r="Y226" i="33" s="1"/>
  <c r="C226" i="33"/>
  <c r="D226" i="33"/>
  <c r="E226" i="33"/>
  <c r="F226" i="33"/>
  <c r="H226" i="33"/>
  <c r="I226" i="33"/>
  <c r="T226" i="33" s="1"/>
  <c r="B227" i="33"/>
  <c r="Y227" i="33" s="1"/>
  <c r="C227" i="33"/>
  <c r="D227" i="33"/>
  <c r="E227" i="33"/>
  <c r="F227" i="33"/>
  <c r="H227" i="33"/>
  <c r="I227" i="33"/>
  <c r="T227" i="33" s="1"/>
  <c r="B228" i="33"/>
  <c r="Y228" i="33" s="1"/>
  <c r="C228" i="33"/>
  <c r="D228" i="33"/>
  <c r="E228" i="33"/>
  <c r="F228" i="33"/>
  <c r="H228" i="33"/>
  <c r="I228" i="33"/>
  <c r="T228" i="33" s="1"/>
  <c r="B229" i="33"/>
  <c r="Y229" i="33" s="1"/>
  <c r="C229" i="33"/>
  <c r="D229" i="33"/>
  <c r="E229" i="33"/>
  <c r="F229" i="33"/>
  <c r="H229" i="33"/>
  <c r="I229" i="33"/>
  <c r="T229" i="33" s="1"/>
  <c r="B230" i="33"/>
  <c r="Y230" i="33" s="1"/>
  <c r="C230" i="33"/>
  <c r="D230" i="33"/>
  <c r="E230" i="33"/>
  <c r="F230" i="33"/>
  <c r="H230" i="33"/>
  <c r="I230" i="33"/>
  <c r="T230" i="33" s="1"/>
  <c r="B231" i="33"/>
  <c r="Y231" i="33" s="1"/>
  <c r="C231" i="33"/>
  <c r="D231" i="33"/>
  <c r="E231" i="33"/>
  <c r="F231" i="33"/>
  <c r="H231" i="33"/>
  <c r="I231" i="33"/>
  <c r="T231" i="33" s="1"/>
  <c r="B232" i="33"/>
  <c r="Y232" i="33" s="1"/>
  <c r="C232" i="33"/>
  <c r="D232" i="33"/>
  <c r="E232" i="33"/>
  <c r="F232" i="33"/>
  <c r="H232" i="33"/>
  <c r="I232" i="33"/>
  <c r="T232" i="33" s="1"/>
  <c r="B233" i="33"/>
  <c r="Y233" i="33" s="1"/>
  <c r="C233" i="33"/>
  <c r="D233" i="33"/>
  <c r="E233" i="33"/>
  <c r="F233" i="33"/>
  <c r="H233" i="33"/>
  <c r="I233" i="33"/>
  <c r="T233" i="33" s="1"/>
  <c r="B234" i="33"/>
  <c r="Y234" i="33" s="1"/>
  <c r="C234" i="33"/>
  <c r="D234" i="33"/>
  <c r="E234" i="33"/>
  <c r="F234" i="33"/>
  <c r="H234" i="33"/>
  <c r="I234" i="33"/>
  <c r="T234" i="33" s="1"/>
  <c r="B235" i="33"/>
  <c r="Y235" i="33" s="1"/>
  <c r="C235" i="33"/>
  <c r="D235" i="33"/>
  <c r="E235" i="33"/>
  <c r="F235" i="33"/>
  <c r="H235" i="33"/>
  <c r="I235" i="33"/>
  <c r="T235" i="33" s="1"/>
  <c r="B236" i="33"/>
  <c r="Y236" i="33" s="1"/>
  <c r="C236" i="33"/>
  <c r="D236" i="33"/>
  <c r="E236" i="33"/>
  <c r="F236" i="33"/>
  <c r="H236" i="33"/>
  <c r="I236" i="33"/>
  <c r="T236" i="33" s="1"/>
  <c r="B237" i="33"/>
  <c r="Y237" i="33" s="1"/>
  <c r="C237" i="33"/>
  <c r="D237" i="33"/>
  <c r="E237" i="33"/>
  <c r="F237" i="33"/>
  <c r="H237" i="33"/>
  <c r="I237" i="33"/>
  <c r="T237" i="33" s="1"/>
  <c r="B238" i="33"/>
  <c r="Y238" i="33" s="1"/>
  <c r="C238" i="33"/>
  <c r="D238" i="33"/>
  <c r="E238" i="33"/>
  <c r="F238" i="33"/>
  <c r="H238" i="33"/>
  <c r="I238" i="33"/>
  <c r="T238" i="33" s="1"/>
  <c r="B239" i="33"/>
  <c r="Y239" i="33" s="1"/>
  <c r="C239" i="33"/>
  <c r="D239" i="33"/>
  <c r="E239" i="33"/>
  <c r="F239" i="33"/>
  <c r="H239" i="33"/>
  <c r="I239" i="33"/>
  <c r="T239" i="33" s="1"/>
  <c r="B240" i="33"/>
  <c r="Y240" i="33" s="1"/>
  <c r="C240" i="33"/>
  <c r="D240" i="33"/>
  <c r="E240" i="33"/>
  <c r="F240" i="33"/>
  <c r="H240" i="33"/>
  <c r="I240" i="33"/>
  <c r="T240" i="33" s="1"/>
  <c r="B241" i="33"/>
  <c r="Y241" i="33" s="1"/>
  <c r="C241" i="33"/>
  <c r="D241" i="33"/>
  <c r="E241" i="33"/>
  <c r="F241" i="33"/>
  <c r="H241" i="33"/>
  <c r="I241" i="33"/>
  <c r="T241" i="33" s="1"/>
  <c r="B242" i="33"/>
  <c r="Y242" i="33" s="1"/>
  <c r="C242" i="33"/>
  <c r="D242" i="33"/>
  <c r="E242" i="33"/>
  <c r="F242" i="33"/>
  <c r="H242" i="33"/>
  <c r="I242" i="33"/>
  <c r="T242" i="33" s="1"/>
  <c r="B243" i="33"/>
  <c r="Y243" i="33" s="1"/>
  <c r="C243" i="33"/>
  <c r="D243" i="33"/>
  <c r="E243" i="33"/>
  <c r="F243" i="33"/>
  <c r="H243" i="33"/>
  <c r="I243" i="33"/>
  <c r="T243" i="33" s="1"/>
  <c r="B244" i="33"/>
  <c r="Y244" i="33" s="1"/>
  <c r="C244" i="33"/>
  <c r="D244" i="33"/>
  <c r="E244" i="33"/>
  <c r="F244" i="33"/>
  <c r="H244" i="33"/>
  <c r="I244" i="33"/>
  <c r="T244" i="33" s="1"/>
  <c r="B245" i="33"/>
  <c r="Y245" i="33" s="1"/>
  <c r="C245" i="33"/>
  <c r="D245" i="33"/>
  <c r="E245" i="33"/>
  <c r="F245" i="33"/>
  <c r="H245" i="33"/>
  <c r="I245" i="33"/>
  <c r="T245" i="33" s="1"/>
  <c r="B246" i="33"/>
  <c r="Y246" i="33" s="1"/>
  <c r="C246" i="33"/>
  <c r="D246" i="33"/>
  <c r="E246" i="33"/>
  <c r="F246" i="33"/>
  <c r="H246" i="33"/>
  <c r="I246" i="33"/>
  <c r="T246" i="33" s="1"/>
  <c r="B247" i="33"/>
  <c r="Y247" i="33" s="1"/>
  <c r="C247" i="33"/>
  <c r="D247" i="33"/>
  <c r="E247" i="33"/>
  <c r="F247" i="33"/>
  <c r="H247" i="33"/>
  <c r="I247" i="33"/>
  <c r="T247" i="33" s="1"/>
  <c r="B248" i="33"/>
  <c r="Y248" i="33" s="1"/>
  <c r="C248" i="33"/>
  <c r="D248" i="33"/>
  <c r="E248" i="33"/>
  <c r="F248" i="33"/>
  <c r="H248" i="33"/>
  <c r="I248" i="33"/>
  <c r="T248" i="33" s="1"/>
  <c r="B249" i="33"/>
  <c r="Y249" i="33" s="1"/>
  <c r="C249" i="33"/>
  <c r="D249" i="33"/>
  <c r="E249" i="33"/>
  <c r="F249" i="33"/>
  <c r="H249" i="33"/>
  <c r="I249" i="33"/>
  <c r="T249" i="33" s="1"/>
  <c r="B250" i="33"/>
  <c r="Y250" i="33" s="1"/>
  <c r="C250" i="33"/>
  <c r="D250" i="33"/>
  <c r="E250" i="33"/>
  <c r="F250" i="33"/>
  <c r="H250" i="33"/>
  <c r="I250" i="33"/>
  <c r="T250" i="33" s="1"/>
  <c r="B251" i="33"/>
  <c r="Y251" i="33" s="1"/>
  <c r="C251" i="33"/>
  <c r="D251" i="33"/>
  <c r="E251" i="33"/>
  <c r="F251" i="33"/>
  <c r="H251" i="33"/>
  <c r="I251" i="33"/>
  <c r="T251" i="33" s="1"/>
  <c r="B252" i="33"/>
  <c r="Y252" i="33" s="1"/>
  <c r="C252" i="33"/>
  <c r="D252" i="33"/>
  <c r="E252" i="33"/>
  <c r="F252" i="33"/>
  <c r="H252" i="33"/>
  <c r="I252" i="33"/>
  <c r="T252" i="33" s="1"/>
  <c r="B253" i="33"/>
  <c r="Y253" i="33" s="1"/>
  <c r="C253" i="33"/>
  <c r="D253" i="33"/>
  <c r="E253" i="33"/>
  <c r="F253" i="33"/>
  <c r="H253" i="33"/>
  <c r="I253" i="33"/>
  <c r="T253" i="33" s="1"/>
  <c r="B254" i="33"/>
  <c r="Y254" i="33" s="1"/>
  <c r="C254" i="33"/>
  <c r="D254" i="33"/>
  <c r="E254" i="33"/>
  <c r="F254" i="33"/>
  <c r="H254" i="33"/>
  <c r="I254" i="33"/>
  <c r="T254" i="33" s="1"/>
  <c r="B255" i="33"/>
  <c r="Y255" i="33" s="1"/>
  <c r="C255" i="33"/>
  <c r="D255" i="33"/>
  <c r="E255" i="33"/>
  <c r="F255" i="33"/>
  <c r="H255" i="33"/>
  <c r="I255" i="33"/>
  <c r="T255" i="33" s="1"/>
  <c r="B256" i="33"/>
  <c r="Y256" i="33" s="1"/>
  <c r="C256" i="33"/>
  <c r="D256" i="33"/>
  <c r="E256" i="33"/>
  <c r="F256" i="33"/>
  <c r="H256" i="33"/>
  <c r="I256" i="33"/>
  <c r="T256" i="33" s="1"/>
  <c r="B257" i="33"/>
  <c r="Y257" i="33" s="1"/>
  <c r="C257" i="33"/>
  <c r="D257" i="33"/>
  <c r="E257" i="33"/>
  <c r="F257" i="33"/>
  <c r="H257" i="33"/>
  <c r="I257" i="33"/>
  <c r="T257" i="33" s="1"/>
  <c r="B258" i="33"/>
  <c r="Y258" i="33" s="1"/>
  <c r="C258" i="33"/>
  <c r="D258" i="33"/>
  <c r="E258" i="33"/>
  <c r="F258" i="33"/>
  <c r="H258" i="33"/>
  <c r="I258" i="33"/>
  <c r="T258" i="33" s="1"/>
  <c r="B259" i="33"/>
  <c r="Y259" i="33" s="1"/>
  <c r="C259" i="33"/>
  <c r="D259" i="33"/>
  <c r="E259" i="33"/>
  <c r="F259" i="33"/>
  <c r="H259" i="33"/>
  <c r="I259" i="33"/>
  <c r="T259" i="33" s="1"/>
  <c r="B260" i="33"/>
  <c r="Y260" i="33" s="1"/>
  <c r="C260" i="33"/>
  <c r="D260" i="33"/>
  <c r="E260" i="33"/>
  <c r="F260" i="33"/>
  <c r="H260" i="33"/>
  <c r="I260" i="33"/>
  <c r="T260" i="33" s="1"/>
  <c r="B261" i="33"/>
  <c r="Y261" i="33" s="1"/>
  <c r="C261" i="33"/>
  <c r="D261" i="33"/>
  <c r="E261" i="33"/>
  <c r="F261" i="33"/>
  <c r="H261" i="33"/>
  <c r="I261" i="33"/>
  <c r="T261" i="33" s="1"/>
  <c r="B262" i="33"/>
  <c r="Y262" i="33" s="1"/>
  <c r="C262" i="33"/>
  <c r="D262" i="33"/>
  <c r="E262" i="33"/>
  <c r="F262" i="33"/>
  <c r="H262" i="33"/>
  <c r="I262" i="33"/>
  <c r="T262" i="33" s="1"/>
  <c r="B263" i="33"/>
  <c r="Y263" i="33" s="1"/>
  <c r="C263" i="33"/>
  <c r="D263" i="33"/>
  <c r="E263" i="33"/>
  <c r="F263" i="33"/>
  <c r="H263" i="33"/>
  <c r="I263" i="33"/>
  <c r="T263" i="33" s="1"/>
  <c r="B264" i="33"/>
  <c r="Y264" i="33" s="1"/>
  <c r="C264" i="33"/>
  <c r="D264" i="33"/>
  <c r="E264" i="33"/>
  <c r="F264" i="33"/>
  <c r="H264" i="33"/>
  <c r="I264" i="33"/>
  <c r="T264" i="33" s="1"/>
  <c r="B265" i="33"/>
  <c r="Y265" i="33" s="1"/>
  <c r="C265" i="33"/>
  <c r="D265" i="33"/>
  <c r="E265" i="33"/>
  <c r="F265" i="33"/>
  <c r="H265" i="33"/>
  <c r="I265" i="33"/>
  <c r="T265" i="33" s="1"/>
  <c r="B266" i="33"/>
  <c r="Y266" i="33" s="1"/>
  <c r="C266" i="33"/>
  <c r="D266" i="33"/>
  <c r="E266" i="33"/>
  <c r="F266" i="33"/>
  <c r="H266" i="33"/>
  <c r="I266" i="33"/>
  <c r="T266" i="33" s="1"/>
  <c r="B267" i="33"/>
  <c r="Y267" i="33" s="1"/>
  <c r="C267" i="33"/>
  <c r="D267" i="33"/>
  <c r="E267" i="33"/>
  <c r="F267" i="33"/>
  <c r="H267" i="33"/>
  <c r="I267" i="33"/>
  <c r="T267" i="33" s="1"/>
  <c r="B268" i="33"/>
  <c r="Y268" i="33" s="1"/>
  <c r="C268" i="33"/>
  <c r="D268" i="33"/>
  <c r="E268" i="33"/>
  <c r="F268" i="33"/>
  <c r="H268" i="33"/>
  <c r="I268" i="33"/>
  <c r="T268" i="33" s="1"/>
  <c r="B269" i="33"/>
  <c r="Y269" i="33" s="1"/>
  <c r="C269" i="33"/>
  <c r="D269" i="33"/>
  <c r="E269" i="33"/>
  <c r="F269" i="33"/>
  <c r="H269" i="33"/>
  <c r="I269" i="33"/>
  <c r="T269" i="33" s="1"/>
  <c r="B270" i="33"/>
  <c r="Y270" i="33" s="1"/>
  <c r="C270" i="33"/>
  <c r="D270" i="33"/>
  <c r="E270" i="33"/>
  <c r="F270" i="33"/>
  <c r="H270" i="33"/>
  <c r="I270" i="33"/>
  <c r="T270" i="33" s="1"/>
  <c r="B271" i="33"/>
  <c r="Y271" i="33" s="1"/>
  <c r="C271" i="33"/>
  <c r="D271" i="33"/>
  <c r="E271" i="33"/>
  <c r="F271" i="33"/>
  <c r="H271" i="33"/>
  <c r="I271" i="33"/>
  <c r="T271" i="33" s="1"/>
  <c r="B272" i="33"/>
  <c r="Y272" i="33" s="1"/>
  <c r="C272" i="33"/>
  <c r="D272" i="33"/>
  <c r="E272" i="33"/>
  <c r="F272" i="33"/>
  <c r="H272" i="33"/>
  <c r="I272" i="33"/>
  <c r="T272" i="33" s="1"/>
  <c r="B273" i="33"/>
  <c r="Y273" i="33" s="1"/>
  <c r="C273" i="33"/>
  <c r="D273" i="33"/>
  <c r="E273" i="33"/>
  <c r="F273" i="33"/>
  <c r="H273" i="33"/>
  <c r="I273" i="33"/>
  <c r="T273" i="33" s="1"/>
  <c r="B274" i="33"/>
  <c r="Y274" i="33" s="1"/>
  <c r="C274" i="33"/>
  <c r="D274" i="33"/>
  <c r="E274" i="33"/>
  <c r="F274" i="33"/>
  <c r="H274" i="33"/>
  <c r="I274" i="33"/>
  <c r="T274" i="33" s="1"/>
  <c r="B275" i="33"/>
  <c r="Y275" i="33" s="1"/>
  <c r="C275" i="33"/>
  <c r="D275" i="33"/>
  <c r="E275" i="33"/>
  <c r="F275" i="33"/>
  <c r="H275" i="33"/>
  <c r="I275" i="33"/>
  <c r="T275" i="33" s="1"/>
  <c r="B276" i="33"/>
  <c r="Y276" i="33" s="1"/>
  <c r="C276" i="33"/>
  <c r="D276" i="33"/>
  <c r="E276" i="33"/>
  <c r="F276" i="33"/>
  <c r="H276" i="33"/>
  <c r="I276" i="33"/>
  <c r="T276" i="33" s="1"/>
  <c r="B277" i="33"/>
  <c r="Y277" i="33" s="1"/>
  <c r="C277" i="33"/>
  <c r="D277" i="33"/>
  <c r="E277" i="33"/>
  <c r="F277" i="33"/>
  <c r="H277" i="33"/>
  <c r="I277" i="33"/>
  <c r="T277" i="33" s="1"/>
  <c r="B278" i="33"/>
  <c r="Y278" i="33" s="1"/>
  <c r="C278" i="33"/>
  <c r="D278" i="33"/>
  <c r="E278" i="33"/>
  <c r="F278" i="33"/>
  <c r="H278" i="33"/>
  <c r="I278" i="33"/>
  <c r="T278" i="33" s="1"/>
  <c r="B279" i="33"/>
  <c r="Y279" i="33" s="1"/>
  <c r="C279" i="33"/>
  <c r="D279" i="33"/>
  <c r="E279" i="33"/>
  <c r="F279" i="33"/>
  <c r="H279" i="33"/>
  <c r="I279" i="33"/>
  <c r="T279" i="33" s="1"/>
  <c r="B280" i="33"/>
  <c r="Y280" i="33" s="1"/>
  <c r="C280" i="33"/>
  <c r="D280" i="33"/>
  <c r="E280" i="33"/>
  <c r="F280" i="33"/>
  <c r="H280" i="33"/>
  <c r="I280" i="33"/>
  <c r="T280" i="33" s="1"/>
  <c r="B281" i="33"/>
  <c r="Y281" i="33" s="1"/>
  <c r="C281" i="33"/>
  <c r="D281" i="33"/>
  <c r="E281" i="33"/>
  <c r="F281" i="33"/>
  <c r="H281" i="33"/>
  <c r="I281" i="33"/>
  <c r="T281" i="33" s="1"/>
  <c r="B282" i="33"/>
  <c r="Y282" i="33" s="1"/>
  <c r="C282" i="33"/>
  <c r="D282" i="33"/>
  <c r="E282" i="33"/>
  <c r="F282" i="33"/>
  <c r="H282" i="33"/>
  <c r="I282" i="33"/>
  <c r="T282" i="33" s="1"/>
  <c r="B283" i="33"/>
  <c r="Y283" i="33" s="1"/>
  <c r="C283" i="33"/>
  <c r="D283" i="33"/>
  <c r="E283" i="33"/>
  <c r="F283" i="33"/>
  <c r="H283" i="33"/>
  <c r="I283" i="33"/>
  <c r="T283" i="33" s="1"/>
  <c r="B284" i="33"/>
  <c r="Y284" i="33" s="1"/>
  <c r="C284" i="33"/>
  <c r="D284" i="33"/>
  <c r="E284" i="33"/>
  <c r="F284" i="33"/>
  <c r="H284" i="33"/>
  <c r="I284" i="33"/>
  <c r="T284" i="33" s="1"/>
  <c r="B285" i="33"/>
  <c r="Y285" i="33" s="1"/>
  <c r="C285" i="33"/>
  <c r="D285" i="33"/>
  <c r="E285" i="33"/>
  <c r="F285" i="33"/>
  <c r="H285" i="33"/>
  <c r="I285" i="33"/>
  <c r="T285" i="33" s="1"/>
  <c r="B286" i="33"/>
  <c r="Y286" i="33" s="1"/>
  <c r="C286" i="33"/>
  <c r="D286" i="33"/>
  <c r="E286" i="33"/>
  <c r="F286" i="33"/>
  <c r="H286" i="33"/>
  <c r="I286" i="33"/>
  <c r="T286" i="33" s="1"/>
  <c r="B287" i="33"/>
  <c r="Y287" i="33" s="1"/>
  <c r="C287" i="33"/>
  <c r="D287" i="33"/>
  <c r="E287" i="33"/>
  <c r="F287" i="33"/>
  <c r="H287" i="33"/>
  <c r="I287" i="33"/>
  <c r="T287" i="33" s="1"/>
  <c r="B288" i="33"/>
  <c r="Y288" i="33" s="1"/>
  <c r="C288" i="33"/>
  <c r="D288" i="33"/>
  <c r="E288" i="33"/>
  <c r="F288" i="33"/>
  <c r="H288" i="33"/>
  <c r="I288" i="33"/>
  <c r="T288" i="33" s="1"/>
  <c r="B289" i="33"/>
  <c r="Y289" i="33" s="1"/>
  <c r="C289" i="33"/>
  <c r="D289" i="33"/>
  <c r="E289" i="33"/>
  <c r="F289" i="33"/>
  <c r="H289" i="33"/>
  <c r="I289" i="33"/>
  <c r="T289" i="33" s="1"/>
  <c r="B290" i="33"/>
  <c r="Y290" i="33" s="1"/>
  <c r="C290" i="33"/>
  <c r="D290" i="33"/>
  <c r="E290" i="33"/>
  <c r="F290" i="33"/>
  <c r="H290" i="33"/>
  <c r="I290" i="33"/>
  <c r="T290" i="33" s="1"/>
  <c r="B291" i="33"/>
  <c r="Y291" i="33" s="1"/>
  <c r="C291" i="33"/>
  <c r="D291" i="33"/>
  <c r="E291" i="33"/>
  <c r="F291" i="33"/>
  <c r="H291" i="33"/>
  <c r="I291" i="33"/>
  <c r="T291" i="33" s="1"/>
  <c r="B292" i="33"/>
  <c r="Y292" i="33" s="1"/>
  <c r="C292" i="33"/>
  <c r="D292" i="33"/>
  <c r="E292" i="33"/>
  <c r="F292" i="33"/>
  <c r="H292" i="33"/>
  <c r="I292" i="33"/>
  <c r="T292" i="33" s="1"/>
  <c r="B293" i="33"/>
  <c r="Y293" i="33" s="1"/>
  <c r="C293" i="33"/>
  <c r="D293" i="33"/>
  <c r="E293" i="33"/>
  <c r="F293" i="33"/>
  <c r="H293" i="33"/>
  <c r="I293" i="33"/>
  <c r="T293" i="33" s="1"/>
  <c r="B294" i="33"/>
  <c r="Y294" i="33" s="1"/>
  <c r="C294" i="33"/>
  <c r="D294" i="33"/>
  <c r="E294" i="33"/>
  <c r="F294" i="33"/>
  <c r="H294" i="33"/>
  <c r="I294" i="33"/>
  <c r="T294" i="33" s="1"/>
  <c r="B295" i="33"/>
  <c r="Y295" i="33" s="1"/>
  <c r="C295" i="33"/>
  <c r="D295" i="33"/>
  <c r="E295" i="33"/>
  <c r="F295" i="33"/>
  <c r="H295" i="33"/>
  <c r="I295" i="33"/>
  <c r="T295" i="33" s="1"/>
  <c r="B296" i="33"/>
  <c r="Y296" i="33" s="1"/>
  <c r="C296" i="33"/>
  <c r="D296" i="33"/>
  <c r="E296" i="33"/>
  <c r="F296" i="33"/>
  <c r="H296" i="33"/>
  <c r="I296" i="33"/>
  <c r="T296" i="33" s="1"/>
  <c r="B297" i="33"/>
  <c r="Y297" i="33" s="1"/>
  <c r="C297" i="33"/>
  <c r="D297" i="33"/>
  <c r="E297" i="33"/>
  <c r="F297" i="33"/>
  <c r="H297" i="33"/>
  <c r="I297" i="33"/>
  <c r="T297" i="33" s="1"/>
  <c r="B298" i="33"/>
  <c r="Y298" i="33" s="1"/>
  <c r="C298" i="33"/>
  <c r="D298" i="33"/>
  <c r="E298" i="33"/>
  <c r="F298" i="33"/>
  <c r="H298" i="33"/>
  <c r="I298" i="33"/>
  <c r="T298" i="33" s="1"/>
  <c r="B299" i="33"/>
  <c r="Y299" i="33" s="1"/>
  <c r="C299" i="33"/>
  <c r="D299" i="33"/>
  <c r="E299" i="33"/>
  <c r="F299" i="33"/>
  <c r="H299" i="33"/>
  <c r="I299" i="33"/>
  <c r="T299" i="33" s="1"/>
  <c r="B300" i="33"/>
  <c r="Y300" i="33" s="1"/>
  <c r="C300" i="33"/>
  <c r="D300" i="33"/>
  <c r="E300" i="33"/>
  <c r="F300" i="33"/>
  <c r="H300" i="33"/>
  <c r="I300" i="33"/>
  <c r="T300" i="33" s="1"/>
  <c r="B301" i="33"/>
  <c r="Y301" i="33" s="1"/>
  <c r="C301" i="33"/>
  <c r="D301" i="33"/>
  <c r="E301" i="33"/>
  <c r="F301" i="33"/>
  <c r="H301" i="33"/>
  <c r="I301" i="33"/>
  <c r="T301" i="33" s="1"/>
  <c r="B302" i="33"/>
  <c r="Y302" i="33" s="1"/>
  <c r="C302" i="33"/>
  <c r="D302" i="33"/>
  <c r="E302" i="33"/>
  <c r="F302" i="33"/>
  <c r="H302" i="33"/>
  <c r="I302" i="33"/>
  <c r="T302" i="33" s="1"/>
  <c r="B303" i="33"/>
  <c r="Y303" i="33" s="1"/>
  <c r="C303" i="33"/>
  <c r="D303" i="33"/>
  <c r="E303" i="33"/>
  <c r="F303" i="33"/>
  <c r="H303" i="33"/>
  <c r="I303" i="33"/>
  <c r="T303" i="33" s="1"/>
  <c r="B304" i="33"/>
  <c r="Y304" i="33" s="1"/>
  <c r="C304" i="33"/>
  <c r="D304" i="33"/>
  <c r="E304" i="33"/>
  <c r="F304" i="33"/>
  <c r="H304" i="33"/>
  <c r="I304" i="33"/>
  <c r="T304" i="33" s="1"/>
  <c r="B305" i="33"/>
  <c r="Y305" i="33" s="1"/>
  <c r="C305" i="33"/>
  <c r="D305" i="33"/>
  <c r="E305" i="33"/>
  <c r="F305" i="33"/>
  <c r="H305" i="33"/>
  <c r="I305" i="33"/>
  <c r="T305" i="33" s="1"/>
  <c r="B306" i="33"/>
  <c r="Y306" i="33" s="1"/>
  <c r="C306" i="33"/>
  <c r="D306" i="33"/>
  <c r="E306" i="33"/>
  <c r="F306" i="33"/>
  <c r="H306" i="33"/>
  <c r="I306" i="33"/>
  <c r="T306" i="33" s="1"/>
  <c r="B307" i="33"/>
  <c r="Y307" i="33" s="1"/>
  <c r="C307" i="33"/>
  <c r="D307" i="33"/>
  <c r="E307" i="33"/>
  <c r="F307" i="33"/>
  <c r="H307" i="33"/>
  <c r="I307" i="33"/>
  <c r="T307" i="33" s="1"/>
  <c r="B308" i="33"/>
  <c r="Y308" i="33" s="1"/>
  <c r="C308" i="33"/>
  <c r="D308" i="33"/>
  <c r="E308" i="33"/>
  <c r="F308" i="33"/>
  <c r="H308" i="33"/>
  <c r="I308" i="33"/>
  <c r="T308" i="33" s="1"/>
  <c r="B309" i="33"/>
  <c r="Y309" i="33" s="1"/>
  <c r="C309" i="33"/>
  <c r="D309" i="33"/>
  <c r="E309" i="33"/>
  <c r="F309" i="33"/>
  <c r="H309" i="33"/>
  <c r="I309" i="33"/>
  <c r="T309" i="33" s="1"/>
  <c r="B310" i="33"/>
  <c r="Y310" i="33" s="1"/>
  <c r="C310" i="33"/>
  <c r="D310" i="33"/>
  <c r="E310" i="33"/>
  <c r="F310" i="33"/>
  <c r="H310" i="33"/>
  <c r="I310" i="33"/>
  <c r="T310" i="33" s="1"/>
  <c r="B311" i="33"/>
  <c r="Y311" i="33" s="1"/>
  <c r="C311" i="33"/>
  <c r="D311" i="33"/>
  <c r="E311" i="33"/>
  <c r="F311" i="33"/>
  <c r="H311" i="33"/>
  <c r="I311" i="33"/>
  <c r="T311" i="33" s="1"/>
  <c r="B312" i="33"/>
  <c r="Y312" i="33" s="1"/>
  <c r="C312" i="33"/>
  <c r="D312" i="33"/>
  <c r="E312" i="33"/>
  <c r="F312" i="33"/>
  <c r="H312" i="33"/>
  <c r="I312" i="33"/>
  <c r="T312" i="33" s="1"/>
  <c r="B313" i="33"/>
  <c r="Y313" i="33" s="1"/>
  <c r="C313" i="33"/>
  <c r="D313" i="33"/>
  <c r="E313" i="33"/>
  <c r="F313" i="33"/>
  <c r="H313" i="33"/>
  <c r="I313" i="33"/>
  <c r="T313" i="33" s="1"/>
  <c r="B314" i="33"/>
  <c r="Y314" i="33" s="1"/>
  <c r="C314" i="33"/>
  <c r="D314" i="33"/>
  <c r="E314" i="33"/>
  <c r="F314" i="33"/>
  <c r="H314" i="33"/>
  <c r="I314" i="33"/>
  <c r="T314" i="33" s="1"/>
  <c r="B315" i="33"/>
  <c r="Y315" i="33" s="1"/>
  <c r="C315" i="33"/>
  <c r="D315" i="33"/>
  <c r="E315" i="33"/>
  <c r="F315" i="33"/>
  <c r="H315" i="33"/>
  <c r="I315" i="33"/>
  <c r="T315" i="33" s="1"/>
  <c r="B316" i="33"/>
  <c r="Y316" i="33" s="1"/>
  <c r="C316" i="33"/>
  <c r="D316" i="33"/>
  <c r="E316" i="33"/>
  <c r="F316" i="33"/>
  <c r="H316" i="33"/>
  <c r="I316" i="33"/>
  <c r="T316" i="33" s="1"/>
  <c r="B317" i="33"/>
  <c r="Y317" i="33" s="1"/>
  <c r="C317" i="33"/>
  <c r="D317" i="33"/>
  <c r="E317" i="33"/>
  <c r="F317" i="33"/>
  <c r="H317" i="33"/>
  <c r="I317" i="33"/>
  <c r="T317" i="33" s="1"/>
  <c r="B318" i="33"/>
  <c r="Y318" i="33" s="1"/>
  <c r="C318" i="33"/>
  <c r="D318" i="33"/>
  <c r="E318" i="33"/>
  <c r="F318" i="33"/>
  <c r="H318" i="33"/>
  <c r="I318" i="33"/>
  <c r="T318" i="33" s="1"/>
  <c r="B319" i="33"/>
  <c r="Y319" i="33" s="1"/>
  <c r="C319" i="33"/>
  <c r="D319" i="33"/>
  <c r="E319" i="33"/>
  <c r="F319" i="33"/>
  <c r="H319" i="33"/>
  <c r="I319" i="33"/>
  <c r="T319" i="33" s="1"/>
  <c r="B320" i="33"/>
  <c r="Y320" i="33" s="1"/>
  <c r="C320" i="33"/>
  <c r="D320" i="33"/>
  <c r="E320" i="33"/>
  <c r="F320" i="33"/>
  <c r="H320" i="33"/>
  <c r="I320" i="33"/>
  <c r="T320" i="33" s="1"/>
  <c r="B321" i="33"/>
  <c r="Y321" i="33" s="1"/>
  <c r="C321" i="33"/>
  <c r="D321" i="33"/>
  <c r="E321" i="33"/>
  <c r="F321" i="33"/>
  <c r="H321" i="33"/>
  <c r="I321" i="33"/>
  <c r="T321" i="33" s="1"/>
  <c r="B322" i="33"/>
  <c r="Y322" i="33" s="1"/>
  <c r="C322" i="33"/>
  <c r="D322" i="33"/>
  <c r="E322" i="33"/>
  <c r="F322" i="33"/>
  <c r="H322" i="33"/>
  <c r="I322" i="33"/>
  <c r="T322" i="33" s="1"/>
  <c r="B323" i="33"/>
  <c r="Y323" i="33" s="1"/>
  <c r="C323" i="33"/>
  <c r="D323" i="33"/>
  <c r="E323" i="33"/>
  <c r="F323" i="33"/>
  <c r="H323" i="33"/>
  <c r="I323" i="33"/>
  <c r="T323" i="33" s="1"/>
  <c r="B324" i="33"/>
  <c r="Y324" i="33" s="1"/>
  <c r="C324" i="33"/>
  <c r="D324" i="33"/>
  <c r="E324" i="33"/>
  <c r="F324" i="33"/>
  <c r="H324" i="33"/>
  <c r="I324" i="33"/>
  <c r="T324" i="33" s="1"/>
  <c r="B325" i="33"/>
  <c r="Y325" i="33" s="1"/>
  <c r="C325" i="33"/>
  <c r="D325" i="33"/>
  <c r="E325" i="33"/>
  <c r="F325" i="33"/>
  <c r="H325" i="33"/>
  <c r="I325" i="33"/>
  <c r="T325" i="33" s="1"/>
  <c r="B326" i="33"/>
  <c r="Y326" i="33" s="1"/>
  <c r="C326" i="33"/>
  <c r="D326" i="33"/>
  <c r="E326" i="33"/>
  <c r="F326" i="33"/>
  <c r="H326" i="33"/>
  <c r="I326" i="33"/>
  <c r="T326" i="33" s="1"/>
  <c r="B327" i="33"/>
  <c r="Y327" i="33" s="1"/>
  <c r="C327" i="33"/>
  <c r="D327" i="33"/>
  <c r="E327" i="33"/>
  <c r="F327" i="33"/>
  <c r="H327" i="33"/>
  <c r="I327" i="33"/>
  <c r="T327" i="33" s="1"/>
  <c r="B328" i="33"/>
  <c r="Y328" i="33" s="1"/>
  <c r="C328" i="33"/>
  <c r="D328" i="33"/>
  <c r="E328" i="33"/>
  <c r="F328" i="33"/>
  <c r="H328" i="33"/>
  <c r="I328" i="33"/>
  <c r="T328" i="33" s="1"/>
  <c r="B329" i="33"/>
  <c r="Y329" i="33" s="1"/>
  <c r="C329" i="33"/>
  <c r="D329" i="33"/>
  <c r="E329" i="33"/>
  <c r="F329" i="33"/>
  <c r="H329" i="33"/>
  <c r="I329" i="33"/>
  <c r="T329" i="33" s="1"/>
  <c r="B330" i="33"/>
  <c r="Y330" i="33" s="1"/>
  <c r="C330" i="33"/>
  <c r="D330" i="33"/>
  <c r="E330" i="33"/>
  <c r="F330" i="33"/>
  <c r="H330" i="33"/>
  <c r="I330" i="33"/>
  <c r="T330" i="33" s="1"/>
  <c r="B331" i="33"/>
  <c r="Y331" i="33" s="1"/>
  <c r="C331" i="33"/>
  <c r="D331" i="33"/>
  <c r="E331" i="33"/>
  <c r="F331" i="33"/>
  <c r="H331" i="33"/>
  <c r="I331" i="33"/>
  <c r="T331" i="33" s="1"/>
  <c r="B332" i="33"/>
  <c r="Y332" i="33" s="1"/>
  <c r="C332" i="33"/>
  <c r="D332" i="33"/>
  <c r="E332" i="33"/>
  <c r="F332" i="33"/>
  <c r="H332" i="33"/>
  <c r="I332" i="33"/>
  <c r="T332" i="33" s="1"/>
  <c r="B333" i="33"/>
  <c r="Y333" i="33" s="1"/>
  <c r="C333" i="33"/>
  <c r="D333" i="33"/>
  <c r="E333" i="33"/>
  <c r="F333" i="33"/>
  <c r="H333" i="33"/>
  <c r="I333" i="33"/>
  <c r="T333" i="33" s="1"/>
  <c r="B334" i="33"/>
  <c r="Y334" i="33" s="1"/>
  <c r="C334" i="33"/>
  <c r="D334" i="33"/>
  <c r="E334" i="33"/>
  <c r="F334" i="33"/>
  <c r="H334" i="33"/>
  <c r="I334" i="33"/>
  <c r="T334" i="33" s="1"/>
  <c r="B335" i="33"/>
  <c r="Y335" i="33" s="1"/>
  <c r="C335" i="33"/>
  <c r="D335" i="33"/>
  <c r="E335" i="33"/>
  <c r="F335" i="33"/>
  <c r="H335" i="33"/>
  <c r="I335" i="33"/>
  <c r="T335" i="33" s="1"/>
  <c r="B336" i="33"/>
  <c r="Y336" i="33" s="1"/>
  <c r="C336" i="33"/>
  <c r="D336" i="33"/>
  <c r="E336" i="33"/>
  <c r="F336" i="33"/>
  <c r="H336" i="33"/>
  <c r="I336" i="33"/>
  <c r="T336" i="33" s="1"/>
  <c r="B337" i="33"/>
  <c r="Y337" i="33" s="1"/>
  <c r="C337" i="33"/>
  <c r="D337" i="33"/>
  <c r="E337" i="33"/>
  <c r="F337" i="33"/>
  <c r="H337" i="33"/>
  <c r="I337" i="33"/>
  <c r="T337" i="33" s="1"/>
  <c r="B338" i="33"/>
  <c r="Y338" i="33" s="1"/>
  <c r="C338" i="33"/>
  <c r="D338" i="33"/>
  <c r="E338" i="33"/>
  <c r="F338" i="33"/>
  <c r="H338" i="33"/>
  <c r="I338" i="33"/>
  <c r="T338" i="33" s="1"/>
  <c r="B339" i="33"/>
  <c r="Y339" i="33" s="1"/>
  <c r="C339" i="33"/>
  <c r="D339" i="33"/>
  <c r="E339" i="33"/>
  <c r="F339" i="33"/>
  <c r="H339" i="33"/>
  <c r="I339" i="33"/>
  <c r="T339" i="33" s="1"/>
  <c r="B340" i="33"/>
  <c r="Y340" i="33" s="1"/>
  <c r="C340" i="33"/>
  <c r="D340" i="33"/>
  <c r="E340" i="33"/>
  <c r="F340" i="33"/>
  <c r="H340" i="33"/>
  <c r="I340" i="33"/>
  <c r="T340" i="33" s="1"/>
  <c r="B341" i="33"/>
  <c r="Y341" i="33" s="1"/>
  <c r="C341" i="33"/>
  <c r="D341" i="33"/>
  <c r="E341" i="33"/>
  <c r="F341" i="33"/>
  <c r="H341" i="33"/>
  <c r="I341" i="33"/>
  <c r="T341" i="33" s="1"/>
  <c r="B342" i="33"/>
  <c r="Y342" i="33" s="1"/>
  <c r="C342" i="33"/>
  <c r="D342" i="33"/>
  <c r="E342" i="33"/>
  <c r="F342" i="33"/>
  <c r="H342" i="33"/>
  <c r="I342" i="33"/>
  <c r="T342" i="33" s="1"/>
  <c r="B343" i="33"/>
  <c r="Y343" i="33" s="1"/>
  <c r="C343" i="33"/>
  <c r="D343" i="33"/>
  <c r="E343" i="33"/>
  <c r="F343" i="33"/>
  <c r="H343" i="33"/>
  <c r="I343" i="33"/>
  <c r="T343" i="33" s="1"/>
  <c r="B344" i="33"/>
  <c r="Y344" i="33" s="1"/>
  <c r="C344" i="33"/>
  <c r="D344" i="33"/>
  <c r="E344" i="33"/>
  <c r="F344" i="33"/>
  <c r="H344" i="33"/>
  <c r="I344" i="33"/>
  <c r="T344" i="33" s="1"/>
  <c r="B345" i="33"/>
  <c r="Y345" i="33" s="1"/>
  <c r="C345" i="33"/>
  <c r="D345" i="33"/>
  <c r="E345" i="33"/>
  <c r="F345" i="33"/>
  <c r="H345" i="33"/>
  <c r="I345" i="33"/>
  <c r="T345" i="33" s="1"/>
  <c r="B346" i="33"/>
  <c r="Y346" i="33" s="1"/>
  <c r="C346" i="33"/>
  <c r="D346" i="33"/>
  <c r="E346" i="33"/>
  <c r="F346" i="33"/>
  <c r="H346" i="33"/>
  <c r="I346" i="33"/>
  <c r="T346" i="33" s="1"/>
  <c r="B347" i="33"/>
  <c r="Y347" i="33" s="1"/>
  <c r="C347" i="33"/>
  <c r="D347" i="33"/>
  <c r="E347" i="33"/>
  <c r="F347" i="33"/>
  <c r="H347" i="33"/>
  <c r="I347" i="33"/>
  <c r="T347" i="33" s="1"/>
  <c r="B348" i="33"/>
  <c r="Y348" i="33" s="1"/>
  <c r="C348" i="33"/>
  <c r="D348" i="33"/>
  <c r="E348" i="33"/>
  <c r="F348" i="33"/>
  <c r="H348" i="33"/>
  <c r="I348" i="33"/>
  <c r="T348" i="33" s="1"/>
  <c r="B349" i="33"/>
  <c r="Y349" i="33" s="1"/>
  <c r="C349" i="33"/>
  <c r="D349" i="33"/>
  <c r="E349" i="33"/>
  <c r="F349" i="33"/>
  <c r="H349" i="33"/>
  <c r="I349" i="33"/>
  <c r="T349" i="33" s="1"/>
  <c r="B350" i="33"/>
  <c r="Y350" i="33" s="1"/>
  <c r="C350" i="33"/>
  <c r="D350" i="33"/>
  <c r="E350" i="33"/>
  <c r="F350" i="33"/>
  <c r="H350" i="33"/>
  <c r="I350" i="33"/>
  <c r="T350" i="33" s="1"/>
  <c r="B351" i="33"/>
  <c r="Y351" i="33" s="1"/>
  <c r="C351" i="33"/>
  <c r="D351" i="33"/>
  <c r="E351" i="33"/>
  <c r="F351" i="33"/>
  <c r="H351" i="33"/>
  <c r="I351" i="33"/>
  <c r="T351" i="33" s="1"/>
  <c r="B352" i="33"/>
  <c r="Y352" i="33" s="1"/>
  <c r="C352" i="33"/>
  <c r="D352" i="33"/>
  <c r="E352" i="33"/>
  <c r="F352" i="33"/>
  <c r="H352" i="33"/>
  <c r="I352" i="33"/>
  <c r="T352" i="33" s="1"/>
  <c r="B353" i="33"/>
  <c r="Y353" i="33" s="1"/>
  <c r="C353" i="33"/>
  <c r="D353" i="33"/>
  <c r="E353" i="33"/>
  <c r="F353" i="33"/>
  <c r="H353" i="33"/>
  <c r="I353" i="33"/>
  <c r="T353" i="33" s="1"/>
  <c r="B354" i="33"/>
  <c r="Y354" i="33" s="1"/>
  <c r="C354" i="33"/>
  <c r="D354" i="33"/>
  <c r="E354" i="33"/>
  <c r="F354" i="33"/>
  <c r="H354" i="33"/>
  <c r="I354" i="33"/>
  <c r="T354" i="33" s="1"/>
  <c r="B355" i="33"/>
  <c r="Y355" i="33" s="1"/>
  <c r="C355" i="33"/>
  <c r="D355" i="33"/>
  <c r="E355" i="33"/>
  <c r="F355" i="33"/>
  <c r="H355" i="33"/>
  <c r="I355" i="33"/>
  <c r="T355" i="33" s="1"/>
  <c r="B356" i="33"/>
  <c r="Y356" i="33" s="1"/>
  <c r="C356" i="33"/>
  <c r="D356" i="33"/>
  <c r="E356" i="33"/>
  <c r="F356" i="33"/>
  <c r="H356" i="33"/>
  <c r="I356" i="33"/>
  <c r="T356" i="33" s="1"/>
  <c r="B357" i="33"/>
  <c r="Y357" i="33" s="1"/>
  <c r="C357" i="33"/>
  <c r="D357" i="33"/>
  <c r="E357" i="33"/>
  <c r="F357" i="33"/>
  <c r="H357" i="33"/>
  <c r="I357" i="33"/>
  <c r="T357" i="33" s="1"/>
  <c r="B358" i="33"/>
  <c r="Y358" i="33" s="1"/>
  <c r="C358" i="33"/>
  <c r="D358" i="33"/>
  <c r="E358" i="33"/>
  <c r="F358" i="33"/>
  <c r="H358" i="33"/>
  <c r="I358" i="33"/>
  <c r="T358" i="33" s="1"/>
  <c r="B359" i="33"/>
  <c r="Y359" i="33" s="1"/>
  <c r="C359" i="33"/>
  <c r="D359" i="33"/>
  <c r="E359" i="33"/>
  <c r="F359" i="33"/>
  <c r="H359" i="33"/>
  <c r="I359" i="33"/>
  <c r="T359" i="33" s="1"/>
  <c r="B360" i="33"/>
  <c r="Y360" i="33" s="1"/>
  <c r="C360" i="33"/>
  <c r="D360" i="33"/>
  <c r="E360" i="33"/>
  <c r="F360" i="33"/>
  <c r="H360" i="33"/>
  <c r="I360" i="33"/>
  <c r="T360" i="33" s="1"/>
  <c r="B361" i="33"/>
  <c r="Y361" i="33" s="1"/>
  <c r="C361" i="33"/>
  <c r="D361" i="33"/>
  <c r="E361" i="33"/>
  <c r="F361" i="33"/>
  <c r="H361" i="33"/>
  <c r="I361" i="33"/>
  <c r="T361" i="33" s="1"/>
  <c r="B362" i="33"/>
  <c r="Y362" i="33" s="1"/>
  <c r="C362" i="33"/>
  <c r="D362" i="33"/>
  <c r="E362" i="33"/>
  <c r="F362" i="33"/>
  <c r="H362" i="33"/>
  <c r="I362" i="33"/>
  <c r="T362" i="33" s="1"/>
  <c r="B363" i="33"/>
  <c r="Y363" i="33" s="1"/>
  <c r="C363" i="33"/>
  <c r="D363" i="33"/>
  <c r="E363" i="33"/>
  <c r="F363" i="33"/>
  <c r="H363" i="33"/>
  <c r="I363" i="33"/>
  <c r="T363" i="33" s="1"/>
  <c r="B364" i="33"/>
  <c r="Y364" i="33" s="1"/>
  <c r="C364" i="33"/>
  <c r="D364" i="33"/>
  <c r="E364" i="33"/>
  <c r="F364" i="33"/>
  <c r="H364" i="33"/>
  <c r="I364" i="33"/>
  <c r="T364" i="33" s="1"/>
  <c r="B365" i="33"/>
  <c r="Y365" i="33" s="1"/>
  <c r="C365" i="33"/>
  <c r="D365" i="33"/>
  <c r="E365" i="33"/>
  <c r="F365" i="33"/>
  <c r="H365" i="33"/>
  <c r="I365" i="33"/>
  <c r="T365" i="33" s="1"/>
  <c r="B366" i="33"/>
  <c r="Y366" i="33" s="1"/>
  <c r="C366" i="33"/>
  <c r="D366" i="33"/>
  <c r="E366" i="33"/>
  <c r="F366" i="33"/>
  <c r="H366" i="33"/>
  <c r="I366" i="33"/>
  <c r="T366" i="33" s="1"/>
  <c r="B367" i="33"/>
  <c r="Y367" i="33" s="1"/>
  <c r="C367" i="33"/>
  <c r="D367" i="33"/>
  <c r="E367" i="33"/>
  <c r="F367" i="33"/>
  <c r="H367" i="33"/>
  <c r="I367" i="33"/>
  <c r="T367" i="33" s="1"/>
  <c r="B368" i="33"/>
  <c r="Y368" i="33" s="1"/>
  <c r="C368" i="33"/>
  <c r="D368" i="33"/>
  <c r="E368" i="33"/>
  <c r="F368" i="33"/>
  <c r="H368" i="33"/>
  <c r="I368" i="33"/>
  <c r="T368" i="33" s="1"/>
  <c r="B369" i="33"/>
  <c r="Y369" i="33" s="1"/>
  <c r="C369" i="33"/>
  <c r="D369" i="33"/>
  <c r="E369" i="33"/>
  <c r="F369" i="33"/>
  <c r="H369" i="33"/>
  <c r="I369" i="33"/>
  <c r="T369" i="33" s="1"/>
  <c r="B370" i="33"/>
  <c r="Y370" i="33" s="1"/>
  <c r="C370" i="33"/>
  <c r="D370" i="33"/>
  <c r="E370" i="33"/>
  <c r="F370" i="33"/>
  <c r="H370" i="33"/>
  <c r="I370" i="33"/>
  <c r="T370" i="33" s="1"/>
  <c r="B371" i="33"/>
  <c r="Y371" i="33" s="1"/>
  <c r="C371" i="33"/>
  <c r="D371" i="33"/>
  <c r="E371" i="33"/>
  <c r="F371" i="33"/>
  <c r="H371" i="33"/>
  <c r="I371" i="33"/>
  <c r="T371" i="33" s="1"/>
  <c r="B372" i="33"/>
  <c r="Y372" i="33" s="1"/>
  <c r="C372" i="33"/>
  <c r="D372" i="33"/>
  <c r="E372" i="33"/>
  <c r="F372" i="33"/>
  <c r="H372" i="33"/>
  <c r="I372" i="33"/>
  <c r="T372" i="33" s="1"/>
  <c r="B373" i="33"/>
  <c r="Y373" i="33" s="1"/>
  <c r="C373" i="33"/>
  <c r="D373" i="33"/>
  <c r="E373" i="33"/>
  <c r="F373" i="33"/>
  <c r="H373" i="33"/>
  <c r="I373" i="33"/>
  <c r="T373" i="33" s="1"/>
  <c r="B374" i="33"/>
  <c r="Y374" i="33" s="1"/>
  <c r="C374" i="33"/>
  <c r="D374" i="33"/>
  <c r="E374" i="33"/>
  <c r="F374" i="33"/>
  <c r="H374" i="33"/>
  <c r="I374" i="33"/>
  <c r="T374" i="33" s="1"/>
  <c r="B375" i="33"/>
  <c r="Y375" i="33" s="1"/>
  <c r="C375" i="33"/>
  <c r="D375" i="33"/>
  <c r="E375" i="33"/>
  <c r="F375" i="33"/>
  <c r="H375" i="33"/>
  <c r="I375" i="33"/>
  <c r="T375" i="33" s="1"/>
  <c r="B376" i="33"/>
  <c r="Y376" i="33" s="1"/>
  <c r="C376" i="33"/>
  <c r="D376" i="33"/>
  <c r="E376" i="33"/>
  <c r="F376" i="33"/>
  <c r="H376" i="33"/>
  <c r="I376" i="33"/>
  <c r="T376" i="33" s="1"/>
  <c r="B377" i="33"/>
  <c r="Y377" i="33" s="1"/>
  <c r="C377" i="33"/>
  <c r="D377" i="33"/>
  <c r="E377" i="33"/>
  <c r="F377" i="33"/>
  <c r="H377" i="33"/>
  <c r="I377" i="33"/>
  <c r="T377" i="33" s="1"/>
  <c r="B378" i="33"/>
  <c r="Y378" i="33" s="1"/>
  <c r="C378" i="33"/>
  <c r="D378" i="33"/>
  <c r="E378" i="33"/>
  <c r="F378" i="33"/>
  <c r="H378" i="33"/>
  <c r="I378" i="33"/>
  <c r="T378" i="33" s="1"/>
  <c r="B379" i="33"/>
  <c r="Y379" i="33" s="1"/>
  <c r="C379" i="33"/>
  <c r="D379" i="33"/>
  <c r="E379" i="33"/>
  <c r="F379" i="33"/>
  <c r="H379" i="33"/>
  <c r="I379" i="33"/>
  <c r="T379" i="33" s="1"/>
  <c r="B380" i="33"/>
  <c r="Y380" i="33" s="1"/>
  <c r="C380" i="33"/>
  <c r="D380" i="33"/>
  <c r="E380" i="33"/>
  <c r="F380" i="33"/>
  <c r="H380" i="33"/>
  <c r="I380" i="33"/>
  <c r="T380" i="33" s="1"/>
  <c r="B381" i="33"/>
  <c r="Y381" i="33" s="1"/>
  <c r="C381" i="33"/>
  <c r="D381" i="33"/>
  <c r="E381" i="33"/>
  <c r="F381" i="33"/>
  <c r="H381" i="33"/>
  <c r="I381" i="33"/>
  <c r="T381" i="33" s="1"/>
  <c r="B382" i="33"/>
  <c r="Y382" i="33" s="1"/>
  <c r="C382" i="33"/>
  <c r="D382" i="33"/>
  <c r="E382" i="33"/>
  <c r="F382" i="33"/>
  <c r="H382" i="33"/>
  <c r="I382" i="33"/>
  <c r="T382" i="33" s="1"/>
  <c r="B383" i="33"/>
  <c r="Y383" i="33" s="1"/>
  <c r="C383" i="33"/>
  <c r="D383" i="33"/>
  <c r="E383" i="33"/>
  <c r="F383" i="33"/>
  <c r="H383" i="33"/>
  <c r="I383" i="33"/>
  <c r="T383" i="33" s="1"/>
  <c r="B384" i="33"/>
  <c r="Y384" i="33" s="1"/>
  <c r="C384" i="33"/>
  <c r="D384" i="33"/>
  <c r="E384" i="33"/>
  <c r="F384" i="33"/>
  <c r="H384" i="33"/>
  <c r="I384" i="33"/>
  <c r="T384" i="33" s="1"/>
  <c r="B385" i="33"/>
  <c r="Y385" i="33" s="1"/>
  <c r="C385" i="33"/>
  <c r="D385" i="33"/>
  <c r="E385" i="33"/>
  <c r="F385" i="33"/>
  <c r="H385" i="33"/>
  <c r="I385" i="33"/>
  <c r="T385" i="33" s="1"/>
  <c r="B386" i="33"/>
  <c r="Y386" i="33" s="1"/>
  <c r="C386" i="33"/>
  <c r="D386" i="33"/>
  <c r="E386" i="33"/>
  <c r="F386" i="33"/>
  <c r="H386" i="33"/>
  <c r="I386" i="33"/>
  <c r="T386" i="33" s="1"/>
  <c r="B387" i="33"/>
  <c r="Y387" i="33" s="1"/>
  <c r="C387" i="33"/>
  <c r="D387" i="33"/>
  <c r="E387" i="33"/>
  <c r="F387" i="33"/>
  <c r="H387" i="33"/>
  <c r="I387" i="33"/>
  <c r="T387" i="33" s="1"/>
  <c r="B388" i="33"/>
  <c r="Y388" i="33" s="1"/>
  <c r="C388" i="33"/>
  <c r="D388" i="33"/>
  <c r="E388" i="33"/>
  <c r="F388" i="33"/>
  <c r="H388" i="33"/>
  <c r="I388" i="33"/>
  <c r="T388" i="33" s="1"/>
  <c r="B389" i="33"/>
  <c r="Y389" i="33" s="1"/>
  <c r="C389" i="33"/>
  <c r="D389" i="33"/>
  <c r="E389" i="33"/>
  <c r="F389" i="33"/>
  <c r="H389" i="33"/>
  <c r="I389" i="33"/>
  <c r="T389" i="33" s="1"/>
  <c r="B390" i="33"/>
  <c r="Y390" i="33" s="1"/>
  <c r="C390" i="33"/>
  <c r="D390" i="33"/>
  <c r="E390" i="33"/>
  <c r="F390" i="33"/>
  <c r="H390" i="33"/>
  <c r="I390" i="33"/>
  <c r="T390" i="33" s="1"/>
  <c r="B391" i="33"/>
  <c r="Y391" i="33" s="1"/>
  <c r="C391" i="33"/>
  <c r="D391" i="33"/>
  <c r="E391" i="33"/>
  <c r="F391" i="33"/>
  <c r="H391" i="33"/>
  <c r="I391" i="33"/>
  <c r="T391" i="33" s="1"/>
  <c r="B392" i="33"/>
  <c r="Y392" i="33" s="1"/>
  <c r="C392" i="33"/>
  <c r="D392" i="33"/>
  <c r="E392" i="33"/>
  <c r="F392" i="33"/>
  <c r="H392" i="33"/>
  <c r="I392" i="33"/>
  <c r="T392" i="33" s="1"/>
  <c r="B393" i="33"/>
  <c r="Y393" i="33" s="1"/>
  <c r="C393" i="33"/>
  <c r="D393" i="33"/>
  <c r="E393" i="33"/>
  <c r="F393" i="33"/>
  <c r="H393" i="33"/>
  <c r="I393" i="33"/>
  <c r="T393" i="33" s="1"/>
  <c r="B394" i="33"/>
  <c r="Y394" i="33" s="1"/>
  <c r="C394" i="33"/>
  <c r="D394" i="33"/>
  <c r="E394" i="33"/>
  <c r="F394" i="33"/>
  <c r="H394" i="33"/>
  <c r="I394" i="33"/>
  <c r="T394" i="33" s="1"/>
  <c r="B395" i="33"/>
  <c r="Y395" i="33" s="1"/>
  <c r="C395" i="33"/>
  <c r="D395" i="33"/>
  <c r="E395" i="33"/>
  <c r="F395" i="33"/>
  <c r="H395" i="33"/>
  <c r="I395" i="33"/>
  <c r="T395" i="33" s="1"/>
  <c r="B396" i="33"/>
  <c r="Y396" i="33" s="1"/>
  <c r="C396" i="33"/>
  <c r="D396" i="33"/>
  <c r="E396" i="33"/>
  <c r="F396" i="33"/>
  <c r="H396" i="33"/>
  <c r="I396" i="33"/>
  <c r="T396" i="33" s="1"/>
  <c r="B397" i="33"/>
  <c r="Y397" i="33" s="1"/>
  <c r="C397" i="33"/>
  <c r="D397" i="33"/>
  <c r="E397" i="33"/>
  <c r="F397" i="33"/>
  <c r="H397" i="33"/>
  <c r="I397" i="33"/>
  <c r="T397" i="33" s="1"/>
  <c r="B398" i="33"/>
  <c r="Y398" i="33" s="1"/>
  <c r="C398" i="33"/>
  <c r="D398" i="33"/>
  <c r="E398" i="33"/>
  <c r="F398" i="33"/>
  <c r="H398" i="33"/>
  <c r="I398" i="33"/>
  <c r="T398" i="33" s="1"/>
  <c r="B399" i="33"/>
  <c r="Y399" i="33" s="1"/>
  <c r="C399" i="33"/>
  <c r="D399" i="33"/>
  <c r="E399" i="33"/>
  <c r="F399" i="33"/>
  <c r="H399" i="33"/>
  <c r="I399" i="33"/>
  <c r="T399" i="33" s="1"/>
  <c r="B400" i="33"/>
  <c r="Y400" i="33" s="1"/>
  <c r="C400" i="33"/>
  <c r="D400" i="33"/>
  <c r="E400" i="33"/>
  <c r="F400" i="33"/>
  <c r="H400" i="33"/>
  <c r="I400" i="33"/>
  <c r="T400" i="33" s="1"/>
  <c r="B401" i="33"/>
  <c r="Y401" i="33" s="1"/>
  <c r="C401" i="33"/>
  <c r="D401" i="33"/>
  <c r="E401" i="33"/>
  <c r="F401" i="33"/>
  <c r="H401" i="33"/>
  <c r="I401" i="33"/>
  <c r="T401" i="33" s="1"/>
  <c r="B402" i="33"/>
  <c r="Y402" i="33" s="1"/>
  <c r="C402" i="33"/>
  <c r="D402" i="33"/>
  <c r="E402" i="33"/>
  <c r="F402" i="33"/>
  <c r="H402" i="33"/>
  <c r="I402" i="33"/>
  <c r="T402" i="33" s="1"/>
  <c r="B403" i="33"/>
  <c r="Y403" i="33" s="1"/>
  <c r="C403" i="33"/>
  <c r="D403" i="33"/>
  <c r="E403" i="33"/>
  <c r="F403" i="33"/>
  <c r="H403" i="33"/>
  <c r="I403" i="33"/>
  <c r="T403" i="33" s="1"/>
  <c r="B404" i="33"/>
  <c r="Y404" i="33" s="1"/>
  <c r="C404" i="33"/>
  <c r="D404" i="33"/>
  <c r="E404" i="33"/>
  <c r="F404" i="33"/>
  <c r="H404" i="33"/>
  <c r="I404" i="33"/>
  <c r="T404" i="33" s="1"/>
  <c r="B405" i="33"/>
  <c r="Y405" i="33" s="1"/>
  <c r="C405" i="33"/>
  <c r="D405" i="33"/>
  <c r="E405" i="33"/>
  <c r="F405" i="33"/>
  <c r="H405" i="33"/>
  <c r="I405" i="33"/>
  <c r="T405" i="33" s="1"/>
  <c r="B406" i="33"/>
  <c r="Y406" i="33" s="1"/>
  <c r="C406" i="33"/>
  <c r="D406" i="33"/>
  <c r="E406" i="33"/>
  <c r="F406" i="33"/>
  <c r="H406" i="33"/>
  <c r="I406" i="33"/>
  <c r="T406" i="33" s="1"/>
  <c r="B407" i="33"/>
  <c r="Y407" i="33" s="1"/>
  <c r="C407" i="33"/>
  <c r="D407" i="33"/>
  <c r="E407" i="33"/>
  <c r="F407" i="33"/>
  <c r="H407" i="33"/>
  <c r="I407" i="33"/>
  <c r="T407" i="33" s="1"/>
  <c r="B408" i="33"/>
  <c r="Y408" i="33" s="1"/>
  <c r="C408" i="33"/>
  <c r="D408" i="33"/>
  <c r="E408" i="33"/>
  <c r="F408" i="33"/>
  <c r="H408" i="33"/>
  <c r="I408" i="33"/>
  <c r="T408" i="33" s="1"/>
  <c r="B409" i="33"/>
  <c r="Y409" i="33" s="1"/>
  <c r="C409" i="33"/>
  <c r="D409" i="33"/>
  <c r="E409" i="33"/>
  <c r="F409" i="33"/>
  <c r="H409" i="33"/>
  <c r="I409" i="33"/>
  <c r="T409" i="33" s="1"/>
  <c r="B410" i="33"/>
  <c r="Y410" i="33" s="1"/>
  <c r="C410" i="33"/>
  <c r="D410" i="33"/>
  <c r="E410" i="33"/>
  <c r="F410" i="33"/>
  <c r="H410" i="33"/>
  <c r="I410" i="33"/>
  <c r="T410" i="33" s="1"/>
  <c r="B411" i="33"/>
  <c r="Y411" i="33" s="1"/>
  <c r="C411" i="33"/>
  <c r="D411" i="33"/>
  <c r="E411" i="33"/>
  <c r="F411" i="33"/>
  <c r="H411" i="33"/>
  <c r="I411" i="33"/>
  <c r="T411" i="33" s="1"/>
  <c r="B412" i="33"/>
  <c r="Y412" i="33" s="1"/>
  <c r="C412" i="33"/>
  <c r="D412" i="33"/>
  <c r="E412" i="33"/>
  <c r="F412" i="33"/>
  <c r="H412" i="33"/>
  <c r="I412" i="33"/>
  <c r="T412" i="33" s="1"/>
  <c r="B413" i="33"/>
  <c r="Y413" i="33" s="1"/>
  <c r="C413" i="33"/>
  <c r="D413" i="33"/>
  <c r="E413" i="33"/>
  <c r="F413" i="33"/>
  <c r="H413" i="33"/>
  <c r="I413" i="33"/>
  <c r="T413" i="33" s="1"/>
  <c r="B414" i="33"/>
  <c r="Y414" i="33" s="1"/>
  <c r="C414" i="33"/>
  <c r="D414" i="33"/>
  <c r="E414" i="33"/>
  <c r="F414" i="33"/>
  <c r="H414" i="33"/>
  <c r="I414" i="33"/>
  <c r="T414" i="33" s="1"/>
  <c r="B415" i="33"/>
  <c r="Y415" i="33" s="1"/>
  <c r="C415" i="33"/>
  <c r="D415" i="33"/>
  <c r="E415" i="33"/>
  <c r="F415" i="33"/>
  <c r="H415" i="33"/>
  <c r="I415" i="33"/>
  <c r="T415" i="33" s="1"/>
  <c r="B416" i="33"/>
  <c r="Y416" i="33" s="1"/>
  <c r="C416" i="33"/>
  <c r="D416" i="33"/>
  <c r="E416" i="33"/>
  <c r="F416" i="33"/>
  <c r="H416" i="33"/>
  <c r="I416" i="33"/>
  <c r="T416" i="33" s="1"/>
  <c r="B417" i="33"/>
  <c r="Y417" i="33" s="1"/>
  <c r="C417" i="33"/>
  <c r="D417" i="33"/>
  <c r="E417" i="33"/>
  <c r="F417" i="33"/>
  <c r="H417" i="33"/>
  <c r="I417" i="33"/>
  <c r="T417" i="33" s="1"/>
  <c r="B418" i="33"/>
  <c r="Y418" i="33" s="1"/>
  <c r="C418" i="33"/>
  <c r="D418" i="33"/>
  <c r="E418" i="33"/>
  <c r="F418" i="33"/>
  <c r="H418" i="33"/>
  <c r="I418" i="33"/>
  <c r="T418" i="33" s="1"/>
  <c r="B419" i="33"/>
  <c r="Y419" i="33" s="1"/>
  <c r="C419" i="33"/>
  <c r="D419" i="33"/>
  <c r="E419" i="33"/>
  <c r="F419" i="33"/>
  <c r="H419" i="33"/>
  <c r="I419" i="33"/>
  <c r="T419" i="33" s="1"/>
  <c r="B420" i="33"/>
  <c r="Y420" i="33" s="1"/>
  <c r="C420" i="33"/>
  <c r="D420" i="33"/>
  <c r="E420" i="33"/>
  <c r="F420" i="33"/>
  <c r="H420" i="33"/>
  <c r="I420" i="33"/>
  <c r="T420" i="33" s="1"/>
  <c r="B421" i="33"/>
  <c r="Y421" i="33" s="1"/>
  <c r="C421" i="33"/>
  <c r="D421" i="33"/>
  <c r="E421" i="33"/>
  <c r="F421" i="33"/>
  <c r="H421" i="33"/>
  <c r="I421" i="33"/>
  <c r="T421" i="33" s="1"/>
  <c r="B422" i="33"/>
  <c r="Y422" i="33" s="1"/>
  <c r="C422" i="33"/>
  <c r="D422" i="33"/>
  <c r="E422" i="33"/>
  <c r="F422" i="33"/>
  <c r="H422" i="33"/>
  <c r="I422" i="33"/>
  <c r="T422" i="33" s="1"/>
  <c r="B423" i="33"/>
  <c r="Y423" i="33" s="1"/>
  <c r="C423" i="33"/>
  <c r="D423" i="33"/>
  <c r="E423" i="33"/>
  <c r="F423" i="33"/>
  <c r="H423" i="33"/>
  <c r="I423" i="33"/>
  <c r="T423" i="33" s="1"/>
  <c r="B424" i="33"/>
  <c r="Y424" i="33" s="1"/>
  <c r="C424" i="33"/>
  <c r="D424" i="33"/>
  <c r="E424" i="33"/>
  <c r="F424" i="33"/>
  <c r="H424" i="33"/>
  <c r="I424" i="33"/>
  <c r="T424" i="33" s="1"/>
  <c r="B425" i="33"/>
  <c r="Y425" i="33" s="1"/>
  <c r="C425" i="33"/>
  <c r="D425" i="33"/>
  <c r="E425" i="33"/>
  <c r="F425" i="33"/>
  <c r="H425" i="33"/>
  <c r="I425" i="33"/>
  <c r="T425" i="33" s="1"/>
  <c r="B426" i="33"/>
  <c r="Y426" i="33" s="1"/>
  <c r="C426" i="33"/>
  <c r="D426" i="33"/>
  <c r="E426" i="33"/>
  <c r="F426" i="33"/>
  <c r="H426" i="33"/>
  <c r="I426" i="33"/>
  <c r="T426" i="33" s="1"/>
  <c r="B427" i="33"/>
  <c r="Y427" i="33" s="1"/>
  <c r="C427" i="33"/>
  <c r="D427" i="33"/>
  <c r="E427" i="33"/>
  <c r="F427" i="33"/>
  <c r="H427" i="33"/>
  <c r="I427" i="33"/>
  <c r="T427" i="33" s="1"/>
  <c r="B428" i="33"/>
  <c r="Y428" i="33" s="1"/>
  <c r="C428" i="33"/>
  <c r="D428" i="33"/>
  <c r="E428" i="33"/>
  <c r="F428" i="33"/>
  <c r="H428" i="33"/>
  <c r="I428" i="33"/>
  <c r="T428" i="33" s="1"/>
  <c r="B429" i="33"/>
  <c r="Y429" i="33" s="1"/>
  <c r="C429" i="33"/>
  <c r="D429" i="33"/>
  <c r="E429" i="33"/>
  <c r="F429" i="33"/>
  <c r="H429" i="33"/>
  <c r="I429" i="33"/>
  <c r="T429" i="33" s="1"/>
  <c r="B430" i="33"/>
  <c r="Y430" i="33" s="1"/>
  <c r="C430" i="33"/>
  <c r="D430" i="33"/>
  <c r="E430" i="33"/>
  <c r="F430" i="33"/>
  <c r="H430" i="33"/>
  <c r="I430" i="33"/>
  <c r="T430" i="33" s="1"/>
  <c r="B431" i="33"/>
  <c r="Y431" i="33" s="1"/>
  <c r="C431" i="33"/>
  <c r="D431" i="33"/>
  <c r="E431" i="33"/>
  <c r="F431" i="33"/>
  <c r="H431" i="33"/>
  <c r="I431" i="33"/>
  <c r="T431" i="33" s="1"/>
  <c r="B432" i="33"/>
  <c r="Y432" i="33" s="1"/>
  <c r="C432" i="33"/>
  <c r="D432" i="33"/>
  <c r="E432" i="33"/>
  <c r="F432" i="33"/>
  <c r="H432" i="33"/>
  <c r="I432" i="33"/>
  <c r="T432" i="33" s="1"/>
  <c r="B433" i="33"/>
  <c r="Y433" i="33" s="1"/>
  <c r="C433" i="33"/>
  <c r="D433" i="33"/>
  <c r="E433" i="33"/>
  <c r="F433" i="33"/>
  <c r="H433" i="33"/>
  <c r="I433" i="33"/>
  <c r="T433" i="33" s="1"/>
  <c r="B434" i="33"/>
  <c r="Y434" i="33" s="1"/>
  <c r="C434" i="33"/>
  <c r="D434" i="33"/>
  <c r="E434" i="33"/>
  <c r="F434" i="33"/>
  <c r="H434" i="33"/>
  <c r="I434" i="33"/>
  <c r="T434" i="33" s="1"/>
  <c r="B435" i="33"/>
  <c r="Y435" i="33" s="1"/>
  <c r="C435" i="33"/>
  <c r="D435" i="33"/>
  <c r="E435" i="33"/>
  <c r="F435" i="33"/>
  <c r="H435" i="33"/>
  <c r="I435" i="33"/>
  <c r="T435" i="33" s="1"/>
  <c r="B436" i="33"/>
  <c r="Y436" i="33" s="1"/>
  <c r="C436" i="33"/>
  <c r="D436" i="33"/>
  <c r="E436" i="33"/>
  <c r="F436" i="33"/>
  <c r="H436" i="33"/>
  <c r="I436" i="33"/>
  <c r="T436" i="33" s="1"/>
  <c r="B437" i="33"/>
  <c r="Y437" i="33" s="1"/>
  <c r="C437" i="33"/>
  <c r="D437" i="33"/>
  <c r="E437" i="33"/>
  <c r="F437" i="33"/>
  <c r="H437" i="33"/>
  <c r="I437" i="33"/>
  <c r="T437" i="33" s="1"/>
  <c r="B438" i="33"/>
  <c r="Y438" i="33" s="1"/>
  <c r="C438" i="33"/>
  <c r="D438" i="33"/>
  <c r="E438" i="33"/>
  <c r="F438" i="33"/>
  <c r="H438" i="33"/>
  <c r="I438" i="33"/>
  <c r="T438" i="33" s="1"/>
  <c r="B439" i="33"/>
  <c r="Y439" i="33" s="1"/>
  <c r="C439" i="33"/>
  <c r="D439" i="33"/>
  <c r="E439" i="33"/>
  <c r="F439" i="33"/>
  <c r="H439" i="33"/>
  <c r="I439" i="33"/>
  <c r="T439" i="33" s="1"/>
  <c r="B440" i="33"/>
  <c r="Y440" i="33" s="1"/>
  <c r="C440" i="33"/>
  <c r="D440" i="33"/>
  <c r="E440" i="33"/>
  <c r="F440" i="33"/>
  <c r="H440" i="33"/>
  <c r="I440" i="33"/>
  <c r="T440" i="33" s="1"/>
  <c r="B441" i="33"/>
  <c r="Y441" i="33" s="1"/>
  <c r="C441" i="33"/>
  <c r="D441" i="33"/>
  <c r="E441" i="33"/>
  <c r="F441" i="33"/>
  <c r="H441" i="33"/>
  <c r="I441" i="33"/>
  <c r="T441" i="33" s="1"/>
  <c r="B442" i="33"/>
  <c r="Y442" i="33" s="1"/>
  <c r="C442" i="33"/>
  <c r="D442" i="33"/>
  <c r="E442" i="33"/>
  <c r="F442" i="33"/>
  <c r="H442" i="33"/>
  <c r="I442" i="33"/>
  <c r="T442" i="33" s="1"/>
  <c r="B443" i="33"/>
  <c r="Y443" i="33" s="1"/>
  <c r="C443" i="33"/>
  <c r="D443" i="33"/>
  <c r="E443" i="33"/>
  <c r="F443" i="33"/>
  <c r="H443" i="33"/>
  <c r="I443" i="33"/>
  <c r="T443" i="33" s="1"/>
  <c r="B444" i="33"/>
  <c r="Y444" i="33" s="1"/>
  <c r="C444" i="33"/>
  <c r="D444" i="33"/>
  <c r="E444" i="33"/>
  <c r="F444" i="33"/>
  <c r="H444" i="33"/>
  <c r="I444" i="33"/>
  <c r="T444" i="33" s="1"/>
  <c r="B445" i="33"/>
  <c r="Y445" i="33" s="1"/>
  <c r="C445" i="33"/>
  <c r="D445" i="33"/>
  <c r="E445" i="33"/>
  <c r="F445" i="33"/>
  <c r="H445" i="33"/>
  <c r="I445" i="33"/>
  <c r="T445" i="33" s="1"/>
  <c r="B446" i="33"/>
  <c r="Y446" i="33" s="1"/>
  <c r="C446" i="33"/>
  <c r="D446" i="33"/>
  <c r="E446" i="33"/>
  <c r="F446" i="33"/>
  <c r="H446" i="33"/>
  <c r="I446" i="33"/>
  <c r="T446" i="33" s="1"/>
  <c r="B447" i="33"/>
  <c r="Y447" i="33" s="1"/>
  <c r="C447" i="33"/>
  <c r="D447" i="33"/>
  <c r="E447" i="33"/>
  <c r="F447" i="33"/>
  <c r="H447" i="33"/>
  <c r="I447" i="33"/>
  <c r="T447" i="33" s="1"/>
  <c r="B448" i="33"/>
  <c r="Y448" i="33" s="1"/>
  <c r="C448" i="33"/>
  <c r="D448" i="33"/>
  <c r="E448" i="33"/>
  <c r="F448" i="33"/>
  <c r="H448" i="33"/>
  <c r="I448" i="33"/>
  <c r="T448" i="33" s="1"/>
  <c r="B449" i="33"/>
  <c r="Y449" i="33" s="1"/>
  <c r="C449" i="33"/>
  <c r="D449" i="33"/>
  <c r="E449" i="33"/>
  <c r="F449" i="33"/>
  <c r="H449" i="33"/>
  <c r="I449" i="33"/>
  <c r="T449" i="33" s="1"/>
  <c r="B450" i="33"/>
  <c r="Y450" i="33" s="1"/>
  <c r="C450" i="33"/>
  <c r="D450" i="33"/>
  <c r="E450" i="33"/>
  <c r="F450" i="33"/>
  <c r="H450" i="33"/>
  <c r="I450" i="33"/>
  <c r="T450" i="33" s="1"/>
  <c r="B451" i="33"/>
  <c r="Y451" i="33" s="1"/>
  <c r="C451" i="33"/>
  <c r="D451" i="33"/>
  <c r="E451" i="33"/>
  <c r="F451" i="33"/>
  <c r="H451" i="33"/>
  <c r="I451" i="33"/>
  <c r="T451" i="33" s="1"/>
  <c r="B452" i="33"/>
  <c r="Y452" i="33" s="1"/>
  <c r="C452" i="33"/>
  <c r="D452" i="33"/>
  <c r="E452" i="33"/>
  <c r="F452" i="33"/>
  <c r="H452" i="33"/>
  <c r="I452" i="33"/>
  <c r="T452" i="33" s="1"/>
  <c r="B453" i="33"/>
  <c r="Y453" i="33" s="1"/>
  <c r="C453" i="33"/>
  <c r="D453" i="33"/>
  <c r="E453" i="33"/>
  <c r="F453" i="33"/>
  <c r="H453" i="33"/>
  <c r="I453" i="33"/>
  <c r="T453" i="33" s="1"/>
  <c r="B454" i="33"/>
  <c r="Y454" i="33" s="1"/>
  <c r="C454" i="33"/>
  <c r="D454" i="33"/>
  <c r="E454" i="33"/>
  <c r="F454" i="33"/>
  <c r="H454" i="33"/>
  <c r="I454" i="33"/>
  <c r="T454" i="33" s="1"/>
  <c r="B455" i="33"/>
  <c r="Y455" i="33" s="1"/>
  <c r="C455" i="33"/>
  <c r="D455" i="33"/>
  <c r="E455" i="33"/>
  <c r="F455" i="33"/>
  <c r="H455" i="33"/>
  <c r="I455" i="33"/>
  <c r="T455" i="33" s="1"/>
  <c r="B456" i="33"/>
  <c r="Y456" i="33" s="1"/>
  <c r="C456" i="33"/>
  <c r="D456" i="33"/>
  <c r="E456" i="33"/>
  <c r="F456" i="33"/>
  <c r="H456" i="33"/>
  <c r="I456" i="33"/>
  <c r="T456" i="33" s="1"/>
  <c r="B457" i="33"/>
  <c r="Y457" i="33" s="1"/>
  <c r="C457" i="33"/>
  <c r="D457" i="33"/>
  <c r="E457" i="33"/>
  <c r="F457" i="33"/>
  <c r="H457" i="33"/>
  <c r="I457" i="33"/>
  <c r="T457" i="33" s="1"/>
  <c r="B458" i="33"/>
  <c r="Y458" i="33" s="1"/>
  <c r="C458" i="33"/>
  <c r="D458" i="33"/>
  <c r="E458" i="33"/>
  <c r="F458" i="33"/>
  <c r="H458" i="33"/>
  <c r="I458" i="33"/>
  <c r="T458" i="33" s="1"/>
  <c r="B459" i="33"/>
  <c r="Y459" i="33" s="1"/>
  <c r="C459" i="33"/>
  <c r="D459" i="33"/>
  <c r="E459" i="33"/>
  <c r="F459" i="33"/>
  <c r="H459" i="33"/>
  <c r="I459" i="33"/>
  <c r="T459" i="33" s="1"/>
  <c r="B460" i="33"/>
  <c r="Y460" i="33" s="1"/>
  <c r="C460" i="33"/>
  <c r="D460" i="33"/>
  <c r="E460" i="33"/>
  <c r="F460" i="33"/>
  <c r="H460" i="33"/>
  <c r="I460" i="33"/>
  <c r="T460" i="33" s="1"/>
  <c r="B461" i="33"/>
  <c r="Y461" i="33" s="1"/>
  <c r="C461" i="33"/>
  <c r="D461" i="33"/>
  <c r="E461" i="33"/>
  <c r="F461" i="33"/>
  <c r="H461" i="33"/>
  <c r="I461" i="33"/>
  <c r="T461" i="33" s="1"/>
  <c r="B462" i="33"/>
  <c r="Y462" i="33" s="1"/>
  <c r="C462" i="33"/>
  <c r="D462" i="33"/>
  <c r="E462" i="33"/>
  <c r="F462" i="33"/>
  <c r="H462" i="33"/>
  <c r="I462" i="33"/>
  <c r="T462" i="33" s="1"/>
  <c r="B463" i="33"/>
  <c r="Y463" i="33" s="1"/>
  <c r="C463" i="33"/>
  <c r="D463" i="33"/>
  <c r="E463" i="33"/>
  <c r="F463" i="33"/>
  <c r="H463" i="33"/>
  <c r="I463" i="33"/>
  <c r="T463" i="33" s="1"/>
  <c r="B464" i="33"/>
  <c r="Y464" i="33" s="1"/>
  <c r="C464" i="33"/>
  <c r="D464" i="33"/>
  <c r="E464" i="33"/>
  <c r="F464" i="33"/>
  <c r="H464" i="33"/>
  <c r="I464" i="33"/>
  <c r="T464" i="33" s="1"/>
  <c r="B465" i="33"/>
  <c r="Y465" i="33" s="1"/>
  <c r="C465" i="33"/>
  <c r="D465" i="33"/>
  <c r="E465" i="33"/>
  <c r="F465" i="33"/>
  <c r="H465" i="33"/>
  <c r="I465" i="33"/>
  <c r="T465" i="33" s="1"/>
  <c r="B466" i="33"/>
  <c r="Y466" i="33" s="1"/>
  <c r="C466" i="33"/>
  <c r="D466" i="33"/>
  <c r="E466" i="33"/>
  <c r="F466" i="33"/>
  <c r="H466" i="33"/>
  <c r="I466" i="33"/>
  <c r="T466" i="33" s="1"/>
  <c r="B467" i="33"/>
  <c r="Y467" i="33" s="1"/>
  <c r="C467" i="33"/>
  <c r="D467" i="33"/>
  <c r="E467" i="33"/>
  <c r="F467" i="33"/>
  <c r="H467" i="33"/>
  <c r="I467" i="33"/>
  <c r="T467" i="33" s="1"/>
  <c r="B468" i="33"/>
  <c r="Y468" i="33" s="1"/>
  <c r="C468" i="33"/>
  <c r="D468" i="33"/>
  <c r="E468" i="33"/>
  <c r="F468" i="33"/>
  <c r="H468" i="33"/>
  <c r="I468" i="33"/>
  <c r="T468" i="33" s="1"/>
  <c r="B469" i="33"/>
  <c r="Y469" i="33" s="1"/>
  <c r="C469" i="33"/>
  <c r="D469" i="33"/>
  <c r="E469" i="33"/>
  <c r="F469" i="33"/>
  <c r="H469" i="33"/>
  <c r="I469" i="33"/>
  <c r="T469" i="33" s="1"/>
  <c r="B470" i="33"/>
  <c r="Y470" i="33" s="1"/>
  <c r="C470" i="33"/>
  <c r="D470" i="33"/>
  <c r="E470" i="33"/>
  <c r="F470" i="33"/>
  <c r="H470" i="33"/>
  <c r="I470" i="33"/>
  <c r="T470" i="33" s="1"/>
  <c r="B471" i="33"/>
  <c r="Y471" i="33" s="1"/>
  <c r="C471" i="33"/>
  <c r="D471" i="33"/>
  <c r="E471" i="33"/>
  <c r="F471" i="33"/>
  <c r="H471" i="33"/>
  <c r="I471" i="33"/>
  <c r="T471" i="33" s="1"/>
  <c r="B472" i="33"/>
  <c r="Y472" i="33" s="1"/>
  <c r="C472" i="33"/>
  <c r="D472" i="33"/>
  <c r="E472" i="33"/>
  <c r="F472" i="33"/>
  <c r="H472" i="33"/>
  <c r="I472" i="33"/>
  <c r="T472" i="33" s="1"/>
  <c r="B473" i="33"/>
  <c r="Y473" i="33" s="1"/>
  <c r="C473" i="33"/>
  <c r="D473" i="33"/>
  <c r="E473" i="33"/>
  <c r="F473" i="33"/>
  <c r="H473" i="33"/>
  <c r="I473" i="33"/>
  <c r="T473" i="33" s="1"/>
  <c r="B474" i="33"/>
  <c r="Y474" i="33" s="1"/>
  <c r="C474" i="33"/>
  <c r="D474" i="33"/>
  <c r="E474" i="33"/>
  <c r="F474" i="33"/>
  <c r="H474" i="33"/>
  <c r="I474" i="33"/>
  <c r="T474" i="33" s="1"/>
  <c r="B475" i="33"/>
  <c r="Y475" i="33" s="1"/>
  <c r="C475" i="33"/>
  <c r="D475" i="33"/>
  <c r="E475" i="33"/>
  <c r="F475" i="33"/>
  <c r="H475" i="33"/>
  <c r="I475" i="33"/>
  <c r="T475" i="33" s="1"/>
  <c r="B476" i="33"/>
  <c r="Y476" i="33" s="1"/>
  <c r="C476" i="33"/>
  <c r="D476" i="33"/>
  <c r="E476" i="33"/>
  <c r="F476" i="33"/>
  <c r="H476" i="33"/>
  <c r="I476" i="33"/>
  <c r="T476" i="33" s="1"/>
  <c r="B477" i="33"/>
  <c r="Y477" i="33" s="1"/>
  <c r="C477" i="33"/>
  <c r="D477" i="33"/>
  <c r="E477" i="33"/>
  <c r="F477" i="33"/>
  <c r="H477" i="33"/>
  <c r="I477" i="33"/>
  <c r="T477" i="33" s="1"/>
  <c r="B478" i="33"/>
  <c r="Y478" i="33" s="1"/>
  <c r="C478" i="33"/>
  <c r="D478" i="33"/>
  <c r="E478" i="33"/>
  <c r="F478" i="33"/>
  <c r="H478" i="33"/>
  <c r="I478" i="33"/>
  <c r="T478" i="33" s="1"/>
  <c r="B479" i="33"/>
  <c r="Y479" i="33" s="1"/>
  <c r="C479" i="33"/>
  <c r="D479" i="33"/>
  <c r="E479" i="33"/>
  <c r="F479" i="33"/>
  <c r="H479" i="33"/>
  <c r="I479" i="33"/>
  <c r="T479" i="33" s="1"/>
  <c r="B480" i="33"/>
  <c r="Y480" i="33" s="1"/>
  <c r="C480" i="33"/>
  <c r="D480" i="33"/>
  <c r="E480" i="33"/>
  <c r="F480" i="33"/>
  <c r="H480" i="33"/>
  <c r="I480" i="33"/>
  <c r="T480" i="33" s="1"/>
  <c r="B481" i="33"/>
  <c r="Y481" i="33" s="1"/>
  <c r="C481" i="33"/>
  <c r="D481" i="33"/>
  <c r="E481" i="33"/>
  <c r="F481" i="33"/>
  <c r="H481" i="33"/>
  <c r="I481" i="33"/>
  <c r="T481" i="33" s="1"/>
  <c r="B482" i="33"/>
  <c r="Y482" i="33" s="1"/>
  <c r="C482" i="33"/>
  <c r="D482" i="33"/>
  <c r="E482" i="33"/>
  <c r="F482" i="33"/>
  <c r="H482" i="33"/>
  <c r="I482" i="33"/>
  <c r="T482" i="33" s="1"/>
  <c r="B483" i="33"/>
  <c r="Y483" i="33" s="1"/>
  <c r="C483" i="33"/>
  <c r="D483" i="33"/>
  <c r="E483" i="33"/>
  <c r="F483" i="33"/>
  <c r="H483" i="33"/>
  <c r="I483" i="33"/>
  <c r="T483" i="33" s="1"/>
  <c r="B484" i="33"/>
  <c r="Y484" i="33" s="1"/>
  <c r="C484" i="33"/>
  <c r="D484" i="33"/>
  <c r="E484" i="33"/>
  <c r="F484" i="33"/>
  <c r="H484" i="33"/>
  <c r="I484" i="33"/>
  <c r="T484" i="33" s="1"/>
  <c r="B485" i="33"/>
  <c r="Y485" i="33" s="1"/>
  <c r="C485" i="33"/>
  <c r="D485" i="33"/>
  <c r="E485" i="33"/>
  <c r="F485" i="33"/>
  <c r="H485" i="33"/>
  <c r="I485" i="33"/>
  <c r="T485" i="33" s="1"/>
  <c r="B486" i="33"/>
  <c r="Y486" i="33" s="1"/>
  <c r="C486" i="33"/>
  <c r="D486" i="33"/>
  <c r="E486" i="33"/>
  <c r="F486" i="33"/>
  <c r="H486" i="33"/>
  <c r="I486" i="33"/>
  <c r="T486" i="33" s="1"/>
  <c r="B487" i="33"/>
  <c r="Y487" i="33" s="1"/>
  <c r="C487" i="33"/>
  <c r="D487" i="33"/>
  <c r="E487" i="33"/>
  <c r="F487" i="33"/>
  <c r="H487" i="33"/>
  <c r="I487" i="33"/>
  <c r="T487" i="33" s="1"/>
  <c r="B488" i="33"/>
  <c r="Y488" i="33" s="1"/>
  <c r="C488" i="33"/>
  <c r="D488" i="33"/>
  <c r="E488" i="33"/>
  <c r="F488" i="33"/>
  <c r="H488" i="33"/>
  <c r="I488" i="33"/>
  <c r="T488" i="33" s="1"/>
  <c r="B489" i="33"/>
  <c r="Y489" i="33" s="1"/>
  <c r="C489" i="33"/>
  <c r="D489" i="33"/>
  <c r="E489" i="33"/>
  <c r="F489" i="33"/>
  <c r="H489" i="33"/>
  <c r="I489" i="33"/>
  <c r="T489" i="33" s="1"/>
  <c r="B490" i="33"/>
  <c r="Y490" i="33" s="1"/>
  <c r="C490" i="33"/>
  <c r="D490" i="33"/>
  <c r="E490" i="33"/>
  <c r="F490" i="33"/>
  <c r="H490" i="33"/>
  <c r="I490" i="33"/>
  <c r="T490" i="33" s="1"/>
  <c r="B491" i="33"/>
  <c r="Y491" i="33" s="1"/>
  <c r="C491" i="33"/>
  <c r="D491" i="33"/>
  <c r="E491" i="33"/>
  <c r="F491" i="33"/>
  <c r="H491" i="33"/>
  <c r="I491" i="33"/>
  <c r="T491" i="33" s="1"/>
  <c r="B492" i="33"/>
  <c r="Y492" i="33" s="1"/>
  <c r="C492" i="33"/>
  <c r="D492" i="33"/>
  <c r="E492" i="33"/>
  <c r="F492" i="33"/>
  <c r="H492" i="33"/>
  <c r="I492" i="33"/>
  <c r="T492" i="33" s="1"/>
  <c r="B493" i="33"/>
  <c r="Y493" i="33" s="1"/>
  <c r="C493" i="33"/>
  <c r="D493" i="33"/>
  <c r="E493" i="33"/>
  <c r="F493" i="33"/>
  <c r="H493" i="33"/>
  <c r="I493" i="33"/>
  <c r="T493" i="33" s="1"/>
  <c r="B494" i="33"/>
  <c r="Y494" i="33" s="1"/>
  <c r="C494" i="33"/>
  <c r="D494" i="33"/>
  <c r="E494" i="33"/>
  <c r="F494" i="33"/>
  <c r="H494" i="33"/>
  <c r="I494" i="33"/>
  <c r="T494" i="33" s="1"/>
  <c r="B495" i="33"/>
  <c r="Y495" i="33" s="1"/>
  <c r="C495" i="33"/>
  <c r="D495" i="33"/>
  <c r="E495" i="33"/>
  <c r="F495" i="33"/>
  <c r="H495" i="33"/>
  <c r="I495" i="33"/>
  <c r="T495" i="33" s="1"/>
  <c r="B496" i="33"/>
  <c r="Y496" i="33" s="1"/>
  <c r="C496" i="33"/>
  <c r="D496" i="33"/>
  <c r="E496" i="33"/>
  <c r="F496" i="33"/>
  <c r="H496" i="33"/>
  <c r="I496" i="33"/>
  <c r="T496" i="33" s="1"/>
  <c r="B497" i="33"/>
  <c r="Y497" i="33" s="1"/>
  <c r="C497" i="33"/>
  <c r="D497" i="33"/>
  <c r="E497" i="33"/>
  <c r="F497" i="33"/>
  <c r="H497" i="33"/>
  <c r="I497" i="33"/>
  <c r="T497" i="33" s="1"/>
  <c r="B498" i="33"/>
  <c r="Y498" i="33" s="1"/>
  <c r="C498" i="33"/>
  <c r="D498" i="33"/>
  <c r="E498" i="33"/>
  <c r="F498" i="33"/>
  <c r="H498" i="33"/>
  <c r="I498" i="33"/>
  <c r="T498" i="33" s="1"/>
  <c r="B499" i="33"/>
  <c r="Y499" i="33" s="1"/>
  <c r="C499" i="33"/>
  <c r="D499" i="33"/>
  <c r="E499" i="33"/>
  <c r="F499" i="33"/>
  <c r="H499" i="33"/>
  <c r="I499" i="33"/>
  <c r="T499" i="33" s="1"/>
  <c r="B500" i="33"/>
  <c r="Y500" i="33" s="1"/>
  <c r="C500" i="33"/>
  <c r="D500" i="33"/>
  <c r="E500" i="33"/>
  <c r="F500" i="33"/>
  <c r="H500" i="33"/>
  <c r="I500" i="33"/>
  <c r="T500" i="33" s="1"/>
  <c r="B501" i="33"/>
  <c r="Y501" i="33" s="1"/>
  <c r="C501" i="33"/>
  <c r="D501" i="33"/>
  <c r="E501" i="33"/>
  <c r="F501" i="33"/>
  <c r="H501" i="33"/>
  <c r="I501" i="33"/>
  <c r="T501" i="33" s="1"/>
  <c r="B502" i="33"/>
  <c r="Y502" i="33" s="1"/>
  <c r="C502" i="33"/>
  <c r="D502" i="33"/>
  <c r="E502" i="33"/>
  <c r="F502" i="33"/>
  <c r="H502" i="33"/>
  <c r="I502" i="33"/>
  <c r="T502" i="33" s="1"/>
  <c r="B503" i="33"/>
  <c r="Y503" i="33" s="1"/>
  <c r="C503" i="33"/>
  <c r="D503" i="33"/>
  <c r="E503" i="33"/>
  <c r="F503" i="33"/>
  <c r="H503" i="33"/>
  <c r="I503" i="33"/>
  <c r="T503" i="33" s="1"/>
  <c r="B504" i="33"/>
  <c r="Y504" i="33" s="1"/>
  <c r="C504" i="33"/>
  <c r="D504" i="33"/>
  <c r="E504" i="33"/>
  <c r="F504" i="33"/>
  <c r="H504" i="33"/>
  <c r="I504" i="33"/>
  <c r="T504" i="33" s="1"/>
  <c r="B505" i="33"/>
  <c r="Y505" i="33" s="1"/>
  <c r="C505" i="33"/>
  <c r="D505" i="33"/>
  <c r="E505" i="33"/>
  <c r="F505" i="33"/>
  <c r="H505" i="33"/>
  <c r="I505" i="33"/>
  <c r="T505" i="33" s="1"/>
  <c r="B506" i="33"/>
  <c r="Y506" i="33" s="1"/>
  <c r="C506" i="33"/>
  <c r="D506" i="33"/>
  <c r="E506" i="33"/>
  <c r="F506" i="33"/>
  <c r="H506" i="33"/>
  <c r="I506" i="33"/>
  <c r="T506" i="33" s="1"/>
  <c r="B7" i="33"/>
  <c r="Y7" i="33" s="1"/>
  <c r="C7" i="33"/>
  <c r="D7" i="33"/>
  <c r="E7" i="33"/>
  <c r="F7" i="33"/>
  <c r="I7" i="33"/>
  <c r="Y6" i="33" l="1"/>
  <c r="U4" i="33" s="1"/>
  <c r="B20" i="43" s="1"/>
  <c r="M9" i="33"/>
  <c r="D24" i="43" l="1"/>
  <c r="D26" i="43"/>
  <c r="D25" i="43"/>
  <c r="D23" i="43"/>
  <c r="C23" i="43"/>
  <c r="C26" i="43"/>
  <c r="C25" i="43"/>
  <c r="C24" i="43"/>
  <c r="O506" i="33"/>
  <c r="N506" i="33"/>
  <c r="M506" i="33"/>
  <c r="O505" i="33"/>
  <c r="N505" i="33"/>
  <c r="M505" i="33"/>
  <c r="O504" i="33"/>
  <c r="N504" i="33"/>
  <c r="M504" i="33"/>
  <c r="O503" i="33"/>
  <c r="N503" i="33"/>
  <c r="M503" i="33"/>
  <c r="O502" i="33"/>
  <c r="N502" i="33"/>
  <c r="M502" i="33"/>
  <c r="O501" i="33"/>
  <c r="N501" i="33"/>
  <c r="M501" i="33"/>
  <c r="O500" i="33"/>
  <c r="N500" i="33"/>
  <c r="M500" i="33"/>
  <c r="O499" i="33"/>
  <c r="N499" i="33"/>
  <c r="M499" i="33"/>
  <c r="O498" i="33"/>
  <c r="N498" i="33"/>
  <c r="M498" i="33"/>
  <c r="O497" i="33"/>
  <c r="N497" i="33"/>
  <c r="M497" i="33"/>
  <c r="O496" i="33"/>
  <c r="N496" i="33"/>
  <c r="M496" i="33"/>
  <c r="O495" i="33"/>
  <c r="N495" i="33"/>
  <c r="M495" i="33"/>
  <c r="O494" i="33"/>
  <c r="N494" i="33"/>
  <c r="M494" i="33"/>
  <c r="O493" i="33"/>
  <c r="N493" i="33"/>
  <c r="M493" i="33"/>
  <c r="O492" i="33"/>
  <c r="N492" i="33"/>
  <c r="M492" i="33"/>
  <c r="O491" i="33"/>
  <c r="N491" i="33"/>
  <c r="M491" i="33"/>
  <c r="O490" i="33"/>
  <c r="N490" i="33"/>
  <c r="M490" i="33"/>
  <c r="O489" i="33"/>
  <c r="N489" i="33"/>
  <c r="M489" i="33"/>
  <c r="O488" i="33"/>
  <c r="N488" i="33"/>
  <c r="M488" i="33"/>
  <c r="O487" i="33"/>
  <c r="N487" i="33"/>
  <c r="M487" i="33"/>
  <c r="O486" i="33"/>
  <c r="N486" i="33"/>
  <c r="M486" i="33"/>
  <c r="O485" i="33"/>
  <c r="N485" i="33"/>
  <c r="M485" i="33"/>
  <c r="O484" i="33"/>
  <c r="N484" i="33"/>
  <c r="M484" i="33"/>
  <c r="O483" i="33"/>
  <c r="N483" i="33"/>
  <c r="M483" i="33"/>
  <c r="O482" i="33"/>
  <c r="N482" i="33"/>
  <c r="M482" i="33"/>
  <c r="O481" i="33"/>
  <c r="N481" i="33"/>
  <c r="M481" i="33"/>
  <c r="O480" i="33"/>
  <c r="N480" i="33"/>
  <c r="M480" i="33"/>
  <c r="O479" i="33"/>
  <c r="N479" i="33"/>
  <c r="M479" i="33"/>
  <c r="O478" i="33"/>
  <c r="N478" i="33"/>
  <c r="M478" i="33"/>
  <c r="O477" i="33"/>
  <c r="N477" i="33"/>
  <c r="M477" i="33"/>
  <c r="O476" i="33"/>
  <c r="N476" i="33"/>
  <c r="M476" i="33"/>
  <c r="O475" i="33"/>
  <c r="N475" i="33"/>
  <c r="M475" i="33"/>
  <c r="O474" i="33"/>
  <c r="N474" i="33"/>
  <c r="M474" i="33"/>
  <c r="O473" i="33"/>
  <c r="N473" i="33"/>
  <c r="M473" i="33"/>
  <c r="O472" i="33"/>
  <c r="N472" i="33"/>
  <c r="M472" i="33"/>
  <c r="O471" i="33"/>
  <c r="N471" i="33"/>
  <c r="M471" i="33"/>
  <c r="O470" i="33"/>
  <c r="N470" i="33"/>
  <c r="M470" i="33"/>
  <c r="O469" i="33"/>
  <c r="N469" i="33"/>
  <c r="M469" i="33"/>
  <c r="O468" i="33"/>
  <c r="N468" i="33"/>
  <c r="M468" i="33"/>
  <c r="O467" i="33"/>
  <c r="N467" i="33"/>
  <c r="M467" i="33"/>
  <c r="O466" i="33"/>
  <c r="N466" i="33"/>
  <c r="M466" i="33"/>
  <c r="O465" i="33"/>
  <c r="N465" i="33"/>
  <c r="M465" i="33"/>
  <c r="O464" i="33"/>
  <c r="N464" i="33"/>
  <c r="M464" i="33"/>
  <c r="O463" i="33"/>
  <c r="N463" i="33"/>
  <c r="M463" i="33"/>
  <c r="O462" i="33"/>
  <c r="N462" i="33"/>
  <c r="M462" i="33"/>
  <c r="O461" i="33"/>
  <c r="N461" i="33"/>
  <c r="M461" i="33"/>
  <c r="O460" i="33"/>
  <c r="N460" i="33"/>
  <c r="M460" i="33"/>
  <c r="O459" i="33"/>
  <c r="N459" i="33"/>
  <c r="M459" i="33"/>
  <c r="O458" i="33"/>
  <c r="N458" i="33"/>
  <c r="M458" i="33"/>
  <c r="O457" i="33"/>
  <c r="N457" i="33"/>
  <c r="M457" i="33"/>
  <c r="O456" i="33"/>
  <c r="N456" i="33"/>
  <c r="M456" i="33"/>
  <c r="O455" i="33"/>
  <c r="N455" i="33"/>
  <c r="M455" i="33"/>
  <c r="O454" i="33"/>
  <c r="N454" i="33"/>
  <c r="M454" i="33"/>
  <c r="O453" i="33"/>
  <c r="N453" i="33"/>
  <c r="M453" i="33"/>
  <c r="O452" i="33"/>
  <c r="N452" i="33"/>
  <c r="M452" i="33"/>
  <c r="O451" i="33"/>
  <c r="N451" i="33"/>
  <c r="M451" i="33"/>
  <c r="O450" i="33"/>
  <c r="N450" i="33"/>
  <c r="M450" i="33"/>
  <c r="O449" i="33"/>
  <c r="N449" i="33"/>
  <c r="M449" i="33"/>
  <c r="O448" i="33"/>
  <c r="N448" i="33"/>
  <c r="M448" i="33"/>
  <c r="O447" i="33"/>
  <c r="N447" i="33"/>
  <c r="M447" i="33"/>
  <c r="O446" i="33"/>
  <c r="N446" i="33"/>
  <c r="M446" i="33"/>
  <c r="O445" i="33"/>
  <c r="N445" i="33"/>
  <c r="M445" i="33"/>
  <c r="O444" i="33"/>
  <c r="N444" i="33"/>
  <c r="M444" i="33"/>
  <c r="O443" i="33"/>
  <c r="N443" i="33"/>
  <c r="M443" i="33"/>
  <c r="O442" i="33"/>
  <c r="N442" i="33"/>
  <c r="M442" i="33"/>
  <c r="O441" i="33"/>
  <c r="N441" i="33"/>
  <c r="M441" i="33"/>
  <c r="O440" i="33"/>
  <c r="N440" i="33"/>
  <c r="M440" i="33"/>
  <c r="O439" i="33"/>
  <c r="N439" i="33"/>
  <c r="M439" i="33"/>
  <c r="O438" i="33"/>
  <c r="N438" i="33"/>
  <c r="M438" i="33"/>
  <c r="O437" i="33"/>
  <c r="N437" i="33"/>
  <c r="M437" i="33"/>
  <c r="O436" i="33"/>
  <c r="N436" i="33"/>
  <c r="M436" i="33"/>
  <c r="O435" i="33"/>
  <c r="N435" i="33"/>
  <c r="M435" i="33"/>
  <c r="O434" i="33"/>
  <c r="N434" i="33"/>
  <c r="M434" i="33"/>
  <c r="O433" i="33"/>
  <c r="N433" i="33"/>
  <c r="M433" i="33"/>
  <c r="O432" i="33"/>
  <c r="N432" i="33"/>
  <c r="M432" i="33"/>
  <c r="O431" i="33"/>
  <c r="N431" i="33"/>
  <c r="M431" i="33"/>
  <c r="O430" i="33"/>
  <c r="N430" i="33"/>
  <c r="M430" i="33"/>
  <c r="O429" i="33"/>
  <c r="N429" i="33"/>
  <c r="M429" i="33"/>
  <c r="O428" i="33"/>
  <c r="N428" i="33"/>
  <c r="M428" i="33"/>
  <c r="O427" i="33"/>
  <c r="N427" i="33"/>
  <c r="M427" i="33"/>
  <c r="O426" i="33"/>
  <c r="N426" i="33"/>
  <c r="M426" i="33"/>
  <c r="O425" i="33"/>
  <c r="N425" i="33"/>
  <c r="M425" i="33"/>
  <c r="O424" i="33"/>
  <c r="N424" i="33"/>
  <c r="M424" i="33"/>
  <c r="O423" i="33"/>
  <c r="N423" i="33"/>
  <c r="M423" i="33"/>
  <c r="O422" i="33"/>
  <c r="N422" i="33"/>
  <c r="M422" i="33"/>
  <c r="O421" i="33"/>
  <c r="N421" i="33"/>
  <c r="M421" i="33"/>
  <c r="O420" i="33"/>
  <c r="N420" i="33"/>
  <c r="M420" i="33"/>
  <c r="O419" i="33"/>
  <c r="N419" i="33"/>
  <c r="M419" i="33"/>
  <c r="O418" i="33"/>
  <c r="N418" i="33"/>
  <c r="M418" i="33"/>
  <c r="O417" i="33"/>
  <c r="N417" i="33"/>
  <c r="M417" i="33"/>
  <c r="O416" i="33"/>
  <c r="N416" i="33"/>
  <c r="M416" i="33"/>
  <c r="O415" i="33"/>
  <c r="N415" i="33"/>
  <c r="M415" i="33"/>
  <c r="O414" i="33"/>
  <c r="N414" i="33"/>
  <c r="M414" i="33"/>
  <c r="O413" i="33"/>
  <c r="N413" i="33"/>
  <c r="M413" i="33"/>
  <c r="O412" i="33"/>
  <c r="N412" i="33"/>
  <c r="M412" i="33"/>
  <c r="O411" i="33"/>
  <c r="N411" i="33"/>
  <c r="M411" i="33"/>
  <c r="O410" i="33"/>
  <c r="N410" i="33"/>
  <c r="M410" i="33"/>
  <c r="O409" i="33"/>
  <c r="N409" i="33"/>
  <c r="M409" i="33"/>
  <c r="O408" i="33"/>
  <c r="N408" i="33"/>
  <c r="M408" i="33"/>
  <c r="O407" i="33"/>
  <c r="N407" i="33"/>
  <c r="M407" i="33"/>
  <c r="O406" i="33"/>
  <c r="N406" i="33"/>
  <c r="M406" i="33"/>
  <c r="O405" i="33"/>
  <c r="N405" i="33"/>
  <c r="M405" i="33"/>
  <c r="O404" i="33"/>
  <c r="N404" i="33"/>
  <c r="M404" i="33"/>
  <c r="O403" i="33"/>
  <c r="N403" i="33"/>
  <c r="M403" i="33"/>
  <c r="O402" i="33"/>
  <c r="N402" i="33"/>
  <c r="M402" i="33"/>
  <c r="O401" i="33"/>
  <c r="N401" i="33"/>
  <c r="M401" i="33"/>
  <c r="O400" i="33"/>
  <c r="N400" i="33"/>
  <c r="M400" i="33"/>
  <c r="O399" i="33"/>
  <c r="N399" i="33"/>
  <c r="M399" i="33"/>
  <c r="O398" i="33"/>
  <c r="N398" i="33"/>
  <c r="M398" i="33"/>
  <c r="O397" i="33"/>
  <c r="N397" i="33"/>
  <c r="M397" i="33"/>
  <c r="O396" i="33"/>
  <c r="N396" i="33"/>
  <c r="M396" i="33"/>
  <c r="O395" i="33"/>
  <c r="N395" i="33"/>
  <c r="M395" i="33"/>
  <c r="O394" i="33"/>
  <c r="N394" i="33"/>
  <c r="M394" i="33"/>
  <c r="O393" i="33"/>
  <c r="N393" i="33"/>
  <c r="M393" i="33"/>
  <c r="O392" i="33"/>
  <c r="N392" i="33"/>
  <c r="M392" i="33"/>
  <c r="O391" i="33"/>
  <c r="N391" i="33"/>
  <c r="M391" i="33"/>
  <c r="O390" i="33"/>
  <c r="N390" i="33"/>
  <c r="M390" i="33"/>
  <c r="O389" i="33"/>
  <c r="N389" i="33"/>
  <c r="M389" i="33"/>
  <c r="O388" i="33"/>
  <c r="N388" i="33"/>
  <c r="M388" i="33"/>
  <c r="O387" i="33"/>
  <c r="N387" i="33"/>
  <c r="M387" i="33"/>
  <c r="O386" i="33"/>
  <c r="N386" i="33"/>
  <c r="M386" i="33"/>
  <c r="O385" i="33"/>
  <c r="N385" i="33"/>
  <c r="M385" i="33"/>
  <c r="O384" i="33"/>
  <c r="N384" i="33"/>
  <c r="M384" i="33"/>
  <c r="O383" i="33"/>
  <c r="N383" i="33"/>
  <c r="M383" i="33"/>
  <c r="O382" i="33"/>
  <c r="N382" i="33"/>
  <c r="M382" i="33"/>
  <c r="O381" i="33"/>
  <c r="N381" i="33"/>
  <c r="M381" i="33"/>
  <c r="O380" i="33"/>
  <c r="N380" i="33"/>
  <c r="M380" i="33"/>
  <c r="O379" i="33"/>
  <c r="N379" i="33"/>
  <c r="M379" i="33"/>
  <c r="O378" i="33"/>
  <c r="N378" i="33"/>
  <c r="M378" i="33"/>
  <c r="O377" i="33"/>
  <c r="N377" i="33"/>
  <c r="M377" i="33"/>
  <c r="O376" i="33"/>
  <c r="N376" i="33"/>
  <c r="M376" i="33"/>
  <c r="O375" i="33"/>
  <c r="N375" i="33"/>
  <c r="M375" i="33"/>
  <c r="O374" i="33"/>
  <c r="N374" i="33"/>
  <c r="M374" i="33"/>
  <c r="O373" i="33"/>
  <c r="N373" i="33"/>
  <c r="M373" i="33"/>
  <c r="O372" i="33"/>
  <c r="N372" i="33"/>
  <c r="M372" i="33"/>
  <c r="O371" i="33"/>
  <c r="N371" i="33"/>
  <c r="M371" i="33"/>
  <c r="O370" i="33"/>
  <c r="N370" i="33"/>
  <c r="M370" i="33"/>
  <c r="O369" i="33"/>
  <c r="N369" i="33"/>
  <c r="M369" i="33"/>
  <c r="O368" i="33"/>
  <c r="N368" i="33"/>
  <c r="M368" i="33"/>
  <c r="O367" i="33"/>
  <c r="N367" i="33"/>
  <c r="M367" i="33"/>
  <c r="O366" i="33"/>
  <c r="N366" i="33"/>
  <c r="M366" i="33"/>
  <c r="O365" i="33"/>
  <c r="N365" i="33"/>
  <c r="M365" i="33"/>
  <c r="O364" i="33"/>
  <c r="N364" i="33"/>
  <c r="M364" i="33"/>
  <c r="O363" i="33"/>
  <c r="N363" i="33"/>
  <c r="M363" i="33"/>
  <c r="O362" i="33"/>
  <c r="N362" i="33"/>
  <c r="M362" i="33"/>
  <c r="O361" i="33"/>
  <c r="N361" i="33"/>
  <c r="M361" i="33"/>
  <c r="O360" i="33"/>
  <c r="N360" i="33"/>
  <c r="M360" i="33"/>
  <c r="O359" i="33"/>
  <c r="N359" i="33"/>
  <c r="M359" i="33"/>
  <c r="O358" i="33"/>
  <c r="N358" i="33"/>
  <c r="M358" i="33"/>
  <c r="O357" i="33"/>
  <c r="N357" i="33"/>
  <c r="M357" i="33"/>
  <c r="O356" i="33"/>
  <c r="N356" i="33"/>
  <c r="M356" i="33"/>
  <c r="O355" i="33"/>
  <c r="N355" i="33"/>
  <c r="M355" i="33"/>
  <c r="O354" i="33"/>
  <c r="N354" i="33"/>
  <c r="M354" i="33"/>
  <c r="O353" i="33"/>
  <c r="N353" i="33"/>
  <c r="M353" i="33"/>
  <c r="O352" i="33"/>
  <c r="N352" i="33"/>
  <c r="M352" i="33"/>
  <c r="O351" i="33"/>
  <c r="N351" i="33"/>
  <c r="M351" i="33"/>
  <c r="O350" i="33"/>
  <c r="N350" i="33"/>
  <c r="M350" i="33"/>
  <c r="O349" i="33"/>
  <c r="N349" i="33"/>
  <c r="M349" i="33"/>
  <c r="O348" i="33"/>
  <c r="N348" i="33"/>
  <c r="M348" i="33"/>
  <c r="O347" i="33"/>
  <c r="N347" i="33"/>
  <c r="M347" i="33"/>
  <c r="O346" i="33"/>
  <c r="N346" i="33"/>
  <c r="M346" i="33"/>
  <c r="O345" i="33"/>
  <c r="N345" i="33"/>
  <c r="M345" i="33"/>
  <c r="O344" i="33"/>
  <c r="N344" i="33"/>
  <c r="M344" i="33"/>
  <c r="O343" i="33"/>
  <c r="N343" i="33"/>
  <c r="M343" i="33"/>
  <c r="O342" i="33"/>
  <c r="N342" i="33"/>
  <c r="M342" i="33"/>
  <c r="O341" i="33"/>
  <c r="N341" i="33"/>
  <c r="M341" i="33"/>
  <c r="O340" i="33"/>
  <c r="N340" i="33"/>
  <c r="M340" i="33"/>
  <c r="O339" i="33"/>
  <c r="N339" i="33"/>
  <c r="M339" i="33"/>
  <c r="O338" i="33"/>
  <c r="N338" i="33"/>
  <c r="M338" i="33"/>
  <c r="O337" i="33"/>
  <c r="N337" i="33"/>
  <c r="M337" i="33"/>
  <c r="O336" i="33"/>
  <c r="N336" i="33"/>
  <c r="M336" i="33"/>
  <c r="O335" i="33"/>
  <c r="N335" i="33"/>
  <c r="M335" i="33"/>
  <c r="O334" i="33"/>
  <c r="N334" i="33"/>
  <c r="M334" i="33"/>
  <c r="O333" i="33"/>
  <c r="N333" i="33"/>
  <c r="M333" i="33"/>
  <c r="O332" i="33"/>
  <c r="N332" i="33"/>
  <c r="M332" i="33"/>
  <c r="O331" i="33"/>
  <c r="N331" i="33"/>
  <c r="M331" i="33"/>
  <c r="O330" i="33"/>
  <c r="N330" i="33"/>
  <c r="M330" i="33"/>
  <c r="O329" i="33"/>
  <c r="N329" i="33"/>
  <c r="M329" i="33"/>
  <c r="O328" i="33"/>
  <c r="N328" i="33"/>
  <c r="M328" i="33"/>
  <c r="O327" i="33"/>
  <c r="N327" i="33"/>
  <c r="M327" i="33"/>
  <c r="O326" i="33"/>
  <c r="N326" i="33"/>
  <c r="M326" i="33"/>
  <c r="O325" i="33"/>
  <c r="N325" i="33"/>
  <c r="M325" i="33"/>
  <c r="O324" i="33"/>
  <c r="N324" i="33"/>
  <c r="M324" i="33"/>
  <c r="O323" i="33"/>
  <c r="N323" i="33"/>
  <c r="M323" i="33"/>
  <c r="O322" i="33"/>
  <c r="N322" i="33"/>
  <c r="M322" i="33"/>
  <c r="O321" i="33"/>
  <c r="N321" i="33"/>
  <c r="M321" i="33"/>
  <c r="O320" i="33"/>
  <c r="N320" i="33"/>
  <c r="M320" i="33"/>
  <c r="O319" i="33"/>
  <c r="N319" i="33"/>
  <c r="M319" i="33"/>
  <c r="O318" i="33"/>
  <c r="N318" i="33"/>
  <c r="M318" i="33"/>
  <c r="O317" i="33"/>
  <c r="N317" i="33"/>
  <c r="M317" i="33"/>
  <c r="O316" i="33"/>
  <c r="N316" i="33"/>
  <c r="M316" i="33"/>
  <c r="O315" i="33"/>
  <c r="N315" i="33"/>
  <c r="M315" i="33"/>
  <c r="O314" i="33"/>
  <c r="N314" i="33"/>
  <c r="M314" i="33"/>
  <c r="O313" i="33"/>
  <c r="N313" i="33"/>
  <c r="M313" i="33"/>
  <c r="O312" i="33"/>
  <c r="N312" i="33"/>
  <c r="M312" i="33"/>
  <c r="O311" i="33"/>
  <c r="N311" i="33"/>
  <c r="M311" i="33"/>
  <c r="O310" i="33"/>
  <c r="N310" i="33"/>
  <c r="M310" i="33"/>
  <c r="O309" i="33"/>
  <c r="N309" i="33"/>
  <c r="M309" i="33"/>
  <c r="O308" i="33"/>
  <c r="N308" i="33"/>
  <c r="M308" i="33"/>
  <c r="O307" i="33"/>
  <c r="N307" i="33"/>
  <c r="M307" i="33"/>
  <c r="O306" i="33"/>
  <c r="N306" i="33"/>
  <c r="M306" i="33"/>
  <c r="O305" i="33"/>
  <c r="N305" i="33"/>
  <c r="M305" i="33"/>
  <c r="O304" i="33"/>
  <c r="N304" i="33"/>
  <c r="M304" i="33"/>
  <c r="O303" i="33"/>
  <c r="N303" i="33"/>
  <c r="M303" i="33"/>
  <c r="O302" i="33"/>
  <c r="N302" i="33"/>
  <c r="M302" i="33"/>
  <c r="O301" i="33"/>
  <c r="N301" i="33"/>
  <c r="M301" i="33"/>
  <c r="O300" i="33"/>
  <c r="N300" i="33"/>
  <c r="M300" i="33"/>
  <c r="O299" i="33"/>
  <c r="N299" i="33"/>
  <c r="M299" i="33"/>
  <c r="O298" i="33"/>
  <c r="N298" i="33"/>
  <c r="M298" i="33"/>
  <c r="O297" i="33"/>
  <c r="N297" i="33"/>
  <c r="M297" i="33"/>
  <c r="O296" i="33"/>
  <c r="N296" i="33"/>
  <c r="M296" i="33"/>
  <c r="O295" i="33"/>
  <c r="N295" i="33"/>
  <c r="M295" i="33"/>
  <c r="O294" i="33"/>
  <c r="N294" i="33"/>
  <c r="M294" i="33"/>
  <c r="O293" i="33"/>
  <c r="N293" i="33"/>
  <c r="M293" i="33"/>
  <c r="O292" i="33"/>
  <c r="N292" i="33"/>
  <c r="M292" i="33"/>
  <c r="O291" i="33"/>
  <c r="N291" i="33"/>
  <c r="M291" i="33"/>
  <c r="O290" i="33"/>
  <c r="N290" i="33"/>
  <c r="M290" i="33"/>
  <c r="O289" i="33"/>
  <c r="N289" i="33"/>
  <c r="M289" i="33"/>
  <c r="O288" i="33"/>
  <c r="N288" i="33"/>
  <c r="M288" i="33"/>
  <c r="O287" i="33"/>
  <c r="N287" i="33"/>
  <c r="M287" i="33"/>
  <c r="O286" i="33"/>
  <c r="N286" i="33"/>
  <c r="M286" i="33"/>
  <c r="O285" i="33"/>
  <c r="N285" i="33"/>
  <c r="M285" i="33"/>
  <c r="O284" i="33"/>
  <c r="N284" i="33"/>
  <c r="M284" i="33"/>
  <c r="O283" i="33"/>
  <c r="N283" i="33"/>
  <c r="M283" i="33"/>
  <c r="O282" i="33"/>
  <c r="N282" i="33"/>
  <c r="M282" i="33"/>
  <c r="O281" i="33"/>
  <c r="N281" i="33"/>
  <c r="M281" i="33"/>
  <c r="O280" i="33"/>
  <c r="N280" i="33"/>
  <c r="M280" i="33"/>
  <c r="O279" i="33"/>
  <c r="N279" i="33"/>
  <c r="M279" i="33"/>
  <c r="O278" i="33"/>
  <c r="N278" i="33"/>
  <c r="M278" i="33"/>
  <c r="O277" i="33"/>
  <c r="N277" i="33"/>
  <c r="M277" i="33"/>
  <c r="O276" i="33"/>
  <c r="N276" i="33"/>
  <c r="M276" i="33"/>
  <c r="O275" i="33"/>
  <c r="N275" i="33"/>
  <c r="M275" i="33"/>
  <c r="O274" i="33"/>
  <c r="N274" i="33"/>
  <c r="M274" i="33"/>
  <c r="O273" i="33"/>
  <c r="N273" i="33"/>
  <c r="M273" i="33"/>
  <c r="O272" i="33"/>
  <c r="N272" i="33"/>
  <c r="M272" i="33"/>
  <c r="O271" i="33"/>
  <c r="N271" i="33"/>
  <c r="M271" i="33"/>
  <c r="O270" i="33"/>
  <c r="N270" i="33"/>
  <c r="M270" i="33"/>
  <c r="O269" i="33"/>
  <c r="N269" i="33"/>
  <c r="M269" i="33"/>
  <c r="O268" i="33"/>
  <c r="N268" i="33"/>
  <c r="M268" i="33"/>
  <c r="O267" i="33"/>
  <c r="N267" i="33"/>
  <c r="M267" i="33"/>
  <c r="O266" i="33"/>
  <c r="N266" i="33"/>
  <c r="M266" i="33"/>
  <c r="O265" i="33"/>
  <c r="N265" i="33"/>
  <c r="M265" i="33"/>
  <c r="O264" i="33"/>
  <c r="N264" i="33"/>
  <c r="M264" i="33"/>
  <c r="O263" i="33"/>
  <c r="N263" i="33"/>
  <c r="M263" i="33"/>
  <c r="O262" i="33"/>
  <c r="N262" i="33"/>
  <c r="M262" i="33"/>
  <c r="O261" i="33"/>
  <c r="N261" i="33"/>
  <c r="M261" i="33"/>
  <c r="O260" i="33"/>
  <c r="N260" i="33"/>
  <c r="M260" i="33"/>
  <c r="O259" i="33"/>
  <c r="N259" i="33"/>
  <c r="M259" i="33"/>
  <c r="O258" i="33"/>
  <c r="N258" i="33"/>
  <c r="M258" i="33"/>
  <c r="O257" i="33"/>
  <c r="N257" i="33"/>
  <c r="M257" i="33"/>
  <c r="O256" i="33"/>
  <c r="N256" i="33"/>
  <c r="M256" i="33"/>
  <c r="O255" i="33"/>
  <c r="N255" i="33"/>
  <c r="M255" i="33"/>
  <c r="O254" i="33"/>
  <c r="N254" i="33"/>
  <c r="M254" i="33"/>
  <c r="O253" i="33"/>
  <c r="N253" i="33"/>
  <c r="M253" i="33"/>
  <c r="O252" i="33"/>
  <c r="N252" i="33"/>
  <c r="M252" i="33"/>
  <c r="O251" i="33"/>
  <c r="N251" i="33"/>
  <c r="M251" i="33"/>
  <c r="O250" i="33"/>
  <c r="N250" i="33"/>
  <c r="M250" i="33"/>
  <c r="O249" i="33"/>
  <c r="N249" i="33"/>
  <c r="M249" i="33"/>
  <c r="O248" i="33"/>
  <c r="N248" i="33"/>
  <c r="M248" i="33"/>
  <c r="O247" i="33"/>
  <c r="N247" i="33"/>
  <c r="M247" i="33"/>
  <c r="O246" i="33"/>
  <c r="N246" i="33"/>
  <c r="M246" i="33"/>
  <c r="O245" i="33"/>
  <c r="N245" i="33"/>
  <c r="M245" i="33"/>
  <c r="O244" i="33"/>
  <c r="N244" i="33"/>
  <c r="M244" i="33"/>
  <c r="O243" i="33"/>
  <c r="N243" i="33"/>
  <c r="M243" i="33"/>
  <c r="O242" i="33"/>
  <c r="N242" i="33"/>
  <c r="M242" i="33"/>
  <c r="O241" i="33"/>
  <c r="N241" i="33"/>
  <c r="M241" i="33"/>
  <c r="O240" i="33"/>
  <c r="N240" i="33"/>
  <c r="M240" i="33"/>
  <c r="O239" i="33"/>
  <c r="N239" i="33"/>
  <c r="M239" i="33"/>
  <c r="O238" i="33"/>
  <c r="N238" i="33"/>
  <c r="M238" i="33"/>
  <c r="O237" i="33"/>
  <c r="N237" i="33"/>
  <c r="M237" i="33"/>
  <c r="O236" i="33"/>
  <c r="N236" i="33"/>
  <c r="M236" i="33"/>
  <c r="O235" i="33"/>
  <c r="N235" i="33"/>
  <c r="M235" i="33"/>
  <c r="O234" i="33"/>
  <c r="N234" i="33"/>
  <c r="M234" i="33"/>
  <c r="O233" i="33"/>
  <c r="N233" i="33"/>
  <c r="M233" i="33"/>
  <c r="O232" i="33"/>
  <c r="N232" i="33"/>
  <c r="M232" i="33"/>
  <c r="O231" i="33"/>
  <c r="N231" i="33"/>
  <c r="M231" i="33"/>
  <c r="O230" i="33"/>
  <c r="N230" i="33"/>
  <c r="M230" i="33"/>
  <c r="O229" i="33"/>
  <c r="N229" i="33"/>
  <c r="M229" i="33"/>
  <c r="O228" i="33"/>
  <c r="N228" i="33"/>
  <c r="M228" i="33"/>
  <c r="O227" i="33"/>
  <c r="N227" i="33"/>
  <c r="M227" i="33"/>
  <c r="O226" i="33"/>
  <c r="N226" i="33"/>
  <c r="M226" i="33"/>
  <c r="O225" i="33"/>
  <c r="N225" i="33"/>
  <c r="M225" i="33"/>
  <c r="O224" i="33"/>
  <c r="N224" i="33"/>
  <c r="M224" i="33"/>
  <c r="O223" i="33"/>
  <c r="N223" i="33"/>
  <c r="M223" i="33"/>
  <c r="O222" i="33"/>
  <c r="N222" i="33"/>
  <c r="M222" i="33"/>
  <c r="O221" i="33"/>
  <c r="N221" i="33"/>
  <c r="M221" i="33"/>
  <c r="O220" i="33"/>
  <c r="N220" i="33"/>
  <c r="M220" i="33"/>
  <c r="O219" i="33"/>
  <c r="N219" i="33"/>
  <c r="M219" i="33"/>
  <c r="O218" i="33"/>
  <c r="N218" i="33"/>
  <c r="M218" i="33"/>
  <c r="O217" i="33"/>
  <c r="N217" i="33"/>
  <c r="M217" i="33"/>
  <c r="O216" i="33"/>
  <c r="N216" i="33"/>
  <c r="M216" i="33"/>
  <c r="O215" i="33"/>
  <c r="N215" i="33"/>
  <c r="M215" i="33"/>
  <c r="O214" i="33"/>
  <c r="N214" i="33"/>
  <c r="M214" i="33"/>
  <c r="O213" i="33"/>
  <c r="N213" i="33"/>
  <c r="M213" i="33"/>
  <c r="O212" i="33"/>
  <c r="N212" i="33"/>
  <c r="M212" i="33"/>
  <c r="O211" i="33"/>
  <c r="N211" i="33"/>
  <c r="M211" i="33"/>
  <c r="O210" i="33"/>
  <c r="N210" i="33"/>
  <c r="M210" i="33"/>
  <c r="O209" i="33"/>
  <c r="N209" i="33"/>
  <c r="M209" i="33"/>
  <c r="O208" i="33"/>
  <c r="N208" i="33"/>
  <c r="M208" i="33"/>
  <c r="O207" i="33"/>
  <c r="N207" i="33"/>
  <c r="M207" i="33"/>
  <c r="O206" i="33"/>
  <c r="N206" i="33"/>
  <c r="M206" i="33"/>
  <c r="O205" i="33"/>
  <c r="N205" i="33"/>
  <c r="M205" i="33"/>
  <c r="O204" i="33"/>
  <c r="N204" i="33"/>
  <c r="M204" i="33"/>
  <c r="O203" i="33"/>
  <c r="N203" i="33"/>
  <c r="M203" i="33"/>
  <c r="O202" i="33"/>
  <c r="N202" i="33"/>
  <c r="M202" i="33"/>
  <c r="O201" i="33"/>
  <c r="N201" i="33"/>
  <c r="M201" i="33"/>
  <c r="O200" i="33"/>
  <c r="N200" i="33"/>
  <c r="M200" i="33"/>
  <c r="O199" i="33"/>
  <c r="N199" i="33"/>
  <c r="M199" i="33"/>
  <c r="O198" i="33"/>
  <c r="N198" i="33"/>
  <c r="M198" i="33"/>
  <c r="O197" i="33"/>
  <c r="N197" i="33"/>
  <c r="M197" i="33"/>
  <c r="O196" i="33"/>
  <c r="N196" i="33"/>
  <c r="M196" i="33"/>
  <c r="O195" i="33"/>
  <c r="N195" i="33"/>
  <c r="M195" i="33"/>
  <c r="O194" i="33"/>
  <c r="N194" i="33"/>
  <c r="M194" i="33"/>
  <c r="O193" i="33"/>
  <c r="N193" i="33"/>
  <c r="M193" i="33"/>
  <c r="O192" i="33"/>
  <c r="N192" i="33"/>
  <c r="M192" i="33"/>
  <c r="O191" i="33"/>
  <c r="N191" i="33"/>
  <c r="M191" i="33"/>
  <c r="O190" i="33"/>
  <c r="N190" i="33"/>
  <c r="M190" i="33"/>
  <c r="O189" i="33"/>
  <c r="N189" i="33"/>
  <c r="M189" i="33"/>
  <c r="O188" i="33"/>
  <c r="N188" i="33"/>
  <c r="M188" i="33"/>
  <c r="O187" i="33"/>
  <c r="N187" i="33"/>
  <c r="M187" i="33"/>
  <c r="O186" i="33"/>
  <c r="N186" i="33"/>
  <c r="M186" i="33"/>
  <c r="O185" i="33"/>
  <c r="N185" i="33"/>
  <c r="M185" i="33"/>
  <c r="O184" i="33"/>
  <c r="N184" i="33"/>
  <c r="M184" i="33"/>
  <c r="O183" i="33"/>
  <c r="N183" i="33"/>
  <c r="M183" i="33"/>
  <c r="O182" i="33"/>
  <c r="N182" i="33"/>
  <c r="M182" i="33"/>
  <c r="O181" i="33"/>
  <c r="N181" i="33"/>
  <c r="M181" i="33"/>
  <c r="O180" i="33"/>
  <c r="N180" i="33"/>
  <c r="M180" i="33"/>
  <c r="O179" i="33"/>
  <c r="N179" i="33"/>
  <c r="M179" i="33"/>
  <c r="O178" i="33"/>
  <c r="N178" i="33"/>
  <c r="M178" i="33"/>
  <c r="O177" i="33"/>
  <c r="N177" i="33"/>
  <c r="M177" i="33"/>
  <c r="O176" i="33"/>
  <c r="N176" i="33"/>
  <c r="M176" i="33"/>
  <c r="O175" i="33"/>
  <c r="N175" i="33"/>
  <c r="M175" i="33"/>
  <c r="O174" i="33"/>
  <c r="N174" i="33"/>
  <c r="M174" i="33"/>
  <c r="O173" i="33"/>
  <c r="N173" i="33"/>
  <c r="M173" i="33"/>
  <c r="O172" i="33"/>
  <c r="N172" i="33"/>
  <c r="M172" i="33"/>
  <c r="O171" i="33"/>
  <c r="N171" i="33"/>
  <c r="M171" i="33"/>
  <c r="O170" i="33"/>
  <c r="N170" i="33"/>
  <c r="M170" i="33"/>
  <c r="O169" i="33"/>
  <c r="N169" i="33"/>
  <c r="M169" i="33"/>
  <c r="O168" i="33"/>
  <c r="N168" i="33"/>
  <c r="M168" i="33"/>
  <c r="O167" i="33"/>
  <c r="N167" i="33"/>
  <c r="M167" i="33"/>
  <c r="O166" i="33"/>
  <c r="N166" i="33"/>
  <c r="M166" i="33"/>
  <c r="O165" i="33"/>
  <c r="N165" i="33"/>
  <c r="M165" i="33"/>
  <c r="O164" i="33"/>
  <c r="N164" i="33"/>
  <c r="M164" i="33"/>
  <c r="O163" i="33"/>
  <c r="N163" i="33"/>
  <c r="M163" i="33"/>
  <c r="O162" i="33"/>
  <c r="N162" i="33"/>
  <c r="M162" i="33"/>
  <c r="O161" i="33"/>
  <c r="N161" i="33"/>
  <c r="M161" i="33"/>
  <c r="O160" i="33"/>
  <c r="N160" i="33"/>
  <c r="M160" i="33"/>
  <c r="O159" i="33"/>
  <c r="N159" i="33"/>
  <c r="M159" i="33"/>
  <c r="O158" i="33"/>
  <c r="N158" i="33"/>
  <c r="M158" i="33"/>
  <c r="O157" i="33"/>
  <c r="N157" i="33"/>
  <c r="M157" i="33"/>
  <c r="O156" i="33"/>
  <c r="N156" i="33"/>
  <c r="M156" i="33"/>
  <c r="O155" i="33"/>
  <c r="N155" i="33"/>
  <c r="M155" i="33"/>
  <c r="O154" i="33"/>
  <c r="N154" i="33"/>
  <c r="M154" i="33"/>
  <c r="O153" i="33"/>
  <c r="N153" i="33"/>
  <c r="M153" i="33"/>
  <c r="O152" i="33"/>
  <c r="N152" i="33"/>
  <c r="M152" i="33"/>
  <c r="O151" i="33"/>
  <c r="N151" i="33"/>
  <c r="M151" i="33"/>
  <c r="O150" i="33"/>
  <c r="N150" i="33"/>
  <c r="M150" i="33"/>
  <c r="O149" i="33"/>
  <c r="N149" i="33"/>
  <c r="M149" i="33"/>
  <c r="O148" i="33"/>
  <c r="N148" i="33"/>
  <c r="M148" i="33"/>
  <c r="O147" i="33"/>
  <c r="N147" i="33"/>
  <c r="M147" i="33"/>
  <c r="O146" i="33"/>
  <c r="N146" i="33"/>
  <c r="M146" i="33"/>
  <c r="O145" i="33"/>
  <c r="N145" i="33"/>
  <c r="M145" i="33"/>
  <c r="O144" i="33"/>
  <c r="N144" i="33"/>
  <c r="M144" i="33"/>
  <c r="O143" i="33"/>
  <c r="N143" i="33"/>
  <c r="M143" i="33"/>
  <c r="O142" i="33"/>
  <c r="N142" i="33"/>
  <c r="M142" i="33"/>
  <c r="O141" i="33"/>
  <c r="N141" i="33"/>
  <c r="M141" i="33"/>
  <c r="O140" i="33"/>
  <c r="N140" i="33"/>
  <c r="M140" i="33"/>
  <c r="O139" i="33"/>
  <c r="N139" i="33"/>
  <c r="M139" i="33"/>
  <c r="O138" i="33"/>
  <c r="N138" i="33"/>
  <c r="M138" i="33"/>
  <c r="O137" i="33"/>
  <c r="N137" i="33"/>
  <c r="M137" i="33"/>
  <c r="O136" i="33"/>
  <c r="N136" i="33"/>
  <c r="M136" i="33"/>
  <c r="O135" i="33"/>
  <c r="N135" i="33"/>
  <c r="M135" i="33"/>
  <c r="O134" i="33"/>
  <c r="N134" i="33"/>
  <c r="M134" i="33"/>
  <c r="O133" i="33"/>
  <c r="N133" i="33"/>
  <c r="M133" i="33"/>
  <c r="O132" i="33"/>
  <c r="N132" i="33"/>
  <c r="M132" i="33"/>
  <c r="O131" i="33"/>
  <c r="N131" i="33"/>
  <c r="M131" i="33"/>
  <c r="O130" i="33"/>
  <c r="N130" i="33"/>
  <c r="M130" i="33"/>
  <c r="O129" i="33"/>
  <c r="N129" i="33"/>
  <c r="M129" i="33"/>
  <c r="O128" i="33"/>
  <c r="N128" i="33"/>
  <c r="M128" i="33"/>
  <c r="O127" i="33"/>
  <c r="N127" i="33"/>
  <c r="M127" i="33"/>
  <c r="O126" i="33"/>
  <c r="N126" i="33"/>
  <c r="M126" i="33"/>
  <c r="O125" i="33"/>
  <c r="N125" i="33"/>
  <c r="M125" i="33"/>
  <c r="O124" i="33"/>
  <c r="N124" i="33"/>
  <c r="M124" i="33"/>
  <c r="O123" i="33"/>
  <c r="N123" i="33"/>
  <c r="M123" i="33"/>
  <c r="O122" i="33"/>
  <c r="N122" i="33"/>
  <c r="M122" i="33"/>
  <c r="O121" i="33"/>
  <c r="N121" i="33"/>
  <c r="M121" i="33"/>
  <c r="O120" i="33"/>
  <c r="N120" i="33"/>
  <c r="M120" i="33"/>
  <c r="O119" i="33"/>
  <c r="N119" i="33"/>
  <c r="M119" i="33"/>
  <c r="O118" i="33"/>
  <c r="N118" i="33"/>
  <c r="M118" i="33"/>
  <c r="O117" i="33"/>
  <c r="N117" i="33"/>
  <c r="M117" i="33"/>
  <c r="O116" i="33"/>
  <c r="N116" i="33"/>
  <c r="M116" i="33"/>
  <c r="O115" i="33"/>
  <c r="N115" i="33"/>
  <c r="M115" i="33"/>
  <c r="O114" i="33"/>
  <c r="N114" i="33"/>
  <c r="M114" i="33"/>
  <c r="O113" i="33"/>
  <c r="N113" i="33"/>
  <c r="M113" i="33"/>
  <c r="O112" i="33"/>
  <c r="N112" i="33"/>
  <c r="M112" i="33"/>
  <c r="O111" i="33"/>
  <c r="N111" i="33"/>
  <c r="M111" i="33"/>
  <c r="O110" i="33"/>
  <c r="N110" i="33"/>
  <c r="M110" i="33"/>
  <c r="O109" i="33"/>
  <c r="N109" i="33"/>
  <c r="M109" i="33"/>
  <c r="O108" i="33"/>
  <c r="N108" i="33"/>
  <c r="M108" i="33"/>
  <c r="O107" i="33"/>
  <c r="N107" i="33"/>
  <c r="M107" i="33"/>
  <c r="O106" i="33"/>
  <c r="N106" i="33"/>
  <c r="M106" i="33"/>
  <c r="O105" i="33"/>
  <c r="N105" i="33"/>
  <c r="M105" i="33"/>
  <c r="O104" i="33"/>
  <c r="N104" i="33"/>
  <c r="M104" i="33"/>
  <c r="O103" i="33"/>
  <c r="N103" i="33"/>
  <c r="M103" i="33"/>
  <c r="O102" i="33"/>
  <c r="N102" i="33"/>
  <c r="M102" i="33"/>
  <c r="O101" i="33"/>
  <c r="N101" i="33"/>
  <c r="M101" i="33"/>
  <c r="O100" i="33"/>
  <c r="N100" i="33"/>
  <c r="M100" i="33"/>
  <c r="O99" i="33"/>
  <c r="N99" i="33"/>
  <c r="M99" i="33"/>
  <c r="O98" i="33"/>
  <c r="N98" i="33"/>
  <c r="M98" i="33"/>
  <c r="O97" i="33"/>
  <c r="N97" i="33"/>
  <c r="M97" i="33"/>
  <c r="O96" i="33"/>
  <c r="N96" i="33"/>
  <c r="M96" i="33"/>
  <c r="O95" i="33"/>
  <c r="N95" i="33"/>
  <c r="M95" i="33"/>
  <c r="O94" i="33"/>
  <c r="N94" i="33"/>
  <c r="M94" i="33"/>
  <c r="O93" i="33"/>
  <c r="N93" i="33"/>
  <c r="M93" i="33"/>
  <c r="O92" i="33"/>
  <c r="N92" i="33"/>
  <c r="M92" i="33"/>
  <c r="O91" i="33"/>
  <c r="N91" i="33"/>
  <c r="M91" i="33"/>
  <c r="O90" i="33"/>
  <c r="N90" i="33"/>
  <c r="M90" i="33"/>
  <c r="O89" i="33"/>
  <c r="N89" i="33"/>
  <c r="M89" i="33"/>
  <c r="O88" i="33"/>
  <c r="N88" i="33"/>
  <c r="M88" i="33"/>
  <c r="O87" i="33"/>
  <c r="N87" i="33"/>
  <c r="M87" i="33"/>
  <c r="O86" i="33"/>
  <c r="N86" i="33"/>
  <c r="M86" i="33"/>
  <c r="O85" i="33"/>
  <c r="N85" i="33"/>
  <c r="M85" i="33"/>
  <c r="O84" i="33"/>
  <c r="N84" i="33"/>
  <c r="M84" i="33"/>
  <c r="O83" i="33"/>
  <c r="N83" i="33"/>
  <c r="M83" i="33"/>
  <c r="O82" i="33"/>
  <c r="N82" i="33"/>
  <c r="M82" i="33"/>
  <c r="O81" i="33"/>
  <c r="N81" i="33"/>
  <c r="M81" i="33"/>
  <c r="O80" i="33"/>
  <c r="N80" i="33"/>
  <c r="M80" i="33"/>
  <c r="O79" i="33"/>
  <c r="N79" i="33"/>
  <c r="M79" i="33"/>
  <c r="O78" i="33"/>
  <c r="N78" i="33"/>
  <c r="M78" i="33"/>
  <c r="O77" i="33"/>
  <c r="N77" i="33"/>
  <c r="M77" i="33"/>
  <c r="O76" i="33"/>
  <c r="N76" i="33"/>
  <c r="M76" i="33"/>
  <c r="O75" i="33"/>
  <c r="N75" i="33"/>
  <c r="M75" i="33"/>
  <c r="O74" i="33"/>
  <c r="N74" i="33"/>
  <c r="M74" i="33"/>
  <c r="O73" i="33"/>
  <c r="N73" i="33"/>
  <c r="M73" i="33"/>
  <c r="O72" i="33"/>
  <c r="N72" i="33"/>
  <c r="M72" i="33"/>
  <c r="O71" i="33"/>
  <c r="N71" i="33"/>
  <c r="M71" i="33"/>
  <c r="O70" i="33"/>
  <c r="N70" i="33"/>
  <c r="M70" i="33"/>
  <c r="O69" i="33"/>
  <c r="N69" i="33"/>
  <c r="M69" i="33"/>
  <c r="O68" i="33"/>
  <c r="N68" i="33"/>
  <c r="M68" i="33"/>
  <c r="O67" i="33"/>
  <c r="N67" i="33"/>
  <c r="M67" i="33"/>
  <c r="O66" i="33"/>
  <c r="N66" i="33"/>
  <c r="M66" i="33"/>
  <c r="O65" i="33"/>
  <c r="N65" i="33"/>
  <c r="M65" i="33"/>
  <c r="O64" i="33"/>
  <c r="N64" i="33"/>
  <c r="M64" i="33"/>
  <c r="O63" i="33"/>
  <c r="N63" i="33"/>
  <c r="M63" i="33"/>
  <c r="O62" i="33"/>
  <c r="N62" i="33"/>
  <c r="M62" i="33"/>
  <c r="O61" i="33"/>
  <c r="N61" i="33"/>
  <c r="M61" i="33"/>
  <c r="O60" i="33"/>
  <c r="N60" i="33"/>
  <c r="M60" i="33"/>
  <c r="O59" i="33"/>
  <c r="N59" i="33"/>
  <c r="M59" i="33"/>
  <c r="O58" i="33"/>
  <c r="N58" i="33"/>
  <c r="M58" i="33"/>
  <c r="O57" i="33"/>
  <c r="N57" i="33"/>
  <c r="M57" i="33"/>
  <c r="O56" i="33"/>
  <c r="N56" i="33"/>
  <c r="M56" i="33"/>
  <c r="O55" i="33"/>
  <c r="N55" i="33"/>
  <c r="M55" i="33"/>
  <c r="O54" i="33"/>
  <c r="N54" i="33"/>
  <c r="M54" i="33"/>
  <c r="O53" i="33"/>
  <c r="N53" i="33"/>
  <c r="M53" i="33"/>
  <c r="O52" i="33"/>
  <c r="N52" i="33"/>
  <c r="M52" i="33"/>
  <c r="O51" i="33"/>
  <c r="N51" i="33"/>
  <c r="M51" i="33"/>
  <c r="O50" i="33"/>
  <c r="N50" i="33"/>
  <c r="M50" i="33"/>
  <c r="O49" i="33"/>
  <c r="N49" i="33"/>
  <c r="M49" i="33"/>
  <c r="O48" i="33"/>
  <c r="N48" i="33"/>
  <c r="M48" i="33"/>
  <c r="O47" i="33"/>
  <c r="N47" i="33"/>
  <c r="M47" i="33"/>
  <c r="O46" i="33"/>
  <c r="N46" i="33"/>
  <c r="M46" i="33"/>
  <c r="O45" i="33"/>
  <c r="N45" i="33"/>
  <c r="M45" i="33"/>
  <c r="O44" i="33"/>
  <c r="N44" i="33"/>
  <c r="M44" i="33"/>
  <c r="O43" i="33"/>
  <c r="N43" i="33"/>
  <c r="M43" i="33"/>
  <c r="O42" i="33"/>
  <c r="N42" i="33"/>
  <c r="M42" i="33"/>
  <c r="O41" i="33"/>
  <c r="N41" i="33"/>
  <c r="M41" i="33"/>
  <c r="O40" i="33"/>
  <c r="N40" i="33"/>
  <c r="M40" i="33"/>
  <c r="O39" i="33"/>
  <c r="N39" i="33"/>
  <c r="M39" i="33"/>
  <c r="O38" i="33"/>
  <c r="N38" i="33"/>
  <c r="M38" i="33"/>
  <c r="O37" i="33"/>
  <c r="N37" i="33"/>
  <c r="M37" i="33"/>
  <c r="O36" i="33"/>
  <c r="N36" i="33"/>
  <c r="M36" i="33"/>
  <c r="O35" i="33"/>
  <c r="N35" i="33"/>
  <c r="M35" i="33"/>
  <c r="O34" i="33"/>
  <c r="N34" i="33"/>
  <c r="M34" i="33"/>
  <c r="O33" i="33"/>
  <c r="N33" i="33"/>
  <c r="M33" i="33"/>
  <c r="O32" i="33"/>
  <c r="N32" i="33"/>
  <c r="M32" i="33"/>
  <c r="O31" i="33"/>
  <c r="N31" i="33"/>
  <c r="M31" i="33"/>
  <c r="O30" i="33"/>
  <c r="N30" i="33"/>
  <c r="M30" i="33"/>
  <c r="O29" i="33"/>
  <c r="N29" i="33"/>
  <c r="M29" i="33"/>
  <c r="O28" i="33"/>
  <c r="N28" i="33"/>
  <c r="M28" i="33"/>
  <c r="O27" i="33"/>
  <c r="N27" i="33"/>
  <c r="M27" i="33"/>
  <c r="O26" i="33"/>
  <c r="N26" i="33"/>
  <c r="M26" i="33"/>
  <c r="O25" i="33"/>
  <c r="N25" i="33"/>
  <c r="M25" i="33"/>
  <c r="O24" i="33"/>
  <c r="N24" i="33"/>
  <c r="M24" i="33"/>
  <c r="O23" i="33"/>
  <c r="N23" i="33"/>
  <c r="M23" i="33"/>
  <c r="O22" i="33"/>
  <c r="N22" i="33"/>
  <c r="M22" i="33"/>
  <c r="O21" i="33"/>
  <c r="N21" i="33"/>
  <c r="M21" i="33"/>
  <c r="O20" i="33"/>
  <c r="N20" i="33"/>
  <c r="M20" i="33"/>
  <c r="O19" i="33"/>
  <c r="N19" i="33"/>
  <c r="M19" i="33"/>
  <c r="O18" i="33"/>
  <c r="N18" i="33"/>
  <c r="M18" i="33"/>
  <c r="O17" i="33"/>
  <c r="N17" i="33"/>
  <c r="M17" i="33"/>
  <c r="O16" i="33"/>
  <c r="N16" i="33"/>
  <c r="M16" i="33"/>
  <c r="O15" i="33"/>
  <c r="N15" i="33"/>
  <c r="M15" i="33"/>
  <c r="O14" i="33"/>
  <c r="N14" i="33"/>
  <c r="M14" i="33"/>
  <c r="O13" i="33"/>
  <c r="T13" i="33" s="1"/>
  <c r="N13" i="33"/>
  <c r="M13" i="33"/>
  <c r="O12" i="33"/>
  <c r="N12" i="33"/>
  <c r="M12" i="33"/>
  <c r="O11" i="33"/>
  <c r="N11" i="33"/>
  <c r="M11" i="33"/>
  <c r="O10" i="33"/>
  <c r="N10" i="33"/>
  <c r="M10" i="33"/>
  <c r="O9" i="33"/>
  <c r="N9" i="33"/>
  <c r="O8" i="33"/>
  <c r="N8" i="33"/>
  <c r="M8" i="33"/>
  <c r="E96" i="43" l="1"/>
  <c r="F96" i="43"/>
  <c r="T11" i="33"/>
  <c r="T12" i="33"/>
  <c r="T10" i="33"/>
  <c r="T9" i="33"/>
  <c r="F51" i="43" s="1"/>
  <c r="T8" i="33"/>
  <c r="W11" i="33"/>
  <c r="K108" i="43" l="1"/>
  <c r="K106" i="43" s="1"/>
  <c r="F94" i="43"/>
  <c r="J108" i="43"/>
  <c r="J106" i="43" s="1"/>
  <c r="E94" i="43"/>
  <c r="D51" i="43"/>
  <c r="F99" i="43" s="1"/>
  <c r="K111" i="43" s="1"/>
  <c r="F52" i="43"/>
  <c r="D52" i="43"/>
  <c r="W9" i="33"/>
  <c r="D49" i="43"/>
  <c r="D53" i="43" s="1"/>
  <c r="D50" i="43"/>
  <c r="F50" i="43"/>
  <c r="P8" i="33"/>
  <c r="W8" i="33" s="1"/>
  <c r="P17" i="33"/>
  <c r="W17" i="33" s="1"/>
  <c r="P10" i="33"/>
  <c r="W10" i="33" s="1"/>
  <c r="P506" i="33"/>
  <c r="W506" i="33" s="1"/>
  <c r="P498" i="33"/>
  <c r="W498" i="33" s="1"/>
  <c r="P490" i="33"/>
  <c r="W490" i="33" s="1"/>
  <c r="P482" i="33"/>
  <c r="W482" i="33" s="1"/>
  <c r="P474" i="33"/>
  <c r="W474" i="33" s="1"/>
  <c r="P466" i="33"/>
  <c r="W466" i="33" s="1"/>
  <c r="P458" i="33"/>
  <c r="W458" i="33" s="1"/>
  <c r="P450" i="33"/>
  <c r="W450" i="33" s="1"/>
  <c r="P442" i="33"/>
  <c r="W442" i="33" s="1"/>
  <c r="P434" i="33"/>
  <c r="W434" i="33" s="1"/>
  <c r="P426" i="33"/>
  <c r="W426" i="33" s="1"/>
  <c r="P418" i="33"/>
  <c r="W418" i="33" s="1"/>
  <c r="P410" i="33"/>
  <c r="W410" i="33" s="1"/>
  <c r="P402" i="33"/>
  <c r="W402" i="33" s="1"/>
  <c r="P394" i="33"/>
  <c r="W394" i="33" s="1"/>
  <c r="P386" i="33"/>
  <c r="W386" i="33" s="1"/>
  <c r="P378" i="33"/>
  <c r="W378" i="33" s="1"/>
  <c r="P370" i="33"/>
  <c r="W370" i="33" s="1"/>
  <c r="P362" i="33"/>
  <c r="W362" i="33" s="1"/>
  <c r="P354" i="33"/>
  <c r="W354" i="33" s="1"/>
  <c r="P346" i="33"/>
  <c r="W346" i="33" s="1"/>
  <c r="P338" i="33"/>
  <c r="W338" i="33" s="1"/>
  <c r="P330" i="33"/>
  <c r="W330" i="33" s="1"/>
  <c r="P322" i="33"/>
  <c r="W322" i="33" s="1"/>
  <c r="P314" i="33"/>
  <c r="W314" i="33" s="1"/>
  <c r="P306" i="33"/>
  <c r="W306" i="33" s="1"/>
  <c r="P298" i="33"/>
  <c r="W298" i="33" s="1"/>
  <c r="P290" i="33"/>
  <c r="W290" i="33" s="1"/>
  <c r="P282" i="33"/>
  <c r="W282" i="33" s="1"/>
  <c r="P274" i="33"/>
  <c r="W274" i="33" s="1"/>
  <c r="P266" i="33"/>
  <c r="W266" i="33" s="1"/>
  <c r="P258" i="33"/>
  <c r="W258" i="33" s="1"/>
  <c r="P250" i="33"/>
  <c r="W250" i="33" s="1"/>
  <c r="P242" i="33"/>
  <c r="W242" i="33" s="1"/>
  <c r="P234" i="33"/>
  <c r="W234" i="33" s="1"/>
  <c r="P226" i="33"/>
  <c r="W226" i="33" s="1"/>
  <c r="P218" i="33"/>
  <c r="W218" i="33" s="1"/>
  <c r="P210" i="33"/>
  <c r="W210" i="33" s="1"/>
  <c r="P202" i="33"/>
  <c r="W202" i="33" s="1"/>
  <c r="P194" i="33"/>
  <c r="W194" i="33" s="1"/>
  <c r="P186" i="33"/>
  <c r="W186" i="33" s="1"/>
  <c r="P178" i="33"/>
  <c r="W178" i="33" s="1"/>
  <c r="P170" i="33"/>
  <c r="W170" i="33" s="1"/>
  <c r="P162" i="33"/>
  <c r="W162" i="33" s="1"/>
  <c r="P154" i="33"/>
  <c r="W154" i="33" s="1"/>
  <c r="P146" i="33"/>
  <c r="W146" i="33" s="1"/>
  <c r="P138" i="33"/>
  <c r="W138" i="33" s="1"/>
  <c r="P130" i="33"/>
  <c r="W130" i="33" s="1"/>
  <c r="P122" i="33"/>
  <c r="W122" i="33" s="1"/>
  <c r="P114" i="33"/>
  <c r="W114" i="33" s="1"/>
  <c r="P106" i="33"/>
  <c r="W106" i="33" s="1"/>
  <c r="P98" i="33"/>
  <c r="W98" i="33" s="1"/>
  <c r="P90" i="33"/>
  <c r="W90" i="33" s="1"/>
  <c r="P82" i="33"/>
  <c r="W82" i="33" s="1"/>
  <c r="P74" i="33"/>
  <c r="W74" i="33" s="1"/>
  <c r="P66" i="33"/>
  <c r="W66" i="33" s="1"/>
  <c r="P58" i="33"/>
  <c r="W58" i="33" s="1"/>
  <c r="P50" i="33"/>
  <c r="W50" i="33" s="1"/>
  <c r="P42" i="33"/>
  <c r="W42" i="33" s="1"/>
  <c r="P34" i="33"/>
  <c r="W34" i="33" s="1"/>
  <c r="P26" i="33"/>
  <c r="W26" i="33" s="1"/>
  <c r="P16" i="33"/>
  <c r="W16" i="33" s="1"/>
  <c r="P497" i="33"/>
  <c r="W497" i="33" s="1"/>
  <c r="P457" i="33"/>
  <c r="W457" i="33" s="1"/>
  <c r="P417" i="33"/>
  <c r="W417" i="33" s="1"/>
  <c r="P385" i="33"/>
  <c r="W385" i="33" s="1"/>
  <c r="P353" i="33"/>
  <c r="W353" i="33" s="1"/>
  <c r="P345" i="33"/>
  <c r="W345" i="33" s="1"/>
  <c r="P329" i="33"/>
  <c r="W329" i="33" s="1"/>
  <c r="P321" i="33"/>
  <c r="W321" i="33" s="1"/>
  <c r="P313" i="33"/>
  <c r="W313" i="33" s="1"/>
  <c r="P305" i="33"/>
  <c r="W305" i="33" s="1"/>
  <c r="P297" i="33"/>
  <c r="W297" i="33" s="1"/>
  <c r="P289" i="33"/>
  <c r="W289" i="33" s="1"/>
  <c r="P281" i="33"/>
  <c r="W281" i="33" s="1"/>
  <c r="P273" i="33"/>
  <c r="W273" i="33" s="1"/>
  <c r="P265" i="33"/>
  <c r="W265" i="33" s="1"/>
  <c r="P257" i="33"/>
  <c r="W257" i="33" s="1"/>
  <c r="P249" i="33"/>
  <c r="W249" i="33" s="1"/>
  <c r="P241" i="33"/>
  <c r="W241" i="33" s="1"/>
  <c r="P233" i="33"/>
  <c r="W233" i="33" s="1"/>
  <c r="P225" i="33"/>
  <c r="W225" i="33" s="1"/>
  <c r="P217" i="33"/>
  <c r="W217" i="33" s="1"/>
  <c r="P209" i="33"/>
  <c r="W209" i="33" s="1"/>
  <c r="P201" i="33"/>
  <c r="W201" i="33" s="1"/>
  <c r="P193" i="33"/>
  <c r="W193" i="33" s="1"/>
  <c r="P185" i="33"/>
  <c r="W185" i="33" s="1"/>
  <c r="P177" i="33"/>
  <c r="W177" i="33" s="1"/>
  <c r="P169" i="33"/>
  <c r="W169" i="33" s="1"/>
  <c r="P161" i="33"/>
  <c r="W161" i="33" s="1"/>
  <c r="P153" i="33"/>
  <c r="W153" i="33" s="1"/>
  <c r="P145" i="33"/>
  <c r="W145" i="33" s="1"/>
  <c r="P137" i="33"/>
  <c r="W137" i="33" s="1"/>
  <c r="P129" i="33"/>
  <c r="W129" i="33" s="1"/>
  <c r="P121" i="33"/>
  <c r="W121" i="33" s="1"/>
  <c r="P113" i="33"/>
  <c r="W113" i="33" s="1"/>
  <c r="P105" i="33"/>
  <c r="W105" i="33" s="1"/>
  <c r="P97" i="33"/>
  <c r="W97" i="33" s="1"/>
  <c r="P89" i="33"/>
  <c r="W89" i="33" s="1"/>
  <c r="P81" i="33"/>
  <c r="W81" i="33" s="1"/>
  <c r="P73" i="33"/>
  <c r="W73" i="33" s="1"/>
  <c r="P65" i="33"/>
  <c r="W65" i="33" s="1"/>
  <c r="P57" i="33"/>
  <c r="W57" i="33" s="1"/>
  <c r="P49" i="33"/>
  <c r="W49" i="33" s="1"/>
  <c r="P41" i="33"/>
  <c r="W41" i="33" s="1"/>
  <c r="P33" i="33"/>
  <c r="W33" i="33" s="1"/>
  <c r="P25" i="33"/>
  <c r="W25" i="33" s="1"/>
  <c r="P481" i="33"/>
  <c r="W481" i="33" s="1"/>
  <c r="P441" i="33"/>
  <c r="W441" i="33" s="1"/>
  <c r="P401" i="33"/>
  <c r="W401" i="33" s="1"/>
  <c r="P337" i="33"/>
  <c r="W337" i="33" s="1"/>
  <c r="P504" i="33"/>
  <c r="W504" i="33" s="1"/>
  <c r="P496" i="33"/>
  <c r="W496" i="33" s="1"/>
  <c r="P488" i="33"/>
  <c r="W488" i="33" s="1"/>
  <c r="P480" i="33"/>
  <c r="W480" i="33" s="1"/>
  <c r="P472" i="33"/>
  <c r="W472" i="33" s="1"/>
  <c r="P464" i="33"/>
  <c r="W464" i="33" s="1"/>
  <c r="P456" i="33"/>
  <c r="W456" i="33" s="1"/>
  <c r="P448" i="33"/>
  <c r="W448" i="33" s="1"/>
  <c r="P440" i="33"/>
  <c r="W440" i="33" s="1"/>
  <c r="P432" i="33"/>
  <c r="W432" i="33" s="1"/>
  <c r="P424" i="33"/>
  <c r="W424" i="33" s="1"/>
  <c r="P416" i="33"/>
  <c r="W416" i="33" s="1"/>
  <c r="P408" i="33"/>
  <c r="W408" i="33" s="1"/>
  <c r="P400" i="33"/>
  <c r="W400" i="33" s="1"/>
  <c r="P392" i="33"/>
  <c r="W392" i="33" s="1"/>
  <c r="P384" i="33"/>
  <c r="W384" i="33" s="1"/>
  <c r="P376" i="33"/>
  <c r="W376" i="33" s="1"/>
  <c r="P368" i="33"/>
  <c r="W368" i="33" s="1"/>
  <c r="P360" i="33"/>
  <c r="W360" i="33" s="1"/>
  <c r="P352" i="33"/>
  <c r="W352" i="33" s="1"/>
  <c r="P344" i="33"/>
  <c r="W344" i="33" s="1"/>
  <c r="P336" i="33"/>
  <c r="W336" i="33" s="1"/>
  <c r="P328" i="33"/>
  <c r="W328" i="33" s="1"/>
  <c r="P320" i="33"/>
  <c r="W320" i="33" s="1"/>
  <c r="P312" i="33"/>
  <c r="W312" i="33" s="1"/>
  <c r="P304" i="33"/>
  <c r="W304" i="33" s="1"/>
  <c r="P296" i="33"/>
  <c r="W296" i="33" s="1"/>
  <c r="P288" i="33"/>
  <c r="W288" i="33" s="1"/>
  <c r="P280" i="33"/>
  <c r="W280" i="33" s="1"/>
  <c r="P272" i="33"/>
  <c r="W272" i="33" s="1"/>
  <c r="P264" i="33"/>
  <c r="W264" i="33" s="1"/>
  <c r="P256" i="33"/>
  <c r="W256" i="33" s="1"/>
  <c r="P248" i="33"/>
  <c r="W248" i="33" s="1"/>
  <c r="P240" i="33"/>
  <c r="W240" i="33" s="1"/>
  <c r="P232" i="33"/>
  <c r="W232" i="33" s="1"/>
  <c r="P224" i="33"/>
  <c r="W224" i="33" s="1"/>
  <c r="P216" i="33"/>
  <c r="W216" i="33" s="1"/>
  <c r="P208" i="33"/>
  <c r="W208" i="33" s="1"/>
  <c r="P200" i="33"/>
  <c r="W200" i="33" s="1"/>
  <c r="P192" i="33"/>
  <c r="W192" i="33" s="1"/>
  <c r="P184" i="33"/>
  <c r="W184" i="33" s="1"/>
  <c r="P176" i="33"/>
  <c r="W176" i="33" s="1"/>
  <c r="P168" i="33"/>
  <c r="W168" i="33" s="1"/>
  <c r="P160" i="33"/>
  <c r="W160" i="33" s="1"/>
  <c r="P152" i="33"/>
  <c r="W152" i="33" s="1"/>
  <c r="P144" i="33"/>
  <c r="W144" i="33" s="1"/>
  <c r="P136" i="33"/>
  <c r="W136" i="33" s="1"/>
  <c r="P128" i="33"/>
  <c r="W128" i="33" s="1"/>
  <c r="P120" i="33"/>
  <c r="W120" i="33" s="1"/>
  <c r="P112" i="33"/>
  <c r="W112" i="33" s="1"/>
  <c r="P104" i="33"/>
  <c r="W104" i="33" s="1"/>
  <c r="P96" i="33"/>
  <c r="W96" i="33" s="1"/>
  <c r="P88" i="33"/>
  <c r="W88" i="33" s="1"/>
  <c r="P80" i="33"/>
  <c r="W80" i="33" s="1"/>
  <c r="P72" i="33"/>
  <c r="W72" i="33" s="1"/>
  <c r="P64" i="33"/>
  <c r="W64" i="33" s="1"/>
  <c r="P56" i="33"/>
  <c r="W56" i="33" s="1"/>
  <c r="P48" i="33"/>
  <c r="W48" i="33" s="1"/>
  <c r="P40" i="33"/>
  <c r="W40" i="33" s="1"/>
  <c r="P32" i="33"/>
  <c r="W32" i="33" s="1"/>
  <c r="P24" i="33"/>
  <c r="W24" i="33" s="1"/>
  <c r="P505" i="33"/>
  <c r="W505" i="33" s="1"/>
  <c r="P433" i="33"/>
  <c r="W433" i="33" s="1"/>
  <c r="P377" i="33"/>
  <c r="W377" i="33" s="1"/>
  <c r="P495" i="33"/>
  <c r="W495" i="33" s="1"/>
  <c r="P479" i="33"/>
  <c r="W479" i="33" s="1"/>
  <c r="P471" i="33"/>
  <c r="W471" i="33" s="1"/>
  <c r="P463" i="33"/>
  <c r="W463" i="33" s="1"/>
  <c r="P455" i="33"/>
  <c r="W455" i="33" s="1"/>
  <c r="P447" i="33"/>
  <c r="W447" i="33" s="1"/>
  <c r="P439" i="33"/>
  <c r="W439" i="33" s="1"/>
  <c r="P431" i="33"/>
  <c r="W431" i="33" s="1"/>
  <c r="P423" i="33"/>
  <c r="W423" i="33" s="1"/>
  <c r="P415" i="33"/>
  <c r="W415" i="33" s="1"/>
  <c r="P407" i="33"/>
  <c r="W407" i="33" s="1"/>
  <c r="P399" i="33"/>
  <c r="W399" i="33" s="1"/>
  <c r="P391" i="33"/>
  <c r="W391" i="33" s="1"/>
  <c r="P383" i="33"/>
  <c r="W383" i="33" s="1"/>
  <c r="P375" i="33"/>
  <c r="W375" i="33" s="1"/>
  <c r="P367" i="33"/>
  <c r="W367" i="33" s="1"/>
  <c r="P359" i="33"/>
  <c r="W359" i="33" s="1"/>
  <c r="P351" i="33"/>
  <c r="W351" i="33" s="1"/>
  <c r="P343" i="33"/>
  <c r="W343" i="33" s="1"/>
  <c r="P335" i="33"/>
  <c r="W335" i="33" s="1"/>
  <c r="P327" i="33"/>
  <c r="W327" i="33" s="1"/>
  <c r="P319" i="33"/>
  <c r="W319" i="33" s="1"/>
  <c r="P311" i="33"/>
  <c r="W311" i="33" s="1"/>
  <c r="P303" i="33"/>
  <c r="W303" i="33" s="1"/>
  <c r="P295" i="33"/>
  <c r="W295" i="33" s="1"/>
  <c r="P287" i="33"/>
  <c r="W287" i="33" s="1"/>
  <c r="P279" i="33"/>
  <c r="W279" i="33" s="1"/>
  <c r="P271" i="33"/>
  <c r="W271" i="33" s="1"/>
  <c r="P263" i="33"/>
  <c r="W263" i="33" s="1"/>
  <c r="P255" i="33"/>
  <c r="W255" i="33" s="1"/>
  <c r="P247" i="33"/>
  <c r="W247" i="33" s="1"/>
  <c r="P239" i="33"/>
  <c r="W239" i="33" s="1"/>
  <c r="P231" i="33"/>
  <c r="W231" i="33" s="1"/>
  <c r="P223" i="33"/>
  <c r="W223" i="33" s="1"/>
  <c r="P215" i="33"/>
  <c r="W215" i="33" s="1"/>
  <c r="P207" i="33"/>
  <c r="W207" i="33" s="1"/>
  <c r="P199" i="33"/>
  <c r="W199" i="33" s="1"/>
  <c r="P191" i="33"/>
  <c r="W191" i="33" s="1"/>
  <c r="P183" i="33"/>
  <c r="W183" i="33" s="1"/>
  <c r="P175" i="33"/>
  <c r="W175" i="33" s="1"/>
  <c r="P167" i="33"/>
  <c r="W167" i="33" s="1"/>
  <c r="P159" i="33"/>
  <c r="W159" i="33" s="1"/>
  <c r="P151" i="33"/>
  <c r="W151" i="33" s="1"/>
  <c r="P143" i="33"/>
  <c r="W143" i="33" s="1"/>
  <c r="P135" i="33"/>
  <c r="W135" i="33" s="1"/>
  <c r="P127" i="33"/>
  <c r="W127" i="33" s="1"/>
  <c r="P119" i="33"/>
  <c r="W119" i="33" s="1"/>
  <c r="P111" i="33"/>
  <c r="W111" i="33" s="1"/>
  <c r="P103" i="33"/>
  <c r="W103" i="33" s="1"/>
  <c r="P95" i="33"/>
  <c r="W95" i="33" s="1"/>
  <c r="P87" i="33"/>
  <c r="W87" i="33" s="1"/>
  <c r="P79" i="33"/>
  <c r="W79" i="33" s="1"/>
  <c r="P71" i="33"/>
  <c r="W71" i="33" s="1"/>
  <c r="P63" i="33"/>
  <c r="W63" i="33" s="1"/>
  <c r="P55" i="33"/>
  <c r="W55" i="33" s="1"/>
  <c r="P47" i="33"/>
  <c r="W47" i="33" s="1"/>
  <c r="P39" i="33"/>
  <c r="W39" i="33" s="1"/>
  <c r="P31" i="33"/>
  <c r="W31" i="33" s="1"/>
  <c r="P23" i="33"/>
  <c r="W23" i="33" s="1"/>
  <c r="P473" i="33"/>
  <c r="W473" i="33" s="1"/>
  <c r="P425" i="33"/>
  <c r="W425" i="33" s="1"/>
  <c r="P393" i="33"/>
  <c r="W393" i="33" s="1"/>
  <c r="P503" i="33"/>
  <c r="W503" i="33" s="1"/>
  <c r="P494" i="33"/>
  <c r="W494" i="33" s="1"/>
  <c r="P486" i="33"/>
  <c r="W486" i="33" s="1"/>
  <c r="P478" i="33"/>
  <c r="W478" i="33" s="1"/>
  <c r="P470" i="33"/>
  <c r="W470" i="33" s="1"/>
  <c r="P462" i="33"/>
  <c r="W462" i="33" s="1"/>
  <c r="P454" i="33"/>
  <c r="W454" i="33" s="1"/>
  <c r="P446" i="33"/>
  <c r="W446" i="33" s="1"/>
  <c r="P438" i="33"/>
  <c r="W438" i="33" s="1"/>
  <c r="P430" i="33"/>
  <c r="W430" i="33" s="1"/>
  <c r="P422" i="33"/>
  <c r="W422" i="33" s="1"/>
  <c r="P414" i="33"/>
  <c r="W414" i="33" s="1"/>
  <c r="P406" i="33"/>
  <c r="W406" i="33" s="1"/>
  <c r="P398" i="33"/>
  <c r="W398" i="33" s="1"/>
  <c r="P390" i="33"/>
  <c r="W390" i="33" s="1"/>
  <c r="P382" i="33"/>
  <c r="W382" i="33" s="1"/>
  <c r="P374" i="33"/>
  <c r="W374" i="33" s="1"/>
  <c r="P366" i="33"/>
  <c r="W366" i="33" s="1"/>
  <c r="P358" i="33"/>
  <c r="W358" i="33" s="1"/>
  <c r="P350" i="33"/>
  <c r="W350" i="33" s="1"/>
  <c r="P342" i="33"/>
  <c r="W342" i="33" s="1"/>
  <c r="P334" i="33"/>
  <c r="W334" i="33" s="1"/>
  <c r="P326" i="33"/>
  <c r="W326" i="33" s="1"/>
  <c r="P318" i="33"/>
  <c r="W318" i="33" s="1"/>
  <c r="P310" i="33"/>
  <c r="W310" i="33" s="1"/>
  <c r="P302" i="33"/>
  <c r="W302" i="33" s="1"/>
  <c r="P294" i="33"/>
  <c r="W294" i="33" s="1"/>
  <c r="P286" i="33"/>
  <c r="W286" i="33" s="1"/>
  <c r="P278" i="33"/>
  <c r="W278" i="33" s="1"/>
  <c r="P270" i="33"/>
  <c r="W270" i="33" s="1"/>
  <c r="P262" i="33"/>
  <c r="W262" i="33" s="1"/>
  <c r="P254" i="33"/>
  <c r="W254" i="33" s="1"/>
  <c r="P246" i="33"/>
  <c r="W246" i="33" s="1"/>
  <c r="P238" i="33"/>
  <c r="W238" i="33" s="1"/>
  <c r="P230" i="33"/>
  <c r="W230" i="33" s="1"/>
  <c r="P222" i="33"/>
  <c r="W222" i="33" s="1"/>
  <c r="P214" i="33"/>
  <c r="W214" i="33" s="1"/>
  <c r="P206" i="33"/>
  <c r="W206" i="33" s="1"/>
  <c r="P198" i="33"/>
  <c r="W198" i="33" s="1"/>
  <c r="P190" i="33"/>
  <c r="W190" i="33" s="1"/>
  <c r="P182" i="33"/>
  <c r="W182" i="33" s="1"/>
  <c r="P174" i="33"/>
  <c r="W174" i="33" s="1"/>
  <c r="P166" i="33"/>
  <c r="W166" i="33" s="1"/>
  <c r="P158" i="33"/>
  <c r="W158" i="33" s="1"/>
  <c r="P150" i="33"/>
  <c r="W150" i="33" s="1"/>
  <c r="P142" i="33"/>
  <c r="W142" i="33" s="1"/>
  <c r="P134" i="33"/>
  <c r="W134" i="33" s="1"/>
  <c r="P126" i="33"/>
  <c r="W126" i="33" s="1"/>
  <c r="P118" i="33"/>
  <c r="W118" i="33" s="1"/>
  <c r="P110" i="33"/>
  <c r="W110" i="33" s="1"/>
  <c r="P102" i="33"/>
  <c r="W102" i="33" s="1"/>
  <c r="P94" i="33"/>
  <c r="W94" i="33" s="1"/>
  <c r="P86" i="33"/>
  <c r="W86" i="33" s="1"/>
  <c r="P78" i="33"/>
  <c r="W78" i="33" s="1"/>
  <c r="P70" i="33"/>
  <c r="W70" i="33" s="1"/>
  <c r="P62" i="33"/>
  <c r="W62" i="33" s="1"/>
  <c r="P54" i="33"/>
  <c r="W54" i="33" s="1"/>
  <c r="P46" i="33"/>
  <c r="W46" i="33" s="1"/>
  <c r="P38" i="33"/>
  <c r="W38" i="33" s="1"/>
  <c r="P30" i="33"/>
  <c r="W30" i="33" s="1"/>
  <c r="P22" i="33"/>
  <c r="W22" i="33" s="1"/>
  <c r="P449" i="33"/>
  <c r="W449" i="33" s="1"/>
  <c r="P369" i="33"/>
  <c r="W369" i="33" s="1"/>
  <c r="P487" i="33"/>
  <c r="W487" i="33" s="1"/>
  <c r="P493" i="33"/>
  <c r="W493" i="33" s="1"/>
  <c r="P477" i="33"/>
  <c r="W477" i="33" s="1"/>
  <c r="P469" i="33"/>
  <c r="W469" i="33" s="1"/>
  <c r="P461" i="33"/>
  <c r="W461" i="33" s="1"/>
  <c r="P453" i="33"/>
  <c r="W453" i="33" s="1"/>
  <c r="P445" i="33"/>
  <c r="W445" i="33" s="1"/>
  <c r="P437" i="33"/>
  <c r="W437" i="33" s="1"/>
  <c r="P429" i="33"/>
  <c r="W429" i="33" s="1"/>
  <c r="P421" i="33"/>
  <c r="W421" i="33" s="1"/>
  <c r="P413" i="33"/>
  <c r="W413" i="33" s="1"/>
  <c r="P405" i="33"/>
  <c r="W405" i="33" s="1"/>
  <c r="P397" i="33"/>
  <c r="W397" i="33" s="1"/>
  <c r="P389" i="33"/>
  <c r="W389" i="33" s="1"/>
  <c r="P381" i="33"/>
  <c r="W381" i="33" s="1"/>
  <c r="P373" i="33"/>
  <c r="W373" i="33" s="1"/>
  <c r="P365" i="33"/>
  <c r="W365" i="33" s="1"/>
  <c r="P357" i="33"/>
  <c r="W357" i="33" s="1"/>
  <c r="P349" i="33"/>
  <c r="W349" i="33" s="1"/>
  <c r="P341" i="33"/>
  <c r="W341" i="33" s="1"/>
  <c r="P333" i="33"/>
  <c r="W333" i="33" s="1"/>
  <c r="P325" i="33"/>
  <c r="W325" i="33" s="1"/>
  <c r="P317" i="33"/>
  <c r="W317" i="33" s="1"/>
  <c r="P309" i="33"/>
  <c r="W309" i="33" s="1"/>
  <c r="P301" i="33"/>
  <c r="W301" i="33" s="1"/>
  <c r="P293" i="33"/>
  <c r="W293" i="33" s="1"/>
  <c r="P285" i="33"/>
  <c r="W285" i="33" s="1"/>
  <c r="P277" i="33"/>
  <c r="W277" i="33" s="1"/>
  <c r="P269" i="33"/>
  <c r="W269" i="33" s="1"/>
  <c r="P261" i="33"/>
  <c r="W261" i="33" s="1"/>
  <c r="P253" i="33"/>
  <c r="W253" i="33" s="1"/>
  <c r="P245" i="33"/>
  <c r="W245" i="33" s="1"/>
  <c r="P237" i="33"/>
  <c r="W237" i="33" s="1"/>
  <c r="P229" i="33"/>
  <c r="W229" i="33" s="1"/>
  <c r="P221" i="33"/>
  <c r="W221" i="33" s="1"/>
  <c r="P213" i="33"/>
  <c r="W213" i="33" s="1"/>
  <c r="P205" i="33"/>
  <c r="W205" i="33" s="1"/>
  <c r="P197" i="33"/>
  <c r="W197" i="33" s="1"/>
  <c r="P189" i="33"/>
  <c r="W189" i="33" s="1"/>
  <c r="P181" i="33"/>
  <c r="W181" i="33" s="1"/>
  <c r="P173" i="33"/>
  <c r="W173" i="33" s="1"/>
  <c r="P165" i="33"/>
  <c r="W165" i="33" s="1"/>
  <c r="P157" i="33"/>
  <c r="W157" i="33" s="1"/>
  <c r="P149" i="33"/>
  <c r="W149" i="33" s="1"/>
  <c r="P141" i="33"/>
  <c r="W141" i="33" s="1"/>
  <c r="P133" i="33"/>
  <c r="W133" i="33" s="1"/>
  <c r="P125" i="33"/>
  <c r="W125" i="33" s="1"/>
  <c r="P117" i="33"/>
  <c r="W117" i="33" s="1"/>
  <c r="P109" i="33"/>
  <c r="W109" i="33" s="1"/>
  <c r="P101" i="33"/>
  <c r="W101" i="33" s="1"/>
  <c r="P93" i="33"/>
  <c r="W93" i="33" s="1"/>
  <c r="P85" i="33"/>
  <c r="W85" i="33" s="1"/>
  <c r="P77" i="33"/>
  <c r="W77" i="33" s="1"/>
  <c r="P69" i="33"/>
  <c r="W69" i="33" s="1"/>
  <c r="P61" i="33"/>
  <c r="W61" i="33" s="1"/>
  <c r="P53" i="33"/>
  <c r="W53" i="33" s="1"/>
  <c r="P45" i="33"/>
  <c r="W45" i="33" s="1"/>
  <c r="P37" i="33"/>
  <c r="W37" i="33" s="1"/>
  <c r="P29" i="33"/>
  <c r="W29" i="33" s="1"/>
  <c r="P21" i="33"/>
  <c r="W21" i="33" s="1"/>
  <c r="P18" i="33"/>
  <c r="W18" i="33" s="1"/>
  <c r="P465" i="33"/>
  <c r="W465" i="33" s="1"/>
  <c r="P409" i="33"/>
  <c r="W409" i="33" s="1"/>
  <c r="P361" i="33"/>
  <c r="W361" i="33" s="1"/>
  <c r="P502" i="33"/>
  <c r="W502" i="33" s="1"/>
  <c r="P501" i="33"/>
  <c r="W501" i="33" s="1"/>
  <c r="P485" i="33"/>
  <c r="W485" i="33" s="1"/>
  <c r="P500" i="33"/>
  <c r="W500" i="33" s="1"/>
  <c r="P492" i="33"/>
  <c r="W492" i="33" s="1"/>
  <c r="P484" i="33"/>
  <c r="W484" i="33" s="1"/>
  <c r="P476" i="33"/>
  <c r="W476" i="33" s="1"/>
  <c r="P468" i="33"/>
  <c r="W468" i="33" s="1"/>
  <c r="P460" i="33"/>
  <c r="W460" i="33" s="1"/>
  <c r="P452" i="33"/>
  <c r="W452" i="33" s="1"/>
  <c r="P444" i="33"/>
  <c r="W444" i="33" s="1"/>
  <c r="P436" i="33"/>
  <c r="W436" i="33" s="1"/>
  <c r="P428" i="33"/>
  <c r="W428" i="33" s="1"/>
  <c r="P420" i="33"/>
  <c r="W420" i="33" s="1"/>
  <c r="P412" i="33"/>
  <c r="W412" i="33" s="1"/>
  <c r="P404" i="33"/>
  <c r="W404" i="33" s="1"/>
  <c r="P396" i="33"/>
  <c r="W396" i="33" s="1"/>
  <c r="P388" i="33"/>
  <c r="W388" i="33" s="1"/>
  <c r="P380" i="33"/>
  <c r="W380" i="33" s="1"/>
  <c r="P372" i="33"/>
  <c r="W372" i="33" s="1"/>
  <c r="P364" i="33"/>
  <c r="W364" i="33" s="1"/>
  <c r="P356" i="33"/>
  <c r="W356" i="33" s="1"/>
  <c r="P348" i="33"/>
  <c r="W348" i="33" s="1"/>
  <c r="P340" i="33"/>
  <c r="W340" i="33" s="1"/>
  <c r="P332" i="33"/>
  <c r="W332" i="33" s="1"/>
  <c r="P324" i="33"/>
  <c r="W324" i="33" s="1"/>
  <c r="P316" i="33"/>
  <c r="W316" i="33" s="1"/>
  <c r="P308" i="33"/>
  <c r="W308" i="33" s="1"/>
  <c r="P300" i="33"/>
  <c r="W300" i="33" s="1"/>
  <c r="P292" i="33"/>
  <c r="W292" i="33" s="1"/>
  <c r="P284" i="33"/>
  <c r="W284" i="33" s="1"/>
  <c r="P276" i="33"/>
  <c r="W276" i="33" s="1"/>
  <c r="P268" i="33"/>
  <c r="W268" i="33" s="1"/>
  <c r="P260" i="33"/>
  <c r="W260" i="33" s="1"/>
  <c r="P252" i="33"/>
  <c r="W252" i="33" s="1"/>
  <c r="P244" i="33"/>
  <c r="W244" i="33" s="1"/>
  <c r="P236" i="33"/>
  <c r="W236" i="33" s="1"/>
  <c r="P228" i="33"/>
  <c r="W228" i="33" s="1"/>
  <c r="P220" i="33"/>
  <c r="W220" i="33" s="1"/>
  <c r="P212" i="33"/>
  <c r="W212" i="33" s="1"/>
  <c r="P204" i="33"/>
  <c r="W204" i="33" s="1"/>
  <c r="P196" i="33"/>
  <c r="W196" i="33" s="1"/>
  <c r="P188" i="33"/>
  <c r="W188" i="33" s="1"/>
  <c r="P180" i="33"/>
  <c r="W180" i="33" s="1"/>
  <c r="P172" i="33"/>
  <c r="W172" i="33" s="1"/>
  <c r="P164" i="33"/>
  <c r="W164" i="33" s="1"/>
  <c r="P156" i="33"/>
  <c r="W156" i="33" s="1"/>
  <c r="P148" i="33"/>
  <c r="W148" i="33" s="1"/>
  <c r="P140" i="33"/>
  <c r="W140" i="33" s="1"/>
  <c r="P132" i="33"/>
  <c r="W132" i="33" s="1"/>
  <c r="P124" i="33"/>
  <c r="W124" i="33" s="1"/>
  <c r="P116" i="33"/>
  <c r="W116" i="33" s="1"/>
  <c r="P108" i="33"/>
  <c r="W108" i="33" s="1"/>
  <c r="P100" i="33"/>
  <c r="W100" i="33" s="1"/>
  <c r="P92" i="33"/>
  <c r="W92" i="33" s="1"/>
  <c r="P84" i="33"/>
  <c r="W84" i="33" s="1"/>
  <c r="P76" i="33"/>
  <c r="W76" i="33" s="1"/>
  <c r="P68" i="33"/>
  <c r="W68" i="33" s="1"/>
  <c r="P60" i="33"/>
  <c r="W60" i="33" s="1"/>
  <c r="P52" i="33"/>
  <c r="W52" i="33" s="1"/>
  <c r="P44" i="33"/>
  <c r="W44" i="33" s="1"/>
  <c r="P36" i="33"/>
  <c r="W36" i="33" s="1"/>
  <c r="P28" i="33"/>
  <c r="W28" i="33" s="1"/>
  <c r="P20" i="33"/>
  <c r="W20" i="33" s="1"/>
  <c r="P489" i="33"/>
  <c r="W489" i="33" s="1"/>
  <c r="P499" i="33"/>
  <c r="W499" i="33" s="1"/>
  <c r="P491" i="33"/>
  <c r="W491" i="33" s="1"/>
  <c r="P483" i="33"/>
  <c r="W483" i="33" s="1"/>
  <c r="P475" i="33"/>
  <c r="W475" i="33" s="1"/>
  <c r="P467" i="33"/>
  <c r="W467" i="33" s="1"/>
  <c r="P459" i="33"/>
  <c r="W459" i="33" s="1"/>
  <c r="P451" i="33"/>
  <c r="W451" i="33" s="1"/>
  <c r="P443" i="33"/>
  <c r="W443" i="33" s="1"/>
  <c r="P435" i="33"/>
  <c r="W435" i="33" s="1"/>
  <c r="P427" i="33"/>
  <c r="W427" i="33" s="1"/>
  <c r="P419" i="33"/>
  <c r="W419" i="33" s="1"/>
  <c r="P411" i="33"/>
  <c r="W411" i="33" s="1"/>
  <c r="P403" i="33"/>
  <c r="W403" i="33" s="1"/>
  <c r="P395" i="33"/>
  <c r="W395" i="33" s="1"/>
  <c r="P387" i="33"/>
  <c r="W387" i="33" s="1"/>
  <c r="P379" i="33"/>
  <c r="W379" i="33" s="1"/>
  <c r="P371" i="33"/>
  <c r="W371" i="33" s="1"/>
  <c r="P363" i="33"/>
  <c r="W363" i="33" s="1"/>
  <c r="P355" i="33"/>
  <c r="W355" i="33" s="1"/>
  <c r="P347" i="33"/>
  <c r="W347" i="33" s="1"/>
  <c r="P339" i="33"/>
  <c r="W339" i="33" s="1"/>
  <c r="P331" i="33"/>
  <c r="W331" i="33" s="1"/>
  <c r="P323" i="33"/>
  <c r="W323" i="33" s="1"/>
  <c r="P315" i="33"/>
  <c r="W315" i="33" s="1"/>
  <c r="P307" i="33"/>
  <c r="W307" i="33" s="1"/>
  <c r="P299" i="33"/>
  <c r="W299" i="33" s="1"/>
  <c r="P291" i="33"/>
  <c r="W291" i="33" s="1"/>
  <c r="P283" i="33"/>
  <c r="W283" i="33" s="1"/>
  <c r="P275" i="33"/>
  <c r="W275" i="33" s="1"/>
  <c r="P267" i="33"/>
  <c r="W267" i="33" s="1"/>
  <c r="P259" i="33"/>
  <c r="W259" i="33" s="1"/>
  <c r="P251" i="33"/>
  <c r="W251" i="33" s="1"/>
  <c r="P243" i="33"/>
  <c r="W243" i="33" s="1"/>
  <c r="P235" i="33"/>
  <c r="W235" i="33" s="1"/>
  <c r="P227" i="33"/>
  <c r="W227" i="33" s="1"/>
  <c r="P219" i="33"/>
  <c r="W219" i="33" s="1"/>
  <c r="P211" i="33"/>
  <c r="W211" i="33" s="1"/>
  <c r="P203" i="33"/>
  <c r="W203" i="33" s="1"/>
  <c r="P195" i="33"/>
  <c r="W195" i="33" s="1"/>
  <c r="P187" i="33"/>
  <c r="W187" i="33" s="1"/>
  <c r="P179" i="33"/>
  <c r="W179" i="33" s="1"/>
  <c r="P171" i="33"/>
  <c r="W171" i="33" s="1"/>
  <c r="P163" i="33"/>
  <c r="W163" i="33" s="1"/>
  <c r="P155" i="33"/>
  <c r="W155" i="33" s="1"/>
  <c r="P147" i="33"/>
  <c r="W147" i="33" s="1"/>
  <c r="P139" i="33"/>
  <c r="W139" i="33" s="1"/>
  <c r="P131" i="33"/>
  <c r="W131" i="33" s="1"/>
  <c r="P123" i="33"/>
  <c r="W123" i="33" s="1"/>
  <c r="P115" i="33"/>
  <c r="W115" i="33" s="1"/>
  <c r="P107" i="33"/>
  <c r="W107" i="33" s="1"/>
  <c r="P99" i="33"/>
  <c r="W99" i="33" s="1"/>
  <c r="P91" i="33"/>
  <c r="W91" i="33" s="1"/>
  <c r="P83" i="33"/>
  <c r="W83" i="33" s="1"/>
  <c r="P75" i="33"/>
  <c r="W75" i="33" s="1"/>
  <c r="P67" i="33"/>
  <c r="W67" i="33" s="1"/>
  <c r="P59" i="33"/>
  <c r="W59" i="33" s="1"/>
  <c r="P51" i="33"/>
  <c r="W51" i="33" s="1"/>
  <c r="P43" i="33"/>
  <c r="W43" i="33" s="1"/>
  <c r="P35" i="33"/>
  <c r="W35" i="33" s="1"/>
  <c r="P27" i="33"/>
  <c r="W27" i="33" s="1"/>
  <c r="P19" i="33"/>
  <c r="W19" i="33" s="1"/>
  <c r="F49" i="43" l="1"/>
  <c r="F98" i="43"/>
  <c r="P12" i="33"/>
  <c r="W12" i="33" s="1"/>
  <c r="P15" i="33"/>
  <c r="W15" i="33" s="1"/>
  <c r="P13" i="33"/>
  <c r="W13" i="33" s="1"/>
  <c r="P14" i="33"/>
  <c r="W14" i="33" s="1"/>
  <c r="K110" i="43" l="1"/>
  <c r="H7" i="33"/>
  <c r="E51" i="43" l="1"/>
  <c r="C51" i="43"/>
  <c r="E99" i="43" s="1"/>
  <c r="J111" i="43" s="1"/>
  <c r="E52" i="43"/>
  <c r="C52" i="43"/>
  <c r="N7" i="33"/>
  <c r="J75" i="43"/>
  <c r="C125" i="43" s="1"/>
  <c r="K75" i="43"/>
  <c r="D125" i="43" s="1"/>
  <c r="Q7" i="28"/>
  <c r="M7" i="33"/>
  <c r="O7" i="33"/>
  <c r="L75" i="43" l="1"/>
  <c r="G36" i="39"/>
  <c r="C25" i="39"/>
  <c r="D99" i="43"/>
  <c r="C99" i="43"/>
  <c r="Q5" i="28"/>
  <c r="G34" i="39"/>
  <c r="G33" i="39" s="1"/>
  <c r="G37" i="39" s="1"/>
  <c r="P7" i="33"/>
  <c r="Q507" i="28"/>
  <c r="C49" i="43" l="1"/>
  <c r="C53" i="43" s="1"/>
  <c r="C50" i="43"/>
  <c r="E98" i="43" s="1"/>
  <c r="J110" i="43" s="1"/>
  <c r="E50" i="43"/>
  <c r="E49" i="43" s="1"/>
  <c r="J74" i="43"/>
  <c r="C124" i="43" s="1"/>
  <c r="J76" i="43"/>
  <c r="C126" i="43" s="1"/>
  <c r="W7" i="33"/>
  <c r="K76" i="43"/>
  <c r="D126" i="43" s="1"/>
  <c r="K74" i="43"/>
  <c r="D124" i="43" s="1"/>
  <c r="D21" i="39"/>
  <c r="D22" i="39" s="1"/>
  <c r="T6" i="33"/>
  <c r="T507" i="33"/>
  <c r="D123" i="43" l="1"/>
  <c r="C123" i="43"/>
  <c r="L74" i="43"/>
  <c r="L76" i="43"/>
  <c r="C26" i="39"/>
  <c r="D26" i="39"/>
  <c r="J73" i="43"/>
  <c r="C98" i="43"/>
  <c r="D100" i="43"/>
  <c r="C100" i="43"/>
  <c r="D98" i="43"/>
  <c r="K73" i="43"/>
  <c r="P58" i="43" s="1"/>
  <c r="T6" i="41"/>
  <c r="T507" i="41"/>
  <c r="D27" i="43" l="1"/>
  <c r="D28" i="43" s="1"/>
  <c r="J77" i="43"/>
  <c r="C127" i="43" s="1"/>
  <c r="D97" i="43"/>
  <c r="C27" i="43"/>
  <c r="C28" i="43" s="1"/>
  <c r="K77" i="43"/>
  <c r="D127" i="43" s="1"/>
  <c r="C97" i="43"/>
  <c r="G83" i="43" l="1"/>
  <c r="J83" i="43" s="1"/>
  <c r="F100" i="43"/>
  <c r="E100" i="43"/>
  <c r="E35" i="43"/>
  <c r="F35" i="43"/>
  <c r="F33" i="43" l="1"/>
  <c r="P62" i="43" s="1"/>
  <c r="E33" i="43"/>
  <c r="J112" i="43"/>
  <c r="J109" i="43" s="1"/>
  <c r="E97" i="43"/>
  <c r="K112" i="43"/>
  <c r="K109" i="43" s="1"/>
  <c r="F97" i="43"/>
  <c r="D107" i="43"/>
  <c r="P63" i="43" l="1"/>
  <c r="P64" i="43" s="1"/>
  <c r="E53" i="43"/>
  <c r="F53" i="43"/>
  <c r="E81" i="43"/>
  <c r="F83" i="43"/>
  <c r="F81" i="43" s="1"/>
  <c r="G96" i="43"/>
  <c r="G98" i="43"/>
  <c r="L70" i="43"/>
  <c r="E26" i="43" s="1"/>
  <c r="G91" i="43"/>
  <c r="G90" i="43"/>
  <c r="G85" i="43"/>
  <c r="G99" i="43"/>
  <c r="G89" i="43"/>
  <c r="L57" i="43"/>
  <c r="E23" i="43" s="1"/>
  <c r="F23" i="43" s="1"/>
  <c r="L63" i="43"/>
  <c r="G95" i="43"/>
  <c r="G84" i="43"/>
  <c r="L73" i="43"/>
  <c r="E27" i="43" s="1"/>
  <c r="G86" i="43"/>
  <c r="G100" i="43"/>
  <c r="E24" i="43" l="1"/>
  <c r="F24" i="43" s="1"/>
  <c r="L69" i="43"/>
  <c r="G94" i="43"/>
  <c r="G87" i="43"/>
  <c r="G97" i="43"/>
  <c r="G81" i="43"/>
  <c r="G93" i="43" l="1"/>
  <c r="G92" i="43" s="1"/>
  <c r="J84" i="43" s="1"/>
  <c r="K95" i="43" s="1"/>
  <c r="L68" i="43"/>
  <c r="E25" i="43" s="1"/>
  <c r="G101" i="43" l="1"/>
  <c r="L77" i="43"/>
  <c r="J95" i="43" l="1"/>
  <c r="J93" i="43" l="1"/>
  <c r="K93" i="43"/>
  <c r="D77" i="43" l="1"/>
  <c r="D93" i="43"/>
  <c r="D92" i="43" s="1"/>
  <c r="D101" i="43" s="1"/>
  <c r="E77" i="43"/>
  <c r="E93" i="43"/>
  <c r="C77" i="43"/>
  <c r="C93" i="43"/>
  <c r="C92" i="43" s="1"/>
  <c r="C101" i="43" s="1"/>
  <c r="F77" i="43"/>
  <c r="F93" i="43"/>
  <c r="F92" i="43" l="1"/>
  <c r="F101" i="43" s="1"/>
  <c r="K105" i="43"/>
  <c r="K104" i="43" s="1"/>
  <c r="K113" i="43" s="1"/>
  <c r="J105" i="43"/>
  <c r="J104" i="43" s="1"/>
  <c r="E92" i="43"/>
  <c r="E101" i="43" s="1"/>
  <c r="J113" i="43" l="1"/>
  <c r="J87" i="43"/>
  <c r="E28" i="43"/>
  <c r="J88" i="43" l="1"/>
  <c r="L101" i="43" l="1"/>
  <c r="M101" i="43" s="1"/>
  <c r="J126" i="43" s="1"/>
  <c r="E115" i="43" s="1"/>
  <c r="L94" i="43"/>
  <c r="M94" i="43" s="1"/>
  <c r="L96" i="43"/>
  <c r="M96" i="43" s="1"/>
  <c r="J121" i="43" s="1"/>
  <c r="E110" i="43" s="1"/>
  <c r="L112" i="43"/>
  <c r="M112" i="43" s="1"/>
  <c r="J137" i="43" s="1"/>
  <c r="E126" i="43" s="1"/>
  <c r="L100" i="43"/>
  <c r="M100" i="43" s="1"/>
  <c r="L102" i="43"/>
  <c r="M102" i="43" s="1"/>
  <c r="L108" i="43"/>
  <c r="M108" i="43" s="1"/>
  <c r="J133" i="43" s="1"/>
  <c r="E122" i="43" s="1"/>
  <c r="L111" i="43"/>
  <c r="M111" i="43" s="1"/>
  <c r="J136" i="43" s="1"/>
  <c r="E125" i="43" s="1"/>
  <c r="L98" i="43"/>
  <c r="M98" i="43" s="1"/>
  <c r="J123" i="43" s="1"/>
  <c r="E112" i="43" s="1"/>
  <c r="L95" i="43"/>
  <c r="L97" i="43"/>
  <c r="M97" i="43" s="1"/>
  <c r="J122" i="43" s="1"/>
  <c r="E111" i="43" s="1"/>
  <c r="L103" i="43"/>
  <c r="M103" i="43" s="1"/>
  <c r="J128" i="43" s="1"/>
  <c r="E117" i="43" s="1"/>
  <c r="L110" i="43"/>
  <c r="M110" i="43" s="1"/>
  <c r="L105" i="43"/>
  <c r="L104" i="43" s="1"/>
  <c r="F25" i="43" s="1"/>
  <c r="L107" i="43"/>
  <c r="M107" i="43" s="1"/>
  <c r="J127" i="43" l="1"/>
  <c r="E116" i="43" s="1"/>
  <c r="J119" i="43"/>
  <c r="E108" i="43" s="1"/>
  <c r="M95" i="43"/>
  <c r="L99" i="43"/>
  <c r="M105" i="43"/>
  <c r="M104" i="43" s="1"/>
  <c r="L106" i="43"/>
  <c r="F26" i="43" s="1"/>
  <c r="L93" i="43"/>
  <c r="L109" i="43"/>
  <c r="F27" i="43" s="1"/>
  <c r="J132" i="43"/>
  <c r="E121" i="43" s="1"/>
  <c r="M106" i="43"/>
  <c r="J125" i="43"/>
  <c r="E114" i="43" s="1"/>
  <c r="M99" i="43"/>
  <c r="J135" i="43"/>
  <c r="E124" i="43" s="1"/>
  <c r="M109" i="43"/>
  <c r="F28" i="43" l="1"/>
  <c r="M93" i="43"/>
  <c r="M113" i="43" s="1"/>
  <c r="J120" i="43"/>
  <c r="L113" i="43"/>
  <c r="J134" i="43"/>
  <c r="J124" i="43"/>
  <c r="J130" i="43" s="1"/>
  <c r="E119" i="43" s="1"/>
  <c r="J131" i="43"/>
  <c r="J118" i="43" l="1"/>
  <c r="E109" i="43"/>
  <c r="J129" i="43"/>
  <c r="J138" i="43" l="1"/>
  <c r="E113" i="43" l="1"/>
  <c r="E123" i="43"/>
  <c r="E118" i="43"/>
  <c r="E120" i="43"/>
  <c r="E107" i="43"/>
  <c r="E127" i="43" l="1"/>
</calcChain>
</file>

<file path=xl/sharedStrings.xml><?xml version="1.0" encoding="utf-8"?>
<sst xmlns="http://schemas.openxmlformats.org/spreadsheetml/2006/main" count="780" uniqueCount="316">
  <si>
    <t>N°</t>
  </si>
  <si>
    <t>Dépense sur devis</t>
  </si>
  <si>
    <t>Total</t>
  </si>
  <si>
    <r>
      <t xml:space="preserve">Description de la dépense </t>
    </r>
    <r>
      <rPr>
        <b/>
        <sz val="11"/>
        <color rgb="FFFF0000"/>
        <rFont val="Calibri"/>
        <family val="2"/>
        <scheme val="minor"/>
      </rPr>
      <t>*</t>
    </r>
  </si>
  <si>
    <t>DEMANDEUR</t>
  </si>
  <si>
    <t>Motif inéligibilité</t>
  </si>
  <si>
    <t>Justificatif absent</t>
  </si>
  <si>
    <t>Nature de dépense inéligible</t>
  </si>
  <si>
    <t>Dépense non liée à l'opération</t>
  </si>
  <si>
    <t>Incohérence entre montant présenté et montant justifié</t>
  </si>
  <si>
    <t>Intervenant non qualifié</t>
  </si>
  <si>
    <t>TVA inéligible</t>
  </si>
  <si>
    <t>Auto-facturation</t>
  </si>
  <si>
    <t>Dépense retenue dans un autre dossier</t>
  </si>
  <si>
    <t>Motif d'inégibilité</t>
  </si>
  <si>
    <t>Commentaire instructeur</t>
  </si>
  <si>
    <t>Synthèse des dépenses liées au projet présenté</t>
  </si>
  <si>
    <t>Dépenses sur devis</t>
  </si>
  <si>
    <t>Type de dépenses</t>
  </si>
  <si>
    <t>Montant présenté</t>
  </si>
  <si>
    <t>Equipement bureau</t>
  </si>
  <si>
    <t>Montant éligible retenu</t>
  </si>
  <si>
    <t>Montant éligible</t>
  </si>
  <si>
    <t>Montant écarté</t>
  </si>
  <si>
    <t>Consignes d'utilisation</t>
  </si>
  <si>
    <t>Rappels réglementaires</t>
  </si>
  <si>
    <t>Règles de plafond de dépenses</t>
  </si>
  <si>
    <t>Commentaires</t>
  </si>
  <si>
    <t>(le cas échéant, pour préciser un point saillant au Service Instructeur)</t>
  </si>
  <si>
    <t>Exemple</t>
  </si>
  <si>
    <t>Design Print</t>
  </si>
  <si>
    <t>Catégories de dépenses</t>
  </si>
  <si>
    <t>Sous-catégorie de dépenses</t>
  </si>
  <si>
    <r>
      <t xml:space="preserve">Dénomination du fournisseur du devis choisi </t>
    </r>
    <r>
      <rPr>
        <b/>
        <sz val="11"/>
        <color rgb="FFFF0000"/>
        <rFont val="Calibri"/>
        <family val="2"/>
        <scheme val="minor"/>
      </rPr>
      <t>*</t>
    </r>
  </si>
  <si>
    <r>
      <t xml:space="preserve">Sous catégories de dépenses </t>
    </r>
    <r>
      <rPr>
        <b/>
        <sz val="11"/>
        <color rgb="FFFF0000"/>
        <rFont val="Calibri"/>
        <family val="2"/>
        <scheme val="minor"/>
      </rPr>
      <t>*</t>
    </r>
  </si>
  <si>
    <t>TOTAL</t>
  </si>
  <si>
    <t>Imprimante</t>
  </si>
  <si>
    <t>20240223-0001</t>
  </si>
  <si>
    <t>Sous-catégories de dépenses</t>
  </si>
  <si>
    <t>Règles de plafond</t>
  </si>
  <si>
    <r>
      <t xml:space="preserve">Identifiant du justificatif </t>
    </r>
    <r>
      <rPr>
        <b/>
        <sz val="11"/>
        <color rgb="FFFF0000"/>
        <rFont val="Calibri"/>
        <family val="2"/>
        <scheme val="minor"/>
      </rPr>
      <t>*</t>
    </r>
  </si>
  <si>
    <t>Intitulé du projet</t>
  </si>
  <si>
    <t>Nom ou raison sociale du porteur de projet</t>
  </si>
  <si>
    <r>
      <t xml:space="preserve">Montant éligible 
(€ HT) </t>
    </r>
    <r>
      <rPr>
        <b/>
        <sz val="11"/>
        <color rgb="FFFF0000"/>
        <rFont val="Calibri"/>
        <family val="2"/>
        <scheme val="minor"/>
      </rPr>
      <t>*</t>
    </r>
  </si>
  <si>
    <t>Si vous n'avez pas Excel, ce document peut etre utilisé avec LibreOffice. Une fois le dossier complété, merci de le déposer au format Excel sur Safran.</t>
  </si>
  <si>
    <t>https://daaf.mayotte.agriculture.gouv.fr/guide-du-beneficiaire-et-notice-transversale-a618.html</t>
  </si>
  <si>
    <t xml:space="preserve">        Merci de consulter le guide du bénéficiaire et la notice transversale à la demande d'aide au lien suivant :</t>
  </si>
  <si>
    <t>Catégories de dépenses et Sous-catégories de dépenses</t>
  </si>
  <si>
    <t>Ligne Instruite</t>
  </si>
  <si>
    <t>Oui</t>
  </si>
  <si>
    <t>La TVA est inéligible sur le PSN à Mayotte</t>
  </si>
  <si>
    <t>Frais de personnel</t>
  </si>
  <si>
    <t>Déplacements sur frais réels</t>
  </si>
  <si>
    <t>Dépenses sur barèmes</t>
  </si>
  <si>
    <t>Publicité européenne</t>
  </si>
  <si>
    <t xml:space="preserve">Achat de prestation </t>
  </si>
  <si>
    <t>Achat de matériel</t>
  </si>
  <si>
    <t>Communication et promotion</t>
  </si>
  <si>
    <t>Etude préalable</t>
  </si>
  <si>
    <t>Salaire chercheur</t>
  </si>
  <si>
    <t>Salaire directeur</t>
  </si>
  <si>
    <t>Salaire ingénieur</t>
  </si>
  <si>
    <t>Salaire technicien</t>
  </si>
  <si>
    <t>Billets d'avion</t>
  </si>
  <si>
    <t>Billets de train</t>
  </si>
  <si>
    <t xml:space="preserve">Frais de déplacement (barèmes kilométriques) </t>
  </si>
  <si>
    <t>Frais d'hébergement</t>
  </si>
  <si>
    <t>Frais de restauration</t>
  </si>
  <si>
    <t>Frais de structure</t>
  </si>
  <si>
    <t>15% des frais de personnel</t>
  </si>
  <si>
    <r>
      <t xml:space="preserve">Description de l'intervention </t>
    </r>
    <r>
      <rPr>
        <b/>
        <sz val="11"/>
        <color rgb="FFFF0000"/>
        <rFont val="Calibri"/>
        <family val="2"/>
        <scheme val="minor"/>
      </rPr>
      <t>*</t>
    </r>
  </si>
  <si>
    <r>
      <t xml:space="preserve">Nom de l'intervenant </t>
    </r>
    <r>
      <rPr>
        <b/>
        <sz val="11"/>
        <color rgb="FFFF0000"/>
        <rFont val="Calibri"/>
        <family val="2"/>
        <scheme val="minor"/>
      </rPr>
      <t>*</t>
    </r>
  </si>
  <si>
    <r>
      <t xml:space="preserve">Qualification de l'intervenant </t>
    </r>
    <r>
      <rPr>
        <b/>
        <sz val="11"/>
        <color rgb="FFFF0000"/>
        <rFont val="Calibri"/>
        <family val="2"/>
        <scheme val="minor"/>
      </rPr>
      <t>*</t>
    </r>
  </si>
  <si>
    <r>
      <t xml:space="preserve">Coût salarial sur la période </t>
    </r>
    <r>
      <rPr>
        <b/>
        <sz val="11"/>
        <color rgb="FFFF0000"/>
        <rFont val="Calibri"/>
        <family val="2"/>
        <scheme val="minor"/>
      </rPr>
      <t>*</t>
    </r>
  </si>
  <si>
    <r>
      <t xml:space="preserve">Temps de travail sur la période </t>
    </r>
    <r>
      <rPr>
        <b/>
        <sz val="11"/>
        <color rgb="FFFF0000"/>
        <rFont val="Calibri"/>
        <family val="2"/>
        <scheme val="minor"/>
      </rPr>
      <t>*</t>
    </r>
  </si>
  <si>
    <r>
      <t xml:space="preserve">Temps de travail sur l'opération </t>
    </r>
    <r>
      <rPr>
        <b/>
        <sz val="11"/>
        <color rgb="FFFF0000"/>
        <rFont val="Calibri"/>
        <family val="2"/>
        <scheme val="minor"/>
      </rPr>
      <t>*</t>
    </r>
  </si>
  <si>
    <t>Montant HT demandé</t>
  </si>
  <si>
    <t>Sélectionner la sous-catégorie de dépense</t>
  </si>
  <si>
    <t>Technicien</t>
  </si>
  <si>
    <t>Chercheur</t>
  </si>
  <si>
    <t>Directeur</t>
  </si>
  <si>
    <t>Ingénieur</t>
  </si>
  <si>
    <t xml:space="preserve"> Les frais de personnel (salaire brut chargé) sont remboursés au réel. Les salaires sont plafonnés de la manière suivante :  </t>
  </si>
  <si>
    <t xml:space="preserve">Niveau d’étude - Poste </t>
  </si>
  <si>
    <t>Salaire brut chargé maximal annuel pour un temps plein (1607 heures annuelles)</t>
  </si>
  <si>
    <t xml:space="preserve">Les frais de structures correspondent aux frais de fonctionnement liés au projet déposé. Ils sont calculés sur la base d’une option de coûts simplifiés (OCS). 
Aucune pièce justificative n’est attendu pour ce type de dépense. Les frais de structures seront calculés automatiquement et correspondent à un forfait fixe de 15% des frais de personnels éligibles retenues. </t>
  </si>
  <si>
    <t>Les déplacements en avion et en train sont admissibles et pris en compte sur frais réels, selon les modalités suivantes : 
- Uniquement en classe économique (avion) ou seconde classe (train),
- Plafonnés à hauteur de 1 900 € pour un Aller-Retour entre Mayotte et l’Hexagone (Avion),
- Plafonnés à hauteur de 700 € pour un Aller-Retour entre Mayotte et La Réunion (Avion),
- Plafonnés 2200 € pour un Aller-Retour entre Mayotte et les Caraïbes (Avion).
Attention : La location de véhicules individuels est inéligible en frais réels dans le cadre de la programmation 2023 – 2027. En revanche des dépenses de déplacement sur barèmes kilométriques peuvent être présentées, en utilisant un véhicule de location.</t>
  </si>
  <si>
    <t>Frais de restauration : 20 € (à hauteur de deux repas maximum par jour)</t>
  </si>
  <si>
    <t>Frais de d'hébergement : Voir l'arrêté du 20 septembre 2023</t>
  </si>
  <si>
    <t>Frais de déplacement : Voir l'arrêté du 27 mars 2023</t>
  </si>
  <si>
    <r>
      <t xml:space="preserve">Description du déplacement </t>
    </r>
    <r>
      <rPr>
        <b/>
        <sz val="11"/>
        <color rgb="FFFF0000"/>
        <rFont val="Calibri"/>
        <family val="2"/>
        <scheme val="minor"/>
      </rPr>
      <t>*</t>
    </r>
  </si>
  <si>
    <r>
      <t xml:space="preserve">Nom de l'agent </t>
    </r>
    <r>
      <rPr>
        <b/>
        <sz val="11"/>
        <color rgb="FFFF0000"/>
        <rFont val="Calibri"/>
        <family val="2"/>
        <scheme val="minor"/>
      </rPr>
      <t>*</t>
    </r>
  </si>
  <si>
    <t>(montant hors taxes)</t>
  </si>
  <si>
    <r>
      <t xml:space="preserve">Montant HT demandé </t>
    </r>
    <r>
      <rPr>
        <b/>
        <sz val="11"/>
        <color rgb="FFFF0000"/>
        <rFont val="Calibri"/>
        <family val="2"/>
        <scheme val="minor"/>
      </rPr>
      <t>*</t>
    </r>
  </si>
  <si>
    <t>Puissance adminstrative du véhicule</t>
  </si>
  <si>
    <t>1 CV et moins</t>
  </si>
  <si>
    <t>2 CV</t>
  </si>
  <si>
    <t>3 CV</t>
  </si>
  <si>
    <t>4 CV</t>
  </si>
  <si>
    <t>5 CV</t>
  </si>
  <si>
    <t>6 CV</t>
  </si>
  <si>
    <t>7 CV et plus</t>
  </si>
  <si>
    <t>Description de l'intervention</t>
  </si>
  <si>
    <t>Frais de déplacement Voitures</t>
  </si>
  <si>
    <t>Frais de déplacement Motocyclettes</t>
  </si>
  <si>
    <t>Frais de déplacement Cyclomoteurs</t>
  </si>
  <si>
    <t>Paris</t>
  </si>
  <si>
    <t>Commune du Grand Paris</t>
  </si>
  <si>
    <t>Ville de + de 200 000 habitants</t>
  </si>
  <si>
    <t>Mayotte / Outre-mer</t>
  </si>
  <si>
    <t>Autre ville / Commune</t>
  </si>
  <si>
    <t>Travailleur handicapé en situation de mobilité réduite</t>
  </si>
  <si>
    <t xml:space="preserve">TARIF APPLICABLE AUX AUTOMOBILES </t>
  </si>
  <si>
    <t>TARIF APPLICABLE AUX MOTOCYCLETTES</t>
  </si>
  <si>
    <t>Puissance administrative</t>
  </si>
  <si>
    <t xml:space="preserve">TARIF APPLICABLE AUX CYCLOMOTEURS </t>
  </si>
  <si>
    <t>Dépenses sur frais réels</t>
  </si>
  <si>
    <t>Puissance du véhicule</t>
  </si>
  <si>
    <t>Nombre de kilomètre réalisés</t>
  </si>
  <si>
    <t>Localisation des frais d'hébergement</t>
  </si>
  <si>
    <r>
      <t xml:space="preserve">Nombre d'intervention </t>
    </r>
    <r>
      <rPr>
        <b/>
        <sz val="11"/>
        <color rgb="FFFF0000"/>
        <rFont val="Calibri"/>
        <family val="2"/>
        <scheme val="minor"/>
      </rPr>
      <t>*</t>
    </r>
  </si>
  <si>
    <t>(Veuillez précisez la nature du forfait demandé)</t>
  </si>
  <si>
    <t>(Veuillez choisir le forfait demandé)</t>
  </si>
  <si>
    <r>
      <t xml:space="preserve">Description du forfait </t>
    </r>
    <r>
      <rPr>
        <b/>
        <sz val="11"/>
        <color rgb="FFFF0000"/>
        <rFont val="Calibri"/>
        <family val="2"/>
        <scheme val="minor"/>
      </rPr>
      <t>*</t>
    </r>
  </si>
  <si>
    <t>(Demandé uniquement pour les frais de déplacement)</t>
  </si>
  <si>
    <t>(Demandé uniquement pour les frais d'hébergement)</t>
  </si>
  <si>
    <t>(Montant hors taxes)</t>
  </si>
  <si>
    <t>(Veuillez saisir qu'un seul billet d'avion ou de train par ligne)</t>
  </si>
  <si>
    <t>Billets d'avion Aller - Retour Mayotte - Paris</t>
  </si>
  <si>
    <t>(information présente sur le justificatif joint)</t>
  </si>
  <si>
    <t>OM 1412</t>
  </si>
  <si>
    <t>Aller - Retour Mayotte - Hexagone</t>
  </si>
  <si>
    <t>Aller - Retour Mayotte - La Réunion</t>
  </si>
  <si>
    <t>Aller - Retour Mayotte - Caraïbes</t>
  </si>
  <si>
    <t>Nature du billet d'avion</t>
  </si>
  <si>
    <t>(Demandé uniquement pour les billets d'avion)</t>
  </si>
  <si>
    <t>M. Avion</t>
  </si>
  <si>
    <t xml:space="preserve">Déplacement dans le cadre de la formation lié au projet </t>
  </si>
  <si>
    <t>M. Salaire</t>
  </si>
  <si>
    <t>Salaire du chargée de mission</t>
  </si>
  <si>
    <t xml:space="preserve">Les dépenses sur rémunérations sont calculées sur une base unique de 1607 heures par an. </t>
  </si>
  <si>
    <t>Description de la mission de la personne</t>
  </si>
  <si>
    <t>Nom et prénom de la personne</t>
  </si>
  <si>
    <t>Salaire_chercheur</t>
  </si>
  <si>
    <t>Salaire_directeur</t>
  </si>
  <si>
    <t>Salaire_ingénieur</t>
  </si>
  <si>
    <t>Salaire_technicien</t>
  </si>
  <si>
    <t>Diplôme, niveau d'etude, etc….</t>
  </si>
  <si>
    <t>Code barème</t>
  </si>
  <si>
    <t>Ces 3 colonnes sont à masquer</t>
  </si>
  <si>
    <t>Déplacement Mamoudzou - Coconi</t>
  </si>
  <si>
    <t>Plafond 60 000 € par technicien</t>
  </si>
  <si>
    <t>Plafond 110 000 € par directeur</t>
  </si>
  <si>
    <t>Plafond 80 000 € par ingénieur</t>
  </si>
  <si>
    <t>Plafond 140 000 € par chercheur</t>
  </si>
  <si>
    <t>Plafond par billets d'avion</t>
  </si>
  <si>
    <r>
      <t xml:space="preserve">Montant éligible retenu (€ HT) </t>
    </r>
    <r>
      <rPr>
        <b/>
        <sz val="11"/>
        <color rgb="FFFF0000"/>
        <rFont val="Calibri"/>
        <family val="2"/>
        <scheme val="minor"/>
      </rPr>
      <t>*</t>
    </r>
  </si>
  <si>
    <t>Ces 3 colonnes sont à masquer pour le porteur de projet</t>
  </si>
  <si>
    <t>Montant total éligible retenu (€ HT)</t>
  </si>
  <si>
    <t>Les dépenses sur rémunérations sont calculées sur une base unique de 1607 heures par an. 
Exemple : Salaire annuel / 1607h = Coût horaire
Coût horaire * Nombre d’heures travaillées = Montant demandé</t>
  </si>
  <si>
    <t>Dépenses forfaitaires (hébergement, restauration, déplacements sur base forfaitaire)</t>
  </si>
  <si>
    <t>Dépenses forfaitaires</t>
  </si>
  <si>
    <t>Pour les dépenses de restauration et d’hébergement, le calcul du montant des dépenses s’effectue sur la base du barème de la fonction publique en cours au moment du dépôt de la demande d’aide (pour la demande d’aide). 
Les forfaits applicables aux dépenses de déplacement sur base forfaitaire sont ceux de l'arrêté du 27 mars 2023 fixant le barème forfaitaire permettant l'évaluation des frais de déplacement relatifs à l'utilisation d'un véhicule par les bénéficiaires de traitements et salaires optant pour le régime des frais réels déductibles.</t>
  </si>
  <si>
    <t>Dépenses sur frais de personnel</t>
  </si>
  <si>
    <t>Dépenses sur frais de structure</t>
  </si>
  <si>
    <t>Dépenses sur frais de structures</t>
  </si>
  <si>
    <r>
      <t xml:space="preserve">Dépenses sur frais de personnel
</t>
    </r>
    <r>
      <rPr>
        <i/>
        <sz val="12"/>
        <color theme="1"/>
        <rFont val="Calibri"/>
        <family val="2"/>
        <scheme val="minor"/>
      </rPr>
      <t xml:space="preserve">Les colonnes marquées d'un " </t>
    </r>
    <r>
      <rPr>
        <i/>
        <sz val="12"/>
        <color rgb="FFFF0000"/>
        <rFont val="Calibri"/>
        <family val="2"/>
        <scheme val="minor"/>
      </rPr>
      <t>*</t>
    </r>
    <r>
      <rPr>
        <i/>
        <sz val="12"/>
        <color theme="1"/>
        <rFont val="Calibri"/>
        <family val="2"/>
        <scheme val="minor"/>
      </rPr>
      <t xml:space="preserve"> " sont à remplir obligatoirement pour chaque ligne de dépense. Merci de ne pas modifier ce document.</t>
    </r>
  </si>
  <si>
    <r>
      <t xml:space="preserve">Dépenses sur frais réels
</t>
    </r>
    <r>
      <rPr>
        <i/>
        <sz val="12"/>
        <color theme="1"/>
        <rFont val="Calibri"/>
        <family val="2"/>
        <scheme val="minor"/>
      </rPr>
      <t xml:space="preserve">Les colonnes marquées d'un " </t>
    </r>
    <r>
      <rPr>
        <i/>
        <sz val="12"/>
        <color rgb="FFFF0000"/>
        <rFont val="Calibri"/>
        <family val="2"/>
        <scheme val="minor"/>
      </rPr>
      <t>*</t>
    </r>
    <r>
      <rPr>
        <i/>
        <sz val="12"/>
        <color theme="1"/>
        <rFont val="Calibri"/>
        <family val="2"/>
        <scheme val="minor"/>
      </rPr>
      <t xml:space="preserve"> " sont à remplir obligatoirement pour chaque ligne de dépense. Merci de ne pas modifier ce document.</t>
    </r>
  </si>
  <si>
    <r>
      <t xml:space="preserve">Dépenses forfaitaires
</t>
    </r>
    <r>
      <rPr>
        <i/>
        <sz val="12"/>
        <color theme="1"/>
        <rFont val="Calibri"/>
        <family val="2"/>
        <scheme val="minor"/>
      </rPr>
      <t xml:space="preserve">Les colonnes marquées d'un " </t>
    </r>
    <r>
      <rPr>
        <i/>
        <sz val="12"/>
        <color rgb="FFFF0000"/>
        <rFont val="Calibri"/>
        <family val="2"/>
        <scheme val="minor"/>
      </rPr>
      <t>*</t>
    </r>
    <r>
      <rPr>
        <i/>
        <sz val="12"/>
        <color theme="1"/>
        <rFont val="Calibri"/>
        <family val="2"/>
        <scheme val="minor"/>
      </rPr>
      <t xml:space="preserve"> " sont à remplir obligatoirement pour chaque ligne de dépense. Merci de ne pas modifier ce document.</t>
    </r>
  </si>
  <si>
    <t>Montant du plafond</t>
  </si>
  <si>
    <t>Plafond billet d'avion</t>
  </si>
  <si>
    <t>(Rappel du plafond en vigueur pour ce type de dépenses)</t>
  </si>
  <si>
    <t>Unité</t>
  </si>
  <si>
    <t>Kilomètres</t>
  </si>
  <si>
    <t>Repas</t>
  </si>
  <si>
    <t>Nuit(s)</t>
  </si>
  <si>
    <t>Unités de l'intervention</t>
  </si>
  <si>
    <t>Service Instructeur</t>
  </si>
  <si>
    <r>
      <t xml:space="preserve">Coût salarial retenu sur la période </t>
    </r>
    <r>
      <rPr>
        <b/>
        <sz val="11"/>
        <color rgb="FFFF0000"/>
        <rFont val="Calibri"/>
        <family val="2"/>
        <scheme val="minor"/>
      </rPr>
      <t>*</t>
    </r>
  </si>
  <si>
    <r>
      <t xml:space="preserve">Temps de travail retenu sur la période </t>
    </r>
    <r>
      <rPr>
        <b/>
        <sz val="11"/>
        <color rgb="FFFF0000"/>
        <rFont val="Calibri"/>
        <family val="2"/>
        <scheme val="minor"/>
      </rPr>
      <t>*</t>
    </r>
  </si>
  <si>
    <r>
      <t xml:space="preserve">Temps de travail retenu sur l'opération </t>
    </r>
    <r>
      <rPr>
        <b/>
        <sz val="11"/>
        <color rgb="FFFF0000"/>
        <rFont val="Calibri"/>
        <family val="2"/>
        <scheme val="minor"/>
      </rPr>
      <t>*</t>
    </r>
  </si>
  <si>
    <t>Montant du plafonds pour les billets d'avion</t>
  </si>
  <si>
    <t>Non</t>
  </si>
  <si>
    <t>Boléen</t>
  </si>
  <si>
    <t>Montant éligible retenu après règle de plafond</t>
  </si>
  <si>
    <t>Dans le cadre de votre projet, si vous avez déjà obtenu d'autres financements pour vos frais de structure, ou si vous êtes en cours de démarche pour les obtenir, répondez "Non", sinon répondez "Oui".</t>
  </si>
  <si>
    <t>Tableau à recopier dans Safran (Saisir uniquement les sous-catégories)</t>
  </si>
  <si>
    <t>(Demandé uniquement pour les frais de déplacement)
Merci de renseigner le nombre de kilomètre total de l'intervention</t>
  </si>
  <si>
    <t>Pour les Frais de déplacement (barèmes kilométriques) merci de saisir 1 intervention</t>
  </si>
  <si>
    <t>N°dossier SAFRAN</t>
  </si>
  <si>
    <t xml:space="preserve">Objet Demande de Paiement </t>
  </si>
  <si>
    <t>Acompte 1</t>
  </si>
  <si>
    <t xml:space="preserve">Objet demande de paiement </t>
  </si>
  <si>
    <t>Acompte 2</t>
  </si>
  <si>
    <t>Acompte 3</t>
  </si>
  <si>
    <t>Acompte 4</t>
  </si>
  <si>
    <t>Acompte 5</t>
  </si>
  <si>
    <t>Acompte 6</t>
  </si>
  <si>
    <t>Acompte 7</t>
  </si>
  <si>
    <t>Acompte 8</t>
  </si>
  <si>
    <t>Acompte 9</t>
  </si>
  <si>
    <t>Acompte 10</t>
  </si>
  <si>
    <r>
      <t xml:space="preserve">Dépenses sur Factures
</t>
    </r>
    <r>
      <rPr>
        <i/>
        <sz val="12"/>
        <color theme="1"/>
        <rFont val="Calibri"/>
        <family val="2"/>
        <scheme val="minor"/>
      </rPr>
      <t xml:space="preserve">Les colonnes marquées d'un " </t>
    </r>
    <r>
      <rPr>
        <i/>
        <sz val="12"/>
        <color rgb="FFFF0000"/>
        <rFont val="Calibri"/>
        <family val="2"/>
        <scheme val="minor"/>
      </rPr>
      <t>*</t>
    </r>
    <r>
      <rPr>
        <i/>
        <sz val="12"/>
        <color theme="1"/>
        <rFont val="Calibri"/>
        <family val="2"/>
        <scheme val="minor"/>
      </rPr>
      <t xml:space="preserve"> " sont à remplir obligatoirement pour chaque ligne de dépense. Merci de ne pas modifier ce document.</t>
    </r>
  </si>
  <si>
    <r>
      <t>Date d'émission</t>
    </r>
    <r>
      <rPr>
        <b/>
        <sz val="11"/>
        <color rgb="FFFF0000"/>
        <rFont val="Calibri"/>
        <family val="2"/>
        <scheme val="minor"/>
      </rPr>
      <t>*</t>
    </r>
  </si>
  <si>
    <r>
      <t xml:space="preserve">Date d'acquittement </t>
    </r>
    <r>
      <rPr>
        <b/>
        <sz val="11"/>
        <color rgb="FFFF0000"/>
        <rFont val="Calibri"/>
        <family val="2"/>
        <scheme val="minor"/>
      </rPr>
      <t>*</t>
    </r>
  </si>
  <si>
    <r>
      <t xml:space="preserve">Montant HT
présenté </t>
    </r>
    <r>
      <rPr>
        <b/>
        <sz val="11"/>
        <color rgb="FFFF0000"/>
        <rFont val="Calibri"/>
        <family val="2"/>
        <scheme val="minor"/>
      </rPr>
      <t>*</t>
    </r>
  </si>
  <si>
    <t>(nature de la dépense indiquée sur le justificatif de dépense.
Ex : désignation de l'article, de l'objet…)</t>
  </si>
  <si>
    <t>(nom de l'entreprise, de la structure émettrice du justificatif)</t>
  </si>
  <si>
    <t>(information présente sur le justificatif joint.
Ex: numéro de facture,...)</t>
  </si>
  <si>
    <t>Sélectionner la sous-catégorie de dépenses</t>
  </si>
  <si>
    <t>Date d'émission du justificatif</t>
  </si>
  <si>
    <t>Date d'acquittement du justificatif</t>
  </si>
  <si>
    <t>(montant hors taxes de la facture, en euros)</t>
  </si>
  <si>
    <r>
      <t xml:space="preserve">Dépenses de rémunération au réel
</t>
    </r>
    <r>
      <rPr>
        <i/>
        <sz val="12"/>
        <color theme="1"/>
        <rFont val="Calibri"/>
        <family val="2"/>
        <scheme val="minor"/>
      </rPr>
      <t xml:space="preserve">Les colonnes marquées d'un " </t>
    </r>
    <r>
      <rPr>
        <i/>
        <sz val="12"/>
        <color rgb="FFFF0000"/>
        <rFont val="Calibri"/>
        <family val="2"/>
        <scheme val="minor"/>
      </rPr>
      <t>*</t>
    </r>
    <r>
      <rPr>
        <i/>
        <sz val="12"/>
        <color theme="1"/>
        <rFont val="Calibri"/>
        <family val="2"/>
        <scheme val="minor"/>
      </rPr>
      <t xml:space="preserve"> " sont à remplir obligatoirement pour chaque ligne de dépense. Merci de ne pas modifier ce document.</t>
    </r>
  </si>
  <si>
    <r>
      <t xml:space="preserve">Date de début </t>
    </r>
    <r>
      <rPr>
        <b/>
        <sz val="11"/>
        <color rgb="FFFF0000"/>
        <rFont val="Calibri"/>
        <family val="2"/>
        <scheme val="minor"/>
      </rPr>
      <t>*</t>
    </r>
  </si>
  <si>
    <r>
      <t xml:space="preserve">Date de fin </t>
    </r>
    <r>
      <rPr>
        <b/>
        <sz val="11"/>
        <color rgb="FFFF0000"/>
        <rFont val="Calibri"/>
        <family val="2"/>
        <scheme val="minor"/>
      </rPr>
      <t>*</t>
    </r>
  </si>
  <si>
    <t>Ex: Bulletin de paie,...</t>
  </si>
  <si>
    <t>Date de début de l'intervention</t>
  </si>
  <si>
    <t>Date de fin de l'intervention</t>
  </si>
  <si>
    <t>Synthèse des montants présentées à la demande de paiement</t>
  </si>
  <si>
    <t>Dépenses sur factures</t>
  </si>
  <si>
    <t>Dépenses sur factures - autres</t>
  </si>
  <si>
    <t>Dépenses de rémunération au réel</t>
  </si>
  <si>
    <t>(information présente sur le justificatif joint.
Ex: note de frais,...)</t>
  </si>
  <si>
    <t>note de frais 1</t>
  </si>
  <si>
    <r>
      <t xml:space="preserve">Date d'émission </t>
    </r>
    <r>
      <rPr>
        <b/>
        <sz val="11"/>
        <color rgb="FFFF0000"/>
        <rFont val="Calibri"/>
        <family val="2"/>
        <scheme val="minor"/>
      </rPr>
      <t>*</t>
    </r>
  </si>
  <si>
    <t>Sélectionner la sous catégorie de dépenses</t>
  </si>
  <si>
    <r>
      <t xml:space="preserve">Contrôle
Date </t>
    </r>
    <r>
      <rPr>
        <b/>
        <sz val="11"/>
        <color rgb="FFFF0000"/>
        <rFont val="Calibri"/>
        <family val="2"/>
        <scheme val="minor"/>
      </rPr>
      <t>*</t>
    </r>
  </si>
  <si>
    <t xml:space="preserve">Vérification date </t>
  </si>
  <si>
    <t>OK</t>
  </si>
  <si>
    <t>KO</t>
  </si>
  <si>
    <t>Date acquittement non conforme DJ</t>
  </si>
  <si>
    <t>Défaut d'acquittement</t>
  </si>
  <si>
    <t>Justificatif non conforme</t>
  </si>
  <si>
    <t>Matériel et équipement d'occasion</t>
  </si>
  <si>
    <t>Investissements de simple remplacement</t>
  </si>
  <si>
    <t>Maître d'oeuvre non agrée</t>
  </si>
  <si>
    <t>Dépense non conforme à la DJ</t>
  </si>
  <si>
    <t>Date antérieure au début d'éligibilité</t>
  </si>
  <si>
    <t xml:space="preserve">Message informatif </t>
  </si>
  <si>
    <t>Veuillez saisir les dates</t>
  </si>
  <si>
    <t>Veuillez saisir le Montant éligible</t>
  </si>
  <si>
    <t>Montant éligible est supérieur au Montant présenté, veuillez préciser le motif en commentaire</t>
  </si>
  <si>
    <t>La date d'acquittement est antérieur à la date d'émission</t>
  </si>
  <si>
    <t>Le Montant éligible est inférieur au Montant présenté, veuillez préciser le motif d'inéligibilité</t>
  </si>
  <si>
    <t>Message informatif DP_Instruction factures SI</t>
  </si>
  <si>
    <r>
      <t xml:space="preserve">Dénomination du fournisseur </t>
    </r>
    <r>
      <rPr>
        <b/>
        <sz val="11"/>
        <color rgb="FFFF0000"/>
        <rFont val="Calibri"/>
        <family val="2"/>
        <scheme val="minor"/>
      </rPr>
      <t>*</t>
    </r>
  </si>
  <si>
    <t>CRTL</t>
  </si>
  <si>
    <t>Ex: Bulletin de paie,…</t>
  </si>
  <si>
    <t xml:space="preserve">Date de début </t>
  </si>
  <si>
    <t xml:space="preserve">Date de fin </t>
  </si>
  <si>
    <t>Valider l'instruction de la ligne de dépense</t>
  </si>
  <si>
    <t>Salaire brut c (1607 heures annuelles)</t>
  </si>
  <si>
    <r>
      <t xml:space="preserve">Montant éligible
(€ HT) </t>
    </r>
    <r>
      <rPr>
        <b/>
        <sz val="11"/>
        <color rgb="FFFF0000"/>
        <rFont val="Calibri"/>
        <family val="2"/>
        <scheme val="minor"/>
      </rPr>
      <t>*</t>
    </r>
  </si>
  <si>
    <t>Montant éligible retenu
(€ HT) *</t>
  </si>
  <si>
    <t>Message informatif</t>
  </si>
  <si>
    <t>note de frais 2</t>
  </si>
  <si>
    <t xml:space="preserve">Demande de Paiement </t>
  </si>
  <si>
    <t xml:space="preserve">Contrôle Bloquant </t>
  </si>
  <si>
    <t>Tableau synthèse des dépenses de la DP précédente</t>
  </si>
  <si>
    <t xml:space="preserve">Montant présenté cumulé </t>
  </si>
  <si>
    <t>Montant éligible retenu cumulé</t>
  </si>
  <si>
    <t>Synthèse dépenses en cumulé (tableau à copier dans la DP suivante)</t>
  </si>
  <si>
    <t>Montant de la DP en cours</t>
  </si>
  <si>
    <t xml:space="preserve">Montant éligible </t>
  </si>
  <si>
    <t>Nombre de kilomètres total réalisés</t>
  </si>
  <si>
    <t>FEADER 2023-2027 MAYOTTE
Fiche Intervention 77.07 - SOUTIEN AUX PROJETS PILOTES ET DEVELOPPEMENT DE NOUVEAUX PRODUITS, PRATIQUES, PROCEDES ET TECHNIQUES</t>
  </si>
  <si>
    <t>Version 2 de la fiche de synthèse des dépenses 77.07 (15/12/2025)</t>
  </si>
  <si>
    <r>
      <rPr>
        <b/>
        <sz val="12"/>
        <color theme="1"/>
        <rFont val="Calibri"/>
        <family val="2"/>
        <scheme val="minor"/>
      </rPr>
      <t>Attention</t>
    </r>
    <r>
      <rPr>
        <sz val="12"/>
        <color theme="1"/>
        <rFont val="Calibri"/>
        <family val="2"/>
        <scheme val="minor"/>
      </rPr>
      <t xml:space="preserve"> : les acomptes sont possibles dans la limite de 80 % du montant total de la subvention publique, après déduction de l’avance (Seuil minimum : 1 500 € de dépenses éligibles par acompte).</t>
    </r>
  </si>
  <si>
    <t>Remboursement des dépenses sur la base des factures acquittées.</t>
  </si>
  <si>
    <t>L'achat de matériel sont plafonnés à 20% du montant total éligible retenu après application des plafonds. Les dépenses liées au « Hors-Transfert » sont plafonnées à 80% des montant éligibles totaux du projet.</t>
  </si>
  <si>
    <t>Frais de déplacement (barèmes kilométriques)</t>
  </si>
  <si>
    <t xml:space="preserve">Dépenses sur factures </t>
  </si>
  <si>
    <t>Choisissez "Transfert" ou "Hors-Transfert"</t>
  </si>
  <si>
    <t>Hors-Transfert</t>
  </si>
  <si>
    <t xml:space="preserve">Type de transfert </t>
  </si>
  <si>
    <t>Transfert</t>
  </si>
  <si>
    <r>
      <t xml:space="preserve">Type de transfert </t>
    </r>
    <r>
      <rPr>
        <b/>
        <sz val="11"/>
        <color rgb="FFFF0000"/>
        <rFont val="Calibri"/>
        <family val="2"/>
        <scheme val="minor"/>
      </rPr>
      <t>*</t>
    </r>
  </si>
  <si>
    <r>
      <t>Souhaitez-vous solliciter la prise en charge des frais de structure ?</t>
    </r>
    <r>
      <rPr>
        <b/>
        <sz val="11"/>
        <color rgb="FFFF0000"/>
        <rFont val="Calibri"/>
        <family val="2"/>
        <scheme val="minor"/>
      </rPr>
      <t xml:space="preserve"> * </t>
    </r>
  </si>
  <si>
    <t>Montant en "Transfert"</t>
  </si>
  <si>
    <t>Montant en "Hors-Transfert"</t>
  </si>
  <si>
    <t>Hors transfert</t>
  </si>
  <si>
    <t>Calcul de la règle de plafond des dépenses sur achats de matériels</t>
  </si>
  <si>
    <t>Montant Achat de matériel</t>
  </si>
  <si>
    <t>Calcul de la règle de plafond des dépenses sur les "Hors-Transfert"</t>
  </si>
  <si>
    <t>Montant "Hors-Transfert"</t>
  </si>
  <si>
    <t>Montant ajusté "Hors-Transfert"</t>
  </si>
  <si>
    <t>Montant "Transfert"</t>
  </si>
  <si>
    <t>Montant  "Transfert" après plafond achats de matériel</t>
  </si>
  <si>
    <t>Montant  "Hors-Transfert" après plafond achats de matériel</t>
  </si>
  <si>
    <t>Montant "Hors-Transfert" après plafond de materiel</t>
  </si>
  <si>
    <t>Plafond "Achat de matériel" (20% du montant éligible retenu)</t>
  </si>
  <si>
    <t>Calcul plafond des dépenses sur achats de matériels 20% (cumulé)</t>
  </si>
  <si>
    <t>Montant éligible "Transfert"</t>
  </si>
  <si>
    <t>Montant éligible "Hors-transfert"</t>
  </si>
  <si>
    <t>A appliquer uniquement au Solde</t>
  </si>
  <si>
    <t>Montant éligible "Hors Transfert"</t>
  </si>
  <si>
    <t>Montant après plafond "Hors transfert"</t>
  </si>
  <si>
    <t>Calcul uniquement au Solde</t>
  </si>
  <si>
    <t>Montant éligible retenu après plafond</t>
  </si>
  <si>
    <t>Montant éligible retenu cumulé après plafond</t>
  </si>
  <si>
    <t>Montant éligible retenu DP solde</t>
  </si>
  <si>
    <t>Déplacement MOTO Mamoudzou - Coconi</t>
  </si>
  <si>
    <t>Application plafond billet d'avion Hexagone</t>
  </si>
  <si>
    <t xml:space="preserve">Journal de paie </t>
  </si>
  <si>
    <t>Solde</t>
  </si>
  <si>
    <t>Traitement des plafonds (Achat de matériel/ Hors Transfert) au moment du solde.</t>
  </si>
  <si>
    <t>DP en cours : répartition des dépenses de transfert et hors-transfert</t>
  </si>
  <si>
    <r>
      <t xml:space="preserve">Chaque colonne avec un " </t>
    </r>
    <r>
      <rPr>
        <sz val="12"/>
        <color rgb="FFFF0000"/>
        <rFont val="Calibri"/>
        <family val="2"/>
        <scheme val="minor"/>
      </rPr>
      <t>*</t>
    </r>
    <r>
      <rPr>
        <sz val="12"/>
        <color theme="1"/>
        <rFont val="Calibri"/>
        <family val="2"/>
        <scheme val="minor"/>
      </rPr>
      <t xml:space="preserve"> " doit être obligatoirement remplie. Une zone de commentaire est présente et nous vous invitons à l'utiliser le plus souvent.</t>
    </r>
  </si>
  <si>
    <t>FEUILLE DE SYNTHESE DES DEPENSES</t>
  </si>
  <si>
    <t>N° de version</t>
  </si>
  <si>
    <t>Date de livraison</t>
  </si>
  <si>
    <t>Modifications apportées</t>
  </si>
  <si>
    <t>V1.0</t>
  </si>
  <si>
    <t xml:space="preserve">Création de la feuille </t>
  </si>
  <si>
    <t>/07/2026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</si>
</sst>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8" formatCode="#,##0.00\ &quot;€&quot;;[Red]\-#,##0.00\ &quot;€&quot;"/>
    <numFmt numFmtId="44" formatCode="_-* #,##0.00\ &quot;€&quot;_-;\-* #,##0.00\ &quot;€&quot;_-;_-* &quot;-&quot;??\ &quot;€&quot;_-;_-@_-"/>
    <numFmt numFmtId="43" formatCode="_-* #,##0.00\ _€_-;\-* #,##0.00\ _€_-;_-* &quot;-&quot;??\ _€_-;_-@_-"/>
    <numFmt numFmtId="164" formatCode="#,##0.00\ &quot;€&quot;"/>
    <numFmt numFmtId="165" formatCode="&quot;&quot;"/>
    <numFmt numFmtId="166" formatCode="#,##0.00_ ;\-#,##0.00\ "/>
  </numFmts>
  <fonts count="61"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b/>
      <sz val="12"/>
      <color theme="1"/>
      <name val="Calibri"/>
      <family val="2"/>
      <scheme val="minor"/>
    </font>
    <font>
      <sz val="11"/>
      <color rgb="FF000000"/>
      <name val="Calibri"/>
      <family val="2"/>
      <charset val="1"/>
    </font>
    <font>
      <sz val="11"/>
      <color rgb="FF006100"/>
      <name val="Calibri"/>
      <family val="2"/>
      <scheme val="minor"/>
    </font>
    <font>
      <sz val="10"/>
      <name val="Arial"/>
      <family val="2"/>
    </font>
    <font>
      <sz val="9"/>
      <color rgb="FF000000"/>
      <name val="Arial"/>
      <family val="2"/>
    </font>
    <font>
      <sz val="8"/>
      <color theme="5" tint="-0.24994659260841701"/>
      <name val="Arial"/>
      <family val="2"/>
    </font>
    <font>
      <sz val="10"/>
      <color theme="1"/>
      <name val="Arial"/>
      <family val="2"/>
    </font>
    <font>
      <i/>
      <sz val="9"/>
      <color theme="5"/>
      <name val="Arial"/>
      <family val="2"/>
    </font>
    <font>
      <b/>
      <sz val="14"/>
      <name val="Calibri"/>
      <family val="2"/>
      <scheme val="minor"/>
    </font>
    <font>
      <b/>
      <sz val="11"/>
      <name val="Calibri"/>
      <family val="2"/>
      <scheme val="minor"/>
    </font>
    <font>
      <b/>
      <sz val="18"/>
      <color theme="1"/>
      <name val="Calibri"/>
      <family val="2"/>
      <scheme val="minor"/>
    </font>
    <font>
      <sz val="11"/>
      <name val="Calibri"/>
      <family val="2"/>
      <scheme val="minor"/>
    </font>
    <font>
      <b/>
      <sz val="14"/>
      <color theme="0"/>
      <name val="Calibri"/>
      <family val="2"/>
      <scheme val="minor"/>
    </font>
    <font>
      <b/>
      <sz val="11"/>
      <color theme="0"/>
      <name val="Calibri"/>
      <family val="2"/>
      <scheme val="minor"/>
    </font>
    <font>
      <i/>
      <sz val="12"/>
      <color theme="1"/>
      <name val="Calibri"/>
      <family val="2"/>
      <scheme val="minor"/>
    </font>
    <font>
      <b/>
      <sz val="11"/>
      <color rgb="FFFF0000"/>
      <name val="Calibri"/>
      <family val="2"/>
      <scheme val="minor"/>
    </font>
    <font>
      <i/>
      <sz val="12"/>
      <color rgb="FFFF0000"/>
      <name val="Calibri"/>
      <family val="2"/>
      <scheme val="minor"/>
    </font>
    <font>
      <b/>
      <sz val="22"/>
      <color theme="0"/>
      <name val="Calibri"/>
      <family val="2"/>
      <scheme val="minor"/>
    </font>
    <font>
      <b/>
      <sz val="11"/>
      <color rgb="FF006699"/>
      <name val="Calibri"/>
      <family val="2"/>
      <scheme val="minor"/>
    </font>
    <font>
      <sz val="12"/>
      <color theme="1"/>
      <name val="Calibri"/>
      <family val="2"/>
      <scheme val="minor"/>
    </font>
    <font>
      <sz val="14"/>
      <color theme="1"/>
      <name val="Calibri"/>
      <family val="2"/>
      <scheme val="minor"/>
    </font>
    <font>
      <b/>
      <u/>
      <sz val="14"/>
      <color theme="1"/>
      <name val="Calibri"/>
      <family val="2"/>
      <scheme val="minor"/>
    </font>
    <font>
      <sz val="10"/>
      <color rgb="FF000000"/>
      <name val="Arial"/>
      <family val="2"/>
    </font>
    <font>
      <b/>
      <sz val="11"/>
      <color rgb="FF0070C0"/>
      <name val="Calibri"/>
      <family val="2"/>
      <scheme val="minor"/>
    </font>
    <font>
      <i/>
      <sz val="8"/>
      <color rgb="FF0070C0"/>
      <name val="Calibri"/>
      <family val="2"/>
      <scheme val="minor"/>
    </font>
    <font>
      <sz val="8"/>
      <name val="Calibri"/>
      <family val="2"/>
      <scheme val="minor"/>
    </font>
    <font>
      <b/>
      <sz val="11"/>
      <color theme="1"/>
      <name val="Calibri"/>
      <family val="2"/>
    </font>
    <font>
      <sz val="11"/>
      <color theme="1"/>
      <name val="Calibri"/>
      <family val="2"/>
    </font>
    <font>
      <b/>
      <sz val="11"/>
      <color theme="5" tint="-0.249977111117893"/>
      <name val="Calibri"/>
      <family val="2"/>
      <scheme val="minor"/>
    </font>
    <font>
      <i/>
      <sz val="10"/>
      <name val="Calibri"/>
      <family val="2"/>
      <scheme val="minor"/>
    </font>
    <font>
      <sz val="11"/>
      <color rgb="FFFF0000"/>
      <name val="Calibri"/>
      <family val="2"/>
      <scheme val="minor"/>
    </font>
    <font>
      <b/>
      <sz val="12"/>
      <color rgb="FFFF0000"/>
      <name val="Calibri"/>
      <family val="2"/>
      <scheme val="minor"/>
    </font>
    <font>
      <b/>
      <sz val="13"/>
      <name val="Calibri"/>
      <family val="2"/>
      <scheme val="minor"/>
    </font>
    <font>
      <sz val="12"/>
      <color rgb="FFFF0000"/>
      <name val="Calibri"/>
      <family val="2"/>
      <scheme val="minor"/>
    </font>
    <font>
      <b/>
      <sz val="13"/>
      <color theme="1"/>
      <name val="Calibri"/>
      <family val="2"/>
      <scheme val="minor"/>
    </font>
    <font>
      <u/>
      <sz val="11"/>
      <color theme="10"/>
      <name val="Calibri"/>
      <family val="2"/>
      <scheme val="minor"/>
    </font>
    <font>
      <sz val="9"/>
      <color theme="1"/>
      <name val="Calibri"/>
      <family val="2"/>
      <scheme val="minor"/>
    </font>
    <font>
      <i/>
      <sz val="9"/>
      <color theme="1"/>
      <name val="Calibri"/>
      <family val="2"/>
      <scheme val="minor"/>
    </font>
    <font>
      <sz val="11"/>
      <color rgb="FF000000"/>
      <name val="Calibri"/>
      <family val="2"/>
      <scheme val="minor"/>
    </font>
    <font>
      <b/>
      <sz val="11"/>
      <color rgb="FF000000"/>
      <name val="Calibri"/>
      <family val="2"/>
      <scheme val="minor"/>
    </font>
    <font>
      <b/>
      <sz val="8"/>
      <color theme="1"/>
      <name val="Calibri"/>
      <family val="2"/>
      <scheme val="minor"/>
    </font>
    <font>
      <sz val="8"/>
      <color rgb="FF0070C0"/>
      <name val="Calibri"/>
      <family val="2"/>
      <scheme val="minor"/>
    </font>
    <font>
      <sz val="12"/>
      <name val="Calibri"/>
      <family val="2"/>
      <scheme val="minor"/>
    </font>
    <font>
      <u/>
      <sz val="11"/>
      <name val="Calibri"/>
      <family val="2"/>
      <scheme val="minor"/>
    </font>
    <font>
      <u/>
      <sz val="11"/>
      <color rgb="FF0070C0"/>
      <name val="Calibri"/>
      <family val="2"/>
      <scheme val="minor"/>
    </font>
    <font>
      <i/>
      <sz val="10"/>
      <color rgb="FF0070C0"/>
      <name val="Calibri"/>
      <family val="2"/>
      <scheme val="minor"/>
    </font>
    <font>
      <sz val="10"/>
      <color theme="1"/>
      <name val="Calibri"/>
      <family val="2"/>
      <scheme val="minor"/>
    </font>
    <font>
      <i/>
      <sz val="8"/>
      <name val="Calibri"/>
      <family val="2"/>
      <scheme val="minor"/>
    </font>
    <font>
      <sz val="14"/>
      <name val="Calibri"/>
      <family val="2"/>
      <scheme val="minor"/>
    </font>
    <font>
      <b/>
      <sz val="14"/>
      <color theme="1"/>
      <name val="Calibri"/>
      <family val="2"/>
      <scheme val="minor"/>
    </font>
    <font>
      <sz val="11"/>
      <color rgb="FF000000"/>
      <name val="Calibri"/>
      <family val="2"/>
    </font>
    <font>
      <b/>
      <sz val="20"/>
      <color theme="1"/>
      <name val="Calibri"/>
      <family val="2"/>
      <scheme val="minor"/>
    </font>
    <font>
      <b/>
      <i/>
      <sz val="14"/>
      <color theme="1"/>
      <name val="Calibri"/>
      <family val="2"/>
      <scheme val="minor"/>
    </font>
    <font>
      <b/>
      <sz val="10"/>
      <color theme="0"/>
      <name val="Calibri"/>
      <family val="2"/>
      <scheme val="minor"/>
    </font>
    <font>
      <b/>
      <sz val="16"/>
      <color theme="0"/>
      <name val="Calibri"/>
      <family val="2"/>
      <scheme val="minor"/>
    </font>
    <font>
      <b/>
      <sz val="14"/>
      <color theme="0"/>
      <name val="Calibri"/>
      <family val="2"/>
    </font>
    <font>
      <b/>
      <sz val="12"/>
      <color rgb="FF000000"/>
      <name val="Calibri"/>
      <family val="2"/>
    </font>
  </fonts>
  <fills count="2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FF0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6" tint="0.79998168889431442"/>
        <bgColor indexed="64"/>
      </patternFill>
    </fill>
    <fill>
      <patternFill patternType="solid">
        <fgColor theme="6" tint="-0.249977111117893"/>
        <bgColor indexed="64"/>
      </patternFill>
    </fill>
    <fill>
      <patternFill patternType="solid">
        <fgColor theme="7"/>
        <bgColor indexed="64"/>
      </patternFill>
    </fill>
    <fill>
      <patternFill patternType="solid">
        <fgColor theme="2" tint="-0.749961851863155"/>
        <bgColor indexed="64"/>
      </patternFill>
    </fill>
    <fill>
      <patternFill patternType="solid">
        <fgColor theme="2" tint="-0.24994659260841701"/>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hair">
        <color indexed="64"/>
      </top>
      <bottom style="hair">
        <color indexed="64"/>
      </bottom>
      <diagonal/>
    </border>
    <border>
      <left style="medium">
        <color indexed="64"/>
      </left>
      <right style="medium">
        <color indexed="64"/>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medium">
        <color indexed="64"/>
      </right>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top style="hair">
        <color indexed="64"/>
      </top>
      <bottom style="hair">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auto="1"/>
      </left>
      <right style="medium">
        <color auto="1"/>
      </right>
      <top style="medium">
        <color auto="1"/>
      </top>
      <bottom style="hair">
        <color auto="1"/>
      </bottom>
      <diagonal/>
    </border>
    <border>
      <left style="thin">
        <color indexed="64"/>
      </left>
      <right style="medium">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hair">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hair">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right style="thin">
        <color indexed="64"/>
      </right>
      <top style="medium">
        <color indexed="64"/>
      </top>
      <bottom style="medium">
        <color indexed="64"/>
      </bottom>
      <diagonal/>
    </border>
  </borders>
  <cellStyleXfs count="92">
    <xf numFmtId="0" fontId="0" fillId="0" borderId="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5" fillId="0" borderId="0"/>
    <xf numFmtId="0" fontId="1" fillId="4" borderId="13" applyNumberFormat="0" applyAlignment="0">
      <protection locked="0"/>
    </xf>
    <xf numFmtId="0" fontId="8" fillId="0" borderId="6">
      <alignment horizontal="left" vertical="center"/>
      <protection locked="0"/>
    </xf>
    <xf numFmtId="43"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1" fillId="5" borderId="1" applyNumberFormat="0" applyFont="0" applyBorder="0" applyAlignment="0">
      <alignment horizontal="center" vertical="center"/>
    </xf>
    <xf numFmtId="0" fontId="9" fillId="0" borderId="1" applyNumberFormat="0" applyAlignment="0">
      <protection locked="0"/>
    </xf>
    <xf numFmtId="0" fontId="11" fillId="0" borderId="1" applyNumberFormat="0">
      <alignment horizontal="left" vertical="center" wrapText="1"/>
      <protection locked="0"/>
    </xf>
    <xf numFmtId="0" fontId="6" fillId="3" borderId="0" applyNumberFormat="0">
      <alignment vertical="center" wrapText="1"/>
    </xf>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5" fillId="0" borderId="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21" fillId="12" borderId="2">
      <alignment horizontal="center"/>
      <protection hidden="1"/>
    </xf>
    <xf numFmtId="0" fontId="21" fillId="13" borderId="2">
      <alignment horizontal="center"/>
      <protection hidden="1"/>
    </xf>
    <xf numFmtId="44" fontId="1" fillId="0" borderId="0" applyFont="0" applyFill="0" applyBorder="0" applyAlignment="0" applyProtection="0"/>
    <xf numFmtId="0" fontId="39" fillId="0" borderId="0" applyNumberForma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9" fontId="1" fillId="0" borderId="0" applyFont="0" applyFill="0" applyBorder="0" applyAlignment="0" applyProtection="0"/>
  </cellStyleXfs>
  <cellXfs count="712">
    <xf numFmtId="0" fontId="0" fillId="0" borderId="0" xfId="0"/>
    <xf numFmtId="0" fontId="0" fillId="2" borderId="0" xfId="0" applyFill="1" applyAlignment="1" applyProtection="1">
      <alignment horizontal="center" vertical="center" wrapText="1"/>
      <protection hidden="1"/>
    </xf>
    <xf numFmtId="0" fontId="0" fillId="2" borderId="9" xfId="0" applyFill="1" applyBorder="1" applyAlignment="1" applyProtection="1">
      <alignment horizontal="center" vertical="center"/>
      <protection hidden="1"/>
    </xf>
    <xf numFmtId="0" fontId="0" fillId="2" borderId="0" xfId="0" applyFill="1" applyAlignment="1" applyProtection="1">
      <alignment vertical="center"/>
      <protection hidden="1"/>
    </xf>
    <xf numFmtId="0" fontId="12" fillId="6" borderId="2" xfId="0" applyFont="1" applyFill="1" applyBorder="1" applyAlignment="1" applyProtection="1">
      <alignment horizontal="center" vertical="center"/>
      <protection hidden="1"/>
    </xf>
    <xf numFmtId="0" fontId="2" fillId="0" borderId="0" xfId="0" applyFont="1" applyProtection="1">
      <protection hidden="1"/>
    </xf>
    <xf numFmtId="0" fontId="0" fillId="7" borderId="2" xfId="0" applyFill="1" applyBorder="1" applyAlignment="1" applyProtection="1">
      <alignment horizontal="center"/>
      <protection hidden="1"/>
    </xf>
    <xf numFmtId="0" fontId="0" fillId="0" borderId="0" xfId="0" applyProtection="1">
      <protection hidden="1"/>
    </xf>
    <xf numFmtId="0" fontId="0" fillId="0" borderId="10" xfId="0"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0" borderId="12" xfId="0" applyBorder="1" applyAlignment="1" applyProtection="1">
      <alignment horizontal="left" wrapText="1"/>
      <protection hidden="1"/>
    </xf>
    <xf numFmtId="0" fontId="0" fillId="2" borderId="0" xfId="0" applyFill="1" applyBorder="1" applyAlignment="1" applyProtection="1">
      <alignment horizontal="center" vertical="center" wrapText="1"/>
      <protection hidden="1"/>
    </xf>
    <xf numFmtId="0" fontId="2" fillId="2" borderId="0" xfId="0" applyFont="1" applyFill="1" applyAlignment="1" applyProtection="1">
      <alignment horizontal="center" vertical="center" wrapText="1"/>
      <protection hidden="1"/>
    </xf>
    <xf numFmtId="0" fontId="16" fillId="2" borderId="0" xfId="0" applyFont="1" applyFill="1" applyBorder="1" applyAlignment="1" applyProtection="1">
      <alignment horizontal="center" vertical="center" wrapText="1"/>
      <protection hidden="1"/>
    </xf>
    <xf numFmtId="0" fontId="0" fillId="2" borderId="0" xfId="0" applyFill="1" applyBorder="1" applyAlignment="1" applyProtection="1">
      <alignment horizontal="center" vertical="center"/>
      <protection hidden="1"/>
    </xf>
    <xf numFmtId="0" fontId="0" fillId="2" borderId="0" xfId="0" applyFill="1" applyAlignment="1" applyProtection="1">
      <alignment horizontal="center" vertical="center"/>
      <protection hidden="1"/>
    </xf>
    <xf numFmtId="0" fontId="4" fillId="2" borderId="0" xfId="0" applyFont="1" applyFill="1" applyBorder="1" applyAlignment="1" applyProtection="1">
      <alignment vertical="center" wrapText="1"/>
      <protection hidden="1"/>
    </xf>
    <xf numFmtId="0" fontId="35" fillId="2" borderId="0" xfId="0" applyFont="1" applyFill="1" applyBorder="1" applyAlignment="1" applyProtection="1">
      <alignment vertical="center" wrapText="1"/>
      <protection hidden="1"/>
    </xf>
    <xf numFmtId="0" fontId="0" fillId="2" borderId="16" xfId="0" applyFill="1" applyBorder="1" applyAlignment="1" applyProtection="1">
      <alignment horizontal="left" vertical="center" wrapText="1"/>
      <protection locked="0"/>
    </xf>
    <xf numFmtId="0" fontId="0" fillId="2" borderId="16" xfId="0" applyFill="1" applyBorder="1" applyAlignment="1" applyProtection="1">
      <alignment horizontal="center" vertical="center" wrapText="1"/>
      <protection locked="0"/>
    </xf>
    <xf numFmtId="44" fontId="0" fillId="2" borderId="16" xfId="51" applyFont="1" applyFill="1" applyBorder="1" applyAlignment="1" applyProtection="1">
      <alignment horizontal="center" vertical="center"/>
      <protection locked="0"/>
    </xf>
    <xf numFmtId="44" fontId="0" fillId="2" borderId="16" xfId="51" applyFont="1" applyFill="1" applyBorder="1" applyAlignment="1" applyProtection="1">
      <alignment horizontal="center" vertical="center" wrapText="1"/>
      <protection locked="0"/>
    </xf>
    <xf numFmtId="0" fontId="0" fillId="2" borderId="22" xfId="0" applyFill="1" applyBorder="1" applyAlignment="1" applyProtection="1">
      <alignment horizontal="left" vertical="center" wrapText="1"/>
      <protection locked="0"/>
    </xf>
    <xf numFmtId="0" fontId="0" fillId="2" borderId="22" xfId="0" applyFill="1" applyBorder="1" applyAlignment="1" applyProtection="1">
      <alignment horizontal="center" vertical="center" wrapText="1"/>
      <protection locked="0"/>
    </xf>
    <xf numFmtId="44" fontId="0" fillId="2" borderId="22" xfId="51" applyFont="1" applyFill="1" applyBorder="1" applyAlignment="1" applyProtection="1">
      <alignment horizontal="center" vertical="center"/>
      <protection locked="0"/>
    </xf>
    <xf numFmtId="44" fontId="0" fillId="2" borderId="22" xfId="51" applyFont="1" applyFill="1" applyBorder="1" applyAlignment="1" applyProtection="1">
      <alignment horizontal="center" vertical="center" wrapText="1"/>
      <protection locked="0"/>
    </xf>
    <xf numFmtId="0" fontId="0" fillId="2" borderId="0" xfId="0" applyFill="1" applyBorder="1" applyAlignment="1" applyProtection="1">
      <alignment vertical="center"/>
      <protection hidden="1"/>
    </xf>
    <xf numFmtId="0" fontId="34" fillId="2" borderId="0" xfId="0" applyFont="1" applyFill="1" applyBorder="1" applyAlignment="1" applyProtection="1">
      <alignment horizontal="center" vertical="center"/>
      <protection hidden="1"/>
    </xf>
    <xf numFmtId="0" fontId="2" fillId="11" borderId="32" xfId="0" applyFont="1" applyFill="1" applyBorder="1" applyAlignment="1" applyProtection="1">
      <alignment horizontal="center" vertical="center" wrapText="1"/>
      <protection hidden="1"/>
    </xf>
    <xf numFmtId="0" fontId="0" fillId="2" borderId="0" xfId="0" applyFill="1" applyBorder="1" applyProtection="1">
      <protection hidden="1"/>
    </xf>
    <xf numFmtId="0" fontId="0" fillId="2" borderId="0" xfId="0" applyFill="1" applyProtection="1">
      <protection hidden="1"/>
    </xf>
    <xf numFmtId="0" fontId="26" fillId="2" borderId="8" xfId="0" applyFont="1" applyFill="1" applyBorder="1" applyAlignment="1" applyProtection="1">
      <alignment horizontal="center" vertical="center" wrapText="1"/>
      <protection hidden="1"/>
    </xf>
    <xf numFmtId="0" fontId="26" fillId="2" borderId="0" xfId="0" applyFont="1" applyFill="1" applyBorder="1" applyAlignment="1" applyProtection="1">
      <alignment horizontal="center" vertical="center"/>
      <protection hidden="1"/>
    </xf>
    <xf numFmtId="0" fontId="26" fillId="2" borderId="9" xfId="0" applyFont="1" applyFill="1" applyBorder="1" applyAlignment="1" applyProtection="1">
      <alignment horizontal="center" vertical="center"/>
      <protection hidden="1"/>
    </xf>
    <xf numFmtId="0" fontId="0" fillId="2" borderId="8" xfId="0" applyFill="1" applyBorder="1" applyProtection="1">
      <protection hidden="1"/>
    </xf>
    <xf numFmtId="0" fontId="0" fillId="2" borderId="9" xfId="0" applyFill="1" applyBorder="1" applyProtection="1">
      <protection hidden="1"/>
    </xf>
    <xf numFmtId="0" fontId="13" fillId="4" borderId="36" xfId="0" applyFont="1" applyFill="1" applyBorder="1" applyAlignment="1" applyProtection="1">
      <alignment horizontal="center" vertical="center"/>
      <protection hidden="1"/>
    </xf>
    <xf numFmtId="0" fontId="15" fillId="4" borderId="1" xfId="0" applyFont="1" applyFill="1" applyBorder="1" applyAlignment="1" applyProtection="1">
      <alignment horizontal="center" vertical="center" wrapText="1"/>
      <protection hidden="1"/>
    </xf>
    <xf numFmtId="0" fontId="15" fillId="4" borderId="1" xfId="0" applyFont="1" applyFill="1" applyBorder="1" applyAlignment="1" applyProtection="1">
      <alignment horizontal="left" vertical="center" wrapText="1"/>
      <protection hidden="1"/>
    </xf>
    <xf numFmtId="44" fontId="15" fillId="4" borderId="1" xfId="51" applyFont="1" applyFill="1" applyBorder="1" applyAlignment="1" applyProtection="1">
      <alignment horizontal="center" vertical="center"/>
      <protection hidden="1"/>
    </xf>
    <xf numFmtId="44" fontId="15" fillId="4" borderId="1" xfId="51" applyFont="1" applyFill="1" applyBorder="1" applyAlignment="1" applyProtection="1">
      <alignment horizontal="center" vertical="center" wrapText="1"/>
      <protection hidden="1"/>
    </xf>
    <xf numFmtId="49" fontId="29" fillId="4" borderId="35" xfId="0" applyNumberFormat="1" applyFont="1" applyFill="1" applyBorder="1" applyAlignment="1" applyProtection="1">
      <alignment horizontal="center" vertical="center" wrapText="1"/>
      <protection hidden="1"/>
    </xf>
    <xf numFmtId="0" fontId="0" fillId="5" borderId="39" xfId="0" applyFill="1" applyBorder="1" applyAlignment="1" applyProtection="1">
      <alignment horizontal="center" vertical="center"/>
      <protection hidden="1"/>
    </xf>
    <xf numFmtId="0" fontId="0" fillId="5" borderId="15" xfId="0" applyFill="1" applyBorder="1" applyAlignment="1" applyProtection="1">
      <alignment horizontal="center" vertical="center"/>
      <protection hidden="1"/>
    </xf>
    <xf numFmtId="0" fontId="0" fillId="5" borderId="21" xfId="0" applyFill="1" applyBorder="1" applyAlignment="1" applyProtection="1">
      <alignment horizontal="center" vertical="center"/>
      <protection hidden="1"/>
    </xf>
    <xf numFmtId="0" fontId="24" fillId="2" borderId="0" xfId="0" applyFont="1" applyFill="1" applyProtection="1">
      <protection hidden="1"/>
    </xf>
    <xf numFmtId="44" fontId="36" fillId="9" borderId="19" xfId="0" applyNumberFormat="1" applyFont="1" applyFill="1" applyBorder="1" applyAlignment="1" applyProtection="1">
      <alignment horizontal="center" vertical="center"/>
      <protection hidden="1"/>
    </xf>
    <xf numFmtId="0" fontId="24" fillId="2" borderId="0" xfId="0" applyFont="1" applyFill="1" applyBorder="1" applyProtection="1">
      <protection hidden="1"/>
    </xf>
    <xf numFmtId="0" fontId="24" fillId="2" borderId="7" xfId="0" applyFont="1" applyFill="1" applyBorder="1" applyProtection="1">
      <protection hidden="1"/>
    </xf>
    <xf numFmtId="0" fontId="41" fillId="2" borderId="0" xfId="0" applyFont="1" applyFill="1" applyAlignment="1" applyProtection="1">
      <alignment horizontal="center" vertical="center"/>
      <protection hidden="1"/>
    </xf>
    <xf numFmtId="0" fontId="0" fillId="0" borderId="7" xfId="0" applyBorder="1" applyProtection="1">
      <protection hidden="1"/>
    </xf>
    <xf numFmtId="0" fontId="10" fillId="0" borderId="7" xfId="0" applyFont="1" applyBorder="1" applyAlignment="1" applyProtection="1">
      <alignment horizontal="left" vertical="center" wrapText="1"/>
      <protection hidden="1"/>
    </xf>
    <xf numFmtId="0" fontId="0" fillId="2" borderId="7" xfId="0" applyFill="1" applyBorder="1" applyProtection="1">
      <protection hidden="1"/>
    </xf>
    <xf numFmtId="44" fontId="15" fillId="4" borderId="53" xfId="51" applyFont="1" applyFill="1" applyBorder="1" applyAlignment="1" applyProtection="1">
      <alignment horizontal="center" vertical="center" wrapText="1"/>
      <protection hidden="1"/>
    </xf>
    <xf numFmtId="0" fontId="36" fillId="2" borderId="7" xfId="0" applyFont="1" applyFill="1" applyBorder="1" applyAlignment="1" applyProtection="1">
      <alignment vertical="center"/>
      <protection hidden="1"/>
    </xf>
    <xf numFmtId="0" fontId="2" fillId="7" borderId="2" xfId="0" applyFont="1" applyFill="1" applyBorder="1" applyAlignment="1" applyProtection="1">
      <alignment horizontal="center" wrapText="1"/>
      <protection hidden="1"/>
    </xf>
    <xf numFmtId="0" fontId="42" fillId="16" borderId="8" xfId="0" applyFont="1" applyFill="1" applyBorder="1" applyAlignment="1" applyProtection="1">
      <alignment vertical="center" wrapText="1"/>
      <protection hidden="1"/>
    </xf>
    <xf numFmtId="0" fontId="42" fillId="16" borderId="0" xfId="0" applyFont="1" applyFill="1" applyBorder="1" applyAlignment="1" applyProtection="1">
      <alignment vertical="center" wrapText="1"/>
      <protection hidden="1"/>
    </xf>
    <xf numFmtId="0" fontId="42" fillId="16" borderId="9" xfId="0" applyFont="1" applyFill="1" applyBorder="1" applyAlignment="1" applyProtection="1">
      <alignment vertical="center" wrapText="1"/>
      <protection hidden="1"/>
    </xf>
    <xf numFmtId="0" fontId="36" fillId="2" borderId="44" xfId="0" applyFont="1" applyFill="1" applyBorder="1" applyAlignment="1" applyProtection="1">
      <alignment vertical="center"/>
      <protection hidden="1"/>
    </xf>
    <xf numFmtId="0" fontId="0" fillId="0" borderId="10" xfId="0" applyBorder="1" applyProtection="1">
      <protection hidden="1"/>
    </xf>
    <xf numFmtId="0" fontId="0" fillId="0" borderId="14" xfId="0" applyBorder="1" applyProtection="1">
      <protection hidden="1"/>
    </xf>
    <xf numFmtId="0" fontId="0" fillId="0" borderId="12" xfId="0" applyBorder="1" applyProtection="1">
      <protection hidden="1"/>
    </xf>
    <xf numFmtId="0" fontId="2" fillId="14" borderId="2" xfId="0" applyFont="1" applyFill="1" applyBorder="1" applyAlignment="1" applyProtection="1">
      <alignment horizontal="center" vertical="center"/>
      <protection hidden="1"/>
    </xf>
    <xf numFmtId="0" fontId="0" fillId="0" borderId="14" xfId="0" applyFill="1" applyBorder="1" applyAlignment="1" applyProtection="1">
      <alignment vertical="center" wrapText="1"/>
      <protection hidden="1"/>
    </xf>
    <xf numFmtId="0" fontId="0" fillId="0" borderId="10" xfId="0" applyFill="1" applyBorder="1" applyAlignment="1" applyProtection="1">
      <alignment vertical="center" wrapText="1"/>
      <protection hidden="1"/>
    </xf>
    <xf numFmtId="0" fontId="0" fillId="0" borderId="14" xfId="0" applyFill="1" applyBorder="1" applyAlignment="1" applyProtection="1">
      <alignment horizontal="left" vertical="center" wrapText="1"/>
      <protection hidden="1"/>
    </xf>
    <xf numFmtId="0" fontId="2" fillId="14" borderId="2" xfId="0" applyFont="1" applyFill="1" applyBorder="1" applyAlignment="1" applyProtection="1">
      <alignment horizontal="center" vertical="center" wrapText="1"/>
      <protection hidden="1"/>
    </xf>
    <xf numFmtId="0" fontId="0" fillId="0" borderId="43" xfId="0" applyBorder="1" applyProtection="1">
      <protection hidden="1"/>
    </xf>
    <xf numFmtId="2" fontId="0" fillId="0" borderId="67" xfId="0" applyNumberFormat="1" applyBorder="1" applyAlignment="1" applyProtection="1">
      <alignment horizontal="center" vertical="center"/>
      <protection hidden="1"/>
    </xf>
    <xf numFmtId="0" fontId="0" fillId="0" borderId="78" xfId="0" applyBorder="1" applyProtection="1">
      <protection hidden="1"/>
    </xf>
    <xf numFmtId="2" fontId="0" fillId="0" borderId="17" xfId="0" applyNumberFormat="1" applyBorder="1" applyAlignment="1" applyProtection="1">
      <alignment horizontal="center" vertical="center"/>
      <protection hidden="1"/>
    </xf>
    <xf numFmtId="2" fontId="0" fillId="0" borderId="42" xfId="0" applyNumberFormat="1" applyBorder="1" applyAlignment="1" applyProtection="1">
      <alignment horizontal="center" vertical="center"/>
      <protection hidden="1"/>
    </xf>
    <xf numFmtId="0" fontId="0" fillId="0" borderId="10" xfId="0" applyFont="1" applyBorder="1" applyProtection="1">
      <protection hidden="1"/>
    </xf>
    <xf numFmtId="0" fontId="0" fillId="0" borderId="14" xfId="0" applyFont="1" applyBorder="1" applyProtection="1">
      <protection hidden="1"/>
    </xf>
    <xf numFmtId="0" fontId="0" fillId="0" borderId="12" xfId="0" applyFont="1" applyBorder="1" applyProtection="1">
      <protection hidden="1"/>
    </xf>
    <xf numFmtId="0" fontId="23" fillId="0" borderId="16" xfId="0" applyFont="1" applyBorder="1" applyAlignment="1" applyProtection="1">
      <alignment horizontal="center" vertical="center"/>
      <protection hidden="1"/>
    </xf>
    <xf numFmtId="0" fontId="23" fillId="0" borderId="17" xfId="0" applyFont="1" applyBorder="1" applyAlignment="1" applyProtection="1">
      <alignment horizontal="center" vertical="center"/>
      <protection hidden="1"/>
    </xf>
    <xf numFmtId="0" fontId="23" fillId="0" borderId="22" xfId="0" applyFont="1" applyBorder="1" applyAlignment="1" applyProtection="1">
      <alignment horizontal="center" vertical="center"/>
      <protection hidden="1"/>
    </xf>
    <xf numFmtId="0" fontId="23" fillId="0" borderId="42" xfId="0" applyFont="1" applyBorder="1" applyAlignment="1" applyProtection="1">
      <alignment horizontal="center" vertical="center"/>
      <protection hidden="1"/>
    </xf>
    <xf numFmtId="0" fontId="23" fillId="0" borderId="23" xfId="0" applyFont="1" applyBorder="1" applyAlignment="1" applyProtection="1">
      <alignment horizontal="center" vertical="center"/>
      <protection hidden="1"/>
    </xf>
    <xf numFmtId="0" fontId="23" fillId="0" borderId="68" xfId="0" applyFont="1" applyBorder="1" applyAlignment="1" applyProtection="1">
      <alignment horizontal="center" vertical="center"/>
      <protection hidden="1"/>
    </xf>
    <xf numFmtId="0" fontId="23" fillId="5" borderId="69" xfId="0" applyFont="1" applyFill="1" applyBorder="1" applyProtection="1">
      <protection hidden="1"/>
    </xf>
    <xf numFmtId="3" fontId="23" fillId="5" borderId="32" xfId="0" applyNumberFormat="1" applyFont="1" applyFill="1" applyBorder="1" applyAlignment="1" applyProtection="1">
      <alignment horizontal="center" vertical="center"/>
      <protection hidden="1"/>
    </xf>
    <xf numFmtId="3" fontId="23" fillId="5" borderId="33" xfId="0" applyNumberFormat="1" applyFont="1" applyFill="1" applyBorder="1" applyAlignment="1" applyProtection="1">
      <alignment horizontal="center" vertical="center"/>
      <protection hidden="1"/>
    </xf>
    <xf numFmtId="0" fontId="23" fillId="5" borderId="25" xfId="0" applyFont="1" applyFill="1" applyBorder="1" applyProtection="1">
      <protection hidden="1"/>
    </xf>
    <xf numFmtId="0" fontId="23" fillId="5" borderId="15" xfId="0" applyFont="1" applyFill="1" applyBorder="1" applyProtection="1">
      <protection hidden="1"/>
    </xf>
    <xf numFmtId="0" fontId="23" fillId="5" borderId="21" xfId="0" applyFont="1" applyFill="1" applyBorder="1" applyProtection="1">
      <protection hidden="1"/>
    </xf>
    <xf numFmtId="0" fontId="23" fillId="5" borderId="39" xfId="0" applyFont="1" applyFill="1" applyBorder="1" applyProtection="1">
      <protection hidden="1"/>
    </xf>
    <xf numFmtId="0" fontId="23" fillId="5" borderId="25" xfId="0" applyFont="1" applyFill="1" applyBorder="1" applyAlignment="1" applyProtection="1">
      <alignment horizontal="center" vertical="center"/>
      <protection hidden="1"/>
    </xf>
    <xf numFmtId="0" fontId="23" fillId="5" borderId="23" xfId="0" applyFont="1" applyFill="1" applyBorder="1" applyAlignment="1" applyProtection="1">
      <alignment horizontal="center" vertical="center"/>
      <protection hidden="1"/>
    </xf>
    <xf numFmtId="0" fontId="23" fillId="5" borderId="68" xfId="0" applyFont="1" applyFill="1" applyBorder="1" applyAlignment="1" applyProtection="1">
      <alignment horizontal="center" vertical="center"/>
      <protection hidden="1"/>
    </xf>
    <xf numFmtId="0" fontId="23" fillId="0" borderId="21" xfId="0" applyFont="1" applyBorder="1" applyAlignment="1" applyProtection="1">
      <alignment horizontal="center" vertical="center"/>
      <protection hidden="1"/>
    </xf>
    <xf numFmtId="0" fontId="36" fillId="9" borderId="3" xfId="0" applyFont="1" applyFill="1" applyBorder="1" applyAlignment="1" applyProtection="1">
      <alignment horizontal="center" vertical="center"/>
      <protection hidden="1"/>
    </xf>
    <xf numFmtId="49" fontId="44" fillId="2" borderId="41" xfId="0" applyNumberFormat="1" applyFont="1" applyFill="1" applyBorder="1" applyAlignment="1" applyProtection="1">
      <alignment horizontal="center" vertical="center" wrapText="1"/>
      <protection locked="0"/>
    </xf>
    <xf numFmtId="49" fontId="44" fillId="2" borderId="17" xfId="0" applyNumberFormat="1" applyFont="1" applyFill="1" applyBorder="1" applyAlignment="1" applyProtection="1">
      <alignment horizontal="center" vertical="center" wrapText="1"/>
      <protection locked="0"/>
    </xf>
    <xf numFmtId="49" fontId="44" fillId="2" borderId="42" xfId="0" applyNumberFormat="1" applyFont="1" applyFill="1" applyBorder="1" applyAlignment="1" applyProtection="1">
      <alignment horizontal="center" vertical="center" wrapText="1"/>
      <protection locked="0"/>
    </xf>
    <xf numFmtId="2" fontId="15" fillId="4" borderId="1" xfId="51" applyNumberFormat="1" applyFont="1" applyFill="1" applyBorder="1" applyAlignment="1" applyProtection="1">
      <alignment horizontal="center" vertical="center" wrapText="1"/>
      <protection hidden="1"/>
    </xf>
    <xf numFmtId="164" fontId="0" fillId="0" borderId="2" xfId="0" applyNumberFormat="1" applyBorder="1" applyAlignment="1" applyProtection="1">
      <alignment horizontal="center" vertical="center"/>
      <protection hidden="1"/>
    </xf>
    <xf numFmtId="0" fontId="15" fillId="8" borderId="16" xfId="0" applyFont="1" applyFill="1" applyBorder="1" applyAlignment="1" applyProtection="1">
      <alignment horizontal="center" vertical="center" wrapText="1"/>
      <protection hidden="1"/>
    </xf>
    <xf numFmtId="44" fontId="0" fillId="8" borderId="16" xfId="51" applyFont="1" applyFill="1" applyBorder="1" applyAlignment="1" applyProtection="1">
      <alignment horizontal="center" vertical="center" wrapText="1"/>
      <protection hidden="1"/>
    </xf>
    <xf numFmtId="44" fontId="0" fillId="2" borderId="16" xfId="51" applyFont="1" applyFill="1" applyBorder="1" applyAlignment="1" applyProtection="1">
      <alignment horizontal="right" vertical="center"/>
      <protection locked="0"/>
    </xf>
    <xf numFmtId="0" fontId="2" fillId="11" borderId="1" xfId="0" applyFont="1" applyFill="1" applyBorder="1" applyProtection="1">
      <protection hidden="1"/>
    </xf>
    <xf numFmtId="0" fontId="2" fillId="14" borderId="3" xfId="0" applyFont="1" applyFill="1" applyBorder="1" applyAlignment="1" applyProtection="1">
      <alignment horizontal="center" vertical="center" wrapText="1"/>
      <protection hidden="1"/>
    </xf>
    <xf numFmtId="0" fontId="4" fillId="2" borderId="0" xfId="0" applyFont="1" applyFill="1" applyBorder="1" applyAlignment="1" applyProtection="1">
      <alignment vertical="center"/>
      <protection hidden="1"/>
    </xf>
    <xf numFmtId="44" fontId="0" fillId="8" borderId="86" xfId="51" applyFont="1" applyFill="1" applyBorder="1" applyAlignment="1" applyProtection="1">
      <alignment horizontal="center" vertical="center" wrapText="1"/>
      <protection hidden="1"/>
    </xf>
    <xf numFmtId="0" fontId="0" fillId="8" borderId="16" xfId="0" applyFill="1" applyBorder="1" applyAlignment="1" applyProtection="1">
      <alignment horizontal="center" vertical="center" wrapText="1"/>
      <protection hidden="1"/>
    </xf>
    <xf numFmtId="0" fontId="27" fillId="11" borderId="32" xfId="0" applyFont="1" applyFill="1" applyBorder="1" applyAlignment="1" applyProtection="1">
      <alignment horizontal="center" vertical="center" wrapText="1"/>
    </xf>
    <xf numFmtId="0" fontId="2" fillId="11" borderId="32" xfId="0" applyFont="1" applyFill="1" applyBorder="1" applyAlignment="1" applyProtection="1">
      <alignment horizontal="center" vertical="center" wrapText="1"/>
    </xf>
    <xf numFmtId="0" fontId="2" fillId="11" borderId="33" xfId="0" applyFont="1" applyFill="1" applyBorder="1" applyAlignment="1" applyProtection="1">
      <alignment horizontal="center" vertical="center" wrapText="1"/>
    </xf>
    <xf numFmtId="0" fontId="50" fillId="11" borderId="1" xfId="0" applyFont="1" applyFill="1" applyBorder="1" applyProtection="1"/>
    <xf numFmtId="0" fontId="33" fillId="11" borderId="1" xfId="0" applyFont="1" applyFill="1" applyBorder="1" applyAlignment="1" applyProtection="1">
      <alignment horizontal="center" vertical="center" wrapText="1"/>
    </xf>
    <xf numFmtId="0" fontId="50" fillId="11" borderId="35" xfId="0" applyFont="1" applyFill="1" applyBorder="1" applyAlignment="1" applyProtection="1">
      <alignment wrapText="1"/>
    </xf>
    <xf numFmtId="44" fontId="15" fillId="4" borderId="1" xfId="51" applyFont="1" applyFill="1" applyBorder="1" applyAlignment="1" applyProtection="1">
      <alignment horizontal="center" vertical="center"/>
    </xf>
    <xf numFmtId="0" fontId="40" fillId="4" borderId="1" xfId="0" applyFont="1" applyFill="1" applyBorder="1" applyAlignment="1" applyProtection="1">
      <alignment horizontal="center" vertical="center" wrapText="1"/>
    </xf>
    <xf numFmtId="0" fontId="40" fillId="4" borderId="1" xfId="0" applyFont="1" applyFill="1" applyBorder="1" applyAlignment="1" applyProtection="1">
      <alignment horizontal="left" vertical="center" wrapText="1"/>
    </xf>
    <xf numFmtId="0" fontId="0" fillId="4" borderId="35" xfId="0" applyFill="1" applyBorder="1" applyAlignment="1" applyProtection="1">
      <alignment horizontal="center" vertical="center"/>
    </xf>
    <xf numFmtId="0" fontId="0" fillId="5" borderId="39" xfId="0" applyFill="1" applyBorder="1" applyAlignment="1" applyProtection="1">
      <alignment horizontal="center" vertical="center"/>
    </xf>
    <xf numFmtId="0" fontId="0" fillId="17" borderId="16" xfId="0" applyFill="1" applyBorder="1" applyAlignment="1" applyProtection="1">
      <alignment horizontal="center" vertical="center" wrapText="1"/>
    </xf>
    <xf numFmtId="0" fontId="0" fillId="17" borderId="40" xfId="0" applyFill="1" applyBorder="1" applyAlignment="1" applyProtection="1">
      <alignment horizontal="center" vertical="center" wrapText="1"/>
    </xf>
    <xf numFmtId="44" fontId="0" fillId="17" borderId="16" xfId="51" applyFont="1" applyFill="1" applyBorder="1" applyAlignment="1" applyProtection="1">
      <alignment horizontal="right" vertical="center" wrapText="1"/>
    </xf>
    <xf numFmtId="0" fontId="0" fillId="5" borderId="15" xfId="0" applyFill="1" applyBorder="1" applyAlignment="1" applyProtection="1">
      <alignment horizontal="center" vertical="center"/>
    </xf>
    <xf numFmtId="0" fontId="0" fillId="5" borderId="21" xfId="0" applyFill="1" applyBorder="1" applyAlignment="1" applyProtection="1">
      <alignment horizontal="center" vertical="center"/>
    </xf>
    <xf numFmtId="0" fontId="0" fillId="17" borderId="22" xfId="0" applyFill="1" applyBorder="1" applyAlignment="1" applyProtection="1">
      <alignment horizontal="center" vertical="center" wrapText="1"/>
    </xf>
    <xf numFmtId="0" fontId="24" fillId="2" borderId="0" xfId="0" applyFont="1" applyFill="1" applyProtection="1"/>
    <xf numFmtId="44" fontId="38" fillId="11" borderId="85" xfId="51" applyFont="1" applyFill="1" applyBorder="1" applyProtection="1"/>
    <xf numFmtId="0" fontId="24" fillId="2" borderId="8" xfId="0" applyFont="1" applyFill="1" applyBorder="1" applyProtection="1"/>
    <xf numFmtId="0" fontId="24" fillId="2" borderId="0" xfId="0" applyFont="1" applyFill="1" applyBorder="1" applyProtection="1"/>
    <xf numFmtId="164" fontId="38" fillId="0" borderId="0" xfId="0" applyNumberFormat="1" applyFont="1" applyFill="1" applyBorder="1" applyProtection="1"/>
    <xf numFmtId="0" fontId="49" fillId="11" borderId="27" xfId="0" applyFont="1" applyFill="1" applyBorder="1" applyAlignment="1" applyProtection="1">
      <alignment horizontal="center" vertical="center" wrapText="1"/>
    </xf>
    <xf numFmtId="0" fontId="49" fillId="11" borderId="60" xfId="0" applyFont="1" applyFill="1" applyBorder="1" applyAlignment="1" applyProtection="1">
      <alignment horizontal="center" vertical="center" wrapText="1"/>
    </xf>
    <xf numFmtId="44" fontId="0" fillId="17" borderId="16" xfId="51" applyFont="1" applyFill="1" applyBorder="1" applyAlignment="1" applyProtection="1">
      <alignment horizontal="center" vertical="center" wrapText="1"/>
    </xf>
    <xf numFmtId="44" fontId="0" fillId="17" borderId="16" xfId="51" applyFont="1" applyFill="1" applyBorder="1" applyAlignment="1" applyProtection="1">
      <alignment horizontal="right" vertical="center"/>
    </xf>
    <xf numFmtId="0" fontId="36" fillId="2" borderId="0" xfId="0" applyFont="1" applyFill="1" applyBorder="1" applyAlignment="1" applyProtection="1">
      <alignment vertical="center"/>
    </xf>
    <xf numFmtId="44" fontId="36" fillId="2" borderId="0" xfId="0" applyNumberFormat="1" applyFont="1" applyFill="1" applyBorder="1" applyAlignment="1" applyProtection="1">
      <alignment vertical="center"/>
    </xf>
    <xf numFmtId="0" fontId="45" fillId="11" borderId="27" xfId="0" applyFont="1" applyFill="1" applyBorder="1" applyAlignment="1" applyProtection="1">
      <alignment horizontal="center" vertical="center" wrapText="1"/>
    </xf>
    <xf numFmtId="0" fontId="0" fillId="11" borderId="1" xfId="0" applyFont="1" applyFill="1" applyBorder="1" applyProtection="1"/>
    <xf numFmtId="0" fontId="0" fillId="11" borderId="35" xfId="0" applyFont="1" applyFill="1" applyBorder="1" applyAlignment="1" applyProtection="1">
      <alignment wrapText="1"/>
    </xf>
    <xf numFmtId="164" fontId="0" fillId="17" borderId="23" xfId="0" applyNumberFormat="1" applyFill="1" applyBorder="1" applyAlignment="1" applyProtection="1">
      <alignment vertical="center"/>
    </xf>
    <xf numFmtId="0" fontId="24" fillId="2" borderId="7" xfId="0" applyFont="1" applyFill="1" applyBorder="1" applyProtection="1"/>
    <xf numFmtId="0" fontId="36" fillId="2" borderId="7" xfId="0" applyFont="1" applyFill="1" applyBorder="1" applyAlignment="1" applyProtection="1">
      <alignment vertical="center"/>
    </xf>
    <xf numFmtId="0" fontId="36" fillId="2" borderId="7" xfId="0" applyFont="1" applyFill="1" applyBorder="1" applyAlignment="1" applyProtection="1">
      <alignment horizontal="center" vertical="center"/>
    </xf>
    <xf numFmtId="0" fontId="36" fillId="11" borderId="3" xfId="0" applyFont="1" applyFill="1" applyBorder="1" applyAlignment="1" applyProtection="1">
      <alignment horizontal="center" vertical="center"/>
    </xf>
    <xf numFmtId="164" fontId="38" fillId="11" borderId="19" xfId="51" applyNumberFormat="1" applyFont="1" applyFill="1" applyBorder="1" applyProtection="1"/>
    <xf numFmtId="0" fontId="24" fillId="2" borderId="43" xfId="0" applyFont="1" applyFill="1" applyBorder="1" applyProtection="1"/>
    <xf numFmtId="164" fontId="38" fillId="0" borderId="7" xfId="0" applyNumberFormat="1" applyFont="1" applyFill="1" applyBorder="1" applyProtection="1"/>
    <xf numFmtId="0" fontId="0" fillId="2" borderId="0" xfId="0" applyFill="1" applyProtection="1"/>
    <xf numFmtId="0" fontId="0" fillId="2" borderId="83" xfId="0" applyFill="1" applyBorder="1" applyProtection="1"/>
    <xf numFmtId="44" fontId="0" fillId="2" borderId="83" xfId="51" applyFont="1" applyFill="1" applyBorder="1" applyProtection="1"/>
    <xf numFmtId="0" fontId="0" fillId="2" borderId="81" xfId="0" applyFill="1" applyBorder="1" applyProtection="1"/>
    <xf numFmtId="44" fontId="0" fillId="2" borderId="81" xfId="51" applyFont="1" applyFill="1" applyBorder="1" applyProtection="1"/>
    <xf numFmtId="0" fontId="0" fillId="2" borderId="82" xfId="0" applyFill="1" applyBorder="1" applyProtection="1"/>
    <xf numFmtId="44" fontId="0" fillId="2" borderId="82" xfId="51" applyFont="1" applyFill="1" applyBorder="1" applyProtection="1"/>
    <xf numFmtId="0" fontId="0" fillId="2" borderId="0" xfId="0" applyFill="1" applyBorder="1" applyProtection="1"/>
    <xf numFmtId="0" fontId="0" fillId="2" borderId="0" xfId="0" applyFill="1" applyBorder="1" applyAlignment="1" applyProtection="1">
      <alignment horizontal="center" vertical="center"/>
    </xf>
    <xf numFmtId="0" fontId="0" fillId="2" borderId="7" xfId="0" applyFill="1" applyBorder="1" applyAlignment="1" applyProtection="1">
      <alignment horizontal="center" vertical="center"/>
    </xf>
    <xf numFmtId="0" fontId="0" fillId="2" borderId="0" xfId="0" applyFill="1" applyAlignment="1" applyProtection="1">
      <alignment horizontal="center" vertical="center"/>
    </xf>
    <xf numFmtId="0" fontId="0" fillId="2" borderId="0" xfId="0" applyFill="1" applyBorder="1" applyAlignment="1" applyProtection="1">
      <alignment horizontal="center" vertical="center" wrapText="1"/>
    </xf>
    <xf numFmtId="0" fontId="0" fillId="2" borderId="0" xfId="0" applyFill="1" applyAlignment="1" applyProtection="1">
      <alignment horizontal="center" vertical="center" wrapText="1"/>
    </xf>
    <xf numFmtId="0" fontId="16" fillId="2" borderId="0" xfId="0" applyFont="1" applyFill="1" applyBorder="1" applyAlignment="1" applyProtection="1">
      <alignment horizontal="center" vertical="center" wrapText="1"/>
    </xf>
    <xf numFmtId="0" fontId="0" fillId="2" borderId="9" xfId="0" applyFill="1" applyBorder="1" applyAlignment="1" applyProtection="1">
      <alignment horizontal="center" vertical="center"/>
    </xf>
    <xf numFmtId="0" fontId="17" fillId="15" borderId="20" xfId="0" applyFont="1" applyFill="1" applyBorder="1" applyAlignment="1" applyProtection="1">
      <alignment horizontal="center" vertical="center" wrapText="1"/>
    </xf>
    <xf numFmtId="0" fontId="17" fillId="15" borderId="18" xfId="0" applyFont="1" applyFill="1" applyBorder="1" applyAlignment="1" applyProtection="1">
      <alignment horizontal="center" vertical="center" wrapText="1"/>
    </xf>
    <xf numFmtId="0" fontId="17" fillId="15" borderId="19" xfId="0" applyFont="1" applyFill="1" applyBorder="1" applyAlignment="1" applyProtection="1">
      <alignment horizontal="center" vertical="center" wrapText="1"/>
    </xf>
    <xf numFmtId="0" fontId="4" fillId="2" borderId="0" xfId="0" applyFont="1" applyFill="1" applyBorder="1" applyAlignment="1" applyProtection="1">
      <alignment vertical="center" wrapText="1"/>
    </xf>
    <xf numFmtId="0" fontId="15" fillId="11" borderId="15" xfId="0" applyFont="1" applyFill="1" applyBorder="1" applyAlignment="1" applyProtection="1">
      <alignment horizontal="left" vertical="center"/>
    </xf>
    <xf numFmtId="164" fontId="0" fillId="11" borderId="23" xfId="0" applyNumberFormat="1" applyFont="1" applyFill="1" applyBorder="1" applyAlignment="1" applyProtection="1">
      <alignment horizontal="center" vertical="center"/>
    </xf>
    <xf numFmtId="164" fontId="17" fillId="15" borderId="18" xfId="0" applyNumberFormat="1" applyFont="1" applyFill="1" applyBorder="1" applyAlignment="1" applyProtection="1">
      <alignment horizontal="center" vertical="center" wrapText="1"/>
    </xf>
    <xf numFmtId="0" fontId="0" fillId="2" borderId="0" xfId="0" applyFill="1" applyAlignment="1" applyProtection="1">
      <alignment vertical="center"/>
    </xf>
    <xf numFmtId="0" fontId="2" fillId="2" borderId="0" xfId="0" applyFont="1" applyFill="1" applyAlignment="1" applyProtection="1">
      <alignment horizontal="center" vertical="center" wrapText="1"/>
    </xf>
    <xf numFmtId="0" fontId="28" fillId="11" borderId="27" xfId="0" applyFont="1" applyFill="1" applyBorder="1" applyAlignment="1" applyProtection="1">
      <alignment horizontal="center" vertical="center" wrapText="1"/>
    </xf>
    <xf numFmtId="0" fontId="0" fillId="11" borderId="1" xfId="0" applyFill="1" applyBorder="1" applyProtection="1"/>
    <xf numFmtId="0" fontId="0" fillId="11" borderId="35" xfId="0" applyFill="1" applyBorder="1" applyAlignment="1" applyProtection="1">
      <alignment wrapText="1"/>
    </xf>
    <xf numFmtId="0" fontId="0" fillId="17" borderId="26" xfId="0" applyFill="1" applyBorder="1" applyAlignment="1" applyProtection="1">
      <alignment horizontal="center" vertical="center" wrapText="1"/>
    </xf>
    <xf numFmtId="0" fontId="15" fillId="17" borderId="40" xfId="0" applyFont="1" applyFill="1" applyBorder="1" applyAlignment="1" applyProtection="1">
      <alignment horizontal="center" vertical="center" wrapText="1"/>
    </xf>
    <xf numFmtId="0" fontId="15" fillId="17" borderId="16" xfId="0" applyFont="1" applyFill="1" applyBorder="1" applyAlignment="1" applyProtection="1">
      <alignment horizontal="center" vertical="center" wrapText="1"/>
    </xf>
    <xf numFmtId="0" fontId="15" fillId="17" borderId="22" xfId="0" applyFont="1" applyFill="1" applyBorder="1" applyAlignment="1" applyProtection="1">
      <alignment horizontal="center" vertical="center" wrapText="1"/>
    </xf>
    <xf numFmtId="164" fontId="36" fillId="2" borderId="7" xfId="0" applyNumberFormat="1" applyFont="1" applyFill="1" applyBorder="1" applyAlignment="1" applyProtection="1">
      <alignment horizontal="center" vertical="center"/>
    </xf>
    <xf numFmtId="164" fontId="36" fillId="11" borderId="20" xfId="0" applyNumberFormat="1" applyFont="1" applyFill="1" applyBorder="1" applyAlignment="1" applyProtection="1">
      <alignment horizontal="center" vertical="center"/>
    </xf>
    <xf numFmtId="44" fontId="36" fillId="11" borderId="12" xfId="0" applyNumberFormat="1" applyFont="1" applyFill="1" applyBorder="1" applyAlignment="1" applyProtection="1">
      <alignment horizontal="center" vertical="center"/>
    </xf>
    <xf numFmtId="44" fontId="15" fillId="2" borderId="16" xfId="51" applyFont="1" applyFill="1" applyBorder="1" applyAlignment="1" applyProtection="1">
      <alignment horizontal="center" vertical="center"/>
      <protection locked="0"/>
    </xf>
    <xf numFmtId="2" fontId="0" fillId="17" borderId="16" xfId="51" applyNumberFormat="1" applyFont="1" applyFill="1" applyBorder="1" applyAlignment="1" applyProtection="1">
      <alignment horizontal="center" vertical="center" wrapText="1"/>
      <protection locked="0"/>
    </xf>
    <xf numFmtId="0" fontId="34" fillId="2" borderId="16" xfId="0" applyFont="1" applyFill="1" applyBorder="1" applyAlignment="1" applyProtection="1">
      <alignment horizontal="center" vertical="center"/>
      <protection locked="0" hidden="1"/>
    </xf>
    <xf numFmtId="0" fontId="40" fillId="2" borderId="16" xfId="0" applyFont="1" applyFill="1" applyBorder="1" applyAlignment="1" applyProtection="1">
      <alignment horizontal="left" vertical="center" wrapText="1"/>
      <protection locked="0" hidden="1"/>
    </xf>
    <xf numFmtId="164" fontId="0" fillId="2" borderId="23" xfId="0" applyNumberFormat="1" applyFill="1" applyBorder="1" applyAlignment="1" applyProtection="1">
      <alignment vertical="center"/>
      <protection locked="0" hidden="1"/>
    </xf>
    <xf numFmtId="44" fontId="0" fillId="2" borderId="16" xfId="51" applyFont="1" applyFill="1" applyBorder="1" applyAlignment="1" applyProtection="1">
      <alignment horizontal="right" vertical="center"/>
      <protection locked="0" hidden="1"/>
    </xf>
    <xf numFmtId="0" fontId="0" fillId="17" borderId="23" xfId="0" applyFill="1" applyBorder="1" applyAlignment="1" applyProtection="1">
      <alignment horizontal="center" vertical="center" wrapText="1"/>
    </xf>
    <xf numFmtId="0" fontId="40" fillId="2" borderId="23" xfId="0" applyFont="1" applyFill="1" applyBorder="1" applyAlignment="1" applyProtection="1">
      <alignment horizontal="left" vertical="center" wrapText="1"/>
      <protection locked="0" hidden="1"/>
    </xf>
    <xf numFmtId="164" fontId="0" fillId="2" borderId="68" xfId="0" applyNumberFormat="1" applyFill="1" applyBorder="1" applyAlignment="1" applyProtection="1">
      <alignment horizontal="center" vertical="center"/>
      <protection locked="0"/>
    </xf>
    <xf numFmtId="0" fontId="0" fillId="17" borderId="51" xfId="0" applyFill="1" applyBorder="1" applyAlignment="1" applyProtection="1">
      <alignment horizontal="center" vertical="center" wrapText="1"/>
    </xf>
    <xf numFmtId="44" fontId="38" fillId="11" borderId="20" xfId="51" applyFont="1" applyFill="1" applyBorder="1" applyAlignment="1" applyProtection="1">
      <alignment horizontal="center"/>
    </xf>
    <xf numFmtId="44" fontId="38" fillId="11" borderId="19" xfId="51" applyFont="1" applyFill="1" applyBorder="1" applyProtection="1"/>
    <xf numFmtId="0" fontId="0" fillId="17" borderId="41" xfId="0" applyFill="1" applyBorder="1" applyAlignment="1" applyProtection="1">
      <alignment horizontal="center" vertical="center" wrapText="1"/>
    </xf>
    <xf numFmtId="0" fontId="0" fillId="5" borderId="25" xfId="0" applyFill="1" applyBorder="1" applyAlignment="1" applyProtection="1">
      <alignment horizontal="center" vertical="center"/>
    </xf>
    <xf numFmtId="0" fontId="0" fillId="17" borderId="39" xfId="0" applyFill="1" applyBorder="1" applyAlignment="1" applyProtection="1">
      <alignment horizontal="center" vertical="center" wrapText="1"/>
    </xf>
    <xf numFmtId="44" fontId="0" fillId="17" borderId="23" xfId="51" applyFont="1" applyFill="1" applyBorder="1" applyAlignment="1" applyProtection="1">
      <alignment horizontal="center" vertical="center"/>
    </xf>
    <xf numFmtId="0" fontId="0" fillId="17" borderId="23" xfId="51" applyNumberFormat="1" applyFont="1" applyFill="1" applyBorder="1" applyAlignment="1" applyProtection="1">
      <alignment horizontal="center" vertical="center"/>
    </xf>
    <xf numFmtId="0" fontId="15" fillId="4" borderId="26" xfId="0" applyFont="1" applyFill="1" applyBorder="1" applyAlignment="1" applyProtection="1">
      <alignment horizontal="left" vertical="center" wrapText="1"/>
    </xf>
    <xf numFmtId="44" fontId="15" fillId="2" borderId="16" xfId="0" applyNumberFormat="1" applyFont="1" applyFill="1" applyBorder="1" applyAlignment="1" applyProtection="1">
      <alignment horizontal="center" vertical="center"/>
      <protection locked="0" hidden="1"/>
    </xf>
    <xf numFmtId="0" fontId="15" fillId="4" borderId="56" xfId="0" applyFont="1" applyFill="1" applyBorder="1" applyAlignment="1" applyProtection="1">
      <alignment horizontal="left" vertical="center" wrapText="1"/>
    </xf>
    <xf numFmtId="0" fontId="0" fillId="17" borderId="54" xfId="0" applyFill="1" applyBorder="1" applyAlignment="1" applyProtection="1">
      <alignment horizontal="center" vertical="center" wrapText="1"/>
    </xf>
    <xf numFmtId="0" fontId="15" fillId="4" borderId="35" xfId="0" applyFont="1" applyFill="1" applyBorder="1" applyAlignment="1" applyProtection="1">
      <alignment horizontal="left" vertical="center" wrapText="1"/>
      <protection hidden="1"/>
    </xf>
    <xf numFmtId="0" fontId="0" fillId="2" borderId="23" xfId="0" applyFill="1" applyBorder="1" applyAlignment="1" applyProtection="1">
      <alignment horizontal="center" vertical="center" wrapText="1"/>
      <protection locked="0"/>
    </xf>
    <xf numFmtId="8" fontId="0" fillId="2" borderId="16" xfId="51" applyNumberFormat="1" applyFont="1" applyFill="1" applyBorder="1" applyAlignment="1" applyProtection="1">
      <alignment horizontal="center" vertical="center"/>
      <protection locked="0"/>
    </xf>
    <xf numFmtId="44" fontId="0" fillId="17" borderId="51" xfId="51" applyFont="1" applyFill="1" applyBorder="1" applyAlignment="1" applyProtection="1">
      <alignment horizontal="center" vertical="center" wrapText="1"/>
    </xf>
    <xf numFmtId="166" fontId="0" fillId="2" borderId="16" xfId="51" applyNumberFormat="1" applyFont="1" applyFill="1" applyBorder="1" applyAlignment="1" applyProtection="1">
      <alignment horizontal="center" vertical="center"/>
      <protection locked="0"/>
    </xf>
    <xf numFmtId="0" fontId="36" fillId="9" borderId="3" xfId="0" applyFont="1" applyFill="1" applyBorder="1" applyAlignment="1" applyProtection="1">
      <alignment vertical="center"/>
      <protection hidden="1"/>
    </xf>
    <xf numFmtId="164" fontId="36" fillId="9" borderId="89" xfId="0" applyNumberFormat="1" applyFont="1" applyFill="1" applyBorder="1" applyAlignment="1" applyProtection="1">
      <alignment horizontal="center" vertical="center"/>
      <protection hidden="1"/>
    </xf>
    <xf numFmtId="0" fontId="24" fillId="2" borderId="58" xfId="0" applyFont="1" applyFill="1" applyBorder="1" applyProtection="1">
      <protection hidden="1"/>
    </xf>
    <xf numFmtId="44" fontId="36" fillId="9" borderId="85" xfId="51" applyFont="1" applyFill="1" applyBorder="1" applyAlignment="1" applyProtection="1">
      <alignment horizontal="center" vertical="center"/>
      <protection hidden="1"/>
    </xf>
    <xf numFmtId="0" fontId="0" fillId="2" borderId="16" xfId="0" applyFill="1" applyBorder="1" applyAlignment="1" applyProtection="1">
      <alignment horizontal="center" vertical="center" wrapText="1"/>
      <protection locked="0" hidden="1"/>
    </xf>
    <xf numFmtId="0" fontId="0" fillId="0" borderId="14" xfId="0" applyBorder="1" applyProtection="1">
      <protection hidden="1"/>
    </xf>
    <xf numFmtId="0" fontId="0" fillId="0" borderId="12" xfId="0" applyBorder="1" applyProtection="1">
      <protection hidden="1"/>
    </xf>
    <xf numFmtId="0" fontId="0" fillId="7" borderId="2" xfId="0" applyFill="1" applyBorder="1" applyAlignment="1" applyProtection="1">
      <alignment horizontal="center" wrapText="1"/>
      <protection hidden="1"/>
    </xf>
    <xf numFmtId="0" fontId="33" fillId="11" borderId="53" xfId="0" applyFont="1" applyFill="1" applyBorder="1" applyAlignment="1" applyProtection="1">
      <alignment horizontal="center" vertical="center" wrapText="1"/>
    </xf>
    <xf numFmtId="0" fontId="27" fillId="11" borderId="52" xfId="0" applyFont="1" applyFill="1" applyBorder="1" applyAlignment="1" applyProtection="1">
      <alignment horizontal="center" vertical="center" wrapText="1"/>
    </xf>
    <xf numFmtId="0" fontId="27" fillId="21" borderId="32" xfId="0" applyFont="1" applyFill="1" applyBorder="1" applyAlignment="1" applyProtection="1">
      <alignment horizontal="center" vertical="center" wrapText="1"/>
      <protection hidden="1"/>
    </xf>
    <xf numFmtId="0" fontId="27" fillId="21" borderId="33" xfId="0" applyFont="1" applyFill="1" applyBorder="1" applyAlignment="1" applyProtection="1">
      <alignment horizontal="center" vertical="center" wrapText="1"/>
      <protection hidden="1"/>
    </xf>
    <xf numFmtId="0" fontId="49" fillId="21" borderId="27" xfId="0" applyFont="1" applyFill="1" applyBorder="1" applyAlignment="1" applyProtection="1">
      <alignment horizontal="center" vertical="center" wrapText="1"/>
      <protection hidden="1"/>
    </xf>
    <xf numFmtId="0" fontId="49" fillId="21" borderId="35" xfId="0" applyFont="1" applyFill="1" applyBorder="1" applyAlignment="1" applyProtection="1">
      <alignment horizontal="center" vertical="center" wrapText="1"/>
      <protection hidden="1"/>
    </xf>
    <xf numFmtId="14" fontId="15" fillId="4" borderId="1" xfId="0" applyNumberFormat="1" applyFont="1" applyFill="1" applyBorder="1" applyAlignment="1" applyProtection="1">
      <alignment horizontal="left" vertical="center" wrapText="1"/>
      <protection hidden="1"/>
    </xf>
    <xf numFmtId="0" fontId="15" fillId="21" borderId="1" xfId="0" applyFont="1" applyFill="1" applyBorder="1" applyAlignment="1" applyProtection="1">
      <alignment horizontal="center" vertical="center" wrapText="1"/>
      <protection hidden="1"/>
    </xf>
    <xf numFmtId="0" fontId="15" fillId="21" borderId="1" xfId="0" applyFont="1" applyFill="1" applyBorder="1" applyAlignment="1" applyProtection="1">
      <alignment horizontal="left" vertical="center" wrapText="1"/>
      <protection hidden="1"/>
    </xf>
    <xf numFmtId="14" fontId="15" fillId="21" borderId="1" xfId="0" applyNumberFormat="1" applyFont="1" applyFill="1" applyBorder="1" applyAlignment="1" applyProtection="1">
      <alignment horizontal="left" vertical="center" wrapText="1"/>
      <protection hidden="1"/>
    </xf>
    <xf numFmtId="0" fontId="13" fillId="20" borderId="20" xfId="0" applyFont="1" applyFill="1" applyBorder="1" applyAlignment="1" applyProtection="1">
      <alignment horizontal="center" vertical="center" wrapText="1"/>
      <protection hidden="1"/>
    </xf>
    <xf numFmtId="44" fontId="13" fillId="20" borderId="19" xfId="0" applyNumberFormat="1" applyFont="1" applyFill="1" applyBorder="1" applyAlignment="1" applyProtection="1">
      <alignment horizontal="center" vertical="center" wrapText="1"/>
      <protection hidden="1"/>
    </xf>
    <xf numFmtId="14" fontId="0" fillId="2" borderId="23" xfId="0" applyNumberFormat="1" applyFill="1" applyBorder="1" applyAlignment="1" applyProtection="1">
      <alignment horizontal="center" vertical="center" wrapText="1"/>
      <protection locked="0"/>
    </xf>
    <xf numFmtId="44" fontId="0" fillId="2" borderId="23" xfId="51" applyFont="1" applyFill="1" applyBorder="1" applyAlignment="1" applyProtection="1">
      <alignment horizontal="center" vertical="center"/>
      <protection locked="0"/>
    </xf>
    <xf numFmtId="49" fontId="44" fillId="2" borderId="68" xfId="0" applyNumberFormat="1" applyFont="1" applyFill="1" applyBorder="1" applyAlignment="1" applyProtection="1">
      <alignment horizontal="center" vertical="center" wrapText="1"/>
      <protection locked="0"/>
    </xf>
    <xf numFmtId="14" fontId="0" fillId="2" borderId="16" xfId="0" applyNumberFormat="1" applyFill="1" applyBorder="1" applyAlignment="1" applyProtection="1">
      <alignment horizontal="center" vertical="center" wrapText="1"/>
      <protection locked="0"/>
    </xf>
    <xf numFmtId="14" fontId="0" fillId="2" borderId="22" xfId="0" applyNumberFormat="1" applyFill="1" applyBorder="1" applyAlignment="1" applyProtection="1">
      <alignment horizontal="center" vertical="center" wrapText="1"/>
      <protection locked="0"/>
    </xf>
    <xf numFmtId="0" fontId="36" fillId="9" borderId="5" xfId="0" applyFont="1" applyFill="1" applyBorder="1" applyAlignment="1" applyProtection="1">
      <alignment vertical="center"/>
      <protection hidden="1"/>
    </xf>
    <xf numFmtId="0" fontId="27" fillId="21" borderId="52" xfId="0" applyFont="1" applyFill="1" applyBorder="1" applyAlignment="1" applyProtection="1">
      <alignment horizontal="center" vertical="center" wrapText="1"/>
      <protection hidden="1"/>
    </xf>
    <xf numFmtId="0" fontId="49" fillId="21" borderId="60" xfId="0" applyFont="1" applyFill="1" applyBorder="1" applyAlignment="1" applyProtection="1">
      <alignment horizontal="center" vertical="center" wrapText="1"/>
      <protection hidden="1"/>
    </xf>
    <xf numFmtId="14" fontId="15" fillId="4" borderId="1" xfId="0" applyNumberFormat="1" applyFont="1" applyFill="1" applyBorder="1" applyAlignment="1" applyProtection="1">
      <alignment horizontal="center" vertical="center" wrapText="1"/>
      <protection hidden="1"/>
    </xf>
    <xf numFmtId="0" fontId="15" fillId="21" borderId="26" xfId="0" applyFont="1" applyFill="1" applyBorder="1" applyAlignment="1" applyProtection="1">
      <alignment horizontal="center" vertical="center" wrapText="1"/>
      <protection hidden="1"/>
    </xf>
    <xf numFmtId="0" fontId="15" fillId="21" borderId="24" xfId="0" applyFont="1" applyFill="1" applyBorder="1" applyAlignment="1" applyProtection="1">
      <alignment horizontal="center" vertical="center" wrapText="1"/>
      <protection hidden="1"/>
    </xf>
    <xf numFmtId="14" fontId="15" fillId="21" borderId="24" xfId="0" applyNumberFormat="1" applyFont="1" applyFill="1" applyBorder="1" applyAlignment="1" applyProtection="1">
      <alignment horizontal="center" vertical="center" wrapText="1"/>
      <protection hidden="1"/>
    </xf>
    <xf numFmtId="44" fontId="15" fillId="21" borderId="24" xfId="51" applyFont="1" applyFill="1" applyBorder="1" applyAlignment="1" applyProtection="1">
      <alignment horizontal="center" vertical="center"/>
      <protection hidden="1"/>
    </xf>
    <xf numFmtId="2" fontId="15" fillId="21" borderId="24" xfId="51" applyNumberFormat="1" applyFont="1" applyFill="1" applyBorder="1" applyAlignment="1" applyProtection="1">
      <alignment horizontal="center" vertical="center" wrapText="1"/>
      <protection hidden="1"/>
    </xf>
    <xf numFmtId="49" fontId="29" fillId="21" borderId="90" xfId="0" applyNumberFormat="1" applyFont="1" applyFill="1" applyBorder="1" applyAlignment="1" applyProtection="1">
      <alignment horizontal="center" vertical="center" wrapText="1"/>
      <protection hidden="1"/>
    </xf>
    <xf numFmtId="44" fontId="0" fillId="0" borderId="16" xfId="51" applyFont="1" applyFill="1" applyBorder="1" applyAlignment="1" applyProtection="1">
      <alignment horizontal="center" vertical="center"/>
      <protection locked="0"/>
    </xf>
    <xf numFmtId="14" fontId="0" fillId="0" borderId="16" xfId="51" applyNumberFormat="1" applyFont="1" applyFill="1" applyBorder="1" applyAlignment="1" applyProtection="1">
      <alignment horizontal="center" vertical="center"/>
      <protection locked="0"/>
    </xf>
    <xf numFmtId="166" fontId="0" fillId="0" borderId="16" xfId="51" applyNumberFormat="1" applyFont="1" applyFill="1" applyBorder="1" applyAlignment="1" applyProtection="1">
      <alignment horizontal="center" vertical="center"/>
      <protection locked="0"/>
    </xf>
    <xf numFmtId="0" fontId="0" fillId="0" borderId="16" xfId="0" applyFill="1" applyBorder="1" applyAlignment="1" applyProtection="1">
      <alignment horizontal="center" vertical="center" wrapText="1"/>
      <protection locked="0"/>
    </xf>
    <xf numFmtId="0" fontId="15" fillId="4" borderId="26" xfId="0" applyFont="1" applyFill="1" applyBorder="1" applyAlignment="1" applyProtection="1">
      <alignment horizontal="center" vertical="center" wrapText="1"/>
      <protection hidden="1"/>
    </xf>
    <xf numFmtId="14" fontId="15" fillId="4" borderId="26" xfId="0" applyNumberFormat="1" applyFont="1" applyFill="1" applyBorder="1" applyAlignment="1" applyProtection="1">
      <alignment horizontal="center" vertical="center" wrapText="1"/>
      <protection hidden="1"/>
    </xf>
    <xf numFmtId="44" fontId="15" fillId="4" borderId="26" xfId="51" applyFont="1" applyFill="1" applyBorder="1" applyAlignment="1" applyProtection="1">
      <alignment horizontal="center" vertical="center" wrapText="1"/>
      <protection hidden="1"/>
    </xf>
    <xf numFmtId="0" fontId="13" fillId="20" borderId="1" xfId="0" applyFont="1" applyFill="1" applyBorder="1" applyAlignment="1" applyProtection="1">
      <alignment horizontal="center" vertical="center" wrapText="1"/>
      <protection hidden="1"/>
    </xf>
    <xf numFmtId="0" fontId="13" fillId="20" borderId="53" xfId="0" applyFont="1" applyFill="1" applyBorder="1" applyAlignment="1" applyProtection="1">
      <alignment horizontal="center" vertical="center" wrapText="1"/>
      <protection hidden="1"/>
    </xf>
    <xf numFmtId="0" fontId="13" fillId="20" borderId="3" xfId="0" applyFont="1" applyFill="1" applyBorder="1" applyAlignment="1" applyProtection="1">
      <alignment horizontal="center" vertical="center" wrapText="1"/>
      <protection hidden="1"/>
    </xf>
    <xf numFmtId="44" fontId="13" fillId="20" borderId="3" xfId="0" applyNumberFormat="1" applyFont="1" applyFill="1" applyBorder="1" applyAlignment="1" applyProtection="1">
      <alignment horizontal="center" vertical="center" wrapText="1"/>
      <protection hidden="1"/>
    </xf>
    <xf numFmtId="44" fontId="15" fillId="21" borderId="1" xfId="51" applyFont="1" applyFill="1" applyBorder="1" applyAlignment="1" applyProtection="1">
      <alignment horizontal="center" vertical="center" wrapText="1"/>
      <protection hidden="1"/>
    </xf>
    <xf numFmtId="44" fontId="0" fillId="2" borderId="23" xfId="51" applyFont="1" applyFill="1" applyBorder="1" applyAlignment="1" applyProtection="1">
      <alignment horizontal="center" vertical="center" wrapText="1"/>
      <protection locked="0"/>
    </xf>
    <xf numFmtId="0" fontId="36" fillId="9" borderId="5" xfId="0" applyFont="1" applyFill="1" applyBorder="1" applyAlignment="1" applyProtection="1">
      <alignment horizontal="center" vertical="center"/>
      <protection hidden="1"/>
    </xf>
    <xf numFmtId="0" fontId="49" fillId="21" borderId="24" xfId="0" applyFont="1" applyFill="1" applyBorder="1" applyAlignment="1" applyProtection="1">
      <alignment horizontal="center" vertical="center" wrapText="1"/>
      <protection hidden="1"/>
    </xf>
    <xf numFmtId="0" fontId="27" fillId="21" borderId="34" xfId="0" applyFont="1" applyFill="1" applyBorder="1" applyAlignment="1" applyProtection="1">
      <alignment horizontal="center" vertical="center" wrapText="1"/>
      <protection hidden="1"/>
    </xf>
    <xf numFmtId="0" fontId="49" fillId="21" borderId="53" xfId="0" applyFont="1" applyFill="1" applyBorder="1" applyAlignment="1" applyProtection="1">
      <alignment horizontal="center" vertical="center" wrapText="1"/>
      <protection hidden="1"/>
    </xf>
    <xf numFmtId="0" fontId="49" fillId="21" borderId="55" xfId="0" applyFont="1" applyFill="1" applyBorder="1" applyAlignment="1" applyProtection="1">
      <alignment horizontal="center" vertical="center" wrapText="1"/>
      <protection hidden="1"/>
    </xf>
    <xf numFmtId="0" fontId="49" fillId="21" borderId="6" xfId="0" applyFont="1" applyFill="1" applyBorder="1" applyAlignment="1" applyProtection="1">
      <alignment horizontal="center" vertical="center" wrapText="1"/>
      <protection hidden="1"/>
    </xf>
    <xf numFmtId="44" fontId="27" fillId="21" borderId="27" xfId="0" applyNumberFormat="1" applyFont="1" applyFill="1" applyBorder="1" applyAlignment="1" applyProtection="1">
      <alignment horizontal="center" vertical="center" wrapText="1"/>
      <protection hidden="1"/>
    </xf>
    <xf numFmtId="0" fontId="17" fillId="19" borderId="20" xfId="0" applyFont="1" applyFill="1" applyBorder="1" applyAlignment="1" applyProtection="1">
      <alignment horizontal="center" vertical="center" wrapText="1"/>
      <protection hidden="1"/>
    </xf>
    <xf numFmtId="0" fontId="17" fillId="19" borderId="19" xfId="0" applyFont="1" applyFill="1" applyBorder="1" applyAlignment="1" applyProtection="1">
      <alignment horizontal="center" vertical="center" wrapText="1"/>
      <protection hidden="1"/>
    </xf>
    <xf numFmtId="0" fontId="17" fillId="19" borderId="3" xfId="0" applyFont="1" applyFill="1" applyBorder="1" applyAlignment="1" applyProtection="1">
      <alignment horizontal="center" vertical="center" wrapText="1"/>
      <protection hidden="1"/>
    </xf>
    <xf numFmtId="164" fontId="17" fillId="19" borderId="19" xfId="0" applyNumberFormat="1" applyFont="1" applyFill="1" applyBorder="1" applyAlignment="1" applyProtection="1">
      <alignment horizontal="center" vertical="center" wrapText="1"/>
      <protection hidden="1"/>
    </xf>
    <xf numFmtId="0" fontId="0" fillId="21" borderId="88" xfId="0" applyFont="1" applyFill="1" applyBorder="1" applyAlignment="1" applyProtection="1">
      <alignment horizontal="left" vertical="center"/>
      <protection hidden="1"/>
    </xf>
    <xf numFmtId="44" fontId="0" fillId="21" borderId="68" xfId="51" applyFont="1" applyFill="1" applyBorder="1" applyAlignment="1" applyProtection="1">
      <alignment horizontal="center" vertical="center"/>
      <protection hidden="1"/>
    </xf>
    <xf numFmtId="0" fontId="0" fillId="21" borderId="15" xfId="0" applyFont="1" applyFill="1" applyBorder="1" applyAlignment="1" applyProtection="1">
      <alignment horizontal="left" vertical="center"/>
      <protection hidden="1"/>
    </xf>
    <xf numFmtId="0" fontId="0" fillId="21" borderId="21" xfId="0" applyFont="1" applyFill="1" applyBorder="1" applyAlignment="1" applyProtection="1">
      <alignment horizontal="left" vertical="center"/>
      <protection hidden="1"/>
    </xf>
    <xf numFmtId="0" fontId="22" fillId="21" borderId="8" xfId="0" applyFont="1" applyFill="1" applyBorder="1" applyAlignment="1" applyProtection="1">
      <alignment horizontal="center" vertical="center"/>
      <protection hidden="1"/>
    </xf>
    <xf numFmtId="164" fontId="22" fillId="21" borderId="46" xfId="0" applyNumberFormat="1" applyFont="1" applyFill="1" applyBorder="1" applyAlignment="1" applyProtection="1">
      <alignment horizontal="center" vertical="center"/>
      <protection hidden="1"/>
    </xf>
    <xf numFmtId="0" fontId="15" fillId="21" borderId="11" xfId="0" applyFont="1" applyFill="1" applyBorder="1" applyAlignment="1" applyProtection="1">
      <alignment horizontal="left" vertical="center" wrapText="1"/>
      <protection hidden="1"/>
    </xf>
    <xf numFmtId="44" fontId="15" fillId="21" borderId="17" xfId="51" applyFont="1" applyFill="1" applyBorder="1" applyAlignment="1" applyProtection="1">
      <alignment horizontal="right" vertical="center" wrapText="1"/>
      <protection hidden="1"/>
    </xf>
    <xf numFmtId="0" fontId="15" fillId="21" borderId="15" xfId="0" applyFont="1" applyFill="1" applyBorder="1" applyAlignment="1" applyProtection="1">
      <alignment horizontal="left" vertical="center"/>
      <protection hidden="1"/>
    </xf>
    <xf numFmtId="0" fontId="15" fillId="21" borderId="8" xfId="0" applyFont="1" applyFill="1" applyBorder="1" applyAlignment="1" applyProtection="1">
      <alignment horizontal="left" vertical="center"/>
      <protection hidden="1"/>
    </xf>
    <xf numFmtId="0" fontId="22" fillId="21" borderId="15" xfId="0" applyFont="1" applyFill="1" applyBorder="1" applyAlignment="1" applyProtection="1">
      <alignment horizontal="center" vertical="center"/>
      <protection hidden="1"/>
    </xf>
    <xf numFmtId="0" fontId="22" fillId="21" borderId="79" xfId="0" applyFont="1" applyFill="1" applyBorder="1" applyAlignment="1" applyProtection="1">
      <alignment horizontal="center" vertical="center"/>
      <protection hidden="1"/>
    </xf>
    <xf numFmtId="164" fontId="0" fillId="2" borderId="17" xfId="0" applyNumberFormat="1" applyFill="1" applyBorder="1" applyAlignment="1" applyProtection="1">
      <alignment horizontal="center" vertical="center"/>
      <protection locked="0"/>
    </xf>
    <xf numFmtId="44" fontId="0" fillId="2" borderId="22" xfId="51" applyFont="1" applyFill="1" applyBorder="1" applyAlignment="1" applyProtection="1">
      <alignment horizontal="right" vertical="center"/>
      <protection locked="0"/>
    </xf>
    <xf numFmtId="0" fontId="40" fillId="2" borderId="22" xfId="0" applyFont="1" applyFill="1" applyBorder="1" applyAlignment="1" applyProtection="1">
      <alignment horizontal="left" vertical="center" wrapText="1"/>
      <protection locked="0" hidden="1"/>
    </xf>
    <xf numFmtId="164" fontId="0" fillId="2" borderId="42" xfId="0" applyNumberFormat="1" applyFill="1" applyBorder="1" applyAlignment="1" applyProtection="1">
      <alignment horizontal="center" vertical="center"/>
      <protection locked="0"/>
    </xf>
    <xf numFmtId="44" fontId="15" fillId="2" borderId="22" xfId="51" applyFont="1" applyFill="1" applyBorder="1" applyAlignment="1" applyProtection="1">
      <alignment horizontal="center" vertical="center"/>
      <protection locked="0"/>
    </xf>
    <xf numFmtId="14" fontId="0" fillId="17" borderId="16" xfId="0" applyNumberFormat="1" applyFill="1" applyBorder="1" applyAlignment="1" applyProtection="1">
      <alignment horizontal="center" vertical="center" wrapText="1"/>
    </xf>
    <xf numFmtId="14" fontId="0" fillId="2" borderId="16" xfId="51" applyNumberFormat="1" applyFont="1" applyFill="1" applyBorder="1" applyAlignment="1" applyProtection="1">
      <alignment horizontal="right" vertical="center"/>
      <protection locked="0"/>
    </xf>
    <xf numFmtId="0" fontId="35" fillId="11" borderId="1" xfId="0" applyFont="1" applyFill="1" applyBorder="1" applyAlignment="1" applyProtection="1">
      <alignment horizontal="center" vertical="center" wrapText="1"/>
    </xf>
    <xf numFmtId="0" fontId="4" fillId="7" borderId="2" xfId="0" applyFont="1" applyFill="1" applyBorder="1" applyAlignment="1" applyProtection="1">
      <alignment horizontal="center" wrapText="1"/>
      <protection hidden="1"/>
    </xf>
    <xf numFmtId="0" fontId="23" fillId="0" borderId="0" xfId="0" applyFont="1" applyFill="1" applyBorder="1" applyProtection="1">
      <protection hidden="1"/>
    </xf>
    <xf numFmtId="0" fontId="40" fillId="2" borderId="86" xfId="0" applyFont="1" applyFill="1" applyBorder="1" applyAlignment="1" applyProtection="1">
      <alignment horizontal="left" vertical="center" wrapText="1"/>
      <protection locked="0" hidden="1"/>
    </xf>
    <xf numFmtId="0" fontId="2" fillId="11" borderId="52" xfId="0" applyFont="1" applyFill="1" applyBorder="1" applyAlignment="1" applyProtection="1">
      <alignment horizontal="center" vertical="center" wrapText="1"/>
    </xf>
    <xf numFmtId="0" fontId="23" fillId="0" borderId="12" xfId="0" applyFont="1" applyBorder="1" applyProtection="1">
      <protection hidden="1"/>
    </xf>
    <xf numFmtId="49" fontId="38" fillId="11" borderId="19" xfId="51" applyNumberFormat="1" applyFont="1" applyFill="1" applyBorder="1" applyAlignment="1" applyProtection="1">
      <alignment horizontal="center" vertical="center"/>
    </xf>
    <xf numFmtId="0" fontId="23" fillId="0" borderId="0" xfId="0" applyFont="1" applyFill="1" applyBorder="1" applyAlignment="1" applyProtection="1">
      <alignment horizontal="center" vertical="center"/>
      <protection hidden="1"/>
    </xf>
    <xf numFmtId="0" fontId="2" fillId="0" borderId="0" xfId="0" applyFont="1" applyFill="1" applyBorder="1" applyAlignment="1" applyProtection="1">
      <alignment horizontal="center" wrapText="1"/>
      <protection hidden="1"/>
    </xf>
    <xf numFmtId="0" fontId="0" fillId="17" borderId="86" xfId="0" applyFill="1" applyBorder="1" applyAlignment="1" applyProtection="1">
      <alignment horizontal="center" vertical="center" wrapText="1"/>
    </xf>
    <xf numFmtId="0" fontId="40" fillId="4" borderId="53" xfId="0" applyFont="1" applyFill="1" applyBorder="1" applyAlignment="1" applyProtection="1">
      <alignment horizontal="left" vertical="center" wrapText="1"/>
    </xf>
    <xf numFmtId="0" fontId="23" fillId="0" borderId="0" xfId="0" applyFont="1" applyBorder="1" applyAlignment="1" applyProtection="1">
      <alignment horizontal="center" vertical="center"/>
      <protection hidden="1"/>
    </xf>
    <xf numFmtId="0" fontId="0" fillId="0" borderId="0" xfId="0" applyBorder="1" applyProtection="1">
      <protection hidden="1"/>
    </xf>
    <xf numFmtId="0" fontId="0" fillId="0" borderId="0" xfId="0" applyFill="1" applyBorder="1" applyProtection="1">
      <protection hidden="1"/>
    </xf>
    <xf numFmtId="0" fontId="28" fillId="11" borderId="1" xfId="0" applyFont="1" applyFill="1" applyBorder="1" applyAlignment="1" applyProtection="1">
      <alignment horizontal="center" vertical="center" wrapText="1"/>
      <protection hidden="1"/>
    </xf>
    <xf numFmtId="0" fontId="13" fillId="11" borderId="32" xfId="0" applyFont="1" applyFill="1" applyBorder="1" applyAlignment="1" applyProtection="1">
      <alignment horizontal="center" vertical="center" wrapText="1"/>
      <protection hidden="1"/>
    </xf>
    <xf numFmtId="0" fontId="51" fillId="11" borderId="1" xfId="0" applyFont="1" applyFill="1" applyBorder="1" applyAlignment="1" applyProtection="1">
      <alignment horizontal="center" vertical="center" wrapText="1"/>
      <protection hidden="1"/>
    </xf>
    <xf numFmtId="0" fontId="0" fillId="7" borderId="2" xfId="0" applyFill="1" applyBorder="1" applyAlignment="1" applyProtection="1">
      <alignment horizontal="center" wrapText="1"/>
      <protection hidden="1"/>
    </xf>
    <xf numFmtId="0" fontId="0" fillId="2" borderId="0" xfId="0" applyFill="1" applyProtection="1">
      <protection hidden="1"/>
    </xf>
    <xf numFmtId="0" fontId="24" fillId="2" borderId="0" xfId="0" applyFont="1" applyFill="1" applyProtection="1">
      <protection hidden="1"/>
    </xf>
    <xf numFmtId="0" fontId="0" fillId="0" borderId="14" xfId="0" applyBorder="1" applyProtection="1">
      <protection hidden="1"/>
    </xf>
    <xf numFmtId="0" fontId="0" fillId="0" borderId="12" xfId="0" applyBorder="1" applyProtection="1">
      <protection hidden="1"/>
    </xf>
    <xf numFmtId="0" fontId="13" fillId="11" borderId="32" xfId="0" applyFont="1" applyFill="1" applyBorder="1" applyAlignment="1" applyProtection="1">
      <alignment horizontal="center" vertical="center" wrapText="1"/>
      <protection hidden="1"/>
    </xf>
    <xf numFmtId="0" fontId="51" fillId="11" borderId="1" xfId="0" applyFont="1" applyFill="1" applyBorder="1" applyAlignment="1" applyProtection="1">
      <alignment horizontal="center" vertical="center" wrapText="1"/>
      <protection hidden="1"/>
    </xf>
    <xf numFmtId="0" fontId="0" fillId="0" borderId="10" xfId="0"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0" borderId="14" xfId="0" applyFill="1" applyBorder="1" applyAlignment="1" applyProtection="1">
      <alignment horizontal="left" wrapText="1"/>
      <protection hidden="1"/>
    </xf>
    <xf numFmtId="0" fontId="0" fillId="0" borderId="0" xfId="0" applyFill="1" applyProtection="1">
      <protection hidden="1"/>
    </xf>
    <xf numFmtId="14" fontId="15" fillId="4" borderId="53" xfId="51" applyNumberFormat="1" applyFont="1" applyFill="1" applyBorder="1" applyAlignment="1" applyProtection="1">
      <alignment horizontal="center" vertical="center"/>
      <protection hidden="1"/>
    </xf>
    <xf numFmtId="0" fontId="0" fillId="2" borderId="0" xfId="0" applyFill="1" applyBorder="1" applyProtection="1">
      <protection hidden="1"/>
    </xf>
    <xf numFmtId="0" fontId="0" fillId="2" borderId="0" xfId="0" applyFill="1" applyProtection="1">
      <protection hidden="1"/>
    </xf>
    <xf numFmtId="0" fontId="0" fillId="2" borderId="0" xfId="0" applyFill="1" applyProtection="1">
      <protection hidden="1"/>
    </xf>
    <xf numFmtId="0" fontId="27" fillId="11" borderId="32" xfId="0" applyFont="1" applyFill="1" applyBorder="1" applyAlignment="1" applyProtection="1">
      <alignment horizontal="center" vertical="center" wrapText="1"/>
      <protection hidden="1"/>
    </xf>
    <xf numFmtId="0" fontId="0" fillId="2" borderId="0" xfId="0" applyFill="1" applyProtection="1">
      <protection hidden="1"/>
    </xf>
    <xf numFmtId="0" fontId="13" fillId="11" borderId="32" xfId="0" applyFont="1" applyFill="1" applyBorder="1" applyAlignment="1" applyProtection="1">
      <alignment horizontal="center" vertical="center" wrapText="1"/>
      <protection hidden="1"/>
    </xf>
    <xf numFmtId="0" fontId="33" fillId="11" borderId="53" xfId="0" applyFont="1" applyFill="1" applyBorder="1" applyAlignment="1" applyProtection="1">
      <alignment horizontal="center" vertical="center" wrapText="1"/>
    </xf>
    <xf numFmtId="0" fontId="27" fillId="11" borderId="52" xfId="0" applyFont="1" applyFill="1" applyBorder="1" applyAlignment="1" applyProtection="1">
      <alignment horizontal="center" vertical="center" wrapText="1"/>
    </xf>
    <xf numFmtId="44" fontId="4" fillId="11" borderId="20" xfId="51" applyFont="1" applyFill="1" applyBorder="1" applyAlignment="1" applyProtection="1">
      <alignment horizontal="center"/>
    </xf>
    <xf numFmtId="44" fontId="4" fillId="11" borderId="19" xfId="51" applyFont="1" applyFill="1" applyBorder="1" applyProtection="1"/>
    <xf numFmtId="14" fontId="15" fillId="2" borderId="16" xfId="51" applyNumberFormat="1" applyFont="1" applyFill="1" applyBorder="1" applyAlignment="1" applyProtection="1">
      <alignment horizontal="center" vertical="center"/>
      <protection locked="0"/>
    </xf>
    <xf numFmtId="0" fontId="0" fillId="2" borderId="16" xfId="51" applyNumberFormat="1" applyFont="1" applyFill="1" applyBorder="1" applyAlignment="1" applyProtection="1">
      <alignment horizontal="center" vertical="center" wrapText="1"/>
      <protection locked="0"/>
    </xf>
    <xf numFmtId="0" fontId="15" fillId="2" borderId="16" xfId="0" applyNumberFormat="1" applyFont="1" applyFill="1" applyBorder="1" applyAlignment="1" applyProtection="1">
      <alignment horizontal="center" vertical="center"/>
      <protection locked="0"/>
    </xf>
    <xf numFmtId="0" fontId="15" fillId="2" borderId="22" xfId="0" applyNumberFormat="1" applyFont="1" applyFill="1" applyBorder="1" applyAlignment="1" applyProtection="1">
      <alignment horizontal="center" vertical="center"/>
      <protection locked="0"/>
    </xf>
    <xf numFmtId="0" fontId="0" fillId="17" borderId="79" xfId="0" applyFill="1" applyBorder="1" applyAlignment="1" applyProtection="1">
      <alignment horizontal="center" vertical="center" wrapText="1"/>
    </xf>
    <xf numFmtId="44" fontId="36" fillId="0" borderId="0" xfId="0" applyNumberFormat="1" applyFont="1" applyFill="1" applyBorder="1" applyAlignment="1" applyProtection="1">
      <alignment horizontal="center" vertical="center"/>
    </xf>
    <xf numFmtId="0" fontId="0" fillId="0" borderId="10" xfId="0" applyBorder="1" applyAlignment="1" applyProtection="1">
      <alignment horizontal="right" wrapText="1"/>
      <protection hidden="1"/>
    </xf>
    <xf numFmtId="0" fontId="0" fillId="0" borderId="14" xfId="0" applyBorder="1" applyAlignment="1" applyProtection="1">
      <alignment horizontal="right" wrapText="1"/>
      <protection hidden="1"/>
    </xf>
    <xf numFmtId="0" fontId="43" fillId="14" borderId="50" xfId="0" applyFont="1" applyFill="1" applyBorder="1" applyAlignment="1" applyProtection="1">
      <alignment horizontal="right" vertical="center"/>
      <protection hidden="1"/>
    </xf>
    <xf numFmtId="0" fontId="43" fillId="14" borderId="50" xfId="0" applyFont="1" applyFill="1" applyBorder="1" applyAlignment="1" applyProtection="1">
      <alignment vertical="center"/>
      <protection hidden="1"/>
    </xf>
    <xf numFmtId="164" fontId="42" fillId="2" borderId="91" xfId="51" applyNumberFormat="1" applyFont="1" applyFill="1" applyBorder="1" applyAlignment="1" applyProtection="1">
      <alignment horizontal="center" vertical="center"/>
      <protection hidden="1"/>
    </xf>
    <xf numFmtId="164" fontId="42" fillId="2" borderId="81" xfId="51" applyNumberFormat="1" applyFont="1" applyFill="1" applyBorder="1" applyAlignment="1" applyProtection="1">
      <alignment horizontal="center" vertical="center"/>
      <protection hidden="1"/>
    </xf>
    <xf numFmtId="0" fontId="0" fillId="0" borderId="12" xfId="0" applyBorder="1" applyAlignment="1" applyProtection="1">
      <alignment horizontal="right" wrapText="1"/>
      <protection hidden="1"/>
    </xf>
    <xf numFmtId="164" fontId="42" fillId="2" borderId="82" xfId="51" applyNumberFormat="1" applyFont="1" applyFill="1" applyBorder="1" applyAlignment="1" applyProtection="1">
      <alignment horizontal="center" vertical="center"/>
      <protection hidden="1"/>
    </xf>
    <xf numFmtId="0" fontId="13" fillId="11" borderId="32" xfId="0" applyFont="1" applyFill="1" applyBorder="1" applyAlignment="1" applyProtection="1">
      <alignment horizontal="center" vertical="center" wrapText="1"/>
    </xf>
    <xf numFmtId="44" fontId="36" fillId="11" borderId="19" xfId="51" applyNumberFormat="1" applyFont="1" applyFill="1" applyBorder="1" applyProtection="1"/>
    <xf numFmtId="0" fontId="52" fillId="2" borderId="8" xfId="0" applyFont="1" applyFill="1" applyBorder="1" applyProtection="1"/>
    <xf numFmtId="0" fontId="15" fillId="2" borderId="0" xfId="0" applyFont="1" applyFill="1" applyBorder="1" applyProtection="1"/>
    <xf numFmtId="0" fontId="15" fillId="2" borderId="0" xfId="0" applyFont="1" applyFill="1" applyProtection="1"/>
    <xf numFmtId="0" fontId="15" fillId="2" borderId="16" xfId="0" applyFont="1" applyFill="1" applyBorder="1" applyAlignment="1" applyProtection="1">
      <alignment horizontal="center" vertical="center"/>
      <protection locked="0" hidden="1"/>
    </xf>
    <xf numFmtId="0" fontId="15" fillId="17" borderId="39" xfId="0" applyFont="1" applyFill="1" applyBorder="1" applyAlignment="1" applyProtection="1">
      <alignment horizontal="center" vertical="center" wrapText="1"/>
    </xf>
    <xf numFmtId="0" fontId="4" fillId="2" borderId="29" xfId="0" applyFont="1" applyFill="1" applyBorder="1" applyAlignment="1" applyProtection="1">
      <alignment horizontal="center" vertical="center" wrapText="1"/>
    </xf>
    <xf numFmtId="0" fontId="0" fillId="17" borderId="59" xfId="0" applyFill="1" applyBorder="1" applyAlignment="1" applyProtection="1">
      <alignment horizontal="center" vertical="center" wrapText="1"/>
    </xf>
    <xf numFmtId="14" fontId="0" fillId="17" borderId="23" xfId="0" applyNumberFormat="1" applyFill="1" applyBorder="1" applyAlignment="1" applyProtection="1">
      <alignment horizontal="center" vertical="center" wrapText="1"/>
    </xf>
    <xf numFmtId="44" fontId="0" fillId="17" borderId="23" xfId="0" applyNumberFormat="1" applyFill="1" applyBorder="1" applyAlignment="1" applyProtection="1">
      <alignment horizontal="center" vertical="center" wrapText="1"/>
    </xf>
    <xf numFmtId="0" fontId="36" fillId="11" borderId="5" xfId="0" applyFont="1" applyFill="1" applyBorder="1" applyAlignment="1" applyProtection="1">
      <alignment horizontal="center" vertical="center"/>
    </xf>
    <xf numFmtId="164" fontId="36" fillId="11" borderId="5" xfId="0" applyNumberFormat="1" applyFont="1" applyFill="1" applyBorder="1" applyAlignment="1" applyProtection="1">
      <alignment horizontal="center" vertical="center"/>
    </xf>
    <xf numFmtId="0" fontId="28" fillId="11" borderId="60" xfId="0" applyFont="1" applyFill="1" applyBorder="1" applyAlignment="1" applyProtection="1">
      <alignment horizontal="center" vertical="center" wrapText="1"/>
    </xf>
    <xf numFmtId="14" fontId="0" fillId="2" borderId="16" xfId="0" applyNumberFormat="1" applyFill="1" applyBorder="1" applyAlignment="1" applyProtection="1">
      <alignment horizontal="center" vertical="center" wrapText="1"/>
      <protection locked="0" hidden="1"/>
    </xf>
    <xf numFmtId="14" fontId="0" fillId="2" borderId="16" xfId="51" applyNumberFormat="1" applyFont="1" applyFill="1" applyBorder="1" applyAlignment="1" applyProtection="1">
      <alignment horizontal="right" vertical="center"/>
      <protection locked="0" hidden="1"/>
    </xf>
    <xf numFmtId="0" fontId="0" fillId="11" borderId="53" xfId="0" applyFill="1" applyBorder="1" applyProtection="1"/>
    <xf numFmtId="0" fontId="0" fillId="17" borderId="71" xfId="0" applyFill="1" applyBorder="1" applyAlignment="1" applyProtection="1">
      <alignment horizontal="center" vertical="center" wrapText="1"/>
    </xf>
    <xf numFmtId="0" fontId="34" fillId="2" borderId="23" xfId="0" applyFont="1" applyFill="1" applyBorder="1" applyAlignment="1" applyProtection="1">
      <alignment horizontal="center" vertical="center"/>
      <protection locked="0" hidden="1"/>
    </xf>
    <xf numFmtId="0" fontId="0" fillId="2" borderId="0" xfId="0" applyFill="1" applyBorder="1" applyProtection="1">
      <protection hidden="1"/>
    </xf>
    <xf numFmtId="0" fontId="0" fillId="2" borderId="0" xfId="0" applyFill="1" applyProtection="1">
      <protection hidden="1"/>
    </xf>
    <xf numFmtId="0" fontId="17" fillId="22" borderId="3" xfId="0" applyFont="1" applyFill="1" applyBorder="1" applyAlignment="1" applyProtection="1">
      <alignment horizontal="center" vertical="center" wrapText="1"/>
    </xf>
    <xf numFmtId="0" fontId="32" fillId="0" borderId="8" xfId="0" applyFont="1" applyFill="1" applyBorder="1" applyAlignment="1" applyProtection="1">
      <alignment horizontal="center" vertical="center"/>
    </xf>
    <xf numFmtId="164" fontId="32" fillId="0" borderId="24" xfId="0" applyNumberFormat="1" applyFont="1" applyFill="1" applyBorder="1" applyAlignment="1" applyProtection="1">
      <alignment horizontal="right" vertical="center"/>
    </xf>
    <xf numFmtId="0" fontId="15" fillId="0" borderId="11" xfId="0" applyFont="1" applyFill="1" applyBorder="1" applyAlignment="1" applyProtection="1">
      <alignment horizontal="left" vertical="center" wrapText="1"/>
    </xf>
    <xf numFmtId="164" fontId="15" fillId="0" borderId="16" xfId="0" applyNumberFormat="1" applyFont="1" applyFill="1" applyBorder="1" applyAlignment="1" applyProtection="1">
      <alignment horizontal="right" vertical="center" wrapText="1"/>
    </xf>
    <xf numFmtId="0" fontId="15" fillId="0" borderId="15" xfId="0" applyFont="1" applyFill="1" applyBorder="1" applyAlignment="1" applyProtection="1">
      <alignment horizontal="left" vertical="center"/>
    </xf>
    <xf numFmtId="0" fontId="15" fillId="0" borderId="8" xfId="0" applyFont="1" applyFill="1" applyBorder="1" applyAlignment="1" applyProtection="1">
      <alignment horizontal="left" vertical="center"/>
    </xf>
    <xf numFmtId="0" fontId="32" fillId="0" borderId="15" xfId="0" applyFont="1" applyFill="1" applyBorder="1" applyAlignment="1" applyProtection="1">
      <alignment horizontal="center" vertical="center"/>
    </xf>
    <xf numFmtId="0" fontId="0" fillId="0" borderId="11" xfId="0" applyFont="1" applyFill="1" applyBorder="1" applyAlignment="1" applyProtection="1">
      <alignment horizontal="left" vertical="center" wrapText="1"/>
    </xf>
    <xf numFmtId="164" fontId="32" fillId="0" borderId="16" xfId="0" applyNumberFormat="1" applyFont="1" applyFill="1" applyBorder="1" applyAlignment="1" applyProtection="1">
      <alignment horizontal="right" vertical="center"/>
    </xf>
    <xf numFmtId="0" fontId="17" fillId="22" borderId="2" xfId="0" applyFont="1" applyFill="1" applyBorder="1" applyAlignment="1" applyProtection="1">
      <alignment horizontal="center" vertical="center" wrapText="1"/>
    </xf>
    <xf numFmtId="164" fontId="15" fillId="0" borderId="17" xfId="0" applyNumberFormat="1" applyFont="1" applyFill="1" applyBorder="1" applyAlignment="1" applyProtection="1">
      <alignment horizontal="right" vertical="center" wrapText="1"/>
    </xf>
    <xf numFmtId="0" fontId="32" fillId="14" borderId="8" xfId="0" applyFont="1" applyFill="1" applyBorder="1" applyAlignment="1" applyProtection="1">
      <alignment horizontal="center" vertical="center"/>
    </xf>
    <xf numFmtId="164" fontId="32" fillId="14" borderId="24" xfId="0" applyNumberFormat="1" applyFont="1" applyFill="1" applyBorder="1" applyAlignment="1" applyProtection="1">
      <alignment horizontal="right" vertical="center"/>
    </xf>
    <xf numFmtId="0" fontId="15" fillId="14" borderId="11" xfId="0" applyFont="1" applyFill="1" applyBorder="1" applyAlignment="1" applyProtection="1">
      <alignment horizontal="left" vertical="center" wrapText="1"/>
    </xf>
    <xf numFmtId="164" fontId="15" fillId="14" borderId="16" xfId="0" applyNumberFormat="1" applyFont="1" applyFill="1" applyBorder="1" applyAlignment="1" applyProtection="1">
      <alignment horizontal="right" vertical="center" wrapText="1"/>
    </xf>
    <xf numFmtId="0" fontId="15" fillId="14" borderId="15" xfId="0" applyFont="1" applyFill="1" applyBorder="1" applyAlignment="1" applyProtection="1">
      <alignment horizontal="left" vertical="center"/>
    </xf>
    <xf numFmtId="0" fontId="15" fillId="14" borderId="8" xfId="0" applyFont="1" applyFill="1" applyBorder="1" applyAlignment="1" applyProtection="1">
      <alignment horizontal="left" vertical="center"/>
    </xf>
    <xf numFmtId="0" fontId="32" fillId="14" borderId="15" xfId="0" applyFont="1" applyFill="1" applyBorder="1" applyAlignment="1" applyProtection="1">
      <alignment horizontal="center" vertical="center"/>
    </xf>
    <xf numFmtId="0" fontId="0" fillId="14" borderId="11" xfId="0" applyFont="1" applyFill="1" applyBorder="1" applyAlignment="1" applyProtection="1">
      <alignment horizontal="left" vertical="center" wrapText="1"/>
    </xf>
    <xf numFmtId="164" fontId="32" fillId="14" borderId="16" xfId="0" applyNumberFormat="1" applyFont="1" applyFill="1" applyBorder="1" applyAlignment="1" applyProtection="1">
      <alignment horizontal="right" vertical="center"/>
    </xf>
    <xf numFmtId="0" fontId="18" fillId="2" borderId="29" xfId="0" applyFont="1" applyFill="1" applyBorder="1" applyAlignment="1" applyProtection="1">
      <alignment horizontal="center" vertical="center" wrapText="1"/>
    </xf>
    <xf numFmtId="164" fontId="32" fillId="14" borderId="46" xfId="0" applyNumberFormat="1" applyFont="1" applyFill="1" applyBorder="1" applyAlignment="1" applyProtection="1">
      <alignment horizontal="right" vertical="center"/>
    </xf>
    <xf numFmtId="164" fontId="32" fillId="14" borderId="17" xfId="0" applyNumberFormat="1" applyFont="1" applyFill="1" applyBorder="1" applyAlignment="1" applyProtection="1">
      <alignment horizontal="right" vertical="center"/>
    </xf>
    <xf numFmtId="164" fontId="17" fillId="22" borderId="2" xfId="0" applyNumberFormat="1" applyFont="1" applyFill="1" applyBorder="1" applyAlignment="1" applyProtection="1">
      <alignment horizontal="center" vertical="center" wrapText="1"/>
    </xf>
    <xf numFmtId="164" fontId="32" fillId="7" borderId="46" xfId="0" applyNumberFormat="1" applyFont="1" applyFill="1" applyBorder="1" applyAlignment="1" applyProtection="1">
      <alignment horizontal="right" vertical="center"/>
    </xf>
    <xf numFmtId="164" fontId="15" fillId="7" borderId="16" xfId="0" applyNumberFormat="1" applyFont="1" applyFill="1" applyBorder="1" applyAlignment="1" applyProtection="1">
      <alignment horizontal="right" vertical="center" wrapText="1"/>
    </xf>
    <xf numFmtId="164" fontId="32" fillId="7" borderId="17" xfId="0" applyNumberFormat="1" applyFont="1" applyFill="1" applyBorder="1" applyAlignment="1" applyProtection="1">
      <alignment horizontal="right" vertical="center"/>
    </xf>
    <xf numFmtId="0" fontId="17" fillId="15" borderId="95" xfId="0" applyFont="1" applyFill="1" applyBorder="1" applyAlignment="1" applyProtection="1">
      <alignment horizontal="center" vertical="center" wrapText="1"/>
    </xf>
    <xf numFmtId="0" fontId="23" fillId="16" borderId="8" xfId="0" applyFont="1" applyFill="1" applyBorder="1" applyAlignment="1" applyProtection="1">
      <alignment vertical="center"/>
      <protection hidden="1"/>
    </xf>
    <xf numFmtId="0" fontId="23" fillId="16" borderId="0" xfId="0" applyFont="1" applyFill="1" applyBorder="1" applyAlignment="1" applyProtection="1">
      <alignment vertical="center"/>
      <protection hidden="1"/>
    </xf>
    <xf numFmtId="0" fontId="46" fillId="16" borderId="0" xfId="0" applyFont="1" applyFill="1" applyBorder="1" applyAlignment="1" applyProtection="1">
      <alignment horizontal="left" vertical="center"/>
      <protection hidden="1"/>
    </xf>
    <xf numFmtId="0" fontId="46" fillId="16" borderId="0" xfId="0" applyFont="1" applyFill="1" applyBorder="1" applyAlignment="1" applyProtection="1">
      <alignment vertical="center"/>
      <protection hidden="1"/>
    </xf>
    <xf numFmtId="0" fontId="48" fillId="16" borderId="0" xfId="52" applyFont="1" applyFill="1" applyBorder="1" applyAlignment="1" applyProtection="1">
      <alignment vertical="center"/>
      <protection hidden="1"/>
    </xf>
    <xf numFmtId="0" fontId="47" fillId="16" borderId="0" xfId="52" applyFont="1" applyFill="1" applyBorder="1" applyAlignment="1" applyProtection="1">
      <alignment vertical="center"/>
      <protection hidden="1"/>
    </xf>
    <xf numFmtId="0" fontId="23" fillId="16" borderId="9" xfId="0" applyFont="1" applyFill="1" applyBorder="1" applyAlignment="1" applyProtection="1">
      <alignment vertical="center"/>
      <protection hidden="1"/>
    </xf>
    <xf numFmtId="0" fontId="23" fillId="16" borderId="8" xfId="0" applyFont="1" applyFill="1" applyBorder="1" applyAlignment="1" applyProtection="1">
      <alignment horizontal="center" vertical="center" wrapText="1"/>
      <protection hidden="1"/>
    </xf>
    <xf numFmtId="0" fontId="23" fillId="16" borderId="0" xfId="0" applyFont="1" applyFill="1" applyBorder="1" applyAlignment="1" applyProtection="1">
      <alignment horizontal="center" vertical="center" wrapText="1"/>
      <protection hidden="1"/>
    </xf>
    <xf numFmtId="0" fontId="23" fillId="16" borderId="9" xfId="0" applyFont="1" applyFill="1" applyBorder="1" applyAlignment="1" applyProtection="1">
      <alignment horizontal="center" vertical="center" wrapText="1"/>
      <protection hidden="1"/>
    </xf>
    <xf numFmtId="0" fontId="0" fillId="2" borderId="16" xfId="0" applyFill="1" applyBorder="1" applyAlignment="1" applyProtection="1">
      <alignment horizontal="left" vertical="top" wrapText="1"/>
      <protection locked="0"/>
    </xf>
    <xf numFmtId="0" fontId="23" fillId="0" borderId="16" xfId="0" applyFont="1" applyBorder="1" applyAlignment="1" applyProtection="1">
      <alignment horizontal="center" vertical="center"/>
      <protection locked="0"/>
    </xf>
    <xf numFmtId="0" fontId="2" fillId="14" borderId="3" xfId="0" applyFont="1" applyFill="1" applyBorder="1" applyAlignment="1" applyProtection="1">
      <alignment horizontal="center" vertical="center" wrapText="1"/>
    </xf>
    <xf numFmtId="0" fontId="2" fillId="14" borderId="18" xfId="0" applyFont="1" applyFill="1" applyBorder="1" applyAlignment="1" applyProtection="1">
      <alignment horizontal="center" vertical="center" wrapText="1"/>
    </xf>
    <xf numFmtId="0" fontId="2" fillId="14" borderId="18" xfId="0" applyFont="1" applyFill="1" applyBorder="1" applyAlignment="1" applyProtection="1">
      <alignment horizontal="center" vertical="center"/>
    </xf>
    <xf numFmtId="0" fontId="2" fillId="14" borderId="8" xfId="0" applyFont="1" applyFill="1" applyBorder="1" applyAlignment="1" applyProtection="1">
      <alignment horizontal="center" vertical="center"/>
    </xf>
    <xf numFmtId="164" fontId="2" fillId="14" borderId="24" xfId="0" applyNumberFormat="1" applyFont="1" applyFill="1" applyBorder="1" applyAlignment="1" applyProtection="1">
      <alignment horizontal="right" vertical="center"/>
    </xf>
    <xf numFmtId="164" fontId="0" fillId="14" borderId="16" xfId="0" applyNumberFormat="1" applyFont="1" applyFill="1" applyBorder="1" applyAlignment="1" applyProtection="1">
      <alignment horizontal="right" vertical="center" wrapText="1"/>
    </xf>
    <xf numFmtId="164" fontId="0" fillId="14" borderId="16" xfId="0" applyNumberFormat="1" applyFont="1" applyFill="1" applyBorder="1" applyAlignment="1" applyProtection="1">
      <alignment horizontal="right" vertical="center"/>
    </xf>
    <xf numFmtId="0" fontId="0" fillId="14" borderId="15" xfId="0" applyFont="1" applyFill="1" applyBorder="1" applyAlignment="1" applyProtection="1">
      <alignment horizontal="left" vertical="center"/>
    </xf>
    <xf numFmtId="0" fontId="0" fillId="14" borderId="8" xfId="0" applyFont="1" applyFill="1" applyBorder="1" applyAlignment="1" applyProtection="1">
      <alignment horizontal="left" vertical="center"/>
    </xf>
    <xf numFmtId="0" fontId="2" fillId="14" borderId="15" xfId="0" applyFont="1" applyFill="1" applyBorder="1" applyAlignment="1" applyProtection="1">
      <alignment horizontal="center" vertical="center"/>
    </xf>
    <xf numFmtId="164" fontId="2" fillId="14" borderId="16" xfId="0" applyNumberFormat="1" applyFont="1" applyFill="1" applyBorder="1" applyAlignment="1" applyProtection="1">
      <alignment horizontal="right" vertical="center"/>
    </xf>
    <xf numFmtId="0" fontId="2" fillId="14" borderId="20" xfId="0" applyFont="1" applyFill="1" applyBorder="1" applyAlignment="1" applyProtection="1">
      <alignment horizontal="center" vertical="center" wrapText="1"/>
    </xf>
    <xf numFmtId="164" fontId="2" fillId="14" borderId="18" xfId="0" applyNumberFormat="1" applyFont="1" applyFill="1" applyBorder="1" applyAlignment="1" applyProtection="1">
      <alignment horizontal="center" vertical="center" wrapText="1"/>
    </xf>
    <xf numFmtId="164" fontId="2" fillId="14" borderId="20" xfId="0" applyNumberFormat="1" applyFont="1" applyFill="1" applyBorder="1" applyAlignment="1" applyProtection="1">
      <alignment horizontal="center" vertical="center" wrapText="1"/>
    </xf>
    <xf numFmtId="0" fontId="23" fillId="0" borderId="14" xfId="0" applyFont="1" applyFill="1" applyBorder="1" applyProtection="1">
      <protection hidden="1"/>
    </xf>
    <xf numFmtId="0" fontId="50" fillId="2" borderId="86" xfId="0" applyFont="1" applyFill="1" applyBorder="1" applyAlignment="1" applyProtection="1">
      <alignment horizontal="left" vertical="center" wrapText="1"/>
      <protection locked="0" hidden="1"/>
    </xf>
    <xf numFmtId="164" fontId="13" fillId="14" borderId="94" xfId="0" applyNumberFormat="1" applyFont="1" applyFill="1" applyBorder="1" applyAlignment="1" applyProtection="1">
      <alignment horizontal="left" vertical="center"/>
    </xf>
    <xf numFmtId="0" fontId="17" fillId="15" borderId="3" xfId="0" applyFont="1" applyFill="1" applyBorder="1" applyAlignment="1">
      <alignment horizontal="center" vertical="center" wrapText="1"/>
    </xf>
    <xf numFmtId="0" fontId="17" fillId="15" borderId="19" xfId="0" applyFont="1" applyFill="1" applyBorder="1" applyAlignment="1">
      <alignment horizontal="center" vertical="center" wrapText="1"/>
    </xf>
    <xf numFmtId="0" fontId="32" fillId="11" borderId="8" xfId="0" applyFont="1" applyFill="1" applyBorder="1" applyAlignment="1">
      <alignment horizontal="center" vertical="center"/>
    </xf>
    <xf numFmtId="0" fontId="15" fillId="11" borderId="11" xfId="0" applyFont="1" applyFill="1" applyBorder="1" applyAlignment="1">
      <alignment horizontal="left" vertical="center" wrapText="1"/>
    </xf>
    <xf numFmtId="0" fontId="15" fillId="11" borderId="15" xfId="0" applyFont="1" applyFill="1" applyBorder="1" applyAlignment="1">
      <alignment horizontal="left" vertical="center"/>
    </xf>
    <xf numFmtId="0" fontId="15" fillId="11" borderId="8" xfId="0" applyFont="1" applyFill="1" applyBorder="1" applyAlignment="1">
      <alignment horizontal="left" vertical="center"/>
    </xf>
    <xf numFmtId="0" fontId="32" fillId="11" borderId="15" xfId="0" applyFont="1" applyFill="1" applyBorder="1" applyAlignment="1">
      <alignment horizontal="center" vertical="center"/>
    </xf>
    <xf numFmtId="0" fontId="0" fillId="11" borderId="11" xfId="0" applyFill="1" applyBorder="1" applyAlignment="1">
      <alignment horizontal="left" vertical="center" wrapText="1"/>
    </xf>
    <xf numFmtId="44" fontId="0" fillId="0" borderId="16" xfId="51" applyFont="1" applyFill="1" applyBorder="1" applyAlignment="1" applyProtection="1">
      <alignment horizontal="right" vertical="center"/>
      <protection locked="0"/>
    </xf>
    <xf numFmtId="44" fontId="17" fillId="19" borderId="19" xfId="51" applyFont="1" applyFill="1" applyBorder="1" applyAlignment="1" applyProtection="1">
      <alignment horizontal="center" vertical="center" wrapText="1"/>
      <protection hidden="1"/>
    </xf>
    <xf numFmtId="0" fontId="0" fillId="0" borderId="12" xfId="0" applyFill="1" applyBorder="1" applyAlignment="1" applyProtection="1">
      <alignment horizontal="left" wrapText="1"/>
      <protection hidden="1"/>
    </xf>
    <xf numFmtId="10" fontId="0" fillId="21" borderId="21" xfId="91" applyNumberFormat="1" applyFont="1" applyFill="1" applyBorder="1" applyAlignment="1" applyProtection="1">
      <alignment horizontal="right" vertical="center"/>
      <protection hidden="1"/>
    </xf>
    <xf numFmtId="10" fontId="0" fillId="21" borderId="85" xfId="91" applyNumberFormat="1" applyFont="1" applyFill="1" applyBorder="1" applyAlignment="1" applyProtection="1">
      <alignment horizontal="center" vertical="center"/>
      <protection hidden="1"/>
    </xf>
    <xf numFmtId="44" fontId="0" fillId="21" borderId="88" xfId="51" applyFont="1" applyFill="1" applyBorder="1" applyAlignment="1" applyProtection="1">
      <alignment horizontal="right" vertical="center"/>
      <protection hidden="1"/>
    </xf>
    <xf numFmtId="0" fontId="0" fillId="2" borderId="1" xfId="0" applyFill="1" applyBorder="1" applyAlignment="1" applyProtection="1">
      <alignment horizontal="center" vertical="center"/>
      <protection hidden="1"/>
    </xf>
    <xf numFmtId="44" fontId="0" fillId="2" borderId="1" xfId="51" applyFont="1" applyFill="1" applyBorder="1" applyAlignment="1" applyProtection="1">
      <alignment horizontal="center" vertical="center"/>
      <protection hidden="1"/>
    </xf>
    <xf numFmtId="0" fontId="27" fillId="11" borderId="32" xfId="0" applyFont="1" applyFill="1" applyBorder="1" applyAlignment="1">
      <alignment horizontal="center" vertical="center" wrapText="1"/>
    </xf>
    <xf numFmtId="0" fontId="49" fillId="11" borderId="1" xfId="0" applyFont="1" applyFill="1" applyBorder="1" applyAlignment="1">
      <alignment horizontal="center" vertical="center" wrapText="1"/>
    </xf>
    <xf numFmtId="0" fontId="45" fillId="11" borderId="27" xfId="0" applyFont="1" applyFill="1" applyBorder="1" applyAlignment="1">
      <alignment horizontal="center" vertical="center" wrapText="1"/>
    </xf>
    <xf numFmtId="0" fontId="28" fillId="11" borderId="27" xfId="0" applyFont="1" applyFill="1" applyBorder="1" applyAlignment="1">
      <alignment horizontal="center" vertical="center" wrapText="1"/>
    </xf>
    <xf numFmtId="164" fontId="2" fillId="14" borderId="1" xfId="0" applyNumberFormat="1" applyFont="1" applyFill="1" applyBorder="1" applyAlignment="1" applyProtection="1">
      <alignment horizontal="left" vertical="center"/>
    </xf>
    <xf numFmtId="0" fontId="0" fillId="11" borderId="96" xfId="0" applyFill="1" applyBorder="1" applyAlignment="1">
      <alignment horizontal="left" vertical="center" wrapText="1"/>
    </xf>
    <xf numFmtId="164" fontId="2" fillId="11" borderId="23" xfId="0" applyNumberFormat="1" applyFont="1" applyFill="1" applyBorder="1" applyAlignment="1" applyProtection="1">
      <alignment horizontal="center" vertical="center"/>
    </xf>
    <xf numFmtId="0" fontId="28" fillId="11" borderId="27" xfId="0" applyFont="1" applyFill="1" applyBorder="1" applyAlignment="1" applyProtection="1">
      <alignment horizontal="center" vertical="center" wrapText="1"/>
      <protection hidden="1"/>
    </xf>
    <xf numFmtId="44" fontId="0" fillId="2" borderId="0" xfId="51" applyFont="1" applyFill="1" applyAlignment="1" applyProtection="1">
      <alignment horizontal="center" vertical="center"/>
    </xf>
    <xf numFmtId="0" fontId="53" fillId="2" borderId="0" xfId="0" applyFont="1" applyFill="1" applyBorder="1" applyAlignment="1" applyProtection="1">
      <alignment horizontal="center" vertical="center" wrapText="1"/>
    </xf>
    <xf numFmtId="0" fontId="4" fillId="0" borderId="0" xfId="0" applyFont="1" applyFill="1" applyBorder="1" applyAlignment="1" applyProtection="1">
      <alignment vertical="center" wrapText="1"/>
    </xf>
    <xf numFmtId="164" fontId="17" fillId="22" borderId="3" xfId="0" applyNumberFormat="1" applyFont="1" applyFill="1" applyBorder="1" applyAlignment="1" applyProtection="1">
      <alignment horizontal="center" vertical="center" wrapText="1"/>
    </xf>
    <xf numFmtId="164" fontId="2" fillId="14" borderId="36" xfId="0" applyNumberFormat="1" applyFont="1" applyFill="1" applyBorder="1" applyAlignment="1" applyProtection="1">
      <alignment horizontal="left" vertical="center"/>
    </xf>
    <xf numFmtId="164" fontId="2" fillId="14" borderId="92" xfId="0" applyNumberFormat="1" applyFont="1" applyFill="1" applyBorder="1" applyAlignment="1" applyProtection="1">
      <alignment horizontal="left" vertical="center"/>
    </xf>
    <xf numFmtId="164" fontId="13" fillId="14" borderId="93" xfId="0" applyNumberFormat="1" applyFont="1" applyFill="1" applyBorder="1" applyAlignment="1" applyProtection="1">
      <alignment horizontal="left" vertical="center"/>
    </xf>
    <xf numFmtId="0" fontId="2" fillId="2" borderId="0" xfId="0" applyFont="1" applyFill="1" applyAlignment="1" applyProtection="1">
      <alignment horizontal="left" vertical="center"/>
    </xf>
    <xf numFmtId="44" fontId="2" fillId="14" borderId="18" xfId="51" applyFont="1" applyFill="1" applyBorder="1" applyAlignment="1" applyProtection="1">
      <alignment horizontal="center" vertical="center" wrapText="1"/>
    </xf>
    <xf numFmtId="44" fontId="2" fillId="14" borderId="24" xfId="51" applyFont="1" applyFill="1" applyBorder="1" applyAlignment="1" applyProtection="1">
      <alignment horizontal="right" vertical="center"/>
    </xf>
    <xf numFmtId="164" fontId="0" fillId="14" borderId="16" xfId="51" applyNumberFormat="1" applyFont="1" applyFill="1" applyBorder="1" applyAlignment="1" applyProtection="1">
      <alignment horizontal="right" vertical="center"/>
    </xf>
    <xf numFmtId="164" fontId="2" fillId="14" borderId="20" xfId="51" applyNumberFormat="1" applyFont="1" applyFill="1" applyBorder="1" applyAlignment="1" applyProtection="1">
      <alignment horizontal="center" vertical="center" wrapText="1"/>
    </xf>
    <xf numFmtId="164" fontId="0" fillId="14" borderId="16" xfId="0" applyNumberFormat="1" applyFont="1" applyFill="1" applyBorder="1" applyAlignment="1" applyProtection="1">
      <alignment vertical="center"/>
    </xf>
    <xf numFmtId="164" fontId="2" fillId="14" borderId="24" xfId="0" applyNumberFormat="1" applyFont="1" applyFill="1" applyBorder="1" applyAlignment="1" applyProtection="1">
      <alignment vertical="center"/>
    </xf>
    <xf numFmtId="164" fontId="2" fillId="14" borderId="16" xfId="0" applyNumberFormat="1" applyFont="1" applyFill="1" applyBorder="1" applyAlignment="1" applyProtection="1">
      <alignment vertical="center"/>
    </xf>
    <xf numFmtId="164" fontId="0" fillId="14" borderId="16" xfId="0" applyNumberFormat="1" applyFont="1" applyFill="1" applyBorder="1" applyAlignment="1" applyProtection="1">
      <alignment vertical="center" wrapText="1"/>
    </xf>
    <xf numFmtId="164" fontId="17" fillId="15" borderId="19" xfId="51" applyNumberFormat="1" applyFont="1" applyFill="1" applyBorder="1" applyAlignment="1">
      <alignment horizontal="center" vertical="center" wrapText="1"/>
    </xf>
    <xf numFmtId="0" fontId="32" fillId="23" borderId="43" xfId="0" applyFont="1" applyFill="1" applyBorder="1" applyAlignment="1">
      <alignment horizontal="center" vertical="center"/>
    </xf>
    <xf numFmtId="164" fontId="32" fillId="23" borderId="17" xfId="0" applyNumberFormat="1" applyFont="1" applyFill="1" applyBorder="1" applyAlignment="1" applyProtection="1">
      <alignment horizontal="right" vertical="center"/>
    </xf>
    <xf numFmtId="0" fontId="15" fillId="23" borderId="11" xfId="0" applyFont="1" applyFill="1" applyBorder="1" applyAlignment="1" applyProtection="1">
      <alignment horizontal="left" vertical="center" wrapText="1"/>
    </xf>
    <xf numFmtId="0" fontId="15" fillId="23" borderId="15" xfId="0" applyFont="1" applyFill="1" applyBorder="1" applyAlignment="1" applyProtection="1">
      <alignment horizontal="left" vertical="center"/>
    </xf>
    <xf numFmtId="0" fontId="15" fillId="23" borderId="8" xfId="0" applyFont="1" applyFill="1" applyBorder="1" applyAlignment="1" applyProtection="1">
      <alignment horizontal="left" vertical="center"/>
    </xf>
    <xf numFmtId="0" fontId="32" fillId="23" borderId="15" xfId="0" applyFont="1" applyFill="1" applyBorder="1" applyAlignment="1">
      <alignment horizontal="center" vertical="center"/>
    </xf>
    <xf numFmtId="0" fontId="0" fillId="23" borderId="11" xfId="0" applyFill="1" applyBorder="1" applyAlignment="1">
      <alignment horizontal="left" vertical="center" wrapText="1"/>
    </xf>
    <xf numFmtId="0" fontId="0" fillId="23" borderId="96" xfId="0" applyFill="1" applyBorder="1" applyAlignment="1">
      <alignment horizontal="left" vertical="center" wrapText="1"/>
    </xf>
    <xf numFmtId="164" fontId="0" fillId="23" borderId="23" xfId="0" applyNumberFormat="1" applyFont="1" applyFill="1" applyBorder="1" applyAlignment="1" applyProtection="1">
      <alignment horizontal="right" vertical="center"/>
    </xf>
    <xf numFmtId="164" fontId="32" fillId="23" borderId="97" xfId="0" applyNumberFormat="1" applyFont="1" applyFill="1" applyBorder="1" applyAlignment="1" applyProtection="1">
      <alignment horizontal="right" vertical="center"/>
    </xf>
    <xf numFmtId="164" fontId="0" fillId="23" borderId="16" xfId="0" applyNumberFormat="1" applyFont="1" applyFill="1" applyBorder="1" applyAlignment="1" applyProtection="1">
      <alignment horizontal="right" vertical="center"/>
    </xf>
    <xf numFmtId="164" fontId="32" fillId="23" borderId="16" xfId="0" applyNumberFormat="1" applyFont="1" applyFill="1" applyBorder="1" applyAlignment="1" applyProtection="1">
      <alignment horizontal="right" vertical="center"/>
    </xf>
    <xf numFmtId="164" fontId="0" fillId="23" borderId="98" xfId="0" applyNumberFormat="1" applyFont="1" applyFill="1" applyBorder="1" applyAlignment="1" applyProtection="1">
      <alignment horizontal="right" vertical="center"/>
    </xf>
    <xf numFmtId="164" fontId="0" fillId="23" borderId="30" xfId="0" applyNumberFormat="1" applyFont="1" applyFill="1" applyBorder="1" applyAlignment="1" applyProtection="1">
      <alignment horizontal="right" vertical="center"/>
    </xf>
    <xf numFmtId="164" fontId="0" fillId="23" borderId="24" xfId="0" applyNumberFormat="1" applyFont="1" applyFill="1" applyBorder="1" applyAlignment="1" applyProtection="1">
      <alignment horizontal="right" vertical="center"/>
    </xf>
    <xf numFmtId="44" fontId="17" fillId="24" borderId="2" xfId="0" applyNumberFormat="1" applyFont="1" applyFill="1" applyBorder="1" applyAlignment="1">
      <alignment horizontal="center" vertical="center" wrapText="1"/>
    </xf>
    <xf numFmtId="164" fontId="0" fillId="23" borderId="9" xfId="0" applyNumberFormat="1" applyFont="1" applyFill="1" applyBorder="1" applyAlignment="1" applyProtection="1">
      <alignment horizontal="right" vertical="center"/>
    </xf>
    <xf numFmtId="164" fontId="32" fillId="23" borderId="67" xfId="0" applyNumberFormat="1" applyFont="1" applyFill="1" applyBorder="1" applyAlignment="1" applyProtection="1">
      <alignment horizontal="right" vertical="center"/>
    </xf>
    <xf numFmtId="0" fontId="32" fillId="23" borderId="8" xfId="0" applyFont="1" applyFill="1" applyBorder="1" applyAlignment="1">
      <alignment horizontal="center" vertical="center"/>
    </xf>
    <xf numFmtId="164" fontId="32" fillId="23" borderId="68" xfId="0" applyNumberFormat="1" applyFont="1" applyFill="1" applyBorder="1" applyAlignment="1" applyProtection="1">
      <alignment horizontal="right" vertical="center"/>
    </xf>
    <xf numFmtId="164" fontId="17" fillId="24" borderId="2" xfId="0" applyNumberFormat="1" applyFont="1" applyFill="1" applyBorder="1" applyAlignment="1">
      <alignment horizontal="center" vertical="center" wrapText="1"/>
    </xf>
    <xf numFmtId="0" fontId="55" fillId="2" borderId="0" xfId="0" applyFont="1" applyFill="1" applyBorder="1" applyAlignment="1" applyProtection="1">
      <alignment vertical="center"/>
    </xf>
    <xf numFmtId="0" fontId="55" fillId="2" borderId="8" xfId="0" applyFont="1" applyFill="1" applyBorder="1" applyAlignment="1" applyProtection="1">
      <alignment vertical="center"/>
    </xf>
    <xf numFmtId="0" fontId="55" fillId="2" borderId="9" xfId="0" applyFont="1" applyFill="1" applyBorder="1" applyAlignment="1" applyProtection="1">
      <alignment vertical="center"/>
    </xf>
    <xf numFmtId="44" fontId="0" fillId="2" borderId="9" xfId="51" applyFont="1" applyFill="1" applyBorder="1" applyAlignment="1" applyProtection="1">
      <alignment horizontal="center" vertical="center"/>
    </xf>
    <xf numFmtId="0" fontId="0" fillId="2" borderId="8" xfId="0" applyFill="1" applyBorder="1" applyAlignment="1" applyProtection="1">
      <alignment horizontal="center" vertical="center"/>
    </xf>
    <xf numFmtId="0" fontId="17" fillId="24" borderId="65" xfId="0" applyFont="1" applyFill="1" applyBorder="1" applyAlignment="1">
      <alignment horizontal="center" vertical="center" wrapText="1"/>
    </xf>
    <xf numFmtId="0" fontId="0" fillId="2" borderId="28" xfId="0" applyFill="1" applyBorder="1" applyAlignment="1" applyProtection="1">
      <alignment horizontal="center" vertical="center"/>
    </xf>
    <xf numFmtId="0" fontId="0" fillId="2" borderId="29" xfId="0" applyFill="1" applyBorder="1" applyAlignment="1" applyProtection="1">
      <alignment horizontal="center" vertical="center"/>
    </xf>
    <xf numFmtId="44" fontId="0" fillId="2" borderId="29" xfId="51" applyFont="1" applyFill="1" applyBorder="1" applyAlignment="1" applyProtection="1">
      <alignment horizontal="center" vertical="center"/>
    </xf>
    <xf numFmtId="0" fontId="0" fillId="2" borderId="30" xfId="0" applyFill="1" applyBorder="1" applyAlignment="1" applyProtection="1">
      <alignment horizontal="center" vertical="center"/>
    </xf>
    <xf numFmtId="164" fontId="0" fillId="2" borderId="0" xfId="0" applyNumberFormat="1" applyFill="1" applyAlignment="1" applyProtection="1">
      <alignment horizontal="center" vertical="center"/>
    </xf>
    <xf numFmtId="164" fontId="57" fillId="15" borderId="19" xfId="0" applyNumberFormat="1" applyFont="1" applyFill="1" applyBorder="1" applyAlignment="1" applyProtection="1">
      <alignment horizontal="center" vertical="center" wrapText="1"/>
    </xf>
    <xf numFmtId="44" fontId="4" fillId="2" borderId="0" xfId="51" applyFont="1" applyFill="1" applyBorder="1" applyAlignment="1" applyProtection="1">
      <alignment vertical="center" wrapText="1"/>
    </xf>
    <xf numFmtId="164" fontId="4" fillId="2" borderId="0" xfId="0" applyNumberFormat="1" applyFont="1" applyFill="1" applyBorder="1" applyAlignment="1" applyProtection="1">
      <alignment vertical="center" wrapText="1"/>
    </xf>
    <xf numFmtId="0" fontId="17" fillId="24" borderId="28" xfId="0" applyFont="1" applyFill="1" applyBorder="1" applyAlignment="1">
      <alignment horizontal="center" vertical="center" wrapText="1"/>
    </xf>
    <xf numFmtId="0" fontId="13" fillId="4" borderId="36" xfId="0" applyFont="1" applyFill="1" applyBorder="1" applyAlignment="1" applyProtection="1">
      <alignment horizontal="center" vertical="center"/>
    </xf>
    <xf numFmtId="0" fontId="15" fillId="4" borderId="1" xfId="0" applyFont="1" applyFill="1" applyBorder="1" applyAlignment="1" applyProtection="1">
      <alignment horizontal="center" vertical="center" wrapText="1"/>
    </xf>
    <xf numFmtId="0" fontId="15" fillId="4" borderId="1" xfId="0" applyFont="1" applyFill="1" applyBorder="1" applyAlignment="1">
      <alignment horizontal="center" vertical="center" wrapText="1"/>
    </xf>
    <xf numFmtId="14" fontId="15" fillId="4" borderId="1" xfId="0" applyNumberFormat="1" applyFont="1" applyFill="1" applyBorder="1" applyAlignment="1" applyProtection="1">
      <alignment horizontal="center" vertical="center" wrapText="1"/>
    </xf>
    <xf numFmtId="0" fontId="15" fillId="4" borderId="1" xfId="0" applyFont="1" applyFill="1" applyBorder="1" applyAlignment="1" applyProtection="1">
      <alignment horizontal="left" vertical="center" wrapText="1"/>
    </xf>
    <xf numFmtId="44" fontId="15" fillId="4" borderId="1" xfId="51" applyFont="1" applyFill="1" applyBorder="1" applyAlignment="1" applyProtection="1">
      <alignment horizontal="center" vertical="center" wrapText="1"/>
    </xf>
    <xf numFmtId="44" fontId="0" fillId="4" borderId="1" xfId="51" applyFont="1" applyFill="1" applyBorder="1" applyAlignment="1" applyProtection="1">
      <alignment vertical="center"/>
    </xf>
    <xf numFmtId="14" fontId="15" fillId="4" borderId="1" xfId="51" applyNumberFormat="1" applyFont="1" applyFill="1" applyBorder="1" applyAlignment="1" applyProtection="1">
      <alignment horizontal="center" vertical="center" wrapText="1"/>
    </xf>
    <xf numFmtId="164" fontId="0" fillId="4" borderId="1" xfId="0" applyNumberFormat="1" applyFill="1" applyBorder="1" applyAlignment="1" applyProtection="1">
      <alignment vertical="center"/>
    </xf>
    <xf numFmtId="0" fontId="0" fillId="0" borderId="0" xfId="0" applyFill="1" applyProtection="1"/>
    <xf numFmtId="2" fontId="15" fillId="4" borderId="1" xfId="51" applyNumberFormat="1" applyFont="1" applyFill="1" applyBorder="1" applyAlignment="1" applyProtection="1">
      <alignment horizontal="center" vertical="center" wrapText="1"/>
    </xf>
    <xf numFmtId="44" fontId="15" fillId="4" borderId="53" xfId="51" applyFont="1" applyFill="1" applyBorder="1" applyAlignment="1" applyProtection="1">
      <alignment horizontal="center" vertical="center" wrapText="1"/>
    </xf>
    <xf numFmtId="44" fontId="0" fillId="4" borderId="1" xfId="51" applyFont="1" applyFill="1" applyBorder="1" applyAlignment="1" applyProtection="1">
      <alignment horizontal="center" vertical="center"/>
    </xf>
    <xf numFmtId="164" fontId="2" fillId="14" borderId="34" xfId="0" applyNumberFormat="1" applyFont="1" applyFill="1" applyBorder="1" applyAlignment="1" applyProtection="1">
      <alignment horizontal="left" vertical="center"/>
    </xf>
    <xf numFmtId="164" fontId="13" fillId="14" borderId="85" xfId="0" applyNumberFormat="1" applyFont="1" applyFill="1" applyBorder="1" applyAlignment="1" applyProtection="1">
      <alignment horizontal="left" vertical="center"/>
    </xf>
    <xf numFmtId="164" fontId="17" fillId="24" borderId="4" xfId="0" applyNumberFormat="1" applyFont="1" applyFill="1" applyBorder="1" applyAlignment="1">
      <alignment horizontal="center" vertical="center" wrapText="1"/>
    </xf>
    <xf numFmtId="164" fontId="0" fillId="23" borderId="17" xfId="0" applyNumberFormat="1" applyFont="1" applyFill="1" applyBorder="1" applyAlignment="1" applyProtection="1">
      <alignment horizontal="right" vertical="center"/>
    </xf>
    <xf numFmtId="164" fontId="0" fillId="23" borderId="68" xfId="0" applyNumberFormat="1" applyFont="1" applyFill="1" applyBorder="1" applyAlignment="1" applyProtection="1">
      <alignment horizontal="right" vertical="center"/>
    </xf>
    <xf numFmtId="0" fontId="56" fillId="0" borderId="8" xfId="0" applyFont="1" applyFill="1" applyBorder="1" applyAlignment="1" applyProtection="1">
      <alignment vertical="center"/>
    </xf>
    <xf numFmtId="0" fontId="56" fillId="0" borderId="0" xfId="0" applyFont="1" applyFill="1" applyBorder="1" applyAlignment="1" applyProtection="1">
      <alignment vertical="center"/>
    </xf>
    <xf numFmtId="0" fontId="0" fillId="0" borderId="0" xfId="0" applyFill="1" applyAlignment="1" applyProtection="1">
      <alignment horizontal="center" vertical="center"/>
    </xf>
    <xf numFmtId="0" fontId="17" fillId="15" borderId="5" xfId="0" applyFont="1" applyFill="1" applyBorder="1" applyAlignment="1">
      <alignment horizontal="center" vertical="center" wrapText="1"/>
    </xf>
    <xf numFmtId="164" fontId="32" fillId="11" borderId="74" xfId="0" applyNumberFormat="1" applyFont="1" applyFill="1" applyBorder="1" applyAlignment="1">
      <alignment horizontal="right" vertical="center"/>
    </xf>
    <xf numFmtId="164" fontId="15" fillId="11" borderId="73" xfId="0" applyNumberFormat="1" applyFont="1" applyFill="1" applyBorder="1" applyAlignment="1">
      <alignment horizontal="right" vertical="center" wrapText="1"/>
    </xf>
    <xf numFmtId="44" fontId="17" fillId="15" borderId="99" xfId="51" applyFont="1" applyFill="1" applyBorder="1" applyAlignment="1">
      <alignment horizontal="center" vertical="center" wrapText="1"/>
    </xf>
    <xf numFmtId="0" fontId="17" fillId="15" borderId="2" xfId="0" applyFont="1" applyFill="1" applyBorder="1" applyAlignment="1">
      <alignment horizontal="center" vertical="center" wrapText="1"/>
    </xf>
    <xf numFmtId="0" fontId="32" fillId="11" borderId="14" xfId="0" applyFont="1" applyFill="1" applyBorder="1" applyAlignment="1">
      <alignment horizontal="center" vertical="center"/>
    </xf>
    <xf numFmtId="0" fontId="15" fillId="11" borderId="81" xfId="0" applyFont="1" applyFill="1" applyBorder="1" applyAlignment="1">
      <alignment horizontal="left" vertical="center" wrapText="1"/>
    </xf>
    <xf numFmtId="0" fontId="15" fillId="11" borderId="14" xfId="0" applyFont="1" applyFill="1" applyBorder="1" applyAlignment="1">
      <alignment horizontal="left" vertical="center"/>
    </xf>
    <xf numFmtId="0" fontId="15" fillId="11" borderId="81" xfId="0" applyFont="1" applyFill="1" applyBorder="1" applyAlignment="1">
      <alignment horizontal="left" vertical="center"/>
    </xf>
    <xf numFmtId="0" fontId="32" fillId="11" borderId="81" xfId="0" applyFont="1" applyFill="1" applyBorder="1" applyAlignment="1">
      <alignment horizontal="center" vertical="center"/>
    </xf>
    <xf numFmtId="0" fontId="0" fillId="11" borderId="81" xfId="0" applyFill="1" applyBorder="1" applyAlignment="1">
      <alignment horizontal="left" vertical="center" wrapText="1"/>
    </xf>
    <xf numFmtId="164" fontId="32" fillId="11" borderId="81" xfId="0" applyNumberFormat="1" applyFont="1" applyFill="1" applyBorder="1" applyAlignment="1">
      <alignment horizontal="right" vertical="center"/>
    </xf>
    <xf numFmtId="164" fontId="15" fillId="11" borderId="81" xfId="0" applyNumberFormat="1" applyFont="1" applyFill="1" applyBorder="1" applyAlignment="1">
      <alignment horizontal="right" vertical="center" wrapText="1"/>
    </xf>
    <xf numFmtId="44" fontId="17" fillId="15" borderId="2" xfId="51" applyFont="1" applyFill="1" applyBorder="1" applyAlignment="1">
      <alignment horizontal="center" vertical="center" wrapText="1"/>
    </xf>
    <xf numFmtId="164" fontId="32" fillId="11" borderId="17" xfId="0" applyNumberFormat="1" applyFont="1" applyFill="1" applyBorder="1" applyAlignment="1">
      <alignment horizontal="right" vertical="center"/>
    </xf>
    <xf numFmtId="164" fontId="15" fillId="11" borderId="17" xfId="0" applyNumberFormat="1" applyFont="1" applyFill="1" applyBorder="1" applyAlignment="1">
      <alignment horizontal="right" vertical="center" wrapText="1"/>
    </xf>
    <xf numFmtId="44" fontId="17" fillId="15" borderId="19" xfId="51" applyFont="1" applyFill="1" applyBorder="1" applyAlignment="1">
      <alignment vertical="center" wrapText="1"/>
    </xf>
    <xf numFmtId="0" fontId="16" fillId="10" borderId="1" xfId="0" applyFont="1" applyFill="1" applyBorder="1" applyAlignment="1" applyProtection="1">
      <alignment horizontal="center" vertical="center" wrapText="1"/>
      <protection hidden="1"/>
    </xf>
    <xf numFmtId="0" fontId="14" fillId="8" borderId="3" xfId="0" applyFont="1" applyFill="1" applyBorder="1" applyAlignment="1" applyProtection="1">
      <alignment horizontal="center" vertical="center"/>
      <protection hidden="1"/>
    </xf>
    <xf numFmtId="0" fontId="14" fillId="8" borderId="5" xfId="0" applyFont="1" applyFill="1" applyBorder="1" applyAlignment="1" applyProtection="1">
      <alignment horizontal="center" vertical="center"/>
      <protection hidden="1"/>
    </xf>
    <xf numFmtId="0" fontId="14" fillId="8" borderId="4" xfId="0" applyFont="1" applyFill="1" applyBorder="1" applyAlignment="1" applyProtection="1">
      <alignment horizontal="center" vertical="center"/>
      <protection hidden="1"/>
    </xf>
    <xf numFmtId="0" fontId="25" fillId="8" borderId="62" xfId="0" applyFont="1" applyFill="1" applyBorder="1" applyAlignment="1" applyProtection="1">
      <alignment horizontal="center" vertical="top" wrapText="1"/>
      <protection hidden="1"/>
    </xf>
    <xf numFmtId="0" fontId="25" fillId="8" borderId="63" xfId="0" applyFont="1" applyFill="1" applyBorder="1" applyAlignment="1" applyProtection="1">
      <alignment horizontal="center" vertical="top" wrapText="1"/>
      <protection hidden="1"/>
    </xf>
    <xf numFmtId="0" fontId="25" fillId="8" borderId="64" xfId="0" applyFont="1" applyFill="1" applyBorder="1" applyAlignment="1" applyProtection="1">
      <alignment horizontal="center" vertical="top" wrapText="1"/>
      <protection hidden="1"/>
    </xf>
    <xf numFmtId="0" fontId="42" fillId="16" borderId="8" xfId="0" applyFont="1" applyFill="1" applyBorder="1" applyAlignment="1" applyProtection="1">
      <alignment horizontal="center" vertical="center" wrapText="1"/>
      <protection hidden="1"/>
    </xf>
    <xf numFmtId="0" fontId="42" fillId="16" borderId="0" xfId="0" applyFont="1" applyFill="1" applyBorder="1" applyAlignment="1" applyProtection="1">
      <alignment horizontal="center" vertical="center" wrapText="1"/>
      <protection hidden="1"/>
    </xf>
    <xf numFmtId="0" fontId="42" fillId="16" borderId="9" xfId="0" applyFont="1" applyFill="1" applyBorder="1" applyAlignment="1" applyProtection="1">
      <alignment horizontal="center" vertical="center" wrapText="1"/>
      <protection hidden="1"/>
    </xf>
    <xf numFmtId="0" fontId="54" fillId="2" borderId="1" xfId="0" applyFont="1" applyFill="1" applyBorder="1" applyAlignment="1">
      <alignment horizontal="left" vertical="center"/>
    </xf>
    <xf numFmtId="0" fontId="30" fillId="14" borderId="53" xfId="0" applyFont="1" applyFill="1" applyBorder="1" applyAlignment="1" applyProtection="1">
      <alignment horizontal="center" vertical="center" wrapText="1"/>
      <protection hidden="1"/>
    </xf>
    <xf numFmtId="0" fontId="30" fillId="14" borderId="6" xfId="0" applyFont="1" applyFill="1" applyBorder="1" applyAlignment="1" applyProtection="1">
      <alignment horizontal="center" vertical="center" wrapText="1"/>
      <protection hidden="1"/>
    </xf>
    <xf numFmtId="0" fontId="30" fillId="14" borderId="55" xfId="0" applyFont="1" applyFill="1" applyBorder="1" applyAlignment="1" applyProtection="1">
      <alignment horizontal="center" vertical="center" wrapText="1"/>
      <protection hidden="1"/>
    </xf>
    <xf numFmtId="0" fontId="42" fillId="2" borderId="1" xfId="0" applyFont="1" applyFill="1" applyBorder="1" applyAlignment="1">
      <alignment horizontal="left"/>
    </xf>
    <xf numFmtId="0" fontId="43" fillId="14" borderId="1" xfId="0" applyFont="1" applyFill="1" applyBorder="1" applyAlignment="1" applyProtection="1">
      <alignment horizontal="center" vertical="center"/>
      <protection hidden="1"/>
    </xf>
    <xf numFmtId="0" fontId="23" fillId="16" borderId="43" xfId="0" applyFont="1" applyFill="1" applyBorder="1" applyAlignment="1" applyProtection="1">
      <alignment horizontal="center" vertical="center" wrapText="1"/>
      <protection hidden="1"/>
    </xf>
    <xf numFmtId="0" fontId="23" fillId="16" borderId="7" xfId="0" applyFont="1" applyFill="1" applyBorder="1" applyAlignment="1" applyProtection="1">
      <alignment horizontal="center" vertical="center" wrapText="1"/>
      <protection hidden="1"/>
    </xf>
    <xf numFmtId="0" fontId="23" fillId="16" borderId="44" xfId="0" applyFont="1" applyFill="1" applyBorder="1" applyAlignment="1" applyProtection="1">
      <alignment horizontal="center" vertical="center" wrapText="1"/>
      <protection hidden="1"/>
    </xf>
    <xf numFmtId="0" fontId="23" fillId="16" borderId="8" xfId="0" applyFont="1" applyFill="1" applyBorder="1" applyAlignment="1" applyProtection="1">
      <alignment horizontal="center" vertical="center" wrapText="1"/>
      <protection hidden="1"/>
    </xf>
    <xf numFmtId="0" fontId="23" fillId="16" borderId="28" xfId="0" applyFont="1" applyFill="1" applyBorder="1" applyAlignment="1" applyProtection="1">
      <alignment horizontal="center" vertical="center" wrapText="1"/>
      <protection hidden="1"/>
    </xf>
    <xf numFmtId="0" fontId="23" fillId="16" borderId="29" xfId="0" applyFont="1" applyFill="1" applyBorder="1" applyAlignment="1" applyProtection="1">
      <alignment horizontal="center" vertical="center" wrapText="1"/>
      <protection hidden="1"/>
    </xf>
    <xf numFmtId="0" fontId="23" fillId="16" borderId="30" xfId="0" applyFont="1" applyFill="1" applyBorder="1" applyAlignment="1" applyProtection="1">
      <alignment horizontal="center" vertical="center" wrapText="1"/>
      <protection hidden="1"/>
    </xf>
    <xf numFmtId="0" fontId="42" fillId="16" borderId="45" xfId="0" applyFont="1" applyFill="1" applyBorder="1" applyAlignment="1" applyProtection="1">
      <alignment horizontal="center" vertical="center" wrapText="1"/>
      <protection hidden="1"/>
    </xf>
    <xf numFmtId="0" fontId="42" fillId="16" borderId="6" xfId="0" applyFont="1" applyFill="1" applyBorder="1" applyAlignment="1" applyProtection="1">
      <alignment horizontal="center" vertical="center" wrapText="1"/>
      <protection hidden="1"/>
    </xf>
    <xf numFmtId="0" fontId="42" fillId="16" borderId="47" xfId="0" applyFont="1" applyFill="1" applyBorder="1" applyAlignment="1" applyProtection="1">
      <alignment horizontal="center" vertical="center" wrapText="1"/>
      <protection hidden="1"/>
    </xf>
    <xf numFmtId="0" fontId="31" fillId="5" borderId="56" xfId="0" applyFont="1" applyFill="1" applyBorder="1" applyAlignment="1" applyProtection="1">
      <alignment horizontal="center" vertical="center" wrapText="1"/>
      <protection hidden="1"/>
    </xf>
    <xf numFmtId="0" fontId="31" fillId="5" borderId="37" xfId="0" applyFont="1" applyFill="1" applyBorder="1" applyAlignment="1" applyProtection="1">
      <alignment horizontal="center" vertical="center" wrapText="1"/>
      <protection hidden="1"/>
    </xf>
    <xf numFmtId="0" fontId="31" fillId="5" borderId="57" xfId="0" applyFont="1" applyFill="1" applyBorder="1" applyAlignment="1" applyProtection="1">
      <alignment horizontal="center" vertical="center" wrapText="1"/>
      <protection hidden="1"/>
    </xf>
    <xf numFmtId="0" fontId="31" fillId="5" borderId="58" xfId="0" applyFont="1" applyFill="1" applyBorder="1" applyAlignment="1" applyProtection="1">
      <alignment horizontal="center" vertical="center" wrapText="1"/>
      <protection hidden="1"/>
    </xf>
    <xf numFmtId="0" fontId="31" fillId="5" borderId="0" xfId="0" applyFont="1" applyFill="1" applyBorder="1" applyAlignment="1" applyProtection="1">
      <alignment horizontal="center" vertical="center" wrapText="1"/>
      <protection hidden="1"/>
    </xf>
    <xf numFmtId="0" fontId="31" fillId="5" borderId="59" xfId="0" applyFont="1" applyFill="1" applyBorder="1" applyAlignment="1" applyProtection="1">
      <alignment horizontal="center" vertical="center" wrapText="1"/>
      <protection hidden="1"/>
    </xf>
    <xf numFmtId="0" fontId="31" fillId="2" borderId="1" xfId="0" applyFont="1" applyFill="1" applyBorder="1" applyAlignment="1" applyProtection="1">
      <alignment horizontal="left" vertical="center" wrapText="1"/>
      <protection hidden="1"/>
    </xf>
    <xf numFmtId="0" fontId="42" fillId="2" borderId="40" xfId="0" applyFont="1" applyFill="1" applyBorder="1" applyAlignment="1" applyProtection="1">
      <alignment horizontal="center" vertical="center"/>
      <protection hidden="1"/>
    </xf>
    <xf numFmtId="0" fontId="31" fillId="5" borderId="53" xfId="0" applyFont="1" applyFill="1" applyBorder="1" applyAlignment="1" applyProtection="1">
      <alignment horizontal="center" vertical="center" wrapText="1"/>
      <protection hidden="1"/>
    </xf>
    <xf numFmtId="0" fontId="31" fillId="5" borderId="6" xfId="0" applyFont="1" applyFill="1" applyBorder="1" applyAlignment="1" applyProtection="1">
      <alignment horizontal="center" vertical="center" wrapText="1"/>
      <protection hidden="1"/>
    </xf>
    <xf numFmtId="0" fontId="31" fillId="5" borderId="55" xfId="0" applyFont="1" applyFill="1" applyBorder="1" applyAlignment="1" applyProtection="1">
      <alignment horizontal="center" vertical="center" wrapText="1"/>
      <protection hidden="1"/>
    </xf>
    <xf numFmtId="0" fontId="31" fillId="5" borderId="60" xfId="0" applyFont="1" applyFill="1" applyBorder="1" applyAlignment="1" applyProtection="1">
      <alignment horizontal="center" vertical="center" wrapText="1"/>
      <protection hidden="1"/>
    </xf>
    <xf numFmtId="0" fontId="31" fillId="5" borderId="38" xfId="0" applyFont="1" applyFill="1" applyBorder="1" applyAlignment="1" applyProtection="1">
      <alignment horizontal="center" vertical="center" wrapText="1"/>
      <protection hidden="1"/>
    </xf>
    <xf numFmtId="0" fontId="31" fillId="5" borderId="61" xfId="0" applyFont="1" applyFill="1" applyBorder="1" applyAlignment="1" applyProtection="1">
      <alignment horizontal="center" vertical="center" wrapText="1"/>
      <protection hidden="1"/>
    </xf>
    <xf numFmtId="0" fontId="39" fillId="16" borderId="8" xfId="52" applyFill="1" applyBorder="1" applyAlignment="1" applyProtection="1">
      <alignment horizontal="center" vertical="center" wrapText="1"/>
      <protection hidden="1"/>
    </xf>
    <xf numFmtId="0" fontId="39" fillId="16" borderId="0" xfId="52" applyFill="1" applyBorder="1" applyAlignment="1" applyProtection="1">
      <alignment horizontal="center" vertical="center" wrapText="1"/>
      <protection hidden="1"/>
    </xf>
    <xf numFmtId="0" fontId="39" fillId="16" borderId="9" xfId="52" applyFill="1" applyBorder="1" applyAlignment="1" applyProtection="1">
      <alignment horizontal="center" vertical="center" wrapText="1"/>
      <protection hidden="1"/>
    </xf>
    <xf numFmtId="0" fontId="39" fillId="16" borderId="65" xfId="52" applyFill="1" applyBorder="1" applyAlignment="1" applyProtection="1">
      <alignment horizontal="center" vertical="center" wrapText="1"/>
      <protection hidden="1"/>
    </xf>
    <xf numFmtId="0" fontId="39" fillId="16" borderId="38" xfId="52" applyFill="1" applyBorder="1" applyAlignment="1" applyProtection="1">
      <alignment horizontal="center" vertical="center" wrapText="1"/>
      <protection hidden="1"/>
    </xf>
    <xf numFmtId="0" fontId="39" fillId="16" borderId="66" xfId="52" applyFill="1" applyBorder="1" applyAlignment="1" applyProtection="1">
      <alignment horizontal="center" vertical="center" wrapText="1"/>
      <protection hidden="1"/>
    </xf>
    <xf numFmtId="0" fontId="42" fillId="16" borderId="48" xfId="0" applyFont="1" applyFill="1" applyBorder="1" applyAlignment="1" applyProtection="1">
      <alignment horizontal="center" vertical="center" wrapText="1"/>
      <protection hidden="1"/>
    </xf>
    <xf numFmtId="0" fontId="42" fillId="16" borderId="37" xfId="0" applyFont="1" applyFill="1" applyBorder="1" applyAlignment="1" applyProtection="1">
      <alignment horizontal="center" vertical="center" wrapText="1"/>
      <protection hidden="1"/>
    </xf>
    <xf numFmtId="0" fontId="42" fillId="16" borderId="49" xfId="0" applyFont="1" applyFill="1" applyBorder="1" applyAlignment="1" applyProtection="1">
      <alignment horizontal="center" vertical="center" wrapText="1"/>
      <protection hidden="1"/>
    </xf>
    <xf numFmtId="0" fontId="42" fillId="2" borderId="16" xfId="0" applyFont="1" applyFill="1" applyBorder="1" applyAlignment="1" applyProtection="1">
      <alignment horizontal="center" vertical="center"/>
      <protection hidden="1"/>
    </xf>
    <xf numFmtId="0" fontId="42" fillId="2" borderId="70" xfId="0" applyFont="1" applyFill="1" applyBorder="1" applyAlignment="1" applyProtection="1">
      <alignment horizontal="center" vertical="center"/>
      <protection hidden="1"/>
    </xf>
    <xf numFmtId="0" fontId="43" fillId="14" borderId="53" xfId="0" applyFont="1" applyFill="1" applyBorder="1" applyAlignment="1" applyProtection="1">
      <alignment horizontal="center" vertical="center"/>
      <protection hidden="1"/>
    </xf>
    <xf numFmtId="0" fontId="43" fillId="14" borderId="6" xfId="0" applyFont="1" applyFill="1" applyBorder="1" applyAlignment="1" applyProtection="1">
      <alignment horizontal="center" vertical="center"/>
      <protection hidden="1"/>
    </xf>
    <xf numFmtId="0" fontId="43" fillId="14" borderId="55" xfId="0" applyFont="1" applyFill="1" applyBorder="1" applyAlignment="1" applyProtection="1">
      <alignment horizontal="center" vertical="center"/>
      <protection hidden="1"/>
    </xf>
    <xf numFmtId="164" fontId="42" fillId="2" borderId="54" xfId="51" applyNumberFormat="1" applyFont="1" applyFill="1" applyBorder="1" applyAlignment="1" applyProtection="1">
      <alignment horizontal="center" vertical="center"/>
      <protection hidden="1"/>
    </xf>
    <xf numFmtId="164" fontId="42" fillId="2" borderId="71" xfId="51" applyNumberFormat="1" applyFont="1" applyFill="1" applyBorder="1" applyAlignment="1" applyProtection="1">
      <alignment horizontal="center" vertical="center"/>
      <protection hidden="1"/>
    </xf>
    <xf numFmtId="164" fontId="42" fillId="2" borderId="72" xfId="51" applyNumberFormat="1" applyFont="1" applyFill="1" applyBorder="1" applyAlignment="1" applyProtection="1">
      <alignment horizontal="center" vertical="center"/>
      <protection hidden="1"/>
    </xf>
    <xf numFmtId="164" fontId="42" fillId="2" borderId="51" xfId="51" applyNumberFormat="1" applyFont="1" applyFill="1" applyBorder="1" applyAlignment="1" applyProtection="1">
      <alignment horizontal="center" vertical="center"/>
      <protection hidden="1"/>
    </xf>
    <xf numFmtId="164" fontId="42" fillId="2" borderId="73" xfId="51" applyNumberFormat="1" applyFont="1" applyFill="1" applyBorder="1" applyAlignment="1" applyProtection="1">
      <alignment horizontal="center" vertical="center"/>
      <protection hidden="1"/>
    </xf>
    <xf numFmtId="164" fontId="42" fillId="2" borderId="74" xfId="51" applyNumberFormat="1" applyFont="1" applyFill="1" applyBorder="1" applyAlignment="1" applyProtection="1">
      <alignment horizontal="center" vertical="center"/>
      <protection hidden="1"/>
    </xf>
    <xf numFmtId="164" fontId="42" fillId="2" borderId="75" xfId="51" applyNumberFormat="1" applyFont="1" applyFill="1" applyBorder="1" applyAlignment="1" applyProtection="1">
      <alignment horizontal="center" vertical="center"/>
      <protection hidden="1"/>
    </xf>
    <xf numFmtId="164" fontId="42" fillId="2" borderId="76" xfId="51" applyNumberFormat="1" applyFont="1" applyFill="1" applyBorder="1" applyAlignment="1" applyProtection="1">
      <alignment horizontal="center" vertical="center"/>
      <protection hidden="1"/>
    </xf>
    <xf numFmtId="164" fontId="42" fillId="2" borderId="77" xfId="51" applyNumberFormat="1" applyFont="1" applyFill="1" applyBorder="1" applyAlignment="1" applyProtection="1">
      <alignment horizontal="center" vertical="center"/>
      <protection hidden="1"/>
    </xf>
    <xf numFmtId="165" fontId="0" fillId="2" borderId="87" xfId="0" applyNumberFormat="1" applyFont="1" applyFill="1" applyBorder="1" applyAlignment="1" applyProtection="1">
      <alignment horizontal="center" vertical="center"/>
      <protection locked="0"/>
    </xf>
    <xf numFmtId="165" fontId="0" fillId="2" borderId="84" xfId="0" applyNumberFormat="1" applyFont="1" applyFill="1" applyBorder="1" applyAlignment="1" applyProtection="1">
      <alignment horizontal="center" vertical="center"/>
      <protection locked="0"/>
    </xf>
    <xf numFmtId="0" fontId="16" fillId="19" borderId="1" xfId="0" applyFont="1" applyFill="1" applyBorder="1" applyAlignment="1" applyProtection="1">
      <alignment horizontal="center" vertical="center" wrapText="1"/>
      <protection hidden="1"/>
    </xf>
    <xf numFmtId="0" fontId="12" fillId="21" borderId="27" xfId="0" applyFont="1" applyFill="1" applyBorder="1" applyAlignment="1" applyProtection="1">
      <alignment horizontal="center" vertical="center"/>
      <protection hidden="1"/>
    </xf>
    <xf numFmtId="0" fontId="24" fillId="5" borderId="53" xfId="0" applyFont="1" applyFill="1" applyBorder="1" applyAlignment="1" applyProtection="1">
      <alignment horizontal="center" vertical="center" wrapText="1"/>
      <protection locked="0"/>
    </xf>
    <xf numFmtId="0" fontId="24" fillId="5" borderId="6" xfId="0" applyFont="1" applyFill="1" applyBorder="1" applyAlignment="1" applyProtection="1">
      <alignment horizontal="center" vertical="center" wrapText="1"/>
      <protection locked="0"/>
    </xf>
    <xf numFmtId="0" fontId="24" fillId="5" borderId="55" xfId="0" applyFont="1" applyFill="1" applyBorder="1" applyAlignment="1" applyProtection="1">
      <alignment horizontal="center" vertical="center" wrapText="1"/>
      <protection locked="0"/>
    </xf>
    <xf numFmtId="0" fontId="12" fillId="21" borderId="26" xfId="0" applyFont="1" applyFill="1" applyBorder="1" applyAlignment="1" applyProtection="1">
      <alignment horizontal="center" vertical="center"/>
      <protection hidden="1"/>
    </xf>
    <xf numFmtId="0" fontId="12" fillId="21" borderId="53" xfId="0" applyFont="1" applyFill="1" applyBorder="1" applyAlignment="1" applyProtection="1">
      <alignment horizontal="center" vertical="center"/>
      <protection hidden="1"/>
    </xf>
    <xf numFmtId="0" fontId="12" fillId="21" borderId="6" xfId="0" applyFont="1" applyFill="1" applyBorder="1" applyAlignment="1" applyProtection="1">
      <alignment horizontal="center" vertical="center"/>
      <protection hidden="1"/>
    </xf>
    <xf numFmtId="0" fontId="12" fillId="21" borderId="55" xfId="0" applyFont="1" applyFill="1" applyBorder="1" applyAlignment="1" applyProtection="1">
      <alignment horizontal="center" vertical="center"/>
      <protection hidden="1"/>
    </xf>
    <xf numFmtId="0" fontId="17" fillId="19" borderId="3" xfId="0" applyFont="1" applyFill="1" applyBorder="1" applyAlignment="1" applyProtection="1">
      <alignment horizontal="center" vertical="center" wrapText="1"/>
      <protection hidden="1"/>
    </xf>
    <xf numFmtId="0" fontId="17" fillId="19" borderId="4" xfId="0" applyFont="1" applyFill="1" applyBorder="1" applyAlignment="1" applyProtection="1">
      <alignment horizontal="center" vertical="center" wrapText="1"/>
      <protection hidden="1"/>
    </xf>
    <xf numFmtId="0" fontId="33" fillId="21" borderId="62" xfId="0" applyFont="1" applyFill="1" applyBorder="1" applyAlignment="1" applyProtection="1">
      <alignment horizontal="center" vertical="center" wrapText="1"/>
      <protection hidden="1"/>
    </xf>
    <xf numFmtId="0" fontId="33" fillId="21" borderId="64" xfId="0" applyFont="1" applyFill="1" applyBorder="1" applyAlignment="1" applyProtection="1">
      <alignment horizontal="center" vertical="center" wrapText="1"/>
      <protection hidden="1"/>
    </xf>
    <xf numFmtId="0" fontId="21" fillId="19" borderId="3" xfId="0" applyFont="1" applyFill="1" applyBorder="1" applyAlignment="1" applyProtection="1">
      <alignment horizontal="center" vertical="center"/>
      <protection hidden="1"/>
    </xf>
    <xf numFmtId="0" fontId="21" fillId="19" borderId="5" xfId="0" applyFont="1" applyFill="1" applyBorder="1" applyAlignment="1" applyProtection="1">
      <alignment horizontal="center" vertical="center"/>
      <protection hidden="1"/>
    </xf>
    <xf numFmtId="0" fontId="21" fillId="19" borderId="4" xfId="0" applyFont="1" applyFill="1" applyBorder="1" applyAlignment="1" applyProtection="1">
      <alignment horizontal="center" vertical="center"/>
      <protection hidden="1"/>
    </xf>
    <xf numFmtId="0" fontId="14" fillId="20" borderId="43" xfId="0" applyFont="1" applyFill="1" applyBorder="1" applyAlignment="1" applyProtection="1">
      <alignment horizontal="center" vertical="center" wrapText="1"/>
      <protection hidden="1"/>
    </xf>
    <xf numFmtId="0" fontId="14" fillId="20" borderId="7" xfId="0" applyFont="1" applyFill="1" applyBorder="1" applyAlignment="1" applyProtection="1">
      <alignment horizontal="center" vertical="center"/>
      <protection hidden="1"/>
    </xf>
    <xf numFmtId="0" fontId="14" fillId="20" borderId="44" xfId="0" applyFont="1" applyFill="1" applyBorder="1" applyAlignment="1" applyProtection="1">
      <alignment horizontal="center" vertical="center"/>
      <protection hidden="1"/>
    </xf>
    <xf numFmtId="0" fontId="27" fillId="21" borderId="31" xfId="0" applyFont="1" applyFill="1" applyBorder="1" applyAlignment="1" applyProtection="1">
      <alignment horizontal="center" vertical="center" wrapText="1"/>
      <protection hidden="1"/>
    </xf>
    <xf numFmtId="0" fontId="27" fillId="21" borderId="34" xfId="0" applyFont="1" applyFill="1" applyBorder="1" applyAlignment="1" applyProtection="1">
      <alignment horizontal="center" vertical="center" wrapText="1"/>
      <protection hidden="1"/>
    </xf>
    <xf numFmtId="0" fontId="14" fillId="20" borderId="3" xfId="0" applyFont="1" applyFill="1" applyBorder="1" applyAlignment="1" applyProtection="1">
      <alignment horizontal="center" vertical="center" wrapText="1"/>
      <protection hidden="1"/>
    </xf>
    <xf numFmtId="0" fontId="14" fillId="20" borderId="5" xfId="0" applyFont="1" applyFill="1" applyBorder="1" applyAlignment="1" applyProtection="1">
      <alignment horizontal="center" vertical="center" wrapText="1"/>
      <protection hidden="1"/>
    </xf>
    <xf numFmtId="0" fontId="49" fillId="21" borderId="53" xfId="0" applyFont="1" applyFill="1" applyBorder="1" applyAlignment="1" applyProtection="1">
      <alignment horizontal="center" vertical="center" wrapText="1"/>
      <protection hidden="1"/>
    </xf>
    <xf numFmtId="0" fontId="49" fillId="21" borderId="6" xfId="0" applyFont="1" applyFill="1" applyBorder="1" applyAlignment="1" applyProtection="1">
      <alignment horizontal="center" vertical="center" wrapText="1"/>
      <protection hidden="1"/>
    </xf>
    <xf numFmtId="0" fontId="49" fillId="21" borderId="55" xfId="0" applyFont="1" applyFill="1" applyBorder="1" applyAlignment="1" applyProtection="1">
      <alignment horizontal="center" vertical="center" wrapText="1"/>
      <protection hidden="1"/>
    </xf>
    <xf numFmtId="44" fontId="36" fillId="9" borderId="3" xfId="0" applyNumberFormat="1" applyFont="1" applyFill="1" applyBorder="1" applyAlignment="1" applyProtection="1">
      <alignment horizontal="center" vertical="center"/>
      <protection hidden="1"/>
    </xf>
    <xf numFmtId="44" fontId="36" fillId="9" borderId="4" xfId="0" applyNumberFormat="1" applyFont="1" applyFill="1" applyBorder="1" applyAlignment="1" applyProtection="1">
      <alignment horizontal="center" vertical="center"/>
      <protection hidden="1"/>
    </xf>
    <xf numFmtId="0" fontId="27" fillId="21" borderId="52" xfId="0" applyFont="1" applyFill="1" applyBorder="1" applyAlignment="1" applyProtection="1">
      <alignment horizontal="center" vertical="center" wrapText="1"/>
      <protection hidden="1"/>
    </xf>
    <xf numFmtId="0" fontId="27" fillId="21" borderId="63" xfId="0" applyFont="1" applyFill="1" applyBorder="1" applyAlignment="1" applyProtection="1">
      <alignment horizontal="center" vertical="center" wrapText="1"/>
      <protection hidden="1"/>
    </xf>
    <xf numFmtId="0" fontId="27" fillId="21" borderId="80" xfId="0" applyFont="1" applyFill="1" applyBorder="1" applyAlignment="1" applyProtection="1">
      <alignment horizontal="center" vertical="center" wrapText="1"/>
      <protection hidden="1"/>
    </xf>
    <xf numFmtId="0" fontId="17" fillId="24" borderId="69" xfId="0" applyFont="1" applyFill="1" applyBorder="1" applyAlignment="1">
      <alignment horizontal="center" vertical="center" wrapText="1"/>
    </xf>
    <xf numFmtId="0" fontId="17" fillId="24" borderId="92" xfId="0" applyFont="1" applyFill="1" applyBorder="1" applyAlignment="1">
      <alignment horizontal="center" vertical="center" wrapText="1"/>
    </xf>
    <xf numFmtId="0" fontId="17" fillId="24" borderId="33" xfId="0" applyFont="1" applyFill="1" applyBorder="1" applyAlignment="1">
      <alignment horizontal="center" vertical="center" wrapText="1"/>
    </xf>
    <xf numFmtId="0" fontId="17" fillId="24" borderId="93" xfId="0" applyFont="1" applyFill="1" applyBorder="1" applyAlignment="1">
      <alignment horizontal="center" vertical="center" wrapText="1"/>
    </xf>
    <xf numFmtId="0" fontId="2" fillId="14" borderId="53" xfId="0" applyFont="1" applyFill="1" applyBorder="1" applyAlignment="1" applyProtection="1">
      <alignment horizontal="center" vertical="center"/>
    </xf>
    <xf numFmtId="0" fontId="2" fillId="14" borderId="55" xfId="0" applyFont="1" applyFill="1" applyBorder="1" applyAlignment="1" applyProtection="1">
      <alignment horizontal="center" vertical="center"/>
    </xf>
    <xf numFmtId="0" fontId="20" fillId="0" borderId="8" xfId="0" applyFont="1" applyFill="1" applyBorder="1" applyAlignment="1" applyProtection="1">
      <alignment horizontal="center" vertical="center"/>
      <protection hidden="1"/>
    </xf>
    <xf numFmtId="0" fontId="20" fillId="0" borderId="0" xfId="0" applyFont="1" applyFill="1" applyBorder="1" applyAlignment="1" applyProtection="1">
      <alignment horizontal="center" vertical="center"/>
      <protection hidden="1"/>
    </xf>
    <xf numFmtId="0" fontId="20" fillId="0" borderId="9" xfId="0" applyFont="1" applyFill="1" applyBorder="1" applyAlignment="1" applyProtection="1">
      <alignment horizontal="center" vertical="center"/>
      <protection hidden="1"/>
    </xf>
    <xf numFmtId="0" fontId="20" fillId="0" borderId="28" xfId="0" applyFont="1" applyFill="1" applyBorder="1" applyAlignment="1" applyProtection="1">
      <alignment horizontal="center" vertical="center"/>
      <protection hidden="1"/>
    </xf>
    <xf numFmtId="0" fontId="20" fillId="0" borderId="29" xfId="0" applyFont="1" applyFill="1" applyBorder="1" applyAlignment="1" applyProtection="1">
      <alignment horizontal="center" vertical="center"/>
      <protection hidden="1"/>
    </xf>
    <xf numFmtId="0" fontId="20" fillId="0" borderId="30" xfId="0" applyFont="1" applyFill="1" applyBorder="1" applyAlignment="1" applyProtection="1">
      <alignment horizontal="center" vertical="center"/>
      <protection hidden="1"/>
    </xf>
    <xf numFmtId="0" fontId="4" fillId="2" borderId="0" xfId="0" applyFont="1" applyFill="1" applyBorder="1" applyAlignment="1" applyProtection="1">
      <alignment horizontal="center" vertical="center" wrapText="1"/>
    </xf>
    <xf numFmtId="0" fontId="58" fillId="15" borderId="53" xfId="0" applyFont="1" applyFill="1" applyBorder="1" applyAlignment="1" applyProtection="1">
      <alignment horizontal="center" vertical="center" wrapText="1"/>
    </xf>
    <xf numFmtId="0" fontId="58" fillId="15" borderId="6" xfId="0" applyFont="1" applyFill="1" applyBorder="1" applyAlignment="1" applyProtection="1">
      <alignment horizontal="center" vertical="center" wrapText="1"/>
    </xf>
    <xf numFmtId="0" fontId="58" fillId="15" borderId="55" xfId="0" applyFont="1" applyFill="1" applyBorder="1" applyAlignment="1" applyProtection="1">
      <alignment horizontal="center" vertical="center" wrapText="1"/>
    </xf>
    <xf numFmtId="0" fontId="12" fillId="11" borderId="1" xfId="0" applyFont="1" applyFill="1" applyBorder="1" applyAlignment="1" applyProtection="1">
      <alignment horizontal="center" vertical="center"/>
    </xf>
    <xf numFmtId="0" fontId="24" fillId="5" borderId="53" xfId="0" applyNumberFormat="1" applyFont="1" applyFill="1" applyBorder="1" applyAlignment="1" applyProtection="1">
      <alignment horizontal="center" vertical="center" wrapText="1"/>
      <protection locked="0"/>
    </xf>
    <xf numFmtId="0" fontId="24" fillId="5" borderId="6" xfId="0" applyNumberFormat="1" applyFont="1" applyFill="1" applyBorder="1" applyAlignment="1" applyProtection="1">
      <alignment horizontal="center" vertical="center" wrapText="1"/>
      <protection locked="0"/>
    </xf>
    <xf numFmtId="0" fontId="24" fillId="5" borderId="55" xfId="0" applyNumberFormat="1" applyFont="1" applyFill="1" applyBorder="1" applyAlignment="1" applyProtection="1">
      <alignment horizontal="center" vertical="center" wrapText="1"/>
      <protection locked="0"/>
    </xf>
    <xf numFmtId="0" fontId="16" fillId="15" borderId="53" xfId="0" applyFont="1" applyFill="1" applyBorder="1" applyAlignment="1" applyProtection="1">
      <alignment horizontal="center" vertical="center" wrapText="1"/>
    </xf>
    <xf numFmtId="0" fontId="16" fillId="15" borderId="6" xfId="0" applyFont="1" applyFill="1" applyBorder="1" applyAlignment="1" applyProtection="1">
      <alignment horizontal="center" vertical="center" wrapText="1"/>
    </xf>
    <xf numFmtId="0" fontId="16" fillId="15" borderId="55" xfId="0" applyFont="1" applyFill="1" applyBorder="1" applyAlignment="1" applyProtection="1">
      <alignment horizontal="center" vertical="center" wrapText="1"/>
    </xf>
    <xf numFmtId="0" fontId="17" fillId="15" borderId="3" xfId="0" applyFont="1" applyFill="1" applyBorder="1" applyAlignment="1" applyProtection="1">
      <alignment horizontal="center" vertical="center"/>
      <protection hidden="1"/>
    </xf>
    <xf numFmtId="0" fontId="17" fillId="15" borderId="5" xfId="0" applyFont="1" applyFill="1" applyBorder="1" applyAlignment="1" applyProtection="1">
      <alignment horizontal="center" vertical="center"/>
      <protection hidden="1"/>
    </xf>
    <xf numFmtId="0" fontId="17" fillId="15" borderId="4" xfId="0" applyFont="1" applyFill="1" applyBorder="1" applyAlignment="1" applyProtection="1">
      <alignment horizontal="center" vertical="center"/>
      <protection hidden="1"/>
    </xf>
    <xf numFmtId="0" fontId="17" fillId="24" borderId="8" xfId="0" applyFont="1" applyFill="1" applyBorder="1" applyAlignment="1">
      <alignment horizontal="center" vertical="center" wrapText="1"/>
    </xf>
    <xf numFmtId="0" fontId="17" fillId="24" borderId="28" xfId="0" applyFont="1" applyFill="1" applyBorder="1" applyAlignment="1">
      <alignment horizontal="center" vertical="center" wrapText="1"/>
    </xf>
    <xf numFmtId="0" fontId="2" fillId="14" borderId="20" xfId="0" applyFont="1" applyFill="1" applyBorder="1" applyAlignment="1" applyProtection="1">
      <alignment horizontal="center" vertical="center"/>
    </xf>
    <xf numFmtId="0" fontId="2" fillId="14" borderId="19" xfId="0" applyFont="1" applyFill="1" applyBorder="1" applyAlignment="1" applyProtection="1">
      <alignment horizontal="center" vertical="center"/>
    </xf>
    <xf numFmtId="0" fontId="17" fillId="22" borderId="3" xfId="0" applyFont="1" applyFill="1" applyBorder="1" applyAlignment="1" applyProtection="1">
      <alignment horizontal="center" vertical="center" wrapText="1"/>
    </xf>
    <xf numFmtId="0" fontId="17" fillId="22" borderId="4" xfId="0" applyFont="1" applyFill="1" applyBorder="1" applyAlignment="1" applyProtection="1">
      <alignment horizontal="center" vertical="center" wrapText="1"/>
    </xf>
    <xf numFmtId="0" fontId="53" fillId="2" borderId="29" xfId="0" applyFont="1" applyFill="1" applyBorder="1" applyAlignment="1" applyProtection="1">
      <alignment horizontal="center" vertical="center" wrapText="1"/>
    </xf>
    <xf numFmtId="0" fontId="17" fillId="24" borderId="0" xfId="0" applyFont="1" applyFill="1" applyBorder="1" applyAlignment="1">
      <alignment horizontal="center" vertical="center" wrapText="1"/>
    </xf>
    <xf numFmtId="0" fontId="17" fillId="24" borderId="29" xfId="0" applyFont="1" applyFill="1" applyBorder="1" applyAlignment="1">
      <alignment horizontal="center" vertical="center" wrapText="1"/>
    </xf>
    <xf numFmtId="0" fontId="4" fillId="14" borderId="29" xfId="0" applyFont="1" applyFill="1" applyBorder="1" applyAlignment="1" applyProtection="1">
      <alignment horizontal="center" vertical="center" wrapText="1"/>
    </xf>
    <xf numFmtId="0" fontId="17" fillId="24" borderId="9" xfId="0" applyFont="1" applyFill="1" applyBorder="1" applyAlignment="1">
      <alignment horizontal="center" vertical="center" wrapText="1"/>
    </xf>
    <xf numFmtId="0" fontId="17" fillId="24" borderId="30" xfId="0" applyFont="1" applyFill="1" applyBorder="1" applyAlignment="1">
      <alignment horizontal="center" vertical="center" wrapText="1"/>
    </xf>
    <xf numFmtId="0" fontId="55" fillId="25" borderId="3" xfId="0" applyFont="1" applyFill="1" applyBorder="1" applyAlignment="1" applyProtection="1">
      <alignment horizontal="center" vertical="center"/>
    </xf>
    <xf numFmtId="0" fontId="55" fillId="25" borderId="5" xfId="0" applyFont="1" applyFill="1" applyBorder="1" applyAlignment="1" applyProtection="1">
      <alignment horizontal="center" vertical="center"/>
    </xf>
    <xf numFmtId="0" fontId="55" fillId="25" borderId="4" xfId="0" applyFont="1" applyFill="1" applyBorder="1" applyAlignment="1" applyProtection="1">
      <alignment horizontal="center" vertical="center"/>
    </xf>
    <xf numFmtId="0" fontId="21" fillId="15" borderId="3" xfId="0" applyFont="1" applyFill="1" applyBorder="1" applyAlignment="1" applyProtection="1">
      <alignment horizontal="center" vertical="center"/>
    </xf>
    <xf numFmtId="0" fontId="21" fillId="15" borderId="5" xfId="0" applyFont="1" applyFill="1" applyBorder="1" applyAlignment="1" applyProtection="1">
      <alignment horizontal="center" vertical="center"/>
    </xf>
    <xf numFmtId="0" fontId="21" fillId="15" borderId="4" xfId="0" applyFont="1" applyFill="1" applyBorder="1" applyAlignment="1" applyProtection="1">
      <alignment horizontal="center" vertical="center"/>
    </xf>
    <xf numFmtId="0" fontId="14" fillId="18" borderId="3" xfId="0" applyFont="1" applyFill="1" applyBorder="1" applyAlignment="1" applyProtection="1">
      <alignment horizontal="center" vertical="center" wrapText="1"/>
    </xf>
    <xf numFmtId="0" fontId="14" fillId="18" borderId="5" xfId="0" applyFont="1" applyFill="1" applyBorder="1" applyAlignment="1" applyProtection="1">
      <alignment horizontal="center" vertical="center" wrapText="1"/>
    </xf>
    <xf numFmtId="0" fontId="27" fillId="11" borderId="31" xfId="0" applyFont="1" applyFill="1" applyBorder="1" applyAlignment="1" applyProtection="1">
      <alignment horizontal="center" vertical="center" wrapText="1"/>
    </xf>
    <xf numFmtId="0" fontId="27" fillId="11" borderId="34" xfId="0" applyFont="1" applyFill="1" applyBorder="1" applyAlignment="1" applyProtection="1">
      <alignment horizontal="center" vertical="center" wrapText="1"/>
    </xf>
    <xf numFmtId="0" fontId="49" fillId="11" borderId="53" xfId="0" applyFont="1" applyFill="1" applyBorder="1" applyAlignment="1" applyProtection="1">
      <alignment horizontal="center" vertical="center" wrapText="1"/>
    </xf>
    <xf numFmtId="0" fontId="49" fillId="11" borderId="6" xfId="0" applyFont="1" applyFill="1" applyBorder="1" applyAlignment="1" applyProtection="1">
      <alignment horizontal="center" vertical="center" wrapText="1"/>
    </xf>
    <xf numFmtId="0" fontId="49" fillId="11" borderId="55" xfId="0" applyFont="1" applyFill="1" applyBorder="1" applyAlignment="1" applyProtection="1">
      <alignment horizontal="center" vertical="center" wrapText="1"/>
    </xf>
    <xf numFmtId="0" fontId="33" fillId="11" borderId="53" xfId="0" applyFont="1" applyFill="1" applyBorder="1" applyAlignment="1" applyProtection="1">
      <alignment horizontal="center" vertical="center" wrapText="1"/>
    </xf>
    <xf numFmtId="0" fontId="33" fillId="11" borderId="6" xfId="0" applyFont="1" applyFill="1" applyBorder="1" applyAlignment="1" applyProtection="1">
      <alignment horizontal="center" vertical="center" wrapText="1"/>
    </xf>
    <xf numFmtId="0" fontId="33" fillId="11" borderId="55" xfId="0" applyFont="1" applyFill="1" applyBorder="1" applyAlignment="1" applyProtection="1">
      <alignment horizontal="center" vertical="center" wrapText="1"/>
    </xf>
    <xf numFmtId="0" fontId="14" fillId="18" borderId="4" xfId="0" applyFont="1" applyFill="1" applyBorder="1" applyAlignment="1" applyProtection="1">
      <alignment horizontal="center" vertical="center" wrapText="1"/>
    </xf>
    <xf numFmtId="0" fontId="45" fillId="11" borderId="53" xfId="0" applyFont="1" applyFill="1" applyBorder="1" applyAlignment="1" applyProtection="1">
      <alignment horizontal="center" vertical="center" wrapText="1"/>
    </xf>
    <xf numFmtId="0" fontId="45" fillId="11" borderId="55" xfId="0" applyFont="1" applyFill="1" applyBorder="1" applyAlignment="1" applyProtection="1">
      <alignment horizontal="center" vertical="center" wrapText="1"/>
    </xf>
    <xf numFmtId="0" fontId="27" fillId="11" borderId="52" xfId="0" applyFont="1" applyFill="1" applyBorder="1" applyAlignment="1" applyProtection="1">
      <alignment horizontal="center" vertical="center" wrapText="1"/>
    </xf>
    <xf numFmtId="0" fontId="27" fillId="11" borderId="63" xfId="0" applyFont="1" applyFill="1" applyBorder="1" applyAlignment="1" applyProtection="1">
      <alignment horizontal="center" vertical="center" wrapText="1"/>
    </xf>
    <xf numFmtId="0" fontId="27" fillId="11" borderId="80" xfId="0" applyFont="1" applyFill="1" applyBorder="1" applyAlignment="1" applyProtection="1">
      <alignment horizontal="center" vertical="center" wrapText="1"/>
    </xf>
    <xf numFmtId="0" fontId="28" fillId="11" borderId="53" xfId="0" applyFont="1" applyFill="1" applyBorder="1" applyAlignment="1" applyProtection="1">
      <alignment horizontal="center" vertical="center" wrapText="1"/>
    </xf>
    <xf numFmtId="0" fontId="28" fillId="11" borderId="55" xfId="0" applyFont="1" applyFill="1" applyBorder="1" applyAlignment="1" applyProtection="1">
      <alignment horizontal="center" vertical="center" wrapText="1"/>
    </xf>
    <xf numFmtId="0" fontId="28" fillId="11" borderId="6" xfId="0" applyFont="1" applyFill="1" applyBorder="1" applyAlignment="1" applyProtection="1">
      <alignment horizontal="center" vertical="center" wrapText="1"/>
    </xf>
    <xf numFmtId="0" fontId="4" fillId="14" borderId="20" xfId="0" applyFont="1" applyFill="1" applyBorder="1" applyAlignment="1" applyProtection="1">
      <alignment horizontal="center"/>
      <protection hidden="1"/>
    </xf>
    <xf numFmtId="0" fontId="4" fillId="14" borderId="18" xfId="0" applyFont="1" applyFill="1" applyBorder="1" applyAlignment="1" applyProtection="1">
      <alignment horizontal="center"/>
      <protection hidden="1"/>
    </xf>
    <xf numFmtId="0" fontId="4" fillId="14" borderId="19" xfId="0" applyFont="1" applyFill="1" applyBorder="1" applyAlignment="1" applyProtection="1">
      <alignment horizontal="center"/>
      <protection hidden="1"/>
    </xf>
    <xf numFmtId="0" fontId="2" fillId="14" borderId="20" xfId="0" applyFont="1" applyFill="1" applyBorder="1" applyAlignment="1" applyProtection="1">
      <alignment horizontal="center"/>
      <protection hidden="1"/>
    </xf>
    <xf numFmtId="0" fontId="2" fillId="14" borderId="19" xfId="0" applyFont="1" applyFill="1" applyBorder="1" applyAlignment="1" applyProtection="1">
      <alignment horizontal="center"/>
      <protection hidden="1"/>
    </xf>
    <xf numFmtId="0" fontId="59" fillId="26" borderId="1" xfId="0" applyFont="1" applyFill="1" applyBorder="1" applyAlignment="1" applyProtection="1">
      <alignment horizontal="center" vertical="center"/>
      <protection hidden="1"/>
    </xf>
    <xf numFmtId="0" fontId="60" fillId="27" borderId="1" xfId="0" applyFont="1" applyFill="1" applyBorder="1" applyAlignment="1" applyProtection="1">
      <alignment horizontal="center" vertical="center" wrapText="1"/>
      <protection hidden="1"/>
    </xf>
    <xf numFmtId="0" fontId="60" fillId="27" borderId="1" xfId="0" applyFont="1" applyFill="1" applyBorder="1" applyAlignment="1" applyProtection="1">
      <alignment horizontal="center" vertical="center"/>
      <protection hidden="1"/>
    </xf>
    <xf numFmtId="0" fontId="60" fillId="27" borderId="1" xfId="0" applyFont="1" applyFill="1" applyBorder="1" applyAlignment="1" applyProtection="1">
      <alignment vertical="center" wrapText="1"/>
      <protection hidden="1"/>
    </xf>
    <xf numFmtId="0" fontId="0" fillId="2" borderId="26" xfId="0" applyFill="1" applyBorder="1" applyAlignment="1" applyProtection="1">
      <alignment horizontal="center" vertical="center"/>
      <protection hidden="1"/>
    </xf>
    <xf numFmtId="14" fontId="0" fillId="2" borderId="26" xfId="0" applyNumberFormat="1" applyFill="1" applyBorder="1" applyAlignment="1" applyProtection="1">
      <alignment horizontal="center" vertical="center"/>
      <protection hidden="1"/>
    </xf>
    <xf numFmtId="0" fontId="0" fillId="2" borderId="26" xfId="0" applyFill="1" applyBorder="1" applyAlignment="1" applyProtection="1">
      <alignment vertical="center" wrapText="1"/>
      <protection hidden="1"/>
    </xf>
    <xf numFmtId="0" fontId="0" fillId="2" borderId="1" xfId="0" applyFill="1" applyBorder="1" applyAlignment="1" applyProtection="1">
      <alignment vertical="center"/>
      <protection hidden="1"/>
    </xf>
    <xf numFmtId="0" fontId="0" fillId="2" borderId="1" xfId="0" applyFill="1" applyBorder="1" applyAlignment="1" applyProtection="1">
      <alignment vertical="center" wrapText="1"/>
      <protection hidden="1"/>
    </xf>
    <xf numFmtId="14" fontId="0" fillId="2" borderId="1" xfId="0" applyNumberFormat="1" applyFill="1" applyBorder="1" applyAlignment="1" applyProtection="1">
      <alignment horizontal="center" vertical="center"/>
      <protection hidden="1"/>
    </xf>
    <xf numFmtId="0" fontId="0" fillId="0" borderId="0" xfId="0" applyAlignment="1" applyProtection="1">
      <alignment horizontal="center"/>
      <protection hidden="1"/>
    </xf>
    <xf numFmtId="0" fontId="0" fillId="0" borderId="0" xfId="0" applyAlignment="1">
      <alignment horizontal="center"/>
    </xf>
    <xf numFmtId="44" fontId="0" fillId="0" borderId="16" xfId="51" applyFont="1" applyFill="1" applyBorder="1" applyAlignment="1" applyProtection="1">
      <alignment horizontal="center" vertical="center" wrapText="1"/>
      <protection locked="0"/>
    </xf>
    <xf numFmtId="0" fontId="0" fillId="0" borderId="51" xfId="0" applyFill="1" applyBorder="1" applyAlignment="1" applyProtection="1">
      <alignment horizontal="center" vertical="center" wrapText="1"/>
      <protection locked="0"/>
    </xf>
    <xf numFmtId="44" fontId="15" fillId="2" borderId="16" xfId="0" applyNumberFormat="1" applyFont="1" applyFill="1" applyBorder="1" applyAlignment="1" applyProtection="1">
      <alignment horizontal="center" vertical="center"/>
      <protection hidden="1"/>
    </xf>
    <xf numFmtId="0" fontId="15" fillId="0" borderId="16" xfId="0" applyFont="1" applyFill="1" applyBorder="1" applyAlignment="1" applyProtection="1">
      <alignment horizontal="left" vertical="center"/>
      <protection hidden="1"/>
    </xf>
    <xf numFmtId="0" fontId="40" fillId="2" borderId="86" xfId="0" applyFont="1" applyFill="1" applyBorder="1" applyAlignment="1" applyProtection="1">
      <alignment horizontal="left" vertical="center" wrapText="1"/>
      <protection hidden="1"/>
    </xf>
  </cellXfs>
  <cellStyles count="92">
    <cellStyle name="à saisir" xfId="5"/>
    <cellStyle name="Cadre DDR" xfId="50"/>
    <cellStyle name="Cadre SI" xfId="49"/>
    <cellStyle name="Champs-saisie" xfId="14"/>
    <cellStyle name="Champs-saisie-sans_bordure" xfId="6"/>
    <cellStyle name="Lien hypertexte" xfId="52" builtinId="8"/>
    <cellStyle name="Milliers 2" xfId="7"/>
    <cellStyle name="Milliers 2 2" xfId="18"/>
    <cellStyle name="Milliers 2 2 2" xfId="31"/>
    <cellStyle name="Milliers 2 2 2 2" xfId="39"/>
    <cellStyle name="Milliers 2 2 2 2 2" xfId="81"/>
    <cellStyle name="Milliers 2 2 2 3" xfId="73"/>
    <cellStyle name="Milliers 2 2 3" xfId="41"/>
    <cellStyle name="Milliers 2 2 3 2" xfId="83"/>
    <cellStyle name="Milliers 2 2 4" xfId="45"/>
    <cellStyle name="Milliers 2 2 4 2" xfId="87"/>
    <cellStyle name="Milliers 2 2 5" xfId="35"/>
    <cellStyle name="Milliers 2 2 5 2" xfId="77"/>
    <cellStyle name="Milliers 2 2 6" xfId="61"/>
    <cellStyle name="Milliers 2 3" xfId="20"/>
    <cellStyle name="Milliers 2 3 2" xfId="33"/>
    <cellStyle name="Milliers 2 3 2 2" xfId="43"/>
    <cellStyle name="Milliers 2 3 2 2 2" xfId="85"/>
    <cellStyle name="Milliers 2 3 2 3" xfId="75"/>
    <cellStyle name="Milliers 2 3 3" xfId="47"/>
    <cellStyle name="Milliers 2 3 3 2" xfId="89"/>
    <cellStyle name="Milliers 2 3 4" xfId="37"/>
    <cellStyle name="Milliers 2 3 4 2" xfId="79"/>
    <cellStyle name="Milliers 2 3 5" xfId="63"/>
    <cellStyle name="Milliers 2 4" xfId="16"/>
    <cellStyle name="Milliers 2 4 2" xfId="59"/>
    <cellStyle name="Milliers 2 5" xfId="57"/>
    <cellStyle name="Monétaire" xfId="51" builtinId="4"/>
    <cellStyle name="Monétaire 2" xfId="2"/>
    <cellStyle name="Monétaire 2 2" xfId="19"/>
    <cellStyle name="Monétaire 2 2 2" xfId="32"/>
    <cellStyle name="Monétaire 2 2 2 2" xfId="40"/>
    <cellStyle name="Monétaire 2 2 2 2 2" xfId="82"/>
    <cellStyle name="Monétaire 2 2 2 3" xfId="74"/>
    <cellStyle name="Monétaire 2 2 3" xfId="42"/>
    <cellStyle name="Monétaire 2 2 3 2" xfId="84"/>
    <cellStyle name="Monétaire 2 2 4" xfId="46"/>
    <cellStyle name="Monétaire 2 2 4 2" xfId="88"/>
    <cellStyle name="Monétaire 2 2 5" xfId="36"/>
    <cellStyle name="Monétaire 2 2 5 2" xfId="78"/>
    <cellStyle name="Monétaire 2 2 6" xfId="62"/>
    <cellStyle name="Monétaire 2 3" xfId="21"/>
    <cellStyle name="Monétaire 2 3 2" xfId="34"/>
    <cellStyle name="Monétaire 2 3 2 2" xfId="44"/>
    <cellStyle name="Monétaire 2 3 2 2 2" xfId="86"/>
    <cellStyle name="Monétaire 2 3 2 3" xfId="76"/>
    <cellStyle name="Monétaire 2 3 3" xfId="48"/>
    <cellStyle name="Monétaire 2 3 3 2" xfId="90"/>
    <cellStyle name="Monétaire 2 3 4" xfId="38"/>
    <cellStyle name="Monétaire 2 3 4 2" xfId="80"/>
    <cellStyle name="Monétaire 2 3 5" xfId="64"/>
    <cellStyle name="Monétaire 2 4" xfId="17"/>
    <cellStyle name="Monétaire 2 4 2" xfId="60"/>
    <cellStyle name="Monétaire 2 5" xfId="23"/>
    <cellStyle name="Monétaire 2 5 2" xfId="66"/>
    <cellStyle name="Monétaire 2 6" xfId="28"/>
    <cellStyle name="Monétaire 2 6 2" xfId="70"/>
    <cellStyle name="Monétaire 2 7" xfId="8"/>
    <cellStyle name="Monétaire 2 7 2" xfId="58"/>
    <cellStyle name="Monétaire 2 8" xfId="54"/>
    <cellStyle name="Monétaire 3" xfId="1"/>
    <cellStyle name="Monétaire 3 2" xfId="27"/>
    <cellStyle name="Monétaire 3 2 2" xfId="69"/>
    <cellStyle name="Monétaire 3 3" xfId="22"/>
    <cellStyle name="Monétaire 3 3 2" xfId="65"/>
    <cellStyle name="Monétaire 3 4" xfId="53"/>
    <cellStyle name="Monétaire 4" xfId="3"/>
    <cellStyle name="Monétaire 4 2" xfId="30"/>
    <cellStyle name="Monétaire 4 2 2" xfId="72"/>
    <cellStyle name="Monétaire 4 3" xfId="25"/>
    <cellStyle name="Monétaire 4 3 2" xfId="68"/>
    <cellStyle name="Monétaire 4 4" xfId="56"/>
    <cellStyle name="Monétaire 5" xfId="24"/>
    <cellStyle name="Monétaire 5 2" xfId="67"/>
    <cellStyle name="Monétaire 6" xfId="29"/>
    <cellStyle name="Monétaire 6 2" xfId="71"/>
    <cellStyle name="Monétaire 7" xfId="55"/>
    <cellStyle name="Normal" xfId="0" builtinId="0"/>
    <cellStyle name="Normal 2" xfId="4"/>
    <cellStyle name="Normal 2 2" xfId="10"/>
    <cellStyle name="Normal 2 3" xfId="26"/>
    <cellStyle name="Normal 2 4" xfId="9"/>
    <cellStyle name="Normal 3" xfId="11"/>
    <cellStyle name="OSIRIS_LIBEL" xfId="15"/>
    <cellStyle name="Pourcentage" xfId="91" builtinId="5"/>
    <cellStyle name="protégé" xfId="12"/>
    <cellStyle name="Saisie obligatoire" xfId="13"/>
  </cellStyles>
  <dxfs count="69">
    <dxf>
      <font>
        <color rgb="FF9C0006"/>
      </font>
      <fill>
        <patternFill>
          <bgColor rgb="FFFFC7CE"/>
        </patternFill>
      </fill>
    </dxf>
    <dxf>
      <font>
        <color rgb="FFFF0000"/>
      </font>
    </dxf>
    <dxf>
      <font>
        <color rgb="FFFF0000"/>
      </font>
    </dxf>
    <dxf>
      <font>
        <color rgb="FFFF0000"/>
      </font>
    </dxf>
    <dxf>
      <font>
        <color rgb="FFFF0000"/>
      </font>
    </dxf>
    <dxf>
      <fill>
        <patternFill>
          <bgColor theme="9" tint="0.59996337778862885"/>
        </patternFill>
      </fill>
    </dxf>
    <dxf>
      <font>
        <color rgb="FFFF0000"/>
      </font>
    </dxf>
    <dxf>
      <font>
        <color rgb="FFFF0000"/>
      </font>
    </dxf>
    <dxf>
      <fill>
        <patternFill>
          <bgColor theme="9" tint="0.59996337778862885"/>
        </patternFill>
      </fill>
    </dxf>
    <dxf>
      <fill>
        <patternFill>
          <bgColor theme="9" tint="0.59996337778862885"/>
        </patternFill>
      </fill>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ont>
        <color rgb="FFFF0000"/>
      </font>
    </dxf>
    <dxf>
      <font>
        <color rgb="FFFF0000"/>
      </font>
    </dxf>
    <dxf>
      <font>
        <color rgb="FFFF0000"/>
      </font>
    </dxf>
    <dxf>
      <font>
        <color rgb="FFFF0000"/>
      </font>
    </dxf>
    <dxf>
      <fill>
        <patternFill>
          <bgColor theme="9" tint="0.59996337778862885"/>
        </patternFill>
      </fill>
    </dxf>
    <dxf>
      <fill>
        <patternFill>
          <bgColor theme="9" tint="0.59996337778862885"/>
        </patternFill>
      </fill>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theme="9" tint="0.59996337778862885"/>
        </patternFill>
      </fill>
    </dxf>
    <dxf>
      <font>
        <color rgb="FFFF0000"/>
      </font>
    </dxf>
    <dxf>
      <font>
        <color rgb="FFFF0000"/>
      </font>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ont>
        <color theme="5" tint="0.59996337778862885"/>
      </font>
    </dxf>
    <dxf>
      <font>
        <color theme="0"/>
      </font>
      <fill>
        <patternFill>
          <bgColor theme="0"/>
        </patternFill>
      </fill>
      <border>
        <left/>
        <right/>
        <top/>
        <bottom/>
      </border>
    </dxf>
    <dxf>
      <font>
        <color theme="5"/>
      </font>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ont>
        <color rgb="FFFF0000"/>
      </font>
    </dxf>
    <dxf>
      <font>
        <color rgb="FFFF0000"/>
      </font>
    </dxf>
    <dxf>
      <fill>
        <patternFill patternType="solid">
          <bgColor rgb="FFFF0000"/>
        </patternFill>
      </fill>
    </dxf>
    <dxf>
      <fill>
        <patternFill>
          <bgColor rgb="FFFF0000"/>
        </patternFill>
      </fill>
    </dxf>
  </dxfs>
  <tableStyles count="0" defaultTableStyle="TableStyleMedium2" defaultPivotStyle="PivotStyleLight16"/>
  <colors>
    <mruColors>
      <color rgb="FF33CCCC"/>
      <color rgb="FF008080"/>
      <color rgb="FF009999"/>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97155</xdr:colOff>
      <xdr:row>0</xdr:row>
      <xdr:rowOff>58728</xdr:rowOff>
    </xdr:from>
    <xdr:to>
      <xdr:col>2</xdr:col>
      <xdr:colOff>43708</xdr:colOff>
      <xdr:row>7</xdr:row>
      <xdr:rowOff>1986</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 y="58728"/>
          <a:ext cx="1470553" cy="1276758"/>
        </a:xfrm>
        <a:prstGeom prst="rect">
          <a:avLst/>
        </a:prstGeom>
      </xdr:spPr>
    </xdr:pic>
    <xdr:clientData/>
  </xdr:twoCellAnchor>
  <xdr:twoCellAnchor editAs="oneCell">
    <xdr:from>
      <xdr:col>20</xdr:col>
      <xdr:colOff>285751</xdr:colOff>
      <xdr:row>0</xdr:row>
      <xdr:rowOff>48797</xdr:rowOff>
    </xdr:from>
    <xdr:to>
      <xdr:col>22</xdr:col>
      <xdr:colOff>742950</xdr:colOff>
      <xdr:row>7</xdr:row>
      <xdr:rowOff>11917</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525751" y="48797"/>
          <a:ext cx="1981199" cy="1296620"/>
        </a:xfrm>
        <a:prstGeom prst="rect">
          <a:avLst/>
        </a:prstGeom>
      </xdr:spPr>
    </xdr:pic>
    <xdr:clientData/>
  </xdr:twoCellAnchor>
  <xdr:twoCellAnchor editAs="oneCell">
    <xdr:from>
      <xdr:col>10</xdr:col>
      <xdr:colOff>426138</xdr:colOff>
      <xdr:row>0</xdr:row>
      <xdr:rowOff>42807</xdr:rowOff>
    </xdr:from>
    <xdr:to>
      <xdr:col>12</xdr:col>
      <xdr:colOff>531971</xdr:colOff>
      <xdr:row>6</xdr:row>
      <xdr:rowOff>170307</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046138" y="42807"/>
          <a:ext cx="1629833" cy="1270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97155</xdr:colOff>
      <xdr:row>0</xdr:row>
      <xdr:rowOff>72111</xdr:rowOff>
    </xdr:from>
    <xdr:to>
      <xdr:col>1</xdr:col>
      <xdr:colOff>85725</xdr:colOff>
      <xdr:row>7</xdr:row>
      <xdr:rowOff>44896</xdr:rowOff>
    </xdr:to>
    <xdr:pic>
      <xdr:nvPicPr>
        <xdr:cNvPr id="2" name="Imag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 y="72111"/>
          <a:ext cx="1520190" cy="1306285"/>
        </a:xfrm>
        <a:prstGeom prst="rect">
          <a:avLst/>
        </a:prstGeom>
      </xdr:spPr>
    </xdr:pic>
    <xdr:clientData/>
  </xdr:twoCellAnchor>
  <xdr:twoCellAnchor editAs="oneCell">
    <xdr:from>
      <xdr:col>7</xdr:col>
      <xdr:colOff>307288</xdr:colOff>
      <xdr:row>0</xdr:row>
      <xdr:rowOff>44034</xdr:rowOff>
    </xdr:from>
    <xdr:to>
      <xdr:col>9</xdr:col>
      <xdr:colOff>764487</xdr:colOff>
      <xdr:row>7</xdr:row>
      <xdr:rowOff>7154</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210228" y="44034"/>
          <a:ext cx="2026919" cy="1296620"/>
        </a:xfrm>
        <a:prstGeom prst="rect">
          <a:avLst/>
        </a:prstGeom>
      </xdr:spPr>
    </xdr:pic>
    <xdr:clientData/>
  </xdr:twoCellAnchor>
  <xdr:twoCellAnchor editAs="oneCell">
    <xdr:from>
      <xdr:col>4</xdr:col>
      <xdr:colOff>619840</xdr:colOff>
      <xdr:row>0</xdr:row>
      <xdr:rowOff>95194</xdr:rowOff>
    </xdr:from>
    <xdr:to>
      <xdr:col>5</xdr:col>
      <xdr:colOff>868548</xdr:colOff>
      <xdr:row>7</xdr:row>
      <xdr:rowOff>32194</xdr:rowOff>
    </xdr:to>
    <xdr:pic>
      <xdr:nvPicPr>
        <xdr:cNvPr id="4" name="Ima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384620" y="95194"/>
          <a:ext cx="1666028" cy="1270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114159</xdr:rowOff>
    </xdr:from>
    <xdr:to>
      <xdr:col>1</xdr:col>
      <xdr:colOff>1141543</xdr:colOff>
      <xdr:row>7</xdr:row>
      <xdr:rowOff>21123</xdr:rowOff>
    </xdr:to>
    <xdr:pic>
      <xdr:nvPicPr>
        <xdr:cNvPr id="2" name="Imag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14159"/>
          <a:ext cx="1418216" cy="1240464"/>
        </a:xfrm>
        <a:prstGeom prst="rect">
          <a:avLst/>
        </a:prstGeom>
      </xdr:spPr>
    </xdr:pic>
    <xdr:clientData/>
  </xdr:twoCellAnchor>
  <xdr:twoCellAnchor editAs="oneCell">
    <xdr:from>
      <xdr:col>7</xdr:col>
      <xdr:colOff>285750</xdr:colOff>
      <xdr:row>0</xdr:row>
      <xdr:rowOff>86081</xdr:rowOff>
    </xdr:from>
    <xdr:to>
      <xdr:col>8</xdr:col>
      <xdr:colOff>247649</xdr:colOff>
      <xdr:row>7</xdr:row>
      <xdr:rowOff>49201</xdr:rowOff>
    </xdr:to>
    <xdr:pic>
      <xdr:nvPicPr>
        <xdr:cNvPr id="3" name="Imag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735050" y="86081"/>
          <a:ext cx="1981199" cy="1296620"/>
        </a:xfrm>
        <a:prstGeom prst="rect">
          <a:avLst/>
        </a:prstGeom>
      </xdr:spPr>
    </xdr:pic>
    <xdr:clientData/>
  </xdr:twoCellAnchor>
  <xdr:twoCellAnchor editAs="oneCell">
    <xdr:from>
      <xdr:col>3</xdr:col>
      <xdr:colOff>662411</xdr:colOff>
      <xdr:row>0</xdr:row>
      <xdr:rowOff>99141</xdr:rowOff>
    </xdr:from>
    <xdr:to>
      <xdr:col>4</xdr:col>
      <xdr:colOff>692044</xdr:colOff>
      <xdr:row>7</xdr:row>
      <xdr:rowOff>36141</xdr:rowOff>
    </xdr:to>
    <xdr:pic>
      <xdr:nvPicPr>
        <xdr:cNvPr id="4" name="Imag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133571" y="99141"/>
          <a:ext cx="1668381" cy="1270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Agri_Devpt_Rur\20-Prog_2023-2027\03-Gestion_Aides\5-SAFRAN\1-Recevabilit&#233;\4.%20FSD%20IDP\77.06\FSD%20IDP_77.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Synthèse dépenses bénéficiaire"/>
      <sheetName val="Dépenses sur factures"/>
      <sheetName val="Dépense de rémunération au réel"/>
      <sheetName val="Dépenses sur frais réels"/>
      <sheetName val="Dépenses forfaitaires"/>
      <sheetName val="Synthèse dépenses SI"/>
      <sheetName val="Plafonds budgétaires indicatifs"/>
      <sheetName val="Instruction Devis"/>
      <sheetName val="Instruction Frais de personnel"/>
      <sheetName val="Instruction Frais réels"/>
      <sheetName val="Instruction Forfaitaires"/>
      <sheetName val="Lis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legifrance.gouv.fr/jorf/id/JORFTEXT000047416556" TargetMode="External"/><Relationship Id="rId7" Type="http://schemas.openxmlformats.org/officeDocument/2006/relationships/drawing" Target="../drawings/drawing1.xml"/><Relationship Id="rId2" Type="http://schemas.openxmlformats.org/officeDocument/2006/relationships/hyperlink" Target="https://daaf.mayotte.agriculture.gouv.fr/guide-du-beneficiaire-et-notice-transversale-a618.html" TargetMode="External"/><Relationship Id="rId1" Type="http://schemas.openxmlformats.org/officeDocument/2006/relationships/hyperlink" Target="https://daaf.mayotte.agriculture.gouv.fr/guide-du-beneficiaire-et-notice-transversale-a618.html" TargetMode="External"/><Relationship Id="rId6" Type="http://schemas.openxmlformats.org/officeDocument/2006/relationships/printerSettings" Target="../printerSettings/printerSettings1.bin"/><Relationship Id="rId5" Type="http://schemas.openxmlformats.org/officeDocument/2006/relationships/hyperlink" Target="https://www.legifrance.gouv.fr/jorf/id/JORFTEXT000048092179" TargetMode="External"/><Relationship Id="rId4" Type="http://schemas.openxmlformats.org/officeDocument/2006/relationships/hyperlink" Target="https://www.legifrance.gouv.fr/jorf/id/JORFTEXT000048092179"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C30"/>
  <sheetViews>
    <sheetView showGridLines="0" workbookViewId="0">
      <selection activeCell="E7" sqref="E7"/>
    </sheetView>
  </sheetViews>
  <sheetFormatPr baseColWidth="10" defaultRowHeight="15" x14ac:dyDescent="0.25"/>
  <cols>
    <col min="1" max="1" width="11.42578125" style="706"/>
    <col min="2" max="2" width="17.5703125" bestFit="1" customWidth="1"/>
    <col min="3" max="3" width="128.5703125" customWidth="1"/>
  </cols>
  <sheetData>
    <row r="1" spans="1:3" ht="18.75" x14ac:dyDescent="0.25">
      <c r="A1" s="695" t="s">
        <v>309</v>
      </c>
      <c r="B1" s="695"/>
      <c r="C1" s="695"/>
    </row>
    <row r="2" spans="1:3" ht="31.5" x14ac:dyDescent="0.25">
      <c r="A2" s="696" t="s">
        <v>310</v>
      </c>
      <c r="B2" s="697" t="s">
        <v>311</v>
      </c>
      <c r="C2" s="698" t="s">
        <v>312</v>
      </c>
    </row>
    <row r="3" spans="1:3" x14ac:dyDescent="0.25">
      <c r="A3" s="699" t="s">
        <v>313</v>
      </c>
      <c r="B3" s="700" t="s">
        <v>315</v>
      </c>
      <c r="C3" s="701" t="s">
        <v>314</v>
      </c>
    </row>
    <row r="4" spans="1:3" ht="19.5" customHeight="1" x14ac:dyDescent="0.25">
      <c r="A4" s="430"/>
      <c r="B4" s="702"/>
      <c r="C4" s="703"/>
    </row>
    <row r="5" spans="1:3" ht="18.75" customHeight="1" x14ac:dyDescent="0.25">
      <c r="A5" s="430"/>
      <c r="B5" s="704"/>
      <c r="C5" s="703"/>
    </row>
    <row r="6" spans="1:3" ht="19.5" customHeight="1" x14ac:dyDescent="0.25">
      <c r="A6" s="430"/>
      <c r="B6" s="704"/>
      <c r="C6" s="703"/>
    </row>
    <row r="7" spans="1:3" x14ac:dyDescent="0.25">
      <c r="A7" s="705"/>
      <c r="B7" s="7"/>
      <c r="C7" s="7"/>
    </row>
    <row r="8" spans="1:3" x14ac:dyDescent="0.25">
      <c r="A8" s="705"/>
      <c r="B8" s="7"/>
      <c r="C8" s="7"/>
    </row>
    <row r="9" spans="1:3" x14ac:dyDescent="0.25">
      <c r="A9" s="705"/>
      <c r="B9" s="7"/>
      <c r="C9" s="7"/>
    </row>
    <row r="10" spans="1:3" x14ac:dyDescent="0.25">
      <c r="A10" s="705"/>
      <c r="B10" s="7"/>
      <c r="C10" s="7"/>
    </row>
    <row r="11" spans="1:3" x14ac:dyDescent="0.25">
      <c r="A11" s="705"/>
      <c r="B11" s="7"/>
      <c r="C11" s="7"/>
    </row>
    <row r="12" spans="1:3" x14ac:dyDescent="0.25">
      <c r="A12" s="705"/>
      <c r="B12" s="7"/>
      <c r="C12" s="7"/>
    </row>
    <row r="13" spans="1:3" x14ac:dyDescent="0.25">
      <c r="A13" s="705"/>
      <c r="B13" s="7"/>
      <c r="C13" s="7"/>
    </row>
    <row r="14" spans="1:3" x14ac:dyDescent="0.25">
      <c r="A14" s="705"/>
      <c r="B14" s="7"/>
      <c r="C14" s="7"/>
    </row>
    <row r="15" spans="1:3" x14ac:dyDescent="0.25">
      <c r="A15" s="705"/>
      <c r="B15" s="7"/>
      <c r="C15" s="7"/>
    </row>
    <row r="16" spans="1:3" x14ac:dyDescent="0.25">
      <c r="A16" s="705"/>
      <c r="B16" s="7"/>
      <c r="C16" s="7"/>
    </row>
    <row r="17" spans="1:3" x14ac:dyDescent="0.25">
      <c r="A17" s="705"/>
      <c r="B17" s="7"/>
      <c r="C17" s="7"/>
    </row>
    <row r="18" spans="1:3" x14ac:dyDescent="0.25">
      <c r="A18" s="705"/>
      <c r="B18" s="7"/>
      <c r="C18" s="7"/>
    </row>
    <row r="19" spans="1:3" x14ac:dyDescent="0.25">
      <c r="A19" s="705"/>
      <c r="B19" s="7"/>
      <c r="C19" s="7"/>
    </row>
    <row r="20" spans="1:3" x14ac:dyDescent="0.25">
      <c r="A20" s="705"/>
      <c r="B20" s="7"/>
      <c r="C20" s="7"/>
    </row>
    <row r="21" spans="1:3" x14ac:dyDescent="0.25">
      <c r="A21" s="705"/>
      <c r="B21" s="7"/>
      <c r="C21" s="7"/>
    </row>
    <row r="22" spans="1:3" x14ac:dyDescent="0.25">
      <c r="A22" s="705"/>
      <c r="B22" s="7"/>
      <c r="C22" s="7"/>
    </row>
    <row r="23" spans="1:3" x14ac:dyDescent="0.25">
      <c r="A23" s="705"/>
      <c r="B23" s="7"/>
      <c r="C23" s="7"/>
    </row>
    <row r="24" spans="1:3" x14ac:dyDescent="0.25">
      <c r="A24" s="705"/>
      <c r="B24" s="7"/>
      <c r="C24" s="7"/>
    </row>
    <row r="25" spans="1:3" x14ac:dyDescent="0.25">
      <c r="A25" s="705"/>
      <c r="B25" s="7"/>
      <c r="C25" s="7"/>
    </row>
    <row r="26" spans="1:3" x14ac:dyDescent="0.25">
      <c r="A26" s="705"/>
      <c r="B26" s="7"/>
      <c r="C26" s="7"/>
    </row>
    <row r="27" spans="1:3" x14ac:dyDescent="0.25">
      <c r="A27" s="705"/>
      <c r="B27" s="7"/>
      <c r="C27" s="7"/>
    </row>
    <row r="28" spans="1:3" x14ac:dyDescent="0.25">
      <c r="A28" s="705"/>
      <c r="B28" s="7"/>
      <c r="C28" s="7"/>
    </row>
    <row r="29" spans="1:3" x14ac:dyDescent="0.25">
      <c r="A29" s="705"/>
      <c r="B29" s="7"/>
      <c r="C29" s="7"/>
    </row>
    <row r="30" spans="1:3" x14ac:dyDescent="0.25">
      <c r="A30" s="705"/>
      <c r="B30" s="7"/>
      <c r="C30" s="7"/>
    </row>
  </sheetData>
  <sheetProtection password="C903" sheet="1" objects="1" scenarios="1"/>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tabColor theme="4" tint="0.39997558519241921"/>
    <pageSetUpPr fitToPage="1"/>
  </sheetPr>
  <dimension ref="A1:X61"/>
  <sheetViews>
    <sheetView tabSelected="1" zoomScale="70" zoomScaleNormal="70" workbookViewId="0">
      <selection activeCell="Y21" sqref="Y21"/>
    </sheetView>
  </sheetViews>
  <sheetFormatPr baseColWidth="10" defaultColWidth="11.42578125" defaultRowHeight="15" x14ac:dyDescent="0.25"/>
  <cols>
    <col min="1" max="22" width="11.42578125" style="30"/>
    <col min="23" max="23" width="16" style="30" customWidth="1"/>
    <col min="24" max="16384" width="11.42578125" style="30"/>
  </cols>
  <sheetData>
    <row r="1" spans="1:23" x14ac:dyDescent="0.25">
      <c r="A1" s="14"/>
      <c r="B1" s="14"/>
      <c r="C1" s="14"/>
      <c r="D1" s="14"/>
      <c r="E1" s="14"/>
      <c r="F1" s="26"/>
      <c r="G1" s="29"/>
      <c r="H1" s="29"/>
      <c r="I1" s="29"/>
      <c r="J1" s="29"/>
    </row>
    <row r="2" spans="1:23" x14ac:dyDescent="0.25">
      <c r="A2" s="14"/>
      <c r="B2" s="14"/>
      <c r="C2" s="14"/>
      <c r="D2" s="14"/>
      <c r="E2" s="14"/>
      <c r="F2" s="26"/>
      <c r="G2" s="29"/>
      <c r="H2" s="29"/>
      <c r="I2" s="29"/>
      <c r="J2" s="29"/>
    </row>
    <row r="3" spans="1:23" x14ac:dyDescent="0.25">
      <c r="A3" s="14"/>
      <c r="B3" s="14"/>
      <c r="C3" s="14"/>
      <c r="D3" s="14"/>
      <c r="E3" s="14"/>
      <c r="F3" s="26"/>
      <c r="G3" s="29"/>
      <c r="H3" s="29"/>
      <c r="I3" s="29"/>
      <c r="J3" s="29"/>
    </row>
    <row r="4" spans="1:23" x14ac:dyDescent="0.25">
      <c r="A4" s="14"/>
      <c r="B4" s="14"/>
      <c r="C4" s="14"/>
      <c r="D4" s="27"/>
      <c r="E4" s="14"/>
      <c r="F4" s="26"/>
      <c r="G4" s="29"/>
      <c r="H4" s="29"/>
      <c r="I4" s="29"/>
      <c r="J4" s="29"/>
    </row>
    <row r="5" spans="1:23" x14ac:dyDescent="0.25">
      <c r="A5" s="14"/>
      <c r="B5" s="14"/>
      <c r="C5" s="14"/>
      <c r="D5" s="27"/>
      <c r="E5" s="14"/>
      <c r="F5" s="26"/>
      <c r="G5" s="29"/>
      <c r="H5" s="29"/>
      <c r="I5" s="29"/>
      <c r="J5" s="29"/>
    </row>
    <row r="6" spans="1:23" x14ac:dyDescent="0.25">
      <c r="A6" s="14"/>
      <c r="B6" s="14"/>
      <c r="C6" s="14"/>
      <c r="D6" s="14"/>
      <c r="E6" s="14"/>
      <c r="F6" s="26"/>
      <c r="G6" s="29"/>
      <c r="H6" s="29"/>
      <c r="I6" s="29"/>
      <c r="J6" s="29"/>
    </row>
    <row r="7" spans="1:23" x14ac:dyDescent="0.25">
      <c r="A7" s="14"/>
      <c r="B7" s="11"/>
      <c r="C7" s="1"/>
      <c r="D7" s="15"/>
      <c r="E7" s="15"/>
      <c r="F7" s="3"/>
    </row>
    <row r="8" spans="1:23" x14ac:dyDescent="0.25">
      <c r="A8" s="14"/>
      <c r="B8" s="11"/>
      <c r="C8" s="1"/>
      <c r="D8" s="15"/>
      <c r="E8" s="15"/>
      <c r="F8" s="3"/>
    </row>
    <row r="9" spans="1:23" ht="63.6" customHeight="1" x14ac:dyDescent="0.25">
      <c r="A9" s="531" t="s">
        <v>266</v>
      </c>
      <c r="B9" s="531"/>
      <c r="C9" s="531"/>
      <c r="D9" s="531"/>
      <c r="E9" s="531"/>
      <c r="F9" s="531"/>
      <c r="G9" s="531"/>
      <c r="H9" s="531"/>
      <c r="I9" s="531"/>
      <c r="J9" s="531"/>
      <c r="K9" s="531"/>
      <c r="L9" s="531"/>
      <c r="M9" s="531"/>
      <c r="N9" s="531"/>
      <c r="O9" s="531"/>
      <c r="P9" s="531"/>
      <c r="Q9" s="531"/>
      <c r="R9" s="531"/>
      <c r="S9" s="531"/>
      <c r="T9" s="531"/>
      <c r="U9" s="531"/>
      <c r="V9" s="531"/>
      <c r="W9" s="531"/>
    </row>
    <row r="10" spans="1:23" ht="15.75" thickBot="1" x14ac:dyDescent="0.3">
      <c r="L10" s="49" t="s">
        <v>267</v>
      </c>
    </row>
    <row r="11" spans="1:23" ht="15.75" thickBot="1" x14ac:dyDescent="0.3"/>
    <row r="12" spans="1:23" ht="24" thickBot="1" x14ac:dyDescent="0.3">
      <c r="A12" s="532" t="s">
        <v>24</v>
      </c>
      <c r="B12" s="533"/>
      <c r="C12" s="533"/>
      <c r="D12" s="533"/>
      <c r="E12" s="533"/>
      <c r="F12" s="533"/>
      <c r="G12" s="533"/>
      <c r="H12" s="533"/>
      <c r="I12" s="533"/>
      <c r="J12" s="533"/>
      <c r="K12" s="533"/>
      <c r="L12" s="533"/>
      <c r="M12" s="533"/>
      <c r="N12" s="533"/>
      <c r="O12" s="533"/>
      <c r="P12" s="533"/>
      <c r="Q12" s="533"/>
      <c r="R12" s="533"/>
      <c r="S12" s="533"/>
      <c r="T12" s="533"/>
      <c r="U12" s="533"/>
      <c r="V12" s="533"/>
      <c r="W12" s="534"/>
    </row>
    <row r="13" spans="1:23" ht="15" customHeight="1" x14ac:dyDescent="0.25">
      <c r="A13" s="547" t="s">
        <v>308</v>
      </c>
      <c r="B13" s="548"/>
      <c r="C13" s="548"/>
      <c r="D13" s="548"/>
      <c r="E13" s="548"/>
      <c r="F13" s="548"/>
      <c r="G13" s="548"/>
      <c r="H13" s="548"/>
      <c r="I13" s="548"/>
      <c r="J13" s="548"/>
      <c r="K13" s="548"/>
      <c r="L13" s="548"/>
      <c r="M13" s="548"/>
      <c r="N13" s="548"/>
      <c r="O13" s="548"/>
      <c r="P13" s="548"/>
      <c r="Q13" s="548"/>
      <c r="R13" s="548"/>
      <c r="S13" s="548"/>
      <c r="T13" s="548"/>
      <c r="U13" s="548"/>
      <c r="V13" s="548"/>
      <c r="W13" s="549"/>
    </row>
    <row r="14" spans="1:23" ht="15" customHeight="1" x14ac:dyDescent="0.25">
      <c r="A14" s="387"/>
      <c r="B14" s="388"/>
      <c r="C14" s="388"/>
      <c r="D14" s="389" t="s">
        <v>46</v>
      </c>
      <c r="E14" s="390"/>
      <c r="F14" s="390"/>
      <c r="G14" s="390"/>
      <c r="H14" s="390"/>
      <c r="I14" s="390"/>
      <c r="J14" s="390"/>
      <c r="K14" s="390"/>
      <c r="L14" s="390"/>
      <c r="M14" s="391" t="s">
        <v>45</v>
      </c>
      <c r="N14" s="392"/>
      <c r="O14" s="392"/>
      <c r="P14" s="392"/>
      <c r="Q14" s="392"/>
      <c r="R14" s="392"/>
      <c r="S14" s="392"/>
      <c r="T14" s="392"/>
      <c r="U14" s="388"/>
      <c r="V14" s="388"/>
      <c r="W14" s="393"/>
    </row>
    <row r="15" spans="1:23" ht="15" customHeight="1" x14ac:dyDescent="0.25">
      <c r="A15" s="394"/>
      <c r="B15" s="395"/>
      <c r="C15" s="395"/>
      <c r="D15" s="395"/>
      <c r="E15" s="395"/>
      <c r="F15" s="395"/>
      <c r="G15" s="395"/>
      <c r="H15" s="395"/>
      <c r="I15" s="395"/>
      <c r="J15" s="395"/>
      <c r="K15" s="395"/>
      <c r="L15" s="395"/>
      <c r="M15" s="395"/>
      <c r="N15" s="395"/>
      <c r="O15" s="395"/>
      <c r="P15" s="395"/>
      <c r="Q15" s="395"/>
      <c r="R15" s="395"/>
      <c r="S15" s="395"/>
      <c r="T15" s="395"/>
      <c r="U15" s="395"/>
      <c r="V15" s="395"/>
      <c r="W15" s="396"/>
    </row>
    <row r="16" spans="1:23" ht="15" customHeight="1" x14ac:dyDescent="0.25">
      <c r="A16" s="550" t="s">
        <v>268</v>
      </c>
      <c r="B16" s="539"/>
      <c r="C16" s="539"/>
      <c r="D16" s="539"/>
      <c r="E16" s="539"/>
      <c r="F16" s="539"/>
      <c r="G16" s="539"/>
      <c r="H16" s="539"/>
      <c r="I16" s="539"/>
      <c r="J16" s="539"/>
      <c r="K16" s="539"/>
      <c r="L16" s="539"/>
      <c r="M16" s="539"/>
      <c r="N16" s="539"/>
      <c r="O16" s="539"/>
      <c r="P16" s="539"/>
      <c r="Q16" s="539"/>
      <c r="R16" s="539"/>
      <c r="S16" s="539"/>
      <c r="T16" s="539"/>
      <c r="U16" s="539"/>
      <c r="V16" s="539"/>
      <c r="W16" s="540"/>
    </row>
    <row r="17" spans="1:23" ht="15" customHeight="1" x14ac:dyDescent="0.25">
      <c r="A17" s="394"/>
      <c r="B17" s="395"/>
      <c r="C17" s="395"/>
      <c r="D17" s="395"/>
      <c r="E17" s="395"/>
      <c r="F17" s="395"/>
      <c r="G17" s="395"/>
      <c r="H17" s="395"/>
      <c r="I17" s="395"/>
      <c r="J17" s="395"/>
      <c r="K17" s="395"/>
      <c r="L17" s="395"/>
      <c r="M17" s="395"/>
      <c r="N17" s="395"/>
      <c r="O17" s="395"/>
      <c r="P17" s="395"/>
      <c r="Q17" s="395"/>
      <c r="R17" s="395"/>
      <c r="S17" s="395"/>
      <c r="T17" s="395"/>
      <c r="U17" s="395"/>
      <c r="V17" s="395"/>
      <c r="W17" s="396"/>
    </row>
    <row r="18" spans="1:23" ht="15" customHeight="1" thickBot="1" x14ac:dyDescent="0.3">
      <c r="A18" s="551" t="s">
        <v>44</v>
      </c>
      <c r="B18" s="552"/>
      <c r="C18" s="552"/>
      <c r="D18" s="552"/>
      <c r="E18" s="552"/>
      <c r="F18" s="552"/>
      <c r="G18" s="552"/>
      <c r="H18" s="552"/>
      <c r="I18" s="552"/>
      <c r="J18" s="552"/>
      <c r="K18" s="552"/>
      <c r="L18" s="552"/>
      <c r="M18" s="552"/>
      <c r="N18" s="552"/>
      <c r="O18" s="552"/>
      <c r="P18" s="552"/>
      <c r="Q18" s="552"/>
      <c r="R18" s="552"/>
      <c r="S18" s="552"/>
      <c r="T18" s="552"/>
      <c r="U18" s="552"/>
      <c r="V18" s="552"/>
      <c r="W18" s="553"/>
    </row>
    <row r="20" spans="1:23" ht="15.75" thickBot="1" x14ac:dyDescent="0.3"/>
    <row r="21" spans="1:23" ht="24" thickBot="1" x14ac:dyDescent="0.3">
      <c r="A21" s="532" t="s">
        <v>25</v>
      </c>
      <c r="B21" s="533"/>
      <c r="C21" s="533"/>
      <c r="D21" s="533"/>
      <c r="E21" s="533"/>
      <c r="F21" s="533"/>
      <c r="G21" s="533"/>
      <c r="H21" s="533"/>
      <c r="I21" s="533"/>
      <c r="J21" s="533"/>
      <c r="K21" s="533"/>
      <c r="L21" s="533"/>
      <c r="M21" s="533"/>
      <c r="N21" s="533"/>
      <c r="O21" s="533"/>
      <c r="P21" s="533"/>
      <c r="Q21" s="533"/>
      <c r="R21" s="533"/>
      <c r="S21" s="533"/>
      <c r="T21" s="533"/>
      <c r="U21" s="533"/>
      <c r="V21" s="533"/>
      <c r="W21" s="534"/>
    </row>
    <row r="22" spans="1:23" ht="18.75" customHeight="1" x14ac:dyDescent="0.25">
      <c r="A22" s="535" t="s">
        <v>220</v>
      </c>
      <c r="B22" s="536"/>
      <c r="C22" s="536"/>
      <c r="D22" s="536"/>
      <c r="E22" s="536"/>
      <c r="F22" s="536"/>
      <c r="G22" s="536"/>
      <c r="H22" s="536"/>
      <c r="I22" s="536"/>
      <c r="J22" s="536"/>
      <c r="K22" s="536"/>
      <c r="L22" s="536"/>
      <c r="M22" s="536"/>
      <c r="N22" s="536"/>
      <c r="O22" s="536"/>
      <c r="P22" s="536"/>
      <c r="Q22" s="536"/>
      <c r="R22" s="536"/>
      <c r="S22" s="536"/>
      <c r="T22" s="536"/>
      <c r="U22" s="536"/>
      <c r="V22" s="536"/>
      <c r="W22" s="537"/>
    </row>
    <row r="23" spans="1:23" ht="45" customHeight="1" thickBot="1" x14ac:dyDescent="0.3">
      <c r="A23" s="538" t="s">
        <v>269</v>
      </c>
      <c r="B23" s="539"/>
      <c r="C23" s="539"/>
      <c r="D23" s="539"/>
      <c r="E23" s="539"/>
      <c r="F23" s="539"/>
      <c r="G23" s="539"/>
      <c r="H23" s="539"/>
      <c r="I23" s="539"/>
      <c r="J23" s="539"/>
      <c r="K23" s="539"/>
      <c r="L23" s="539"/>
      <c r="M23" s="539"/>
      <c r="N23" s="539"/>
      <c r="O23" s="539"/>
      <c r="P23" s="539"/>
      <c r="Q23" s="539"/>
      <c r="R23" s="539"/>
      <c r="S23" s="539"/>
      <c r="T23" s="539"/>
      <c r="U23" s="539"/>
      <c r="V23" s="539"/>
      <c r="W23" s="540"/>
    </row>
    <row r="24" spans="1:23" ht="18.75" customHeight="1" x14ac:dyDescent="0.25">
      <c r="A24" s="535" t="s">
        <v>163</v>
      </c>
      <c r="B24" s="536"/>
      <c r="C24" s="536"/>
      <c r="D24" s="536"/>
      <c r="E24" s="536"/>
      <c r="F24" s="536"/>
      <c r="G24" s="536"/>
      <c r="H24" s="536"/>
      <c r="I24" s="536"/>
      <c r="J24" s="536"/>
      <c r="K24" s="536"/>
      <c r="L24" s="536"/>
      <c r="M24" s="536"/>
      <c r="N24" s="536"/>
      <c r="O24" s="536"/>
      <c r="P24" s="536"/>
      <c r="Q24" s="536"/>
      <c r="R24" s="536"/>
      <c r="S24" s="536"/>
      <c r="T24" s="536"/>
      <c r="U24" s="536"/>
      <c r="V24" s="536"/>
      <c r="W24" s="537"/>
    </row>
    <row r="25" spans="1:23" x14ac:dyDescent="0.25">
      <c r="A25" s="577" t="s">
        <v>82</v>
      </c>
      <c r="B25" s="578"/>
      <c r="C25" s="578"/>
      <c r="D25" s="578"/>
      <c r="E25" s="578"/>
      <c r="F25" s="578"/>
      <c r="G25" s="578"/>
      <c r="H25" s="578"/>
      <c r="I25" s="578"/>
      <c r="J25" s="578"/>
      <c r="K25" s="578"/>
      <c r="L25" s="578"/>
      <c r="M25" s="578"/>
      <c r="N25" s="578"/>
      <c r="O25" s="578"/>
      <c r="P25" s="578"/>
      <c r="Q25" s="578"/>
      <c r="R25" s="578"/>
      <c r="S25" s="578"/>
      <c r="T25" s="578"/>
      <c r="U25" s="578"/>
      <c r="V25" s="578"/>
      <c r="W25" s="579"/>
    </row>
    <row r="26" spans="1:23" x14ac:dyDescent="0.25">
      <c r="A26" s="56"/>
      <c r="B26" s="57"/>
      <c r="C26" s="57"/>
      <c r="D26" s="57"/>
      <c r="E26" s="57"/>
      <c r="F26" s="57"/>
      <c r="G26" s="57"/>
      <c r="H26" s="546" t="s">
        <v>83</v>
      </c>
      <c r="I26" s="546"/>
      <c r="J26" s="582" t="s">
        <v>84</v>
      </c>
      <c r="K26" s="583"/>
      <c r="L26" s="583"/>
      <c r="M26" s="583"/>
      <c r="N26" s="583"/>
      <c r="O26" s="583"/>
      <c r="P26" s="584"/>
      <c r="Q26" s="57"/>
      <c r="R26" s="57"/>
      <c r="S26" s="57"/>
      <c r="T26" s="57"/>
      <c r="U26" s="57"/>
      <c r="V26" s="57"/>
      <c r="W26" s="58"/>
    </row>
    <row r="27" spans="1:23" x14ac:dyDescent="0.25">
      <c r="A27" s="56"/>
      <c r="B27" s="57"/>
      <c r="C27" s="57"/>
      <c r="D27" s="57"/>
      <c r="E27" s="57"/>
      <c r="F27" s="57"/>
      <c r="G27" s="57"/>
      <c r="H27" s="564" t="s">
        <v>78</v>
      </c>
      <c r="I27" s="564"/>
      <c r="J27" s="585">
        <v>60000</v>
      </c>
      <c r="K27" s="586"/>
      <c r="L27" s="586"/>
      <c r="M27" s="586"/>
      <c r="N27" s="586"/>
      <c r="O27" s="586"/>
      <c r="P27" s="587"/>
      <c r="Q27" s="57"/>
      <c r="R27" s="57"/>
      <c r="S27" s="57"/>
      <c r="T27" s="57"/>
      <c r="U27" s="57"/>
      <c r="V27" s="57"/>
      <c r="W27" s="58"/>
    </row>
    <row r="28" spans="1:23" x14ac:dyDescent="0.25">
      <c r="A28" s="56"/>
      <c r="B28" s="57"/>
      <c r="C28" s="57"/>
      <c r="D28" s="57"/>
      <c r="E28" s="57"/>
      <c r="F28" s="57"/>
      <c r="G28" s="57"/>
      <c r="H28" s="580" t="s">
        <v>81</v>
      </c>
      <c r="I28" s="580"/>
      <c r="J28" s="588">
        <v>80000</v>
      </c>
      <c r="K28" s="589"/>
      <c r="L28" s="589"/>
      <c r="M28" s="589"/>
      <c r="N28" s="589"/>
      <c r="O28" s="589"/>
      <c r="P28" s="590"/>
      <c r="Q28" s="57"/>
      <c r="R28" s="57"/>
      <c r="S28" s="57"/>
      <c r="T28" s="57"/>
      <c r="U28" s="57"/>
      <c r="V28" s="57"/>
      <c r="W28" s="58"/>
    </row>
    <row r="29" spans="1:23" x14ac:dyDescent="0.25">
      <c r="A29" s="56"/>
      <c r="B29" s="57"/>
      <c r="C29" s="57"/>
      <c r="D29" s="57"/>
      <c r="E29" s="57"/>
      <c r="F29" s="57"/>
      <c r="G29" s="57"/>
      <c r="H29" s="580" t="s">
        <v>80</v>
      </c>
      <c r="I29" s="580"/>
      <c r="J29" s="588">
        <v>110000</v>
      </c>
      <c r="K29" s="589"/>
      <c r="L29" s="589"/>
      <c r="M29" s="589"/>
      <c r="N29" s="589"/>
      <c r="O29" s="589"/>
      <c r="P29" s="590"/>
      <c r="Q29" s="57"/>
      <c r="R29" s="57"/>
      <c r="S29" s="57"/>
      <c r="T29" s="57"/>
      <c r="U29" s="57"/>
      <c r="V29" s="57"/>
      <c r="W29" s="58"/>
    </row>
    <row r="30" spans="1:23" x14ac:dyDescent="0.25">
      <c r="A30" s="56"/>
      <c r="B30" s="57"/>
      <c r="C30" s="57"/>
      <c r="D30" s="57"/>
      <c r="E30" s="57"/>
      <c r="F30" s="57"/>
      <c r="G30" s="57"/>
      <c r="H30" s="581" t="s">
        <v>79</v>
      </c>
      <c r="I30" s="581"/>
      <c r="J30" s="591">
        <v>140000</v>
      </c>
      <c r="K30" s="592"/>
      <c r="L30" s="592"/>
      <c r="M30" s="592"/>
      <c r="N30" s="592"/>
      <c r="O30" s="592"/>
      <c r="P30" s="593"/>
      <c r="Q30" s="57"/>
      <c r="R30" s="57"/>
      <c r="S30" s="57"/>
      <c r="T30" s="57"/>
      <c r="U30" s="57"/>
      <c r="V30" s="57"/>
      <c r="W30" s="58"/>
    </row>
    <row r="31" spans="1:23" ht="45" customHeight="1" thickBot="1" x14ac:dyDescent="0.3">
      <c r="A31" s="538" t="s">
        <v>159</v>
      </c>
      <c r="B31" s="539"/>
      <c r="C31" s="539"/>
      <c r="D31" s="539"/>
      <c r="E31" s="539"/>
      <c r="F31" s="539"/>
      <c r="G31" s="539"/>
      <c r="H31" s="539"/>
      <c r="I31" s="539"/>
      <c r="J31" s="539"/>
      <c r="K31" s="539"/>
      <c r="L31" s="539"/>
      <c r="M31" s="539"/>
      <c r="N31" s="539"/>
      <c r="O31" s="539"/>
      <c r="P31" s="539"/>
      <c r="Q31" s="539"/>
      <c r="R31" s="539"/>
      <c r="S31" s="539"/>
      <c r="T31" s="539"/>
      <c r="U31" s="539"/>
      <c r="V31" s="539"/>
      <c r="W31" s="540"/>
    </row>
    <row r="32" spans="1:23" ht="18.75" customHeight="1" x14ac:dyDescent="0.25">
      <c r="A32" s="535" t="s">
        <v>164</v>
      </c>
      <c r="B32" s="536"/>
      <c r="C32" s="536"/>
      <c r="D32" s="536"/>
      <c r="E32" s="536"/>
      <c r="F32" s="536"/>
      <c r="G32" s="536"/>
      <c r="H32" s="536"/>
      <c r="I32" s="536"/>
      <c r="J32" s="536"/>
      <c r="K32" s="536"/>
      <c r="L32" s="536"/>
      <c r="M32" s="536"/>
      <c r="N32" s="536"/>
      <c r="O32" s="536"/>
      <c r="P32" s="536"/>
      <c r="Q32" s="536"/>
      <c r="R32" s="536"/>
      <c r="S32" s="536"/>
      <c r="T32" s="536"/>
      <c r="U32" s="536"/>
      <c r="V32" s="536"/>
      <c r="W32" s="537"/>
    </row>
    <row r="33" spans="1:24" ht="45" customHeight="1" thickBot="1" x14ac:dyDescent="0.3">
      <c r="A33" s="554" t="s">
        <v>85</v>
      </c>
      <c r="B33" s="555"/>
      <c r="C33" s="555"/>
      <c r="D33" s="555"/>
      <c r="E33" s="555"/>
      <c r="F33" s="555"/>
      <c r="G33" s="555"/>
      <c r="H33" s="555"/>
      <c r="I33" s="555"/>
      <c r="J33" s="555"/>
      <c r="K33" s="555"/>
      <c r="L33" s="555"/>
      <c r="M33" s="555"/>
      <c r="N33" s="555"/>
      <c r="O33" s="555"/>
      <c r="P33" s="555"/>
      <c r="Q33" s="555"/>
      <c r="R33" s="555"/>
      <c r="S33" s="555"/>
      <c r="T33" s="555"/>
      <c r="U33" s="555"/>
      <c r="V33" s="555"/>
      <c r="W33" s="556"/>
    </row>
    <row r="34" spans="1:24" ht="18.75" customHeight="1" x14ac:dyDescent="0.25">
      <c r="A34" s="535" t="s">
        <v>116</v>
      </c>
      <c r="B34" s="536"/>
      <c r="C34" s="536"/>
      <c r="D34" s="536"/>
      <c r="E34" s="536"/>
      <c r="F34" s="536"/>
      <c r="G34" s="536"/>
      <c r="H34" s="536"/>
      <c r="I34" s="536"/>
      <c r="J34" s="536"/>
      <c r="K34" s="536"/>
      <c r="L34" s="536"/>
      <c r="M34" s="536"/>
      <c r="N34" s="536"/>
      <c r="O34" s="536"/>
      <c r="P34" s="536"/>
      <c r="Q34" s="536"/>
      <c r="R34" s="536"/>
      <c r="S34" s="536"/>
      <c r="T34" s="536"/>
      <c r="U34" s="536"/>
      <c r="V34" s="536"/>
      <c r="W34" s="537"/>
    </row>
    <row r="35" spans="1:24" ht="99.95" customHeight="1" thickBot="1" x14ac:dyDescent="0.3">
      <c r="A35" s="554" t="s">
        <v>86</v>
      </c>
      <c r="B35" s="555"/>
      <c r="C35" s="555"/>
      <c r="D35" s="555"/>
      <c r="E35" s="555"/>
      <c r="F35" s="555"/>
      <c r="G35" s="555"/>
      <c r="H35" s="555"/>
      <c r="I35" s="555"/>
      <c r="J35" s="555"/>
      <c r="K35" s="555"/>
      <c r="L35" s="555"/>
      <c r="M35" s="555"/>
      <c r="N35" s="555"/>
      <c r="O35" s="555"/>
      <c r="P35" s="555"/>
      <c r="Q35" s="555"/>
      <c r="R35" s="555"/>
      <c r="S35" s="555"/>
      <c r="T35" s="555"/>
      <c r="U35" s="555"/>
      <c r="V35" s="555"/>
      <c r="W35" s="556"/>
    </row>
    <row r="36" spans="1:24" ht="18.75" customHeight="1" x14ac:dyDescent="0.25">
      <c r="A36" s="535" t="s">
        <v>160</v>
      </c>
      <c r="B36" s="536"/>
      <c r="C36" s="536"/>
      <c r="D36" s="536"/>
      <c r="E36" s="536"/>
      <c r="F36" s="536"/>
      <c r="G36" s="536"/>
      <c r="H36" s="536"/>
      <c r="I36" s="536"/>
      <c r="J36" s="536"/>
      <c r="K36" s="536"/>
      <c r="L36" s="536"/>
      <c r="M36" s="536"/>
      <c r="N36" s="536"/>
      <c r="O36" s="536"/>
      <c r="P36" s="536"/>
      <c r="Q36" s="536"/>
      <c r="R36" s="536"/>
      <c r="S36" s="536"/>
      <c r="T36" s="536"/>
      <c r="U36" s="536"/>
      <c r="V36" s="536"/>
      <c r="W36" s="537"/>
    </row>
    <row r="37" spans="1:24" ht="45.75" customHeight="1" x14ac:dyDescent="0.25">
      <c r="A37" s="554" t="s">
        <v>162</v>
      </c>
      <c r="B37" s="555"/>
      <c r="C37" s="555"/>
      <c r="D37" s="555"/>
      <c r="E37" s="555"/>
      <c r="F37" s="555"/>
      <c r="G37" s="555"/>
      <c r="H37" s="555"/>
      <c r="I37" s="555"/>
      <c r="J37" s="555"/>
      <c r="K37" s="555"/>
      <c r="L37" s="555"/>
      <c r="M37" s="555"/>
      <c r="N37" s="555"/>
      <c r="O37" s="555"/>
      <c r="P37" s="555"/>
      <c r="Q37" s="555"/>
      <c r="R37" s="555"/>
      <c r="S37" s="555"/>
      <c r="T37" s="555"/>
      <c r="U37" s="555"/>
      <c r="V37" s="555"/>
      <c r="W37" s="556"/>
      <c r="X37" s="34"/>
    </row>
    <row r="38" spans="1:24" ht="15" customHeight="1" x14ac:dyDescent="0.25">
      <c r="A38" s="571" t="s">
        <v>87</v>
      </c>
      <c r="B38" s="572"/>
      <c r="C38" s="572"/>
      <c r="D38" s="572"/>
      <c r="E38" s="572"/>
      <c r="F38" s="572"/>
      <c r="G38" s="572"/>
      <c r="H38" s="572"/>
      <c r="I38" s="572"/>
      <c r="J38" s="572"/>
      <c r="K38" s="572"/>
      <c r="L38" s="572"/>
      <c r="M38" s="572"/>
      <c r="N38" s="572"/>
      <c r="O38" s="572"/>
      <c r="P38" s="572"/>
      <c r="Q38" s="572"/>
      <c r="R38" s="572"/>
      <c r="S38" s="572"/>
      <c r="T38" s="572"/>
      <c r="U38" s="572"/>
      <c r="V38" s="572"/>
      <c r="W38" s="573"/>
      <c r="X38" s="29"/>
    </row>
    <row r="39" spans="1:24" ht="15" customHeight="1" x14ac:dyDescent="0.25">
      <c r="A39" s="571" t="s">
        <v>88</v>
      </c>
      <c r="B39" s="572"/>
      <c r="C39" s="572"/>
      <c r="D39" s="572"/>
      <c r="E39" s="572"/>
      <c r="F39" s="572"/>
      <c r="G39" s="572"/>
      <c r="H39" s="572"/>
      <c r="I39" s="572"/>
      <c r="J39" s="572"/>
      <c r="K39" s="572"/>
      <c r="L39" s="572"/>
      <c r="M39" s="572"/>
      <c r="N39" s="572"/>
      <c r="O39" s="572"/>
      <c r="P39" s="572"/>
      <c r="Q39" s="572"/>
      <c r="R39" s="572"/>
      <c r="S39" s="572"/>
      <c r="T39" s="572"/>
      <c r="U39" s="572"/>
      <c r="V39" s="572"/>
      <c r="W39" s="573"/>
      <c r="X39" s="34"/>
    </row>
    <row r="40" spans="1:24" ht="15" customHeight="1" x14ac:dyDescent="0.25">
      <c r="A40" s="574" t="s">
        <v>89</v>
      </c>
      <c r="B40" s="575"/>
      <c r="C40" s="575"/>
      <c r="D40" s="575"/>
      <c r="E40" s="575"/>
      <c r="F40" s="575"/>
      <c r="G40" s="575"/>
      <c r="H40" s="575"/>
      <c r="I40" s="575"/>
      <c r="J40" s="575"/>
      <c r="K40" s="575"/>
      <c r="L40" s="575"/>
      <c r="M40" s="575"/>
      <c r="N40" s="575"/>
      <c r="O40" s="575"/>
      <c r="P40" s="575"/>
      <c r="Q40" s="575"/>
      <c r="R40" s="575"/>
      <c r="S40" s="575"/>
      <c r="T40" s="575"/>
      <c r="U40" s="575"/>
      <c r="V40" s="575"/>
      <c r="W40" s="576"/>
    </row>
    <row r="41" spans="1:24" x14ac:dyDescent="0.25">
      <c r="A41" s="31"/>
      <c r="B41" s="32"/>
      <c r="C41" s="32"/>
      <c r="D41" s="32"/>
      <c r="E41" s="32"/>
      <c r="F41" s="32"/>
      <c r="G41" s="32"/>
      <c r="H41" s="32"/>
      <c r="I41" s="32"/>
      <c r="J41" s="32"/>
      <c r="K41" s="32"/>
      <c r="L41" s="32"/>
      <c r="M41" s="32"/>
      <c r="N41" s="32"/>
      <c r="O41" s="32"/>
      <c r="P41" s="32"/>
      <c r="Q41" s="32"/>
      <c r="R41" s="32"/>
      <c r="S41" s="32"/>
      <c r="T41" s="32"/>
      <c r="U41" s="32"/>
      <c r="V41" s="32"/>
      <c r="W41" s="33"/>
    </row>
    <row r="42" spans="1:24" ht="15" customHeight="1" x14ac:dyDescent="0.25">
      <c r="A42" s="34"/>
      <c r="B42" s="29"/>
      <c r="C42" s="29"/>
      <c r="D42" s="29"/>
      <c r="E42" s="29"/>
      <c r="F42" s="29"/>
      <c r="G42" s="29"/>
      <c r="H42" s="29"/>
      <c r="I42" s="542" t="s">
        <v>31</v>
      </c>
      <c r="J42" s="543"/>
      <c r="K42" s="544"/>
      <c r="L42" s="542" t="s">
        <v>38</v>
      </c>
      <c r="M42" s="543"/>
      <c r="N42" s="543"/>
      <c r="O42" s="544"/>
      <c r="P42" s="29"/>
      <c r="Q42" s="29"/>
      <c r="R42" s="29"/>
      <c r="S42" s="29"/>
      <c r="T42" s="29"/>
      <c r="U42" s="29"/>
      <c r="V42" s="29"/>
      <c r="W42" s="35"/>
    </row>
    <row r="43" spans="1:24" ht="15" customHeight="1" x14ac:dyDescent="0.25">
      <c r="A43" s="34"/>
      <c r="B43" s="29"/>
      <c r="C43" s="29"/>
      <c r="D43" s="29"/>
      <c r="E43" s="29"/>
      <c r="F43" s="29"/>
      <c r="G43" s="29"/>
      <c r="H43" s="29"/>
      <c r="I43" s="557" t="s">
        <v>17</v>
      </c>
      <c r="J43" s="558"/>
      <c r="K43" s="559"/>
      <c r="L43" s="541" t="s">
        <v>54</v>
      </c>
      <c r="M43" s="541"/>
      <c r="N43" s="541"/>
      <c r="O43" s="541"/>
      <c r="P43" s="29"/>
      <c r="Q43" s="29"/>
      <c r="R43" s="29"/>
      <c r="S43" s="29"/>
      <c r="T43" s="29"/>
      <c r="U43" s="29"/>
      <c r="V43" s="29"/>
      <c r="W43" s="35"/>
    </row>
    <row r="44" spans="1:24" ht="15" customHeight="1" x14ac:dyDescent="0.25">
      <c r="A44" s="34"/>
      <c r="B44" s="29"/>
      <c r="C44" s="29"/>
      <c r="D44" s="29"/>
      <c r="E44" s="29"/>
      <c r="F44" s="29"/>
      <c r="G44" s="29"/>
      <c r="H44" s="29"/>
      <c r="I44" s="560"/>
      <c r="J44" s="561"/>
      <c r="K44" s="562"/>
      <c r="L44" s="541" t="s">
        <v>55</v>
      </c>
      <c r="M44" s="541"/>
      <c r="N44" s="541"/>
      <c r="O44" s="541"/>
      <c r="P44" s="29"/>
      <c r="Q44" s="29"/>
      <c r="R44" s="29"/>
      <c r="S44" s="29"/>
      <c r="T44" s="29"/>
      <c r="U44" s="29"/>
      <c r="V44" s="29"/>
      <c r="W44" s="35"/>
    </row>
    <row r="45" spans="1:24" ht="15" customHeight="1" x14ac:dyDescent="0.25">
      <c r="A45" s="34"/>
      <c r="B45" s="29"/>
      <c r="C45" s="29"/>
      <c r="D45" s="29"/>
      <c r="E45" s="29"/>
      <c r="F45" s="29"/>
      <c r="G45" s="29"/>
      <c r="H45" s="29"/>
      <c r="I45" s="560"/>
      <c r="J45" s="561"/>
      <c r="K45" s="562"/>
      <c r="L45" s="541" t="s">
        <v>57</v>
      </c>
      <c r="M45" s="541"/>
      <c r="N45" s="541"/>
      <c r="O45" s="541"/>
      <c r="P45" s="29"/>
      <c r="Q45" s="29"/>
      <c r="R45" s="29"/>
      <c r="S45" s="29"/>
      <c r="T45" s="29"/>
      <c r="U45" s="29"/>
      <c r="V45" s="29"/>
      <c r="W45" s="35"/>
    </row>
    <row r="46" spans="1:24" ht="15" customHeight="1" x14ac:dyDescent="0.25">
      <c r="A46" s="34"/>
      <c r="B46" s="29"/>
      <c r="C46" s="29"/>
      <c r="D46" s="29"/>
      <c r="E46" s="29"/>
      <c r="F46" s="29"/>
      <c r="G46" s="29"/>
      <c r="H46" s="29"/>
      <c r="I46" s="560"/>
      <c r="J46" s="561"/>
      <c r="K46" s="562"/>
      <c r="L46" s="541" t="s">
        <v>56</v>
      </c>
      <c r="M46" s="541"/>
      <c r="N46" s="541"/>
      <c r="O46" s="541"/>
      <c r="P46" s="29"/>
      <c r="Q46" s="29"/>
      <c r="R46" s="29"/>
      <c r="S46" s="29"/>
      <c r="T46" s="29"/>
      <c r="U46" s="29"/>
      <c r="V46" s="29"/>
      <c r="W46" s="35"/>
    </row>
    <row r="47" spans="1:24" ht="15" customHeight="1" x14ac:dyDescent="0.25">
      <c r="A47" s="34"/>
      <c r="B47" s="29"/>
      <c r="C47" s="29"/>
      <c r="D47" s="29"/>
      <c r="E47" s="29"/>
      <c r="F47" s="29"/>
      <c r="G47" s="29"/>
      <c r="H47" s="29"/>
      <c r="I47" s="568"/>
      <c r="J47" s="569"/>
      <c r="K47" s="570"/>
      <c r="L47" s="541" t="s">
        <v>58</v>
      </c>
      <c r="M47" s="541"/>
      <c r="N47" s="541"/>
      <c r="O47" s="541"/>
      <c r="P47" s="29"/>
      <c r="Q47" s="29"/>
      <c r="R47" s="29"/>
      <c r="S47" s="29"/>
      <c r="T47" s="29"/>
      <c r="U47" s="29"/>
      <c r="V47" s="29"/>
      <c r="W47" s="35"/>
    </row>
    <row r="48" spans="1:24" ht="15" customHeight="1" x14ac:dyDescent="0.25">
      <c r="A48" s="34"/>
      <c r="B48" s="29"/>
      <c r="C48" s="29"/>
      <c r="D48" s="29"/>
      <c r="E48" s="29"/>
      <c r="F48" s="29"/>
      <c r="G48" s="29"/>
      <c r="H48" s="29"/>
      <c r="I48" s="557" t="s">
        <v>51</v>
      </c>
      <c r="J48" s="558"/>
      <c r="K48" s="559"/>
      <c r="L48" s="541" t="s">
        <v>59</v>
      </c>
      <c r="M48" s="541"/>
      <c r="N48" s="541"/>
      <c r="O48" s="541"/>
      <c r="P48" s="29"/>
      <c r="Q48" s="29"/>
      <c r="R48" s="29"/>
      <c r="S48" s="29"/>
      <c r="T48" s="29"/>
      <c r="U48" s="29"/>
      <c r="V48" s="29"/>
      <c r="W48" s="35"/>
    </row>
    <row r="49" spans="1:23" ht="15" customHeight="1" x14ac:dyDescent="0.25">
      <c r="A49" s="34"/>
      <c r="B49" s="29"/>
      <c r="C49" s="29"/>
      <c r="D49" s="29"/>
      <c r="E49" s="29"/>
      <c r="F49" s="29"/>
      <c r="G49" s="29"/>
      <c r="H49" s="29"/>
      <c r="I49" s="560"/>
      <c r="J49" s="561"/>
      <c r="K49" s="562"/>
      <c r="L49" s="541" t="s">
        <v>60</v>
      </c>
      <c r="M49" s="541"/>
      <c r="N49" s="541"/>
      <c r="O49" s="541"/>
      <c r="P49" s="29"/>
      <c r="Q49" s="29"/>
      <c r="R49" s="29"/>
      <c r="S49" s="29"/>
      <c r="T49" s="29"/>
      <c r="U49" s="29"/>
      <c r="V49" s="29"/>
      <c r="W49" s="35"/>
    </row>
    <row r="50" spans="1:23" ht="15" customHeight="1" x14ac:dyDescent="0.25">
      <c r="A50" s="34"/>
      <c r="B50" s="29"/>
      <c r="C50" s="29"/>
      <c r="D50" s="29"/>
      <c r="E50" s="29"/>
      <c r="F50" s="29"/>
      <c r="G50" s="29"/>
      <c r="H50" s="29"/>
      <c r="I50" s="560"/>
      <c r="J50" s="561"/>
      <c r="K50" s="562"/>
      <c r="L50" s="541" t="s">
        <v>61</v>
      </c>
      <c r="M50" s="541"/>
      <c r="N50" s="541"/>
      <c r="O50" s="541"/>
      <c r="P50" s="29"/>
      <c r="Q50" s="29"/>
      <c r="R50" s="29"/>
      <c r="S50" s="29"/>
      <c r="T50" s="29"/>
      <c r="U50" s="29"/>
      <c r="V50" s="29"/>
      <c r="W50" s="35"/>
    </row>
    <row r="51" spans="1:23" ht="15" customHeight="1" x14ac:dyDescent="0.25">
      <c r="A51" s="34"/>
      <c r="B51" s="29"/>
      <c r="C51" s="29"/>
      <c r="D51" s="29"/>
      <c r="E51" s="29"/>
      <c r="F51" s="29"/>
      <c r="G51" s="29"/>
      <c r="H51" s="29"/>
      <c r="I51" s="560"/>
      <c r="J51" s="561"/>
      <c r="K51" s="562"/>
      <c r="L51" s="541" t="s">
        <v>62</v>
      </c>
      <c r="M51" s="541"/>
      <c r="N51" s="541"/>
      <c r="O51" s="541"/>
      <c r="P51" s="29"/>
      <c r="Q51" s="29"/>
      <c r="R51" s="29"/>
      <c r="S51" s="29"/>
      <c r="T51" s="29"/>
      <c r="U51" s="29"/>
      <c r="V51" s="29"/>
      <c r="W51" s="35"/>
    </row>
    <row r="52" spans="1:23" ht="15" customHeight="1" x14ac:dyDescent="0.25">
      <c r="A52" s="34"/>
      <c r="B52" s="29"/>
      <c r="C52" s="29"/>
      <c r="D52" s="29"/>
      <c r="E52" s="29"/>
      <c r="F52" s="29"/>
      <c r="G52" s="29"/>
      <c r="H52" s="29"/>
      <c r="I52" s="565" t="s">
        <v>68</v>
      </c>
      <c r="J52" s="566"/>
      <c r="K52" s="567"/>
      <c r="L52" s="563" t="s">
        <v>69</v>
      </c>
      <c r="M52" s="563"/>
      <c r="N52" s="563"/>
      <c r="O52" s="563"/>
      <c r="P52" s="29"/>
      <c r="Q52" s="29"/>
      <c r="R52" s="29"/>
      <c r="S52" s="29"/>
      <c r="T52" s="29"/>
      <c r="U52" s="29"/>
      <c r="V52" s="29"/>
      <c r="W52" s="35"/>
    </row>
    <row r="53" spans="1:23" ht="15" customHeight="1" x14ac:dyDescent="0.25">
      <c r="A53" s="34"/>
      <c r="B53" s="29"/>
      <c r="C53" s="29"/>
      <c r="D53" s="29"/>
      <c r="E53" s="29"/>
      <c r="F53" s="29"/>
      <c r="G53" s="29"/>
      <c r="H53" s="29"/>
      <c r="I53" s="557" t="s">
        <v>116</v>
      </c>
      <c r="J53" s="558"/>
      <c r="K53" s="559"/>
      <c r="L53" s="563" t="s">
        <v>63</v>
      </c>
      <c r="M53" s="563"/>
      <c r="N53" s="563"/>
      <c r="O53" s="563"/>
      <c r="P53" s="29"/>
      <c r="Q53" s="29"/>
      <c r="R53" s="29"/>
      <c r="S53" s="29"/>
      <c r="T53" s="29"/>
      <c r="U53" s="29"/>
      <c r="V53" s="29"/>
      <c r="W53" s="35"/>
    </row>
    <row r="54" spans="1:23" ht="15" customHeight="1" x14ac:dyDescent="0.25">
      <c r="A54" s="34"/>
      <c r="B54" s="29"/>
      <c r="C54" s="29"/>
      <c r="D54" s="29"/>
      <c r="E54" s="29"/>
      <c r="F54" s="29"/>
      <c r="G54" s="29"/>
      <c r="H54" s="29"/>
      <c r="I54" s="568"/>
      <c r="J54" s="569"/>
      <c r="K54" s="570"/>
      <c r="L54" s="563" t="s">
        <v>64</v>
      </c>
      <c r="M54" s="563"/>
      <c r="N54" s="563"/>
      <c r="O54" s="563"/>
      <c r="P54" s="29"/>
      <c r="Q54" s="29"/>
      <c r="R54" s="29"/>
      <c r="S54" s="29"/>
      <c r="T54" s="29"/>
      <c r="U54" s="29"/>
      <c r="V54" s="29"/>
      <c r="W54" s="35"/>
    </row>
    <row r="55" spans="1:23" ht="15" customHeight="1" x14ac:dyDescent="0.25">
      <c r="A55" s="34"/>
      <c r="B55" s="29"/>
      <c r="C55" s="29"/>
      <c r="D55" s="29"/>
      <c r="E55" s="29"/>
      <c r="F55" s="29"/>
      <c r="G55" s="29"/>
      <c r="H55" s="29"/>
      <c r="I55" s="557" t="s">
        <v>53</v>
      </c>
      <c r="J55" s="558"/>
      <c r="K55" s="559"/>
      <c r="L55" s="541" t="s">
        <v>271</v>
      </c>
      <c r="M55" s="541"/>
      <c r="N55" s="541"/>
      <c r="O55" s="541"/>
      <c r="P55" s="29"/>
      <c r="Q55" s="29"/>
      <c r="R55" s="29"/>
      <c r="S55" s="29"/>
      <c r="T55" s="29"/>
      <c r="U55" s="29"/>
      <c r="V55" s="29"/>
      <c r="W55" s="35"/>
    </row>
    <row r="56" spans="1:23" ht="15" customHeight="1" x14ac:dyDescent="0.25">
      <c r="A56" s="34"/>
      <c r="B56" s="29"/>
      <c r="C56" s="29"/>
      <c r="D56" s="29"/>
      <c r="E56" s="29"/>
      <c r="F56" s="29"/>
      <c r="G56" s="29"/>
      <c r="H56" s="29"/>
      <c r="I56" s="560"/>
      <c r="J56" s="561"/>
      <c r="K56" s="562"/>
      <c r="L56" s="541" t="s">
        <v>66</v>
      </c>
      <c r="M56" s="541"/>
      <c r="N56" s="541"/>
      <c r="O56" s="541"/>
      <c r="P56" s="29"/>
      <c r="Q56" s="29"/>
      <c r="R56" s="29"/>
      <c r="S56" s="29"/>
      <c r="T56" s="29"/>
      <c r="U56" s="29"/>
      <c r="V56" s="29"/>
      <c r="W56" s="35"/>
    </row>
    <row r="57" spans="1:23" ht="15" customHeight="1" x14ac:dyDescent="0.25">
      <c r="A57" s="34"/>
      <c r="B57" s="29"/>
      <c r="C57" s="29"/>
      <c r="D57" s="29"/>
      <c r="E57" s="29"/>
      <c r="F57" s="29"/>
      <c r="G57" s="29"/>
      <c r="H57" s="29"/>
      <c r="I57" s="568"/>
      <c r="J57" s="569"/>
      <c r="K57" s="570"/>
      <c r="L57" s="545" t="s">
        <v>67</v>
      </c>
      <c r="M57" s="545"/>
      <c r="N57" s="545"/>
      <c r="O57" s="545"/>
      <c r="P57" s="29"/>
      <c r="Q57" s="29"/>
      <c r="R57" s="29"/>
      <c r="S57" s="29"/>
      <c r="T57" s="29"/>
      <c r="U57" s="29"/>
      <c r="V57" s="29"/>
      <c r="W57" s="35"/>
    </row>
    <row r="58" spans="1:23" ht="15.75" thickBot="1" x14ac:dyDescent="0.3">
      <c r="A58" s="34"/>
      <c r="B58" s="29"/>
      <c r="C58" s="29"/>
      <c r="D58" s="29"/>
      <c r="E58" s="29"/>
      <c r="F58" s="29"/>
      <c r="G58" s="29"/>
      <c r="H58" s="29"/>
      <c r="I58" s="29"/>
      <c r="J58" s="29"/>
      <c r="K58" s="29"/>
      <c r="L58" s="29"/>
      <c r="M58" s="29"/>
      <c r="N58" s="29"/>
      <c r="O58" s="29"/>
      <c r="P58" s="29"/>
      <c r="Q58" s="29"/>
      <c r="R58" s="29"/>
      <c r="S58" s="29"/>
      <c r="T58" s="29"/>
      <c r="U58" s="29"/>
      <c r="V58" s="29"/>
      <c r="W58" s="35"/>
    </row>
    <row r="59" spans="1:23" ht="18.75" customHeight="1" x14ac:dyDescent="0.25">
      <c r="A59" s="535" t="s">
        <v>26</v>
      </c>
      <c r="B59" s="536"/>
      <c r="C59" s="536"/>
      <c r="D59" s="536"/>
      <c r="E59" s="536"/>
      <c r="F59" s="536"/>
      <c r="G59" s="536"/>
      <c r="H59" s="536"/>
      <c r="I59" s="536"/>
      <c r="J59" s="536"/>
      <c r="K59" s="536"/>
      <c r="L59" s="536"/>
      <c r="M59" s="536"/>
      <c r="N59" s="536"/>
      <c r="O59" s="536"/>
      <c r="P59" s="536"/>
      <c r="Q59" s="536"/>
      <c r="R59" s="536"/>
      <c r="S59" s="536"/>
      <c r="T59" s="536"/>
      <c r="U59" s="536"/>
      <c r="V59" s="536"/>
      <c r="W59" s="537"/>
    </row>
    <row r="60" spans="1:23" ht="36" customHeight="1" thickBot="1" x14ac:dyDescent="0.3">
      <c r="A60" s="554" t="s">
        <v>270</v>
      </c>
      <c r="B60" s="555"/>
      <c r="C60" s="555"/>
      <c r="D60" s="555"/>
      <c r="E60" s="555"/>
      <c r="F60" s="555"/>
      <c r="G60" s="555"/>
      <c r="H60" s="555"/>
      <c r="I60" s="555"/>
      <c r="J60" s="555"/>
      <c r="K60" s="555"/>
      <c r="L60" s="555"/>
      <c r="M60" s="555"/>
      <c r="N60" s="555"/>
      <c r="O60" s="555"/>
      <c r="P60" s="555"/>
      <c r="Q60" s="555"/>
      <c r="R60" s="555"/>
      <c r="S60" s="555"/>
      <c r="T60" s="555"/>
      <c r="U60" s="555"/>
      <c r="V60" s="555"/>
      <c r="W60" s="556"/>
    </row>
    <row r="61" spans="1:23" x14ac:dyDescent="0.25">
      <c r="A61" s="52"/>
      <c r="B61" s="52"/>
      <c r="C61" s="52"/>
      <c r="D61" s="52"/>
      <c r="E61" s="52"/>
      <c r="F61" s="52"/>
      <c r="G61" s="52"/>
      <c r="H61" s="52"/>
      <c r="I61" s="52"/>
      <c r="J61" s="52"/>
      <c r="K61" s="52"/>
      <c r="L61" s="52"/>
      <c r="M61" s="52"/>
      <c r="N61" s="52"/>
      <c r="O61" s="52"/>
      <c r="P61" s="52"/>
      <c r="Q61" s="52"/>
      <c r="R61" s="52"/>
      <c r="S61" s="52"/>
      <c r="T61" s="52"/>
      <c r="U61" s="52"/>
      <c r="V61" s="52"/>
      <c r="W61" s="52"/>
    </row>
  </sheetData>
  <sheetProtection password="CAC3" sheet="1" objects="1" scenarios="1"/>
  <mergeCells count="54">
    <mergeCell ref="I43:K47"/>
    <mergeCell ref="L43:O43"/>
    <mergeCell ref="A24:W24"/>
    <mergeCell ref="A25:W25"/>
    <mergeCell ref="A32:W32"/>
    <mergeCell ref="A33:W33"/>
    <mergeCell ref="A34:W34"/>
    <mergeCell ref="H28:I28"/>
    <mergeCell ref="H29:I29"/>
    <mergeCell ref="H30:I30"/>
    <mergeCell ref="A31:W31"/>
    <mergeCell ref="J26:P26"/>
    <mergeCell ref="J27:P27"/>
    <mergeCell ref="J28:P28"/>
    <mergeCell ref="J29:P29"/>
    <mergeCell ref="J30:P30"/>
    <mergeCell ref="A35:W35"/>
    <mergeCell ref="A36:W36"/>
    <mergeCell ref="A39:W39"/>
    <mergeCell ref="A40:W40"/>
    <mergeCell ref="A37:W37"/>
    <mergeCell ref="A38:W38"/>
    <mergeCell ref="A18:W18"/>
    <mergeCell ref="A60:W60"/>
    <mergeCell ref="I42:K42"/>
    <mergeCell ref="L49:O49"/>
    <mergeCell ref="L50:O50"/>
    <mergeCell ref="I48:K51"/>
    <mergeCell ref="L51:O51"/>
    <mergeCell ref="L52:O52"/>
    <mergeCell ref="L53:O53"/>
    <mergeCell ref="L54:O54"/>
    <mergeCell ref="H27:I27"/>
    <mergeCell ref="L55:O55"/>
    <mergeCell ref="L56:O56"/>
    <mergeCell ref="I52:K52"/>
    <mergeCell ref="I53:K54"/>
    <mergeCell ref="I55:K57"/>
    <mergeCell ref="A9:W9"/>
    <mergeCell ref="A12:W12"/>
    <mergeCell ref="A21:W21"/>
    <mergeCell ref="A59:W59"/>
    <mergeCell ref="A22:W22"/>
    <mergeCell ref="A23:W23"/>
    <mergeCell ref="L44:O44"/>
    <mergeCell ref="L45:O45"/>
    <mergeCell ref="L46:O46"/>
    <mergeCell ref="L47:O47"/>
    <mergeCell ref="L48:O48"/>
    <mergeCell ref="L42:O42"/>
    <mergeCell ref="L57:O57"/>
    <mergeCell ref="H26:I26"/>
    <mergeCell ref="A13:W13"/>
    <mergeCell ref="A16:W16"/>
  </mergeCells>
  <hyperlinks>
    <hyperlink ref="M14:T14" r:id="rId1" display=": https://daaf.mayotte.agriculture.gouv.fr/guide-du-beneficiaire-et-notice-transversale-a618.html"/>
    <hyperlink ref="M14" r:id="rId2"/>
    <hyperlink ref="A40:W40" r:id="rId3" display="Frais de déplacement : Voir l'arrêté du 27 mars 2023"/>
    <hyperlink ref="A39:W39" r:id="rId4" display="Frais de d'hébergement : Voir l'arrêté du 20 septembre 2023"/>
    <hyperlink ref="A38:W38" r:id="rId5" display="Frais de restauration : 20 € (à hauteur de deux repas maximum par jour)"/>
  </hyperlinks>
  <pageMargins left="0.7" right="0.7" top="0.75" bottom="0.75" header="0.3" footer="0.3"/>
  <pageSetup paperSize="9" scale="38" orientation="landscape"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N89"/>
  <sheetViews>
    <sheetView topLeftCell="B13" zoomScaleNormal="100" workbookViewId="0">
      <selection activeCell="E36" sqref="E36"/>
    </sheetView>
  </sheetViews>
  <sheetFormatPr baseColWidth="10" defaultColWidth="11.42578125" defaultRowHeight="15" x14ac:dyDescent="0.25"/>
  <cols>
    <col min="1" max="1" width="22.28515625" style="15" customWidth="1"/>
    <col min="2" max="2" width="24.5703125" style="15" customWidth="1"/>
    <col min="3" max="3" width="45.7109375" style="15" customWidth="1"/>
    <col min="4" max="4" width="27.28515625" style="15" customWidth="1"/>
    <col min="5" max="5" width="20.7109375" style="15" customWidth="1"/>
    <col min="6" max="6" width="77.28515625" style="3" bestFit="1" customWidth="1"/>
    <col min="7" max="7" width="20.7109375" style="15" customWidth="1"/>
    <col min="8" max="9" width="11.42578125" style="15"/>
    <col min="10" max="10" width="12.5703125" style="15" customWidth="1"/>
    <col min="11" max="12" width="11.42578125" style="15"/>
    <col min="13" max="14" width="12.85546875" style="15" hidden="1" customWidth="1"/>
    <col min="15" max="15" width="0" style="15" hidden="1" customWidth="1"/>
    <col min="16" max="16384" width="11.42578125" style="15"/>
  </cols>
  <sheetData>
    <row r="1" spans="1:10" ht="15" customHeight="1" x14ac:dyDescent="0.25">
      <c r="A1" s="14"/>
      <c r="B1" s="14"/>
      <c r="C1" s="14"/>
      <c r="D1" s="14"/>
      <c r="E1" s="14"/>
      <c r="F1" s="26"/>
      <c r="G1" s="14"/>
    </row>
    <row r="2" spans="1:10" ht="15" customHeight="1" x14ac:dyDescent="0.25">
      <c r="A2" s="14"/>
      <c r="B2" s="14"/>
      <c r="C2" s="14"/>
      <c r="D2" s="14"/>
      <c r="E2" s="14"/>
      <c r="F2" s="26"/>
      <c r="G2" s="14"/>
    </row>
    <row r="3" spans="1:10" ht="15" customHeight="1" x14ac:dyDescent="0.25">
      <c r="A3" s="14"/>
      <c r="B3" s="14"/>
      <c r="C3" s="14"/>
      <c r="D3" s="14"/>
      <c r="E3" s="14"/>
      <c r="F3" s="26"/>
      <c r="G3" s="14"/>
    </row>
    <row r="4" spans="1:10" ht="15" customHeight="1" x14ac:dyDescent="0.25">
      <c r="A4" s="14"/>
      <c r="B4" s="14"/>
      <c r="C4" s="14"/>
      <c r="D4" s="14"/>
      <c r="E4" s="14"/>
      <c r="F4" s="26"/>
      <c r="G4" s="14"/>
    </row>
    <row r="5" spans="1:10" ht="15" customHeight="1" x14ac:dyDescent="0.25">
      <c r="A5" s="14"/>
      <c r="B5" s="14"/>
      <c r="C5" s="14"/>
      <c r="D5" s="14"/>
      <c r="E5" s="14"/>
      <c r="F5" s="26"/>
      <c r="G5" s="14"/>
    </row>
    <row r="6" spans="1:10" ht="15" customHeight="1" x14ac:dyDescent="0.25">
      <c r="A6" s="14"/>
      <c r="B6" s="14"/>
      <c r="C6" s="14"/>
      <c r="D6" s="14"/>
      <c r="E6" s="14"/>
      <c r="F6" s="26"/>
      <c r="G6" s="14"/>
    </row>
    <row r="7" spans="1:10" ht="15" customHeight="1" x14ac:dyDescent="0.25">
      <c r="A7" s="14"/>
      <c r="B7" s="11"/>
      <c r="C7" s="11"/>
      <c r="D7" s="14"/>
      <c r="E7" s="14"/>
      <c r="F7" s="26"/>
      <c r="G7" s="14"/>
    </row>
    <row r="8" spans="1:10" ht="15" customHeight="1" x14ac:dyDescent="0.25">
      <c r="A8" s="14"/>
      <c r="B8" s="11"/>
      <c r="C8" s="1"/>
    </row>
    <row r="9" spans="1:10" ht="66" customHeight="1" x14ac:dyDescent="0.25">
      <c r="A9" s="596" t="s">
        <v>266</v>
      </c>
      <c r="B9" s="596"/>
      <c r="C9" s="596"/>
      <c r="D9" s="596"/>
      <c r="E9" s="596"/>
      <c r="F9" s="596"/>
      <c r="G9" s="596"/>
      <c r="H9" s="596"/>
      <c r="I9" s="596"/>
      <c r="J9" s="596"/>
    </row>
    <row r="10" spans="1:10" ht="20.100000000000001" customHeight="1" x14ac:dyDescent="0.25">
      <c r="A10" s="597" t="s">
        <v>42</v>
      </c>
      <c r="B10" s="597"/>
      <c r="C10" s="597"/>
      <c r="D10" s="597"/>
      <c r="E10" s="598"/>
      <c r="F10" s="599"/>
      <c r="G10" s="599"/>
      <c r="H10" s="599"/>
      <c r="I10" s="599"/>
      <c r="J10" s="600"/>
    </row>
    <row r="11" spans="1:10" ht="20.100000000000001" customHeight="1" x14ac:dyDescent="0.25">
      <c r="A11" s="601" t="s">
        <v>41</v>
      </c>
      <c r="B11" s="601"/>
      <c r="C11" s="601"/>
      <c r="D11" s="601"/>
      <c r="E11" s="598"/>
      <c r="F11" s="599"/>
      <c r="G11" s="599"/>
      <c r="H11" s="599"/>
      <c r="I11" s="599"/>
      <c r="J11" s="600"/>
    </row>
    <row r="12" spans="1:10" ht="20.100000000000001" customHeight="1" x14ac:dyDescent="0.25">
      <c r="A12" s="602" t="s">
        <v>189</v>
      </c>
      <c r="B12" s="603"/>
      <c r="C12" s="603"/>
      <c r="D12" s="604"/>
      <c r="E12" s="598"/>
      <c r="F12" s="599"/>
      <c r="G12" s="599"/>
      <c r="H12" s="599"/>
      <c r="I12" s="599"/>
      <c r="J12" s="600"/>
    </row>
    <row r="13" spans="1:10" ht="20.100000000000001" customHeight="1" x14ac:dyDescent="0.25">
      <c r="A13" s="602" t="s">
        <v>190</v>
      </c>
      <c r="B13" s="603"/>
      <c r="C13" s="603"/>
      <c r="D13" s="604"/>
      <c r="E13" s="598"/>
      <c r="F13" s="599"/>
      <c r="G13" s="599"/>
      <c r="H13" s="599"/>
      <c r="I13" s="599"/>
      <c r="J13" s="600"/>
    </row>
    <row r="14" spans="1:10" ht="24.95" customHeight="1" x14ac:dyDescent="0.25">
      <c r="A14" s="596" t="s">
        <v>219</v>
      </c>
      <c r="B14" s="596"/>
      <c r="C14" s="596"/>
      <c r="D14" s="596"/>
      <c r="E14" s="596"/>
      <c r="F14" s="596"/>
      <c r="G14" s="596"/>
      <c r="H14" s="596"/>
      <c r="I14" s="596"/>
      <c r="J14" s="596"/>
    </row>
    <row r="15" spans="1:10" ht="24.95" customHeight="1" thickBot="1" x14ac:dyDescent="0.3">
      <c r="A15" s="14"/>
      <c r="B15" s="13"/>
      <c r="C15" s="13"/>
      <c r="D15" s="13"/>
      <c r="E15" s="13"/>
      <c r="F15" s="13"/>
    </row>
    <row r="16" spans="1:10" ht="20.100000000000001" customHeight="1" thickBot="1" x14ac:dyDescent="0.3">
      <c r="A16" s="14"/>
      <c r="C16" s="261" t="s">
        <v>18</v>
      </c>
      <c r="D16" s="262" t="s">
        <v>19</v>
      </c>
      <c r="F16" s="263" t="s">
        <v>47</v>
      </c>
      <c r="G16" s="262" t="s">
        <v>19</v>
      </c>
    </row>
    <row r="17" spans="1:14" ht="20.100000000000001" customHeight="1" x14ac:dyDescent="0.25">
      <c r="C17" s="265" t="s">
        <v>220</v>
      </c>
      <c r="D17" s="266">
        <f>G17</f>
        <v>0</v>
      </c>
      <c r="F17" s="269" t="s">
        <v>272</v>
      </c>
      <c r="G17" s="270">
        <f>IF(C31="",0,SUM(G18:G22))</f>
        <v>0</v>
      </c>
    </row>
    <row r="18" spans="1:14" ht="20.100000000000001" customHeight="1" x14ac:dyDescent="0.25">
      <c r="A18" s="14"/>
      <c r="B18" s="2"/>
      <c r="C18" s="267" t="s">
        <v>163</v>
      </c>
      <c r="D18" s="266">
        <f>G23</f>
        <v>0</v>
      </c>
      <c r="F18" s="271" t="s">
        <v>54</v>
      </c>
      <c r="G18" s="272">
        <f>IF($C$31="",0,SUMIF('Dépenses sur factures'!$E$7:$E$506,'Synthèse dépenses bénéficiaire'!F18,'Dépenses sur factures'!$I$7:$I$506))</f>
        <v>0</v>
      </c>
      <c r="M18" s="430" t="s">
        <v>276</v>
      </c>
      <c r="N18" s="430" t="s">
        <v>281</v>
      </c>
    </row>
    <row r="19" spans="1:14" ht="20.100000000000001" customHeight="1" x14ac:dyDescent="0.25">
      <c r="A19" s="14"/>
      <c r="B19" s="16"/>
      <c r="C19" s="267" t="s">
        <v>165</v>
      </c>
      <c r="D19" s="266">
        <f>G28</f>
        <v>0</v>
      </c>
      <c r="F19" s="271" t="s">
        <v>56</v>
      </c>
      <c r="G19" s="272">
        <f>IF($C$31="",0,SUMIF('Dépenses sur factures'!$E$7:$E$506,'Synthèse dépenses bénéficiaire'!F19,'Dépenses sur factures'!$I$7:$I$506))</f>
        <v>0</v>
      </c>
      <c r="M19" s="431">
        <f>SUMIFS('Dépenses rémunération au réel'!$M$7:$M$506,'Dépenses rémunération au réel'!$F$7:$F$506,"Transfert")</f>
        <v>0</v>
      </c>
      <c r="N19" s="431">
        <f>SUMIFS('Dépenses rémunération au réel'!$M$7:$M$506,'Dépenses rémunération au réel'!$F$7:$F$506,"Hors-Transfert")</f>
        <v>0</v>
      </c>
    </row>
    <row r="20" spans="1:14" ht="20.100000000000001" customHeight="1" x14ac:dyDescent="0.25">
      <c r="A20" s="14"/>
      <c r="B20" s="16"/>
      <c r="C20" s="267" t="s">
        <v>116</v>
      </c>
      <c r="D20" s="266">
        <f>G30</f>
        <v>0</v>
      </c>
      <c r="F20" s="273" t="s">
        <v>55</v>
      </c>
      <c r="G20" s="272">
        <f>IF($C$31="",0,SUMIF('Dépenses sur factures'!$E$7:$E$506,'Synthèse dépenses bénéficiaire'!F20,'Dépenses sur factures'!$I$7:$I$506))</f>
        <v>0</v>
      </c>
      <c r="M20" s="431">
        <f>IF(C31="Oui",M19*0.15,0)</f>
        <v>0</v>
      </c>
      <c r="N20" s="431">
        <f>IF(C31="Oui",N19*0.15,0)</f>
        <v>0</v>
      </c>
    </row>
    <row r="21" spans="1:14" ht="20.100000000000001" customHeight="1" thickBot="1" x14ac:dyDescent="0.3">
      <c r="A21" s="14"/>
      <c r="B21" s="16"/>
      <c r="C21" s="268" t="s">
        <v>161</v>
      </c>
      <c r="D21" s="266">
        <f>G33</f>
        <v>0</v>
      </c>
      <c r="F21" s="274" t="s">
        <v>57</v>
      </c>
      <c r="G21" s="272">
        <f>IF($C$31="",0,SUMIF('Dépenses sur factures'!$E$7:$E$506,'Synthèse dépenses bénéficiaire'!F21,'Dépenses sur factures'!$I$7:$I$506))</f>
        <v>0</v>
      </c>
    </row>
    <row r="22" spans="1:14" ht="20.100000000000001" customHeight="1" thickBot="1" x14ac:dyDescent="0.3">
      <c r="A22" s="14"/>
      <c r="B22" s="17"/>
      <c r="C22" s="261" t="s">
        <v>2</v>
      </c>
      <c r="D22" s="425">
        <f>SUM(D17:D21)</f>
        <v>0</v>
      </c>
      <c r="F22" s="271" t="s">
        <v>58</v>
      </c>
      <c r="G22" s="272">
        <f>IF($C$31="",0,SUMIF('Dépenses sur factures'!$E$7:$E$506,'Synthèse dépenses bénéficiaire'!F22,'Dépenses sur factures'!$I$7:$I$506))</f>
        <v>0</v>
      </c>
    </row>
    <row r="23" spans="1:14" ht="20.100000000000001" customHeight="1" thickBot="1" x14ac:dyDescent="0.3">
      <c r="A23" s="14"/>
      <c r="B23" s="17"/>
      <c r="C23" s="16"/>
      <c r="D23" s="13"/>
      <c r="F23" s="275" t="s">
        <v>222</v>
      </c>
      <c r="G23" s="270">
        <f>IF(C31="",0,SUM(G24:G27))</f>
        <v>0</v>
      </c>
    </row>
    <row r="24" spans="1:14" ht="20.100000000000001" customHeight="1" thickBot="1" x14ac:dyDescent="0.3">
      <c r="A24" s="14"/>
      <c r="B24" s="16"/>
      <c r="C24" s="261" t="s">
        <v>279</v>
      </c>
      <c r="D24" s="262" t="s">
        <v>280</v>
      </c>
      <c r="F24" s="267" t="s">
        <v>143</v>
      </c>
      <c r="G24" s="272">
        <f>IF($C$31="",0,SUMIF('Dépenses rémunération au réel'!$E$7:$E$506,'Synthèse dépenses bénéficiaire'!F24,'Dépenses rémunération au réel'!$M$7:$M$506))</f>
        <v>0</v>
      </c>
      <c r="N24" s="15" t="s">
        <v>274</v>
      </c>
    </row>
    <row r="25" spans="1:14" ht="20.100000000000001" customHeight="1" x14ac:dyDescent="0.25">
      <c r="A25" s="14"/>
      <c r="B25" s="16"/>
      <c r="C25" s="429">
        <f>IF(C31="",0,SUMIFS('Dépenses sur factures'!$I$7:$I$506,'Dépenses sur factures'!$F$7:$F$506,"Transfert")+SUMIFS('Dépenses rémunération au réel'!$M$7:$M$506,'Dépenses rémunération au réel'!$F$7:$F$506,"Transfert")+SUMIFS('Dépenses sur frais réels'!$J$7:$J$506,'Dépenses sur frais réels'!$F$7:$F$506,"Transfert")+SUMIFS('Dépenses forfaitaires'!$Q$7:$Q$506,'Dépenses forfaitaires'!$J$7:$J$506,"Transfert")+M20)</f>
        <v>0</v>
      </c>
      <c r="D25" s="266">
        <f>IF(C31="",0,SUMIFS('Dépenses sur factures'!$I$7:$I$506,'Dépenses sur factures'!$F$7:$F$506,"Hors-Transfert")+SUMIFS('Dépenses rémunération au réel'!$M$7:$M$506,'Dépenses rémunération au réel'!$F$7:$F$506,"Hors-Transfert")+SUMIFS('Dépenses sur frais réels'!$J$7:$J$506,'Dépenses sur frais réels'!$F$7:$F$506,"Hors-Transfert")+SUMIFS('Dépenses forfaitaires'!$Q$7:$Q$506,'Dépenses forfaitaires'!$J$7:$J$506,"Hors-Transfert")+N20)</f>
        <v>0</v>
      </c>
      <c r="F25" s="267" t="s">
        <v>144</v>
      </c>
      <c r="G25" s="272">
        <f>IF($C$31="",0,SUMIF('Dépenses rémunération au réel'!$E$7:$E$506,'Synthèse dépenses bénéficiaire'!F25,'Dépenses rémunération au réel'!$M$7:$M$506))</f>
        <v>0</v>
      </c>
    </row>
    <row r="26" spans="1:14" ht="20.100000000000001" customHeight="1" thickBot="1" x14ac:dyDescent="0.3">
      <c r="A26" s="14"/>
      <c r="B26" s="16"/>
      <c r="C26" s="427">
        <f>IFERROR(IF(C29=0,0,C25/D22),0)</f>
        <v>0</v>
      </c>
      <c r="D26" s="428">
        <f>IFERROR(IF(C29=0,0,D25/D22),0)</f>
        <v>0</v>
      </c>
      <c r="E26" s="16"/>
      <c r="F26" s="267" t="s">
        <v>145</v>
      </c>
      <c r="G26" s="272">
        <f>IF($C$31="",0,SUMIF('Dépenses rémunération au réel'!$E$7:$E$506,'Synthèse dépenses bénéficiaire'!F26,'Dépenses rémunération au réel'!$M$7:$M$506))</f>
        <v>0</v>
      </c>
    </row>
    <row r="27" spans="1:14" ht="20.100000000000001" customHeight="1" x14ac:dyDescent="0.25">
      <c r="A27" s="14"/>
      <c r="B27" s="16"/>
      <c r="C27" s="104"/>
      <c r="D27" s="16"/>
      <c r="E27" s="16"/>
      <c r="F27" s="267" t="s">
        <v>146</v>
      </c>
      <c r="G27" s="272">
        <f>IF($C$31="",0,SUMIF('Dépenses rémunération au réel'!$E$7:$E$506,'Synthèse dépenses bénéficiaire'!F27,'Dépenses rémunération au réel'!$M$7:$M$506))</f>
        <v>0</v>
      </c>
    </row>
    <row r="28" spans="1:14" ht="20.100000000000001" customHeight="1" thickBot="1" x14ac:dyDescent="0.3">
      <c r="A28" s="14"/>
      <c r="B28" s="16"/>
      <c r="C28" s="16"/>
      <c r="D28" s="16"/>
      <c r="E28" s="16"/>
      <c r="F28" s="275" t="s">
        <v>164</v>
      </c>
      <c r="G28" s="270">
        <f>IF(C31="",0,G29)</f>
        <v>0</v>
      </c>
    </row>
    <row r="29" spans="1:14" ht="20.100000000000001" customHeight="1" thickBot="1" x14ac:dyDescent="0.3">
      <c r="A29" s="14"/>
      <c r="B29" s="16"/>
      <c r="C29" s="605" t="s">
        <v>278</v>
      </c>
      <c r="D29" s="606"/>
      <c r="E29" s="16"/>
      <c r="F29" s="267" t="s">
        <v>69</v>
      </c>
      <c r="G29" s="272">
        <f>IF(C31="Non",0,G23*0.15)</f>
        <v>0</v>
      </c>
    </row>
    <row r="30" spans="1:14" ht="51.75" customHeight="1" x14ac:dyDescent="0.25">
      <c r="A30" s="14"/>
      <c r="C30" s="607" t="s">
        <v>185</v>
      </c>
      <c r="D30" s="608"/>
      <c r="E30" s="16"/>
      <c r="F30" s="276" t="s">
        <v>52</v>
      </c>
      <c r="G30" s="270">
        <f>IF(C31="",0,G31+G32)</f>
        <v>0</v>
      </c>
    </row>
    <row r="31" spans="1:14" ht="20.100000000000001" customHeight="1" thickBot="1" x14ac:dyDescent="0.3">
      <c r="A31" s="14"/>
      <c r="C31" s="594"/>
      <c r="D31" s="595"/>
      <c r="E31" s="16"/>
      <c r="F31" s="267" t="s">
        <v>63</v>
      </c>
      <c r="G31" s="272">
        <f>IF($C$31="",0,SUMIF('Dépenses sur frais réels'!$E$7:$E$506,'Synthèse dépenses bénéficiaire'!F31,'Dépenses sur frais réels'!$J$7:$J$506))</f>
        <v>0</v>
      </c>
    </row>
    <row r="32" spans="1:14" ht="20.100000000000001" customHeight="1" x14ac:dyDescent="0.25">
      <c r="A32" s="14"/>
      <c r="E32" s="16"/>
      <c r="F32" s="267" t="s">
        <v>64</v>
      </c>
      <c r="G32" s="272">
        <f>IF($C$31="",0,SUMIF('Dépenses sur frais réels'!$E$7:$E$506,'Synthèse dépenses bénéficiaire'!F32,'Dépenses sur frais réels'!$J$7:$J$506))</f>
        <v>0</v>
      </c>
    </row>
    <row r="33" spans="1:7" ht="20.100000000000001" customHeight="1" x14ac:dyDescent="0.25">
      <c r="A33" s="14"/>
      <c r="B33" s="16"/>
      <c r="C33" s="16"/>
      <c r="D33" s="16"/>
      <c r="E33" s="16"/>
      <c r="F33" s="275" t="s">
        <v>161</v>
      </c>
      <c r="G33" s="270">
        <f>IF(C31="",0,SUM(G34:G36))</f>
        <v>0</v>
      </c>
    </row>
    <row r="34" spans="1:7" ht="20.100000000000001" customHeight="1" x14ac:dyDescent="0.25">
      <c r="A34" s="14"/>
      <c r="B34" s="16"/>
      <c r="C34" s="16"/>
      <c r="D34" s="16"/>
      <c r="E34" s="16"/>
      <c r="F34" s="267" t="s">
        <v>65</v>
      </c>
      <c r="G34" s="272">
        <f>IF($C$31="",0,SUMIF('Dépenses forfaitaires'!$H$7:$H$506,'Synthèse dépenses bénéficiaire'!F34,'Dépenses forfaitaires'!$Q$7:$Q$506))</f>
        <v>0</v>
      </c>
    </row>
    <row r="35" spans="1:7" ht="20.100000000000001" customHeight="1" x14ac:dyDescent="0.25">
      <c r="A35" s="14"/>
      <c r="B35" s="16"/>
      <c r="C35" s="16"/>
      <c r="D35" s="16"/>
      <c r="E35" s="16"/>
      <c r="F35" s="267" t="s">
        <v>66</v>
      </c>
      <c r="G35" s="272">
        <f>IF($C$31="",0,SUMIF('Dépenses forfaitaires'!$H$7:$H$506,'Synthèse dépenses bénéficiaire'!F35,'Dépenses forfaitaires'!$Q$7:$Q$506))</f>
        <v>0</v>
      </c>
    </row>
    <row r="36" spans="1:7" ht="20.100000000000001" customHeight="1" thickBot="1" x14ac:dyDescent="0.3">
      <c r="A36" s="14"/>
      <c r="C36" s="16"/>
      <c r="D36" s="16"/>
      <c r="E36" s="16"/>
      <c r="F36" s="267" t="s">
        <v>67</v>
      </c>
      <c r="G36" s="272">
        <f>IF($C$31="",0,SUMIF('Dépenses forfaitaires'!$H$7:$H$506,'Synthèse dépenses bénéficiaire'!F36,'Dépenses forfaitaires'!$Q$7:$Q$506))</f>
        <v>0</v>
      </c>
    </row>
    <row r="37" spans="1:7" ht="20.100000000000001" customHeight="1" thickBot="1" x14ac:dyDescent="0.3">
      <c r="A37" s="14"/>
      <c r="C37" s="16"/>
      <c r="D37" s="16"/>
      <c r="E37" s="16"/>
      <c r="F37" s="261" t="s">
        <v>2</v>
      </c>
      <c r="G37" s="264">
        <f>G17+G23+G28+G30+G33</f>
        <v>0</v>
      </c>
    </row>
    <row r="38" spans="1:7" ht="20.100000000000001" customHeight="1" x14ac:dyDescent="0.25">
      <c r="A38" s="14"/>
      <c r="D38" s="16"/>
      <c r="E38" s="16"/>
      <c r="F38" s="16"/>
    </row>
    <row r="39" spans="1:7" ht="20.100000000000001" customHeight="1" x14ac:dyDescent="0.25">
      <c r="A39" s="14"/>
      <c r="E39" s="16"/>
      <c r="F39" s="16"/>
    </row>
    <row r="40" spans="1:7" ht="15.75" customHeight="1" x14ac:dyDescent="0.25">
      <c r="A40" s="14"/>
      <c r="E40" s="16"/>
      <c r="F40" s="16"/>
    </row>
    <row r="41" spans="1:7" ht="15.75" customHeight="1" x14ac:dyDescent="0.25">
      <c r="A41" s="14"/>
      <c r="E41" s="16"/>
      <c r="F41" s="16"/>
    </row>
    <row r="42" spans="1:7" ht="15.75" x14ac:dyDescent="0.25">
      <c r="A42" s="14"/>
      <c r="E42" s="16"/>
      <c r="F42" s="16"/>
    </row>
    <row r="43" spans="1:7" ht="15.75" x14ac:dyDescent="0.25">
      <c r="A43" s="14"/>
      <c r="E43" s="16"/>
      <c r="F43" s="16"/>
    </row>
    <row r="44" spans="1:7" ht="15.75" x14ac:dyDescent="0.25">
      <c r="A44" s="14"/>
      <c r="E44" s="16"/>
      <c r="F44" s="16"/>
      <c r="G44" s="3"/>
    </row>
    <row r="45" spans="1:7" ht="15.75" x14ac:dyDescent="0.25">
      <c r="E45" s="16"/>
      <c r="F45" s="16"/>
      <c r="G45" s="3"/>
    </row>
    <row r="46" spans="1:7" ht="15.75" x14ac:dyDescent="0.25">
      <c r="E46" s="16"/>
      <c r="F46" s="16"/>
      <c r="G46" s="3"/>
    </row>
    <row r="47" spans="1:7" ht="15.75" x14ac:dyDescent="0.25">
      <c r="E47" s="16"/>
      <c r="F47" s="16"/>
      <c r="G47" s="3"/>
    </row>
    <row r="48" spans="1:7" ht="15.75" x14ac:dyDescent="0.25">
      <c r="E48" s="16"/>
      <c r="F48" s="16"/>
      <c r="G48" s="3"/>
    </row>
    <row r="49" spans="6:7" ht="15.75" x14ac:dyDescent="0.25">
      <c r="F49" s="16"/>
      <c r="G49" s="3"/>
    </row>
    <row r="50" spans="6:7" ht="15.75" x14ac:dyDescent="0.25">
      <c r="F50" s="16"/>
    </row>
    <row r="51" spans="6:7" ht="15.75" x14ac:dyDescent="0.25">
      <c r="F51" s="16"/>
    </row>
    <row r="52" spans="6:7" ht="15.75" x14ac:dyDescent="0.25">
      <c r="F52" s="16"/>
    </row>
    <row r="53" spans="6:7" ht="15.75" x14ac:dyDescent="0.25">
      <c r="F53" s="16"/>
    </row>
    <row r="54" spans="6:7" ht="15.75" x14ac:dyDescent="0.25">
      <c r="F54" s="16"/>
    </row>
    <row r="55" spans="6:7" ht="15.75" x14ac:dyDescent="0.25">
      <c r="F55" s="16"/>
    </row>
    <row r="56" spans="6:7" ht="15.75" x14ac:dyDescent="0.25">
      <c r="F56" s="16"/>
    </row>
    <row r="57" spans="6:7" ht="15.75" x14ac:dyDescent="0.25">
      <c r="F57" s="16"/>
    </row>
    <row r="58" spans="6:7" ht="15.75" x14ac:dyDescent="0.25">
      <c r="F58" s="16"/>
    </row>
    <row r="59" spans="6:7" ht="15.75" x14ac:dyDescent="0.25">
      <c r="F59" s="16"/>
    </row>
    <row r="60" spans="6:7" ht="15.75" x14ac:dyDescent="0.25">
      <c r="F60" s="16"/>
    </row>
    <row r="61" spans="6:7" ht="15.75" x14ac:dyDescent="0.25">
      <c r="F61" s="16"/>
    </row>
    <row r="62" spans="6:7" ht="15.75" x14ac:dyDescent="0.25">
      <c r="F62" s="16"/>
    </row>
    <row r="71" spans="5:5" ht="16.5" customHeight="1" x14ac:dyDescent="0.25"/>
    <row r="72" spans="5:5" ht="16.5" customHeight="1" x14ac:dyDescent="0.25"/>
    <row r="73" spans="5:5" ht="16.5" customHeight="1" x14ac:dyDescent="0.25"/>
    <row r="74" spans="5:5" ht="16.5" customHeight="1" x14ac:dyDescent="0.25"/>
    <row r="75" spans="5:5" ht="16.5" customHeight="1" x14ac:dyDescent="0.25">
      <c r="E75" s="12"/>
    </row>
    <row r="76" spans="5:5" ht="16.5" customHeight="1" x14ac:dyDescent="0.25"/>
    <row r="77" spans="5:5" ht="16.5" customHeight="1" x14ac:dyDescent="0.25"/>
    <row r="78" spans="5:5" ht="16.5" customHeight="1" x14ac:dyDescent="0.25"/>
    <row r="79" spans="5:5" ht="16.5" customHeight="1" x14ac:dyDescent="0.25"/>
    <row r="80" spans="5:5"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sheetData>
  <sheetProtection password="C903" sheet="1" objects="1" scenarios="1"/>
  <mergeCells count="13">
    <mergeCell ref="C31:D31"/>
    <mergeCell ref="A9:J9"/>
    <mergeCell ref="A10:D10"/>
    <mergeCell ref="E10:J10"/>
    <mergeCell ref="A11:D11"/>
    <mergeCell ref="E11:J11"/>
    <mergeCell ref="A12:D12"/>
    <mergeCell ref="E12:J12"/>
    <mergeCell ref="A13:D13"/>
    <mergeCell ref="E13:J13"/>
    <mergeCell ref="A14:J14"/>
    <mergeCell ref="C29:D29"/>
    <mergeCell ref="C30:D30"/>
  </mergeCells>
  <conditionalFormatting sqref="C31">
    <cfRule type="expression" dxfId="68" priority="1">
      <formula>ISBLANK($C$31)</formula>
    </cfRule>
    <cfRule type="expression" dxfId="67" priority="2">
      <formula>IF($C$31="","","")</formula>
    </cfRule>
  </conditionalFormatting>
  <pageMargins left="0.25" right="0.25" top="0.75" bottom="0.75" header="0.3" footer="0.3"/>
  <pageSetup paperSize="9" scale="53" orientation="landscape" r:id="rId1"/>
  <rowBreaks count="1" manualBreakCount="1">
    <brk id="41" min="1" max="14"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Listes!$A$95:$A$105</xm:f>
          </x14:formula1>
          <xm:sqref>E13:J13</xm:sqref>
        </x14:dataValidation>
        <x14:dataValidation type="list" showInputMessage="1" showErrorMessage="1" errorTitle="Utiliser la liste déroulante">
          <x14:formula1>
            <xm:f>Listes!$E$3:$E$4</xm:f>
          </x14:formula1>
          <xm:sqref>C31:D31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J507"/>
  <sheetViews>
    <sheetView zoomScale="80" zoomScaleNormal="80" workbookViewId="0">
      <pane ySplit="4" topLeftCell="A5" activePane="bottomLeft" state="frozen"/>
      <selection activeCell="H12" sqref="H12"/>
      <selection pane="bottomLeft" activeCell="E11" sqref="E11"/>
    </sheetView>
  </sheetViews>
  <sheetFormatPr baseColWidth="10" defaultColWidth="11.42578125" defaultRowHeight="15" x14ac:dyDescent="0.25"/>
  <cols>
    <col min="1" max="1" width="10.7109375" style="30" customWidth="1"/>
    <col min="2" max="2" width="38.28515625" style="30" customWidth="1"/>
    <col min="3" max="3" width="22.28515625" style="30" customWidth="1"/>
    <col min="4" max="4" width="20.85546875" style="30" customWidth="1"/>
    <col min="5" max="5" width="76.5703125" style="30" customWidth="1"/>
    <col min="6" max="6" width="35.85546875" style="357" customWidth="1"/>
    <col min="7" max="7" width="31" style="30" customWidth="1"/>
    <col min="8" max="8" width="31.28515625" style="30" bestFit="1" customWidth="1"/>
    <col min="9" max="9" width="17.7109375" style="30" customWidth="1"/>
    <col min="10" max="10" width="45.5703125" style="30" customWidth="1"/>
    <col min="11" max="16384" width="11.42578125" style="30"/>
  </cols>
  <sheetData>
    <row r="1" spans="1:10" ht="29.25" thickBot="1" x14ac:dyDescent="0.3">
      <c r="A1" s="609" t="s">
        <v>4</v>
      </c>
      <c r="B1" s="610"/>
      <c r="C1" s="610"/>
      <c r="D1" s="610"/>
      <c r="E1" s="610"/>
      <c r="F1" s="610"/>
      <c r="G1" s="610"/>
      <c r="H1" s="610"/>
      <c r="I1" s="610"/>
      <c r="J1" s="611"/>
    </row>
    <row r="2" spans="1:10" ht="45" customHeight="1" thickBot="1" x14ac:dyDescent="0.3">
      <c r="A2" s="612" t="s">
        <v>202</v>
      </c>
      <c r="B2" s="613"/>
      <c r="C2" s="613"/>
      <c r="D2" s="613"/>
      <c r="E2" s="613"/>
      <c r="F2" s="613"/>
      <c r="G2" s="613"/>
      <c r="H2" s="613"/>
      <c r="I2" s="613"/>
      <c r="J2" s="614"/>
    </row>
    <row r="3" spans="1:10" ht="45" x14ac:dyDescent="0.25">
      <c r="A3" s="615" t="s">
        <v>0</v>
      </c>
      <c r="B3" s="216" t="s">
        <v>3</v>
      </c>
      <c r="C3" s="216" t="s">
        <v>33</v>
      </c>
      <c r="D3" s="216" t="s">
        <v>40</v>
      </c>
      <c r="E3" s="216" t="s">
        <v>34</v>
      </c>
      <c r="F3" s="216" t="s">
        <v>277</v>
      </c>
      <c r="G3" s="216" t="s">
        <v>203</v>
      </c>
      <c r="H3" s="216" t="s">
        <v>204</v>
      </c>
      <c r="I3" s="216" t="s">
        <v>205</v>
      </c>
      <c r="J3" s="217" t="s">
        <v>27</v>
      </c>
    </row>
    <row r="4" spans="1:10" ht="38.25" x14ac:dyDescent="0.25">
      <c r="A4" s="616"/>
      <c r="B4" s="218" t="s">
        <v>206</v>
      </c>
      <c r="C4" s="218" t="s">
        <v>207</v>
      </c>
      <c r="D4" s="218" t="s">
        <v>208</v>
      </c>
      <c r="E4" s="218" t="s">
        <v>209</v>
      </c>
      <c r="F4" s="218" t="s">
        <v>273</v>
      </c>
      <c r="G4" s="218" t="s">
        <v>210</v>
      </c>
      <c r="H4" s="218" t="s">
        <v>211</v>
      </c>
      <c r="I4" s="218" t="s">
        <v>212</v>
      </c>
      <c r="J4" s="219" t="s">
        <v>28</v>
      </c>
    </row>
    <row r="5" spans="1:10" ht="20.100000000000001" customHeight="1" thickBot="1" x14ac:dyDescent="0.3">
      <c r="A5" s="36" t="s">
        <v>29</v>
      </c>
      <c r="B5" s="37" t="s">
        <v>36</v>
      </c>
      <c r="C5" s="37" t="s">
        <v>30</v>
      </c>
      <c r="D5" s="37" t="s">
        <v>37</v>
      </c>
      <c r="E5" s="38" t="s">
        <v>20</v>
      </c>
      <c r="F5" s="38" t="s">
        <v>274</v>
      </c>
      <c r="G5" s="220">
        <v>45689</v>
      </c>
      <c r="H5" s="220">
        <v>45747</v>
      </c>
      <c r="I5" s="39">
        <v>2850</v>
      </c>
      <c r="J5" s="201"/>
    </row>
    <row r="6" spans="1:10" ht="20.100000000000001" customHeight="1" thickBot="1" x14ac:dyDescent="0.3">
      <c r="A6" s="42"/>
      <c r="B6" s="221"/>
      <c r="C6" s="221"/>
      <c r="D6" s="221"/>
      <c r="E6" s="222"/>
      <c r="F6" s="222"/>
      <c r="G6" s="223"/>
      <c r="H6" s="224" t="s">
        <v>35</v>
      </c>
      <c r="I6" s="225">
        <f>SUM(I7:I506)</f>
        <v>0</v>
      </c>
      <c r="J6" s="222"/>
    </row>
    <row r="7" spans="1:10" ht="20.100000000000001" customHeight="1" x14ac:dyDescent="0.25">
      <c r="A7" s="42">
        <v>1</v>
      </c>
      <c r="B7" s="19"/>
      <c r="C7" s="19"/>
      <c r="D7" s="19"/>
      <c r="E7" s="19"/>
      <c r="F7" s="202"/>
      <c r="G7" s="226"/>
      <c r="H7" s="226"/>
      <c r="I7" s="227"/>
      <c r="J7" s="228"/>
    </row>
    <row r="8" spans="1:10" ht="20.100000000000001" customHeight="1" x14ac:dyDescent="0.25">
      <c r="A8" s="43">
        <v>2</v>
      </c>
      <c r="B8" s="19"/>
      <c r="C8" s="18"/>
      <c r="D8" s="19"/>
      <c r="E8" s="19"/>
      <c r="F8" s="202"/>
      <c r="G8" s="226"/>
      <c r="H8" s="226"/>
      <c r="I8" s="20"/>
      <c r="J8" s="95"/>
    </row>
    <row r="9" spans="1:10" ht="20.100000000000001" customHeight="1" x14ac:dyDescent="0.25">
      <c r="A9" s="43">
        <v>3</v>
      </c>
      <c r="B9" s="18"/>
      <c r="C9" s="19"/>
      <c r="D9" s="19"/>
      <c r="E9" s="19"/>
      <c r="F9" s="202"/>
      <c r="G9" s="226"/>
      <c r="H9" s="226"/>
      <c r="I9" s="20"/>
      <c r="J9" s="95"/>
    </row>
    <row r="10" spans="1:10" ht="20.100000000000001" customHeight="1" x14ac:dyDescent="0.25">
      <c r="A10" s="43">
        <v>4</v>
      </c>
      <c r="B10" s="19"/>
      <c r="C10" s="18"/>
      <c r="D10" s="19"/>
      <c r="E10" s="19"/>
      <c r="F10" s="202"/>
      <c r="G10" s="226"/>
      <c r="H10" s="226"/>
      <c r="I10" s="20"/>
      <c r="J10" s="95"/>
    </row>
    <row r="11" spans="1:10" ht="20.100000000000001" customHeight="1" x14ac:dyDescent="0.25">
      <c r="A11" s="43">
        <v>5</v>
      </c>
      <c r="B11" s="19"/>
      <c r="C11" s="19"/>
      <c r="D11" s="19"/>
      <c r="E11" s="19"/>
      <c r="F11" s="202"/>
      <c r="G11" s="226"/>
      <c r="H11" s="226"/>
      <c r="I11" s="20"/>
      <c r="J11" s="95"/>
    </row>
    <row r="12" spans="1:10" ht="20.100000000000001" customHeight="1" x14ac:dyDescent="0.25">
      <c r="A12" s="43">
        <v>6</v>
      </c>
      <c r="B12" s="19"/>
      <c r="C12" s="19"/>
      <c r="D12" s="19"/>
      <c r="E12" s="19"/>
      <c r="F12" s="202"/>
      <c r="G12" s="226"/>
      <c r="H12" s="226"/>
      <c r="I12" s="20"/>
      <c r="J12" s="95"/>
    </row>
    <row r="13" spans="1:10" ht="20.100000000000001" customHeight="1" x14ac:dyDescent="0.25">
      <c r="A13" s="43">
        <v>7</v>
      </c>
      <c r="B13" s="19"/>
      <c r="C13" s="19"/>
      <c r="D13" s="19"/>
      <c r="E13" s="19"/>
      <c r="F13" s="202"/>
      <c r="G13" s="226"/>
      <c r="H13" s="229"/>
      <c r="I13" s="20"/>
      <c r="J13" s="95"/>
    </row>
    <row r="14" spans="1:10" ht="20.100000000000001" customHeight="1" x14ac:dyDescent="0.25">
      <c r="A14" s="43">
        <v>8</v>
      </c>
      <c r="B14" s="18"/>
      <c r="C14" s="18"/>
      <c r="D14" s="19"/>
      <c r="E14" s="19"/>
      <c r="F14" s="202"/>
      <c r="G14" s="229"/>
      <c r="H14" s="229"/>
      <c r="I14" s="20"/>
      <c r="J14" s="95"/>
    </row>
    <row r="15" spans="1:10" ht="20.100000000000001" customHeight="1" x14ac:dyDescent="0.25">
      <c r="A15" s="43">
        <v>9</v>
      </c>
      <c r="B15" s="19"/>
      <c r="C15" s="19"/>
      <c r="D15" s="19"/>
      <c r="E15" s="19"/>
      <c r="F15" s="202"/>
      <c r="G15" s="229"/>
      <c r="H15" s="229"/>
      <c r="I15" s="20"/>
      <c r="J15" s="95"/>
    </row>
    <row r="16" spans="1:10" ht="20.100000000000001" customHeight="1" x14ac:dyDescent="0.25">
      <c r="A16" s="43">
        <v>10</v>
      </c>
      <c r="B16" s="18"/>
      <c r="C16" s="18"/>
      <c r="D16" s="19"/>
      <c r="E16" s="19"/>
      <c r="F16" s="202"/>
      <c r="G16" s="229"/>
      <c r="H16" s="229"/>
      <c r="I16" s="203"/>
      <c r="J16" s="95"/>
    </row>
    <row r="17" spans="1:10" ht="20.100000000000001" customHeight="1" x14ac:dyDescent="0.25">
      <c r="A17" s="43">
        <v>11</v>
      </c>
      <c r="B17" s="18"/>
      <c r="C17" s="18"/>
      <c r="D17" s="19"/>
      <c r="E17" s="19"/>
      <c r="F17" s="202"/>
      <c r="G17" s="229"/>
      <c r="H17" s="229"/>
      <c r="I17" s="20"/>
      <c r="J17" s="95"/>
    </row>
    <row r="18" spans="1:10" ht="20.100000000000001" customHeight="1" x14ac:dyDescent="0.25">
      <c r="A18" s="43">
        <v>12</v>
      </c>
      <c r="B18" s="18"/>
      <c r="C18" s="18"/>
      <c r="D18" s="19"/>
      <c r="E18" s="19"/>
      <c r="F18" s="202"/>
      <c r="G18" s="229"/>
      <c r="H18" s="229"/>
      <c r="I18" s="20"/>
      <c r="J18" s="95"/>
    </row>
    <row r="19" spans="1:10" ht="20.100000000000001" customHeight="1" x14ac:dyDescent="0.25">
      <c r="A19" s="43">
        <v>13</v>
      </c>
      <c r="B19" s="18"/>
      <c r="C19" s="18"/>
      <c r="D19" s="19"/>
      <c r="E19" s="19"/>
      <c r="F19" s="202"/>
      <c r="G19" s="229"/>
      <c r="H19" s="229"/>
      <c r="I19" s="20"/>
      <c r="J19" s="95"/>
    </row>
    <row r="20" spans="1:10" ht="20.100000000000001" customHeight="1" x14ac:dyDescent="0.25">
      <c r="A20" s="43">
        <v>14</v>
      </c>
      <c r="B20" s="18"/>
      <c r="C20" s="18"/>
      <c r="D20" s="19"/>
      <c r="E20" s="19"/>
      <c r="F20" s="202"/>
      <c r="G20" s="229"/>
      <c r="H20" s="229"/>
      <c r="I20" s="20"/>
      <c r="J20" s="95"/>
    </row>
    <row r="21" spans="1:10" ht="20.100000000000001" customHeight="1" x14ac:dyDescent="0.25">
      <c r="A21" s="43">
        <v>15</v>
      </c>
      <c r="B21" s="18"/>
      <c r="C21" s="18"/>
      <c r="D21" s="19"/>
      <c r="E21" s="19"/>
      <c r="F21" s="202"/>
      <c r="G21" s="229"/>
      <c r="H21" s="229"/>
      <c r="I21" s="20"/>
      <c r="J21" s="95"/>
    </row>
    <row r="22" spans="1:10" ht="20.100000000000001" customHeight="1" x14ac:dyDescent="0.25">
      <c r="A22" s="43">
        <v>16</v>
      </c>
      <c r="B22" s="18"/>
      <c r="C22" s="18"/>
      <c r="D22" s="19"/>
      <c r="E22" s="19"/>
      <c r="F22" s="202"/>
      <c r="G22" s="229"/>
      <c r="H22" s="229"/>
      <c r="I22" s="20"/>
      <c r="J22" s="95"/>
    </row>
    <row r="23" spans="1:10" ht="20.100000000000001" customHeight="1" x14ac:dyDescent="0.25">
      <c r="A23" s="43">
        <v>17</v>
      </c>
      <c r="B23" s="18"/>
      <c r="C23" s="18"/>
      <c r="D23" s="19"/>
      <c r="E23" s="19"/>
      <c r="F23" s="202"/>
      <c r="G23" s="229"/>
      <c r="H23" s="229"/>
      <c r="I23" s="20"/>
      <c r="J23" s="95"/>
    </row>
    <row r="24" spans="1:10" ht="20.100000000000001" customHeight="1" x14ac:dyDescent="0.25">
      <c r="A24" s="43">
        <v>18</v>
      </c>
      <c r="B24" s="18"/>
      <c r="C24" s="18"/>
      <c r="D24" s="19"/>
      <c r="E24" s="19"/>
      <c r="F24" s="202"/>
      <c r="G24" s="229"/>
      <c r="H24" s="229"/>
      <c r="I24" s="20"/>
      <c r="J24" s="95"/>
    </row>
    <row r="25" spans="1:10" ht="20.100000000000001" customHeight="1" x14ac:dyDescent="0.25">
      <c r="A25" s="43">
        <v>19</v>
      </c>
      <c r="B25" s="18"/>
      <c r="C25" s="18"/>
      <c r="D25" s="19"/>
      <c r="E25" s="19"/>
      <c r="F25" s="202"/>
      <c r="G25" s="229"/>
      <c r="H25" s="229"/>
      <c r="I25" s="20"/>
      <c r="J25" s="95"/>
    </row>
    <row r="26" spans="1:10" ht="20.100000000000001" customHeight="1" x14ac:dyDescent="0.25">
      <c r="A26" s="43">
        <v>20</v>
      </c>
      <c r="B26" s="18"/>
      <c r="C26" s="18"/>
      <c r="D26" s="19"/>
      <c r="E26" s="19"/>
      <c r="F26" s="202"/>
      <c r="G26" s="229"/>
      <c r="H26" s="229"/>
      <c r="I26" s="20"/>
      <c r="J26" s="95"/>
    </row>
    <row r="27" spans="1:10" ht="20.100000000000001" customHeight="1" x14ac:dyDescent="0.25">
      <c r="A27" s="43">
        <v>21</v>
      </c>
      <c r="B27" s="18"/>
      <c r="C27" s="18"/>
      <c r="D27" s="19"/>
      <c r="E27" s="19"/>
      <c r="F27" s="202"/>
      <c r="G27" s="229"/>
      <c r="H27" s="229"/>
      <c r="I27" s="20"/>
      <c r="J27" s="95"/>
    </row>
    <row r="28" spans="1:10" ht="20.100000000000001" customHeight="1" x14ac:dyDescent="0.25">
      <c r="A28" s="43">
        <v>22</v>
      </c>
      <c r="B28" s="18"/>
      <c r="C28" s="18"/>
      <c r="D28" s="19"/>
      <c r="E28" s="19"/>
      <c r="F28" s="202"/>
      <c r="G28" s="229"/>
      <c r="H28" s="229"/>
      <c r="I28" s="20"/>
      <c r="J28" s="95"/>
    </row>
    <row r="29" spans="1:10" ht="20.100000000000001" customHeight="1" x14ac:dyDescent="0.25">
      <c r="A29" s="43">
        <v>23</v>
      </c>
      <c r="B29" s="18"/>
      <c r="C29" s="18"/>
      <c r="D29" s="19"/>
      <c r="E29" s="19"/>
      <c r="F29" s="202"/>
      <c r="G29" s="229"/>
      <c r="H29" s="229"/>
      <c r="I29" s="20"/>
      <c r="J29" s="95"/>
    </row>
    <row r="30" spans="1:10" ht="20.100000000000001" customHeight="1" x14ac:dyDescent="0.25">
      <c r="A30" s="43">
        <v>24</v>
      </c>
      <c r="B30" s="18"/>
      <c r="C30" s="18"/>
      <c r="D30" s="19"/>
      <c r="E30" s="19"/>
      <c r="F30" s="202"/>
      <c r="G30" s="229"/>
      <c r="H30" s="229"/>
      <c r="I30" s="20"/>
      <c r="J30" s="95"/>
    </row>
    <row r="31" spans="1:10" ht="20.100000000000001" customHeight="1" x14ac:dyDescent="0.25">
      <c r="A31" s="43">
        <v>25</v>
      </c>
      <c r="B31" s="18"/>
      <c r="C31" s="18"/>
      <c r="D31" s="19"/>
      <c r="E31" s="19"/>
      <c r="F31" s="202"/>
      <c r="G31" s="229"/>
      <c r="H31" s="229"/>
      <c r="I31" s="20"/>
      <c r="J31" s="95"/>
    </row>
    <row r="32" spans="1:10" ht="20.100000000000001" customHeight="1" x14ac:dyDescent="0.25">
      <c r="A32" s="43">
        <v>26</v>
      </c>
      <c r="B32" s="18"/>
      <c r="C32" s="18"/>
      <c r="D32" s="19"/>
      <c r="E32" s="19"/>
      <c r="F32" s="202"/>
      <c r="G32" s="229"/>
      <c r="H32" s="229"/>
      <c r="I32" s="20"/>
      <c r="J32" s="95"/>
    </row>
    <row r="33" spans="1:10" ht="20.100000000000001" customHeight="1" x14ac:dyDescent="0.25">
      <c r="A33" s="43">
        <v>27</v>
      </c>
      <c r="B33" s="18"/>
      <c r="C33" s="18"/>
      <c r="D33" s="19"/>
      <c r="E33" s="19"/>
      <c r="F33" s="202"/>
      <c r="G33" s="229"/>
      <c r="H33" s="229"/>
      <c r="I33" s="20"/>
      <c r="J33" s="95"/>
    </row>
    <row r="34" spans="1:10" ht="20.100000000000001" customHeight="1" x14ac:dyDescent="0.25">
      <c r="A34" s="43">
        <v>28</v>
      </c>
      <c r="B34" s="18"/>
      <c r="C34" s="18"/>
      <c r="D34" s="19"/>
      <c r="E34" s="19"/>
      <c r="F34" s="202"/>
      <c r="G34" s="229"/>
      <c r="H34" s="229"/>
      <c r="I34" s="20"/>
      <c r="J34" s="95"/>
    </row>
    <row r="35" spans="1:10" ht="20.100000000000001" customHeight="1" x14ac:dyDescent="0.25">
      <c r="A35" s="43">
        <v>29</v>
      </c>
      <c r="B35" s="18"/>
      <c r="C35" s="18"/>
      <c r="D35" s="19"/>
      <c r="E35" s="19"/>
      <c r="F35" s="202"/>
      <c r="G35" s="229"/>
      <c r="H35" s="229"/>
      <c r="I35" s="20"/>
      <c r="J35" s="95"/>
    </row>
    <row r="36" spans="1:10" ht="20.100000000000001" customHeight="1" x14ac:dyDescent="0.25">
      <c r="A36" s="43">
        <v>30</v>
      </c>
      <c r="B36" s="18"/>
      <c r="C36" s="18"/>
      <c r="D36" s="19"/>
      <c r="E36" s="19"/>
      <c r="F36" s="202"/>
      <c r="G36" s="229"/>
      <c r="H36" s="229"/>
      <c r="I36" s="20"/>
      <c r="J36" s="95"/>
    </row>
    <row r="37" spans="1:10" ht="20.100000000000001" customHeight="1" x14ac:dyDescent="0.25">
      <c r="A37" s="43">
        <v>31</v>
      </c>
      <c r="B37" s="18"/>
      <c r="C37" s="18"/>
      <c r="D37" s="19"/>
      <c r="E37" s="19"/>
      <c r="F37" s="202"/>
      <c r="G37" s="229"/>
      <c r="H37" s="229"/>
      <c r="I37" s="20"/>
      <c r="J37" s="95"/>
    </row>
    <row r="38" spans="1:10" ht="20.100000000000001" customHeight="1" x14ac:dyDescent="0.25">
      <c r="A38" s="43">
        <v>32</v>
      </c>
      <c r="B38" s="18"/>
      <c r="C38" s="18"/>
      <c r="D38" s="19"/>
      <c r="E38" s="19"/>
      <c r="F38" s="202"/>
      <c r="G38" s="229"/>
      <c r="H38" s="229"/>
      <c r="I38" s="20"/>
      <c r="J38" s="95"/>
    </row>
    <row r="39" spans="1:10" ht="20.100000000000001" customHeight="1" x14ac:dyDescent="0.25">
      <c r="A39" s="43">
        <v>33</v>
      </c>
      <c r="B39" s="18"/>
      <c r="C39" s="18"/>
      <c r="D39" s="19"/>
      <c r="E39" s="19"/>
      <c r="F39" s="202"/>
      <c r="G39" s="229"/>
      <c r="H39" s="229"/>
      <c r="I39" s="20"/>
      <c r="J39" s="95"/>
    </row>
    <row r="40" spans="1:10" ht="20.100000000000001" customHeight="1" x14ac:dyDescent="0.25">
      <c r="A40" s="43">
        <v>34</v>
      </c>
      <c r="B40" s="18"/>
      <c r="C40" s="18"/>
      <c r="D40" s="19"/>
      <c r="E40" s="19"/>
      <c r="F40" s="202"/>
      <c r="G40" s="229"/>
      <c r="H40" s="229"/>
      <c r="I40" s="20"/>
      <c r="J40" s="95"/>
    </row>
    <row r="41" spans="1:10" ht="20.100000000000001" customHeight="1" x14ac:dyDescent="0.25">
      <c r="A41" s="43">
        <v>35</v>
      </c>
      <c r="B41" s="18"/>
      <c r="C41" s="18"/>
      <c r="D41" s="19"/>
      <c r="E41" s="19"/>
      <c r="F41" s="202"/>
      <c r="G41" s="229"/>
      <c r="H41" s="229"/>
      <c r="I41" s="20"/>
      <c r="J41" s="95"/>
    </row>
    <row r="42" spans="1:10" ht="20.100000000000001" customHeight="1" x14ac:dyDescent="0.25">
      <c r="A42" s="43">
        <v>36</v>
      </c>
      <c r="B42" s="18"/>
      <c r="C42" s="18"/>
      <c r="D42" s="19"/>
      <c r="E42" s="19"/>
      <c r="F42" s="202"/>
      <c r="G42" s="229"/>
      <c r="H42" s="229"/>
      <c r="I42" s="20"/>
      <c r="J42" s="95"/>
    </row>
    <row r="43" spans="1:10" ht="20.100000000000001" customHeight="1" x14ac:dyDescent="0.25">
      <c r="A43" s="43">
        <v>37</v>
      </c>
      <c r="B43" s="18"/>
      <c r="C43" s="18"/>
      <c r="D43" s="19"/>
      <c r="E43" s="19"/>
      <c r="F43" s="202"/>
      <c r="G43" s="229"/>
      <c r="H43" s="229"/>
      <c r="I43" s="20"/>
      <c r="J43" s="95"/>
    </row>
    <row r="44" spans="1:10" ht="20.100000000000001" customHeight="1" x14ac:dyDescent="0.25">
      <c r="A44" s="43">
        <v>38</v>
      </c>
      <c r="B44" s="18"/>
      <c r="C44" s="18"/>
      <c r="D44" s="19"/>
      <c r="E44" s="19"/>
      <c r="F44" s="202"/>
      <c r="G44" s="229"/>
      <c r="H44" s="229"/>
      <c r="I44" s="20"/>
      <c r="J44" s="95"/>
    </row>
    <row r="45" spans="1:10" ht="20.100000000000001" customHeight="1" x14ac:dyDescent="0.25">
      <c r="A45" s="43">
        <v>39</v>
      </c>
      <c r="B45" s="18"/>
      <c r="C45" s="18"/>
      <c r="D45" s="19"/>
      <c r="E45" s="19"/>
      <c r="F45" s="202"/>
      <c r="G45" s="229"/>
      <c r="H45" s="229"/>
      <c r="I45" s="20"/>
      <c r="J45" s="95"/>
    </row>
    <row r="46" spans="1:10" ht="20.100000000000001" customHeight="1" x14ac:dyDescent="0.25">
      <c r="A46" s="43">
        <v>40</v>
      </c>
      <c r="B46" s="18"/>
      <c r="C46" s="18"/>
      <c r="D46" s="19"/>
      <c r="E46" s="19"/>
      <c r="F46" s="202"/>
      <c r="G46" s="229"/>
      <c r="H46" s="229"/>
      <c r="I46" s="20"/>
      <c r="J46" s="95"/>
    </row>
    <row r="47" spans="1:10" ht="20.100000000000001" customHeight="1" x14ac:dyDescent="0.25">
      <c r="A47" s="43">
        <v>41</v>
      </c>
      <c r="B47" s="18"/>
      <c r="C47" s="18"/>
      <c r="D47" s="19"/>
      <c r="E47" s="19"/>
      <c r="F47" s="202"/>
      <c r="G47" s="229"/>
      <c r="H47" s="229"/>
      <c r="I47" s="20"/>
      <c r="J47" s="95"/>
    </row>
    <row r="48" spans="1:10" ht="20.100000000000001" customHeight="1" x14ac:dyDescent="0.25">
      <c r="A48" s="43">
        <v>42</v>
      </c>
      <c r="B48" s="18"/>
      <c r="C48" s="18"/>
      <c r="D48" s="19"/>
      <c r="E48" s="19"/>
      <c r="F48" s="202"/>
      <c r="G48" s="229"/>
      <c r="H48" s="229"/>
      <c r="I48" s="20"/>
      <c r="J48" s="95"/>
    </row>
    <row r="49" spans="1:10" ht="20.100000000000001" customHeight="1" x14ac:dyDescent="0.25">
      <c r="A49" s="43">
        <v>43</v>
      </c>
      <c r="B49" s="18"/>
      <c r="C49" s="18"/>
      <c r="D49" s="19"/>
      <c r="E49" s="19"/>
      <c r="F49" s="202"/>
      <c r="G49" s="229"/>
      <c r="H49" s="229"/>
      <c r="I49" s="20"/>
      <c r="J49" s="95"/>
    </row>
    <row r="50" spans="1:10" ht="20.100000000000001" customHeight="1" x14ac:dyDescent="0.25">
      <c r="A50" s="43">
        <v>44</v>
      </c>
      <c r="B50" s="18"/>
      <c r="C50" s="18"/>
      <c r="D50" s="19"/>
      <c r="E50" s="19"/>
      <c r="F50" s="202"/>
      <c r="G50" s="229"/>
      <c r="H50" s="229"/>
      <c r="I50" s="20"/>
      <c r="J50" s="95"/>
    </row>
    <row r="51" spans="1:10" ht="20.100000000000001" customHeight="1" x14ac:dyDescent="0.25">
      <c r="A51" s="43">
        <v>45</v>
      </c>
      <c r="B51" s="18"/>
      <c r="C51" s="18"/>
      <c r="D51" s="19"/>
      <c r="E51" s="19"/>
      <c r="F51" s="202"/>
      <c r="G51" s="229"/>
      <c r="H51" s="229"/>
      <c r="I51" s="20"/>
      <c r="J51" s="95"/>
    </row>
    <row r="52" spans="1:10" ht="20.100000000000001" customHeight="1" x14ac:dyDescent="0.25">
      <c r="A52" s="43">
        <v>46</v>
      </c>
      <c r="B52" s="18"/>
      <c r="C52" s="18"/>
      <c r="D52" s="19"/>
      <c r="E52" s="19"/>
      <c r="F52" s="202"/>
      <c r="G52" s="229"/>
      <c r="H52" s="229"/>
      <c r="I52" s="20"/>
      <c r="J52" s="95"/>
    </row>
    <row r="53" spans="1:10" ht="20.100000000000001" customHeight="1" x14ac:dyDescent="0.25">
      <c r="A53" s="43">
        <v>47</v>
      </c>
      <c r="B53" s="18"/>
      <c r="C53" s="18"/>
      <c r="D53" s="19"/>
      <c r="E53" s="19"/>
      <c r="F53" s="202"/>
      <c r="G53" s="229"/>
      <c r="H53" s="229"/>
      <c r="I53" s="20"/>
      <c r="J53" s="95"/>
    </row>
    <row r="54" spans="1:10" ht="20.100000000000001" customHeight="1" x14ac:dyDescent="0.25">
      <c r="A54" s="43">
        <v>48</v>
      </c>
      <c r="B54" s="18"/>
      <c r="C54" s="18"/>
      <c r="D54" s="19"/>
      <c r="E54" s="19"/>
      <c r="F54" s="202"/>
      <c r="G54" s="229"/>
      <c r="H54" s="229"/>
      <c r="I54" s="20"/>
      <c r="J54" s="95"/>
    </row>
    <row r="55" spans="1:10" ht="20.100000000000001" customHeight="1" x14ac:dyDescent="0.25">
      <c r="A55" s="43">
        <v>49</v>
      </c>
      <c r="B55" s="18"/>
      <c r="C55" s="18"/>
      <c r="D55" s="19"/>
      <c r="E55" s="19"/>
      <c r="F55" s="202"/>
      <c r="G55" s="229"/>
      <c r="H55" s="229"/>
      <c r="I55" s="20"/>
      <c r="J55" s="95"/>
    </row>
    <row r="56" spans="1:10" ht="20.100000000000001" customHeight="1" x14ac:dyDescent="0.25">
      <c r="A56" s="43">
        <v>50</v>
      </c>
      <c r="B56" s="18"/>
      <c r="C56" s="18"/>
      <c r="D56" s="19"/>
      <c r="E56" s="19"/>
      <c r="F56" s="202"/>
      <c r="G56" s="229"/>
      <c r="H56" s="229"/>
      <c r="I56" s="20"/>
      <c r="J56" s="95"/>
    </row>
    <row r="57" spans="1:10" ht="20.100000000000001" customHeight="1" x14ac:dyDescent="0.25">
      <c r="A57" s="43">
        <v>51</v>
      </c>
      <c r="B57" s="18"/>
      <c r="C57" s="18"/>
      <c r="D57" s="19"/>
      <c r="E57" s="19"/>
      <c r="F57" s="202"/>
      <c r="G57" s="229"/>
      <c r="H57" s="229"/>
      <c r="I57" s="20"/>
      <c r="J57" s="95"/>
    </row>
    <row r="58" spans="1:10" ht="20.100000000000001" customHeight="1" x14ac:dyDescent="0.25">
      <c r="A58" s="43">
        <v>52</v>
      </c>
      <c r="B58" s="18"/>
      <c r="C58" s="18"/>
      <c r="D58" s="19"/>
      <c r="E58" s="19"/>
      <c r="F58" s="202"/>
      <c r="G58" s="229"/>
      <c r="H58" s="229"/>
      <c r="I58" s="20"/>
      <c r="J58" s="95"/>
    </row>
    <row r="59" spans="1:10" ht="20.100000000000001" customHeight="1" x14ac:dyDescent="0.25">
      <c r="A59" s="43">
        <v>53</v>
      </c>
      <c r="B59" s="18"/>
      <c r="C59" s="18"/>
      <c r="D59" s="19"/>
      <c r="E59" s="19"/>
      <c r="F59" s="202"/>
      <c r="G59" s="229"/>
      <c r="H59" s="229"/>
      <c r="I59" s="20"/>
      <c r="J59" s="95"/>
    </row>
    <row r="60" spans="1:10" ht="20.100000000000001" customHeight="1" x14ac:dyDescent="0.25">
      <c r="A60" s="43">
        <v>54</v>
      </c>
      <c r="B60" s="18"/>
      <c r="C60" s="18"/>
      <c r="D60" s="19"/>
      <c r="E60" s="19"/>
      <c r="F60" s="202"/>
      <c r="G60" s="229"/>
      <c r="H60" s="229"/>
      <c r="I60" s="20"/>
      <c r="J60" s="95"/>
    </row>
    <row r="61" spans="1:10" ht="20.100000000000001" customHeight="1" x14ac:dyDescent="0.25">
      <c r="A61" s="43">
        <v>55</v>
      </c>
      <c r="B61" s="18"/>
      <c r="C61" s="18"/>
      <c r="D61" s="19"/>
      <c r="E61" s="19"/>
      <c r="F61" s="202"/>
      <c r="G61" s="229"/>
      <c r="H61" s="229"/>
      <c r="I61" s="20"/>
      <c r="J61" s="95"/>
    </row>
    <row r="62" spans="1:10" ht="20.100000000000001" customHeight="1" x14ac:dyDescent="0.25">
      <c r="A62" s="43">
        <v>56</v>
      </c>
      <c r="B62" s="18"/>
      <c r="C62" s="18"/>
      <c r="D62" s="19"/>
      <c r="E62" s="19"/>
      <c r="F62" s="202"/>
      <c r="G62" s="229"/>
      <c r="H62" s="229"/>
      <c r="I62" s="20"/>
      <c r="J62" s="95"/>
    </row>
    <row r="63" spans="1:10" ht="20.100000000000001" customHeight="1" x14ac:dyDescent="0.25">
      <c r="A63" s="43">
        <v>57</v>
      </c>
      <c r="B63" s="18"/>
      <c r="C63" s="18"/>
      <c r="D63" s="19"/>
      <c r="E63" s="19"/>
      <c r="F63" s="202"/>
      <c r="G63" s="229"/>
      <c r="H63" s="229"/>
      <c r="I63" s="20"/>
      <c r="J63" s="95"/>
    </row>
    <row r="64" spans="1:10" ht="20.100000000000001" customHeight="1" x14ac:dyDescent="0.25">
      <c r="A64" s="43">
        <v>58</v>
      </c>
      <c r="B64" s="18"/>
      <c r="C64" s="18"/>
      <c r="D64" s="19"/>
      <c r="E64" s="19"/>
      <c r="F64" s="202"/>
      <c r="G64" s="229"/>
      <c r="H64" s="229"/>
      <c r="I64" s="20"/>
      <c r="J64" s="95"/>
    </row>
    <row r="65" spans="1:10" ht="20.100000000000001" customHeight="1" x14ac:dyDescent="0.25">
      <c r="A65" s="43">
        <v>59</v>
      </c>
      <c r="B65" s="18"/>
      <c r="C65" s="18"/>
      <c r="D65" s="19"/>
      <c r="E65" s="19"/>
      <c r="F65" s="202"/>
      <c r="G65" s="229"/>
      <c r="H65" s="229"/>
      <c r="I65" s="20"/>
      <c r="J65" s="95"/>
    </row>
    <row r="66" spans="1:10" ht="20.100000000000001" customHeight="1" x14ac:dyDescent="0.25">
      <c r="A66" s="43">
        <v>60</v>
      </c>
      <c r="B66" s="18"/>
      <c r="C66" s="18"/>
      <c r="D66" s="19"/>
      <c r="E66" s="19"/>
      <c r="F66" s="202"/>
      <c r="G66" s="229"/>
      <c r="H66" s="229"/>
      <c r="I66" s="20"/>
      <c r="J66" s="95"/>
    </row>
    <row r="67" spans="1:10" ht="20.100000000000001" customHeight="1" x14ac:dyDescent="0.25">
      <c r="A67" s="43">
        <v>61</v>
      </c>
      <c r="B67" s="18"/>
      <c r="C67" s="18"/>
      <c r="D67" s="19"/>
      <c r="E67" s="19"/>
      <c r="F67" s="202"/>
      <c r="G67" s="229"/>
      <c r="H67" s="229"/>
      <c r="I67" s="20"/>
      <c r="J67" s="95"/>
    </row>
    <row r="68" spans="1:10" ht="20.100000000000001" customHeight="1" x14ac:dyDescent="0.25">
      <c r="A68" s="43">
        <v>62</v>
      </c>
      <c r="B68" s="18"/>
      <c r="C68" s="18"/>
      <c r="D68" s="19"/>
      <c r="E68" s="19"/>
      <c r="F68" s="202"/>
      <c r="G68" s="229"/>
      <c r="H68" s="229"/>
      <c r="I68" s="20"/>
      <c r="J68" s="95"/>
    </row>
    <row r="69" spans="1:10" ht="20.100000000000001" customHeight="1" x14ac:dyDescent="0.25">
      <c r="A69" s="43">
        <v>63</v>
      </c>
      <c r="B69" s="18"/>
      <c r="C69" s="18"/>
      <c r="D69" s="19"/>
      <c r="E69" s="19"/>
      <c r="F69" s="202"/>
      <c r="G69" s="229"/>
      <c r="H69" s="229"/>
      <c r="I69" s="20"/>
      <c r="J69" s="95"/>
    </row>
    <row r="70" spans="1:10" ht="20.100000000000001" customHeight="1" x14ac:dyDescent="0.25">
      <c r="A70" s="43">
        <v>64</v>
      </c>
      <c r="B70" s="18"/>
      <c r="C70" s="18"/>
      <c r="D70" s="19"/>
      <c r="E70" s="19"/>
      <c r="F70" s="202"/>
      <c r="G70" s="229"/>
      <c r="H70" s="229"/>
      <c r="I70" s="20"/>
      <c r="J70" s="95"/>
    </row>
    <row r="71" spans="1:10" ht="20.100000000000001" customHeight="1" x14ac:dyDescent="0.25">
      <c r="A71" s="43">
        <v>65</v>
      </c>
      <c r="B71" s="18"/>
      <c r="C71" s="18"/>
      <c r="D71" s="19"/>
      <c r="E71" s="19"/>
      <c r="F71" s="202"/>
      <c r="G71" s="229"/>
      <c r="H71" s="229"/>
      <c r="I71" s="20"/>
      <c r="J71" s="95"/>
    </row>
    <row r="72" spans="1:10" ht="20.100000000000001" customHeight="1" x14ac:dyDescent="0.25">
      <c r="A72" s="43">
        <v>66</v>
      </c>
      <c r="B72" s="18"/>
      <c r="C72" s="18"/>
      <c r="D72" s="19"/>
      <c r="E72" s="19"/>
      <c r="F72" s="202"/>
      <c r="G72" s="229"/>
      <c r="H72" s="229"/>
      <c r="I72" s="20"/>
      <c r="J72" s="95"/>
    </row>
    <row r="73" spans="1:10" ht="20.100000000000001" customHeight="1" x14ac:dyDescent="0.25">
      <c r="A73" s="43">
        <v>67</v>
      </c>
      <c r="B73" s="18"/>
      <c r="C73" s="18"/>
      <c r="D73" s="19"/>
      <c r="E73" s="19"/>
      <c r="F73" s="202"/>
      <c r="G73" s="229"/>
      <c r="H73" s="229"/>
      <c r="I73" s="20"/>
      <c r="J73" s="95"/>
    </row>
    <row r="74" spans="1:10" ht="20.100000000000001" customHeight="1" x14ac:dyDescent="0.25">
      <c r="A74" s="43">
        <v>68</v>
      </c>
      <c r="B74" s="18"/>
      <c r="C74" s="18"/>
      <c r="D74" s="19"/>
      <c r="E74" s="19"/>
      <c r="F74" s="202"/>
      <c r="G74" s="229"/>
      <c r="H74" s="229"/>
      <c r="I74" s="20"/>
      <c r="J74" s="95"/>
    </row>
    <row r="75" spans="1:10" ht="20.100000000000001" customHeight="1" x14ac:dyDescent="0.25">
      <c r="A75" s="43">
        <v>69</v>
      </c>
      <c r="B75" s="18"/>
      <c r="C75" s="18"/>
      <c r="D75" s="19"/>
      <c r="E75" s="19"/>
      <c r="F75" s="202"/>
      <c r="G75" s="229"/>
      <c r="H75" s="229"/>
      <c r="I75" s="20"/>
      <c r="J75" s="95"/>
    </row>
    <row r="76" spans="1:10" ht="20.100000000000001" customHeight="1" x14ac:dyDescent="0.25">
      <c r="A76" s="43">
        <v>70</v>
      </c>
      <c r="B76" s="18"/>
      <c r="C76" s="18"/>
      <c r="D76" s="19"/>
      <c r="E76" s="19"/>
      <c r="F76" s="202"/>
      <c r="G76" s="229"/>
      <c r="H76" s="229"/>
      <c r="I76" s="20"/>
      <c r="J76" s="95"/>
    </row>
    <row r="77" spans="1:10" ht="20.100000000000001" customHeight="1" x14ac:dyDescent="0.25">
      <c r="A77" s="43">
        <v>71</v>
      </c>
      <c r="B77" s="18"/>
      <c r="C77" s="18"/>
      <c r="D77" s="19"/>
      <c r="E77" s="19"/>
      <c r="F77" s="202"/>
      <c r="G77" s="229"/>
      <c r="H77" s="229"/>
      <c r="I77" s="20"/>
      <c r="J77" s="95"/>
    </row>
    <row r="78" spans="1:10" ht="20.100000000000001" customHeight="1" x14ac:dyDescent="0.25">
      <c r="A78" s="43">
        <v>72</v>
      </c>
      <c r="B78" s="18"/>
      <c r="C78" s="18"/>
      <c r="D78" s="19"/>
      <c r="E78" s="19"/>
      <c r="F78" s="202"/>
      <c r="G78" s="229"/>
      <c r="H78" s="229"/>
      <c r="I78" s="20"/>
      <c r="J78" s="95"/>
    </row>
    <row r="79" spans="1:10" ht="20.100000000000001" customHeight="1" x14ac:dyDescent="0.25">
      <c r="A79" s="43">
        <v>73</v>
      </c>
      <c r="B79" s="18"/>
      <c r="C79" s="18"/>
      <c r="D79" s="19"/>
      <c r="E79" s="19"/>
      <c r="F79" s="202"/>
      <c r="G79" s="229"/>
      <c r="H79" s="229"/>
      <c r="I79" s="20"/>
      <c r="J79" s="95"/>
    </row>
    <row r="80" spans="1:10" ht="20.100000000000001" customHeight="1" x14ac:dyDescent="0.25">
      <c r="A80" s="43">
        <v>74</v>
      </c>
      <c r="B80" s="18"/>
      <c r="C80" s="18"/>
      <c r="D80" s="19"/>
      <c r="E80" s="19"/>
      <c r="F80" s="202"/>
      <c r="G80" s="229"/>
      <c r="H80" s="229"/>
      <c r="I80" s="20"/>
      <c r="J80" s="95"/>
    </row>
    <row r="81" spans="1:10" ht="20.100000000000001" customHeight="1" x14ac:dyDescent="0.25">
      <c r="A81" s="43">
        <v>75</v>
      </c>
      <c r="B81" s="18"/>
      <c r="C81" s="18"/>
      <c r="D81" s="19"/>
      <c r="E81" s="19"/>
      <c r="F81" s="202"/>
      <c r="G81" s="229"/>
      <c r="H81" s="229"/>
      <c r="I81" s="20"/>
      <c r="J81" s="95"/>
    </row>
    <row r="82" spans="1:10" ht="20.100000000000001" customHeight="1" x14ac:dyDescent="0.25">
      <c r="A82" s="43">
        <v>76</v>
      </c>
      <c r="B82" s="18"/>
      <c r="C82" s="18"/>
      <c r="D82" s="19"/>
      <c r="E82" s="19"/>
      <c r="F82" s="202"/>
      <c r="G82" s="229"/>
      <c r="H82" s="229"/>
      <c r="I82" s="20"/>
      <c r="J82" s="95"/>
    </row>
    <row r="83" spans="1:10" ht="20.100000000000001" customHeight="1" x14ac:dyDescent="0.25">
      <c r="A83" s="43">
        <v>77</v>
      </c>
      <c r="B83" s="18"/>
      <c r="C83" s="18"/>
      <c r="D83" s="19"/>
      <c r="E83" s="19"/>
      <c r="F83" s="202"/>
      <c r="G83" s="229"/>
      <c r="H83" s="229"/>
      <c r="I83" s="20"/>
      <c r="J83" s="95"/>
    </row>
    <row r="84" spans="1:10" ht="20.100000000000001" customHeight="1" x14ac:dyDescent="0.25">
      <c r="A84" s="43">
        <v>78</v>
      </c>
      <c r="B84" s="18"/>
      <c r="C84" s="18"/>
      <c r="D84" s="19"/>
      <c r="E84" s="19"/>
      <c r="F84" s="202"/>
      <c r="G84" s="229"/>
      <c r="H84" s="229"/>
      <c r="I84" s="20"/>
      <c r="J84" s="95"/>
    </row>
    <row r="85" spans="1:10" ht="20.100000000000001" customHeight="1" x14ac:dyDescent="0.25">
      <c r="A85" s="43">
        <v>79</v>
      </c>
      <c r="B85" s="18"/>
      <c r="C85" s="18"/>
      <c r="D85" s="19"/>
      <c r="E85" s="19"/>
      <c r="F85" s="202"/>
      <c r="G85" s="229"/>
      <c r="H85" s="229"/>
      <c r="I85" s="20"/>
      <c r="J85" s="95"/>
    </row>
    <row r="86" spans="1:10" ht="20.100000000000001" customHeight="1" x14ac:dyDescent="0.25">
      <c r="A86" s="43">
        <v>80</v>
      </c>
      <c r="B86" s="18"/>
      <c r="C86" s="18"/>
      <c r="D86" s="19"/>
      <c r="E86" s="19"/>
      <c r="F86" s="202"/>
      <c r="G86" s="229"/>
      <c r="H86" s="229"/>
      <c r="I86" s="20"/>
      <c r="J86" s="95"/>
    </row>
    <row r="87" spans="1:10" ht="20.100000000000001" customHeight="1" x14ac:dyDescent="0.25">
      <c r="A87" s="43">
        <v>81</v>
      </c>
      <c r="B87" s="18"/>
      <c r="C87" s="18"/>
      <c r="D87" s="19"/>
      <c r="E87" s="19"/>
      <c r="F87" s="202"/>
      <c r="G87" s="229"/>
      <c r="H87" s="229"/>
      <c r="I87" s="20"/>
      <c r="J87" s="95"/>
    </row>
    <row r="88" spans="1:10" ht="20.100000000000001" customHeight="1" x14ac:dyDescent="0.25">
      <c r="A88" s="43">
        <v>82</v>
      </c>
      <c r="B88" s="18"/>
      <c r="C88" s="18"/>
      <c r="D88" s="19"/>
      <c r="E88" s="19"/>
      <c r="F88" s="202"/>
      <c r="G88" s="229"/>
      <c r="H88" s="229"/>
      <c r="I88" s="20"/>
      <c r="J88" s="95"/>
    </row>
    <row r="89" spans="1:10" ht="20.100000000000001" customHeight="1" x14ac:dyDescent="0.25">
      <c r="A89" s="43">
        <v>83</v>
      </c>
      <c r="B89" s="18"/>
      <c r="C89" s="18"/>
      <c r="D89" s="19"/>
      <c r="E89" s="19"/>
      <c r="F89" s="202"/>
      <c r="G89" s="229"/>
      <c r="H89" s="229"/>
      <c r="I89" s="20"/>
      <c r="J89" s="95"/>
    </row>
    <row r="90" spans="1:10" ht="20.100000000000001" customHeight="1" x14ac:dyDescent="0.25">
      <c r="A90" s="43">
        <v>84</v>
      </c>
      <c r="B90" s="18"/>
      <c r="C90" s="18"/>
      <c r="D90" s="19"/>
      <c r="E90" s="19"/>
      <c r="F90" s="202"/>
      <c r="G90" s="229"/>
      <c r="H90" s="229"/>
      <c r="I90" s="20"/>
      <c r="J90" s="95"/>
    </row>
    <row r="91" spans="1:10" ht="20.100000000000001" customHeight="1" x14ac:dyDescent="0.25">
      <c r="A91" s="43">
        <v>85</v>
      </c>
      <c r="B91" s="18"/>
      <c r="C91" s="18"/>
      <c r="D91" s="19"/>
      <c r="E91" s="19"/>
      <c r="F91" s="202"/>
      <c r="G91" s="229"/>
      <c r="H91" s="229"/>
      <c r="I91" s="20"/>
      <c r="J91" s="95"/>
    </row>
    <row r="92" spans="1:10" ht="20.100000000000001" customHeight="1" x14ac:dyDescent="0.25">
      <c r="A92" s="43">
        <v>86</v>
      </c>
      <c r="B92" s="18"/>
      <c r="C92" s="18"/>
      <c r="D92" s="19"/>
      <c r="E92" s="19"/>
      <c r="F92" s="202"/>
      <c r="G92" s="229"/>
      <c r="H92" s="229"/>
      <c r="I92" s="20"/>
      <c r="J92" s="95"/>
    </row>
    <row r="93" spans="1:10" ht="20.100000000000001" customHeight="1" x14ac:dyDescent="0.25">
      <c r="A93" s="43">
        <v>87</v>
      </c>
      <c r="B93" s="18"/>
      <c r="C93" s="18"/>
      <c r="D93" s="19"/>
      <c r="E93" s="19"/>
      <c r="F93" s="202"/>
      <c r="G93" s="229"/>
      <c r="H93" s="229"/>
      <c r="I93" s="20"/>
      <c r="J93" s="95"/>
    </row>
    <row r="94" spans="1:10" ht="20.100000000000001" customHeight="1" x14ac:dyDescent="0.25">
      <c r="A94" s="43">
        <v>88</v>
      </c>
      <c r="B94" s="18"/>
      <c r="C94" s="18"/>
      <c r="D94" s="19"/>
      <c r="E94" s="19"/>
      <c r="F94" s="202"/>
      <c r="G94" s="229"/>
      <c r="H94" s="229"/>
      <c r="I94" s="20"/>
      <c r="J94" s="95"/>
    </row>
    <row r="95" spans="1:10" ht="20.100000000000001" customHeight="1" x14ac:dyDescent="0.25">
      <c r="A95" s="43">
        <v>89</v>
      </c>
      <c r="B95" s="18"/>
      <c r="C95" s="18"/>
      <c r="D95" s="19"/>
      <c r="E95" s="19"/>
      <c r="F95" s="202"/>
      <c r="G95" s="229"/>
      <c r="H95" s="229"/>
      <c r="I95" s="20"/>
      <c r="J95" s="95"/>
    </row>
    <row r="96" spans="1:10" ht="20.100000000000001" customHeight="1" x14ac:dyDescent="0.25">
      <c r="A96" s="43">
        <v>90</v>
      </c>
      <c r="B96" s="18"/>
      <c r="C96" s="18"/>
      <c r="D96" s="19"/>
      <c r="E96" s="19"/>
      <c r="F96" s="202"/>
      <c r="G96" s="229"/>
      <c r="H96" s="229"/>
      <c r="I96" s="20"/>
      <c r="J96" s="95"/>
    </row>
    <row r="97" spans="1:10" ht="20.100000000000001" customHeight="1" x14ac:dyDescent="0.25">
      <c r="A97" s="43">
        <v>91</v>
      </c>
      <c r="B97" s="18"/>
      <c r="C97" s="18"/>
      <c r="D97" s="19"/>
      <c r="E97" s="19"/>
      <c r="F97" s="202"/>
      <c r="G97" s="229"/>
      <c r="H97" s="229"/>
      <c r="I97" s="20"/>
      <c r="J97" s="95"/>
    </row>
    <row r="98" spans="1:10" ht="20.100000000000001" customHeight="1" x14ac:dyDescent="0.25">
      <c r="A98" s="43">
        <v>92</v>
      </c>
      <c r="B98" s="18"/>
      <c r="C98" s="18"/>
      <c r="D98" s="19"/>
      <c r="E98" s="19"/>
      <c r="F98" s="202"/>
      <c r="G98" s="229"/>
      <c r="H98" s="229"/>
      <c r="I98" s="20"/>
      <c r="J98" s="95"/>
    </row>
    <row r="99" spans="1:10" ht="20.100000000000001" customHeight="1" x14ac:dyDescent="0.25">
      <c r="A99" s="43">
        <v>93</v>
      </c>
      <c r="B99" s="18"/>
      <c r="C99" s="18"/>
      <c r="D99" s="19"/>
      <c r="E99" s="19"/>
      <c r="F99" s="202"/>
      <c r="G99" s="229"/>
      <c r="H99" s="229"/>
      <c r="I99" s="20"/>
      <c r="J99" s="95"/>
    </row>
    <row r="100" spans="1:10" ht="20.100000000000001" customHeight="1" x14ac:dyDescent="0.25">
      <c r="A100" s="43">
        <v>94</v>
      </c>
      <c r="B100" s="18"/>
      <c r="C100" s="18"/>
      <c r="D100" s="19"/>
      <c r="E100" s="19"/>
      <c r="F100" s="202"/>
      <c r="G100" s="229"/>
      <c r="H100" s="229"/>
      <c r="I100" s="20"/>
      <c r="J100" s="95"/>
    </row>
    <row r="101" spans="1:10" ht="20.100000000000001" customHeight="1" x14ac:dyDescent="0.25">
      <c r="A101" s="43">
        <v>95</v>
      </c>
      <c r="B101" s="18"/>
      <c r="C101" s="18"/>
      <c r="D101" s="19"/>
      <c r="E101" s="19"/>
      <c r="F101" s="202"/>
      <c r="G101" s="229"/>
      <c r="H101" s="229"/>
      <c r="I101" s="20"/>
      <c r="J101" s="95"/>
    </row>
    <row r="102" spans="1:10" ht="20.100000000000001" customHeight="1" x14ac:dyDescent="0.25">
      <c r="A102" s="43">
        <v>96</v>
      </c>
      <c r="B102" s="18"/>
      <c r="C102" s="18"/>
      <c r="D102" s="19"/>
      <c r="E102" s="19"/>
      <c r="F102" s="202"/>
      <c r="G102" s="229"/>
      <c r="H102" s="229"/>
      <c r="I102" s="20"/>
      <c r="J102" s="95"/>
    </row>
    <row r="103" spans="1:10" ht="20.100000000000001" customHeight="1" x14ac:dyDescent="0.25">
      <c r="A103" s="43">
        <v>97</v>
      </c>
      <c r="B103" s="18"/>
      <c r="C103" s="18"/>
      <c r="D103" s="19"/>
      <c r="E103" s="19"/>
      <c r="F103" s="202"/>
      <c r="G103" s="229"/>
      <c r="H103" s="229"/>
      <c r="I103" s="20"/>
      <c r="J103" s="95"/>
    </row>
    <row r="104" spans="1:10" ht="20.100000000000001" customHeight="1" x14ac:dyDescent="0.25">
      <c r="A104" s="43">
        <v>98</v>
      </c>
      <c r="B104" s="18"/>
      <c r="C104" s="18"/>
      <c r="D104" s="19"/>
      <c r="E104" s="19"/>
      <c r="F104" s="202"/>
      <c r="G104" s="229"/>
      <c r="H104" s="229"/>
      <c r="I104" s="20"/>
      <c r="J104" s="95"/>
    </row>
    <row r="105" spans="1:10" ht="20.100000000000001" customHeight="1" x14ac:dyDescent="0.25">
      <c r="A105" s="43">
        <v>99</v>
      </c>
      <c r="B105" s="18"/>
      <c r="C105" s="18"/>
      <c r="D105" s="19"/>
      <c r="E105" s="19"/>
      <c r="F105" s="202"/>
      <c r="G105" s="229"/>
      <c r="H105" s="229"/>
      <c r="I105" s="20"/>
      <c r="J105" s="95"/>
    </row>
    <row r="106" spans="1:10" ht="20.100000000000001" customHeight="1" x14ac:dyDescent="0.25">
      <c r="A106" s="43">
        <v>100</v>
      </c>
      <c r="B106" s="18"/>
      <c r="C106" s="18"/>
      <c r="D106" s="19"/>
      <c r="E106" s="19"/>
      <c r="F106" s="202"/>
      <c r="G106" s="229"/>
      <c r="H106" s="229"/>
      <c r="I106" s="20"/>
      <c r="J106" s="95"/>
    </row>
    <row r="107" spans="1:10" ht="20.100000000000001" customHeight="1" x14ac:dyDescent="0.25">
      <c r="A107" s="43">
        <v>101</v>
      </c>
      <c r="B107" s="18"/>
      <c r="C107" s="18"/>
      <c r="D107" s="19"/>
      <c r="E107" s="19"/>
      <c r="F107" s="202"/>
      <c r="G107" s="229"/>
      <c r="H107" s="229"/>
      <c r="I107" s="20"/>
      <c r="J107" s="95"/>
    </row>
    <row r="108" spans="1:10" ht="20.100000000000001" customHeight="1" x14ac:dyDescent="0.25">
      <c r="A108" s="43">
        <v>102</v>
      </c>
      <c r="B108" s="18"/>
      <c r="C108" s="18"/>
      <c r="D108" s="19"/>
      <c r="E108" s="19"/>
      <c r="F108" s="202"/>
      <c r="G108" s="229"/>
      <c r="H108" s="229"/>
      <c r="I108" s="20"/>
      <c r="J108" s="95"/>
    </row>
    <row r="109" spans="1:10" ht="20.100000000000001" customHeight="1" x14ac:dyDescent="0.25">
      <c r="A109" s="43">
        <v>103</v>
      </c>
      <c r="B109" s="18"/>
      <c r="C109" s="18"/>
      <c r="D109" s="19"/>
      <c r="E109" s="19"/>
      <c r="F109" s="202"/>
      <c r="G109" s="229"/>
      <c r="H109" s="229"/>
      <c r="I109" s="20"/>
      <c r="J109" s="95"/>
    </row>
    <row r="110" spans="1:10" ht="20.100000000000001" customHeight="1" x14ac:dyDescent="0.25">
      <c r="A110" s="43">
        <v>104</v>
      </c>
      <c r="B110" s="18"/>
      <c r="C110" s="18"/>
      <c r="D110" s="19"/>
      <c r="E110" s="19"/>
      <c r="F110" s="202"/>
      <c r="G110" s="229"/>
      <c r="H110" s="229"/>
      <c r="I110" s="20"/>
      <c r="J110" s="95"/>
    </row>
    <row r="111" spans="1:10" ht="20.100000000000001" customHeight="1" x14ac:dyDescent="0.25">
      <c r="A111" s="43">
        <v>105</v>
      </c>
      <c r="B111" s="18"/>
      <c r="C111" s="18"/>
      <c r="D111" s="19"/>
      <c r="E111" s="19"/>
      <c r="F111" s="202"/>
      <c r="G111" s="229"/>
      <c r="H111" s="229"/>
      <c r="I111" s="20"/>
      <c r="J111" s="95"/>
    </row>
    <row r="112" spans="1:10" ht="20.100000000000001" customHeight="1" x14ac:dyDescent="0.25">
      <c r="A112" s="43">
        <v>106</v>
      </c>
      <c r="B112" s="18"/>
      <c r="C112" s="18"/>
      <c r="D112" s="19"/>
      <c r="E112" s="19"/>
      <c r="F112" s="202"/>
      <c r="G112" s="229"/>
      <c r="H112" s="229"/>
      <c r="I112" s="20"/>
      <c r="J112" s="95"/>
    </row>
    <row r="113" spans="1:10" ht="20.100000000000001" customHeight="1" x14ac:dyDescent="0.25">
      <c r="A113" s="43">
        <v>107</v>
      </c>
      <c r="B113" s="18"/>
      <c r="C113" s="18"/>
      <c r="D113" s="19"/>
      <c r="E113" s="19"/>
      <c r="F113" s="202"/>
      <c r="G113" s="229"/>
      <c r="H113" s="229"/>
      <c r="I113" s="20"/>
      <c r="J113" s="95"/>
    </row>
    <row r="114" spans="1:10" ht="20.100000000000001" customHeight="1" x14ac:dyDescent="0.25">
      <c r="A114" s="43">
        <v>108</v>
      </c>
      <c r="B114" s="18"/>
      <c r="C114" s="18"/>
      <c r="D114" s="19"/>
      <c r="E114" s="19"/>
      <c r="F114" s="202"/>
      <c r="G114" s="229"/>
      <c r="H114" s="229"/>
      <c r="I114" s="20"/>
      <c r="J114" s="95"/>
    </row>
    <row r="115" spans="1:10" ht="20.100000000000001" customHeight="1" x14ac:dyDescent="0.25">
      <c r="A115" s="43">
        <v>109</v>
      </c>
      <c r="B115" s="18"/>
      <c r="C115" s="18"/>
      <c r="D115" s="19"/>
      <c r="E115" s="19"/>
      <c r="F115" s="202"/>
      <c r="G115" s="229"/>
      <c r="H115" s="229"/>
      <c r="I115" s="20"/>
      <c r="J115" s="95"/>
    </row>
    <row r="116" spans="1:10" ht="20.100000000000001" customHeight="1" x14ac:dyDescent="0.25">
      <c r="A116" s="43">
        <v>110</v>
      </c>
      <c r="B116" s="18"/>
      <c r="C116" s="18"/>
      <c r="D116" s="19"/>
      <c r="E116" s="19"/>
      <c r="F116" s="202"/>
      <c r="G116" s="229"/>
      <c r="H116" s="229"/>
      <c r="I116" s="20"/>
      <c r="J116" s="95"/>
    </row>
    <row r="117" spans="1:10" ht="20.100000000000001" customHeight="1" x14ac:dyDescent="0.25">
      <c r="A117" s="43">
        <v>111</v>
      </c>
      <c r="B117" s="18"/>
      <c r="C117" s="18"/>
      <c r="D117" s="19"/>
      <c r="E117" s="19"/>
      <c r="F117" s="202"/>
      <c r="G117" s="229"/>
      <c r="H117" s="229"/>
      <c r="I117" s="20"/>
      <c r="J117" s="95"/>
    </row>
    <row r="118" spans="1:10" ht="20.100000000000001" customHeight="1" x14ac:dyDescent="0.25">
      <c r="A118" s="43">
        <v>112</v>
      </c>
      <c r="B118" s="18"/>
      <c r="C118" s="18"/>
      <c r="D118" s="19"/>
      <c r="E118" s="19"/>
      <c r="F118" s="202"/>
      <c r="G118" s="229"/>
      <c r="H118" s="229"/>
      <c r="I118" s="20"/>
      <c r="J118" s="95"/>
    </row>
    <row r="119" spans="1:10" ht="20.100000000000001" customHeight="1" x14ac:dyDescent="0.25">
      <c r="A119" s="43">
        <v>113</v>
      </c>
      <c r="B119" s="18"/>
      <c r="C119" s="18"/>
      <c r="D119" s="19"/>
      <c r="E119" s="19"/>
      <c r="F119" s="202"/>
      <c r="G119" s="229"/>
      <c r="H119" s="229"/>
      <c r="I119" s="20"/>
      <c r="J119" s="95"/>
    </row>
    <row r="120" spans="1:10" ht="20.100000000000001" customHeight="1" x14ac:dyDescent="0.25">
      <c r="A120" s="43">
        <v>114</v>
      </c>
      <c r="B120" s="18"/>
      <c r="C120" s="18"/>
      <c r="D120" s="19"/>
      <c r="E120" s="19"/>
      <c r="F120" s="202"/>
      <c r="G120" s="229"/>
      <c r="H120" s="229"/>
      <c r="I120" s="20"/>
      <c r="J120" s="95"/>
    </row>
    <row r="121" spans="1:10" ht="20.100000000000001" customHeight="1" x14ac:dyDescent="0.25">
      <c r="A121" s="43">
        <v>115</v>
      </c>
      <c r="B121" s="18"/>
      <c r="C121" s="18"/>
      <c r="D121" s="19"/>
      <c r="E121" s="19"/>
      <c r="F121" s="202"/>
      <c r="G121" s="229"/>
      <c r="H121" s="229"/>
      <c r="I121" s="20"/>
      <c r="J121" s="95"/>
    </row>
    <row r="122" spans="1:10" ht="20.100000000000001" customHeight="1" x14ac:dyDescent="0.25">
      <c r="A122" s="43">
        <v>116</v>
      </c>
      <c r="B122" s="18"/>
      <c r="C122" s="18"/>
      <c r="D122" s="19"/>
      <c r="E122" s="19"/>
      <c r="F122" s="202"/>
      <c r="G122" s="229"/>
      <c r="H122" s="229"/>
      <c r="I122" s="20"/>
      <c r="J122" s="95"/>
    </row>
    <row r="123" spans="1:10" ht="20.100000000000001" customHeight="1" x14ac:dyDescent="0.25">
      <c r="A123" s="43">
        <v>117</v>
      </c>
      <c r="B123" s="18"/>
      <c r="C123" s="18"/>
      <c r="D123" s="19"/>
      <c r="E123" s="19"/>
      <c r="F123" s="202"/>
      <c r="G123" s="229"/>
      <c r="H123" s="229"/>
      <c r="I123" s="20"/>
      <c r="J123" s="95"/>
    </row>
    <row r="124" spans="1:10" ht="20.100000000000001" customHeight="1" x14ac:dyDescent="0.25">
      <c r="A124" s="43">
        <v>118</v>
      </c>
      <c r="B124" s="18"/>
      <c r="C124" s="18"/>
      <c r="D124" s="19"/>
      <c r="E124" s="19"/>
      <c r="F124" s="202"/>
      <c r="G124" s="229"/>
      <c r="H124" s="229"/>
      <c r="I124" s="20"/>
      <c r="J124" s="95"/>
    </row>
    <row r="125" spans="1:10" ht="20.100000000000001" customHeight="1" x14ac:dyDescent="0.25">
      <c r="A125" s="43">
        <v>119</v>
      </c>
      <c r="B125" s="18"/>
      <c r="C125" s="18"/>
      <c r="D125" s="19"/>
      <c r="E125" s="19"/>
      <c r="F125" s="202"/>
      <c r="G125" s="229"/>
      <c r="H125" s="229"/>
      <c r="I125" s="20"/>
      <c r="J125" s="95"/>
    </row>
    <row r="126" spans="1:10" ht="20.100000000000001" customHeight="1" x14ac:dyDescent="0.25">
      <c r="A126" s="43">
        <v>120</v>
      </c>
      <c r="B126" s="18"/>
      <c r="C126" s="18"/>
      <c r="D126" s="19"/>
      <c r="E126" s="19"/>
      <c r="F126" s="202"/>
      <c r="G126" s="229"/>
      <c r="H126" s="229"/>
      <c r="I126" s="20"/>
      <c r="J126" s="95"/>
    </row>
    <row r="127" spans="1:10" ht="20.100000000000001" customHeight="1" x14ac:dyDescent="0.25">
      <c r="A127" s="43">
        <v>121</v>
      </c>
      <c r="B127" s="18"/>
      <c r="C127" s="18"/>
      <c r="D127" s="19"/>
      <c r="E127" s="19"/>
      <c r="F127" s="202"/>
      <c r="G127" s="229"/>
      <c r="H127" s="229"/>
      <c r="I127" s="20"/>
      <c r="J127" s="95"/>
    </row>
    <row r="128" spans="1:10" ht="20.100000000000001" customHeight="1" x14ac:dyDescent="0.25">
      <c r="A128" s="43">
        <v>122</v>
      </c>
      <c r="B128" s="18"/>
      <c r="C128" s="18"/>
      <c r="D128" s="19"/>
      <c r="E128" s="19"/>
      <c r="F128" s="202"/>
      <c r="G128" s="229"/>
      <c r="H128" s="229"/>
      <c r="I128" s="20"/>
      <c r="J128" s="95"/>
    </row>
    <row r="129" spans="1:10" ht="20.100000000000001" customHeight="1" x14ac:dyDescent="0.25">
      <c r="A129" s="43">
        <v>123</v>
      </c>
      <c r="B129" s="18"/>
      <c r="C129" s="18"/>
      <c r="D129" s="19"/>
      <c r="E129" s="19"/>
      <c r="F129" s="202"/>
      <c r="G129" s="229"/>
      <c r="H129" s="229"/>
      <c r="I129" s="20"/>
      <c r="J129" s="95"/>
    </row>
    <row r="130" spans="1:10" ht="20.100000000000001" customHeight="1" x14ac:dyDescent="0.25">
      <c r="A130" s="43">
        <v>124</v>
      </c>
      <c r="B130" s="18"/>
      <c r="C130" s="18"/>
      <c r="D130" s="19"/>
      <c r="E130" s="19"/>
      <c r="F130" s="202"/>
      <c r="G130" s="229"/>
      <c r="H130" s="229"/>
      <c r="I130" s="20"/>
      <c r="J130" s="95"/>
    </row>
    <row r="131" spans="1:10" ht="20.100000000000001" customHeight="1" x14ac:dyDescent="0.25">
      <c r="A131" s="43">
        <v>125</v>
      </c>
      <c r="B131" s="18"/>
      <c r="C131" s="18"/>
      <c r="D131" s="19"/>
      <c r="E131" s="19"/>
      <c r="F131" s="202"/>
      <c r="G131" s="229"/>
      <c r="H131" s="229"/>
      <c r="I131" s="20"/>
      <c r="J131" s="95"/>
    </row>
    <row r="132" spans="1:10" ht="20.100000000000001" customHeight="1" x14ac:dyDescent="0.25">
      <c r="A132" s="43">
        <v>126</v>
      </c>
      <c r="B132" s="18"/>
      <c r="C132" s="18"/>
      <c r="D132" s="19"/>
      <c r="E132" s="19"/>
      <c r="F132" s="202"/>
      <c r="G132" s="229"/>
      <c r="H132" s="229"/>
      <c r="I132" s="20"/>
      <c r="J132" s="95"/>
    </row>
    <row r="133" spans="1:10" ht="20.100000000000001" customHeight="1" x14ac:dyDescent="0.25">
      <c r="A133" s="43">
        <v>127</v>
      </c>
      <c r="B133" s="18"/>
      <c r="C133" s="18"/>
      <c r="D133" s="19"/>
      <c r="E133" s="19"/>
      <c r="F133" s="202"/>
      <c r="G133" s="229"/>
      <c r="H133" s="229"/>
      <c r="I133" s="20"/>
      <c r="J133" s="95"/>
    </row>
    <row r="134" spans="1:10" ht="20.100000000000001" customHeight="1" x14ac:dyDescent="0.25">
      <c r="A134" s="43">
        <v>128</v>
      </c>
      <c r="B134" s="18"/>
      <c r="C134" s="18"/>
      <c r="D134" s="19"/>
      <c r="E134" s="19"/>
      <c r="F134" s="202"/>
      <c r="G134" s="229"/>
      <c r="H134" s="229"/>
      <c r="I134" s="20"/>
      <c r="J134" s="95"/>
    </row>
    <row r="135" spans="1:10" ht="20.100000000000001" customHeight="1" x14ac:dyDescent="0.25">
      <c r="A135" s="43">
        <v>129</v>
      </c>
      <c r="B135" s="18"/>
      <c r="C135" s="18"/>
      <c r="D135" s="19"/>
      <c r="E135" s="19"/>
      <c r="F135" s="202"/>
      <c r="G135" s="229"/>
      <c r="H135" s="229"/>
      <c r="I135" s="20"/>
      <c r="J135" s="95"/>
    </row>
    <row r="136" spans="1:10" ht="20.100000000000001" customHeight="1" x14ac:dyDescent="0.25">
      <c r="A136" s="43">
        <v>130</v>
      </c>
      <c r="B136" s="18"/>
      <c r="C136" s="18"/>
      <c r="D136" s="19"/>
      <c r="E136" s="19"/>
      <c r="F136" s="202"/>
      <c r="G136" s="229"/>
      <c r="H136" s="229"/>
      <c r="I136" s="20"/>
      <c r="J136" s="95"/>
    </row>
    <row r="137" spans="1:10" ht="20.100000000000001" customHeight="1" x14ac:dyDescent="0.25">
      <c r="A137" s="43">
        <v>131</v>
      </c>
      <c r="B137" s="18"/>
      <c r="C137" s="18"/>
      <c r="D137" s="19"/>
      <c r="E137" s="19"/>
      <c r="F137" s="202"/>
      <c r="G137" s="229"/>
      <c r="H137" s="229"/>
      <c r="I137" s="20"/>
      <c r="J137" s="95"/>
    </row>
    <row r="138" spans="1:10" ht="20.100000000000001" customHeight="1" x14ac:dyDescent="0.25">
      <c r="A138" s="43">
        <v>132</v>
      </c>
      <c r="B138" s="18"/>
      <c r="C138" s="18"/>
      <c r="D138" s="19"/>
      <c r="E138" s="19"/>
      <c r="F138" s="202"/>
      <c r="G138" s="229"/>
      <c r="H138" s="229"/>
      <c r="I138" s="20"/>
      <c r="J138" s="95"/>
    </row>
    <row r="139" spans="1:10" ht="20.100000000000001" customHeight="1" x14ac:dyDescent="0.25">
      <c r="A139" s="43">
        <v>133</v>
      </c>
      <c r="B139" s="18"/>
      <c r="C139" s="18"/>
      <c r="D139" s="19"/>
      <c r="E139" s="19"/>
      <c r="F139" s="202"/>
      <c r="G139" s="229"/>
      <c r="H139" s="229"/>
      <c r="I139" s="20"/>
      <c r="J139" s="95"/>
    </row>
    <row r="140" spans="1:10" ht="20.100000000000001" customHeight="1" x14ac:dyDescent="0.25">
      <c r="A140" s="43">
        <v>134</v>
      </c>
      <c r="B140" s="18"/>
      <c r="C140" s="18"/>
      <c r="D140" s="19"/>
      <c r="E140" s="19"/>
      <c r="F140" s="202"/>
      <c r="G140" s="229"/>
      <c r="H140" s="229"/>
      <c r="I140" s="20"/>
      <c r="J140" s="95"/>
    </row>
    <row r="141" spans="1:10" ht="20.100000000000001" customHeight="1" x14ac:dyDescent="0.25">
      <c r="A141" s="43">
        <v>135</v>
      </c>
      <c r="B141" s="18"/>
      <c r="C141" s="18"/>
      <c r="D141" s="19"/>
      <c r="E141" s="19"/>
      <c r="F141" s="202"/>
      <c r="G141" s="229"/>
      <c r="H141" s="229"/>
      <c r="I141" s="20"/>
      <c r="J141" s="95"/>
    </row>
    <row r="142" spans="1:10" ht="20.100000000000001" customHeight="1" x14ac:dyDescent="0.25">
      <c r="A142" s="43">
        <v>136</v>
      </c>
      <c r="B142" s="18"/>
      <c r="C142" s="18"/>
      <c r="D142" s="19"/>
      <c r="E142" s="19"/>
      <c r="F142" s="202"/>
      <c r="G142" s="229"/>
      <c r="H142" s="229"/>
      <c r="I142" s="20"/>
      <c r="J142" s="95"/>
    </row>
    <row r="143" spans="1:10" ht="20.100000000000001" customHeight="1" x14ac:dyDescent="0.25">
      <c r="A143" s="43">
        <v>137</v>
      </c>
      <c r="B143" s="18"/>
      <c r="C143" s="18"/>
      <c r="D143" s="19"/>
      <c r="E143" s="19"/>
      <c r="F143" s="202"/>
      <c r="G143" s="229"/>
      <c r="H143" s="229"/>
      <c r="I143" s="20"/>
      <c r="J143" s="95"/>
    </row>
    <row r="144" spans="1:10" ht="20.100000000000001" customHeight="1" x14ac:dyDescent="0.25">
      <c r="A144" s="43">
        <v>138</v>
      </c>
      <c r="B144" s="18"/>
      <c r="C144" s="18"/>
      <c r="D144" s="19"/>
      <c r="E144" s="19"/>
      <c r="F144" s="202"/>
      <c r="G144" s="229"/>
      <c r="H144" s="229"/>
      <c r="I144" s="20"/>
      <c r="J144" s="95"/>
    </row>
    <row r="145" spans="1:10" ht="20.100000000000001" customHeight="1" x14ac:dyDescent="0.25">
      <c r="A145" s="43">
        <v>139</v>
      </c>
      <c r="B145" s="18"/>
      <c r="C145" s="18"/>
      <c r="D145" s="19"/>
      <c r="E145" s="19"/>
      <c r="F145" s="202"/>
      <c r="G145" s="229"/>
      <c r="H145" s="229"/>
      <c r="I145" s="20"/>
      <c r="J145" s="95"/>
    </row>
    <row r="146" spans="1:10" ht="20.100000000000001" customHeight="1" x14ac:dyDescent="0.25">
      <c r="A146" s="43">
        <v>140</v>
      </c>
      <c r="B146" s="18"/>
      <c r="C146" s="18"/>
      <c r="D146" s="19"/>
      <c r="E146" s="19"/>
      <c r="F146" s="202"/>
      <c r="G146" s="229"/>
      <c r="H146" s="229"/>
      <c r="I146" s="20"/>
      <c r="J146" s="95"/>
    </row>
    <row r="147" spans="1:10" ht="20.100000000000001" customHeight="1" x14ac:dyDescent="0.25">
      <c r="A147" s="43">
        <v>141</v>
      </c>
      <c r="B147" s="18"/>
      <c r="C147" s="18"/>
      <c r="D147" s="19"/>
      <c r="E147" s="19"/>
      <c r="F147" s="202"/>
      <c r="G147" s="229"/>
      <c r="H147" s="229"/>
      <c r="I147" s="20"/>
      <c r="J147" s="95"/>
    </row>
    <row r="148" spans="1:10" ht="20.100000000000001" customHeight="1" x14ac:dyDescent="0.25">
      <c r="A148" s="43">
        <v>142</v>
      </c>
      <c r="B148" s="18"/>
      <c r="C148" s="18"/>
      <c r="D148" s="19"/>
      <c r="E148" s="19"/>
      <c r="F148" s="202"/>
      <c r="G148" s="229"/>
      <c r="H148" s="229"/>
      <c r="I148" s="20"/>
      <c r="J148" s="95"/>
    </row>
    <row r="149" spans="1:10" ht="20.100000000000001" customHeight="1" x14ac:dyDescent="0.25">
      <c r="A149" s="43">
        <v>143</v>
      </c>
      <c r="B149" s="18"/>
      <c r="C149" s="18"/>
      <c r="D149" s="19"/>
      <c r="E149" s="19"/>
      <c r="F149" s="202"/>
      <c r="G149" s="229"/>
      <c r="H149" s="229"/>
      <c r="I149" s="20"/>
      <c r="J149" s="95"/>
    </row>
    <row r="150" spans="1:10" ht="20.100000000000001" customHeight="1" x14ac:dyDescent="0.25">
      <c r="A150" s="43">
        <v>144</v>
      </c>
      <c r="B150" s="18"/>
      <c r="C150" s="18"/>
      <c r="D150" s="19"/>
      <c r="E150" s="19"/>
      <c r="F150" s="202"/>
      <c r="G150" s="229"/>
      <c r="H150" s="229"/>
      <c r="I150" s="20"/>
      <c r="J150" s="95"/>
    </row>
    <row r="151" spans="1:10" ht="20.100000000000001" customHeight="1" x14ac:dyDescent="0.25">
      <c r="A151" s="43">
        <v>145</v>
      </c>
      <c r="B151" s="18"/>
      <c r="C151" s="18"/>
      <c r="D151" s="19"/>
      <c r="E151" s="19"/>
      <c r="F151" s="202"/>
      <c r="G151" s="229"/>
      <c r="H151" s="229"/>
      <c r="I151" s="20"/>
      <c r="J151" s="95"/>
    </row>
    <row r="152" spans="1:10" ht="20.100000000000001" customHeight="1" x14ac:dyDescent="0.25">
      <c r="A152" s="43">
        <v>146</v>
      </c>
      <c r="B152" s="18"/>
      <c r="C152" s="18"/>
      <c r="D152" s="19"/>
      <c r="E152" s="19"/>
      <c r="F152" s="202"/>
      <c r="G152" s="229"/>
      <c r="H152" s="229"/>
      <c r="I152" s="20"/>
      <c r="J152" s="95"/>
    </row>
    <row r="153" spans="1:10" ht="20.100000000000001" customHeight="1" x14ac:dyDescent="0.25">
      <c r="A153" s="43">
        <v>147</v>
      </c>
      <c r="B153" s="18"/>
      <c r="C153" s="18"/>
      <c r="D153" s="19"/>
      <c r="E153" s="19"/>
      <c r="F153" s="202"/>
      <c r="G153" s="229"/>
      <c r="H153" s="229"/>
      <c r="I153" s="20"/>
      <c r="J153" s="95"/>
    </row>
    <row r="154" spans="1:10" ht="20.100000000000001" customHeight="1" x14ac:dyDescent="0.25">
      <c r="A154" s="43">
        <v>148</v>
      </c>
      <c r="B154" s="18"/>
      <c r="C154" s="18"/>
      <c r="D154" s="19"/>
      <c r="E154" s="19"/>
      <c r="F154" s="202"/>
      <c r="G154" s="229"/>
      <c r="H154" s="229"/>
      <c r="I154" s="20"/>
      <c r="J154" s="95"/>
    </row>
    <row r="155" spans="1:10" ht="20.100000000000001" customHeight="1" x14ac:dyDescent="0.25">
      <c r="A155" s="43">
        <v>149</v>
      </c>
      <c r="B155" s="18"/>
      <c r="C155" s="18"/>
      <c r="D155" s="19"/>
      <c r="E155" s="19"/>
      <c r="F155" s="202"/>
      <c r="G155" s="229"/>
      <c r="H155" s="229"/>
      <c r="I155" s="20"/>
      <c r="J155" s="95"/>
    </row>
    <row r="156" spans="1:10" ht="20.100000000000001" customHeight="1" x14ac:dyDescent="0.25">
      <c r="A156" s="43">
        <v>150</v>
      </c>
      <c r="B156" s="18"/>
      <c r="C156" s="18"/>
      <c r="D156" s="19"/>
      <c r="E156" s="19"/>
      <c r="F156" s="202"/>
      <c r="G156" s="229"/>
      <c r="H156" s="229"/>
      <c r="I156" s="20"/>
      <c r="J156" s="95"/>
    </row>
    <row r="157" spans="1:10" ht="20.100000000000001" customHeight="1" x14ac:dyDescent="0.25">
      <c r="A157" s="43">
        <v>151</v>
      </c>
      <c r="B157" s="18"/>
      <c r="C157" s="18"/>
      <c r="D157" s="19"/>
      <c r="E157" s="19"/>
      <c r="F157" s="202"/>
      <c r="G157" s="229"/>
      <c r="H157" s="229"/>
      <c r="I157" s="20"/>
      <c r="J157" s="95"/>
    </row>
    <row r="158" spans="1:10" ht="20.100000000000001" customHeight="1" x14ac:dyDescent="0.25">
      <c r="A158" s="43">
        <v>152</v>
      </c>
      <c r="B158" s="18"/>
      <c r="C158" s="18"/>
      <c r="D158" s="19"/>
      <c r="E158" s="19"/>
      <c r="F158" s="202"/>
      <c r="G158" s="229"/>
      <c r="H158" s="229"/>
      <c r="I158" s="20"/>
      <c r="J158" s="95"/>
    </row>
    <row r="159" spans="1:10" ht="20.100000000000001" customHeight="1" x14ac:dyDescent="0.25">
      <c r="A159" s="43">
        <v>153</v>
      </c>
      <c r="B159" s="18"/>
      <c r="C159" s="18"/>
      <c r="D159" s="19"/>
      <c r="E159" s="19"/>
      <c r="F159" s="202"/>
      <c r="G159" s="229"/>
      <c r="H159" s="229"/>
      <c r="I159" s="20"/>
      <c r="J159" s="95"/>
    </row>
    <row r="160" spans="1:10" ht="20.100000000000001" customHeight="1" x14ac:dyDescent="0.25">
      <c r="A160" s="43">
        <v>154</v>
      </c>
      <c r="B160" s="18"/>
      <c r="C160" s="18"/>
      <c r="D160" s="19"/>
      <c r="E160" s="19"/>
      <c r="F160" s="202"/>
      <c r="G160" s="229"/>
      <c r="H160" s="229"/>
      <c r="I160" s="20"/>
      <c r="J160" s="95"/>
    </row>
    <row r="161" spans="1:10" ht="20.100000000000001" customHeight="1" x14ac:dyDescent="0.25">
      <c r="A161" s="43">
        <v>155</v>
      </c>
      <c r="B161" s="18"/>
      <c r="C161" s="18"/>
      <c r="D161" s="19"/>
      <c r="E161" s="19"/>
      <c r="F161" s="202"/>
      <c r="G161" s="229"/>
      <c r="H161" s="229"/>
      <c r="I161" s="20"/>
      <c r="J161" s="95"/>
    </row>
    <row r="162" spans="1:10" ht="20.100000000000001" customHeight="1" x14ac:dyDescent="0.25">
      <c r="A162" s="43">
        <v>156</v>
      </c>
      <c r="B162" s="18"/>
      <c r="C162" s="18"/>
      <c r="D162" s="19"/>
      <c r="E162" s="19"/>
      <c r="F162" s="202"/>
      <c r="G162" s="229"/>
      <c r="H162" s="229"/>
      <c r="I162" s="20"/>
      <c r="J162" s="95"/>
    </row>
    <row r="163" spans="1:10" ht="20.100000000000001" customHeight="1" x14ac:dyDescent="0.25">
      <c r="A163" s="43">
        <v>157</v>
      </c>
      <c r="B163" s="18"/>
      <c r="C163" s="18"/>
      <c r="D163" s="19"/>
      <c r="E163" s="19"/>
      <c r="F163" s="202"/>
      <c r="G163" s="229"/>
      <c r="H163" s="229"/>
      <c r="I163" s="20"/>
      <c r="J163" s="95"/>
    </row>
    <row r="164" spans="1:10" ht="20.100000000000001" customHeight="1" x14ac:dyDescent="0.25">
      <c r="A164" s="43">
        <v>158</v>
      </c>
      <c r="B164" s="18"/>
      <c r="C164" s="18"/>
      <c r="D164" s="19"/>
      <c r="E164" s="19"/>
      <c r="F164" s="202"/>
      <c r="G164" s="229"/>
      <c r="H164" s="229"/>
      <c r="I164" s="20"/>
      <c r="J164" s="95"/>
    </row>
    <row r="165" spans="1:10" ht="20.100000000000001" customHeight="1" x14ac:dyDescent="0.25">
      <c r="A165" s="43">
        <v>159</v>
      </c>
      <c r="B165" s="18"/>
      <c r="C165" s="18"/>
      <c r="D165" s="19"/>
      <c r="E165" s="19"/>
      <c r="F165" s="202"/>
      <c r="G165" s="229"/>
      <c r="H165" s="229"/>
      <c r="I165" s="20"/>
      <c r="J165" s="95"/>
    </row>
    <row r="166" spans="1:10" ht="20.100000000000001" customHeight="1" x14ac:dyDescent="0.25">
      <c r="A166" s="43">
        <v>160</v>
      </c>
      <c r="B166" s="18"/>
      <c r="C166" s="18"/>
      <c r="D166" s="19"/>
      <c r="E166" s="19"/>
      <c r="F166" s="202"/>
      <c r="G166" s="229"/>
      <c r="H166" s="229"/>
      <c r="I166" s="20"/>
      <c r="J166" s="95"/>
    </row>
    <row r="167" spans="1:10" ht="20.100000000000001" customHeight="1" x14ac:dyDescent="0.25">
      <c r="A167" s="43">
        <v>161</v>
      </c>
      <c r="B167" s="18"/>
      <c r="C167" s="18"/>
      <c r="D167" s="19"/>
      <c r="E167" s="19"/>
      <c r="F167" s="202"/>
      <c r="G167" s="229"/>
      <c r="H167" s="229"/>
      <c r="I167" s="20"/>
      <c r="J167" s="95"/>
    </row>
    <row r="168" spans="1:10" ht="20.100000000000001" customHeight="1" x14ac:dyDescent="0.25">
      <c r="A168" s="43">
        <v>162</v>
      </c>
      <c r="B168" s="18"/>
      <c r="C168" s="18"/>
      <c r="D168" s="19"/>
      <c r="E168" s="19"/>
      <c r="F168" s="202"/>
      <c r="G168" s="229"/>
      <c r="H168" s="229"/>
      <c r="I168" s="20"/>
      <c r="J168" s="95"/>
    </row>
    <row r="169" spans="1:10" ht="20.100000000000001" customHeight="1" x14ac:dyDescent="0.25">
      <c r="A169" s="43">
        <v>163</v>
      </c>
      <c r="B169" s="18"/>
      <c r="C169" s="18"/>
      <c r="D169" s="19"/>
      <c r="E169" s="19"/>
      <c r="F169" s="202"/>
      <c r="G169" s="229"/>
      <c r="H169" s="229"/>
      <c r="I169" s="20"/>
      <c r="J169" s="95"/>
    </row>
    <row r="170" spans="1:10" ht="20.100000000000001" customHeight="1" x14ac:dyDescent="0.25">
      <c r="A170" s="43">
        <v>164</v>
      </c>
      <c r="B170" s="18"/>
      <c r="C170" s="18"/>
      <c r="D170" s="19"/>
      <c r="E170" s="19"/>
      <c r="F170" s="202"/>
      <c r="G170" s="229"/>
      <c r="H170" s="229"/>
      <c r="I170" s="20"/>
      <c r="J170" s="95"/>
    </row>
    <row r="171" spans="1:10" ht="20.100000000000001" customHeight="1" x14ac:dyDescent="0.25">
      <c r="A171" s="43">
        <v>165</v>
      </c>
      <c r="B171" s="18"/>
      <c r="C171" s="18"/>
      <c r="D171" s="19"/>
      <c r="E171" s="19"/>
      <c r="F171" s="202"/>
      <c r="G171" s="229"/>
      <c r="H171" s="229"/>
      <c r="I171" s="20"/>
      <c r="J171" s="95"/>
    </row>
    <row r="172" spans="1:10" ht="20.100000000000001" customHeight="1" x14ac:dyDescent="0.25">
      <c r="A172" s="43">
        <v>166</v>
      </c>
      <c r="B172" s="18"/>
      <c r="C172" s="18"/>
      <c r="D172" s="19"/>
      <c r="E172" s="19"/>
      <c r="F172" s="202"/>
      <c r="G172" s="229"/>
      <c r="H172" s="229"/>
      <c r="I172" s="20"/>
      <c r="J172" s="95"/>
    </row>
    <row r="173" spans="1:10" ht="20.100000000000001" customHeight="1" x14ac:dyDescent="0.25">
      <c r="A173" s="43">
        <v>167</v>
      </c>
      <c r="B173" s="18"/>
      <c r="C173" s="18"/>
      <c r="D173" s="19"/>
      <c r="E173" s="19"/>
      <c r="F173" s="202"/>
      <c r="G173" s="229"/>
      <c r="H173" s="229"/>
      <c r="I173" s="20"/>
      <c r="J173" s="95"/>
    </row>
    <row r="174" spans="1:10" ht="20.100000000000001" customHeight="1" x14ac:dyDescent="0.25">
      <c r="A174" s="43">
        <v>168</v>
      </c>
      <c r="B174" s="18"/>
      <c r="C174" s="18"/>
      <c r="D174" s="19"/>
      <c r="E174" s="19"/>
      <c r="F174" s="202"/>
      <c r="G174" s="229"/>
      <c r="H174" s="229"/>
      <c r="I174" s="20"/>
      <c r="J174" s="95"/>
    </row>
    <row r="175" spans="1:10" ht="20.100000000000001" customHeight="1" x14ac:dyDescent="0.25">
      <c r="A175" s="43">
        <v>169</v>
      </c>
      <c r="B175" s="18"/>
      <c r="C175" s="18"/>
      <c r="D175" s="19"/>
      <c r="E175" s="19"/>
      <c r="F175" s="202"/>
      <c r="G175" s="229"/>
      <c r="H175" s="229"/>
      <c r="I175" s="20"/>
      <c r="J175" s="95"/>
    </row>
    <row r="176" spans="1:10" ht="20.100000000000001" customHeight="1" x14ac:dyDescent="0.25">
      <c r="A176" s="43">
        <v>170</v>
      </c>
      <c r="B176" s="18"/>
      <c r="C176" s="18"/>
      <c r="D176" s="19"/>
      <c r="E176" s="19"/>
      <c r="F176" s="202"/>
      <c r="G176" s="229"/>
      <c r="H176" s="229"/>
      <c r="I176" s="20"/>
      <c r="J176" s="95"/>
    </row>
    <row r="177" spans="1:10" ht="20.100000000000001" customHeight="1" x14ac:dyDescent="0.25">
      <c r="A177" s="43">
        <v>171</v>
      </c>
      <c r="B177" s="18"/>
      <c r="C177" s="18"/>
      <c r="D177" s="19"/>
      <c r="E177" s="19"/>
      <c r="F177" s="202"/>
      <c r="G177" s="229"/>
      <c r="H177" s="229"/>
      <c r="I177" s="20"/>
      <c r="J177" s="95"/>
    </row>
    <row r="178" spans="1:10" ht="20.100000000000001" customHeight="1" x14ac:dyDescent="0.25">
      <c r="A178" s="43">
        <v>172</v>
      </c>
      <c r="B178" s="18"/>
      <c r="C178" s="18"/>
      <c r="D178" s="19"/>
      <c r="E178" s="19"/>
      <c r="F178" s="202"/>
      <c r="G178" s="229"/>
      <c r="H178" s="229"/>
      <c r="I178" s="20"/>
      <c r="J178" s="95"/>
    </row>
    <row r="179" spans="1:10" ht="20.100000000000001" customHeight="1" x14ac:dyDescent="0.25">
      <c r="A179" s="43">
        <v>173</v>
      </c>
      <c r="B179" s="18"/>
      <c r="C179" s="18"/>
      <c r="D179" s="19"/>
      <c r="E179" s="19"/>
      <c r="F179" s="202"/>
      <c r="G179" s="229"/>
      <c r="H179" s="229"/>
      <c r="I179" s="20"/>
      <c r="J179" s="95"/>
    </row>
    <row r="180" spans="1:10" ht="20.100000000000001" customHeight="1" x14ac:dyDescent="0.25">
      <c r="A180" s="43">
        <v>174</v>
      </c>
      <c r="B180" s="18"/>
      <c r="C180" s="18"/>
      <c r="D180" s="19"/>
      <c r="E180" s="19"/>
      <c r="F180" s="202"/>
      <c r="G180" s="229"/>
      <c r="H180" s="229"/>
      <c r="I180" s="20"/>
      <c r="J180" s="95"/>
    </row>
    <row r="181" spans="1:10" ht="20.100000000000001" customHeight="1" x14ac:dyDescent="0.25">
      <c r="A181" s="43">
        <v>175</v>
      </c>
      <c r="B181" s="18"/>
      <c r="C181" s="18"/>
      <c r="D181" s="19"/>
      <c r="E181" s="19"/>
      <c r="F181" s="202"/>
      <c r="G181" s="229"/>
      <c r="H181" s="229"/>
      <c r="I181" s="20"/>
      <c r="J181" s="95"/>
    </row>
    <row r="182" spans="1:10" ht="20.100000000000001" customHeight="1" x14ac:dyDescent="0.25">
      <c r="A182" s="43">
        <v>176</v>
      </c>
      <c r="B182" s="18"/>
      <c r="C182" s="18"/>
      <c r="D182" s="19"/>
      <c r="E182" s="19"/>
      <c r="F182" s="202"/>
      <c r="G182" s="229"/>
      <c r="H182" s="229"/>
      <c r="I182" s="20"/>
      <c r="J182" s="95"/>
    </row>
    <row r="183" spans="1:10" ht="20.100000000000001" customHeight="1" x14ac:dyDescent="0.25">
      <c r="A183" s="43">
        <v>177</v>
      </c>
      <c r="B183" s="18"/>
      <c r="C183" s="18"/>
      <c r="D183" s="19"/>
      <c r="E183" s="19"/>
      <c r="F183" s="202"/>
      <c r="G183" s="229"/>
      <c r="H183" s="229"/>
      <c r="I183" s="20"/>
      <c r="J183" s="95"/>
    </row>
    <row r="184" spans="1:10" ht="20.100000000000001" customHeight="1" x14ac:dyDescent="0.25">
      <c r="A184" s="43">
        <v>178</v>
      </c>
      <c r="B184" s="18"/>
      <c r="C184" s="18"/>
      <c r="D184" s="19"/>
      <c r="E184" s="19"/>
      <c r="F184" s="202"/>
      <c r="G184" s="229"/>
      <c r="H184" s="229"/>
      <c r="I184" s="20"/>
      <c r="J184" s="95"/>
    </row>
    <row r="185" spans="1:10" ht="20.100000000000001" customHeight="1" x14ac:dyDescent="0.25">
      <c r="A185" s="43">
        <v>179</v>
      </c>
      <c r="B185" s="18"/>
      <c r="C185" s="18"/>
      <c r="D185" s="19"/>
      <c r="E185" s="19"/>
      <c r="F185" s="202"/>
      <c r="G185" s="229"/>
      <c r="H185" s="229"/>
      <c r="I185" s="20"/>
      <c r="J185" s="95"/>
    </row>
    <row r="186" spans="1:10" ht="20.100000000000001" customHeight="1" x14ac:dyDescent="0.25">
      <c r="A186" s="43">
        <v>180</v>
      </c>
      <c r="B186" s="18"/>
      <c r="C186" s="18"/>
      <c r="D186" s="19"/>
      <c r="E186" s="19"/>
      <c r="F186" s="202"/>
      <c r="G186" s="229"/>
      <c r="H186" s="229"/>
      <c r="I186" s="20"/>
      <c r="J186" s="95"/>
    </row>
    <row r="187" spans="1:10" ht="20.100000000000001" customHeight="1" x14ac:dyDescent="0.25">
      <c r="A187" s="43">
        <v>181</v>
      </c>
      <c r="B187" s="18"/>
      <c r="C187" s="18"/>
      <c r="D187" s="19"/>
      <c r="E187" s="19"/>
      <c r="F187" s="202"/>
      <c r="G187" s="229"/>
      <c r="H187" s="229"/>
      <c r="I187" s="20"/>
      <c r="J187" s="95"/>
    </row>
    <row r="188" spans="1:10" ht="20.100000000000001" customHeight="1" x14ac:dyDescent="0.25">
      <c r="A188" s="43">
        <v>182</v>
      </c>
      <c r="B188" s="18"/>
      <c r="C188" s="18"/>
      <c r="D188" s="19"/>
      <c r="E188" s="19"/>
      <c r="F188" s="202"/>
      <c r="G188" s="229"/>
      <c r="H188" s="229"/>
      <c r="I188" s="20"/>
      <c r="J188" s="95"/>
    </row>
    <row r="189" spans="1:10" ht="20.100000000000001" customHeight="1" x14ac:dyDescent="0.25">
      <c r="A189" s="43">
        <v>183</v>
      </c>
      <c r="B189" s="18"/>
      <c r="C189" s="18"/>
      <c r="D189" s="19"/>
      <c r="E189" s="19"/>
      <c r="F189" s="202"/>
      <c r="G189" s="229"/>
      <c r="H189" s="229"/>
      <c r="I189" s="20"/>
      <c r="J189" s="95"/>
    </row>
    <row r="190" spans="1:10" ht="20.100000000000001" customHeight="1" x14ac:dyDescent="0.25">
      <c r="A190" s="43">
        <v>184</v>
      </c>
      <c r="B190" s="18"/>
      <c r="C190" s="18"/>
      <c r="D190" s="19"/>
      <c r="E190" s="19"/>
      <c r="F190" s="202"/>
      <c r="G190" s="229"/>
      <c r="H190" s="229"/>
      <c r="I190" s="20"/>
      <c r="J190" s="95"/>
    </row>
    <row r="191" spans="1:10" ht="20.100000000000001" customHeight="1" x14ac:dyDescent="0.25">
      <c r="A191" s="43">
        <v>185</v>
      </c>
      <c r="B191" s="18"/>
      <c r="C191" s="18"/>
      <c r="D191" s="19"/>
      <c r="E191" s="19"/>
      <c r="F191" s="202"/>
      <c r="G191" s="229"/>
      <c r="H191" s="229"/>
      <c r="I191" s="20"/>
      <c r="J191" s="95"/>
    </row>
    <row r="192" spans="1:10" ht="20.100000000000001" customHeight="1" x14ac:dyDescent="0.25">
      <c r="A192" s="43">
        <v>186</v>
      </c>
      <c r="B192" s="18"/>
      <c r="C192" s="18"/>
      <c r="D192" s="19"/>
      <c r="E192" s="19"/>
      <c r="F192" s="202"/>
      <c r="G192" s="229"/>
      <c r="H192" s="229"/>
      <c r="I192" s="20"/>
      <c r="J192" s="95"/>
    </row>
    <row r="193" spans="1:10" ht="20.100000000000001" customHeight="1" x14ac:dyDescent="0.25">
      <c r="A193" s="43">
        <v>187</v>
      </c>
      <c r="B193" s="18"/>
      <c r="C193" s="18"/>
      <c r="D193" s="19"/>
      <c r="E193" s="19"/>
      <c r="F193" s="202"/>
      <c r="G193" s="229"/>
      <c r="H193" s="229"/>
      <c r="I193" s="20"/>
      <c r="J193" s="95"/>
    </row>
    <row r="194" spans="1:10" ht="20.100000000000001" customHeight="1" x14ac:dyDescent="0.25">
      <c r="A194" s="43">
        <v>188</v>
      </c>
      <c r="B194" s="18"/>
      <c r="C194" s="18"/>
      <c r="D194" s="19"/>
      <c r="E194" s="19"/>
      <c r="F194" s="202"/>
      <c r="G194" s="229"/>
      <c r="H194" s="229"/>
      <c r="I194" s="20"/>
      <c r="J194" s="95"/>
    </row>
    <row r="195" spans="1:10" ht="20.100000000000001" customHeight="1" x14ac:dyDescent="0.25">
      <c r="A195" s="43">
        <v>189</v>
      </c>
      <c r="B195" s="18"/>
      <c r="C195" s="18"/>
      <c r="D195" s="19"/>
      <c r="E195" s="19"/>
      <c r="F195" s="202"/>
      <c r="G195" s="229"/>
      <c r="H195" s="229"/>
      <c r="I195" s="20"/>
      <c r="J195" s="95"/>
    </row>
    <row r="196" spans="1:10" ht="20.100000000000001" customHeight="1" x14ac:dyDescent="0.25">
      <c r="A196" s="43">
        <v>190</v>
      </c>
      <c r="B196" s="18"/>
      <c r="C196" s="18"/>
      <c r="D196" s="19"/>
      <c r="E196" s="19"/>
      <c r="F196" s="202"/>
      <c r="G196" s="229"/>
      <c r="H196" s="229"/>
      <c r="I196" s="20"/>
      <c r="J196" s="95"/>
    </row>
    <row r="197" spans="1:10" ht="20.100000000000001" customHeight="1" x14ac:dyDescent="0.25">
      <c r="A197" s="43">
        <v>191</v>
      </c>
      <c r="B197" s="18"/>
      <c r="C197" s="18"/>
      <c r="D197" s="19"/>
      <c r="E197" s="19"/>
      <c r="F197" s="202"/>
      <c r="G197" s="229"/>
      <c r="H197" s="229"/>
      <c r="I197" s="20"/>
      <c r="J197" s="95"/>
    </row>
    <row r="198" spans="1:10" ht="20.100000000000001" customHeight="1" x14ac:dyDescent="0.25">
      <c r="A198" s="43">
        <v>192</v>
      </c>
      <c r="B198" s="18"/>
      <c r="C198" s="18"/>
      <c r="D198" s="19"/>
      <c r="E198" s="19"/>
      <c r="F198" s="202"/>
      <c r="G198" s="229"/>
      <c r="H198" s="229"/>
      <c r="I198" s="20"/>
      <c r="J198" s="95"/>
    </row>
    <row r="199" spans="1:10" ht="20.100000000000001" customHeight="1" x14ac:dyDescent="0.25">
      <c r="A199" s="43">
        <v>193</v>
      </c>
      <c r="B199" s="18"/>
      <c r="C199" s="18"/>
      <c r="D199" s="19"/>
      <c r="E199" s="19"/>
      <c r="F199" s="202"/>
      <c r="G199" s="229"/>
      <c r="H199" s="229"/>
      <c r="I199" s="20"/>
      <c r="J199" s="95"/>
    </row>
    <row r="200" spans="1:10" ht="20.100000000000001" customHeight="1" x14ac:dyDescent="0.25">
      <c r="A200" s="43">
        <v>194</v>
      </c>
      <c r="B200" s="18"/>
      <c r="C200" s="18"/>
      <c r="D200" s="19"/>
      <c r="E200" s="19"/>
      <c r="F200" s="202"/>
      <c r="G200" s="229"/>
      <c r="H200" s="229"/>
      <c r="I200" s="20"/>
      <c r="J200" s="95"/>
    </row>
    <row r="201" spans="1:10" ht="20.100000000000001" customHeight="1" x14ac:dyDescent="0.25">
      <c r="A201" s="43">
        <v>195</v>
      </c>
      <c r="B201" s="18"/>
      <c r="C201" s="18"/>
      <c r="D201" s="19"/>
      <c r="E201" s="19"/>
      <c r="F201" s="202"/>
      <c r="G201" s="229"/>
      <c r="H201" s="229"/>
      <c r="I201" s="20"/>
      <c r="J201" s="95"/>
    </row>
    <row r="202" spans="1:10" ht="20.100000000000001" customHeight="1" x14ac:dyDescent="0.25">
      <c r="A202" s="43">
        <v>196</v>
      </c>
      <c r="B202" s="18"/>
      <c r="C202" s="18"/>
      <c r="D202" s="19"/>
      <c r="E202" s="19"/>
      <c r="F202" s="202"/>
      <c r="G202" s="229"/>
      <c r="H202" s="229"/>
      <c r="I202" s="20"/>
      <c r="J202" s="95"/>
    </row>
    <row r="203" spans="1:10" ht="20.100000000000001" customHeight="1" x14ac:dyDescent="0.25">
      <c r="A203" s="43">
        <v>197</v>
      </c>
      <c r="B203" s="18"/>
      <c r="C203" s="18"/>
      <c r="D203" s="19"/>
      <c r="E203" s="19"/>
      <c r="F203" s="202"/>
      <c r="G203" s="229"/>
      <c r="H203" s="229"/>
      <c r="I203" s="20"/>
      <c r="J203" s="95"/>
    </row>
    <row r="204" spans="1:10" ht="20.100000000000001" customHeight="1" x14ac:dyDescent="0.25">
      <c r="A204" s="43">
        <v>198</v>
      </c>
      <c r="B204" s="18"/>
      <c r="C204" s="18"/>
      <c r="D204" s="19"/>
      <c r="E204" s="19"/>
      <c r="F204" s="202"/>
      <c r="G204" s="229"/>
      <c r="H204" s="229"/>
      <c r="I204" s="20"/>
      <c r="J204" s="95"/>
    </row>
    <row r="205" spans="1:10" ht="20.100000000000001" customHeight="1" x14ac:dyDescent="0.25">
      <c r="A205" s="43">
        <v>199</v>
      </c>
      <c r="B205" s="18"/>
      <c r="C205" s="18"/>
      <c r="D205" s="19"/>
      <c r="E205" s="19"/>
      <c r="F205" s="202"/>
      <c r="G205" s="229"/>
      <c r="H205" s="229"/>
      <c r="I205" s="20"/>
      <c r="J205" s="95"/>
    </row>
    <row r="206" spans="1:10" ht="20.100000000000001" customHeight="1" x14ac:dyDescent="0.25">
      <c r="A206" s="43">
        <v>200</v>
      </c>
      <c r="B206" s="18"/>
      <c r="C206" s="18"/>
      <c r="D206" s="19"/>
      <c r="E206" s="19"/>
      <c r="F206" s="202"/>
      <c r="G206" s="229"/>
      <c r="H206" s="229"/>
      <c r="I206" s="20"/>
      <c r="J206" s="95"/>
    </row>
    <row r="207" spans="1:10" ht="20.100000000000001" customHeight="1" x14ac:dyDescent="0.25">
      <c r="A207" s="43">
        <v>201</v>
      </c>
      <c r="B207" s="18"/>
      <c r="C207" s="18"/>
      <c r="D207" s="19"/>
      <c r="E207" s="19"/>
      <c r="F207" s="202"/>
      <c r="G207" s="229"/>
      <c r="H207" s="229"/>
      <c r="I207" s="20"/>
      <c r="J207" s="95"/>
    </row>
    <row r="208" spans="1:10" ht="20.100000000000001" customHeight="1" x14ac:dyDescent="0.25">
      <c r="A208" s="43">
        <v>202</v>
      </c>
      <c r="B208" s="18"/>
      <c r="C208" s="18"/>
      <c r="D208" s="19"/>
      <c r="E208" s="19"/>
      <c r="F208" s="202"/>
      <c r="G208" s="229"/>
      <c r="H208" s="229"/>
      <c r="I208" s="20"/>
      <c r="J208" s="95"/>
    </row>
    <row r="209" spans="1:10" ht="20.100000000000001" customHeight="1" x14ac:dyDescent="0.25">
      <c r="A209" s="43">
        <v>203</v>
      </c>
      <c r="B209" s="18"/>
      <c r="C209" s="18"/>
      <c r="D209" s="19"/>
      <c r="E209" s="19"/>
      <c r="F209" s="202"/>
      <c r="G209" s="229"/>
      <c r="H209" s="229"/>
      <c r="I209" s="20"/>
      <c r="J209" s="95"/>
    </row>
    <row r="210" spans="1:10" ht="20.100000000000001" customHeight="1" x14ac:dyDescent="0.25">
      <c r="A210" s="43">
        <v>204</v>
      </c>
      <c r="B210" s="18"/>
      <c r="C210" s="18"/>
      <c r="D210" s="19"/>
      <c r="E210" s="19"/>
      <c r="F210" s="202"/>
      <c r="G210" s="229"/>
      <c r="H210" s="229"/>
      <c r="I210" s="20"/>
      <c r="J210" s="95"/>
    </row>
    <row r="211" spans="1:10" ht="20.100000000000001" customHeight="1" x14ac:dyDescent="0.25">
      <c r="A211" s="43">
        <v>205</v>
      </c>
      <c r="B211" s="18"/>
      <c r="C211" s="18"/>
      <c r="D211" s="19"/>
      <c r="E211" s="19"/>
      <c r="F211" s="202"/>
      <c r="G211" s="229"/>
      <c r="H211" s="229"/>
      <c r="I211" s="20"/>
      <c r="J211" s="95"/>
    </row>
    <row r="212" spans="1:10" ht="20.100000000000001" customHeight="1" x14ac:dyDescent="0.25">
      <c r="A212" s="43">
        <v>206</v>
      </c>
      <c r="B212" s="18"/>
      <c r="C212" s="18"/>
      <c r="D212" s="19"/>
      <c r="E212" s="19"/>
      <c r="F212" s="202"/>
      <c r="G212" s="229"/>
      <c r="H212" s="229"/>
      <c r="I212" s="20"/>
      <c r="J212" s="95"/>
    </row>
    <row r="213" spans="1:10" ht="20.100000000000001" customHeight="1" x14ac:dyDescent="0.25">
      <c r="A213" s="43">
        <v>207</v>
      </c>
      <c r="B213" s="18"/>
      <c r="C213" s="18"/>
      <c r="D213" s="19"/>
      <c r="E213" s="19"/>
      <c r="F213" s="202"/>
      <c r="G213" s="229"/>
      <c r="H213" s="229"/>
      <c r="I213" s="20"/>
      <c r="J213" s="95"/>
    </row>
    <row r="214" spans="1:10" ht="20.100000000000001" customHeight="1" x14ac:dyDescent="0.25">
      <c r="A214" s="43">
        <v>208</v>
      </c>
      <c r="B214" s="18"/>
      <c r="C214" s="18"/>
      <c r="D214" s="19"/>
      <c r="E214" s="19"/>
      <c r="F214" s="202"/>
      <c r="G214" s="229"/>
      <c r="H214" s="229"/>
      <c r="I214" s="20"/>
      <c r="J214" s="95"/>
    </row>
    <row r="215" spans="1:10" ht="20.100000000000001" customHeight="1" x14ac:dyDescent="0.25">
      <c r="A215" s="43">
        <v>209</v>
      </c>
      <c r="B215" s="18"/>
      <c r="C215" s="18"/>
      <c r="D215" s="19"/>
      <c r="E215" s="19"/>
      <c r="F215" s="202"/>
      <c r="G215" s="229"/>
      <c r="H215" s="229"/>
      <c r="I215" s="20"/>
      <c r="J215" s="95"/>
    </row>
    <row r="216" spans="1:10" ht="20.100000000000001" customHeight="1" x14ac:dyDescent="0.25">
      <c r="A216" s="43">
        <v>210</v>
      </c>
      <c r="B216" s="18"/>
      <c r="C216" s="18"/>
      <c r="D216" s="19"/>
      <c r="E216" s="19"/>
      <c r="F216" s="202"/>
      <c r="G216" s="229"/>
      <c r="H216" s="229"/>
      <c r="I216" s="20"/>
      <c r="J216" s="95"/>
    </row>
    <row r="217" spans="1:10" ht="20.100000000000001" customHeight="1" x14ac:dyDescent="0.25">
      <c r="A217" s="43">
        <v>211</v>
      </c>
      <c r="B217" s="18"/>
      <c r="C217" s="18"/>
      <c r="D217" s="19"/>
      <c r="E217" s="19"/>
      <c r="F217" s="202"/>
      <c r="G217" s="229"/>
      <c r="H217" s="229"/>
      <c r="I217" s="20"/>
      <c r="J217" s="95"/>
    </row>
    <row r="218" spans="1:10" ht="20.100000000000001" customHeight="1" x14ac:dyDescent="0.25">
      <c r="A218" s="43">
        <v>212</v>
      </c>
      <c r="B218" s="18"/>
      <c r="C218" s="18"/>
      <c r="D218" s="19"/>
      <c r="E218" s="19"/>
      <c r="F218" s="202"/>
      <c r="G218" s="229"/>
      <c r="H218" s="229"/>
      <c r="I218" s="20"/>
      <c r="J218" s="95"/>
    </row>
    <row r="219" spans="1:10" ht="20.100000000000001" customHeight="1" x14ac:dyDescent="0.25">
      <c r="A219" s="43">
        <v>213</v>
      </c>
      <c r="B219" s="18"/>
      <c r="C219" s="18"/>
      <c r="D219" s="19"/>
      <c r="E219" s="19"/>
      <c r="F219" s="202"/>
      <c r="G219" s="229"/>
      <c r="H219" s="229"/>
      <c r="I219" s="20"/>
      <c r="J219" s="95"/>
    </row>
    <row r="220" spans="1:10" ht="20.100000000000001" customHeight="1" x14ac:dyDescent="0.25">
      <c r="A220" s="43">
        <v>214</v>
      </c>
      <c r="B220" s="18"/>
      <c r="C220" s="18"/>
      <c r="D220" s="19"/>
      <c r="E220" s="19"/>
      <c r="F220" s="202"/>
      <c r="G220" s="229"/>
      <c r="H220" s="229"/>
      <c r="I220" s="20"/>
      <c r="J220" s="95"/>
    </row>
    <row r="221" spans="1:10" ht="20.100000000000001" customHeight="1" x14ac:dyDescent="0.25">
      <c r="A221" s="43">
        <v>215</v>
      </c>
      <c r="B221" s="18"/>
      <c r="C221" s="18"/>
      <c r="D221" s="19"/>
      <c r="E221" s="19"/>
      <c r="F221" s="202"/>
      <c r="G221" s="229"/>
      <c r="H221" s="229"/>
      <c r="I221" s="20"/>
      <c r="J221" s="95"/>
    </row>
    <row r="222" spans="1:10" ht="20.100000000000001" customHeight="1" x14ac:dyDescent="0.25">
      <c r="A222" s="43">
        <v>216</v>
      </c>
      <c r="B222" s="18"/>
      <c r="C222" s="18"/>
      <c r="D222" s="19"/>
      <c r="E222" s="19"/>
      <c r="F222" s="202"/>
      <c r="G222" s="229"/>
      <c r="H222" s="229"/>
      <c r="I222" s="20"/>
      <c r="J222" s="95"/>
    </row>
    <row r="223" spans="1:10" ht="20.100000000000001" customHeight="1" x14ac:dyDescent="0.25">
      <c r="A223" s="43">
        <v>217</v>
      </c>
      <c r="B223" s="18"/>
      <c r="C223" s="18"/>
      <c r="D223" s="19"/>
      <c r="E223" s="19"/>
      <c r="F223" s="202"/>
      <c r="G223" s="229"/>
      <c r="H223" s="229"/>
      <c r="I223" s="20"/>
      <c r="J223" s="95"/>
    </row>
    <row r="224" spans="1:10" ht="20.100000000000001" customHeight="1" x14ac:dyDescent="0.25">
      <c r="A224" s="43">
        <v>218</v>
      </c>
      <c r="B224" s="18"/>
      <c r="C224" s="18"/>
      <c r="D224" s="19"/>
      <c r="E224" s="19"/>
      <c r="F224" s="202"/>
      <c r="G224" s="229"/>
      <c r="H224" s="229"/>
      <c r="I224" s="20"/>
      <c r="J224" s="95"/>
    </row>
    <row r="225" spans="1:10" ht="20.100000000000001" customHeight="1" x14ac:dyDescent="0.25">
      <c r="A225" s="43">
        <v>219</v>
      </c>
      <c r="B225" s="18"/>
      <c r="C225" s="18"/>
      <c r="D225" s="19"/>
      <c r="E225" s="19"/>
      <c r="F225" s="202"/>
      <c r="G225" s="229"/>
      <c r="H225" s="229"/>
      <c r="I225" s="20"/>
      <c r="J225" s="95"/>
    </row>
    <row r="226" spans="1:10" ht="20.100000000000001" customHeight="1" x14ac:dyDescent="0.25">
      <c r="A226" s="43">
        <v>220</v>
      </c>
      <c r="B226" s="18"/>
      <c r="C226" s="18"/>
      <c r="D226" s="19"/>
      <c r="E226" s="19"/>
      <c r="F226" s="202"/>
      <c r="G226" s="229"/>
      <c r="H226" s="229"/>
      <c r="I226" s="20"/>
      <c r="J226" s="95"/>
    </row>
    <row r="227" spans="1:10" ht="20.100000000000001" customHeight="1" x14ac:dyDescent="0.25">
      <c r="A227" s="43">
        <v>221</v>
      </c>
      <c r="B227" s="18"/>
      <c r="C227" s="18"/>
      <c r="D227" s="19"/>
      <c r="E227" s="19"/>
      <c r="F227" s="202"/>
      <c r="G227" s="229"/>
      <c r="H227" s="229"/>
      <c r="I227" s="20"/>
      <c r="J227" s="95"/>
    </row>
    <row r="228" spans="1:10" ht="20.100000000000001" customHeight="1" x14ac:dyDescent="0.25">
      <c r="A228" s="43">
        <v>222</v>
      </c>
      <c r="B228" s="18"/>
      <c r="C228" s="18"/>
      <c r="D228" s="19"/>
      <c r="E228" s="19"/>
      <c r="F228" s="202"/>
      <c r="G228" s="229"/>
      <c r="H228" s="229"/>
      <c r="I228" s="20"/>
      <c r="J228" s="95"/>
    </row>
    <row r="229" spans="1:10" ht="20.100000000000001" customHeight="1" x14ac:dyDescent="0.25">
      <c r="A229" s="43">
        <v>223</v>
      </c>
      <c r="B229" s="18"/>
      <c r="C229" s="18"/>
      <c r="D229" s="19"/>
      <c r="E229" s="19"/>
      <c r="F229" s="202"/>
      <c r="G229" s="229"/>
      <c r="H229" s="229"/>
      <c r="I229" s="20"/>
      <c r="J229" s="95"/>
    </row>
    <row r="230" spans="1:10" ht="20.100000000000001" customHeight="1" x14ac:dyDescent="0.25">
      <c r="A230" s="43">
        <v>224</v>
      </c>
      <c r="B230" s="18"/>
      <c r="C230" s="18"/>
      <c r="D230" s="19"/>
      <c r="E230" s="19"/>
      <c r="F230" s="202"/>
      <c r="G230" s="229"/>
      <c r="H230" s="229"/>
      <c r="I230" s="20"/>
      <c r="J230" s="95"/>
    </row>
    <row r="231" spans="1:10" ht="20.100000000000001" customHeight="1" x14ac:dyDescent="0.25">
      <c r="A231" s="43">
        <v>225</v>
      </c>
      <c r="B231" s="18"/>
      <c r="C231" s="18"/>
      <c r="D231" s="19"/>
      <c r="E231" s="19"/>
      <c r="F231" s="202"/>
      <c r="G231" s="229"/>
      <c r="H231" s="229"/>
      <c r="I231" s="20"/>
      <c r="J231" s="95"/>
    </row>
    <row r="232" spans="1:10" ht="20.100000000000001" customHeight="1" x14ac:dyDescent="0.25">
      <c r="A232" s="43">
        <v>226</v>
      </c>
      <c r="B232" s="18"/>
      <c r="C232" s="18"/>
      <c r="D232" s="19"/>
      <c r="E232" s="19"/>
      <c r="F232" s="202"/>
      <c r="G232" s="229"/>
      <c r="H232" s="229"/>
      <c r="I232" s="20"/>
      <c r="J232" s="95"/>
    </row>
    <row r="233" spans="1:10" ht="20.100000000000001" customHeight="1" x14ac:dyDescent="0.25">
      <c r="A233" s="43">
        <v>227</v>
      </c>
      <c r="B233" s="18"/>
      <c r="C233" s="18"/>
      <c r="D233" s="19"/>
      <c r="E233" s="19"/>
      <c r="F233" s="202"/>
      <c r="G233" s="229"/>
      <c r="H233" s="229"/>
      <c r="I233" s="20"/>
      <c r="J233" s="95"/>
    </row>
    <row r="234" spans="1:10" ht="20.100000000000001" customHeight="1" x14ac:dyDescent="0.25">
      <c r="A234" s="43">
        <v>228</v>
      </c>
      <c r="B234" s="18"/>
      <c r="C234" s="18"/>
      <c r="D234" s="19"/>
      <c r="E234" s="19"/>
      <c r="F234" s="202"/>
      <c r="G234" s="229"/>
      <c r="H234" s="229"/>
      <c r="I234" s="20"/>
      <c r="J234" s="95"/>
    </row>
    <row r="235" spans="1:10" ht="20.100000000000001" customHeight="1" x14ac:dyDescent="0.25">
      <c r="A235" s="43">
        <v>229</v>
      </c>
      <c r="B235" s="18"/>
      <c r="C235" s="18"/>
      <c r="D235" s="19"/>
      <c r="E235" s="19"/>
      <c r="F235" s="202"/>
      <c r="G235" s="229"/>
      <c r="H235" s="229"/>
      <c r="I235" s="20"/>
      <c r="J235" s="95"/>
    </row>
    <row r="236" spans="1:10" ht="20.100000000000001" customHeight="1" x14ac:dyDescent="0.25">
      <c r="A236" s="43">
        <v>230</v>
      </c>
      <c r="B236" s="18"/>
      <c r="C236" s="18"/>
      <c r="D236" s="19"/>
      <c r="E236" s="19"/>
      <c r="F236" s="202"/>
      <c r="G236" s="229"/>
      <c r="H236" s="229"/>
      <c r="I236" s="20"/>
      <c r="J236" s="95"/>
    </row>
    <row r="237" spans="1:10" ht="20.100000000000001" customHeight="1" x14ac:dyDescent="0.25">
      <c r="A237" s="43">
        <v>231</v>
      </c>
      <c r="B237" s="18"/>
      <c r="C237" s="18"/>
      <c r="D237" s="19"/>
      <c r="E237" s="19"/>
      <c r="F237" s="202"/>
      <c r="G237" s="229"/>
      <c r="H237" s="229"/>
      <c r="I237" s="20"/>
      <c r="J237" s="95"/>
    </row>
    <row r="238" spans="1:10" ht="20.100000000000001" customHeight="1" x14ac:dyDescent="0.25">
      <c r="A238" s="43">
        <v>232</v>
      </c>
      <c r="B238" s="18"/>
      <c r="C238" s="18"/>
      <c r="D238" s="19"/>
      <c r="E238" s="19"/>
      <c r="F238" s="202"/>
      <c r="G238" s="229"/>
      <c r="H238" s="229"/>
      <c r="I238" s="20"/>
      <c r="J238" s="95"/>
    </row>
    <row r="239" spans="1:10" ht="20.100000000000001" customHeight="1" x14ac:dyDescent="0.25">
      <c r="A239" s="43">
        <v>233</v>
      </c>
      <c r="B239" s="18"/>
      <c r="C239" s="18"/>
      <c r="D239" s="19"/>
      <c r="E239" s="19"/>
      <c r="F239" s="202"/>
      <c r="G239" s="229"/>
      <c r="H239" s="229"/>
      <c r="I239" s="20"/>
      <c r="J239" s="95"/>
    </row>
    <row r="240" spans="1:10" ht="20.100000000000001" customHeight="1" x14ac:dyDescent="0.25">
      <c r="A240" s="43">
        <v>234</v>
      </c>
      <c r="B240" s="18"/>
      <c r="C240" s="18"/>
      <c r="D240" s="19"/>
      <c r="E240" s="19"/>
      <c r="F240" s="202"/>
      <c r="G240" s="229"/>
      <c r="H240" s="229"/>
      <c r="I240" s="20"/>
      <c r="J240" s="95"/>
    </row>
    <row r="241" spans="1:10" ht="20.100000000000001" customHeight="1" x14ac:dyDescent="0.25">
      <c r="A241" s="43">
        <v>235</v>
      </c>
      <c r="B241" s="18"/>
      <c r="C241" s="18"/>
      <c r="D241" s="19"/>
      <c r="E241" s="19"/>
      <c r="F241" s="202"/>
      <c r="G241" s="229"/>
      <c r="H241" s="229"/>
      <c r="I241" s="20"/>
      <c r="J241" s="95"/>
    </row>
    <row r="242" spans="1:10" ht="20.100000000000001" customHeight="1" x14ac:dyDescent="0.25">
      <c r="A242" s="43">
        <v>236</v>
      </c>
      <c r="B242" s="18"/>
      <c r="C242" s="18"/>
      <c r="D242" s="19"/>
      <c r="E242" s="19"/>
      <c r="F242" s="202"/>
      <c r="G242" s="229"/>
      <c r="H242" s="229"/>
      <c r="I242" s="20"/>
      <c r="J242" s="95"/>
    </row>
    <row r="243" spans="1:10" ht="20.100000000000001" customHeight="1" x14ac:dyDescent="0.25">
      <c r="A243" s="43">
        <v>237</v>
      </c>
      <c r="B243" s="18"/>
      <c r="C243" s="18"/>
      <c r="D243" s="19"/>
      <c r="E243" s="19"/>
      <c r="F243" s="202"/>
      <c r="G243" s="229"/>
      <c r="H243" s="229"/>
      <c r="I243" s="20"/>
      <c r="J243" s="95"/>
    </row>
    <row r="244" spans="1:10" ht="20.100000000000001" customHeight="1" x14ac:dyDescent="0.25">
      <c r="A244" s="43">
        <v>238</v>
      </c>
      <c r="B244" s="18"/>
      <c r="C244" s="18"/>
      <c r="D244" s="19"/>
      <c r="E244" s="19"/>
      <c r="F244" s="202"/>
      <c r="G244" s="229"/>
      <c r="H244" s="229"/>
      <c r="I244" s="20"/>
      <c r="J244" s="95"/>
    </row>
    <row r="245" spans="1:10" ht="20.100000000000001" customHeight="1" x14ac:dyDescent="0.25">
      <c r="A245" s="43">
        <v>239</v>
      </c>
      <c r="B245" s="18"/>
      <c r="C245" s="18"/>
      <c r="D245" s="19"/>
      <c r="E245" s="19"/>
      <c r="F245" s="202"/>
      <c r="G245" s="229"/>
      <c r="H245" s="229"/>
      <c r="I245" s="20"/>
      <c r="J245" s="95"/>
    </row>
    <row r="246" spans="1:10" ht="20.100000000000001" customHeight="1" x14ac:dyDescent="0.25">
      <c r="A246" s="43">
        <v>240</v>
      </c>
      <c r="B246" s="18"/>
      <c r="C246" s="18"/>
      <c r="D246" s="19"/>
      <c r="E246" s="19"/>
      <c r="F246" s="202"/>
      <c r="G246" s="229"/>
      <c r="H246" s="229"/>
      <c r="I246" s="20"/>
      <c r="J246" s="95"/>
    </row>
    <row r="247" spans="1:10" ht="20.100000000000001" customHeight="1" x14ac:dyDescent="0.25">
      <c r="A247" s="43">
        <v>241</v>
      </c>
      <c r="B247" s="18"/>
      <c r="C247" s="18"/>
      <c r="D247" s="19"/>
      <c r="E247" s="19"/>
      <c r="F247" s="202"/>
      <c r="G247" s="229"/>
      <c r="H247" s="229"/>
      <c r="I247" s="20"/>
      <c r="J247" s="95"/>
    </row>
    <row r="248" spans="1:10" ht="20.100000000000001" customHeight="1" x14ac:dyDescent="0.25">
      <c r="A248" s="43">
        <v>242</v>
      </c>
      <c r="B248" s="18"/>
      <c r="C248" s="18"/>
      <c r="D248" s="19"/>
      <c r="E248" s="19"/>
      <c r="F248" s="202"/>
      <c r="G248" s="229"/>
      <c r="H248" s="229"/>
      <c r="I248" s="20"/>
      <c r="J248" s="95"/>
    </row>
    <row r="249" spans="1:10" ht="20.100000000000001" customHeight="1" x14ac:dyDescent="0.25">
      <c r="A249" s="43">
        <v>243</v>
      </c>
      <c r="B249" s="18"/>
      <c r="C249" s="18"/>
      <c r="D249" s="19"/>
      <c r="E249" s="19"/>
      <c r="F249" s="202"/>
      <c r="G249" s="229"/>
      <c r="H249" s="229"/>
      <c r="I249" s="20"/>
      <c r="J249" s="95"/>
    </row>
    <row r="250" spans="1:10" ht="20.100000000000001" customHeight="1" x14ac:dyDescent="0.25">
      <c r="A250" s="43">
        <v>244</v>
      </c>
      <c r="B250" s="18"/>
      <c r="C250" s="18"/>
      <c r="D250" s="19"/>
      <c r="E250" s="19"/>
      <c r="F250" s="202"/>
      <c r="G250" s="229"/>
      <c r="H250" s="229"/>
      <c r="I250" s="20"/>
      <c r="J250" s="95"/>
    </row>
    <row r="251" spans="1:10" ht="20.100000000000001" customHeight="1" x14ac:dyDescent="0.25">
      <c r="A251" s="43">
        <v>245</v>
      </c>
      <c r="B251" s="18"/>
      <c r="C251" s="18"/>
      <c r="D251" s="19"/>
      <c r="E251" s="19"/>
      <c r="F251" s="202"/>
      <c r="G251" s="229"/>
      <c r="H251" s="229"/>
      <c r="I251" s="20"/>
      <c r="J251" s="95"/>
    </row>
    <row r="252" spans="1:10" ht="20.100000000000001" customHeight="1" x14ac:dyDescent="0.25">
      <c r="A252" s="43">
        <v>246</v>
      </c>
      <c r="B252" s="18"/>
      <c r="C252" s="18"/>
      <c r="D252" s="19"/>
      <c r="E252" s="19"/>
      <c r="F252" s="202"/>
      <c r="G252" s="229"/>
      <c r="H252" s="229"/>
      <c r="I252" s="20"/>
      <c r="J252" s="95"/>
    </row>
    <row r="253" spans="1:10" ht="20.100000000000001" customHeight="1" x14ac:dyDescent="0.25">
      <c r="A253" s="43">
        <v>247</v>
      </c>
      <c r="B253" s="18"/>
      <c r="C253" s="18"/>
      <c r="D253" s="19"/>
      <c r="E253" s="19"/>
      <c r="F253" s="202"/>
      <c r="G253" s="229"/>
      <c r="H253" s="229"/>
      <c r="I253" s="20"/>
      <c r="J253" s="95"/>
    </row>
    <row r="254" spans="1:10" ht="20.100000000000001" customHeight="1" x14ac:dyDescent="0.25">
      <c r="A254" s="43">
        <v>248</v>
      </c>
      <c r="B254" s="18"/>
      <c r="C254" s="18"/>
      <c r="D254" s="19"/>
      <c r="E254" s="19"/>
      <c r="F254" s="202"/>
      <c r="G254" s="229"/>
      <c r="H254" s="229"/>
      <c r="I254" s="20"/>
      <c r="J254" s="95"/>
    </row>
    <row r="255" spans="1:10" ht="20.100000000000001" customHeight="1" x14ac:dyDescent="0.25">
      <c r="A255" s="43">
        <v>249</v>
      </c>
      <c r="B255" s="18"/>
      <c r="C255" s="18"/>
      <c r="D255" s="19"/>
      <c r="E255" s="19"/>
      <c r="F255" s="202"/>
      <c r="G255" s="229"/>
      <c r="H255" s="229"/>
      <c r="I255" s="20"/>
      <c r="J255" s="95"/>
    </row>
    <row r="256" spans="1:10" ht="20.100000000000001" customHeight="1" x14ac:dyDescent="0.25">
      <c r="A256" s="43">
        <v>250</v>
      </c>
      <c r="B256" s="18"/>
      <c r="C256" s="18"/>
      <c r="D256" s="19"/>
      <c r="E256" s="19"/>
      <c r="F256" s="202"/>
      <c r="G256" s="229"/>
      <c r="H256" s="229"/>
      <c r="I256" s="20"/>
      <c r="J256" s="95"/>
    </row>
    <row r="257" spans="1:10" ht="20.100000000000001" customHeight="1" x14ac:dyDescent="0.25">
      <c r="A257" s="43">
        <v>251</v>
      </c>
      <c r="B257" s="18"/>
      <c r="C257" s="18"/>
      <c r="D257" s="19"/>
      <c r="E257" s="19"/>
      <c r="F257" s="202"/>
      <c r="G257" s="229"/>
      <c r="H257" s="229"/>
      <c r="I257" s="20"/>
      <c r="J257" s="95"/>
    </row>
    <row r="258" spans="1:10" ht="20.100000000000001" customHeight="1" x14ac:dyDescent="0.25">
      <c r="A258" s="43">
        <v>252</v>
      </c>
      <c r="B258" s="18"/>
      <c r="C258" s="18"/>
      <c r="D258" s="19"/>
      <c r="E258" s="19"/>
      <c r="F258" s="202"/>
      <c r="G258" s="229"/>
      <c r="H258" s="229"/>
      <c r="I258" s="20"/>
      <c r="J258" s="95"/>
    </row>
    <row r="259" spans="1:10" ht="20.100000000000001" customHeight="1" x14ac:dyDescent="0.25">
      <c r="A259" s="43">
        <v>253</v>
      </c>
      <c r="B259" s="18"/>
      <c r="C259" s="18"/>
      <c r="D259" s="19"/>
      <c r="E259" s="19"/>
      <c r="F259" s="202"/>
      <c r="G259" s="229"/>
      <c r="H259" s="229"/>
      <c r="I259" s="20"/>
      <c r="J259" s="95"/>
    </row>
    <row r="260" spans="1:10" ht="20.100000000000001" customHeight="1" x14ac:dyDescent="0.25">
      <c r="A260" s="43">
        <v>254</v>
      </c>
      <c r="B260" s="18"/>
      <c r="C260" s="18"/>
      <c r="D260" s="19"/>
      <c r="E260" s="19"/>
      <c r="F260" s="202"/>
      <c r="G260" s="229"/>
      <c r="H260" s="229"/>
      <c r="I260" s="20"/>
      <c r="J260" s="95"/>
    </row>
    <row r="261" spans="1:10" ht="20.100000000000001" customHeight="1" x14ac:dyDescent="0.25">
      <c r="A261" s="43">
        <v>255</v>
      </c>
      <c r="B261" s="18"/>
      <c r="C261" s="18"/>
      <c r="D261" s="19"/>
      <c r="E261" s="19"/>
      <c r="F261" s="202"/>
      <c r="G261" s="229"/>
      <c r="H261" s="229"/>
      <c r="I261" s="20"/>
      <c r="J261" s="95"/>
    </row>
    <row r="262" spans="1:10" ht="20.100000000000001" customHeight="1" x14ac:dyDescent="0.25">
      <c r="A262" s="43">
        <v>256</v>
      </c>
      <c r="B262" s="18"/>
      <c r="C262" s="18"/>
      <c r="D262" s="19"/>
      <c r="E262" s="19"/>
      <c r="F262" s="202"/>
      <c r="G262" s="229"/>
      <c r="H262" s="229"/>
      <c r="I262" s="20"/>
      <c r="J262" s="95"/>
    </row>
    <row r="263" spans="1:10" ht="20.100000000000001" customHeight="1" x14ac:dyDescent="0.25">
      <c r="A263" s="43">
        <v>257</v>
      </c>
      <c r="B263" s="18"/>
      <c r="C263" s="18"/>
      <c r="D263" s="19"/>
      <c r="E263" s="19"/>
      <c r="F263" s="202"/>
      <c r="G263" s="229"/>
      <c r="H263" s="229"/>
      <c r="I263" s="20"/>
      <c r="J263" s="95"/>
    </row>
    <row r="264" spans="1:10" ht="20.100000000000001" customHeight="1" x14ac:dyDescent="0.25">
      <c r="A264" s="43">
        <v>258</v>
      </c>
      <c r="B264" s="18"/>
      <c r="C264" s="18"/>
      <c r="D264" s="19"/>
      <c r="E264" s="19"/>
      <c r="F264" s="202"/>
      <c r="G264" s="229"/>
      <c r="H264" s="229"/>
      <c r="I264" s="20"/>
      <c r="J264" s="95"/>
    </row>
    <row r="265" spans="1:10" ht="20.100000000000001" customHeight="1" x14ac:dyDescent="0.25">
      <c r="A265" s="43">
        <v>259</v>
      </c>
      <c r="B265" s="18"/>
      <c r="C265" s="18"/>
      <c r="D265" s="19"/>
      <c r="E265" s="19"/>
      <c r="F265" s="202"/>
      <c r="G265" s="229"/>
      <c r="H265" s="229"/>
      <c r="I265" s="20"/>
      <c r="J265" s="95"/>
    </row>
    <row r="266" spans="1:10" ht="20.100000000000001" customHeight="1" x14ac:dyDescent="0.25">
      <c r="A266" s="43">
        <v>260</v>
      </c>
      <c r="B266" s="18"/>
      <c r="C266" s="18"/>
      <c r="D266" s="19"/>
      <c r="E266" s="19"/>
      <c r="F266" s="202"/>
      <c r="G266" s="229"/>
      <c r="H266" s="229"/>
      <c r="I266" s="20"/>
      <c r="J266" s="95"/>
    </row>
    <row r="267" spans="1:10" ht="20.100000000000001" customHeight="1" x14ac:dyDescent="0.25">
      <c r="A267" s="43">
        <v>261</v>
      </c>
      <c r="B267" s="18"/>
      <c r="C267" s="18"/>
      <c r="D267" s="19"/>
      <c r="E267" s="19"/>
      <c r="F267" s="202"/>
      <c r="G267" s="229"/>
      <c r="H267" s="229"/>
      <c r="I267" s="20"/>
      <c r="J267" s="95"/>
    </row>
    <row r="268" spans="1:10" ht="20.100000000000001" customHeight="1" x14ac:dyDescent="0.25">
      <c r="A268" s="43">
        <v>262</v>
      </c>
      <c r="B268" s="18"/>
      <c r="C268" s="18"/>
      <c r="D268" s="19"/>
      <c r="E268" s="19"/>
      <c r="F268" s="202"/>
      <c r="G268" s="229"/>
      <c r="H268" s="229"/>
      <c r="I268" s="20"/>
      <c r="J268" s="95"/>
    </row>
    <row r="269" spans="1:10" ht="20.100000000000001" customHeight="1" x14ac:dyDescent="0.25">
      <c r="A269" s="43">
        <v>263</v>
      </c>
      <c r="B269" s="18"/>
      <c r="C269" s="18"/>
      <c r="D269" s="19"/>
      <c r="E269" s="19"/>
      <c r="F269" s="202"/>
      <c r="G269" s="229"/>
      <c r="H269" s="229"/>
      <c r="I269" s="20"/>
      <c r="J269" s="95"/>
    </row>
    <row r="270" spans="1:10" ht="20.100000000000001" customHeight="1" x14ac:dyDescent="0.25">
      <c r="A270" s="43">
        <v>264</v>
      </c>
      <c r="B270" s="18"/>
      <c r="C270" s="18"/>
      <c r="D270" s="19"/>
      <c r="E270" s="19"/>
      <c r="F270" s="202"/>
      <c r="G270" s="229"/>
      <c r="H270" s="229"/>
      <c r="I270" s="20"/>
      <c r="J270" s="95"/>
    </row>
    <row r="271" spans="1:10" ht="20.100000000000001" customHeight="1" x14ac:dyDescent="0.25">
      <c r="A271" s="43">
        <v>265</v>
      </c>
      <c r="B271" s="18"/>
      <c r="C271" s="18"/>
      <c r="D271" s="19"/>
      <c r="E271" s="19"/>
      <c r="F271" s="202"/>
      <c r="G271" s="229"/>
      <c r="H271" s="229"/>
      <c r="I271" s="20"/>
      <c r="J271" s="95"/>
    </row>
    <row r="272" spans="1:10" ht="20.100000000000001" customHeight="1" x14ac:dyDescent="0.25">
      <c r="A272" s="43">
        <v>266</v>
      </c>
      <c r="B272" s="18"/>
      <c r="C272" s="18"/>
      <c r="D272" s="19"/>
      <c r="E272" s="19"/>
      <c r="F272" s="202"/>
      <c r="G272" s="229"/>
      <c r="H272" s="229"/>
      <c r="I272" s="20"/>
      <c r="J272" s="95"/>
    </row>
    <row r="273" spans="1:10" ht="20.100000000000001" customHeight="1" x14ac:dyDescent="0.25">
      <c r="A273" s="43">
        <v>267</v>
      </c>
      <c r="B273" s="18"/>
      <c r="C273" s="18"/>
      <c r="D273" s="19"/>
      <c r="E273" s="19"/>
      <c r="F273" s="202"/>
      <c r="G273" s="229"/>
      <c r="H273" s="229"/>
      <c r="I273" s="20"/>
      <c r="J273" s="95"/>
    </row>
    <row r="274" spans="1:10" ht="20.100000000000001" customHeight="1" x14ac:dyDescent="0.25">
      <c r="A274" s="43">
        <v>268</v>
      </c>
      <c r="B274" s="18"/>
      <c r="C274" s="18"/>
      <c r="D274" s="19"/>
      <c r="E274" s="19"/>
      <c r="F274" s="202"/>
      <c r="G274" s="229"/>
      <c r="H274" s="229"/>
      <c r="I274" s="20"/>
      <c r="J274" s="95"/>
    </row>
    <row r="275" spans="1:10" ht="20.100000000000001" customHeight="1" x14ac:dyDescent="0.25">
      <c r="A275" s="43">
        <v>269</v>
      </c>
      <c r="B275" s="18"/>
      <c r="C275" s="18"/>
      <c r="D275" s="19"/>
      <c r="E275" s="19"/>
      <c r="F275" s="202"/>
      <c r="G275" s="229"/>
      <c r="H275" s="229"/>
      <c r="I275" s="20"/>
      <c r="J275" s="95"/>
    </row>
    <row r="276" spans="1:10" ht="20.100000000000001" customHeight="1" x14ac:dyDescent="0.25">
      <c r="A276" s="43">
        <v>270</v>
      </c>
      <c r="B276" s="18"/>
      <c r="C276" s="18"/>
      <c r="D276" s="19"/>
      <c r="E276" s="19"/>
      <c r="F276" s="202"/>
      <c r="G276" s="229"/>
      <c r="H276" s="229"/>
      <c r="I276" s="20"/>
      <c r="J276" s="95"/>
    </row>
    <row r="277" spans="1:10" ht="20.100000000000001" customHeight="1" x14ac:dyDescent="0.25">
      <c r="A277" s="43">
        <v>271</v>
      </c>
      <c r="B277" s="18"/>
      <c r="C277" s="18"/>
      <c r="D277" s="19"/>
      <c r="E277" s="19"/>
      <c r="F277" s="202"/>
      <c r="G277" s="229"/>
      <c r="H277" s="229"/>
      <c r="I277" s="20"/>
      <c r="J277" s="95"/>
    </row>
    <row r="278" spans="1:10" ht="20.100000000000001" customHeight="1" x14ac:dyDescent="0.25">
      <c r="A278" s="43">
        <v>272</v>
      </c>
      <c r="B278" s="18"/>
      <c r="C278" s="18"/>
      <c r="D278" s="19"/>
      <c r="E278" s="19"/>
      <c r="F278" s="202"/>
      <c r="G278" s="229"/>
      <c r="H278" s="229"/>
      <c r="I278" s="20"/>
      <c r="J278" s="95"/>
    </row>
    <row r="279" spans="1:10" ht="20.100000000000001" customHeight="1" x14ac:dyDescent="0.25">
      <c r="A279" s="43">
        <v>273</v>
      </c>
      <c r="B279" s="18"/>
      <c r="C279" s="18"/>
      <c r="D279" s="19"/>
      <c r="E279" s="19"/>
      <c r="F279" s="202"/>
      <c r="G279" s="229"/>
      <c r="H279" s="229"/>
      <c r="I279" s="20"/>
      <c r="J279" s="95"/>
    </row>
    <row r="280" spans="1:10" ht="20.100000000000001" customHeight="1" x14ac:dyDescent="0.25">
      <c r="A280" s="43">
        <v>274</v>
      </c>
      <c r="B280" s="18"/>
      <c r="C280" s="18"/>
      <c r="D280" s="19"/>
      <c r="E280" s="19"/>
      <c r="F280" s="202"/>
      <c r="G280" s="229"/>
      <c r="H280" s="229"/>
      <c r="I280" s="20"/>
      <c r="J280" s="95"/>
    </row>
    <row r="281" spans="1:10" ht="20.100000000000001" customHeight="1" x14ac:dyDescent="0.25">
      <c r="A281" s="43">
        <v>275</v>
      </c>
      <c r="B281" s="18"/>
      <c r="C281" s="18"/>
      <c r="D281" s="19"/>
      <c r="E281" s="19"/>
      <c r="F281" s="202"/>
      <c r="G281" s="229"/>
      <c r="H281" s="229"/>
      <c r="I281" s="20"/>
      <c r="J281" s="95"/>
    </row>
    <row r="282" spans="1:10" ht="20.100000000000001" customHeight="1" x14ac:dyDescent="0.25">
      <c r="A282" s="43">
        <v>276</v>
      </c>
      <c r="B282" s="18"/>
      <c r="C282" s="18"/>
      <c r="D282" s="19"/>
      <c r="E282" s="19"/>
      <c r="F282" s="202"/>
      <c r="G282" s="229"/>
      <c r="H282" s="229"/>
      <c r="I282" s="20"/>
      <c r="J282" s="95"/>
    </row>
    <row r="283" spans="1:10" ht="20.100000000000001" customHeight="1" x14ac:dyDescent="0.25">
      <c r="A283" s="43">
        <v>277</v>
      </c>
      <c r="B283" s="18"/>
      <c r="C283" s="18"/>
      <c r="D283" s="19"/>
      <c r="E283" s="19"/>
      <c r="F283" s="202"/>
      <c r="G283" s="229"/>
      <c r="H283" s="229"/>
      <c r="I283" s="20"/>
      <c r="J283" s="95"/>
    </row>
    <row r="284" spans="1:10" ht="20.100000000000001" customHeight="1" x14ac:dyDescent="0.25">
      <c r="A284" s="43">
        <v>278</v>
      </c>
      <c r="B284" s="18"/>
      <c r="C284" s="18"/>
      <c r="D284" s="19"/>
      <c r="E284" s="19"/>
      <c r="F284" s="202"/>
      <c r="G284" s="229"/>
      <c r="H284" s="229"/>
      <c r="I284" s="20"/>
      <c r="J284" s="95"/>
    </row>
    <row r="285" spans="1:10" ht="20.100000000000001" customHeight="1" x14ac:dyDescent="0.25">
      <c r="A285" s="43">
        <v>279</v>
      </c>
      <c r="B285" s="18"/>
      <c r="C285" s="18"/>
      <c r="D285" s="19"/>
      <c r="E285" s="19"/>
      <c r="F285" s="202"/>
      <c r="G285" s="229"/>
      <c r="H285" s="229"/>
      <c r="I285" s="20"/>
      <c r="J285" s="95"/>
    </row>
    <row r="286" spans="1:10" ht="20.100000000000001" customHeight="1" x14ac:dyDescent="0.25">
      <c r="A286" s="43">
        <v>280</v>
      </c>
      <c r="B286" s="18"/>
      <c r="C286" s="18"/>
      <c r="D286" s="19"/>
      <c r="E286" s="19"/>
      <c r="F286" s="202"/>
      <c r="G286" s="229"/>
      <c r="H286" s="229"/>
      <c r="I286" s="20"/>
      <c r="J286" s="95"/>
    </row>
    <row r="287" spans="1:10" ht="20.100000000000001" customHeight="1" x14ac:dyDescent="0.25">
      <c r="A287" s="43">
        <v>281</v>
      </c>
      <c r="B287" s="18"/>
      <c r="C287" s="18"/>
      <c r="D287" s="19"/>
      <c r="E287" s="19"/>
      <c r="F287" s="202"/>
      <c r="G287" s="229"/>
      <c r="H287" s="229"/>
      <c r="I287" s="20"/>
      <c r="J287" s="95"/>
    </row>
    <row r="288" spans="1:10" ht="20.100000000000001" customHeight="1" x14ac:dyDescent="0.25">
      <c r="A288" s="43">
        <v>282</v>
      </c>
      <c r="B288" s="18"/>
      <c r="C288" s="18"/>
      <c r="D288" s="19"/>
      <c r="E288" s="19"/>
      <c r="F288" s="202"/>
      <c r="G288" s="229"/>
      <c r="H288" s="229"/>
      <c r="I288" s="20"/>
      <c r="J288" s="95"/>
    </row>
    <row r="289" spans="1:10" ht="20.100000000000001" customHeight="1" x14ac:dyDescent="0.25">
      <c r="A289" s="43">
        <v>283</v>
      </c>
      <c r="B289" s="18"/>
      <c r="C289" s="18"/>
      <c r="D289" s="19"/>
      <c r="E289" s="19"/>
      <c r="F289" s="202"/>
      <c r="G289" s="229"/>
      <c r="H289" s="229"/>
      <c r="I289" s="20"/>
      <c r="J289" s="95"/>
    </row>
    <row r="290" spans="1:10" ht="20.100000000000001" customHeight="1" x14ac:dyDescent="0.25">
      <c r="A290" s="43">
        <v>284</v>
      </c>
      <c r="B290" s="18"/>
      <c r="C290" s="18"/>
      <c r="D290" s="19"/>
      <c r="E290" s="19"/>
      <c r="F290" s="202"/>
      <c r="G290" s="229"/>
      <c r="H290" s="229"/>
      <c r="I290" s="20"/>
      <c r="J290" s="95"/>
    </row>
    <row r="291" spans="1:10" ht="20.100000000000001" customHeight="1" x14ac:dyDescent="0.25">
      <c r="A291" s="43">
        <v>285</v>
      </c>
      <c r="B291" s="18"/>
      <c r="C291" s="18"/>
      <c r="D291" s="19"/>
      <c r="E291" s="19"/>
      <c r="F291" s="202"/>
      <c r="G291" s="229"/>
      <c r="H291" s="229"/>
      <c r="I291" s="20"/>
      <c r="J291" s="95"/>
    </row>
    <row r="292" spans="1:10" ht="20.100000000000001" customHeight="1" x14ac:dyDescent="0.25">
      <c r="A292" s="43">
        <v>286</v>
      </c>
      <c r="B292" s="18"/>
      <c r="C292" s="18"/>
      <c r="D292" s="19"/>
      <c r="E292" s="19"/>
      <c r="F292" s="202"/>
      <c r="G292" s="229"/>
      <c r="H292" s="229"/>
      <c r="I292" s="20"/>
      <c r="J292" s="95"/>
    </row>
    <row r="293" spans="1:10" ht="20.100000000000001" customHeight="1" x14ac:dyDescent="0.25">
      <c r="A293" s="43">
        <v>287</v>
      </c>
      <c r="B293" s="18"/>
      <c r="C293" s="18"/>
      <c r="D293" s="19"/>
      <c r="E293" s="19"/>
      <c r="F293" s="202"/>
      <c r="G293" s="229"/>
      <c r="H293" s="229"/>
      <c r="I293" s="20"/>
      <c r="J293" s="95"/>
    </row>
    <row r="294" spans="1:10" ht="20.100000000000001" customHeight="1" x14ac:dyDescent="0.25">
      <c r="A294" s="43">
        <v>288</v>
      </c>
      <c r="B294" s="18"/>
      <c r="C294" s="18"/>
      <c r="D294" s="19"/>
      <c r="E294" s="19"/>
      <c r="F294" s="202"/>
      <c r="G294" s="229"/>
      <c r="H294" s="229"/>
      <c r="I294" s="20"/>
      <c r="J294" s="95"/>
    </row>
    <row r="295" spans="1:10" ht="20.100000000000001" customHeight="1" x14ac:dyDescent="0.25">
      <c r="A295" s="43">
        <v>289</v>
      </c>
      <c r="B295" s="18"/>
      <c r="C295" s="18"/>
      <c r="D295" s="19"/>
      <c r="E295" s="19"/>
      <c r="F295" s="202"/>
      <c r="G295" s="229"/>
      <c r="H295" s="229"/>
      <c r="I295" s="20"/>
      <c r="J295" s="95"/>
    </row>
    <row r="296" spans="1:10" ht="20.100000000000001" customHeight="1" x14ac:dyDescent="0.25">
      <c r="A296" s="43">
        <v>290</v>
      </c>
      <c r="B296" s="18"/>
      <c r="C296" s="18"/>
      <c r="D296" s="19"/>
      <c r="E296" s="19"/>
      <c r="F296" s="202"/>
      <c r="G296" s="229"/>
      <c r="H296" s="229"/>
      <c r="I296" s="20"/>
      <c r="J296" s="95"/>
    </row>
    <row r="297" spans="1:10" ht="20.100000000000001" customHeight="1" x14ac:dyDescent="0.25">
      <c r="A297" s="43">
        <v>291</v>
      </c>
      <c r="B297" s="18"/>
      <c r="C297" s="18"/>
      <c r="D297" s="19"/>
      <c r="E297" s="19"/>
      <c r="F297" s="202"/>
      <c r="G297" s="229"/>
      <c r="H297" s="229"/>
      <c r="I297" s="20"/>
      <c r="J297" s="95"/>
    </row>
    <row r="298" spans="1:10" ht="20.100000000000001" customHeight="1" x14ac:dyDescent="0.25">
      <c r="A298" s="43">
        <v>292</v>
      </c>
      <c r="B298" s="18"/>
      <c r="C298" s="18"/>
      <c r="D298" s="19"/>
      <c r="E298" s="19"/>
      <c r="F298" s="202"/>
      <c r="G298" s="229"/>
      <c r="H298" s="229"/>
      <c r="I298" s="20"/>
      <c r="J298" s="95"/>
    </row>
    <row r="299" spans="1:10" ht="20.100000000000001" customHeight="1" x14ac:dyDescent="0.25">
      <c r="A299" s="43">
        <v>293</v>
      </c>
      <c r="B299" s="18"/>
      <c r="C299" s="18"/>
      <c r="D299" s="19"/>
      <c r="E299" s="19"/>
      <c r="F299" s="202"/>
      <c r="G299" s="229"/>
      <c r="H299" s="229"/>
      <c r="I299" s="20"/>
      <c r="J299" s="95"/>
    </row>
    <row r="300" spans="1:10" ht="20.100000000000001" customHeight="1" x14ac:dyDescent="0.25">
      <c r="A300" s="43">
        <v>294</v>
      </c>
      <c r="B300" s="18"/>
      <c r="C300" s="18"/>
      <c r="D300" s="19"/>
      <c r="E300" s="19"/>
      <c r="F300" s="202"/>
      <c r="G300" s="229"/>
      <c r="H300" s="229"/>
      <c r="I300" s="20"/>
      <c r="J300" s="95"/>
    </row>
    <row r="301" spans="1:10" ht="20.100000000000001" customHeight="1" x14ac:dyDescent="0.25">
      <c r="A301" s="43">
        <v>295</v>
      </c>
      <c r="B301" s="18"/>
      <c r="C301" s="18"/>
      <c r="D301" s="19"/>
      <c r="E301" s="19"/>
      <c r="F301" s="202"/>
      <c r="G301" s="229"/>
      <c r="H301" s="229"/>
      <c r="I301" s="20"/>
      <c r="J301" s="95"/>
    </row>
    <row r="302" spans="1:10" ht="20.100000000000001" customHeight="1" x14ac:dyDescent="0.25">
      <c r="A302" s="43">
        <v>296</v>
      </c>
      <c r="B302" s="18"/>
      <c r="C302" s="18"/>
      <c r="D302" s="19"/>
      <c r="E302" s="19"/>
      <c r="F302" s="202"/>
      <c r="G302" s="229"/>
      <c r="H302" s="229"/>
      <c r="I302" s="20"/>
      <c r="J302" s="95"/>
    </row>
    <row r="303" spans="1:10" ht="20.100000000000001" customHeight="1" x14ac:dyDescent="0.25">
      <c r="A303" s="43">
        <v>297</v>
      </c>
      <c r="B303" s="18"/>
      <c r="C303" s="18"/>
      <c r="D303" s="19"/>
      <c r="E303" s="19"/>
      <c r="F303" s="202"/>
      <c r="G303" s="229"/>
      <c r="H303" s="229"/>
      <c r="I303" s="20"/>
      <c r="J303" s="95"/>
    </row>
    <row r="304" spans="1:10" ht="20.100000000000001" customHeight="1" x14ac:dyDescent="0.25">
      <c r="A304" s="43">
        <v>298</v>
      </c>
      <c r="B304" s="18"/>
      <c r="C304" s="18"/>
      <c r="D304" s="19"/>
      <c r="E304" s="19"/>
      <c r="F304" s="202"/>
      <c r="G304" s="229"/>
      <c r="H304" s="229"/>
      <c r="I304" s="20"/>
      <c r="J304" s="95"/>
    </row>
    <row r="305" spans="1:10" ht="20.100000000000001" customHeight="1" x14ac:dyDescent="0.25">
      <c r="A305" s="43">
        <v>299</v>
      </c>
      <c r="B305" s="18"/>
      <c r="C305" s="18"/>
      <c r="D305" s="19"/>
      <c r="E305" s="19"/>
      <c r="F305" s="202"/>
      <c r="G305" s="229"/>
      <c r="H305" s="229"/>
      <c r="I305" s="20"/>
      <c r="J305" s="95"/>
    </row>
    <row r="306" spans="1:10" ht="20.100000000000001" customHeight="1" x14ac:dyDescent="0.25">
      <c r="A306" s="43">
        <v>300</v>
      </c>
      <c r="B306" s="18"/>
      <c r="C306" s="18"/>
      <c r="D306" s="19"/>
      <c r="E306" s="19"/>
      <c r="F306" s="202"/>
      <c r="G306" s="229"/>
      <c r="H306" s="229"/>
      <c r="I306" s="20"/>
      <c r="J306" s="95"/>
    </row>
    <row r="307" spans="1:10" ht="20.100000000000001" customHeight="1" x14ac:dyDescent="0.25">
      <c r="A307" s="43">
        <v>301</v>
      </c>
      <c r="B307" s="18"/>
      <c r="C307" s="18"/>
      <c r="D307" s="19"/>
      <c r="E307" s="19"/>
      <c r="F307" s="202"/>
      <c r="G307" s="229"/>
      <c r="H307" s="229"/>
      <c r="I307" s="20"/>
      <c r="J307" s="95"/>
    </row>
    <row r="308" spans="1:10" ht="20.100000000000001" customHeight="1" x14ac:dyDescent="0.25">
      <c r="A308" s="43">
        <v>302</v>
      </c>
      <c r="B308" s="18"/>
      <c r="C308" s="18"/>
      <c r="D308" s="19"/>
      <c r="E308" s="19"/>
      <c r="F308" s="202"/>
      <c r="G308" s="229"/>
      <c r="H308" s="229"/>
      <c r="I308" s="20"/>
      <c r="J308" s="95"/>
    </row>
    <row r="309" spans="1:10" ht="20.100000000000001" customHeight="1" x14ac:dyDescent="0.25">
      <c r="A309" s="43">
        <v>303</v>
      </c>
      <c r="B309" s="18"/>
      <c r="C309" s="18"/>
      <c r="D309" s="19"/>
      <c r="E309" s="19"/>
      <c r="F309" s="202"/>
      <c r="G309" s="229"/>
      <c r="H309" s="229"/>
      <c r="I309" s="20"/>
      <c r="J309" s="95"/>
    </row>
    <row r="310" spans="1:10" ht="20.100000000000001" customHeight="1" x14ac:dyDescent="0.25">
      <c r="A310" s="43">
        <v>304</v>
      </c>
      <c r="B310" s="18"/>
      <c r="C310" s="18"/>
      <c r="D310" s="19"/>
      <c r="E310" s="19"/>
      <c r="F310" s="202"/>
      <c r="G310" s="229"/>
      <c r="H310" s="229"/>
      <c r="I310" s="20"/>
      <c r="J310" s="95"/>
    </row>
    <row r="311" spans="1:10" ht="20.100000000000001" customHeight="1" x14ac:dyDescent="0.25">
      <c r="A311" s="43">
        <v>305</v>
      </c>
      <c r="B311" s="18"/>
      <c r="C311" s="18"/>
      <c r="D311" s="19"/>
      <c r="E311" s="19"/>
      <c r="F311" s="202"/>
      <c r="G311" s="229"/>
      <c r="H311" s="229"/>
      <c r="I311" s="20"/>
      <c r="J311" s="95"/>
    </row>
    <row r="312" spans="1:10" ht="20.100000000000001" customHeight="1" x14ac:dyDescent="0.25">
      <c r="A312" s="43">
        <v>306</v>
      </c>
      <c r="B312" s="18"/>
      <c r="C312" s="18"/>
      <c r="D312" s="19"/>
      <c r="E312" s="19"/>
      <c r="F312" s="202"/>
      <c r="G312" s="229"/>
      <c r="H312" s="229"/>
      <c r="I312" s="20"/>
      <c r="J312" s="95"/>
    </row>
    <row r="313" spans="1:10" ht="20.100000000000001" customHeight="1" x14ac:dyDescent="0.25">
      <c r="A313" s="43">
        <v>307</v>
      </c>
      <c r="B313" s="18"/>
      <c r="C313" s="18"/>
      <c r="D313" s="19"/>
      <c r="E313" s="19"/>
      <c r="F313" s="202"/>
      <c r="G313" s="229"/>
      <c r="H313" s="229"/>
      <c r="I313" s="20"/>
      <c r="J313" s="95"/>
    </row>
    <row r="314" spans="1:10" ht="20.100000000000001" customHeight="1" x14ac:dyDescent="0.25">
      <c r="A314" s="43">
        <v>308</v>
      </c>
      <c r="B314" s="18"/>
      <c r="C314" s="18"/>
      <c r="D314" s="19"/>
      <c r="E314" s="19"/>
      <c r="F314" s="202"/>
      <c r="G314" s="229"/>
      <c r="H314" s="229"/>
      <c r="I314" s="20"/>
      <c r="J314" s="95"/>
    </row>
    <row r="315" spans="1:10" ht="20.100000000000001" customHeight="1" x14ac:dyDescent="0.25">
      <c r="A315" s="43">
        <v>309</v>
      </c>
      <c r="B315" s="18"/>
      <c r="C315" s="18"/>
      <c r="D315" s="19"/>
      <c r="E315" s="19"/>
      <c r="F315" s="202"/>
      <c r="G315" s="229"/>
      <c r="H315" s="229"/>
      <c r="I315" s="20"/>
      <c r="J315" s="95"/>
    </row>
    <row r="316" spans="1:10" ht="20.100000000000001" customHeight="1" x14ac:dyDescent="0.25">
      <c r="A316" s="43">
        <v>310</v>
      </c>
      <c r="B316" s="18"/>
      <c r="C316" s="18"/>
      <c r="D316" s="19"/>
      <c r="E316" s="19"/>
      <c r="F316" s="202"/>
      <c r="G316" s="229"/>
      <c r="H316" s="229"/>
      <c r="I316" s="20"/>
      <c r="J316" s="95"/>
    </row>
    <row r="317" spans="1:10" ht="20.100000000000001" customHeight="1" x14ac:dyDescent="0.25">
      <c r="A317" s="43">
        <v>311</v>
      </c>
      <c r="B317" s="18"/>
      <c r="C317" s="18"/>
      <c r="D317" s="19"/>
      <c r="E317" s="19"/>
      <c r="F317" s="202"/>
      <c r="G317" s="229"/>
      <c r="H317" s="229"/>
      <c r="I317" s="20"/>
      <c r="J317" s="95"/>
    </row>
    <row r="318" spans="1:10" ht="20.100000000000001" customHeight="1" x14ac:dyDescent="0.25">
      <c r="A318" s="43">
        <v>312</v>
      </c>
      <c r="B318" s="18"/>
      <c r="C318" s="18"/>
      <c r="D318" s="19"/>
      <c r="E318" s="19"/>
      <c r="F318" s="202"/>
      <c r="G318" s="229"/>
      <c r="H318" s="229"/>
      <c r="I318" s="20"/>
      <c r="J318" s="95"/>
    </row>
    <row r="319" spans="1:10" ht="20.100000000000001" customHeight="1" x14ac:dyDescent="0.25">
      <c r="A319" s="43">
        <v>313</v>
      </c>
      <c r="B319" s="18"/>
      <c r="C319" s="18"/>
      <c r="D319" s="19"/>
      <c r="E319" s="19"/>
      <c r="F319" s="202"/>
      <c r="G319" s="229"/>
      <c r="H319" s="229"/>
      <c r="I319" s="20"/>
      <c r="J319" s="95"/>
    </row>
    <row r="320" spans="1:10" ht="20.100000000000001" customHeight="1" x14ac:dyDescent="0.25">
      <c r="A320" s="43">
        <v>314</v>
      </c>
      <c r="B320" s="18"/>
      <c r="C320" s="18"/>
      <c r="D320" s="19"/>
      <c r="E320" s="19"/>
      <c r="F320" s="202"/>
      <c r="G320" s="229"/>
      <c r="H320" s="229"/>
      <c r="I320" s="20"/>
      <c r="J320" s="95"/>
    </row>
    <row r="321" spans="1:10" ht="20.100000000000001" customHeight="1" x14ac:dyDescent="0.25">
      <c r="A321" s="43">
        <v>315</v>
      </c>
      <c r="B321" s="18"/>
      <c r="C321" s="18"/>
      <c r="D321" s="19"/>
      <c r="E321" s="19"/>
      <c r="F321" s="202"/>
      <c r="G321" s="229"/>
      <c r="H321" s="229"/>
      <c r="I321" s="20"/>
      <c r="J321" s="95"/>
    </row>
    <row r="322" spans="1:10" ht="20.100000000000001" customHeight="1" x14ac:dyDescent="0.25">
      <c r="A322" s="43">
        <v>316</v>
      </c>
      <c r="B322" s="18"/>
      <c r="C322" s="18"/>
      <c r="D322" s="19"/>
      <c r="E322" s="19"/>
      <c r="F322" s="202"/>
      <c r="G322" s="229"/>
      <c r="H322" s="229"/>
      <c r="I322" s="20"/>
      <c r="J322" s="95"/>
    </row>
    <row r="323" spans="1:10" ht="20.100000000000001" customHeight="1" x14ac:dyDescent="0.25">
      <c r="A323" s="43">
        <v>317</v>
      </c>
      <c r="B323" s="18"/>
      <c r="C323" s="18"/>
      <c r="D323" s="19"/>
      <c r="E323" s="19"/>
      <c r="F323" s="202"/>
      <c r="G323" s="229"/>
      <c r="H323" s="229"/>
      <c r="I323" s="20"/>
      <c r="J323" s="95"/>
    </row>
    <row r="324" spans="1:10" ht="20.100000000000001" customHeight="1" x14ac:dyDescent="0.25">
      <c r="A324" s="43">
        <v>318</v>
      </c>
      <c r="B324" s="18"/>
      <c r="C324" s="18"/>
      <c r="D324" s="19"/>
      <c r="E324" s="19"/>
      <c r="F324" s="202"/>
      <c r="G324" s="229"/>
      <c r="H324" s="229"/>
      <c r="I324" s="20"/>
      <c r="J324" s="95"/>
    </row>
    <row r="325" spans="1:10" ht="20.100000000000001" customHeight="1" x14ac:dyDescent="0.25">
      <c r="A325" s="43">
        <v>319</v>
      </c>
      <c r="B325" s="18"/>
      <c r="C325" s="18"/>
      <c r="D325" s="19"/>
      <c r="E325" s="19"/>
      <c r="F325" s="202"/>
      <c r="G325" s="229"/>
      <c r="H325" s="229"/>
      <c r="I325" s="20"/>
      <c r="J325" s="95"/>
    </row>
    <row r="326" spans="1:10" ht="20.100000000000001" customHeight="1" x14ac:dyDescent="0.25">
      <c r="A326" s="43">
        <v>320</v>
      </c>
      <c r="B326" s="18"/>
      <c r="C326" s="18"/>
      <c r="D326" s="19"/>
      <c r="E326" s="19"/>
      <c r="F326" s="202"/>
      <c r="G326" s="229"/>
      <c r="H326" s="229"/>
      <c r="I326" s="20"/>
      <c r="J326" s="95"/>
    </row>
    <row r="327" spans="1:10" ht="20.100000000000001" customHeight="1" x14ac:dyDescent="0.25">
      <c r="A327" s="43">
        <v>321</v>
      </c>
      <c r="B327" s="18"/>
      <c r="C327" s="18"/>
      <c r="D327" s="19"/>
      <c r="E327" s="19"/>
      <c r="F327" s="202"/>
      <c r="G327" s="229"/>
      <c r="H327" s="229"/>
      <c r="I327" s="20"/>
      <c r="J327" s="95"/>
    </row>
    <row r="328" spans="1:10" ht="20.100000000000001" customHeight="1" x14ac:dyDescent="0.25">
      <c r="A328" s="43">
        <v>322</v>
      </c>
      <c r="B328" s="18"/>
      <c r="C328" s="18"/>
      <c r="D328" s="19"/>
      <c r="E328" s="19"/>
      <c r="F328" s="202"/>
      <c r="G328" s="229"/>
      <c r="H328" s="229"/>
      <c r="I328" s="20"/>
      <c r="J328" s="95"/>
    </row>
    <row r="329" spans="1:10" ht="20.100000000000001" customHeight="1" x14ac:dyDescent="0.25">
      <c r="A329" s="43">
        <v>323</v>
      </c>
      <c r="B329" s="18"/>
      <c r="C329" s="18"/>
      <c r="D329" s="19"/>
      <c r="E329" s="19"/>
      <c r="F329" s="202"/>
      <c r="G329" s="229"/>
      <c r="H329" s="229"/>
      <c r="I329" s="20"/>
      <c r="J329" s="95"/>
    </row>
    <row r="330" spans="1:10" ht="20.100000000000001" customHeight="1" x14ac:dyDescent="0.25">
      <c r="A330" s="43">
        <v>324</v>
      </c>
      <c r="B330" s="18"/>
      <c r="C330" s="18"/>
      <c r="D330" s="19"/>
      <c r="E330" s="19"/>
      <c r="F330" s="202"/>
      <c r="G330" s="229"/>
      <c r="H330" s="229"/>
      <c r="I330" s="20"/>
      <c r="J330" s="95"/>
    </row>
    <row r="331" spans="1:10" ht="20.100000000000001" customHeight="1" x14ac:dyDescent="0.25">
      <c r="A331" s="43">
        <v>325</v>
      </c>
      <c r="B331" s="18"/>
      <c r="C331" s="18"/>
      <c r="D331" s="19"/>
      <c r="E331" s="19"/>
      <c r="F331" s="202"/>
      <c r="G331" s="229"/>
      <c r="H331" s="229"/>
      <c r="I331" s="20"/>
      <c r="J331" s="95"/>
    </row>
    <row r="332" spans="1:10" ht="20.100000000000001" customHeight="1" x14ac:dyDescent="0.25">
      <c r="A332" s="43">
        <v>326</v>
      </c>
      <c r="B332" s="18"/>
      <c r="C332" s="18"/>
      <c r="D332" s="19"/>
      <c r="E332" s="19"/>
      <c r="F332" s="202"/>
      <c r="G332" s="229"/>
      <c r="H332" s="229"/>
      <c r="I332" s="20"/>
      <c r="J332" s="95"/>
    </row>
    <row r="333" spans="1:10" ht="20.100000000000001" customHeight="1" x14ac:dyDescent="0.25">
      <c r="A333" s="43">
        <v>327</v>
      </c>
      <c r="B333" s="18"/>
      <c r="C333" s="18"/>
      <c r="D333" s="19"/>
      <c r="E333" s="19"/>
      <c r="F333" s="202"/>
      <c r="G333" s="229"/>
      <c r="H333" s="229"/>
      <c r="I333" s="20"/>
      <c r="J333" s="95"/>
    </row>
    <row r="334" spans="1:10" ht="20.100000000000001" customHeight="1" x14ac:dyDescent="0.25">
      <c r="A334" s="43">
        <v>328</v>
      </c>
      <c r="B334" s="18"/>
      <c r="C334" s="18"/>
      <c r="D334" s="19"/>
      <c r="E334" s="19"/>
      <c r="F334" s="202"/>
      <c r="G334" s="229"/>
      <c r="H334" s="229"/>
      <c r="I334" s="20"/>
      <c r="J334" s="95"/>
    </row>
    <row r="335" spans="1:10" ht="20.100000000000001" customHeight="1" x14ac:dyDescent="0.25">
      <c r="A335" s="43">
        <v>329</v>
      </c>
      <c r="B335" s="18"/>
      <c r="C335" s="18"/>
      <c r="D335" s="19"/>
      <c r="E335" s="19"/>
      <c r="F335" s="202"/>
      <c r="G335" s="229"/>
      <c r="H335" s="229"/>
      <c r="I335" s="20"/>
      <c r="J335" s="95"/>
    </row>
    <row r="336" spans="1:10" ht="20.100000000000001" customHeight="1" x14ac:dyDescent="0.25">
      <c r="A336" s="43">
        <v>330</v>
      </c>
      <c r="B336" s="18"/>
      <c r="C336" s="18"/>
      <c r="D336" s="19"/>
      <c r="E336" s="19"/>
      <c r="F336" s="202"/>
      <c r="G336" s="229"/>
      <c r="H336" s="229"/>
      <c r="I336" s="20"/>
      <c r="J336" s="95"/>
    </row>
    <row r="337" spans="1:10" ht="20.100000000000001" customHeight="1" x14ac:dyDescent="0.25">
      <c r="A337" s="43">
        <v>331</v>
      </c>
      <c r="B337" s="18"/>
      <c r="C337" s="18"/>
      <c r="D337" s="19"/>
      <c r="E337" s="19"/>
      <c r="F337" s="202"/>
      <c r="G337" s="229"/>
      <c r="H337" s="229"/>
      <c r="I337" s="20"/>
      <c r="J337" s="95"/>
    </row>
    <row r="338" spans="1:10" ht="20.100000000000001" customHeight="1" x14ac:dyDescent="0.25">
      <c r="A338" s="43">
        <v>332</v>
      </c>
      <c r="B338" s="18"/>
      <c r="C338" s="18"/>
      <c r="D338" s="19"/>
      <c r="E338" s="19"/>
      <c r="F338" s="202"/>
      <c r="G338" s="229"/>
      <c r="H338" s="229"/>
      <c r="I338" s="20"/>
      <c r="J338" s="95"/>
    </row>
    <row r="339" spans="1:10" ht="20.100000000000001" customHeight="1" x14ac:dyDescent="0.25">
      <c r="A339" s="43">
        <v>333</v>
      </c>
      <c r="B339" s="18"/>
      <c r="C339" s="18"/>
      <c r="D339" s="19"/>
      <c r="E339" s="19"/>
      <c r="F339" s="202"/>
      <c r="G339" s="229"/>
      <c r="H339" s="229"/>
      <c r="I339" s="20"/>
      <c r="J339" s="95"/>
    </row>
    <row r="340" spans="1:10" ht="20.100000000000001" customHeight="1" x14ac:dyDescent="0.25">
      <c r="A340" s="43">
        <v>334</v>
      </c>
      <c r="B340" s="18"/>
      <c r="C340" s="18"/>
      <c r="D340" s="19"/>
      <c r="E340" s="19"/>
      <c r="F340" s="202"/>
      <c r="G340" s="229"/>
      <c r="H340" s="229"/>
      <c r="I340" s="20"/>
      <c r="J340" s="95"/>
    </row>
    <row r="341" spans="1:10" ht="20.100000000000001" customHeight="1" x14ac:dyDescent="0.25">
      <c r="A341" s="43">
        <v>335</v>
      </c>
      <c r="B341" s="18"/>
      <c r="C341" s="18"/>
      <c r="D341" s="19"/>
      <c r="E341" s="19"/>
      <c r="F341" s="202"/>
      <c r="G341" s="229"/>
      <c r="H341" s="229"/>
      <c r="I341" s="20"/>
      <c r="J341" s="95"/>
    </row>
    <row r="342" spans="1:10" ht="20.100000000000001" customHeight="1" x14ac:dyDescent="0.25">
      <c r="A342" s="43">
        <v>336</v>
      </c>
      <c r="B342" s="18"/>
      <c r="C342" s="18"/>
      <c r="D342" s="19"/>
      <c r="E342" s="19"/>
      <c r="F342" s="202"/>
      <c r="G342" s="229"/>
      <c r="H342" s="229"/>
      <c r="I342" s="20"/>
      <c r="J342" s="95"/>
    </row>
    <row r="343" spans="1:10" ht="20.100000000000001" customHeight="1" x14ac:dyDescent="0.25">
      <c r="A343" s="43">
        <v>337</v>
      </c>
      <c r="B343" s="18"/>
      <c r="C343" s="18"/>
      <c r="D343" s="19"/>
      <c r="E343" s="19"/>
      <c r="F343" s="202"/>
      <c r="G343" s="229"/>
      <c r="H343" s="229"/>
      <c r="I343" s="20"/>
      <c r="J343" s="95"/>
    </row>
    <row r="344" spans="1:10" ht="20.100000000000001" customHeight="1" x14ac:dyDescent="0.25">
      <c r="A344" s="43">
        <v>338</v>
      </c>
      <c r="B344" s="18"/>
      <c r="C344" s="18"/>
      <c r="D344" s="19"/>
      <c r="E344" s="19"/>
      <c r="F344" s="202"/>
      <c r="G344" s="229"/>
      <c r="H344" s="229"/>
      <c r="I344" s="20"/>
      <c r="J344" s="95"/>
    </row>
    <row r="345" spans="1:10" ht="20.100000000000001" customHeight="1" x14ac:dyDescent="0.25">
      <c r="A345" s="43">
        <v>339</v>
      </c>
      <c r="B345" s="18"/>
      <c r="C345" s="18"/>
      <c r="D345" s="19"/>
      <c r="E345" s="19"/>
      <c r="F345" s="202"/>
      <c r="G345" s="229"/>
      <c r="H345" s="229"/>
      <c r="I345" s="20"/>
      <c r="J345" s="95"/>
    </row>
    <row r="346" spans="1:10" ht="20.100000000000001" customHeight="1" x14ac:dyDescent="0.25">
      <c r="A346" s="43">
        <v>340</v>
      </c>
      <c r="B346" s="18"/>
      <c r="C346" s="18"/>
      <c r="D346" s="19"/>
      <c r="E346" s="19"/>
      <c r="F346" s="202"/>
      <c r="G346" s="229"/>
      <c r="H346" s="229"/>
      <c r="I346" s="20"/>
      <c r="J346" s="95"/>
    </row>
    <row r="347" spans="1:10" ht="20.100000000000001" customHeight="1" x14ac:dyDescent="0.25">
      <c r="A347" s="43">
        <v>341</v>
      </c>
      <c r="B347" s="18"/>
      <c r="C347" s="18"/>
      <c r="D347" s="19"/>
      <c r="E347" s="19"/>
      <c r="F347" s="202"/>
      <c r="G347" s="229"/>
      <c r="H347" s="229"/>
      <c r="I347" s="20"/>
      <c r="J347" s="95"/>
    </row>
    <row r="348" spans="1:10" ht="20.100000000000001" customHeight="1" x14ac:dyDescent="0.25">
      <c r="A348" s="43">
        <v>342</v>
      </c>
      <c r="B348" s="18"/>
      <c r="C348" s="18"/>
      <c r="D348" s="19"/>
      <c r="E348" s="19"/>
      <c r="F348" s="202"/>
      <c r="G348" s="229"/>
      <c r="H348" s="229"/>
      <c r="I348" s="20"/>
      <c r="J348" s="95"/>
    </row>
    <row r="349" spans="1:10" ht="20.100000000000001" customHeight="1" x14ac:dyDescent="0.25">
      <c r="A349" s="43">
        <v>343</v>
      </c>
      <c r="B349" s="18"/>
      <c r="C349" s="18"/>
      <c r="D349" s="19"/>
      <c r="E349" s="19"/>
      <c r="F349" s="202"/>
      <c r="G349" s="229"/>
      <c r="H349" s="229"/>
      <c r="I349" s="20"/>
      <c r="J349" s="95"/>
    </row>
    <row r="350" spans="1:10" ht="20.100000000000001" customHeight="1" x14ac:dyDescent="0.25">
      <c r="A350" s="43">
        <v>344</v>
      </c>
      <c r="B350" s="18"/>
      <c r="C350" s="18"/>
      <c r="D350" s="19"/>
      <c r="E350" s="19"/>
      <c r="F350" s="202"/>
      <c r="G350" s="229"/>
      <c r="H350" s="229"/>
      <c r="I350" s="20"/>
      <c r="J350" s="95"/>
    </row>
    <row r="351" spans="1:10" ht="20.100000000000001" customHeight="1" x14ac:dyDescent="0.25">
      <c r="A351" s="43">
        <v>345</v>
      </c>
      <c r="B351" s="18"/>
      <c r="C351" s="18"/>
      <c r="D351" s="19"/>
      <c r="E351" s="19"/>
      <c r="F351" s="202"/>
      <c r="G351" s="229"/>
      <c r="H351" s="229"/>
      <c r="I351" s="20"/>
      <c r="J351" s="95"/>
    </row>
    <row r="352" spans="1:10" ht="20.100000000000001" customHeight="1" x14ac:dyDescent="0.25">
      <c r="A352" s="43">
        <v>346</v>
      </c>
      <c r="B352" s="18"/>
      <c r="C352" s="18"/>
      <c r="D352" s="19"/>
      <c r="E352" s="19"/>
      <c r="F352" s="202"/>
      <c r="G352" s="229"/>
      <c r="H352" s="229"/>
      <c r="I352" s="20"/>
      <c r="J352" s="95"/>
    </row>
    <row r="353" spans="1:10" ht="20.100000000000001" customHeight="1" x14ac:dyDescent="0.25">
      <c r="A353" s="43">
        <v>347</v>
      </c>
      <c r="B353" s="18"/>
      <c r="C353" s="18"/>
      <c r="D353" s="19"/>
      <c r="E353" s="19"/>
      <c r="F353" s="202"/>
      <c r="G353" s="229"/>
      <c r="H353" s="229"/>
      <c r="I353" s="20"/>
      <c r="J353" s="95"/>
    </row>
    <row r="354" spans="1:10" ht="20.100000000000001" customHeight="1" x14ac:dyDescent="0.25">
      <c r="A354" s="43">
        <v>348</v>
      </c>
      <c r="B354" s="18"/>
      <c r="C354" s="18"/>
      <c r="D354" s="19"/>
      <c r="E354" s="19"/>
      <c r="F354" s="202"/>
      <c r="G354" s="229"/>
      <c r="H354" s="229"/>
      <c r="I354" s="20"/>
      <c r="J354" s="95"/>
    </row>
    <row r="355" spans="1:10" ht="20.100000000000001" customHeight="1" x14ac:dyDescent="0.25">
      <c r="A355" s="43">
        <v>349</v>
      </c>
      <c r="B355" s="18"/>
      <c r="C355" s="18"/>
      <c r="D355" s="19"/>
      <c r="E355" s="19"/>
      <c r="F355" s="202"/>
      <c r="G355" s="229"/>
      <c r="H355" s="229"/>
      <c r="I355" s="20"/>
      <c r="J355" s="95"/>
    </row>
    <row r="356" spans="1:10" ht="20.100000000000001" customHeight="1" x14ac:dyDescent="0.25">
      <c r="A356" s="43">
        <v>350</v>
      </c>
      <c r="B356" s="18"/>
      <c r="C356" s="18"/>
      <c r="D356" s="19"/>
      <c r="E356" s="19"/>
      <c r="F356" s="202"/>
      <c r="G356" s="229"/>
      <c r="H356" s="229"/>
      <c r="I356" s="20"/>
      <c r="J356" s="95"/>
    </row>
    <row r="357" spans="1:10" ht="20.100000000000001" customHeight="1" x14ac:dyDescent="0.25">
      <c r="A357" s="43">
        <v>351</v>
      </c>
      <c r="B357" s="18"/>
      <c r="C357" s="18"/>
      <c r="D357" s="19"/>
      <c r="E357" s="19"/>
      <c r="F357" s="202"/>
      <c r="G357" s="229"/>
      <c r="H357" s="229"/>
      <c r="I357" s="20"/>
      <c r="J357" s="95"/>
    </row>
    <row r="358" spans="1:10" ht="20.100000000000001" customHeight="1" x14ac:dyDescent="0.25">
      <c r="A358" s="43">
        <v>352</v>
      </c>
      <c r="B358" s="18"/>
      <c r="C358" s="18"/>
      <c r="D358" s="19"/>
      <c r="E358" s="19"/>
      <c r="F358" s="202"/>
      <c r="G358" s="229"/>
      <c r="H358" s="229"/>
      <c r="I358" s="20"/>
      <c r="J358" s="95"/>
    </row>
    <row r="359" spans="1:10" ht="20.100000000000001" customHeight="1" x14ac:dyDescent="0.25">
      <c r="A359" s="43">
        <v>353</v>
      </c>
      <c r="B359" s="18"/>
      <c r="C359" s="18"/>
      <c r="D359" s="19"/>
      <c r="E359" s="19"/>
      <c r="F359" s="202"/>
      <c r="G359" s="229"/>
      <c r="H359" s="229"/>
      <c r="I359" s="20"/>
      <c r="J359" s="95"/>
    </row>
    <row r="360" spans="1:10" ht="20.100000000000001" customHeight="1" x14ac:dyDescent="0.25">
      <c r="A360" s="43">
        <v>354</v>
      </c>
      <c r="B360" s="18"/>
      <c r="C360" s="18"/>
      <c r="D360" s="19"/>
      <c r="E360" s="19"/>
      <c r="F360" s="202"/>
      <c r="G360" s="229"/>
      <c r="H360" s="229"/>
      <c r="I360" s="20"/>
      <c r="J360" s="95"/>
    </row>
    <row r="361" spans="1:10" ht="20.100000000000001" customHeight="1" x14ac:dyDescent="0.25">
      <c r="A361" s="43">
        <v>355</v>
      </c>
      <c r="B361" s="18"/>
      <c r="C361" s="18"/>
      <c r="D361" s="19"/>
      <c r="E361" s="19"/>
      <c r="F361" s="202"/>
      <c r="G361" s="229"/>
      <c r="H361" s="229"/>
      <c r="I361" s="20"/>
      <c r="J361" s="95"/>
    </row>
    <row r="362" spans="1:10" ht="20.100000000000001" customHeight="1" x14ac:dyDescent="0.25">
      <c r="A362" s="43">
        <v>356</v>
      </c>
      <c r="B362" s="18"/>
      <c r="C362" s="18"/>
      <c r="D362" s="19"/>
      <c r="E362" s="19"/>
      <c r="F362" s="202"/>
      <c r="G362" s="229"/>
      <c r="H362" s="229"/>
      <c r="I362" s="20"/>
      <c r="J362" s="95"/>
    </row>
    <row r="363" spans="1:10" ht="20.100000000000001" customHeight="1" x14ac:dyDescent="0.25">
      <c r="A363" s="43">
        <v>357</v>
      </c>
      <c r="B363" s="18"/>
      <c r="C363" s="18"/>
      <c r="D363" s="19"/>
      <c r="E363" s="19"/>
      <c r="F363" s="202"/>
      <c r="G363" s="229"/>
      <c r="H363" s="229"/>
      <c r="I363" s="20"/>
      <c r="J363" s="95"/>
    </row>
    <row r="364" spans="1:10" ht="20.100000000000001" customHeight="1" x14ac:dyDescent="0.25">
      <c r="A364" s="43">
        <v>358</v>
      </c>
      <c r="B364" s="18"/>
      <c r="C364" s="18"/>
      <c r="D364" s="19"/>
      <c r="E364" s="19"/>
      <c r="F364" s="202"/>
      <c r="G364" s="229"/>
      <c r="H364" s="229"/>
      <c r="I364" s="20"/>
      <c r="J364" s="95"/>
    </row>
    <row r="365" spans="1:10" ht="20.100000000000001" customHeight="1" x14ac:dyDescent="0.25">
      <c r="A365" s="43">
        <v>359</v>
      </c>
      <c r="B365" s="18"/>
      <c r="C365" s="18"/>
      <c r="D365" s="19"/>
      <c r="E365" s="19"/>
      <c r="F365" s="202"/>
      <c r="G365" s="229"/>
      <c r="H365" s="229"/>
      <c r="I365" s="20"/>
      <c r="J365" s="95"/>
    </row>
    <row r="366" spans="1:10" ht="20.100000000000001" customHeight="1" x14ac:dyDescent="0.25">
      <c r="A366" s="43">
        <v>360</v>
      </c>
      <c r="B366" s="18"/>
      <c r="C366" s="18"/>
      <c r="D366" s="19"/>
      <c r="E366" s="19"/>
      <c r="F366" s="202"/>
      <c r="G366" s="229"/>
      <c r="H366" s="229"/>
      <c r="I366" s="20"/>
      <c r="J366" s="95"/>
    </row>
    <row r="367" spans="1:10" ht="20.100000000000001" customHeight="1" x14ac:dyDescent="0.25">
      <c r="A367" s="43">
        <v>361</v>
      </c>
      <c r="B367" s="18"/>
      <c r="C367" s="18"/>
      <c r="D367" s="19"/>
      <c r="E367" s="19"/>
      <c r="F367" s="202"/>
      <c r="G367" s="229"/>
      <c r="H367" s="229"/>
      <c r="I367" s="20"/>
      <c r="J367" s="95"/>
    </row>
    <row r="368" spans="1:10" ht="20.100000000000001" customHeight="1" x14ac:dyDescent="0.25">
      <c r="A368" s="43">
        <v>362</v>
      </c>
      <c r="B368" s="18"/>
      <c r="C368" s="18"/>
      <c r="D368" s="19"/>
      <c r="E368" s="19"/>
      <c r="F368" s="202"/>
      <c r="G368" s="229"/>
      <c r="H368" s="229"/>
      <c r="I368" s="20"/>
      <c r="J368" s="95"/>
    </row>
    <row r="369" spans="1:10" ht="20.100000000000001" customHeight="1" x14ac:dyDescent="0.25">
      <c r="A369" s="43">
        <v>363</v>
      </c>
      <c r="B369" s="18"/>
      <c r="C369" s="18"/>
      <c r="D369" s="19"/>
      <c r="E369" s="19"/>
      <c r="F369" s="202"/>
      <c r="G369" s="229"/>
      <c r="H369" s="229"/>
      <c r="I369" s="20"/>
      <c r="J369" s="95"/>
    </row>
    <row r="370" spans="1:10" ht="20.100000000000001" customHeight="1" x14ac:dyDescent="0.25">
      <c r="A370" s="43">
        <v>364</v>
      </c>
      <c r="B370" s="18"/>
      <c r="C370" s="18"/>
      <c r="D370" s="19"/>
      <c r="E370" s="19"/>
      <c r="F370" s="202"/>
      <c r="G370" s="229"/>
      <c r="H370" s="229"/>
      <c r="I370" s="20"/>
      <c r="J370" s="95"/>
    </row>
    <row r="371" spans="1:10" ht="20.100000000000001" customHeight="1" x14ac:dyDescent="0.25">
      <c r="A371" s="43">
        <v>365</v>
      </c>
      <c r="B371" s="18"/>
      <c r="C371" s="18"/>
      <c r="D371" s="19"/>
      <c r="E371" s="19"/>
      <c r="F371" s="202"/>
      <c r="G371" s="229"/>
      <c r="H371" s="229"/>
      <c r="I371" s="20"/>
      <c r="J371" s="95"/>
    </row>
    <row r="372" spans="1:10" ht="20.100000000000001" customHeight="1" x14ac:dyDescent="0.25">
      <c r="A372" s="43">
        <v>366</v>
      </c>
      <c r="B372" s="18"/>
      <c r="C372" s="18"/>
      <c r="D372" s="19"/>
      <c r="E372" s="19"/>
      <c r="F372" s="202"/>
      <c r="G372" s="229"/>
      <c r="H372" s="229"/>
      <c r="I372" s="20"/>
      <c r="J372" s="95"/>
    </row>
    <row r="373" spans="1:10" ht="20.100000000000001" customHeight="1" x14ac:dyDescent="0.25">
      <c r="A373" s="43">
        <v>367</v>
      </c>
      <c r="B373" s="18"/>
      <c r="C373" s="18"/>
      <c r="D373" s="19"/>
      <c r="E373" s="19"/>
      <c r="F373" s="202"/>
      <c r="G373" s="229"/>
      <c r="H373" s="229"/>
      <c r="I373" s="20"/>
      <c r="J373" s="95"/>
    </row>
    <row r="374" spans="1:10" ht="20.100000000000001" customHeight="1" x14ac:dyDescent="0.25">
      <c r="A374" s="43">
        <v>368</v>
      </c>
      <c r="B374" s="18"/>
      <c r="C374" s="18"/>
      <c r="D374" s="19"/>
      <c r="E374" s="19"/>
      <c r="F374" s="202"/>
      <c r="G374" s="229"/>
      <c r="H374" s="229"/>
      <c r="I374" s="20"/>
      <c r="J374" s="95"/>
    </row>
    <row r="375" spans="1:10" ht="20.100000000000001" customHeight="1" x14ac:dyDescent="0.25">
      <c r="A375" s="43">
        <v>369</v>
      </c>
      <c r="B375" s="18"/>
      <c r="C375" s="18"/>
      <c r="D375" s="19"/>
      <c r="E375" s="19"/>
      <c r="F375" s="202"/>
      <c r="G375" s="229"/>
      <c r="H375" s="229"/>
      <c r="I375" s="20"/>
      <c r="J375" s="95"/>
    </row>
    <row r="376" spans="1:10" ht="20.100000000000001" customHeight="1" x14ac:dyDescent="0.25">
      <c r="A376" s="43">
        <v>370</v>
      </c>
      <c r="B376" s="18"/>
      <c r="C376" s="18"/>
      <c r="D376" s="19"/>
      <c r="E376" s="19"/>
      <c r="F376" s="202"/>
      <c r="G376" s="229"/>
      <c r="H376" s="229"/>
      <c r="I376" s="20"/>
      <c r="J376" s="95"/>
    </row>
    <row r="377" spans="1:10" ht="20.100000000000001" customHeight="1" x14ac:dyDescent="0.25">
      <c r="A377" s="43">
        <v>371</v>
      </c>
      <c r="B377" s="18"/>
      <c r="C377" s="18"/>
      <c r="D377" s="19"/>
      <c r="E377" s="19"/>
      <c r="F377" s="202"/>
      <c r="G377" s="229"/>
      <c r="H377" s="229"/>
      <c r="I377" s="20"/>
      <c r="J377" s="95"/>
    </row>
    <row r="378" spans="1:10" ht="20.100000000000001" customHeight="1" x14ac:dyDescent="0.25">
      <c r="A378" s="43">
        <v>372</v>
      </c>
      <c r="B378" s="18"/>
      <c r="C378" s="18"/>
      <c r="D378" s="19"/>
      <c r="E378" s="19"/>
      <c r="F378" s="202"/>
      <c r="G378" s="229"/>
      <c r="H378" s="229"/>
      <c r="I378" s="20"/>
      <c r="J378" s="95"/>
    </row>
    <row r="379" spans="1:10" ht="20.100000000000001" customHeight="1" x14ac:dyDescent="0.25">
      <c r="A379" s="43">
        <v>373</v>
      </c>
      <c r="B379" s="18"/>
      <c r="C379" s="18"/>
      <c r="D379" s="19"/>
      <c r="E379" s="19"/>
      <c r="F379" s="202"/>
      <c r="G379" s="229"/>
      <c r="H379" s="229"/>
      <c r="I379" s="20"/>
      <c r="J379" s="95"/>
    </row>
    <row r="380" spans="1:10" ht="20.100000000000001" customHeight="1" x14ac:dyDescent="0.25">
      <c r="A380" s="43">
        <v>374</v>
      </c>
      <c r="B380" s="18"/>
      <c r="C380" s="18"/>
      <c r="D380" s="19"/>
      <c r="E380" s="19"/>
      <c r="F380" s="202"/>
      <c r="G380" s="229"/>
      <c r="H380" s="229"/>
      <c r="I380" s="20"/>
      <c r="J380" s="95"/>
    </row>
    <row r="381" spans="1:10" ht="20.100000000000001" customHeight="1" x14ac:dyDescent="0.25">
      <c r="A381" s="43">
        <v>375</v>
      </c>
      <c r="B381" s="18"/>
      <c r="C381" s="18"/>
      <c r="D381" s="19"/>
      <c r="E381" s="19"/>
      <c r="F381" s="202"/>
      <c r="G381" s="229"/>
      <c r="H381" s="229"/>
      <c r="I381" s="20"/>
      <c r="J381" s="95"/>
    </row>
    <row r="382" spans="1:10" ht="20.100000000000001" customHeight="1" x14ac:dyDescent="0.25">
      <c r="A382" s="43">
        <v>376</v>
      </c>
      <c r="B382" s="18"/>
      <c r="C382" s="18"/>
      <c r="D382" s="19"/>
      <c r="E382" s="19"/>
      <c r="F382" s="202"/>
      <c r="G382" s="229"/>
      <c r="H382" s="229"/>
      <c r="I382" s="20"/>
      <c r="J382" s="95"/>
    </row>
    <row r="383" spans="1:10" ht="20.100000000000001" customHeight="1" x14ac:dyDescent="0.25">
      <c r="A383" s="43">
        <v>377</v>
      </c>
      <c r="B383" s="18"/>
      <c r="C383" s="18"/>
      <c r="D383" s="19"/>
      <c r="E383" s="19"/>
      <c r="F383" s="202"/>
      <c r="G383" s="229"/>
      <c r="H383" s="229"/>
      <c r="I383" s="20"/>
      <c r="J383" s="95"/>
    </row>
    <row r="384" spans="1:10" ht="20.100000000000001" customHeight="1" x14ac:dyDescent="0.25">
      <c r="A384" s="43">
        <v>378</v>
      </c>
      <c r="B384" s="18"/>
      <c r="C384" s="18"/>
      <c r="D384" s="19"/>
      <c r="E384" s="19"/>
      <c r="F384" s="202"/>
      <c r="G384" s="229"/>
      <c r="H384" s="229"/>
      <c r="I384" s="20"/>
      <c r="J384" s="95"/>
    </row>
    <row r="385" spans="1:10" ht="20.100000000000001" customHeight="1" x14ac:dyDescent="0.25">
      <c r="A385" s="43">
        <v>379</v>
      </c>
      <c r="B385" s="18"/>
      <c r="C385" s="18"/>
      <c r="D385" s="19"/>
      <c r="E385" s="19"/>
      <c r="F385" s="202"/>
      <c r="G385" s="229"/>
      <c r="H385" s="229"/>
      <c r="I385" s="20"/>
      <c r="J385" s="95"/>
    </row>
    <row r="386" spans="1:10" ht="20.100000000000001" customHeight="1" x14ac:dyDescent="0.25">
      <c r="A386" s="43">
        <v>380</v>
      </c>
      <c r="B386" s="18"/>
      <c r="C386" s="18"/>
      <c r="D386" s="19"/>
      <c r="E386" s="19"/>
      <c r="F386" s="202"/>
      <c r="G386" s="229"/>
      <c r="H386" s="229"/>
      <c r="I386" s="20"/>
      <c r="J386" s="95"/>
    </row>
    <row r="387" spans="1:10" ht="20.100000000000001" customHeight="1" x14ac:dyDescent="0.25">
      <c r="A387" s="43">
        <v>381</v>
      </c>
      <c r="B387" s="18"/>
      <c r="C387" s="18"/>
      <c r="D387" s="19"/>
      <c r="E387" s="19"/>
      <c r="F387" s="202"/>
      <c r="G387" s="229"/>
      <c r="H387" s="229"/>
      <c r="I387" s="20"/>
      <c r="J387" s="95"/>
    </row>
    <row r="388" spans="1:10" ht="20.100000000000001" customHeight="1" x14ac:dyDescent="0.25">
      <c r="A388" s="43">
        <v>382</v>
      </c>
      <c r="B388" s="18"/>
      <c r="C388" s="18"/>
      <c r="D388" s="19"/>
      <c r="E388" s="19"/>
      <c r="F388" s="202"/>
      <c r="G388" s="229"/>
      <c r="H388" s="229"/>
      <c r="I388" s="20"/>
      <c r="J388" s="95"/>
    </row>
    <row r="389" spans="1:10" ht="20.100000000000001" customHeight="1" x14ac:dyDescent="0.25">
      <c r="A389" s="43">
        <v>383</v>
      </c>
      <c r="B389" s="18"/>
      <c r="C389" s="18"/>
      <c r="D389" s="19"/>
      <c r="E389" s="19"/>
      <c r="F389" s="202"/>
      <c r="G389" s="229"/>
      <c r="H389" s="229"/>
      <c r="I389" s="20"/>
      <c r="J389" s="95"/>
    </row>
    <row r="390" spans="1:10" ht="20.100000000000001" customHeight="1" x14ac:dyDescent="0.25">
      <c r="A390" s="43">
        <v>384</v>
      </c>
      <c r="B390" s="18"/>
      <c r="C390" s="18"/>
      <c r="D390" s="19"/>
      <c r="E390" s="19"/>
      <c r="F390" s="202"/>
      <c r="G390" s="229"/>
      <c r="H390" s="229"/>
      <c r="I390" s="20"/>
      <c r="J390" s="95"/>
    </row>
    <row r="391" spans="1:10" ht="20.100000000000001" customHeight="1" x14ac:dyDescent="0.25">
      <c r="A391" s="43">
        <v>385</v>
      </c>
      <c r="B391" s="18"/>
      <c r="C391" s="18"/>
      <c r="D391" s="19"/>
      <c r="E391" s="19"/>
      <c r="F391" s="202"/>
      <c r="G391" s="229"/>
      <c r="H391" s="229"/>
      <c r="I391" s="20"/>
      <c r="J391" s="95"/>
    </row>
    <row r="392" spans="1:10" ht="20.100000000000001" customHeight="1" x14ac:dyDescent="0.25">
      <c r="A392" s="43">
        <v>386</v>
      </c>
      <c r="B392" s="18"/>
      <c r="C392" s="18"/>
      <c r="D392" s="19"/>
      <c r="E392" s="19"/>
      <c r="F392" s="202"/>
      <c r="G392" s="229"/>
      <c r="H392" s="229"/>
      <c r="I392" s="20"/>
      <c r="J392" s="95"/>
    </row>
    <row r="393" spans="1:10" ht="20.100000000000001" customHeight="1" x14ac:dyDescent="0.25">
      <c r="A393" s="43">
        <v>387</v>
      </c>
      <c r="B393" s="18"/>
      <c r="C393" s="18"/>
      <c r="D393" s="19"/>
      <c r="E393" s="19"/>
      <c r="F393" s="202"/>
      <c r="G393" s="229"/>
      <c r="H393" s="229"/>
      <c r="I393" s="20"/>
      <c r="J393" s="95"/>
    </row>
    <row r="394" spans="1:10" ht="20.100000000000001" customHeight="1" x14ac:dyDescent="0.25">
      <c r="A394" s="43">
        <v>388</v>
      </c>
      <c r="B394" s="18"/>
      <c r="C394" s="18"/>
      <c r="D394" s="19"/>
      <c r="E394" s="19"/>
      <c r="F394" s="202"/>
      <c r="G394" s="229"/>
      <c r="H394" s="229"/>
      <c r="I394" s="20"/>
      <c r="J394" s="95"/>
    </row>
    <row r="395" spans="1:10" ht="20.100000000000001" customHeight="1" x14ac:dyDescent="0.25">
      <c r="A395" s="43">
        <v>389</v>
      </c>
      <c r="B395" s="18"/>
      <c r="C395" s="18"/>
      <c r="D395" s="19"/>
      <c r="E395" s="19"/>
      <c r="F395" s="202"/>
      <c r="G395" s="229"/>
      <c r="H395" s="229"/>
      <c r="I395" s="20"/>
      <c r="J395" s="95"/>
    </row>
    <row r="396" spans="1:10" ht="20.100000000000001" customHeight="1" x14ac:dyDescent="0.25">
      <c r="A396" s="43">
        <v>390</v>
      </c>
      <c r="B396" s="18"/>
      <c r="C396" s="18"/>
      <c r="D396" s="19"/>
      <c r="E396" s="19"/>
      <c r="F396" s="202"/>
      <c r="G396" s="229"/>
      <c r="H396" s="229"/>
      <c r="I396" s="20"/>
      <c r="J396" s="95"/>
    </row>
    <row r="397" spans="1:10" ht="20.100000000000001" customHeight="1" x14ac:dyDescent="0.25">
      <c r="A397" s="43">
        <v>391</v>
      </c>
      <c r="B397" s="18"/>
      <c r="C397" s="18"/>
      <c r="D397" s="19"/>
      <c r="E397" s="19"/>
      <c r="F397" s="202"/>
      <c r="G397" s="229"/>
      <c r="H397" s="229"/>
      <c r="I397" s="20"/>
      <c r="J397" s="95"/>
    </row>
    <row r="398" spans="1:10" ht="20.100000000000001" customHeight="1" x14ac:dyDescent="0.25">
      <c r="A398" s="43">
        <v>392</v>
      </c>
      <c r="B398" s="18"/>
      <c r="C398" s="18"/>
      <c r="D398" s="19"/>
      <c r="E398" s="19"/>
      <c r="F398" s="202"/>
      <c r="G398" s="229"/>
      <c r="H398" s="229"/>
      <c r="I398" s="20"/>
      <c r="J398" s="95"/>
    </row>
    <row r="399" spans="1:10" ht="20.100000000000001" customHeight="1" x14ac:dyDescent="0.25">
      <c r="A399" s="43">
        <v>393</v>
      </c>
      <c r="B399" s="18"/>
      <c r="C399" s="18"/>
      <c r="D399" s="19"/>
      <c r="E399" s="19"/>
      <c r="F399" s="202"/>
      <c r="G399" s="229"/>
      <c r="H399" s="229"/>
      <c r="I399" s="20"/>
      <c r="J399" s="95"/>
    </row>
    <row r="400" spans="1:10" ht="20.100000000000001" customHeight="1" x14ac:dyDescent="0.25">
      <c r="A400" s="43">
        <v>394</v>
      </c>
      <c r="B400" s="18"/>
      <c r="C400" s="18"/>
      <c r="D400" s="19"/>
      <c r="E400" s="19"/>
      <c r="F400" s="202"/>
      <c r="G400" s="229"/>
      <c r="H400" s="229"/>
      <c r="I400" s="20"/>
      <c r="J400" s="95"/>
    </row>
    <row r="401" spans="1:10" ht="20.100000000000001" customHeight="1" x14ac:dyDescent="0.25">
      <c r="A401" s="43">
        <v>395</v>
      </c>
      <c r="B401" s="18"/>
      <c r="C401" s="18"/>
      <c r="D401" s="19"/>
      <c r="E401" s="19"/>
      <c r="F401" s="202"/>
      <c r="G401" s="229"/>
      <c r="H401" s="229"/>
      <c r="I401" s="20"/>
      <c r="J401" s="95"/>
    </row>
    <row r="402" spans="1:10" ht="20.100000000000001" customHeight="1" x14ac:dyDescent="0.25">
      <c r="A402" s="43">
        <v>396</v>
      </c>
      <c r="B402" s="18"/>
      <c r="C402" s="18"/>
      <c r="D402" s="19"/>
      <c r="E402" s="19"/>
      <c r="F402" s="202"/>
      <c r="G402" s="229"/>
      <c r="H402" s="229"/>
      <c r="I402" s="20"/>
      <c r="J402" s="95"/>
    </row>
    <row r="403" spans="1:10" ht="20.100000000000001" customHeight="1" x14ac:dyDescent="0.25">
      <c r="A403" s="43">
        <v>397</v>
      </c>
      <c r="B403" s="18"/>
      <c r="C403" s="18"/>
      <c r="D403" s="19"/>
      <c r="E403" s="19"/>
      <c r="F403" s="202"/>
      <c r="G403" s="229"/>
      <c r="H403" s="229"/>
      <c r="I403" s="20"/>
      <c r="J403" s="95"/>
    </row>
    <row r="404" spans="1:10" ht="20.100000000000001" customHeight="1" x14ac:dyDescent="0.25">
      <c r="A404" s="43">
        <v>398</v>
      </c>
      <c r="B404" s="18"/>
      <c r="C404" s="18"/>
      <c r="D404" s="19"/>
      <c r="E404" s="19"/>
      <c r="F404" s="202"/>
      <c r="G404" s="229"/>
      <c r="H404" s="229"/>
      <c r="I404" s="20"/>
      <c r="J404" s="95"/>
    </row>
    <row r="405" spans="1:10" ht="20.100000000000001" customHeight="1" x14ac:dyDescent="0.25">
      <c r="A405" s="43">
        <v>399</v>
      </c>
      <c r="B405" s="18"/>
      <c r="C405" s="18"/>
      <c r="D405" s="19"/>
      <c r="E405" s="19"/>
      <c r="F405" s="202"/>
      <c r="G405" s="229"/>
      <c r="H405" s="229"/>
      <c r="I405" s="20"/>
      <c r="J405" s="95"/>
    </row>
    <row r="406" spans="1:10" ht="20.100000000000001" customHeight="1" x14ac:dyDescent="0.25">
      <c r="A406" s="43">
        <v>400</v>
      </c>
      <c r="B406" s="18"/>
      <c r="C406" s="18"/>
      <c r="D406" s="19"/>
      <c r="E406" s="19"/>
      <c r="F406" s="202"/>
      <c r="G406" s="229"/>
      <c r="H406" s="229"/>
      <c r="I406" s="20"/>
      <c r="J406" s="95"/>
    </row>
    <row r="407" spans="1:10" ht="20.100000000000001" customHeight="1" x14ac:dyDescent="0.25">
      <c r="A407" s="43">
        <v>401</v>
      </c>
      <c r="B407" s="18"/>
      <c r="C407" s="18"/>
      <c r="D407" s="19"/>
      <c r="E407" s="19"/>
      <c r="F407" s="202"/>
      <c r="G407" s="229"/>
      <c r="H407" s="229"/>
      <c r="I407" s="20"/>
      <c r="J407" s="95"/>
    </row>
    <row r="408" spans="1:10" ht="20.100000000000001" customHeight="1" x14ac:dyDescent="0.25">
      <c r="A408" s="43">
        <v>402</v>
      </c>
      <c r="B408" s="18"/>
      <c r="C408" s="18"/>
      <c r="D408" s="19"/>
      <c r="E408" s="19"/>
      <c r="F408" s="202"/>
      <c r="G408" s="229"/>
      <c r="H408" s="229"/>
      <c r="I408" s="20"/>
      <c r="J408" s="95"/>
    </row>
    <row r="409" spans="1:10" ht="20.100000000000001" customHeight="1" x14ac:dyDescent="0.25">
      <c r="A409" s="43">
        <v>403</v>
      </c>
      <c r="B409" s="18"/>
      <c r="C409" s="18"/>
      <c r="D409" s="19"/>
      <c r="E409" s="19"/>
      <c r="F409" s="202"/>
      <c r="G409" s="229"/>
      <c r="H409" s="229"/>
      <c r="I409" s="20"/>
      <c r="J409" s="95"/>
    </row>
    <row r="410" spans="1:10" ht="20.100000000000001" customHeight="1" x14ac:dyDescent="0.25">
      <c r="A410" s="43">
        <v>404</v>
      </c>
      <c r="B410" s="18"/>
      <c r="C410" s="18"/>
      <c r="D410" s="19"/>
      <c r="E410" s="19"/>
      <c r="F410" s="202"/>
      <c r="G410" s="229"/>
      <c r="H410" s="229"/>
      <c r="I410" s="20"/>
      <c r="J410" s="95"/>
    </row>
    <row r="411" spans="1:10" ht="20.100000000000001" customHeight="1" x14ac:dyDescent="0.25">
      <c r="A411" s="43">
        <v>405</v>
      </c>
      <c r="B411" s="18"/>
      <c r="C411" s="18"/>
      <c r="D411" s="19"/>
      <c r="E411" s="19"/>
      <c r="F411" s="202"/>
      <c r="G411" s="229"/>
      <c r="H411" s="229"/>
      <c r="I411" s="20"/>
      <c r="J411" s="95"/>
    </row>
    <row r="412" spans="1:10" ht="20.100000000000001" customHeight="1" x14ac:dyDescent="0.25">
      <c r="A412" s="43">
        <v>406</v>
      </c>
      <c r="B412" s="18"/>
      <c r="C412" s="18"/>
      <c r="D412" s="19"/>
      <c r="E412" s="19"/>
      <c r="F412" s="202"/>
      <c r="G412" s="229"/>
      <c r="H412" s="229"/>
      <c r="I412" s="20"/>
      <c r="J412" s="95"/>
    </row>
    <row r="413" spans="1:10" ht="20.100000000000001" customHeight="1" x14ac:dyDescent="0.25">
      <c r="A413" s="43">
        <v>407</v>
      </c>
      <c r="B413" s="18"/>
      <c r="C413" s="18"/>
      <c r="D413" s="19"/>
      <c r="E413" s="19"/>
      <c r="F413" s="202"/>
      <c r="G413" s="229"/>
      <c r="H413" s="229"/>
      <c r="I413" s="20"/>
      <c r="J413" s="95"/>
    </row>
    <row r="414" spans="1:10" ht="20.100000000000001" customHeight="1" x14ac:dyDescent="0.25">
      <c r="A414" s="43">
        <v>408</v>
      </c>
      <c r="B414" s="18"/>
      <c r="C414" s="18"/>
      <c r="D414" s="19"/>
      <c r="E414" s="19"/>
      <c r="F414" s="202"/>
      <c r="G414" s="229"/>
      <c r="H414" s="229"/>
      <c r="I414" s="20"/>
      <c r="J414" s="95"/>
    </row>
    <row r="415" spans="1:10" ht="20.100000000000001" customHeight="1" x14ac:dyDescent="0.25">
      <c r="A415" s="43">
        <v>409</v>
      </c>
      <c r="B415" s="18"/>
      <c r="C415" s="18"/>
      <c r="D415" s="19"/>
      <c r="E415" s="19"/>
      <c r="F415" s="202"/>
      <c r="G415" s="229"/>
      <c r="H415" s="229"/>
      <c r="I415" s="20"/>
      <c r="J415" s="95"/>
    </row>
    <row r="416" spans="1:10" ht="20.100000000000001" customHeight="1" x14ac:dyDescent="0.25">
      <c r="A416" s="43">
        <v>410</v>
      </c>
      <c r="B416" s="18"/>
      <c r="C416" s="18"/>
      <c r="D416" s="19"/>
      <c r="E416" s="19"/>
      <c r="F416" s="202"/>
      <c r="G416" s="229"/>
      <c r="H416" s="229"/>
      <c r="I416" s="20"/>
      <c r="J416" s="95"/>
    </row>
    <row r="417" spans="1:10" ht="20.100000000000001" customHeight="1" x14ac:dyDescent="0.25">
      <c r="A417" s="43">
        <v>411</v>
      </c>
      <c r="B417" s="18"/>
      <c r="C417" s="18"/>
      <c r="D417" s="19"/>
      <c r="E417" s="19"/>
      <c r="F417" s="202"/>
      <c r="G417" s="229"/>
      <c r="H417" s="229"/>
      <c r="I417" s="20"/>
      <c r="J417" s="95"/>
    </row>
    <row r="418" spans="1:10" ht="20.100000000000001" customHeight="1" x14ac:dyDescent="0.25">
      <c r="A418" s="43">
        <v>412</v>
      </c>
      <c r="B418" s="18"/>
      <c r="C418" s="18"/>
      <c r="D418" s="19"/>
      <c r="E418" s="19"/>
      <c r="F418" s="202"/>
      <c r="G418" s="229"/>
      <c r="H418" s="229"/>
      <c r="I418" s="20"/>
      <c r="J418" s="95"/>
    </row>
    <row r="419" spans="1:10" ht="20.100000000000001" customHeight="1" x14ac:dyDescent="0.25">
      <c r="A419" s="43">
        <v>413</v>
      </c>
      <c r="B419" s="18"/>
      <c r="C419" s="18"/>
      <c r="D419" s="19"/>
      <c r="E419" s="19"/>
      <c r="F419" s="202"/>
      <c r="G419" s="229"/>
      <c r="H419" s="229"/>
      <c r="I419" s="20"/>
      <c r="J419" s="95"/>
    </row>
    <row r="420" spans="1:10" ht="20.100000000000001" customHeight="1" x14ac:dyDescent="0.25">
      <c r="A420" s="43">
        <v>414</v>
      </c>
      <c r="B420" s="18"/>
      <c r="C420" s="18"/>
      <c r="D420" s="19"/>
      <c r="E420" s="19"/>
      <c r="F420" s="202"/>
      <c r="G420" s="229"/>
      <c r="H420" s="229"/>
      <c r="I420" s="20"/>
      <c r="J420" s="95"/>
    </row>
    <row r="421" spans="1:10" ht="20.100000000000001" customHeight="1" x14ac:dyDescent="0.25">
      <c r="A421" s="43">
        <v>415</v>
      </c>
      <c r="B421" s="18"/>
      <c r="C421" s="18"/>
      <c r="D421" s="19"/>
      <c r="E421" s="19"/>
      <c r="F421" s="202"/>
      <c r="G421" s="229"/>
      <c r="H421" s="229"/>
      <c r="I421" s="20"/>
      <c r="J421" s="95"/>
    </row>
    <row r="422" spans="1:10" ht="20.100000000000001" customHeight="1" x14ac:dyDescent="0.25">
      <c r="A422" s="43">
        <v>416</v>
      </c>
      <c r="B422" s="18"/>
      <c r="C422" s="18"/>
      <c r="D422" s="19"/>
      <c r="E422" s="19"/>
      <c r="F422" s="202"/>
      <c r="G422" s="229"/>
      <c r="H422" s="229"/>
      <c r="I422" s="20"/>
      <c r="J422" s="95"/>
    </row>
    <row r="423" spans="1:10" ht="20.100000000000001" customHeight="1" x14ac:dyDescent="0.25">
      <c r="A423" s="43">
        <v>417</v>
      </c>
      <c r="B423" s="18"/>
      <c r="C423" s="18"/>
      <c r="D423" s="19"/>
      <c r="E423" s="19"/>
      <c r="F423" s="202"/>
      <c r="G423" s="229"/>
      <c r="H423" s="229"/>
      <c r="I423" s="20"/>
      <c r="J423" s="95"/>
    </row>
    <row r="424" spans="1:10" ht="20.100000000000001" customHeight="1" x14ac:dyDescent="0.25">
      <c r="A424" s="43">
        <v>418</v>
      </c>
      <c r="B424" s="18"/>
      <c r="C424" s="18"/>
      <c r="D424" s="19"/>
      <c r="E424" s="19"/>
      <c r="F424" s="202"/>
      <c r="G424" s="229"/>
      <c r="H424" s="229"/>
      <c r="I424" s="20"/>
      <c r="J424" s="95"/>
    </row>
    <row r="425" spans="1:10" ht="20.100000000000001" customHeight="1" x14ac:dyDescent="0.25">
      <c r="A425" s="43">
        <v>419</v>
      </c>
      <c r="B425" s="18"/>
      <c r="C425" s="18"/>
      <c r="D425" s="19"/>
      <c r="E425" s="19"/>
      <c r="F425" s="202"/>
      <c r="G425" s="229"/>
      <c r="H425" s="229"/>
      <c r="I425" s="20"/>
      <c r="J425" s="95"/>
    </row>
    <row r="426" spans="1:10" ht="20.100000000000001" customHeight="1" x14ac:dyDescent="0.25">
      <c r="A426" s="43">
        <v>420</v>
      </c>
      <c r="B426" s="18"/>
      <c r="C426" s="18"/>
      <c r="D426" s="19"/>
      <c r="E426" s="19"/>
      <c r="F426" s="202"/>
      <c r="G426" s="229"/>
      <c r="H426" s="229"/>
      <c r="I426" s="20"/>
      <c r="J426" s="95"/>
    </row>
    <row r="427" spans="1:10" ht="20.100000000000001" customHeight="1" x14ac:dyDescent="0.25">
      <c r="A427" s="43">
        <v>421</v>
      </c>
      <c r="B427" s="18"/>
      <c r="C427" s="18"/>
      <c r="D427" s="19"/>
      <c r="E427" s="19"/>
      <c r="F427" s="202"/>
      <c r="G427" s="229"/>
      <c r="H427" s="229"/>
      <c r="I427" s="20"/>
      <c r="J427" s="95"/>
    </row>
    <row r="428" spans="1:10" ht="20.100000000000001" customHeight="1" x14ac:dyDescent="0.25">
      <c r="A428" s="43">
        <v>422</v>
      </c>
      <c r="B428" s="18"/>
      <c r="C428" s="18"/>
      <c r="D428" s="19"/>
      <c r="E428" s="19"/>
      <c r="F428" s="202"/>
      <c r="G428" s="229"/>
      <c r="H428" s="229"/>
      <c r="I428" s="20"/>
      <c r="J428" s="95"/>
    </row>
    <row r="429" spans="1:10" ht="20.100000000000001" customHeight="1" x14ac:dyDescent="0.25">
      <c r="A429" s="43">
        <v>423</v>
      </c>
      <c r="B429" s="18"/>
      <c r="C429" s="18"/>
      <c r="D429" s="19"/>
      <c r="E429" s="19"/>
      <c r="F429" s="202"/>
      <c r="G429" s="229"/>
      <c r="H429" s="229"/>
      <c r="I429" s="20"/>
      <c r="J429" s="95"/>
    </row>
    <row r="430" spans="1:10" ht="20.100000000000001" customHeight="1" x14ac:dyDescent="0.25">
      <c r="A430" s="43">
        <v>424</v>
      </c>
      <c r="B430" s="18"/>
      <c r="C430" s="18"/>
      <c r="D430" s="19"/>
      <c r="E430" s="19"/>
      <c r="F430" s="202"/>
      <c r="G430" s="229"/>
      <c r="H430" s="229"/>
      <c r="I430" s="20"/>
      <c r="J430" s="95"/>
    </row>
    <row r="431" spans="1:10" ht="20.100000000000001" customHeight="1" x14ac:dyDescent="0.25">
      <c r="A431" s="43">
        <v>425</v>
      </c>
      <c r="B431" s="18"/>
      <c r="C431" s="18"/>
      <c r="D431" s="19"/>
      <c r="E431" s="19"/>
      <c r="F431" s="202"/>
      <c r="G431" s="229"/>
      <c r="H431" s="229"/>
      <c r="I431" s="20"/>
      <c r="J431" s="95"/>
    </row>
    <row r="432" spans="1:10" ht="20.100000000000001" customHeight="1" x14ac:dyDescent="0.25">
      <c r="A432" s="43">
        <v>426</v>
      </c>
      <c r="B432" s="18"/>
      <c r="C432" s="18"/>
      <c r="D432" s="19"/>
      <c r="E432" s="19"/>
      <c r="F432" s="202"/>
      <c r="G432" s="229"/>
      <c r="H432" s="229"/>
      <c r="I432" s="20"/>
      <c r="J432" s="95"/>
    </row>
    <row r="433" spans="1:10" ht="20.100000000000001" customHeight="1" x14ac:dyDescent="0.25">
      <c r="A433" s="43">
        <v>427</v>
      </c>
      <c r="B433" s="18"/>
      <c r="C433" s="18"/>
      <c r="D433" s="19"/>
      <c r="E433" s="19"/>
      <c r="F433" s="202"/>
      <c r="G433" s="229"/>
      <c r="H433" s="229"/>
      <c r="I433" s="20"/>
      <c r="J433" s="95"/>
    </row>
    <row r="434" spans="1:10" ht="20.100000000000001" customHeight="1" x14ac:dyDescent="0.25">
      <c r="A434" s="43">
        <v>428</v>
      </c>
      <c r="B434" s="18"/>
      <c r="C434" s="18"/>
      <c r="D434" s="19"/>
      <c r="E434" s="19"/>
      <c r="F434" s="202"/>
      <c r="G434" s="229"/>
      <c r="H434" s="229"/>
      <c r="I434" s="20"/>
      <c r="J434" s="95"/>
    </row>
    <row r="435" spans="1:10" ht="20.100000000000001" customHeight="1" x14ac:dyDescent="0.25">
      <c r="A435" s="43">
        <v>429</v>
      </c>
      <c r="B435" s="18"/>
      <c r="C435" s="18"/>
      <c r="D435" s="19"/>
      <c r="E435" s="19"/>
      <c r="F435" s="202"/>
      <c r="G435" s="229"/>
      <c r="H435" s="229"/>
      <c r="I435" s="20"/>
      <c r="J435" s="95"/>
    </row>
    <row r="436" spans="1:10" ht="20.100000000000001" customHeight="1" x14ac:dyDescent="0.25">
      <c r="A436" s="43">
        <v>430</v>
      </c>
      <c r="B436" s="18"/>
      <c r="C436" s="18"/>
      <c r="D436" s="19"/>
      <c r="E436" s="19"/>
      <c r="F436" s="202"/>
      <c r="G436" s="229"/>
      <c r="H436" s="229"/>
      <c r="I436" s="20"/>
      <c r="J436" s="95"/>
    </row>
    <row r="437" spans="1:10" ht="20.100000000000001" customHeight="1" x14ac:dyDescent="0.25">
      <c r="A437" s="43">
        <v>431</v>
      </c>
      <c r="B437" s="18"/>
      <c r="C437" s="18"/>
      <c r="D437" s="19"/>
      <c r="E437" s="19"/>
      <c r="F437" s="202"/>
      <c r="G437" s="229"/>
      <c r="H437" s="229"/>
      <c r="I437" s="20"/>
      <c r="J437" s="95"/>
    </row>
    <row r="438" spans="1:10" ht="20.100000000000001" customHeight="1" x14ac:dyDescent="0.25">
      <c r="A438" s="43">
        <v>432</v>
      </c>
      <c r="B438" s="18"/>
      <c r="C438" s="18"/>
      <c r="D438" s="19"/>
      <c r="E438" s="19"/>
      <c r="F438" s="202"/>
      <c r="G438" s="229"/>
      <c r="H438" s="229"/>
      <c r="I438" s="20"/>
      <c r="J438" s="95"/>
    </row>
    <row r="439" spans="1:10" ht="20.100000000000001" customHeight="1" x14ac:dyDescent="0.25">
      <c r="A439" s="43">
        <v>433</v>
      </c>
      <c r="B439" s="18"/>
      <c r="C439" s="18"/>
      <c r="D439" s="19"/>
      <c r="E439" s="19"/>
      <c r="F439" s="202"/>
      <c r="G439" s="229"/>
      <c r="H439" s="229"/>
      <c r="I439" s="20"/>
      <c r="J439" s="95"/>
    </row>
    <row r="440" spans="1:10" ht="20.100000000000001" customHeight="1" x14ac:dyDescent="0.25">
      <c r="A440" s="43">
        <v>434</v>
      </c>
      <c r="B440" s="18"/>
      <c r="C440" s="18"/>
      <c r="D440" s="19"/>
      <c r="E440" s="19"/>
      <c r="F440" s="202"/>
      <c r="G440" s="229"/>
      <c r="H440" s="229"/>
      <c r="I440" s="20"/>
      <c r="J440" s="95"/>
    </row>
    <row r="441" spans="1:10" ht="20.100000000000001" customHeight="1" x14ac:dyDescent="0.25">
      <c r="A441" s="43">
        <v>435</v>
      </c>
      <c r="B441" s="18"/>
      <c r="C441" s="18"/>
      <c r="D441" s="19"/>
      <c r="E441" s="19"/>
      <c r="F441" s="202"/>
      <c r="G441" s="229"/>
      <c r="H441" s="229"/>
      <c r="I441" s="20"/>
      <c r="J441" s="95"/>
    </row>
    <row r="442" spans="1:10" ht="20.100000000000001" customHeight="1" x14ac:dyDescent="0.25">
      <c r="A442" s="43">
        <v>436</v>
      </c>
      <c r="B442" s="18"/>
      <c r="C442" s="18"/>
      <c r="D442" s="19"/>
      <c r="E442" s="19"/>
      <c r="F442" s="202"/>
      <c r="G442" s="229"/>
      <c r="H442" s="229"/>
      <c r="I442" s="20"/>
      <c r="J442" s="95"/>
    </row>
    <row r="443" spans="1:10" ht="20.100000000000001" customHeight="1" x14ac:dyDescent="0.25">
      <c r="A443" s="43">
        <v>437</v>
      </c>
      <c r="B443" s="18"/>
      <c r="C443" s="18"/>
      <c r="D443" s="19"/>
      <c r="E443" s="19"/>
      <c r="F443" s="202"/>
      <c r="G443" s="229"/>
      <c r="H443" s="229"/>
      <c r="I443" s="20"/>
      <c r="J443" s="95"/>
    </row>
    <row r="444" spans="1:10" ht="20.100000000000001" customHeight="1" x14ac:dyDescent="0.25">
      <c r="A444" s="43">
        <v>438</v>
      </c>
      <c r="B444" s="18"/>
      <c r="C444" s="18"/>
      <c r="D444" s="19"/>
      <c r="E444" s="19"/>
      <c r="F444" s="202"/>
      <c r="G444" s="229"/>
      <c r="H444" s="229"/>
      <c r="I444" s="20"/>
      <c r="J444" s="95"/>
    </row>
    <row r="445" spans="1:10" ht="20.100000000000001" customHeight="1" x14ac:dyDescent="0.25">
      <c r="A445" s="43">
        <v>439</v>
      </c>
      <c r="B445" s="18"/>
      <c r="C445" s="18"/>
      <c r="D445" s="19"/>
      <c r="E445" s="19"/>
      <c r="F445" s="202"/>
      <c r="G445" s="229"/>
      <c r="H445" s="229"/>
      <c r="I445" s="20"/>
      <c r="J445" s="95"/>
    </row>
    <row r="446" spans="1:10" ht="20.100000000000001" customHeight="1" x14ac:dyDescent="0.25">
      <c r="A446" s="43">
        <v>440</v>
      </c>
      <c r="B446" s="18"/>
      <c r="C446" s="18"/>
      <c r="D446" s="19"/>
      <c r="E446" s="19"/>
      <c r="F446" s="202"/>
      <c r="G446" s="229"/>
      <c r="H446" s="229"/>
      <c r="I446" s="20"/>
      <c r="J446" s="95"/>
    </row>
    <row r="447" spans="1:10" ht="20.100000000000001" customHeight="1" x14ac:dyDescent="0.25">
      <c r="A447" s="43">
        <v>441</v>
      </c>
      <c r="B447" s="18"/>
      <c r="C447" s="18"/>
      <c r="D447" s="19"/>
      <c r="E447" s="19"/>
      <c r="F447" s="202"/>
      <c r="G447" s="229"/>
      <c r="H447" s="229"/>
      <c r="I447" s="20"/>
      <c r="J447" s="95"/>
    </row>
    <row r="448" spans="1:10" ht="20.100000000000001" customHeight="1" x14ac:dyDescent="0.25">
      <c r="A448" s="43">
        <v>442</v>
      </c>
      <c r="B448" s="18"/>
      <c r="C448" s="18"/>
      <c r="D448" s="19"/>
      <c r="E448" s="19"/>
      <c r="F448" s="202"/>
      <c r="G448" s="229"/>
      <c r="H448" s="229"/>
      <c r="I448" s="20"/>
      <c r="J448" s="95"/>
    </row>
    <row r="449" spans="1:10" ht="20.100000000000001" customHeight="1" x14ac:dyDescent="0.25">
      <c r="A449" s="43">
        <v>443</v>
      </c>
      <c r="B449" s="18"/>
      <c r="C449" s="18"/>
      <c r="D449" s="19"/>
      <c r="E449" s="19"/>
      <c r="F449" s="202"/>
      <c r="G449" s="229"/>
      <c r="H449" s="229"/>
      <c r="I449" s="20"/>
      <c r="J449" s="95"/>
    </row>
    <row r="450" spans="1:10" ht="20.100000000000001" customHeight="1" x14ac:dyDescent="0.25">
      <c r="A450" s="43">
        <v>444</v>
      </c>
      <c r="B450" s="18"/>
      <c r="C450" s="18"/>
      <c r="D450" s="19"/>
      <c r="E450" s="19"/>
      <c r="F450" s="202"/>
      <c r="G450" s="229"/>
      <c r="H450" s="229"/>
      <c r="I450" s="20"/>
      <c r="J450" s="95"/>
    </row>
    <row r="451" spans="1:10" ht="20.100000000000001" customHeight="1" x14ac:dyDescent="0.25">
      <c r="A451" s="43">
        <v>445</v>
      </c>
      <c r="B451" s="18"/>
      <c r="C451" s="18"/>
      <c r="D451" s="19"/>
      <c r="E451" s="19"/>
      <c r="F451" s="202"/>
      <c r="G451" s="229"/>
      <c r="H451" s="229"/>
      <c r="I451" s="20"/>
      <c r="J451" s="95"/>
    </row>
    <row r="452" spans="1:10" ht="20.100000000000001" customHeight="1" x14ac:dyDescent="0.25">
      <c r="A452" s="43">
        <v>446</v>
      </c>
      <c r="B452" s="18"/>
      <c r="C452" s="18"/>
      <c r="D452" s="19"/>
      <c r="E452" s="19"/>
      <c r="F452" s="202"/>
      <c r="G452" s="229"/>
      <c r="H452" s="229"/>
      <c r="I452" s="20"/>
      <c r="J452" s="95"/>
    </row>
    <row r="453" spans="1:10" ht="20.100000000000001" customHeight="1" x14ac:dyDescent="0.25">
      <c r="A453" s="43">
        <v>447</v>
      </c>
      <c r="B453" s="18"/>
      <c r="C453" s="18"/>
      <c r="D453" s="19"/>
      <c r="E453" s="19"/>
      <c r="F453" s="202"/>
      <c r="G453" s="229"/>
      <c r="H453" s="229"/>
      <c r="I453" s="20"/>
      <c r="J453" s="95"/>
    </row>
    <row r="454" spans="1:10" ht="20.100000000000001" customHeight="1" x14ac:dyDescent="0.25">
      <c r="A454" s="43">
        <v>448</v>
      </c>
      <c r="B454" s="18"/>
      <c r="C454" s="18"/>
      <c r="D454" s="19"/>
      <c r="E454" s="19"/>
      <c r="F454" s="202"/>
      <c r="G454" s="229"/>
      <c r="H454" s="229"/>
      <c r="I454" s="20"/>
      <c r="J454" s="95"/>
    </row>
    <row r="455" spans="1:10" ht="20.100000000000001" customHeight="1" x14ac:dyDescent="0.25">
      <c r="A455" s="43">
        <v>449</v>
      </c>
      <c r="B455" s="18"/>
      <c r="C455" s="18"/>
      <c r="D455" s="19"/>
      <c r="E455" s="19"/>
      <c r="F455" s="202"/>
      <c r="G455" s="229"/>
      <c r="H455" s="229"/>
      <c r="I455" s="20"/>
      <c r="J455" s="95"/>
    </row>
    <row r="456" spans="1:10" ht="20.100000000000001" customHeight="1" x14ac:dyDescent="0.25">
      <c r="A456" s="43">
        <v>450</v>
      </c>
      <c r="B456" s="18"/>
      <c r="C456" s="18"/>
      <c r="D456" s="19"/>
      <c r="E456" s="19"/>
      <c r="F456" s="202"/>
      <c r="G456" s="229"/>
      <c r="H456" s="229"/>
      <c r="I456" s="20"/>
      <c r="J456" s="95"/>
    </row>
    <row r="457" spans="1:10" ht="20.100000000000001" customHeight="1" x14ac:dyDescent="0.25">
      <c r="A457" s="43">
        <v>451</v>
      </c>
      <c r="B457" s="18"/>
      <c r="C457" s="18"/>
      <c r="D457" s="19"/>
      <c r="E457" s="19"/>
      <c r="F457" s="202"/>
      <c r="G457" s="229"/>
      <c r="H457" s="229"/>
      <c r="I457" s="20"/>
      <c r="J457" s="95"/>
    </row>
    <row r="458" spans="1:10" ht="20.100000000000001" customHeight="1" x14ac:dyDescent="0.25">
      <c r="A458" s="43">
        <v>452</v>
      </c>
      <c r="B458" s="18"/>
      <c r="C458" s="18"/>
      <c r="D458" s="19"/>
      <c r="E458" s="19"/>
      <c r="F458" s="202"/>
      <c r="G458" s="229"/>
      <c r="H458" s="229"/>
      <c r="I458" s="20"/>
      <c r="J458" s="95"/>
    </row>
    <row r="459" spans="1:10" ht="20.100000000000001" customHeight="1" x14ac:dyDescent="0.25">
      <c r="A459" s="43">
        <v>453</v>
      </c>
      <c r="B459" s="18"/>
      <c r="C459" s="18"/>
      <c r="D459" s="19"/>
      <c r="E459" s="19"/>
      <c r="F459" s="202"/>
      <c r="G459" s="229"/>
      <c r="H459" s="229"/>
      <c r="I459" s="20"/>
      <c r="J459" s="95"/>
    </row>
    <row r="460" spans="1:10" ht="20.100000000000001" customHeight="1" x14ac:dyDescent="0.25">
      <c r="A460" s="43">
        <v>454</v>
      </c>
      <c r="B460" s="18"/>
      <c r="C460" s="18"/>
      <c r="D460" s="19"/>
      <c r="E460" s="19"/>
      <c r="F460" s="202"/>
      <c r="G460" s="229"/>
      <c r="H460" s="229"/>
      <c r="I460" s="20"/>
      <c r="J460" s="95"/>
    </row>
    <row r="461" spans="1:10" ht="20.100000000000001" customHeight="1" x14ac:dyDescent="0.25">
      <c r="A461" s="43">
        <v>455</v>
      </c>
      <c r="B461" s="18"/>
      <c r="C461" s="18"/>
      <c r="D461" s="19"/>
      <c r="E461" s="19"/>
      <c r="F461" s="202"/>
      <c r="G461" s="229"/>
      <c r="H461" s="229"/>
      <c r="I461" s="20"/>
      <c r="J461" s="95"/>
    </row>
    <row r="462" spans="1:10" ht="20.100000000000001" customHeight="1" x14ac:dyDescent="0.25">
      <c r="A462" s="43">
        <v>456</v>
      </c>
      <c r="B462" s="18"/>
      <c r="C462" s="18"/>
      <c r="D462" s="19"/>
      <c r="E462" s="19"/>
      <c r="F462" s="202"/>
      <c r="G462" s="229"/>
      <c r="H462" s="229"/>
      <c r="I462" s="20"/>
      <c r="J462" s="95"/>
    </row>
    <row r="463" spans="1:10" ht="20.100000000000001" customHeight="1" x14ac:dyDescent="0.25">
      <c r="A463" s="43">
        <v>457</v>
      </c>
      <c r="B463" s="18"/>
      <c r="C463" s="18"/>
      <c r="D463" s="19"/>
      <c r="E463" s="19"/>
      <c r="F463" s="202"/>
      <c r="G463" s="229"/>
      <c r="H463" s="229"/>
      <c r="I463" s="20"/>
      <c r="J463" s="95"/>
    </row>
    <row r="464" spans="1:10" ht="20.100000000000001" customHeight="1" x14ac:dyDescent="0.25">
      <c r="A464" s="43">
        <v>458</v>
      </c>
      <c r="B464" s="18"/>
      <c r="C464" s="18"/>
      <c r="D464" s="19"/>
      <c r="E464" s="19"/>
      <c r="F464" s="202"/>
      <c r="G464" s="229"/>
      <c r="H464" s="229"/>
      <c r="I464" s="20"/>
      <c r="J464" s="95"/>
    </row>
    <row r="465" spans="1:10" ht="20.100000000000001" customHeight="1" x14ac:dyDescent="0.25">
      <c r="A465" s="43">
        <v>459</v>
      </c>
      <c r="B465" s="18"/>
      <c r="C465" s="18"/>
      <c r="D465" s="19"/>
      <c r="E465" s="19"/>
      <c r="F465" s="202"/>
      <c r="G465" s="229"/>
      <c r="H465" s="229"/>
      <c r="I465" s="20"/>
      <c r="J465" s="95"/>
    </row>
    <row r="466" spans="1:10" ht="20.100000000000001" customHeight="1" x14ac:dyDescent="0.25">
      <c r="A466" s="43">
        <v>460</v>
      </c>
      <c r="B466" s="18"/>
      <c r="C466" s="18"/>
      <c r="D466" s="19"/>
      <c r="E466" s="19"/>
      <c r="F466" s="202"/>
      <c r="G466" s="229"/>
      <c r="H466" s="229"/>
      <c r="I466" s="20"/>
      <c r="J466" s="95"/>
    </row>
    <row r="467" spans="1:10" ht="20.100000000000001" customHeight="1" x14ac:dyDescent="0.25">
      <c r="A467" s="43">
        <v>461</v>
      </c>
      <c r="B467" s="18"/>
      <c r="C467" s="18"/>
      <c r="D467" s="19"/>
      <c r="E467" s="19"/>
      <c r="F467" s="202"/>
      <c r="G467" s="229"/>
      <c r="H467" s="229"/>
      <c r="I467" s="20"/>
      <c r="J467" s="95"/>
    </row>
    <row r="468" spans="1:10" ht="20.100000000000001" customHeight="1" x14ac:dyDescent="0.25">
      <c r="A468" s="43">
        <v>462</v>
      </c>
      <c r="B468" s="18"/>
      <c r="C468" s="18"/>
      <c r="D468" s="19"/>
      <c r="E468" s="19"/>
      <c r="F468" s="202"/>
      <c r="G468" s="229"/>
      <c r="H468" s="229"/>
      <c r="I468" s="20"/>
      <c r="J468" s="95"/>
    </row>
    <row r="469" spans="1:10" ht="20.100000000000001" customHeight="1" x14ac:dyDescent="0.25">
      <c r="A469" s="43">
        <v>463</v>
      </c>
      <c r="B469" s="18"/>
      <c r="C469" s="18"/>
      <c r="D469" s="19"/>
      <c r="E469" s="19"/>
      <c r="F469" s="202"/>
      <c r="G469" s="229"/>
      <c r="H469" s="229"/>
      <c r="I469" s="20"/>
      <c r="J469" s="95"/>
    </row>
    <row r="470" spans="1:10" ht="20.100000000000001" customHeight="1" x14ac:dyDescent="0.25">
      <c r="A470" s="43">
        <v>464</v>
      </c>
      <c r="B470" s="18"/>
      <c r="C470" s="18"/>
      <c r="D470" s="19"/>
      <c r="E470" s="19"/>
      <c r="F470" s="202"/>
      <c r="G470" s="229"/>
      <c r="H470" s="229"/>
      <c r="I470" s="20"/>
      <c r="J470" s="95"/>
    </row>
    <row r="471" spans="1:10" ht="20.100000000000001" customHeight="1" x14ac:dyDescent="0.25">
      <c r="A471" s="43">
        <v>465</v>
      </c>
      <c r="B471" s="18"/>
      <c r="C471" s="18"/>
      <c r="D471" s="19"/>
      <c r="E471" s="19"/>
      <c r="F471" s="202"/>
      <c r="G471" s="229"/>
      <c r="H471" s="229"/>
      <c r="I471" s="20"/>
      <c r="J471" s="95"/>
    </row>
    <row r="472" spans="1:10" ht="20.100000000000001" customHeight="1" x14ac:dyDescent="0.25">
      <c r="A472" s="43">
        <v>466</v>
      </c>
      <c r="B472" s="18"/>
      <c r="C472" s="18"/>
      <c r="D472" s="19"/>
      <c r="E472" s="19"/>
      <c r="F472" s="202"/>
      <c r="G472" s="229"/>
      <c r="H472" s="229"/>
      <c r="I472" s="20"/>
      <c r="J472" s="95"/>
    </row>
    <row r="473" spans="1:10" ht="20.100000000000001" customHeight="1" x14ac:dyDescent="0.25">
      <c r="A473" s="43">
        <v>467</v>
      </c>
      <c r="B473" s="18"/>
      <c r="C473" s="18"/>
      <c r="D473" s="19"/>
      <c r="E473" s="19"/>
      <c r="F473" s="202"/>
      <c r="G473" s="229"/>
      <c r="H473" s="229"/>
      <c r="I473" s="20"/>
      <c r="J473" s="95"/>
    </row>
    <row r="474" spans="1:10" ht="20.100000000000001" customHeight="1" x14ac:dyDescent="0.25">
      <c r="A474" s="43">
        <v>468</v>
      </c>
      <c r="B474" s="18"/>
      <c r="C474" s="18"/>
      <c r="D474" s="19"/>
      <c r="E474" s="19"/>
      <c r="F474" s="202"/>
      <c r="G474" s="229"/>
      <c r="H474" s="229"/>
      <c r="I474" s="20"/>
      <c r="J474" s="95"/>
    </row>
    <row r="475" spans="1:10" ht="20.100000000000001" customHeight="1" x14ac:dyDescent="0.25">
      <c r="A475" s="43">
        <v>469</v>
      </c>
      <c r="B475" s="18"/>
      <c r="C475" s="18"/>
      <c r="D475" s="19"/>
      <c r="E475" s="19"/>
      <c r="F475" s="202"/>
      <c r="G475" s="229"/>
      <c r="H475" s="229"/>
      <c r="I475" s="20"/>
      <c r="J475" s="95"/>
    </row>
    <row r="476" spans="1:10" ht="20.100000000000001" customHeight="1" x14ac:dyDescent="0.25">
      <c r="A476" s="43">
        <v>470</v>
      </c>
      <c r="B476" s="18"/>
      <c r="C476" s="18"/>
      <c r="D476" s="19"/>
      <c r="E476" s="19"/>
      <c r="F476" s="202"/>
      <c r="G476" s="229"/>
      <c r="H476" s="229"/>
      <c r="I476" s="20"/>
      <c r="J476" s="95"/>
    </row>
    <row r="477" spans="1:10" ht="20.100000000000001" customHeight="1" x14ac:dyDescent="0.25">
      <c r="A477" s="43">
        <v>471</v>
      </c>
      <c r="B477" s="18"/>
      <c r="C477" s="18"/>
      <c r="D477" s="19"/>
      <c r="E477" s="19"/>
      <c r="F477" s="202"/>
      <c r="G477" s="229"/>
      <c r="H477" s="229"/>
      <c r="I477" s="20"/>
      <c r="J477" s="95"/>
    </row>
    <row r="478" spans="1:10" ht="20.100000000000001" customHeight="1" x14ac:dyDescent="0.25">
      <c r="A478" s="43">
        <v>472</v>
      </c>
      <c r="B478" s="18"/>
      <c r="C478" s="18"/>
      <c r="D478" s="19"/>
      <c r="E478" s="19"/>
      <c r="F478" s="202"/>
      <c r="G478" s="229"/>
      <c r="H478" s="229"/>
      <c r="I478" s="20"/>
      <c r="J478" s="95"/>
    </row>
    <row r="479" spans="1:10" ht="20.100000000000001" customHeight="1" x14ac:dyDescent="0.25">
      <c r="A479" s="43">
        <v>473</v>
      </c>
      <c r="B479" s="18"/>
      <c r="C479" s="18"/>
      <c r="D479" s="19"/>
      <c r="E479" s="19"/>
      <c r="F479" s="202"/>
      <c r="G479" s="229"/>
      <c r="H479" s="229"/>
      <c r="I479" s="20"/>
      <c r="J479" s="95"/>
    </row>
    <row r="480" spans="1:10" ht="20.100000000000001" customHeight="1" x14ac:dyDescent="0.25">
      <c r="A480" s="43">
        <v>474</v>
      </c>
      <c r="B480" s="18"/>
      <c r="C480" s="18"/>
      <c r="D480" s="19"/>
      <c r="E480" s="19"/>
      <c r="F480" s="202"/>
      <c r="G480" s="229"/>
      <c r="H480" s="229"/>
      <c r="I480" s="20"/>
      <c r="J480" s="95"/>
    </row>
    <row r="481" spans="1:10" ht="20.100000000000001" customHeight="1" x14ac:dyDescent="0.25">
      <c r="A481" s="43">
        <v>475</v>
      </c>
      <c r="B481" s="18"/>
      <c r="C481" s="18"/>
      <c r="D481" s="19"/>
      <c r="E481" s="19"/>
      <c r="F481" s="202"/>
      <c r="G481" s="229"/>
      <c r="H481" s="229"/>
      <c r="I481" s="20"/>
      <c r="J481" s="95"/>
    </row>
    <row r="482" spans="1:10" ht="20.100000000000001" customHeight="1" x14ac:dyDescent="0.25">
      <c r="A482" s="43">
        <v>476</v>
      </c>
      <c r="B482" s="18"/>
      <c r="C482" s="18"/>
      <c r="D482" s="19"/>
      <c r="E482" s="19"/>
      <c r="F482" s="202"/>
      <c r="G482" s="229"/>
      <c r="H482" s="229"/>
      <c r="I482" s="20"/>
      <c r="J482" s="95"/>
    </row>
    <row r="483" spans="1:10" ht="20.100000000000001" customHeight="1" x14ac:dyDescent="0.25">
      <c r="A483" s="43">
        <v>477</v>
      </c>
      <c r="B483" s="18"/>
      <c r="C483" s="18"/>
      <c r="D483" s="19"/>
      <c r="E483" s="19"/>
      <c r="F483" s="202"/>
      <c r="G483" s="229"/>
      <c r="H483" s="229"/>
      <c r="I483" s="20"/>
      <c r="J483" s="95"/>
    </row>
    <row r="484" spans="1:10" ht="20.100000000000001" customHeight="1" x14ac:dyDescent="0.25">
      <c r="A484" s="43">
        <v>478</v>
      </c>
      <c r="B484" s="18"/>
      <c r="C484" s="18"/>
      <c r="D484" s="19"/>
      <c r="E484" s="19"/>
      <c r="F484" s="202"/>
      <c r="G484" s="229"/>
      <c r="H484" s="229"/>
      <c r="I484" s="20"/>
      <c r="J484" s="95"/>
    </row>
    <row r="485" spans="1:10" ht="20.100000000000001" customHeight="1" x14ac:dyDescent="0.25">
      <c r="A485" s="43">
        <v>479</v>
      </c>
      <c r="B485" s="18"/>
      <c r="C485" s="18"/>
      <c r="D485" s="19"/>
      <c r="E485" s="19"/>
      <c r="F485" s="202"/>
      <c r="G485" s="229"/>
      <c r="H485" s="229"/>
      <c r="I485" s="20"/>
      <c r="J485" s="95"/>
    </row>
    <row r="486" spans="1:10" ht="20.100000000000001" customHeight="1" x14ac:dyDescent="0.25">
      <c r="A486" s="43">
        <v>480</v>
      </c>
      <c r="B486" s="18"/>
      <c r="C486" s="18"/>
      <c r="D486" s="19"/>
      <c r="E486" s="19"/>
      <c r="F486" s="202"/>
      <c r="G486" s="229"/>
      <c r="H486" s="229"/>
      <c r="I486" s="20"/>
      <c r="J486" s="95"/>
    </row>
    <row r="487" spans="1:10" ht="20.100000000000001" customHeight="1" x14ac:dyDescent="0.25">
      <c r="A487" s="43">
        <v>481</v>
      </c>
      <c r="B487" s="18"/>
      <c r="C487" s="18"/>
      <c r="D487" s="19"/>
      <c r="E487" s="19"/>
      <c r="F487" s="202"/>
      <c r="G487" s="229"/>
      <c r="H487" s="229"/>
      <c r="I487" s="20"/>
      <c r="J487" s="95"/>
    </row>
    <row r="488" spans="1:10" ht="20.100000000000001" customHeight="1" x14ac:dyDescent="0.25">
      <c r="A488" s="43">
        <v>482</v>
      </c>
      <c r="B488" s="18"/>
      <c r="C488" s="18"/>
      <c r="D488" s="19"/>
      <c r="E488" s="19"/>
      <c r="F488" s="202"/>
      <c r="G488" s="229"/>
      <c r="H488" s="229"/>
      <c r="I488" s="20"/>
      <c r="J488" s="95"/>
    </row>
    <row r="489" spans="1:10" ht="20.100000000000001" customHeight="1" x14ac:dyDescent="0.25">
      <c r="A489" s="43">
        <v>483</v>
      </c>
      <c r="B489" s="18"/>
      <c r="C489" s="18"/>
      <c r="D489" s="19"/>
      <c r="E489" s="19"/>
      <c r="F489" s="202"/>
      <c r="G489" s="229"/>
      <c r="H489" s="229"/>
      <c r="I489" s="20"/>
      <c r="J489" s="95"/>
    </row>
    <row r="490" spans="1:10" ht="20.100000000000001" customHeight="1" x14ac:dyDescent="0.25">
      <c r="A490" s="43">
        <v>484</v>
      </c>
      <c r="B490" s="18"/>
      <c r="C490" s="18"/>
      <c r="D490" s="19"/>
      <c r="E490" s="19"/>
      <c r="F490" s="202"/>
      <c r="G490" s="229"/>
      <c r="H490" s="229"/>
      <c r="I490" s="20"/>
      <c r="J490" s="95"/>
    </row>
    <row r="491" spans="1:10" ht="20.100000000000001" customHeight="1" x14ac:dyDescent="0.25">
      <c r="A491" s="43">
        <v>485</v>
      </c>
      <c r="B491" s="18"/>
      <c r="C491" s="18"/>
      <c r="D491" s="19"/>
      <c r="E491" s="19"/>
      <c r="F491" s="202"/>
      <c r="G491" s="229"/>
      <c r="H491" s="229"/>
      <c r="I491" s="20"/>
      <c r="J491" s="95"/>
    </row>
    <row r="492" spans="1:10" ht="20.100000000000001" customHeight="1" x14ac:dyDescent="0.25">
      <c r="A492" s="43">
        <v>486</v>
      </c>
      <c r="B492" s="18"/>
      <c r="C492" s="18"/>
      <c r="D492" s="19"/>
      <c r="E492" s="19"/>
      <c r="F492" s="202"/>
      <c r="G492" s="229"/>
      <c r="H492" s="229"/>
      <c r="I492" s="20"/>
      <c r="J492" s="95"/>
    </row>
    <row r="493" spans="1:10" ht="20.100000000000001" customHeight="1" x14ac:dyDescent="0.25">
      <c r="A493" s="43">
        <v>487</v>
      </c>
      <c r="B493" s="18"/>
      <c r="C493" s="18"/>
      <c r="D493" s="19"/>
      <c r="E493" s="19"/>
      <c r="F493" s="202"/>
      <c r="G493" s="229"/>
      <c r="H493" s="229"/>
      <c r="I493" s="20"/>
      <c r="J493" s="95"/>
    </row>
    <row r="494" spans="1:10" ht="20.100000000000001" customHeight="1" x14ac:dyDescent="0.25">
      <c r="A494" s="43">
        <v>488</v>
      </c>
      <c r="B494" s="18"/>
      <c r="C494" s="18"/>
      <c r="D494" s="19"/>
      <c r="E494" s="19"/>
      <c r="F494" s="202"/>
      <c r="G494" s="229"/>
      <c r="H494" s="229"/>
      <c r="I494" s="20"/>
      <c r="J494" s="95"/>
    </row>
    <row r="495" spans="1:10" ht="20.100000000000001" customHeight="1" x14ac:dyDescent="0.25">
      <c r="A495" s="43">
        <v>489</v>
      </c>
      <c r="B495" s="18"/>
      <c r="C495" s="18"/>
      <c r="D495" s="19"/>
      <c r="E495" s="19"/>
      <c r="F495" s="202"/>
      <c r="G495" s="229"/>
      <c r="H495" s="229"/>
      <c r="I495" s="20"/>
      <c r="J495" s="95"/>
    </row>
    <row r="496" spans="1:10" ht="20.100000000000001" customHeight="1" x14ac:dyDescent="0.25">
      <c r="A496" s="43">
        <v>490</v>
      </c>
      <c r="B496" s="18"/>
      <c r="C496" s="18"/>
      <c r="D496" s="19"/>
      <c r="E496" s="19"/>
      <c r="F496" s="202"/>
      <c r="G496" s="229"/>
      <c r="H496" s="229"/>
      <c r="I496" s="20"/>
      <c r="J496" s="95"/>
    </row>
    <row r="497" spans="1:10" ht="20.100000000000001" customHeight="1" x14ac:dyDescent="0.25">
      <c r="A497" s="43">
        <v>491</v>
      </c>
      <c r="B497" s="18"/>
      <c r="C497" s="18"/>
      <c r="D497" s="19"/>
      <c r="E497" s="19"/>
      <c r="F497" s="202"/>
      <c r="G497" s="229"/>
      <c r="H497" s="229"/>
      <c r="I497" s="20"/>
      <c r="J497" s="95"/>
    </row>
    <row r="498" spans="1:10" ht="20.100000000000001" customHeight="1" x14ac:dyDescent="0.25">
      <c r="A498" s="43">
        <v>492</v>
      </c>
      <c r="B498" s="18"/>
      <c r="C498" s="18"/>
      <c r="D498" s="19"/>
      <c r="E498" s="19"/>
      <c r="F498" s="202"/>
      <c r="G498" s="229"/>
      <c r="H498" s="229"/>
      <c r="I498" s="20"/>
      <c r="J498" s="95"/>
    </row>
    <row r="499" spans="1:10" ht="20.100000000000001" customHeight="1" x14ac:dyDescent="0.25">
      <c r="A499" s="43">
        <v>493</v>
      </c>
      <c r="B499" s="18"/>
      <c r="C499" s="18"/>
      <c r="D499" s="19"/>
      <c r="E499" s="19"/>
      <c r="F499" s="202"/>
      <c r="G499" s="229"/>
      <c r="H499" s="229"/>
      <c r="I499" s="20"/>
      <c r="J499" s="95"/>
    </row>
    <row r="500" spans="1:10" ht="20.100000000000001" customHeight="1" x14ac:dyDescent="0.25">
      <c r="A500" s="43">
        <v>494</v>
      </c>
      <c r="B500" s="18"/>
      <c r="C500" s="18"/>
      <c r="D500" s="19"/>
      <c r="E500" s="19"/>
      <c r="F500" s="202"/>
      <c r="G500" s="229"/>
      <c r="H500" s="229"/>
      <c r="I500" s="20"/>
      <c r="J500" s="95"/>
    </row>
    <row r="501" spans="1:10" ht="20.100000000000001" customHeight="1" x14ac:dyDescent="0.25">
      <c r="A501" s="43">
        <v>495</v>
      </c>
      <c r="B501" s="18"/>
      <c r="C501" s="18"/>
      <c r="D501" s="19"/>
      <c r="E501" s="19"/>
      <c r="F501" s="202"/>
      <c r="G501" s="229"/>
      <c r="H501" s="229"/>
      <c r="I501" s="20"/>
      <c r="J501" s="95"/>
    </row>
    <row r="502" spans="1:10" ht="20.100000000000001" customHeight="1" x14ac:dyDescent="0.25">
      <c r="A502" s="43">
        <v>496</v>
      </c>
      <c r="B502" s="18"/>
      <c r="C502" s="18"/>
      <c r="D502" s="19"/>
      <c r="E502" s="19"/>
      <c r="F502" s="202"/>
      <c r="G502" s="229"/>
      <c r="H502" s="229"/>
      <c r="I502" s="20"/>
      <c r="J502" s="95"/>
    </row>
    <row r="503" spans="1:10" ht="20.100000000000001" customHeight="1" x14ac:dyDescent="0.25">
      <c r="A503" s="43">
        <v>497</v>
      </c>
      <c r="B503" s="18"/>
      <c r="C503" s="18"/>
      <c r="D503" s="19"/>
      <c r="E503" s="19"/>
      <c r="F503" s="202"/>
      <c r="G503" s="229"/>
      <c r="H503" s="229"/>
      <c r="I503" s="20"/>
      <c r="J503" s="95"/>
    </row>
    <row r="504" spans="1:10" ht="20.100000000000001" customHeight="1" x14ac:dyDescent="0.25">
      <c r="A504" s="43">
        <v>498</v>
      </c>
      <c r="B504" s="18"/>
      <c r="C504" s="18"/>
      <c r="D504" s="19"/>
      <c r="E504" s="19"/>
      <c r="F504" s="202"/>
      <c r="G504" s="229"/>
      <c r="H504" s="229"/>
      <c r="I504" s="20"/>
      <c r="J504" s="95"/>
    </row>
    <row r="505" spans="1:10" ht="20.100000000000001" customHeight="1" x14ac:dyDescent="0.25">
      <c r="A505" s="43">
        <v>499</v>
      </c>
      <c r="B505" s="18"/>
      <c r="C505" s="18"/>
      <c r="D505" s="19"/>
      <c r="E505" s="19"/>
      <c r="F505" s="202"/>
      <c r="G505" s="229"/>
      <c r="H505" s="229"/>
      <c r="I505" s="20"/>
      <c r="J505" s="95"/>
    </row>
    <row r="506" spans="1:10" ht="20.100000000000001" customHeight="1" thickBot="1" x14ac:dyDescent="0.3">
      <c r="A506" s="44">
        <v>500</v>
      </c>
      <c r="B506" s="22"/>
      <c r="C506" s="22"/>
      <c r="D506" s="23"/>
      <c r="E506" s="19"/>
      <c r="F506" s="202"/>
      <c r="G506" s="229"/>
      <c r="H506" s="230"/>
      <c r="I506" s="24"/>
      <c r="J506" s="96"/>
    </row>
    <row r="507" spans="1:10" s="45" customFormat="1" ht="20.100000000000001" customHeight="1" thickBot="1" x14ac:dyDescent="0.35">
      <c r="E507" s="206" t="s">
        <v>35</v>
      </c>
      <c r="F507" s="231"/>
      <c r="G507" s="231"/>
      <c r="H507" s="231"/>
      <c r="I507" s="46">
        <f>SUM(I7:I506)</f>
        <v>0</v>
      </c>
      <c r="J507" s="30"/>
    </row>
  </sheetData>
  <sheetProtection password="C903" sheet="1" objects="1" scenarios="1"/>
  <mergeCells count="3">
    <mergeCell ref="A1:J1"/>
    <mergeCell ref="A2:J2"/>
    <mergeCell ref="A3:A4"/>
  </mergeCells>
  <phoneticPr fontId="29" type="noConversion"/>
  <conditionalFormatting sqref="B7:B506">
    <cfRule type="cellIs" dxfId="66" priority="2" operator="notEqual">
      <formula>$B7</formula>
    </cfRule>
  </conditionalFormatting>
  <conditionalFormatting sqref="D7:D506">
    <cfRule type="cellIs" dxfId="65" priority="1" operator="notEqual">
      <formula>$D7</formula>
    </cfRule>
  </conditionalFormatting>
  <dataValidations count="2">
    <dataValidation showInputMessage="1" showErrorMessage="1" sqref="H7:H506"/>
    <dataValidation type="decimal" operator="greaterThan" allowBlank="1" showInputMessage="1" showErrorMessage="1" sqref="I7:I506">
      <formula1>0</formula1>
    </dataValidation>
  </dataValidations>
  <pageMargins left="0.7" right="0.7" top="0.75" bottom="0.75" header="0.3" footer="0.3"/>
  <pageSetup paperSize="9" scale="50"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14:formula1>
            <xm:f>Listes!$C$11:$C$12</xm:f>
          </x14:formula1>
          <xm:sqref>F7:F506</xm:sqref>
        </x14:dataValidation>
        <x14:dataValidation type="list" showInputMessage="1" showErrorMessage="1">
          <x14:formula1>
            <xm:f>Listes!$A$3:$A$7</xm:f>
          </x14:formula1>
          <xm:sqref>E7:E506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N508"/>
  <sheetViews>
    <sheetView zoomScale="85" zoomScaleNormal="85" workbookViewId="0">
      <pane ySplit="4" topLeftCell="A5" activePane="bottomLeft" state="frozen"/>
      <selection activeCell="H12" sqref="H12"/>
      <selection pane="bottomLeft" activeCell="J7" sqref="J7"/>
    </sheetView>
  </sheetViews>
  <sheetFormatPr baseColWidth="10" defaultColWidth="11.42578125" defaultRowHeight="15" x14ac:dyDescent="0.25"/>
  <cols>
    <col min="1" max="1" width="10.7109375" style="30" customWidth="1"/>
    <col min="2" max="2" width="50.140625" style="30" customWidth="1"/>
    <col min="3" max="3" width="30.7109375" style="30" customWidth="1"/>
    <col min="4" max="4" width="20.7109375" style="30" customWidth="1"/>
    <col min="5" max="5" width="32.7109375" style="30" bestFit="1" customWidth="1"/>
    <col min="6" max="6" width="32.7109375" style="357" customWidth="1"/>
    <col min="7" max="7" width="34.140625" style="30" bestFit="1" customWidth="1"/>
    <col min="8" max="8" width="25.42578125" style="30" customWidth="1"/>
    <col min="9" max="9" width="23.5703125" style="30" bestFit="1" customWidth="1"/>
    <col min="10" max="13" width="17.7109375" style="30" customWidth="1"/>
    <col min="14" max="14" width="51.5703125" style="30" customWidth="1"/>
    <col min="15" max="16384" width="11.42578125" style="30"/>
  </cols>
  <sheetData>
    <row r="1" spans="1:14" ht="29.25" thickBot="1" x14ac:dyDescent="0.3">
      <c r="A1" s="609" t="s">
        <v>4</v>
      </c>
      <c r="B1" s="610"/>
      <c r="C1" s="610"/>
      <c r="D1" s="610"/>
      <c r="E1" s="610"/>
      <c r="F1" s="610"/>
      <c r="G1" s="610"/>
      <c r="H1" s="610"/>
      <c r="I1" s="610"/>
      <c r="J1" s="610"/>
      <c r="K1" s="610"/>
      <c r="L1" s="610"/>
      <c r="M1" s="610"/>
      <c r="N1" s="611"/>
    </row>
    <row r="2" spans="1:14" ht="45" customHeight="1" thickBot="1" x14ac:dyDescent="0.3">
      <c r="A2" s="617" t="s">
        <v>213</v>
      </c>
      <c r="B2" s="618"/>
      <c r="C2" s="618"/>
      <c r="D2" s="618"/>
      <c r="E2" s="618"/>
      <c r="F2" s="618"/>
      <c r="G2" s="618"/>
      <c r="H2" s="618"/>
      <c r="I2" s="618"/>
      <c r="J2" s="618"/>
      <c r="K2" s="618"/>
      <c r="L2" s="618"/>
      <c r="M2" s="618"/>
      <c r="N2" s="618"/>
    </row>
    <row r="3" spans="1:14" ht="30" x14ac:dyDescent="0.25">
      <c r="A3" s="615" t="s">
        <v>0</v>
      </c>
      <c r="B3" s="216" t="s">
        <v>70</v>
      </c>
      <c r="C3" s="216" t="s">
        <v>71</v>
      </c>
      <c r="D3" s="216" t="s">
        <v>72</v>
      </c>
      <c r="E3" s="216" t="s">
        <v>34</v>
      </c>
      <c r="F3" s="216" t="s">
        <v>277</v>
      </c>
      <c r="G3" s="216" t="s">
        <v>40</v>
      </c>
      <c r="H3" s="216" t="s">
        <v>214</v>
      </c>
      <c r="I3" s="216" t="s">
        <v>215</v>
      </c>
      <c r="J3" s="216" t="s">
        <v>73</v>
      </c>
      <c r="K3" s="216" t="s">
        <v>74</v>
      </c>
      <c r="L3" s="216" t="s">
        <v>75</v>
      </c>
      <c r="M3" s="232" t="s">
        <v>76</v>
      </c>
      <c r="N3" s="217" t="s">
        <v>27</v>
      </c>
    </row>
    <row r="4" spans="1:14" ht="25.5" x14ac:dyDescent="0.25">
      <c r="A4" s="616"/>
      <c r="B4" s="218" t="s">
        <v>141</v>
      </c>
      <c r="C4" s="218" t="s">
        <v>142</v>
      </c>
      <c r="D4" s="218" t="s">
        <v>147</v>
      </c>
      <c r="E4" s="218" t="s">
        <v>77</v>
      </c>
      <c r="F4" s="218" t="s">
        <v>273</v>
      </c>
      <c r="G4" s="218" t="s">
        <v>216</v>
      </c>
      <c r="H4" s="218" t="s">
        <v>217</v>
      </c>
      <c r="I4" s="218" t="s">
        <v>218</v>
      </c>
      <c r="J4" s="619" t="s">
        <v>140</v>
      </c>
      <c r="K4" s="620"/>
      <c r="L4" s="621"/>
      <c r="M4" s="233"/>
      <c r="N4" s="219" t="s">
        <v>28</v>
      </c>
    </row>
    <row r="5" spans="1:14" ht="20.100000000000001" customHeight="1" thickBot="1" x14ac:dyDescent="0.3">
      <c r="A5" s="36" t="s">
        <v>29</v>
      </c>
      <c r="B5" s="37" t="s">
        <v>139</v>
      </c>
      <c r="C5" s="37" t="s">
        <v>138</v>
      </c>
      <c r="D5" s="37" t="s">
        <v>81</v>
      </c>
      <c r="E5" s="37" t="s">
        <v>145</v>
      </c>
      <c r="F5" s="38" t="s">
        <v>274</v>
      </c>
      <c r="G5" s="37"/>
      <c r="H5" s="234">
        <v>45292</v>
      </c>
      <c r="I5" s="234">
        <v>45474</v>
      </c>
      <c r="J5" s="39">
        <v>34000</v>
      </c>
      <c r="K5" s="97">
        <v>212</v>
      </c>
      <c r="L5" s="97">
        <v>204</v>
      </c>
      <c r="M5" s="53">
        <f t="shared" ref="M5:M69" si="0">IF($E5="","",IF(OR(($J5=0),($K5=0)),0,$J5/$K5*$L5))</f>
        <v>32716.981132075471</v>
      </c>
      <c r="N5" s="41"/>
    </row>
    <row r="6" spans="1:14" ht="20.100000000000001" customHeight="1" thickBot="1" x14ac:dyDescent="0.3">
      <c r="A6" s="42"/>
      <c r="B6" s="235"/>
      <c r="C6" s="235"/>
      <c r="D6" s="235"/>
      <c r="E6" s="236"/>
      <c r="F6" s="236"/>
      <c r="G6" s="236"/>
      <c r="H6" s="237"/>
      <c r="I6" s="237"/>
      <c r="J6" s="238"/>
      <c r="K6" s="239"/>
      <c r="L6" s="224" t="s">
        <v>35</v>
      </c>
      <c r="M6" s="225">
        <f>SUM(M7:M506)</f>
        <v>0</v>
      </c>
      <c r="N6" s="240"/>
    </row>
    <row r="7" spans="1:14" ht="20.100000000000001" customHeight="1" x14ac:dyDescent="0.25">
      <c r="A7" s="42">
        <v>1</v>
      </c>
      <c r="B7" s="19"/>
      <c r="C7" s="19"/>
      <c r="D7" s="244"/>
      <c r="E7" s="241"/>
      <c r="F7" s="241"/>
      <c r="G7" s="19"/>
      <c r="H7" s="242"/>
      <c r="I7" s="242"/>
      <c r="J7" s="241"/>
      <c r="K7" s="205"/>
      <c r="L7" s="243"/>
      <c r="M7" s="100" t="str">
        <f t="shared" si="0"/>
        <v/>
      </c>
      <c r="N7" s="94"/>
    </row>
    <row r="8" spans="1:14" ht="20.100000000000001" customHeight="1" x14ac:dyDescent="0.25">
      <c r="A8" s="43">
        <v>2</v>
      </c>
      <c r="B8" s="19"/>
      <c r="C8" s="19"/>
      <c r="D8" s="244"/>
      <c r="E8" s="241"/>
      <c r="F8" s="241"/>
      <c r="G8" s="19"/>
      <c r="H8" s="242"/>
      <c r="I8" s="242"/>
      <c r="J8" s="241"/>
      <c r="K8" s="205"/>
      <c r="L8" s="243"/>
      <c r="M8" s="100" t="str">
        <f t="shared" si="0"/>
        <v/>
      </c>
      <c r="N8" s="95"/>
    </row>
    <row r="9" spans="1:14" ht="20.100000000000001" customHeight="1" x14ac:dyDescent="0.25">
      <c r="A9" s="43">
        <v>3</v>
      </c>
      <c r="B9" s="19"/>
      <c r="C9" s="19"/>
      <c r="D9" s="244"/>
      <c r="E9" s="241"/>
      <c r="F9" s="241"/>
      <c r="G9" s="19"/>
      <c r="H9" s="242"/>
      <c r="I9" s="242"/>
      <c r="J9" s="241"/>
      <c r="K9" s="205"/>
      <c r="L9" s="243"/>
      <c r="M9" s="100" t="str">
        <f t="shared" si="0"/>
        <v/>
      </c>
      <c r="N9" s="95"/>
    </row>
    <row r="10" spans="1:14" ht="20.100000000000001" customHeight="1" x14ac:dyDescent="0.25">
      <c r="A10" s="43">
        <v>4</v>
      </c>
      <c r="B10" s="19"/>
      <c r="C10" s="19"/>
      <c r="D10" s="244"/>
      <c r="E10" s="241"/>
      <c r="F10" s="241"/>
      <c r="G10" s="19"/>
      <c r="H10" s="242"/>
      <c r="I10" s="242"/>
      <c r="J10" s="241"/>
      <c r="K10" s="205"/>
      <c r="L10" s="243"/>
      <c r="M10" s="100" t="str">
        <f t="shared" si="0"/>
        <v/>
      </c>
      <c r="N10" s="95"/>
    </row>
    <row r="11" spans="1:14" ht="20.100000000000001" customHeight="1" x14ac:dyDescent="0.25">
      <c r="A11" s="43">
        <v>5</v>
      </c>
      <c r="B11" s="19"/>
      <c r="C11" s="19"/>
      <c r="D11" s="244"/>
      <c r="E11" s="241"/>
      <c r="F11" s="241"/>
      <c r="G11" s="19"/>
      <c r="H11" s="242"/>
      <c r="I11" s="242"/>
      <c r="J11" s="241"/>
      <c r="K11" s="205"/>
      <c r="L11" s="243"/>
      <c r="M11" s="100" t="str">
        <f t="shared" si="0"/>
        <v/>
      </c>
      <c r="N11" s="95"/>
    </row>
    <row r="12" spans="1:14" ht="20.100000000000001" customHeight="1" x14ac:dyDescent="0.25">
      <c r="A12" s="43">
        <v>6</v>
      </c>
      <c r="B12" s="19"/>
      <c r="C12" s="19"/>
      <c r="D12" s="244"/>
      <c r="E12" s="241"/>
      <c r="F12" s="241"/>
      <c r="G12" s="19"/>
      <c r="H12" s="242"/>
      <c r="I12" s="242"/>
      <c r="J12" s="241"/>
      <c r="K12" s="205"/>
      <c r="L12" s="243"/>
      <c r="M12" s="100" t="str">
        <f t="shared" si="0"/>
        <v/>
      </c>
      <c r="N12" s="95"/>
    </row>
    <row r="13" spans="1:14" ht="20.100000000000001" customHeight="1" x14ac:dyDescent="0.25">
      <c r="A13" s="43">
        <v>7</v>
      </c>
      <c r="B13" s="19"/>
      <c r="C13" s="19"/>
      <c r="D13" s="244"/>
      <c r="E13" s="19"/>
      <c r="F13" s="241"/>
      <c r="G13" s="19"/>
      <c r="H13" s="242"/>
      <c r="I13" s="242"/>
      <c r="J13" s="20"/>
      <c r="K13" s="205"/>
      <c r="L13" s="205"/>
      <c r="M13" s="100" t="str">
        <f t="shared" si="0"/>
        <v/>
      </c>
      <c r="N13" s="95"/>
    </row>
    <row r="14" spans="1:14" ht="20.100000000000001" customHeight="1" x14ac:dyDescent="0.25">
      <c r="A14" s="43">
        <v>8</v>
      </c>
      <c r="B14" s="19"/>
      <c r="C14" s="19"/>
      <c r="D14" s="244"/>
      <c r="E14" s="19"/>
      <c r="F14" s="241"/>
      <c r="G14" s="19"/>
      <c r="H14" s="242"/>
      <c r="I14" s="242"/>
      <c r="J14" s="20"/>
      <c r="K14" s="205"/>
      <c r="L14" s="205"/>
      <c r="M14" s="100" t="str">
        <f t="shared" si="0"/>
        <v/>
      </c>
      <c r="N14" s="95"/>
    </row>
    <row r="15" spans="1:14" ht="20.100000000000001" customHeight="1" x14ac:dyDescent="0.25">
      <c r="A15" s="43">
        <v>9</v>
      </c>
      <c r="B15" s="19"/>
      <c r="C15" s="19"/>
      <c r="D15" s="244"/>
      <c r="E15" s="19"/>
      <c r="F15" s="241"/>
      <c r="G15" s="19"/>
      <c r="H15" s="229"/>
      <c r="I15" s="229"/>
      <c r="J15" s="20"/>
      <c r="K15" s="205"/>
      <c r="L15" s="205"/>
      <c r="M15" s="100" t="str">
        <f t="shared" si="0"/>
        <v/>
      </c>
      <c r="N15" s="95"/>
    </row>
    <row r="16" spans="1:14" ht="20.100000000000001" customHeight="1" x14ac:dyDescent="0.25">
      <c r="A16" s="43">
        <v>10</v>
      </c>
      <c r="B16" s="19"/>
      <c r="C16" s="19"/>
      <c r="D16" s="244"/>
      <c r="E16" s="19"/>
      <c r="F16" s="241"/>
      <c r="G16" s="19"/>
      <c r="H16" s="229"/>
      <c r="I16" s="229"/>
      <c r="J16" s="20"/>
      <c r="K16" s="205"/>
      <c r="L16" s="205"/>
      <c r="M16" s="100" t="str">
        <f t="shared" si="0"/>
        <v/>
      </c>
      <c r="N16" s="95"/>
    </row>
    <row r="17" spans="1:14" ht="20.100000000000001" customHeight="1" x14ac:dyDescent="0.25">
      <c r="A17" s="43">
        <v>11</v>
      </c>
      <c r="B17" s="18"/>
      <c r="C17" s="18"/>
      <c r="D17" s="19"/>
      <c r="E17" s="19"/>
      <c r="F17" s="241"/>
      <c r="G17" s="19"/>
      <c r="H17" s="229"/>
      <c r="I17" s="229"/>
      <c r="J17" s="20"/>
      <c r="K17" s="205"/>
      <c r="L17" s="205"/>
      <c r="M17" s="100" t="str">
        <f t="shared" si="0"/>
        <v/>
      </c>
      <c r="N17" s="95"/>
    </row>
    <row r="18" spans="1:14" ht="20.100000000000001" customHeight="1" x14ac:dyDescent="0.25">
      <c r="A18" s="43">
        <v>12</v>
      </c>
      <c r="B18" s="18"/>
      <c r="C18" s="18"/>
      <c r="D18" s="19"/>
      <c r="E18" s="19"/>
      <c r="F18" s="241"/>
      <c r="G18" s="19"/>
      <c r="H18" s="229"/>
      <c r="I18" s="229"/>
      <c r="J18" s="20"/>
      <c r="K18" s="205"/>
      <c r="L18" s="205"/>
      <c r="M18" s="100" t="str">
        <f t="shared" si="0"/>
        <v/>
      </c>
      <c r="N18" s="95"/>
    </row>
    <row r="19" spans="1:14" ht="20.100000000000001" customHeight="1" x14ac:dyDescent="0.25">
      <c r="A19" s="43">
        <v>13</v>
      </c>
      <c r="B19" s="18"/>
      <c r="C19" s="18"/>
      <c r="D19" s="19"/>
      <c r="E19" s="19"/>
      <c r="F19" s="241"/>
      <c r="G19" s="19"/>
      <c r="H19" s="229"/>
      <c r="I19" s="229"/>
      <c r="J19" s="20"/>
      <c r="K19" s="205"/>
      <c r="L19" s="205"/>
      <c r="M19" s="100" t="str">
        <f t="shared" si="0"/>
        <v/>
      </c>
      <c r="N19" s="95"/>
    </row>
    <row r="20" spans="1:14" ht="20.100000000000001" customHeight="1" x14ac:dyDescent="0.25">
      <c r="A20" s="43">
        <v>14</v>
      </c>
      <c r="B20" s="18"/>
      <c r="C20" s="18"/>
      <c r="D20" s="19"/>
      <c r="E20" s="19"/>
      <c r="F20" s="241"/>
      <c r="G20" s="19"/>
      <c r="H20" s="229"/>
      <c r="I20" s="229"/>
      <c r="J20" s="20"/>
      <c r="K20" s="205"/>
      <c r="L20" s="205"/>
      <c r="M20" s="100" t="str">
        <f t="shared" si="0"/>
        <v/>
      </c>
      <c r="N20" s="95"/>
    </row>
    <row r="21" spans="1:14" ht="20.100000000000001" customHeight="1" x14ac:dyDescent="0.25">
      <c r="A21" s="43">
        <v>15</v>
      </c>
      <c r="B21" s="18"/>
      <c r="C21" s="18"/>
      <c r="D21" s="19"/>
      <c r="E21" s="19"/>
      <c r="F21" s="241"/>
      <c r="G21" s="19"/>
      <c r="H21" s="229"/>
      <c r="I21" s="229"/>
      <c r="J21" s="20"/>
      <c r="K21" s="205"/>
      <c r="L21" s="205"/>
      <c r="M21" s="100" t="str">
        <f t="shared" si="0"/>
        <v/>
      </c>
      <c r="N21" s="95"/>
    </row>
    <row r="22" spans="1:14" ht="20.100000000000001" customHeight="1" x14ac:dyDescent="0.25">
      <c r="A22" s="43">
        <v>16</v>
      </c>
      <c r="B22" s="18"/>
      <c r="C22" s="18"/>
      <c r="D22" s="19"/>
      <c r="E22" s="19"/>
      <c r="F22" s="241"/>
      <c r="G22" s="19"/>
      <c r="H22" s="229"/>
      <c r="I22" s="229"/>
      <c r="J22" s="20"/>
      <c r="K22" s="205"/>
      <c r="L22" s="205"/>
      <c r="M22" s="100" t="str">
        <f t="shared" si="0"/>
        <v/>
      </c>
      <c r="N22" s="95"/>
    </row>
    <row r="23" spans="1:14" ht="20.100000000000001" customHeight="1" x14ac:dyDescent="0.25">
      <c r="A23" s="43">
        <v>17</v>
      </c>
      <c r="B23" s="18"/>
      <c r="C23" s="18"/>
      <c r="D23" s="19"/>
      <c r="E23" s="19"/>
      <c r="F23" s="241"/>
      <c r="G23" s="19"/>
      <c r="H23" s="229"/>
      <c r="I23" s="229"/>
      <c r="J23" s="20"/>
      <c r="K23" s="205"/>
      <c r="L23" s="205"/>
      <c r="M23" s="100" t="str">
        <f t="shared" si="0"/>
        <v/>
      </c>
      <c r="N23" s="95"/>
    </row>
    <row r="24" spans="1:14" ht="20.100000000000001" customHeight="1" x14ac:dyDescent="0.25">
      <c r="A24" s="43">
        <v>18</v>
      </c>
      <c r="B24" s="18"/>
      <c r="C24" s="18"/>
      <c r="D24" s="19"/>
      <c r="E24" s="19"/>
      <c r="F24" s="241"/>
      <c r="G24" s="19"/>
      <c r="H24" s="229"/>
      <c r="I24" s="229"/>
      <c r="J24" s="20"/>
      <c r="K24" s="205"/>
      <c r="L24" s="205"/>
      <c r="M24" s="100" t="str">
        <f t="shared" si="0"/>
        <v/>
      </c>
      <c r="N24" s="95"/>
    </row>
    <row r="25" spans="1:14" ht="20.100000000000001" customHeight="1" x14ac:dyDescent="0.25">
      <c r="A25" s="43">
        <v>19</v>
      </c>
      <c r="B25" s="18"/>
      <c r="C25" s="18"/>
      <c r="D25" s="19"/>
      <c r="E25" s="19"/>
      <c r="F25" s="241"/>
      <c r="G25" s="19"/>
      <c r="H25" s="229"/>
      <c r="I25" s="229"/>
      <c r="J25" s="20"/>
      <c r="K25" s="205"/>
      <c r="L25" s="205"/>
      <c r="M25" s="100" t="str">
        <f t="shared" si="0"/>
        <v/>
      </c>
      <c r="N25" s="95"/>
    </row>
    <row r="26" spans="1:14" ht="20.100000000000001" customHeight="1" x14ac:dyDescent="0.25">
      <c r="A26" s="43">
        <v>20</v>
      </c>
      <c r="B26" s="18"/>
      <c r="C26" s="18"/>
      <c r="D26" s="19"/>
      <c r="E26" s="19"/>
      <c r="F26" s="241"/>
      <c r="G26" s="19"/>
      <c r="H26" s="229"/>
      <c r="I26" s="229"/>
      <c r="J26" s="20"/>
      <c r="K26" s="205"/>
      <c r="L26" s="205"/>
      <c r="M26" s="100" t="str">
        <f t="shared" si="0"/>
        <v/>
      </c>
      <c r="N26" s="95"/>
    </row>
    <row r="27" spans="1:14" ht="20.100000000000001" customHeight="1" x14ac:dyDescent="0.25">
      <c r="A27" s="43">
        <v>21</v>
      </c>
      <c r="B27" s="18"/>
      <c r="C27" s="18"/>
      <c r="D27" s="19"/>
      <c r="E27" s="19"/>
      <c r="F27" s="241"/>
      <c r="G27" s="19"/>
      <c r="H27" s="229"/>
      <c r="I27" s="229"/>
      <c r="J27" s="20"/>
      <c r="K27" s="205"/>
      <c r="L27" s="205"/>
      <c r="M27" s="100" t="str">
        <f t="shared" si="0"/>
        <v/>
      </c>
      <c r="N27" s="95"/>
    </row>
    <row r="28" spans="1:14" ht="20.100000000000001" customHeight="1" x14ac:dyDescent="0.25">
      <c r="A28" s="43">
        <v>22</v>
      </c>
      <c r="B28" s="18"/>
      <c r="C28" s="18"/>
      <c r="D28" s="19"/>
      <c r="E28" s="19"/>
      <c r="F28" s="241"/>
      <c r="G28" s="19"/>
      <c r="H28" s="229"/>
      <c r="I28" s="229"/>
      <c r="J28" s="20"/>
      <c r="K28" s="205"/>
      <c r="L28" s="205"/>
      <c r="M28" s="100" t="str">
        <f t="shared" si="0"/>
        <v/>
      </c>
      <c r="N28" s="95"/>
    </row>
    <row r="29" spans="1:14" ht="20.100000000000001" customHeight="1" x14ac:dyDescent="0.25">
      <c r="A29" s="43">
        <v>23</v>
      </c>
      <c r="B29" s="18"/>
      <c r="C29" s="18"/>
      <c r="D29" s="19"/>
      <c r="E29" s="19"/>
      <c r="F29" s="241"/>
      <c r="G29" s="19"/>
      <c r="H29" s="229"/>
      <c r="I29" s="229"/>
      <c r="J29" s="20"/>
      <c r="K29" s="205"/>
      <c r="L29" s="205"/>
      <c r="M29" s="100" t="str">
        <f t="shared" si="0"/>
        <v/>
      </c>
      <c r="N29" s="95"/>
    </row>
    <row r="30" spans="1:14" ht="20.100000000000001" customHeight="1" x14ac:dyDescent="0.25">
      <c r="A30" s="43">
        <v>24</v>
      </c>
      <c r="B30" s="18"/>
      <c r="C30" s="18"/>
      <c r="D30" s="19"/>
      <c r="E30" s="19"/>
      <c r="F30" s="241"/>
      <c r="G30" s="19"/>
      <c r="H30" s="229"/>
      <c r="I30" s="229"/>
      <c r="J30" s="20"/>
      <c r="K30" s="205"/>
      <c r="L30" s="205"/>
      <c r="M30" s="100" t="str">
        <f t="shared" si="0"/>
        <v/>
      </c>
      <c r="N30" s="95"/>
    </row>
    <row r="31" spans="1:14" ht="20.100000000000001" customHeight="1" x14ac:dyDescent="0.25">
      <c r="A31" s="43">
        <v>25</v>
      </c>
      <c r="B31" s="18"/>
      <c r="C31" s="18"/>
      <c r="D31" s="19"/>
      <c r="E31" s="19"/>
      <c r="F31" s="241"/>
      <c r="G31" s="19"/>
      <c r="H31" s="229"/>
      <c r="I31" s="229"/>
      <c r="J31" s="20"/>
      <c r="K31" s="205"/>
      <c r="L31" s="205"/>
      <c r="M31" s="100" t="str">
        <f t="shared" si="0"/>
        <v/>
      </c>
      <c r="N31" s="95"/>
    </row>
    <row r="32" spans="1:14" ht="20.100000000000001" customHeight="1" x14ac:dyDescent="0.25">
      <c r="A32" s="43">
        <v>26</v>
      </c>
      <c r="B32" s="18"/>
      <c r="C32" s="18"/>
      <c r="D32" s="19"/>
      <c r="E32" s="19"/>
      <c r="F32" s="241"/>
      <c r="G32" s="19"/>
      <c r="H32" s="229"/>
      <c r="I32" s="229"/>
      <c r="J32" s="20"/>
      <c r="K32" s="205"/>
      <c r="L32" s="205"/>
      <c r="M32" s="100" t="str">
        <f t="shared" si="0"/>
        <v/>
      </c>
      <c r="N32" s="95"/>
    </row>
    <row r="33" spans="1:14" ht="20.100000000000001" customHeight="1" x14ac:dyDescent="0.25">
      <c r="A33" s="43">
        <v>27</v>
      </c>
      <c r="B33" s="18"/>
      <c r="C33" s="18"/>
      <c r="D33" s="19"/>
      <c r="E33" s="19"/>
      <c r="F33" s="241"/>
      <c r="G33" s="19"/>
      <c r="H33" s="229"/>
      <c r="I33" s="229"/>
      <c r="J33" s="20"/>
      <c r="K33" s="205"/>
      <c r="L33" s="205"/>
      <c r="M33" s="100" t="str">
        <f t="shared" si="0"/>
        <v/>
      </c>
      <c r="N33" s="95"/>
    </row>
    <row r="34" spans="1:14" ht="20.100000000000001" customHeight="1" x14ac:dyDescent="0.25">
      <c r="A34" s="43">
        <v>28</v>
      </c>
      <c r="B34" s="18"/>
      <c r="C34" s="18"/>
      <c r="D34" s="19"/>
      <c r="E34" s="19"/>
      <c r="F34" s="241"/>
      <c r="G34" s="19"/>
      <c r="H34" s="229"/>
      <c r="I34" s="229"/>
      <c r="J34" s="20"/>
      <c r="K34" s="205"/>
      <c r="L34" s="205"/>
      <c r="M34" s="100" t="str">
        <f t="shared" si="0"/>
        <v/>
      </c>
      <c r="N34" s="95"/>
    </row>
    <row r="35" spans="1:14" ht="20.100000000000001" customHeight="1" x14ac:dyDescent="0.25">
      <c r="A35" s="43">
        <v>29</v>
      </c>
      <c r="B35" s="18"/>
      <c r="C35" s="18"/>
      <c r="D35" s="19"/>
      <c r="E35" s="19"/>
      <c r="F35" s="241"/>
      <c r="G35" s="19"/>
      <c r="H35" s="229"/>
      <c r="I35" s="229"/>
      <c r="J35" s="20"/>
      <c r="K35" s="205"/>
      <c r="L35" s="205"/>
      <c r="M35" s="100" t="str">
        <f t="shared" si="0"/>
        <v/>
      </c>
      <c r="N35" s="95"/>
    </row>
    <row r="36" spans="1:14" ht="20.100000000000001" customHeight="1" x14ac:dyDescent="0.25">
      <c r="A36" s="43">
        <v>30</v>
      </c>
      <c r="B36" s="18"/>
      <c r="C36" s="18"/>
      <c r="D36" s="19"/>
      <c r="E36" s="19"/>
      <c r="F36" s="241"/>
      <c r="G36" s="19"/>
      <c r="H36" s="229"/>
      <c r="I36" s="229"/>
      <c r="J36" s="20"/>
      <c r="K36" s="205"/>
      <c r="L36" s="205"/>
      <c r="M36" s="100" t="str">
        <f t="shared" si="0"/>
        <v/>
      </c>
      <c r="N36" s="95"/>
    </row>
    <row r="37" spans="1:14" ht="20.100000000000001" customHeight="1" x14ac:dyDescent="0.25">
      <c r="A37" s="43">
        <v>31</v>
      </c>
      <c r="B37" s="18"/>
      <c r="C37" s="18"/>
      <c r="D37" s="19"/>
      <c r="E37" s="19"/>
      <c r="F37" s="241"/>
      <c r="G37" s="19"/>
      <c r="H37" s="229"/>
      <c r="I37" s="229"/>
      <c r="J37" s="20"/>
      <c r="K37" s="205"/>
      <c r="L37" s="205"/>
      <c r="M37" s="100" t="str">
        <f t="shared" si="0"/>
        <v/>
      </c>
      <c r="N37" s="95"/>
    </row>
    <row r="38" spans="1:14" ht="20.100000000000001" customHeight="1" x14ac:dyDescent="0.25">
      <c r="A38" s="43">
        <v>32</v>
      </c>
      <c r="B38" s="18"/>
      <c r="C38" s="18"/>
      <c r="D38" s="19"/>
      <c r="E38" s="19"/>
      <c r="F38" s="241"/>
      <c r="G38" s="19"/>
      <c r="H38" s="229"/>
      <c r="I38" s="229"/>
      <c r="J38" s="20"/>
      <c r="K38" s="205"/>
      <c r="L38" s="205"/>
      <c r="M38" s="100" t="str">
        <f t="shared" si="0"/>
        <v/>
      </c>
      <c r="N38" s="95"/>
    </row>
    <row r="39" spans="1:14" ht="20.100000000000001" customHeight="1" x14ac:dyDescent="0.25">
      <c r="A39" s="43">
        <v>33</v>
      </c>
      <c r="B39" s="18"/>
      <c r="C39" s="18"/>
      <c r="D39" s="19"/>
      <c r="E39" s="19"/>
      <c r="F39" s="241"/>
      <c r="G39" s="19"/>
      <c r="H39" s="229"/>
      <c r="I39" s="229"/>
      <c r="J39" s="20"/>
      <c r="K39" s="205"/>
      <c r="L39" s="205"/>
      <c r="M39" s="100" t="str">
        <f t="shared" si="0"/>
        <v/>
      </c>
      <c r="N39" s="95"/>
    </row>
    <row r="40" spans="1:14" ht="20.100000000000001" customHeight="1" x14ac:dyDescent="0.25">
      <c r="A40" s="43">
        <v>34</v>
      </c>
      <c r="B40" s="18"/>
      <c r="C40" s="18"/>
      <c r="D40" s="19"/>
      <c r="E40" s="19"/>
      <c r="F40" s="241"/>
      <c r="G40" s="19"/>
      <c r="H40" s="229"/>
      <c r="I40" s="229"/>
      <c r="J40" s="20"/>
      <c r="K40" s="205"/>
      <c r="L40" s="205"/>
      <c r="M40" s="100" t="str">
        <f t="shared" si="0"/>
        <v/>
      </c>
      <c r="N40" s="95"/>
    </row>
    <row r="41" spans="1:14" ht="20.100000000000001" customHeight="1" x14ac:dyDescent="0.25">
      <c r="A41" s="43">
        <v>35</v>
      </c>
      <c r="B41" s="18"/>
      <c r="C41" s="18"/>
      <c r="D41" s="19"/>
      <c r="E41" s="19"/>
      <c r="F41" s="241"/>
      <c r="G41" s="19"/>
      <c r="H41" s="229"/>
      <c r="I41" s="229"/>
      <c r="J41" s="20"/>
      <c r="K41" s="205"/>
      <c r="L41" s="205"/>
      <c r="M41" s="100" t="str">
        <f t="shared" si="0"/>
        <v/>
      </c>
      <c r="N41" s="95"/>
    </row>
    <row r="42" spans="1:14" ht="20.100000000000001" customHeight="1" x14ac:dyDescent="0.25">
      <c r="A42" s="43">
        <v>36</v>
      </c>
      <c r="B42" s="18"/>
      <c r="C42" s="18"/>
      <c r="D42" s="19"/>
      <c r="E42" s="19"/>
      <c r="F42" s="241"/>
      <c r="G42" s="19"/>
      <c r="H42" s="229"/>
      <c r="I42" s="229"/>
      <c r="J42" s="20"/>
      <c r="K42" s="205"/>
      <c r="L42" s="205"/>
      <c r="M42" s="100" t="str">
        <f t="shared" si="0"/>
        <v/>
      </c>
      <c r="N42" s="95"/>
    </row>
    <row r="43" spans="1:14" ht="20.100000000000001" customHeight="1" x14ac:dyDescent="0.25">
      <c r="A43" s="43">
        <v>37</v>
      </c>
      <c r="B43" s="18"/>
      <c r="C43" s="18"/>
      <c r="D43" s="19"/>
      <c r="E43" s="19"/>
      <c r="F43" s="241"/>
      <c r="G43" s="19"/>
      <c r="H43" s="229"/>
      <c r="I43" s="229"/>
      <c r="J43" s="20"/>
      <c r="K43" s="205"/>
      <c r="L43" s="205"/>
      <c r="M43" s="100" t="str">
        <f t="shared" si="0"/>
        <v/>
      </c>
      <c r="N43" s="95"/>
    </row>
    <row r="44" spans="1:14" ht="20.100000000000001" customHeight="1" x14ac:dyDescent="0.25">
      <c r="A44" s="43">
        <v>38</v>
      </c>
      <c r="B44" s="18"/>
      <c r="C44" s="18"/>
      <c r="D44" s="19"/>
      <c r="E44" s="19"/>
      <c r="F44" s="241"/>
      <c r="G44" s="19"/>
      <c r="H44" s="229"/>
      <c r="I44" s="229"/>
      <c r="J44" s="20"/>
      <c r="K44" s="205"/>
      <c r="L44" s="205"/>
      <c r="M44" s="100" t="str">
        <f t="shared" si="0"/>
        <v/>
      </c>
      <c r="N44" s="95"/>
    </row>
    <row r="45" spans="1:14" ht="20.100000000000001" customHeight="1" x14ac:dyDescent="0.25">
      <c r="A45" s="43">
        <v>39</v>
      </c>
      <c r="B45" s="18"/>
      <c r="C45" s="18"/>
      <c r="D45" s="19"/>
      <c r="E45" s="19"/>
      <c r="F45" s="241"/>
      <c r="G45" s="19"/>
      <c r="H45" s="229"/>
      <c r="I45" s="229"/>
      <c r="J45" s="20"/>
      <c r="K45" s="205"/>
      <c r="L45" s="205"/>
      <c r="M45" s="100" t="str">
        <f t="shared" si="0"/>
        <v/>
      </c>
      <c r="N45" s="95"/>
    </row>
    <row r="46" spans="1:14" ht="20.100000000000001" customHeight="1" x14ac:dyDescent="0.25">
      <c r="A46" s="43">
        <v>40</v>
      </c>
      <c r="B46" s="18"/>
      <c r="C46" s="18"/>
      <c r="D46" s="19"/>
      <c r="E46" s="19"/>
      <c r="F46" s="241"/>
      <c r="G46" s="19"/>
      <c r="H46" s="229"/>
      <c r="I46" s="229"/>
      <c r="J46" s="20"/>
      <c r="K46" s="205"/>
      <c r="L46" s="205"/>
      <c r="M46" s="100" t="str">
        <f t="shared" si="0"/>
        <v/>
      </c>
      <c r="N46" s="95"/>
    </row>
    <row r="47" spans="1:14" ht="20.100000000000001" customHeight="1" x14ac:dyDescent="0.25">
      <c r="A47" s="43">
        <v>41</v>
      </c>
      <c r="B47" s="18"/>
      <c r="C47" s="18"/>
      <c r="D47" s="19"/>
      <c r="E47" s="19"/>
      <c r="F47" s="241"/>
      <c r="G47" s="19"/>
      <c r="H47" s="229"/>
      <c r="I47" s="229"/>
      <c r="J47" s="20"/>
      <c r="K47" s="205"/>
      <c r="L47" s="205"/>
      <c r="M47" s="100" t="str">
        <f t="shared" si="0"/>
        <v/>
      </c>
      <c r="N47" s="95"/>
    </row>
    <row r="48" spans="1:14" ht="20.100000000000001" customHeight="1" x14ac:dyDescent="0.25">
      <c r="A48" s="43">
        <v>42</v>
      </c>
      <c r="B48" s="18"/>
      <c r="C48" s="18"/>
      <c r="D48" s="19"/>
      <c r="E48" s="19"/>
      <c r="F48" s="241"/>
      <c r="G48" s="19"/>
      <c r="H48" s="229"/>
      <c r="I48" s="229"/>
      <c r="J48" s="20"/>
      <c r="K48" s="205"/>
      <c r="L48" s="205"/>
      <c r="M48" s="100" t="str">
        <f t="shared" si="0"/>
        <v/>
      </c>
      <c r="N48" s="95"/>
    </row>
    <row r="49" spans="1:14" ht="20.100000000000001" customHeight="1" x14ac:dyDescent="0.25">
      <c r="A49" s="43">
        <v>43</v>
      </c>
      <c r="B49" s="18"/>
      <c r="C49" s="18"/>
      <c r="D49" s="19"/>
      <c r="E49" s="19"/>
      <c r="F49" s="241"/>
      <c r="G49" s="19"/>
      <c r="H49" s="229"/>
      <c r="I49" s="229"/>
      <c r="J49" s="20"/>
      <c r="K49" s="205"/>
      <c r="L49" s="205"/>
      <c r="M49" s="100" t="str">
        <f t="shared" si="0"/>
        <v/>
      </c>
      <c r="N49" s="95"/>
    </row>
    <row r="50" spans="1:14" ht="20.100000000000001" customHeight="1" x14ac:dyDescent="0.25">
      <c r="A50" s="43">
        <v>44</v>
      </c>
      <c r="B50" s="18"/>
      <c r="C50" s="18"/>
      <c r="D50" s="19"/>
      <c r="E50" s="19"/>
      <c r="F50" s="241"/>
      <c r="G50" s="19"/>
      <c r="H50" s="229"/>
      <c r="I50" s="229"/>
      <c r="J50" s="20"/>
      <c r="K50" s="205"/>
      <c r="L50" s="205"/>
      <c r="M50" s="100" t="str">
        <f t="shared" si="0"/>
        <v/>
      </c>
      <c r="N50" s="95"/>
    </row>
    <row r="51" spans="1:14" ht="20.100000000000001" customHeight="1" x14ac:dyDescent="0.25">
      <c r="A51" s="43">
        <v>45</v>
      </c>
      <c r="B51" s="18"/>
      <c r="C51" s="18"/>
      <c r="D51" s="19"/>
      <c r="E51" s="19"/>
      <c r="F51" s="241"/>
      <c r="G51" s="19"/>
      <c r="H51" s="229"/>
      <c r="I51" s="229"/>
      <c r="J51" s="20"/>
      <c r="K51" s="205"/>
      <c r="L51" s="205"/>
      <c r="M51" s="100" t="str">
        <f t="shared" si="0"/>
        <v/>
      </c>
      <c r="N51" s="95"/>
    </row>
    <row r="52" spans="1:14" ht="20.100000000000001" customHeight="1" x14ac:dyDescent="0.25">
      <c r="A52" s="43">
        <v>46</v>
      </c>
      <c r="B52" s="18"/>
      <c r="C52" s="18"/>
      <c r="D52" s="19"/>
      <c r="E52" s="19"/>
      <c r="F52" s="241"/>
      <c r="G52" s="19"/>
      <c r="H52" s="229"/>
      <c r="I52" s="229"/>
      <c r="J52" s="20"/>
      <c r="K52" s="205"/>
      <c r="L52" s="205"/>
      <c r="M52" s="100" t="str">
        <f t="shared" si="0"/>
        <v/>
      </c>
      <c r="N52" s="95"/>
    </row>
    <row r="53" spans="1:14" ht="20.100000000000001" customHeight="1" x14ac:dyDescent="0.25">
      <c r="A53" s="43">
        <v>47</v>
      </c>
      <c r="B53" s="18"/>
      <c r="C53" s="18"/>
      <c r="D53" s="19"/>
      <c r="E53" s="19"/>
      <c r="F53" s="241"/>
      <c r="G53" s="19"/>
      <c r="H53" s="229"/>
      <c r="I53" s="229"/>
      <c r="J53" s="20"/>
      <c r="K53" s="205"/>
      <c r="L53" s="205"/>
      <c r="M53" s="100" t="str">
        <f t="shared" si="0"/>
        <v/>
      </c>
      <c r="N53" s="95"/>
    </row>
    <row r="54" spans="1:14" ht="20.100000000000001" customHeight="1" x14ac:dyDescent="0.25">
      <c r="A54" s="43">
        <v>48</v>
      </c>
      <c r="B54" s="18"/>
      <c r="C54" s="18"/>
      <c r="D54" s="19"/>
      <c r="E54" s="19"/>
      <c r="F54" s="241"/>
      <c r="G54" s="19"/>
      <c r="H54" s="229"/>
      <c r="I54" s="229"/>
      <c r="J54" s="20"/>
      <c r="K54" s="205"/>
      <c r="L54" s="205"/>
      <c r="M54" s="100" t="str">
        <f t="shared" si="0"/>
        <v/>
      </c>
      <c r="N54" s="95"/>
    </row>
    <row r="55" spans="1:14" ht="20.100000000000001" customHeight="1" x14ac:dyDescent="0.25">
      <c r="A55" s="43">
        <v>49</v>
      </c>
      <c r="B55" s="18"/>
      <c r="C55" s="18"/>
      <c r="D55" s="19"/>
      <c r="E55" s="19"/>
      <c r="F55" s="241"/>
      <c r="G55" s="19"/>
      <c r="H55" s="229"/>
      <c r="I55" s="229"/>
      <c r="J55" s="20"/>
      <c r="K55" s="205"/>
      <c r="L55" s="205"/>
      <c r="M55" s="100" t="str">
        <f t="shared" si="0"/>
        <v/>
      </c>
      <c r="N55" s="95"/>
    </row>
    <row r="56" spans="1:14" ht="20.100000000000001" customHeight="1" x14ac:dyDescent="0.25">
      <c r="A56" s="43">
        <v>50</v>
      </c>
      <c r="B56" s="18"/>
      <c r="C56" s="18"/>
      <c r="D56" s="19"/>
      <c r="E56" s="19"/>
      <c r="F56" s="241"/>
      <c r="G56" s="19"/>
      <c r="H56" s="229"/>
      <c r="I56" s="229"/>
      <c r="J56" s="20"/>
      <c r="K56" s="205"/>
      <c r="L56" s="205"/>
      <c r="M56" s="100" t="str">
        <f t="shared" si="0"/>
        <v/>
      </c>
      <c r="N56" s="95"/>
    </row>
    <row r="57" spans="1:14" ht="20.100000000000001" customHeight="1" x14ac:dyDescent="0.25">
      <c r="A57" s="43">
        <v>51</v>
      </c>
      <c r="B57" s="18"/>
      <c r="C57" s="18"/>
      <c r="D57" s="19"/>
      <c r="E57" s="19"/>
      <c r="F57" s="241"/>
      <c r="G57" s="19"/>
      <c r="H57" s="229"/>
      <c r="I57" s="229"/>
      <c r="J57" s="20"/>
      <c r="K57" s="205"/>
      <c r="L57" s="205"/>
      <c r="M57" s="100" t="str">
        <f t="shared" si="0"/>
        <v/>
      </c>
      <c r="N57" s="95"/>
    </row>
    <row r="58" spans="1:14" ht="20.100000000000001" customHeight="1" x14ac:dyDescent="0.25">
      <c r="A58" s="43">
        <v>52</v>
      </c>
      <c r="B58" s="18"/>
      <c r="C58" s="18"/>
      <c r="D58" s="19"/>
      <c r="E58" s="19"/>
      <c r="F58" s="241"/>
      <c r="G58" s="19"/>
      <c r="H58" s="229"/>
      <c r="I58" s="229"/>
      <c r="J58" s="20"/>
      <c r="K58" s="205"/>
      <c r="L58" s="205"/>
      <c r="M58" s="100" t="str">
        <f t="shared" si="0"/>
        <v/>
      </c>
      <c r="N58" s="95"/>
    </row>
    <row r="59" spans="1:14" ht="20.100000000000001" customHeight="1" x14ac:dyDescent="0.25">
      <c r="A59" s="43">
        <v>53</v>
      </c>
      <c r="B59" s="18"/>
      <c r="C59" s="18"/>
      <c r="D59" s="19"/>
      <c r="E59" s="19"/>
      <c r="F59" s="241"/>
      <c r="G59" s="19"/>
      <c r="H59" s="229"/>
      <c r="I59" s="229"/>
      <c r="J59" s="20"/>
      <c r="K59" s="205"/>
      <c r="L59" s="205"/>
      <c r="M59" s="100" t="str">
        <f t="shared" si="0"/>
        <v/>
      </c>
      <c r="N59" s="95"/>
    </row>
    <row r="60" spans="1:14" ht="20.100000000000001" customHeight="1" x14ac:dyDescent="0.25">
      <c r="A60" s="43">
        <v>54</v>
      </c>
      <c r="B60" s="18"/>
      <c r="C60" s="18"/>
      <c r="D60" s="19"/>
      <c r="E60" s="19"/>
      <c r="F60" s="241"/>
      <c r="G60" s="19"/>
      <c r="H60" s="229"/>
      <c r="I60" s="229"/>
      <c r="J60" s="20"/>
      <c r="K60" s="205"/>
      <c r="L60" s="205"/>
      <c r="M60" s="100" t="str">
        <f t="shared" si="0"/>
        <v/>
      </c>
      <c r="N60" s="95"/>
    </row>
    <row r="61" spans="1:14" ht="20.100000000000001" customHeight="1" x14ac:dyDescent="0.25">
      <c r="A61" s="43">
        <v>55</v>
      </c>
      <c r="B61" s="18"/>
      <c r="C61" s="18"/>
      <c r="D61" s="19"/>
      <c r="E61" s="19"/>
      <c r="F61" s="241"/>
      <c r="G61" s="19"/>
      <c r="H61" s="229"/>
      <c r="I61" s="229"/>
      <c r="J61" s="20"/>
      <c r="K61" s="205"/>
      <c r="L61" s="205"/>
      <c r="M61" s="100" t="str">
        <f t="shared" si="0"/>
        <v/>
      </c>
      <c r="N61" s="95"/>
    </row>
    <row r="62" spans="1:14" ht="20.100000000000001" customHeight="1" x14ac:dyDescent="0.25">
      <c r="A62" s="43">
        <v>56</v>
      </c>
      <c r="B62" s="18"/>
      <c r="C62" s="18"/>
      <c r="D62" s="19"/>
      <c r="E62" s="19"/>
      <c r="F62" s="241"/>
      <c r="G62" s="19"/>
      <c r="H62" s="229"/>
      <c r="I62" s="229"/>
      <c r="J62" s="20"/>
      <c r="K62" s="205"/>
      <c r="L62" s="205"/>
      <c r="M62" s="100" t="str">
        <f t="shared" si="0"/>
        <v/>
      </c>
      <c r="N62" s="95"/>
    </row>
    <row r="63" spans="1:14" ht="20.100000000000001" customHeight="1" x14ac:dyDescent="0.25">
      <c r="A63" s="43">
        <v>57</v>
      </c>
      <c r="B63" s="18"/>
      <c r="C63" s="18"/>
      <c r="D63" s="19"/>
      <c r="E63" s="19"/>
      <c r="F63" s="241"/>
      <c r="G63" s="19"/>
      <c r="H63" s="229"/>
      <c r="I63" s="229"/>
      <c r="J63" s="20"/>
      <c r="K63" s="205"/>
      <c r="L63" s="205"/>
      <c r="M63" s="100" t="str">
        <f t="shared" si="0"/>
        <v/>
      </c>
      <c r="N63" s="95"/>
    </row>
    <row r="64" spans="1:14" ht="20.100000000000001" customHeight="1" x14ac:dyDescent="0.25">
      <c r="A64" s="43">
        <v>58</v>
      </c>
      <c r="B64" s="18"/>
      <c r="C64" s="18"/>
      <c r="D64" s="19"/>
      <c r="E64" s="19"/>
      <c r="F64" s="241"/>
      <c r="G64" s="19"/>
      <c r="H64" s="229"/>
      <c r="I64" s="229"/>
      <c r="J64" s="20"/>
      <c r="K64" s="205"/>
      <c r="L64" s="205"/>
      <c r="M64" s="100" t="str">
        <f t="shared" si="0"/>
        <v/>
      </c>
      <c r="N64" s="95"/>
    </row>
    <row r="65" spans="1:14" ht="20.100000000000001" customHeight="1" x14ac:dyDescent="0.25">
      <c r="A65" s="43">
        <v>59</v>
      </c>
      <c r="B65" s="18"/>
      <c r="C65" s="18"/>
      <c r="D65" s="19"/>
      <c r="E65" s="19"/>
      <c r="F65" s="241"/>
      <c r="G65" s="19"/>
      <c r="H65" s="229"/>
      <c r="I65" s="229"/>
      <c r="J65" s="20"/>
      <c r="K65" s="205"/>
      <c r="L65" s="205"/>
      <c r="M65" s="100" t="str">
        <f t="shared" si="0"/>
        <v/>
      </c>
      <c r="N65" s="95"/>
    </row>
    <row r="66" spans="1:14" ht="20.100000000000001" customHeight="1" x14ac:dyDescent="0.25">
      <c r="A66" s="43">
        <v>60</v>
      </c>
      <c r="B66" s="18"/>
      <c r="C66" s="18"/>
      <c r="D66" s="19"/>
      <c r="E66" s="19"/>
      <c r="F66" s="241"/>
      <c r="G66" s="19"/>
      <c r="H66" s="229"/>
      <c r="I66" s="229"/>
      <c r="J66" s="20"/>
      <c r="K66" s="205"/>
      <c r="L66" s="205"/>
      <c r="M66" s="100" t="str">
        <f t="shared" si="0"/>
        <v/>
      </c>
      <c r="N66" s="95"/>
    </row>
    <row r="67" spans="1:14" ht="20.100000000000001" customHeight="1" x14ac:dyDescent="0.25">
      <c r="A67" s="43">
        <v>61</v>
      </c>
      <c r="B67" s="18"/>
      <c r="C67" s="18"/>
      <c r="D67" s="19"/>
      <c r="E67" s="19"/>
      <c r="F67" s="241"/>
      <c r="G67" s="19"/>
      <c r="H67" s="229"/>
      <c r="I67" s="229"/>
      <c r="J67" s="20"/>
      <c r="K67" s="205"/>
      <c r="L67" s="205"/>
      <c r="M67" s="100" t="str">
        <f t="shared" si="0"/>
        <v/>
      </c>
      <c r="N67" s="95"/>
    </row>
    <row r="68" spans="1:14" ht="20.100000000000001" customHeight="1" x14ac:dyDescent="0.25">
      <c r="A68" s="43">
        <v>62</v>
      </c>
      <c r="B68" s="18"/>
      <c r="C68" s="18"/>
      <c r="D68" s="19"/>
      <c r="E68" s="19"/>
      <c r="F68" s="241"/>
      <c r="G68" s="19"/>
      <c r="H68" s="229"/>
      <c r="I68" s="229"/>
      <c r="J68" s="20"/>
      <c r="K68" s="205"/>
      <c r="L68" s="205"/>
      <c r="M68" s="100" t="str">
        <f t="shared" si="0"/>
        <v/>
      </c>
      <c r="N68" s="95"/>
    </row>
    <row r="69" spans="1:14" ht="20.100000000000001" customHeight="1" x14ac:dyDescent="0.25">
      <c r="A69" s="43">
        <v>63</v>
      </c>
      <c r="B69" s="18"/>
      <c r="C69" s="18"/>
      <c r="D69" s="19"/>
      <c r="E69" s="19"/>
      <c r="F69" s="241"/>
      <c r="G69" s="19"/>
      <c r="H69" s="229"/>
      <c r="I69" s="229"/>
      <c r="J69" s="20"/>
      <c r="K69" s="205"/>
      <c r="L69" s="205"/>
      <c r="M69" s="100" t="str">
        <f t="shared" si="0"/>
        <v/>
      </c>
      <c r="N69" s="95"/>
    </row>
    <row r="70" spans="1:14" ht="20.100000000000001" customHeight="1" x14ac:dyDescent="0.25">
      <c r="A70" s="43">
        <v>64</v>
      </c>
      <c r="B70" s="18"/>
      <c r="C70" s="18"/>
      <c r="D70" s="19"/>
      <c r="E70" s="19"/>
      <c r="F70" s="241"/>
      <c r="G70" s="19"/>
      <c r="H70" s="229"/>
      <c r="I70" s="229"/>
      <c r="J70" s="20"/>
      <c r="K70" s="205"/>
      <c r="L70" s="205"/>
      <c r="M70" s="100" t="str">
        <f t="shared" ref="M70:M133" si="1">IF($E70="","",IF(OR(($J70=0),($K70=0)),0,$J70/$K70*$L70))</f>
        <v/>
      </c>
      <c r="N70" s="95"/>
    </row>
    <row r="71" spans="1:14" ht="20.100000000000001" customHeight="1" x14ac:dyDescent="0.25">
      <c r="A71" s="43">
        <v>65</v>
      </c>
      <c r="B71" s="18"/>
      <c r="C71" s="18"/>
      <c r="D71" s="19"/>
      <c r="E71" s="19"/>
      <c r="F71" s="241"/>
      <c r="G71" s="19"/>
      <c r="H71" s="229"/>
      <c r="I71" s="229"/>
      <c r="J71" s="20"/>
      <c r="K71" s="205"/>
      <c r="L71" s="205"/>
      <c r="M71" s="100" t="str">
        <f t="shared" si="1"/>
        <v/>
      </c>
      <c r="N71" s="95"/>
    </row>
    <row r="72" spans="1:14" ht="20.100000000000001" customHeight="1" x14ac:dyDescent="0.25">
      <c r="A72" s="43">
        <v>66</v>
      </c>
      <c r="B72" s="18"/>
      <c r="C72" s="18"/>
      <c r="D72" s="19"/>
      <c r="E72" s="19"/>
      <c r="F72" s="241"/>
      <c r="G72" s="19"/>
      <c r="H72" s="229"/>
      <c r="I72" s="229"/>
      <c r="J72" s="20"/>
      <c r="K72" s="205"/>
      <c r="L72" s="205"/>
      <c r="M72" s="100" t="str">
        <f t="shared" si="1"/>
        <v/>
      </c>
      <c r="N72" s="95"/>
    </row>
    <row r="73" spans="1:14" ht="20.100000000000001" customHeight="1" x14ac:dyDescent="0.25">
      <c r="A73" s="43">
        <v>67</v>
      </c>
      <c r="B73" s="18"/>
      <c r="C73" s="18"/>
      <c r="D73" s="19"/>
      <c r="E73" s="19"/>
      <c r="F73" s="241"/>
      <c r="G73" s="19"/>
      <c r="H73" s="229"/>
      <c r="I73" s="229"/>
      <c r="J73" s="20"/>
      <c r="K73" s="205"/>
      <c r="L73" s="205"/>
      <c r="M73" s="100" t="str">
        <f t="shared" si="1"/>
        <v/>
      </c>
      <c r="N73" s="95"/>
    </row>
    <row r="74" spans="1:14" ht="20.100000000000001" customHeight="1" x14ac:dyDescent="0.25">
      <c r="A74" s="43">
        <v>68</v>
      </c>
      <c r="B74" s="18"/>
      <c r="C74" s="18"/>
      <c r="D74" s="19"/>
      <c r="E74" s="19"/>
      <c r="F74" s="241"/>
      <c r="G74" s="19"/>
      <c r="H74" s="229"/>
      <c r="I74" s="229"/>
      <c r="J74" s="20"/>
      <c r="K74" s="205"/>
      <c r="L74" s="205"/>
      <c r="M74" s="100" t="str">
        <f t="shared" si="1"/>
        <v/>
      </c>
      <c r="N74" s="95"/>
    </row>
    <row r="75" spans="1:14" ht="20.100000000000001" customHeight="1" x14ac:dyDescent="0.25">
      <c r="A75" s="43">
        <v>69</v>
      </c>
      <c r="B75" s="18"/>
      <c r="C75" s="18"/>
      <c r="D75" s="19"/>
      <c r="E75" s="19"/>
      <c r="F75" s="241"/>
      <c r="G75" s="19"/>
      <c r="H75" s="229"/>
      <c r="I75" s="229"/>
      <c r="J75" s="20"/>
      <c r="K75" s="205"/>
      <c r="L75" s="205"/>
      <c r="M75" s="100" t="str">
        <f t="shared" si="1"/>
        <v/>
      </c>
      <c r="N75" s="95"/>
    </row>
    <row r="76" spans="1:14" ht="20.100000000000001" customHeight="1" x14ac:dyDescent="0.25">
      <c r="A76" s="43">
        <v>70</v>
      </c>
      <c r="B76" s="18"/>
      <c r="C76" s="18"/>
      <c r="D76" s="19"/>
      <c r="E76" s="19"/>
      <c r="F76" s="241"/>
      <c r="G76" s="19"/>
      <c r="H76" s="229"/>
      <c r="I76" s="229"/>
      <c r="J76" s="20"/>
      <c r="K76" s="205"/>
      <c r="L76" s="205"/>
      <c r="M76" s="100" t="str">
        <f t="shared" si="1"/>
        <v/>
      </c>
      <c r="N76" s="95"/>
    </row>
    <row r="77" spans="1:14" ht="20.100000000000001" customHeight="1" x14ac:dyDescent="0.25">
      <c r="A77" s="43">
        <v>71</v>
      </c>
      <c r="B77" s="18"/>
      <c r="C77" s="18"/>
      <c r="D77" s="19"/>
      <c r="E77" s="19"/>
      <c r="F77" s="241"/>
      <c r="G77" s="19"/>
      <c r="H77" s="229"/>
      <c r="I77" s="229"/>
      <c r="J77" s="20"/>
      <c r="K77" s="205"/>
      <c r="L77" s="205"/>
      <c r="M77" s="100" t="str">
        <f t="shared" si="1"/>
        <v/>
      </c>
      <c r="N77" s="95"/>
    </row>
    <row r="78" spans="1:14" ht="20.100000000000001" customHeight="1" x14ac:dyDescent="0.25">
      <c r="A78" s="43">
        <v>72</v>
      </c>
      <c r="B78" s="18"/>
      <c r="C78" s="18"/>
      <c r="D78" s="19"/>
      <c r="E78" s="19"/>
      <c r="F78" s="241"/>
      <c r="G78" s="19"/>
      <c r="H78" s="229"/>
      <c r="I78" s="229"/>
      <c r="J78" s="20"/>
      <c r="K78" s="205"/>
      <c r="L78" s="205"/>
      <c r="M78" s="100" t="str">
        <f t="shared" si="1"/>
        <v/>
      </c>
      <c r="N78" s="95"/>
    </row>
    <row r="79" spans="1:14" ht="20.100000000000001" customHeight="1" x14ac:dyDescent="0.25">
      <c r="A79" s="43">
        <v>73</v>
      </c>
      <c r="B79" s="18"/>
      <c r="C79" s="18"/>
      <c r="D79" s="19"/>
      <c r="E79" s="19"/>
      <c r="F79" s="241"/>
      <c r="G79" s="19"/>
      <c r="H79" s="229"/>
      <c r="I79" s="229"/>
      <c r="J79" s="20"/>
      <c r="K79" s="205"/>
      <c r="L79" s="205"/>
      <c r="M79" s="100" t="str">
        <f t="shared" si="1"/>
        <v/>
      </c>
      <c r="N79" s="95"/>
    </row>
    <row r="80" spans="1:14" ht="20.100000000000001" customHeight="1" x14ac:dyDescent="0.25">
      <c r="A80" s="43">
        <v>74</v>
      </c>
      <c r="B80" s="18"/>
      <c r="C80" s="18"/>
      <c r="D80" s="19"/>
      <c r="E80" s="19"/>
      <c r="F80" s="241"/>
      <c r="G80" s="19"/>
      <c r="H80" s="229"/>
      <c r="I80" s="229"/>
      <c r="J80" s="20"/>
      <c r="K80" s="205"/>
      <c r="L80" s="205"/>
      <c r="M80" s="100" t="str">
        <f t="shared" si="1"/>
        <v/>
      </c>
      <c r="N80" s="95"/>
    </row>
    <row r="81" spans="1:14" ht="20.100000000000001" customHeight="1" x14ac:dyDescent="0.25">
      <c r="A81" s="43">
        <v>75</v>
      </c>
      <c r="B81" s="18"/>
      <c r="C81" s="18"/>
      <c r="D81" s="19"/>
      <c r="E81" s="19"/>
      <c r="F81" s="241"/>
      <c r="G81" s="19"/>
      <c r="H81" s="229"/>
      <c r="I81" s="229"/>
      <c r="J81" s="20"/>
      <c r="K81" s="205"/>
      <c r="L81" s="205"/>
      <c r="M81" s="100" t="str">
        <f t="shared" si="1"/>
        <v/>
      </c>
      <c r="N81" s="95"/>
    </row>
    <row r="82" spans="1:14" ht="20.100000000000001" customHeight="1" x14ac:dyDescent="0.25">
      <c r="A82" s="43">
        <v>76</v>
      </c>
      <c r="B82" s="18"/>
      <c r="C82" s="18"/>
      <c r="D82" s="19"/>
      <c r="E82" s="19"/>
      <c r="F82" s="241"/>
      <c r="G82" s="19"/>
      <c r="H82" s="229"/>
      <c r="I82" s="229"/>
      <c r="J82" s="20"/>
      <c r="K82" s="205"/>
      <c r="L82" s="205"/>
      <c r="M82" s="100" t="str">
        <f t="shared" si="1"/>
        <v/>
      </c>
      <c r="N82" s="95"/>
    </row>
    <row r="83" spans="1:14" ht="20.100000000000001" customHeight="1" x14ac:dyDescent="0.25">
      <c r="A83" s="43">
        <v>77</v>
      </c>
      <c r="B83" s="18"/>
      <c r="C83" s="18"/>
      <c r="D83" s="19"/>
      <c r="E83" s="19"/>
      <c r="F83" s="241"/>
      <c r="G83" s="19"/>
      <c r="H83" s="229"/>
      <c r="I83" s="229"/>
      <c r="J83" s="20"/>
      <c r="K83" s="205"/>
      <c r="L83" s="205"/>
      <c r="M83" s="100" t="str">
        <f t="shared" si="1"/>
        <v/>
      </c>
      <c r="N83" s="95"/>
    </row>
    <row r="84" spans="1:14" ht="20.100000000000001" customHeight="1" x14ac:dyDescent="0.25">
      <c r="A84" s="43">
        <v>78</v>
      </c>
      <c r="B84" s="18"/>
      <c r="C84" s="18"/>
      <c r="D84" s="19"/>
      <c r="E84" s="19"/>
      <c r="F84" s="241"/>
      <c r="G84" s="19"/>
      <c r="H84" s="229"/>
      <c r="I84" s="229"/>
      <c r="J84" s="20"/>
      <c r="K84" s="205"/>
      <c r="L84" s="205"/>
      <c r="M84" s="100" t="str">
        <f t="shared" si="1"/>
        <v/>
      </c>
      <c r="N84" s="95"/>
    </row>
    <row r="85" spans="1:14" ht="20.100000000000001" customHeight="1" x14ac:dyDescent="0.25">
      <c r="A85" s="43">
        <v>79</v>
      </c>
      <c r="B85" s="18"/>
      <c r="C85" s="18"/>
      <c r="D85" s="19"/>
      <c r="E85" s="19"/>
      <c r="F85" s="241"/>
      <c r="G85" s="19"/>
      <c r="H85" s="229"/>
      <c r="I85" s="229"/>
      <c r="J85" s="20"/>
      <c r="K85" s="205"/>
      <c r="L85" s="205"/>
      <c r="M85" s="100" t="str">
        <f t="shared" si="1"/>
        <v/>
      </c>
      <c r="N85" s="95"/>
    </row>
    <row r="86" spans="1:14" ht="20.100000000000001" customHeight="1" x14ac:dyDescent="0.25">
      <c r="A86" s="43">
        <v>80</v>
      </c>
      <c r="B86" s="18"/>
      <c r="C86" s="18"/>
      <c r="D86" s="19"/>
      <c r="E86" s="19"/>
      <c r="F86" s="241"/>
      <c r="G86" s="19"/>
      <c r="H86" s="229"/>
      <c r="I86" s="229"/>
      <c r="J86" s="20"/>
      <c r="K86" s="205"/>
      <c r="L86" s="205"/>
      <c r="M86" s="100" t="str">
        <f t="shared" si="1"/>
        <v/>
      </c>
      <c r="N86" s="95"/>
    </row>
    <row r="87" spans="1:14" ht="20.100000000000001" customHeight="1" x14ac:dyDescent="0.25">
      <c r="A87" s="43">
        <v>81</v>
      </c>
      <c r="B87" s="18"/>
      <c r="C87" s="18"/>
      <c r="D87" s="19"/>
      <c r="E87" s="19"/>
      <c r="F87" s="241"/>
      <c r="G87" s="19"/>
      <c r="H87" s="229"/>
      <c r="I87" s="229"/>
      <c r="J87" s="20"/>
      <c r="K87" s="205"/>
      <c r="L87" s="205"/>
      <c r="M87" s="100" t="str">
        <f t="shared" si="1"/>
        <v/>
      </c>
      <c r="N87" s="95"/>
    </row>
    <row r="88" spans="1:14" ht="20.100000000000001" customHeight="1" x14ac:dyDescent="0.25">
      <c r="A88" s="43">
        <v>82</v>
      </c>
      <c r="B88" s="18"/>
      <c r="C88" s="18"/>
      <c r="D88" s="19"/>
      <c r="E88" s="19"/>
      <c r="F88" s="241"/>
      <c r="G88" s="19"/>
      <c r="H88" s="229"/>
      <c r="I88" s="229"/>
      <c r="J88" s="20"/>
      <c r="K88" s="205"/>
      <c r="L88" s="205"/>
      <c r="M88" s="100" t="str">
        <f t="shared" si="1"/>
        <v/>
      </c>
      <c r="N88" s="95"/>
    </row>
    <row r="89" spans="1:14" ht="20.100000000000001" customHeight="1" x14ac:dyDescent="0.25">
      <c r="A89" s="43">
        <v>83</v>
      </c>
      <c r="B89" s="18"/>
      <c r="C89" s="18"/>
      <c r="D89" s="19"/>
      <c r="E89" s="19"/>
      <c r="F89" s="241"/>
      <c r="G89" s="19"/>
      <c r="H89" s="229"/>
      <c r="I89" s="229"/>
      <c r="J89" s="20"/>
      <c r="K89" s="205"/>
      <c r="L89" s="205"/>
      <c r="M89" s="100" t="str">
        <f t="shared" si="1"/>
        <v/>
      </c>
      <c r="N89" s="95"/>
    </row>
    <row r="90" spans="1:14" ht="20.100000000000001" customHeight="1" x14ac:dyDescent="0.25">
      <c r="A90" s="43">
        <v>84</v>
      </c>
      <c r="B90" s="18"/>
      <c r="C90" s="18"/>
      <c r="D90" s="19"/>
      <c r="E90" s="19"/>
      <c r="F90" s="241"/>
      <c r="G90" s="19"/>
      <c r="H90" s="229"/>
      <c r="I90" s="229"/>
      <c r="J90" s="20"/>
      <c r="K90" s="205"/>
      <c r="L90" s="205"/>
      <c r="M90" s="100" t="str">
        <f t="shared" si="1"/>
        <v/>
      </c>
      <c r="N90" s="95"/>
    </row>
    <row r="91" spans="1:14" ht="20.100000000000001" customHeight="1" x14ac:dyDescent="0.25">
      <c r="A91" s="43">
        <v>85</v>
      </c>
      <c r="B91" s="18"/>
      <c r="C91" s="18"/>
      <c r="D91" s="19"/>
      <c r="E91" s="19"/>
      <c r="F91" s="241"/>
      <c r="G91" s="19"/>
      <c r="H91" s="229"/>
      <c r="I91" s="229"/>
      <c r="J91" s="20"/>
      <c r="K91" s="205"/>
      <c r="L91" s="205"/>
      <c r="M91" s="100" t="str">
        <f t="shared" si="1"/>
        <v/>
      </c>
      <c r="N91" s="95"/>
    </row>
    <row r="92" spans="1:14" ht="20.100000000000001" customHeight="1" x14ac:dyDescent="0.25">
      <c r="A92" s="43">
        <v>86</v>
      </c>
      <c r="B92" s="18"/>
      <c r="C92" s="18"/>
      <c r="D92" s="19"/>
      <c r="E92" s="19"/>
      <c r="F92" s="241"/>
      <c r="G92" s="19"/>
      <c r="H92" s="229"/>
      <c r="I92" s="229"/>
      <c r="J92" s="20"/>
      <c r="K92" s="205"/>
      <c r="L92" s="205"/>
      <c r="M92" s="100" t="str">
        <f t="shared" si="1"/>
        <v/>
      </c>
      <c r="N92" s="95"/>
    </row>
    <row r="93" spans="1:14" ht="20.100000000000001" customHeight="1" x14ac:dyDescent="0.25">
      <c r="A93" s="43">
        <v>87</v>
      </c>
      <c r="B93" s="18"/>
      <c r="C93" s="18"/>
      <c r="D93" s="19"/>
      <c r="E93" s="19"/>
      <c r="F93" s="241"/>
      <c r="G93" s="19"/>
      <c r="H93" s="229"/>
      <c r="I93" s="229"/>
      <c r="J93" s="20"/>
      <c r="K93" s="205"/>
      <c r="L93" s="205"/>
      <c r="M93" s="100" t="str">
        <f t="shared" si="1"/>
        <v/>
      </c>
      <c r="N93" s="95"/>
    </row>
    <row r="94" spans="1:14" ht="20.100000000000001" customHeight="1" x14ac:dyDescent="0.25">
      <c r="A94" s="43">
        <v>88</v>
      </c>
      <c r="B94" s="18"/>
      <c r="C94" s="18"/>
      <c r="D94" s="19"/>
      <c r="E94" s="19"/>
      <c r="F94" s="241"/>
      <c r="G94" s="19"/>
      <c r="H94" s="229"/>
      <c r="I94" s="229"/>
      <c r="J94" s="20"/>
      <c r="K94" s="205"/>
      <c r="L94" s="205"/>
      <c r="M94" s="100" t="str">
        <f t="shared" si="1"/>
        <v/>
      </c>
      <c r="N94" s="95"/>
    </row>
    <row r="95" spans="1:14" ht="20.100000000000001" customHeight="1" x14ac:dyDescent="0.25">
      <c r="A95" s="43">
        <v>89</v>
      </c>
      <c r="B95" s="18"/>
      <c r="C95" s="18"/>
      <c r="D95" s="19"/>
      <c r="E95" s="19"/>
      <c r="F95" s="241"/>
      <c r="G95" s="19"/>
      <c r="H95" s="229"/>
      <c r="I95" s="229"/>
      <c r="J95" s="20"/>
      <c r="K95" s="205"/>
      <c r="L95" s="205"/>
      <c r="M95" s="100" t="str">
        <f t="shared" si="1"/>
        <v/>
      </c>
      <c r="N95" s="95"/>
    </row>
    <row r="96" spans="1:14" ht="20.100000000000001" customHeight="1" x14ac:dyDescent="0.25">
      <c r="A96" s="43">
        <v>90</v>
      </c>
      <c r="B96" s="18"/>
      <c r="C96" s="18"/>
      <c r="D96" s="19"/>
      <c r="E96" s="19"/>
      <c r="F96" s="241"/>
      <c r="G96" s="19"/>
      <c r="H96" s="229"/>
      <c r="I96" s="229"/>
      <c r="J96" s="20"/>
      <c r="K96" s="205"/>
      <c r="L96" s="205"/>
      <c r="M96" s="100" t="str">
        <f t="shared" si="1"/>
        <v/>
      </c>
      <c r="N96" s="95"/>
    </row>
    <row r="97" spans="1:14" ht="20.100000000000001" customHeight="1" x14ac:dyDescent="0.25">
      <c r="A97" s="43">
        <v>91</v>
      </c>
      <c r="B97" s="18"/>
      <c r="C97" s="18"/>
      <c r="D97" s="19"/>
      <c r="E97" s="19"/>
      <c r="F97" s="241"/>
      <c r="G97" s="19"/>
      <c r="H97" s="229"/>
      <c r="I97" s="229"/>
      <c r="J97" s="20"/>
      <c r="K97" s="205"/>
      <c r="L97" s="205"/>
      <c r="M97" s="100" t="str">
        <f t="shared" si="1"/>
        <v/>
      </c>
      <c r="N97" s="95"/>
    </row>
    <row r="98" spans="1:14" ht="20.100000000000001" customHeight="1" x14ac:dyDescent="0.25">
      <c r="A98" s="43">
        <v>92</v>
      </c>
      <c r="B98" s="18"/>
      <c r="C98" s="18"/>
      <c r="D98" s="19"/>
      <c r="E98" s="19"/>
      <c r="F98" s="241"/>
      <c r="G98" s="19"/>
      <c r="H98" s="229"/>
      <c r="I98" s="229"/>
      <c r="J98" s="20"/>
      <c r="K98" s="205"/>
      <c r="L98" s="205"/>
      <c r="M98" s="100" t="str">
        <f t="shared" si="1"/>
        <v/>
      </c>
      <c r="N98" s="95"/>
    </row>
    <row r="99" spans="1:14" ht="20.100000000000001" customHeight="1" x14ac:dyDescent="0.25">
      <c r="A99" s="43">
        <v>93</v>
      </c>
      <c r="B99" s="18"/>
      <c r="C99" s="18"/>
      <c r="D99" s="19"/>
      <c r="E99" s="19"/>
      <c r="F99" s="241"/>
      <c r="G99" s="19"/>
      <c r="H99" s="229"/>
      <c r="I99" s="229"/>
      <c r="J99" s="20"/>
      <c r="K99" s="205"/>
      <c r="L99" s="205"/>
      <c r="M99" s="100" t="str">
        <f t="shared" si="1"/>
        <v/>
      </c>
      <c r="N99" s="95"/>
    </row>
    <row r="100" spans="1:14" ht="20.100000000000001" customHeight="1" x14ac:dyDescent="0.25">
      <c r="A100" s="43">
        <v>94</v>
      </c>
      <c r="B100" s="18"/>
      <c r="C100" s="18"/>
      <c r="D100" s="19"/>
      <c r="E100" s="19"/>
      <c r="F100" s="241"/>
      <c r="G100" s="19"/>
      <c r="H100" s="229"/>
      <c r="I100" s="229"/>
      <c r="J100" s="20"/>
      <c r="K100" s="205"/>
      <c r="L100" s="205"/>
      <c r="M100" s="100" t="str">
        <f t="shared" si="1"/>
        <v/>
      </c>
      <c r="N100" s="95"/>
    </row>
    <row r="101" spans="1:14" ht="20.100000000000001" customHeight="1" x14ac:dyDescent="0.25">
      <c r="A101" s="43">
        <v>95</v>
      </c>
      <c r="B101" s="18"/>
      <c r="C101" s="18"/>
      <c r="D101" s="19"/>
      <c r="E101" s="19"/>
      <c r="F101" s="241"/>
      <c r="G101" s="19"/>
      <c r="H101" s="229"/>
      <c r="I101" s="229"/>
      <c r="J101" s="20"/>
      <c r="K101" s="205"/>
      <c r="L101" s="205"/>
      <c r="M101" s="100" t="str">
        <f t="shared" si="1"/>
        <v/>
      </c>
      <c r="N101" s="95"/>
    </row>
    <row r="102" spans="1:14" ht="20.100000000000001" customHeight="1" x14ac:dyDescent="0.25">
      <c r="A102" s="43">
        <v>96</v>
      </c>
      <c r="B102" s="18"/>
      <c r="C102" s="18"/>
      <c r="D102" s="19"/>
      <c r="E102" s="19"/>
      <c r="F102" s="241"/>
      <c r="G102" s="19"/>
      <c r="H102" s="229"/>
      <c r="I102" s="229"/>
      <c r="J102" s="20"/>
      <c r="K102" s="205"/>
      <c r="L102" s="205"/>
      <c r="M102" s="100" t="str">
        <f t="shared" si="1"/>
        <v/>
      </c>
      <c r="N102" s="95"/>
    </row>
    <row r="103" spans="1:14" ht="20.100000000000001" customHeight="1" x14ac:dyDescent="0.25">
      <c r="A103" s="43">
        <v>97</v>
      </c>
      <c r="B103" s="18"/>
      <c r="C103" s="18"/>
      <c r="D103" s="19"/>
      <c r="E103" s="19"/>
      <c r="F103" s="241"/>
      <c r="G103" s="19"/>
      <c r="H103" s="229"/>
      <c r="I103" s="229"/>
      <c r="J103" s="20"/>
      <c r="K103" s="205"/>
      <c r="L103" s="205"/>
      <c r="M103" s="100" t="str">
        <f t="shared" si="1"/>
        <v/>
      </c>
      <c r="N103" s="95"/>
    </row>
    <row r="104" spans="1:14" ht="20.100000000000001" customHeight="1" x14ac:dyDescent="0.25">
      <c r="A104" s="43">
        <v>98</v>
      </c>
      <c r="B104" s="18"/>
      <c r="C104" s="18"/>
      <c r="D104" s="19"/>
      <c r="E104" s="19"/>
      <c r="F104" s="241"/>
      <c r="G104" s="19"/>
      <c r="H104" s="229"/>
      <c r="I104" s="229"/>
      <c r="J104" s="20"/>
      <c r="K104" s="205"/>
      <c r="L104" s="205"/>
      <c r="M104" s="100" t="str">
        <f t="shared" si="1"/>
        <v/>
      </c>
      <c r="N104" s="95"/>
    </row>
    <row r="105" spans="1:14" ht="20.100000000000001" customHeight="1" x14ac:dyDescent="0.25">
      <c r="A105" s="43">
        <v>99</v>
      </c>
      <c r="B105" s="18"/>
      <c r="C105" s="18"/>
      <c r="D105" s="19"/>
      <c r="E105" s="19"/>
      <c r="F105" s="241"/>
      <c r="G105" s="19"/>
      <c r="H105" s="229"/>
      <c r="I105" s="229"/>
      <c r="J105" s="20"/>
      <c r="K105" s="205"/>
      <c r="L105" s="205"/>
      <c r="M105" s="100" t="str">
        <f t="shared" si="1"/>
        <v/>
      </c>
      <c r="N105" s="95"/>
    </row>
    <row r="106" spans="1:14" ht="20.100000000000001" customHeight="1" x14ac:dyDescent="0.25">
      <c r="A106" s="43">
        <v>100</v>
      </c>
      <c r="B106" s="18"/>
      <c r="C106" s="18"/>
      <c r="D106" s="19"/>
      <c r="E106" s="19"/>
      <c r="F106" s="241"/>
      <c r="G106" s="19"/>
      <c r="H106" s="229"/>
      <c r="I106" s="229"/>
      <c r="J106" s="20"/>
      <c r="K106" s="205"/>
      <c r="L106" s="205"/>
      <c r="M106" s="100" t="str">
        <f t="shared" si="1"/>
        <v/>
      </c>
      <c r="N106" s="95"/>
    </row>
    <row r="107" spans="1:14" ht="20.100000000000001" customHeight="1" x14ac:dyDescent="0.25">
      <c r="A107" s="43">
        <v>101</v>
      </c>
      <c r="B107" s="18"/>
      <c r="C107" s="18"/>
      <c r="D107" s="19"/>
      <c r="E107" s="19"/>
      <c r="F107" s="241"/>
      <c r="G107" s="19"/>
      <c r="H107" s="229"/>
      <c r="I107" s="229"/>
      <c r="J107" s="20"/>
      <c r="K107" s="205"/>
      <c r="L107" s="205"/>
      <c r="M107" s="100" t="str">
        <f t="shared" si="1"/>
        <v/>
      </c>
      <c r="N107" s="95"/>
    </row>
    <row r="108" spans="1:14" ht="20.100000000000001" customHeight="1" x14ac:dyDescent="0.25">
      <c r="A108" s="43">
        <v>102</v>
      </c>
      <c r="B108" s="18"/>
      <c r="C108" s="18"/>
      <c r="D108" s="19"/>
      <c r="E108" s="19"/>
      <c r="F108" s="241"/>
      <c r="G108" s="19"/>
      <c r="H108" s="229"/>
      <c r="I108" s="229"/>
      <c r="J108" s="20"/>
      <c r="K108" s="205"/>
      <c r="L108" s="205"/>
      <c r="M108" s="100" t="str">
        <f t="shared" si="1"/>
        <v/>
      </c>
      <c r="N108" s="95"/>
    </row>
    <row r="109" spans="1:14" ht="20.100000000000001" customHeight="1" x14ac:dyDescent="0.25">
      <c r="A109" s="43">
        <v>103</v>
      </c>
      <c r="B109" s="18"/>
      <c r="C109" s="18"/>
      <c r="D109" s="19"/>
      <c r="E109" s="19"/>
      <c r="F109" s="241"/>
      <c r="G109" s="19"/>
      <c r="H109" s="229"/>
      <c r="I109" s="229"/>
      <c r="J109" s="20"/>
      <c r="K109" s="205"/>
      <c r="L109" s="205"/>
      <c r="M109" s="100" t="str">
        <f t="shared" si="1"/>
        <v/>
      </c>
      <c r="N109" s="95"/>
    </row>
    <row r="110" spans="1:14" ht="20.100000000000001" customHeight="1" x14ac:dyDescent="0.25">
      <c r="A110" s="43">
        <v>104</v>
      </c>
      <c r="B110" s="18"/>
      <c r="C110" s="18"/>
      <c r="D110" s="19"/>
      <c r="E110" s="19"/>
      <c r="F110" s="241"/>
      <c r="G110" s="19"/>
      <c r="H110" s="229"/>
      <c r="I110" s="229"/>
      <c r="J110" s="20"/>
      <c r="K110" s="205"/>
      <c r="L110" s="205"/>
      <c r="M110" s="100" t="str">
        <f t="shared" si="1"/>
        <v/>
      </c>
      <c r="N110" s="95"/>
    </row>
    <row r="111" spans="1:14" ht="20.100000000000001" customHeight="1" x14ac:dyDescent="0.25">
      <c r="A111" s="43">
        <v>105</v>
      </c>
      <c r="B111" s="18"/>
      <c r="C111" s="18"/>
      <c r="D111" s="19"/>
      <c r="E111" s="19"/>
      <c r="F111" s="241"/>
      <c r="G111" s="19"/>
      <c r="H111" s="229"/>
      <c r="I111" s="229"/>
      <c r="J111" s="20"/>
      <c r="K111" s="205"/>
      <c r="L111" s="205"/>
      <c r="M111" s="100" t="str">
        <f t="shared" si="1"/>
        <v/>
      </c>
      <c r="N111" s="95"/>
    </row>
    <row r="112" spans="1:14" ht="20.100000000000001" customHeight="1" x14ac:dyDescent="0.25">
      <c r="A112" s="43">
        <v>106</v>
      </c>
      <c r="B112" s="18"/>
      <c r="C112" s="18"/>
      <c r="D112" s="19"/>
      <c r="E112" s="19"/>
      <c r="F112" s="241"/>
      <c r="G112" s="19"/>
      <c r="H112" s="229"/>
      <c r="I112" s="229"/>
      <c r="J112" s="20"/>
      <c r="K112" s="205"/>
      <c r="L112" s="205"/>
      <c r="M112" s="100" t="str">
        <f t="shared" si="1"/>
        <v/>
      </c>
      <c r="N112" s="95"/>
    </row>
    <row r="113" spans="1:14" ht="20.100000000000001" customHeight="1" x14ac:dyDescent="0.25">
      <c r="A113" s="43">
        <v>107</v>
      </c>
      <c r="B113" s="18"/>
      <c r="C113" s="18"/>
      <c r="D113" s="19"/>
      <c r="E113" s="19"/>
      <c r="F113" s="241"/>
      <c r="G113" s="19"/>
      <c r="H113" s="229"/>
      <c r="I113" s="229"/>
      <c r="J113" s="20"/>
      <c r="K113" s="205"/>
      <c r="L113" s="205"/>
      <c r="M113" s="100" t="str">
        <f t="shared" si="1"/>
        <v/>
      </c>
      <c r="N113" s="95"/>
    </row>
    <row r="114" spans="1:14" ht="20.100000000000001" customHeight="1" x14ac:dyDescent="0.25">
      <c r="A114" s="43">
        <v>108</v>
      </c>
      <c r="B114" s="18"/>
      <c r="C114" s="18"/>
      <c r="D114" s="19"/>
      <c r="E114" s="19"/>
      <c r="F114" s="241"/>
      <c r="G114" s="19"/>
      <c r="H114" s="229"/>
      <c r="I114" s="229"/>
      <c r="J114" s="20"/>
      <c r="K114" s="205"/>
      <c r="L114" s="205"/>
      <c r="M114" s="100" t="str">
        <f t="shared" si="1"/>
        <v/>
      </c>
      <c r="N114" s="95"/>
    </row>
    <row r="115" spans="1:14" ht="20.100000000000001" customHeight="1" x14ac:dyDescent="0.25">
      <c r="A115" s="43">
        <v>109</v>
      </c>
      <c r="B115" s="18"/>
      <c r="C115" s="18"/>
      <c r="D115" s="19"/>
      <c r="E115" s="19"/>
      <c r="F115" s="241"/>
      <c r="G115" s="19"/>
      <c r="H115" s="229"/>
      <c r="I115" s="229"/>
      <c r="J115" s="20"/>
      <c r="K115" s="205"/>
      <c r="L115" s="205"/>
      <c r="M115" s="100" t="str">
        <f t="shared" si="1"/>
        <v/>
      </c>
      <c r="N115" s="95"/>
    </row>
    <row r="116" spans="1:14" ht="20.100000000000001" customHeight="1" x14ac:dyDescent="0.25">
      <c r="A116" s="43">
        <v>110</v>
      </c>
      <c r="B116" s="18"/>
      <c r="C116" s="18"/>
      <c r="D116" s="19"/>
      <c r="E116" s="19"/>
      <c r="F116" s="241"/>
      <c r="G116" s="19"/>
      <c r="H116" s="229"/>
      <c r="I116" s="229"/>
      <c r="J116" s="20"/>
      <c r="K116" s="205"/>
      <c r="L116" s="205"/>
      <c r="M116" s="100" t="str">
        <f t="shared" si="1"/>
        <v/>
      </c>
      <c r="N116" s="95"/>
    </row>
    <row r="117" spans="1:14" ht="20.100000000000001" customHeight="1" x14ac:dyDescent="0.25">
      <c r="A117" s="43">
        <v>111</v>
      </c>
      <c r="B117" s="18"/>
      <c r="C117" s="18"/>
      <c r="D117" s="19"/>
      <c r="E117" s="19"/>
      <c r="F117" s="241"/>
      <c r="G117" s="19"/>
      <c r="H117" s="229"/>
      <c r="I117" s="229"/>
      <c r="J117" s="20"/>
      <c r="K117" s="205"/>
      <c r="L117" s="205"/>
      <c r="M117" s="100" t="str">
        <f t="shared" si="1"/>
        <v/>
      </c>
      <c r="N117" s="95"/>
    </row>
    <row r="118" spans="1:14" ht="20.100000000000001" customHeight="1" x14ac:dyDescent="0.25">
      <c r="A118" s="43">
        <v>112</v>
      </c>
      <c r="B118" s="18"/>
      <c r="C118" s="18"/>
      <c r="D118" s="19"/>
      <c r="E118" s="19"/>
      <c r="F118" s="241"/>
      <c r="G118" s="19"/>
      <c r="H118" s="229"/>
      <c r="I118" s="229"/>
      <c r="J118" s="20"/>
      <c r="K118" s="205"/>
      <c r="L118" s="205"/>
      <c r="M118" s="100" t="str">
        <f t="shared" si="1"/>
        <v/>
      </c>
      <c r="N118" s="95"/>
    </row>
    <row r="119" spans="1:14" ht="20.100000000000001" customHeight="1" x14ac:dyDescent="0.25">
      <c r="A119" s="43">
        <v>113</v>
      </c>
      <c r="B119" s="18"/>
      <c r="C119" s="18"/>
      <c r="D119" s="19"/>
      <c r="E119" s="19"/>
      <c r="F119" s="241"/>
      <c r="G119" s="19"/>
      <c r="H119" s="229"/>
      <c r="I119" s="229"/>
      <c r="J119" s="20"/>
      <c r="K119" s="205"/>
      <c r="L119" s="205"/>
      <c r="M119" s="100" t="str">
        <f t="shared" si="1"/>
        <v/>
      </c>
      <c r="N119" s="95"/>
    </row>
    <row r="120" spans="1:14" ht="20.100000000000001" customHeight="1" x14ac:dyDescent="0.25">
      <c r="A120" s="43">
        <v>114</v>
      </c>
      <c r="B120" s="18"/>
      <c r="C120" s="18"/>
      <c r="D120" s="19"/>
      <c r="E120" s="19"/>
      <c r="F120" s="241"/>
      <c r="G120" s="19"/>
      <c r="H120" s="229"/>
      <c r="I120" s="229"/>
      <c r="J120" s="20"/>
      <c r="K120" s="205"/>
      <c r="L120" s="205"/>
      <c r="M120" s="100" t="str">
        <f t="shared" si="1"/>
        <v/>
      </c>
      <c r="N120" s="95"/>
    </row>
    <row r="121" spans="1:14" ht="20.100000000000001" customHeight="1" x14ac:dyDescent="0.25">
      <c r="A121" s="43">
        <v>115</v>
      </c>
      <c r="B121" s="18"/>
      <c r="C121" s="18"/>
      <c r="D121" s="19"/>
      <c r="E121" s="19"/>
      <c r="F121" s="241"/>
      <c r="G121" s="19"/>
      <c r="H121" s="229"/>
      <c r="I121" s="229"/>
      <c r="J121" s="20"/>
      <c r="K121" s="205"/>
      <c r="L121" s="205"/>
      <c r="M121" s="100" t="str">
        <f t="shared" si="1"/>
        <v/>
      </c>
      <c r="N121" s="95"/>
    </row>
    <row r="122" spans="1:14" ht="20.100000000000001" customHeight="1" x14ac:dyDescent="0.25">
      <c r="A122" s="43">
        <v>116</v>
      </c>
      <c r="B122" s="18"/>
      <c r="C122" s="18"/>
      <c r="D122" s="19"/>
      <c r="E122" s="19"/>
      <c r="F122" s="241"/>
      <c r="G122" s="19"/>
      <c r="H122" s="229"/>
      <c r="I122" s="229"/>
      <c r="J122" s="20"/>
      <c r="K122" s="205"/>
      <c r="L122" s="205"/>
      <c r="M122" s="100" t="str">
        <f t="shared" si="1"/>
        <v/>
      </c>
      <c r="N122" s="95"/>
    </row>
    <row r="123" spans="1:14" ht="20.100000000000001" customHeight="1" x14ac:dyDescent="0.25">
      <c r="A123" s="43">
        <v>117</v>
      </c>
      <c r="B123" s="18"/>
      <c r="C123" s="18"/>
      <c r="D123" s="19"/>
      <c r="E123" s="19"/>
      <c r="F123" s="241"/>
      <c r="G123" s="19"/>
      <c r="H123" s="229"/>
      <c r="I123" s="229"/>
      <c r="J123" s="20"/>
      <c r="K123" s="205"/>
      <c r="L123" s="205"/>
      <c r="M123" s="100" t="str">
        <f t="shared" si="1"/>
        <v/>
      </c>
      <c r="N123" s="95"/>
    </row>
    <row r="124" spans="1:14" ht="20.100000000000001" customHeight="1" x14ac:dyDescent="0.25">
      <c r="A124" s="43">
        <v>118</v>
      </c>
      <c r="B124" s="18"/>
      <c r="C124" s="18"/>
      <c r="D124" s="19"/>
      <c r="E124" s="19"/>
      <c r="F124" s="241"/>
      <c r="G124" s="19"/>
      <c r="H124" s="229"/>
      <c r="I124" s="229"/>
      <c r="J124" s="20"/>
      <c r="K124" s="205"/>
      <c r="L124" s="205"/>
      <c r="M124" s="100" t="str">
        <f t="shared" si="1"/>
        <v/>
      </c>
      <c r="N124" s="95"/>
    </row>
    <row r="125" spans="1:14" ht="20.100000000000001" customHeight="1" x14ac:dyDescent="0.25">
      <c r="A125" s="43">
        <v>119</v>
      </c>
      <c r="B125" s="18"/>
      <c r="C125" s="18"/>
      <c r="D125" s="19"/>
      <c r="E125" s="19"/>
      <c r="F125" s="241"/>
      <c r="G125" s="19"/>
      <c r="H125" s="229"/>
      <c r="I125" s="229"/>
      <c r="J125" s="20"/>
      <c r="K125" s="205"/>
      <c r="L125" s="205"/>
      <c r="M125" s="100" t="str">
        <f t="shared" si="1"/>
        <v/>
      </c>
      <c r="N125" s="95"/>
    </row>
    <row r="126" spans="1:14" ht="20.100000000000001" customHeight="1" x14ac:dyDescent="0.25">
      <c r="A126" s="43">
        <v>120</v>
      </c>
      <c r="B126" s="18"/>
      <c r="C126" s="18"/>
      <c r="D126" s="19"/>
      <c r="E126" s="19"/>
      <c r="F126" s="241"/>
      <c r="G126" s="19"/>
      <c r="H126" s="229"/>
      <c r="I126" s="229"/>
      <c r="J126" s="20"/>
      <c r="K126" s="205"/>
      <c r="L126" s="205"/>
      <c r="M126" s="100" t="str">
        <f t="shared" si="1"/>
        <v/>
      </c>
      <c r="N126" s="95"/>
    </row>
    <row r="127" spans="1:14" ht="20.100000000000001" customHeight="1" x14ac:dyDescent="0.25">
      <c r="A127" s="43">
        <v>121</v>
      </c>
      <c r="B127" s="18"/>
      <c r="C127" s="18"/>
      <c r="D127" s="19"/>
      <c r="E127" s="19"/>
      <c r="F127" s="241"/>
      <c r="G127" s="19"/>
      <c r="H127" s="229"/>
      <c r="I127" s="229"/>
      <c r="J127" s="20"/>
      <c r="K127" s="205"/>
      <c r="L127" s="205"/>
      <c r="M127" s="100" t="str">
        <f t="shared" si="1"/>
        <v/>
      </c>
      <c r="N127" s="95"/>
    </row>
    <row r="128" spans="1:14" ht="20.100000000000001" customHeight="1" x14ac:dyDescent="0.25">
      <c r="A128" s="43">
        <v>122</v>
      </c>
      <c r="B128" s="18"/>
      <c r="C128" s="18"/>
      <c r="D128" s="19"/>
      <c r="E128" s="19"/>
      <c r="F128" s="241"/>
      <c r="G128" s="19"/>
      <c r="H128" s="229"/>
      <c r="I128" s="229"/>
      <c r="J128" s="20"/>
      <c r="K128" s="205"/>
      <c r="L128" s="205"/>
      <c r="M128" s="100" t="str">
        <f t="shared" si="1"/>
        <v/>
      </c>
      <c r="N128" s="95"/>
    </row>
    <row r="129" spans="1:14" ht="20.100000000000001" customHeight="1" x14ac:dyDescent="0.25">
      <c r="A129" s="43">
        <v>123</v>
      </c>
      <c r="B129" s="18"/>
      <c r="C129" s="18"/>
      <c r="D129" s="19"/>
      <c r="E129" s="19"/>
      <c r="F129" s="241"/>
      <c r="G129" s="19"/>
      <c r="H129" s="229"/>
      <c r="I129" s="229"/>
      <c r="J129" s="20"/>
      <c r="K129" s="205"/>
      <c r="L129" s="205"/>
      <c r="M129" s="100" t="str">
        <f t="shared" si="1"/>
        <v/>
      </c>
      <c r="N129" s="95"/>
    </row>
    <row r="130" spans="1:14" ht="20.100000000000001" customHeight="1" x14ac:dyDescent="0.25">
      <c r="A130" s="43">
        <v>124</v>
      </c>
      <c r="B130" s="18"/>
      <c r="C130" s="18"/>
      <c r="D130" s="19"/>
      <c r="E130" s="19"/>
      <c r="F130" s="241"/>
      <c r="G130" s="19"/>
      <c r="H130" s="229"/>
      <c r="I130" s="229"/>
      <c r="J130" s="20"/>
      <c r="K130" s="205"/>
      <c r="L130" s="205"/>
      <c r="M130" s="100" t="str">
        <f t="shared" si="1"/>
        <v/>
      </c>
      <c r="N130" s="95"/>
    </row>
    <row r="131" spans="1:14" ht="20.100000000000001" customHeight="1" x14ac:dyDescent="0.25">
      <c r="A131" s="43">
        <v>125</v>
      </c>
      <c r="B131" s="18"/>
      <c r="C131" s="18"/>
      <c r="D131" s="19"/>
      <c r="E131" s="19"/>
      <c r="F131" s="241"/>
      <c r="G131" s="19"/>
      <c r="H131" s="229"/>
      <c r="I131" s="229"/>
      <c r="J131" s="20"/>
      <c r="K131" s="205"/>
      <c r="L131" s="205"/>
      <c r="M131" s="100" t="str">
        <f t="shared" si="1"/>
        <v/>
      </c>
      <c r="N131" s="95"/>
    </row>
    <row r="132" spans="1:14" ht="20.100000000000001" customHeight="1" x14ac:dyDescent="0.25">
      <c r="A132" s="43">
        <v>126</v>
      </c>
      <c r="B132" s="18"/>
      <c r="C132" s="18"/>
      <c r="D132" s="19"/>
      <c r="E132" s="19"/>
      <c r="F132" s="241"/>
      <c r="G132" s="19"/>
      <c r="H132" s="229"/>
      <c r="I132" s="229"/>
      <c r="J132" s="20"/>
      <c r="K132" s="205"/>
      <c r="L132" s="205"/>
      <c r="M132" s="100" t="str">
        <f t="shared" si="1"/>
        <v/>
      </c>
      <c r="N132" s="95"/>
    </row>
    <row r="133" spans="1:14" ht="20.100000000000001" customHeight="1" x14ac:dyDescent="0.25">
      <c r="A133" s="43">
        <v>127</v>
      </c>
      <c r="B133" s="18"/>
      <c r="C133" s="18"/>
      <c r="D133" s="19"/>
      <c r="E133" s="19"/>
      <c r="F133" s="241"/>
      <c r="G133" s="19"/>
      <c r="H133" s="229"/>
      <c r="I133" s="229"/>
      <c r="J133" s="20"/>
      <c r="K133" s="205"/>
      <c r="L133" s="205"/>
      <c r="M133" s="100" t="str">
        <f t="shared" si="1"/>
        <v/>
      </c>
      <c r="N133" s="95"/>
    </row>
    <row r="134" spans="1:14" ht="20.100000000000001" customHeight="1" x14ac:dyDescent="0.25">
      <c r="A134" s="43">
        <v>128</v>
      </c>
      <c r="B134" s="18"/>
      <c r="C134" s="18"/>
      <c r="D134" s="19"/>
      <c r="E134" s="19"/>
      <c r="F134" s="241"/>
      <c r="G134" s="19"/>
      <c r="H134" s="229"/>
      <c r="I134" s="229"/>
      <c r="J134" s="20"/>
      <c r="K134" s="205"/>
      <c r="L134" s="205"/>
      <c r="M134" s="100" t="str">
        <f t="shared" ref="M134:M197" si="2">IF($E134="","",IF(OR(($J134=0),($K134=0)),0,$J134/$K134*$L134))</f>
        <v/>
      </c>
      <c r="N134" s="95"/>
    </row>
    <row r="135" spans="1:14" ht="20.100000000000001" customHeight="1" x14ac:dyDescent="0.25">
      <c r="A135" s="43">
        <v>129</v>
      </c>
      <c r="B135" s="18"/>
      <c r="C135" s="18"/>
      <c r="D135" s="19"/>
      <c r="E135" s="19"/>
      <c r="F135" s="241"/>
      <c r="G135" s="19"/>
      <c r="H135" s="229"/>
      <c r="I135" s="229"/>
      <c r="J135" s="20"/>
      <c r="K135" s="205"/>
      <c r="L135" s="205"/>
      <c r="M135" s="100" t="str">
        <f t="shared" si="2"/>
        <v/>
      </c>
      <c r="N135" s="95"/>
    </row>
    <row r="136" spans="1:14" ht="20.100000000000001" customHeight="1" x14ac:dyDescent="0.25">
      <c r="A136" s="43">
        <v>130</v>
      </c>
      <c r="B136" s="18"/>
      <c r="C136" s="18"/>
      <c r="D136" s="19"/>
      <c r="E136" s="19"/>
      <c r="F136" s="241"/>
      <c r="G136" s="19"/>
      <c r="H136" s="229"/>
      <c r="I136" s="229"/>
      <c r="J136" s="20"/>
      <c r="K136" s="205"/>
      <c r="L136" s="205"/>
      <c r="M136" s="100" t="str">
        <f t="shared" si="2"/>
        <v/>
      </c>
      <c r="N136" s="95"/>
    </row>
    <row r="137" spans="1:14" ht="20.100000000000001" customHeight="1" x14ac:dyDescent="0.25">
      <c r="A137" s="43">
        <v>131</v>
      </c>
      <c r="B137" s="18"/>
      <c r="C137" s="18"/>
      <c r="D137" s="19"/>
      <c r="E137" s="19"/>
      <c r="F137" s="241"/>
      <c r="G137" s="19"/>
      <c r="H137" s="229"/>
      <c r="I137" s="229"/>
      <c r="J137" s="20"/>
      <c r="K137" s="205"/>
      <c r="L137" s="205"/>
      <c r="M137" s="100" t="str">
        <f t="shared" si="2"/>
        <v/>
      </c>
      <c r="N137" s="95"/>
    </row>
    <row r="138" spans="1:14" ht="20.100000000000001" customHeight="1" x14ac:dyDescent="0.25">
      <c r="A138" s="43">
        <v>132</v>
      </c>
      <c r="B138" s="18"/>
      <c r="C138" s="18"/>
      <c r="D138" s="19"/>
      <c r="E138" s="19"/>
      <c r="F138" s="241"/>
      <c r="G138" s="19"/>
      <c r="H138" s="229"/>
      <c r="I138" s="229"/>
      <c r="J138" s="20"/>
      <c r="K138" s="205"/>
      <c r="L138" s="205"/>
      <c r="M138" s="100" t="str">
        <f t="shared" si="2"/>
        <v/>
      </c>
      <c r="N138" s="95"/>
    </row>
    <row r="139" spans="1:14" ht="20.100000000000001" customHeight="1" x14ac:dyDescent="0.25">
      <c r="A139" s="43">
        <v>133</v>
      </c>
      <c r="B139" s="18"/>
      <c r="C139" s="18"/>
      <c r="D139" s="19"/>
      <c r="E139" s="19"/>
      <c r="F139" s="241"/>
      <c r="G139" s="19"/>
      <c r="H139" s="229"/>
      <c r="I139" s="229"/>
      <c r="J139" s="20"/>
      <c r="K139" s="205"/>
      <c r="L139" s="205"/>
      <c r="M139" s="100" t="str">
        <f t="shared" si="2"/>
        <v/>
      </c>
      <c r="N139" s="95"/>
    </row>
    <row r="140" spans="1:14" ht="20.100000000000001" customHeight="1" x14ac:dyDescent="0.25">
      <c r="A140" s="43">
        <v>134</v>
      </c>
      <c r="B140" s="18"/>
      <c r="C140" s="18"/>
      <c r="D140" s="19"/>
      <c r="E140" s="19"/>
      <c r="F140" s="241"/>
      <c r="G140" s="19"/>
      <c r="H140" s="229"/>
      <c r="I140" s="229"/>
      <c r="J140" s="20"/>
      <c r="K140" s="205"/>
      <c r="L140" s="205"/>
      <c r="M140" s="100" t="str">
        <f t="shared" si="2"/>
        <v/>
      </c>
      <c r="N140" s="95"/>
    </row>
    <row r="141" spans="1:14" ht="20.100000000000001" customHeight="1" x14ac:dyDescent="0.25">
      <c r="A141" s="43">
        <v>135</v>
      </c>
      <c r="B141" s="18"/>
      <c r="C141" s="18"/>
      <c r="D141" s="19"/>
      <c r="E141" s="19"/>
      <c r="F141" s="241"/>
      <c r="G141" s="19"/>
      <c r="H141" s="229"/>
      <c r="I141" s="229"/>
      <c r="J141" s="20"/>
      <c r="K141" s="205"/>
      <c r="L141" s="205"/>
      <c r="M141" s="100" t="str">
        <f t="shared" si="2"/>
        <v/>
      </c>
      <c r="N141" s="95"/>
    </row>
    <row r="142" spans="1:14" ht="20.100000000000001" customHeight="1" x14ac:dyDescent="0.25">
      <c r="A142" s="43">
        <v>136</v>
      </c>
      <c r="B142" s="18"/>
      <c r="C142" s="18"/>
      <c r="D142" s="19"/>
      <c r="E142" s="19"/>
      <c r="F142" s="241"/>
      <c r="G142" s="19"/>
      <c r="H142" s="229"/>
      <c r="I142" s="229"/>
      <c r="J142" s="20"/>
      <c r="K142" s="205"/>
      <c r="L142" s="205"/>
      <c r="M142" s="100" t="str">
        <f t="shared" si="2"/>
        <v/>
      </c>
      <c r="N142" s="95"/>
    </row>
    <row r="143" spans="1:14" ht="20.100000000000001" customHeight="1" x14ac:dyDescent="0.25">
      <c r="A143" s="43">
        <v>137</v>
      </c>
      <c r="B143" s="18"/>
      <c r="C143" s="18"/>
      <c r="D143" s="19"/>
      <c r="E143" s="19"/>
      <c r="F143" s="241"/>
      <c r="G143" s="19"/>
      <c r="H143" s="229"/>
      <c r="I143" s="229"/>
      <c r="J143" s="20"/>
      <c r="K143" s="205"/>
      <c r="L143" s="205"/>
      <c r="M143" s="100" t="str">
        <f t="shared" si="2"/>
        <v/>
      </c>
      <c r="N143" s="95"/>
    </row>
    <row r="144" spans="1:14" ht="20.100000000000001" customHeight="1" x14ac:dyDescent="0.25">
      <c r="A144" s="43">
        <v>138</v>
      </c>
      <c r="B144" s="18"/>
      <c r="C144" s="18"/>
      <c r="D144" s="19"/>
      <c r="E144" s="19"/>
      <c r="F144" s="241"/>
      <c r="G144" s="19"/>
      <c r="H144" s="229"/>
      <c r="I144" s="229"/>
      <c r="J144" s="20"/>
      <c r="K144" s="205"/>
      <c r="L144" s="205"/>
      <c r="M144" s="100" t="str">
        <f t="shared" si="2"/>
        <v/>
      </c>
      <c r="N144" s="95"/>
    </row>
    <row r="145" spans="1:14" ht="20.100000000000001" customHeight="1" x14ac:dyDescent="0.25">
      <c r="A145" s="43">
        <v>139</v>
      </c>
      <c r="B145" s="18"/>
      <c r="C145" s="18"/>
      <c r="D145" s="19"/>
      <c r="E145" s="19"/>
      <c r="F145" s="241"/>
      <c r="G145" s="19"/>
      <c r="H145" s="229"/>
      <c r="I145" s="229"/>
      <c r="J145" s="20"/>
      <c r="K145" s="205"/>
      <c r="L145" s="205"/>
      <c r="M145" s="100" t="str">
        <f t="shared" si="2"/>
        <v/>
      </c>
      <c r="N145" s="95"/>
    </row>
    <row r="146" spans="1:14" ht="20.100000000000001" customHeight="1" x14ac:dyDescent="0.25">
      <c r="A146" s="43">
        <v>140</v>
      </c>
      <c r="B146" s="18"/>
      <c r="C146" s="18"/>
      <c r="D146" s="19"/>
      <c r="E146" s="19"/>
      <c r="F146" s="241"/>
      <c r="G146" s="19"/>
      <c r="H146" s="229"/>
      <c r="I146" s="229"/>
      <c r="J146" s="20"/>
      <c r="K146" s="205"/>
      <c r="L146" s="205"/>
      <c r="M146" s="100" t="str">
        <f t="shared" si="2"/>
        <v/>
      </c>
      <c r="N146" s="95"/>
    </row>
    <row r="147" spans="1:14" ht="20.100000000000001" customHeight="1" x14ac:dyDescent="0.25">
      <c r="A147" s="43">
        <v>141</v>
      </c>
      <c r="B147" s="18"/>
      <c r="C147" s="18"/>
      <c r="D147" s="19"/>
      <c r="E147" s="19"/>
      <c r="F147" s="241"/>
      <c r="G147" s="19"/>
      <c r="H147" s="229"/>
      <c r="I147" s="229"/>
      <c r="J147" s="20"/>
      <c r="K147" s="205"/>
      <c r="L147" s="205"/>
      <c r="M147" s="100" t="str">
        <f t="shared" si="2"/>
        <v/>
      </c>
      <c r="N147" s="95"/>
    </row>
    <row r="148" spans="1:14" ht="20.100000000000001" customHeight="1" x14ac:dyDescent="0.25">
      <c r="A148" s="43">
        <v>142</v>
      </c>
      <c r="B148" s="18"/>
      <c r="C148" s="18"/>
      <c r="D148" s="19"/>
      <c r="E148" s="19"/>
      <c r="F148" s="241"/>
      <c r="G148" s="19"/>
      <c r="H148" s="229"/>
      <c r="I148" s="229"/>
      <c r="J148" s="20"/>
      <c r="K148" s="205"/>
      <c r="L148" s="205"/>
      <c r="M148" s="100" t="str">
        <f t="shared" si="2"/>
        <v/>
      </c>
      <c r="N148" s="95"/>
    </row>
    <row r="149" spans="1:14" ht="20.100000000000001" customHeight="1" x14ac:dyDescent="0.25">
      <c r="A149" s="43">
        <v>143</v>
      </c>
      <c r="B149" s="18"/>
      <c r="C149" s="18"/>
      <c r="D149" s="19"/>
      <c r="E149" s="19"/>
      <c r="F149" s="241"/>
      <c r="G149" s="19"/>
      <c r="H149" s="229"/>
      <c r="I149" s="229"/>
      <c r="J149" s="20"/>
      <c r="K149" s="205"/>
      <c r="L149" s="205"/>
      <c r="M149" s="100" t="str">
        <f t="shared" si="2"/>
        <v/>
      </c>
      <c r="N149" s="95"/>
    </row>
    <row r="150" spans="1:14" ht="20.100000000000001" customHeight="1" x14ac:dyDescent="0.25">
      <c r="A150" s="43">
        <v>144</v>
      </c>
      <c r="B150" s="18"/>
      <c r="C150" s="18"/>
      <c r="D150" s="19"/>
      <c r="E150" s="19"/>
      <c r="F150" s="241"/>
      <c r="G150" s="19"/>
      <c r="H150" s="229"/>
      <c r="I150" s="229"/>
      <c r="J150" s="20"/>
      <c r="K150" s="205"/>
      <c r="L150" s="205"/>
      <c r="M150" s="100" t="str">
        <f t="shared" si="2"/>
        <v/>
      </c>
      <c r="N150" s="95"/>
    </row>
    <row r="151" spans="1:14" ht="20.100000000000001" customHeight="1" x14ac:dyDescent="0.25">
      <c r="A151" s="43">
        <v>145</v>
      </c>
      <c r="B151" s="18"/>
      <c r="C151" s="18"/>
      <c r="D151" s="19"/>
      <c r="E151" s="19"/>
      <c r="F151" s="241"/>
      <c r="G151" s="19"/>
      <c r="H151" s="229"/>
      <c r="I151" s="229"/>
      <c r="J151" s="20"/>
      <c r="K151" s="205"/>
      <c r="L151" s="205"/>
      <c r="M151" s="100" t="str">
        <f t="shared" si="2"/>
        <v/>
      </c>
      <c r="N151" s="95"/>
    </row>
    <row r="152" spans="1:14" ht="20.100000000000001" customHeight="1" x14ac:dyDescent="0.25">
      <c r="A152" s="43">
        <v>146</v>
      </c>
      <c r="B152" s="18"/>
      <c r="C152" s="18"/>
      <c r="D152" s="19"/>
      <c r="E152" s="19"/>
      <c r="F152" s="241"/>
      <c r="G152" s="19"/>
      <c r="H152" s="229"/>
      <c r="I152" s="229"/>
      <c r="J152" s="20"/>
      <c r="K152" s="205"/>
      <c r="L152" s="205"/>
      <c r="M152" s="100" t="str">
        <f t="shared" si="2"/>
        <v/>
      </c>
      <c r="N152" s="95"/>
    </row>
    <row r="153" spans="1:14" ht="20.100000000000001" customHeight="1" x14ac:dyDescent="0.25">
      <c r="A153" s="43">
        <v>147</v>
      </c>
      <c r="B153" s="18"/>
      <c r="C153" s="18"/>
      <c r="D153" s="19"/>
      <c r="E153" s="19"/>
      <c r="F153" s="241"/>
      <c r="G153" s="19"/>
      <c r="H153" s="229"/>
      <c r="I153" s="229"/>
      <c r="J153" s="20"/>
      <c r="K153" s="205"/>
      <c r="L153" s="205"/>
      <c r="M153" s="100" t="str">
        <f t="shared" si="2"/>
        <v/>
      </c>
      <c r="N153" s="95"/>
    </row>
    <row r="154" spans="1:14" ht="20.100000000000001" customHeight="1" x14ac:dyDescent="0.25">
      <c r="A154" s="43">
        <v>148</v>
      </c>
      <c r="B154" s="18"/>
      <c r="C154" s="18"/>
      <c r="D154" s="19"/>
      <c r="E154" s="19"/>
      <c r="F154" s="241"/>
      <c r="G154" s="19"/>
      <c r="H154" s="229"/>
      <c r="I154" s="229"/>
      <c r="J154" s="20"/>
      <c r="K154" s="205"/>
      <c r="L154" s="205"/>
      <c r="M154" s="100" t="str">
        <f t="shared" si="2"/>
        <v/>
      </c>
      <c r="N154" s="95"/>
    </row>
    <row r="155" spans="1:14" ht="20.100000000000001" customHeight="1" x14ac:dyDescent="0.25">
      <c r="A155" s="43">
        <v>149</v>
      </c>
      <c r="B155" s="18"/>
      <c r="C155" s="18"/>
      <c r="D155" s="19"/>
      <c r="E155" s="19"/>
      <c r="F155" s="241"/>
      <c r="G155" s="19"/>
      <c r="H155" s="229"/>
      <c r="I155" s="229"/>
      <c r="J155" s="20"/>
      <c r="K155" s="205"/>
      <c r="L155" s="205"/>
      <c r="M155" s="100" t="str">
        <f t="shared" si="2"/>
        <v/>
      </c>
      <c r="N155" s="95"/>
    </row>
    <row r="156" spans="1:14" ht="20.100000000000001" customHeight="1" x14ac:dyDescent="0.25">
      <c r="A156" s="43">
        <v>150</v>
      </c>
      <c r="B156" s="18"/>
      <c r="C156" s="18"/>
      <c r="D156" s="19"/>
      <c r="E156" s="19"/>
      <c r="F156" s="241"/>
      <c r="G156" s="19"/>
      <c r="H156" s="229"/>
      <c r="I156" s="229"/>
      <c r="J156" s="20"/>
      <c r="K156" s="205"/>
      <c r="L156" s="205"/>
      <c r="M156" s="100" t="str">
        <f t="shared" si="2"/>
        <v/>
      </c>
      <c r="N156" s="95"/>
    </row>
    <row r="157" spans="1:14" ht="20.100000000000001" customHeight="1" x14ac:dyDescent="0.25">
      <c r="A157" s="43">
        <v>151</v>
      </c>
      <c r="B157" s="18"/>
      <c r="C157" s="18"/>
      <c r="D157" s="19"/>
      <c r="E157" s="19"/>
      <c r="F157" s="241"/>
      <c r="G157" s="19"/>
      <c r="H157" s="229"/>
      <c r="I157" s="229"/>
      <c r="J157" s="20"/>
      <c r="K157" s="205"/>
      <c r="L157" s="205"/>
      <c r="M157" s="100" t="str">
        <f t="shared" si="2"/>
        <v/>
      </c>
      <c r="N157" s="95"/>
    </row>
    <row r="158" spans="1:14" ht="20.100000000000001" customHeight="1" x14ac:dyDescent="0.25">
      <c r="A158" s="43">
        <v>152</v>
      </c>
      <c r="B158" s="18"/>
      <c r="C158" s="18"/>
      <c r="D158" s="19"/>
      <c r="E158" s="19"/>
      <c r="F158" s="241"/>
      <c r="G158" s="19"/>
      <c r="H158" s="229"/>
      <c r="I158" s="229"/>
      <c r="J158" s="20"/>
      <c r="K158" s="205"/>
      <c r="L158" s="205"/>
      <c r="M158" s="100" t="str">
        <f t="shared" si="2"/>
        <v/>
      </c>
      <c r="N158" s="95"/>
    </row>
    <row r="159" spans="1:14" ht="20.100000000000001" customHeight="1" x14ac:dyDescent="0.25">
      <c r="A159" s="43">
        <v>153</v>
      </c>
      <c r="B159" s="18"/>
      <c r="C159" s="18"/>
      <c r="D159" s="19"/>
      <c r="E159" s="19"/>
      <c r="F159" s="241"/>
      <c r="G159" s="19"/>
      <c r="H159" s="229"/>
      <c r="I159" s="229"/>
      <c r="J159" s="20"/>
      <c r="K159" s="205"/>
      <c r="L159" s="205"/>
      <c r="M159" s="100" t="str">
        <f t="shared" si="2"/>
        <v/>
      </c>
      <c r="N159" s="95"/>
    </row>
    <row r="160" spans="1:14" ht="20.100000000000001" customHeight="1" x14ac:dyDescent="0.25">
      <c r="A160" s="43">
        <v>154</v>
      </c>
      <c r="B160" s="18"/>
      <c r="C160" s="18"/>
      <c r="D160" s="19"/>
      <c r="E160" s="19"/>
      <c r="F160" s="241"/>
      <c r="G160" s="19"/>
      <c r="H160" s="229"/>
      <c r="I160" s="229"/>
      <c r="J160" s="20"/>
      <c r="K160" s="205"/>
      <c r="L160" s="205"/>
      <c r="M160" s="100" t="str">
        <f t="shared" si="2"/>
        <v/>
      </c>
      <c r="N160" s="95"/>
    </row>
    <row r="161" spans="1:14" ht="20.100000000000001" customHeight="1" x14ac:dyDescent="0.25">
      <c r="A161" s="43">
        <v>155</v>
      </c>
      <c r="B161" s="18"/>
      <c r="C161" s="18"/>
      <c r="D161" s="19"/>
      <c r="E161" s="19"/>
      <c r="F161" s="241"/>
      <c r="G161" s="19"/>
      <c r="H161" s="229"/>
      <c r="I161" s="229"/>
      <c r="J161" s="20"/>
      <c r="K161" s="205"/>
      <c r="L161" s="205"/>
      <c r="M161" s="100" t="str">
        <f t="shared" si="2"/>
        <v/>
      </c>
      <c r="N161" s="95"/>
    </row>
    <row r="162" spans="1:14" ht="20.100000000000001" customHeight="1" x14ac:dyDescent="0.25">
      <c r="A162" s="43">
        <v>156</v>
      </c>
      <c r="B162" s="18"/>
      <c r="C162" s="18"/>
      <c r="D162" s="19"/>
      <c r="E162" s="19"/>
      <c r="F162" s="241"/>
      <c r="G162" s="19"/>
      <c r="H162" s="229"/>
      <c r="I162" s="229"/>
      <c r="J162" s="20"/>
      <c r="K162" s="205"/>
      <c r="L162" s="205"/>
      <c r="M162" s="100" t="str">
        <f t="shared" si="2"/>
        <v/>
      </c>
      <c r="N162" s="95"/>
    </row>
    <row r="163" spans="1:14" ht="20.100000000000001" customHeight="1" x14ac:dyDescent="0.25">
      <c r="A163" s="43">
        <v>157</v>
      </c>
      <c r="B163" s="18"/>
      <c r="C163" s="18"/>
      <c r="D163" s="19"/>
      <c r="E163" s="19"/>
      <c r="F163" s="241"/>
      <c r="G163" s="19"/>
      <c r="H163" s="229"/>
      <c r="I163" s="229"/>
      <c r="J163" s="20"/>
      <c r="K163" s="205"/>
      <c r="L163" s="205"/>
      <c r="M163" s="100" t="str">
        <f t="shared" si="2"/>
        <v/>
      </c>
      <c r="N163" s="95"/>
    </row>
    <row r="164" spans="1:14" ht="20.100000000000001" customHeight="1" x14ac:dyDescent="0.25">
      <c r="A164" s="43">
        <v>158</v>
      </c>
      <c r="B164" s="18"/>
      <c r="C164" s="18"/>
      <c r="D164" s="19"/>
      <c r="E164" s="19"/>
      <c r="F164" s="241"/>
      <c r="G164" s="19"/>
      <c r="H164" s="229"/>
      <c r="I164" s="229"/>
      <c r="J164" s="20"/>
      <c r="K164" s="205"/>
      <c r="L164" s="205"/>
      <c r="M164" s="100" t="str">
        <f t="shared" si="2"/>
        <v/>
      </c>
      <c r="N164" s="95"/>
    </row>
    <row r="165" spans="1:14" ht="20.100000000000001" customHeight="1" x14ac:dyDescent="0.25">
      <c r="A165" s="43">
        <v>159</v>
      </c>
      <c r="B165" s="18"/>
      <c r="C165" s="18"/>
      <c r="D165" s="19"/>
      <c r="E165" s="19"/>
      <c r="F165" s="241"/>
      <c r="G165" s="19"/>
      <c r="H165" s="229"/>
      <c r="I165" s="229"/>
      <c r="J165" s="20"/>
      <c r="K165" s="205"/>
      <c r="L165" s="205"/>
      <c r="M165" s="100" t="str">
        <f t="shared" si="2"/>
        <v/>
      </c>
      <c r="N165" s="95"/>
    </row>
    <row r="166" spans="1:14" ht="20.100000000000001" customHeight="1" x14ac:dyDescent="0.25">
      <c r="A166" s="43">
        <v>160</v>
      </c>
      <c r="B166" s="18"/>
      <c r="C166" s="18"/>
      <c r="D166" s="19"/>
      <c r="E166" s="19"/>
      <c r="F166" s="241"/>
      <c r="G166" s="19"/>
      <c r="H166" s="229"/>
      <c r="I166" s="229"/>
      <c r="J166" s="20"/>
      <c r="K166" s="205"/>
      <c r="L166" s="205"/>
      <c r="M166" s="100" t="str">
        <f t="shared" si="2"/>
        <v/>
      </c>
      <c r="N166" s="95"/>
    </row>
    <row r="167" spans="1:14" ht="20.100000000000001" customHeight="1" x14ac:dyDescent="0.25">
      <c r="A167" s="43">
        <v>161</v>
      </c>
      <c r="B167" s="18"/>
      <c r="C167" s="18"/>
      <c r="D167" s="19"/>
      <c r="E167" s="19"/>
      <c r="F167" s="241"/>
      <c r="G167" s="19"/>
      <c r="H167" s="229"/>
      <c r="I167" s="229"/>
      <c r="J167" s="20"/>
      <c r="K167" s="205"/>
      <c r="L167" s="205"/>
      <c r="M167" s="100" t="str">
        <f t="shared" si="2"/>
        <v/>
      </c>
      <c r="N167" s="95"/>
    </row>
    <row r="168" spans="1:14" ht="20.100000000000001" customHeight="1" x14ac:dyDescent="0.25">
      <c r="A168" s="43">
        <v>162</v>
      </c>
      <c r="B168" s="18"/>
      <c r="C168" s="18"/>
      <c r="D168" s="19"/>
      <c r="E168" s="19"/>
      <c r="F168" s="241"/>
      <c r="G168" s="19"/>
      <c r="H168" s="229"/>
      <c r="I168" s="229"/>
      <c r="J168" s="20"/>
      <c r="K168" s="205"/>
      <c r="L168" s="205"/>
      <c r="M168" s="100" t="str">
        <f t="shared" si="2"/>
        <v/>
      </c>
      <c r="N168" s="95"/>
    </row>
    <row r="169" spans="1:14" ht="20.100000000000001" customHeight="1" x14ac:dyDescent="0.25">
      <c r="A169" s="43">
        <v>163</v>
      </c>
      <c r="B169" s="18"/>
      <c r="C169" s="18"/>
      <c r="D169" s="19"/>
      <c r="E169" s="19"/>
      <c r="F169" s="241"/>
      <c r="G169" s="19"/>
      <c r="H169" s="229"/>
      <c r="I169" s="229"/>
      <c r="J169" s="20"/>
      <c r="K169" s="205"/>
      <c r="L169" s="205"/>
      <c r="M169" s="100" t="str">
        <f t="shared" si="2"/>
        <v/>
      </c>
      <c r="N169" s="95"/>
    </row>
    <row r="170" spans="1:14" ht="20.100000000000001" customHeight="1" x14ac:dyDescent="0.25">
      <c r="A170" s="43">
        <v>164</v>
      </c>
      <c r="B170" s="18"/>
      <c r="C170" s="18"/>
      <c r="D170" s="19"/>
      <c r="E170" s="19"/>
      <c r="F170" s="241"/>
      <c r="G170" s="19"/>
      <c r="H170" s="229"/>
      <c r="I170" s="229"/>
      <c r="J170" s="20"/>
      <c r="K170" s="205"/>
      <c r="L170" s="205"/>
      <c r="M170" s="100" t="str">
        <f t="shared" si="2"/>
        <v/>
      </c>
      <c r="N170" s="95"/>
    </row>
    <row r="171" spans="1:14" ht="20.100000000000001" customHeight="1" x14ac:dyDescent="0.25">
      <c r="A171" s="43">
        <v>165</v>
      </c>
      <c r="B171" s="18"/>
      <c r="C171" s="18"/>
      <c r="D171" s="19"/>
      <c r="E171" s="19"/>
      <c r="F171" s="241"/>
      <c r="G171" s="19"/>
      <c r="H171" s="229"/>
      <c r="I171" s="229"/>
      <c r="J171" s="20"/>
      <c r="K171" s="205"/>
      <c r="L171" s="205"/>
      <c r="M171" s="100" t="str">
        <f t="shared" si="2"/>
        <v/>
      </c>
      <c r="N171" s="95"/>
    </row>
    <row r="172" spans="1:14" ht="20.100000000000001" customHeight="1" x14ac:dyDescent="0.25">
      <c r="A172" s="43">
        <v>166</v>
      </c>
      <c r="B172" s="18"/>
      <c r="C172" s="18"/>
      <c r="D172" s="19"/>
      <c r="E172" s="19"/>
      <c r="F172" s="241"/>
      <c r="G172" s="19"/>
      <c r="H172" s="229"/>
      <c r="I172" s="229"/>
      <c r="J172" s="20"/>
      <c r="K172" s="205"/>
      <c r="L172" s="205"/>
      <c r="M172" s="100" t="str">
        <f t="shared" si="2"/>
        <v/>
      </c>
      <c r="N172" s="95"/>
    </row>
    <row r="173" spans="1:14" ht="20.100000000000001" customHeight="1" x14ac:dyDescent="0.25">
      <c r="A173" s="43">
        <v>167</v>
      </c>
      <c r="B173" s="18"/>
      <c r="C173" s="18"/>
      <c r="D173" s="19"/>
      <c r="E173" s="19"/>
      <c r="F173" s="241"/>
      <c r="G173" s="19"/>
      <c r="H173" s="229"/>
      <c r="I173" s="229"/>
      <c r="J173" s="20"/>
      <c r="K173" s="205"/>
      <c r="L173" s="205"/>
      <c r="M173" s="100" t="str">
        <f t="shared" si="2"/>
        <v/>
      </c>
      <c r="N173" s="95"/>
    </row>
    <row r="174" spans="1:14" ht="20.100000000000001" customHeight="1" x14ac:dyDescent="0.25">
      <c r="A174" s="43">
        <v>168</v>
      </c>
      <c r="B174" s="18"/>
      <c r="C174" s="18"/>
      <c r="D174" s="19"/>
      <c r="E174" s="19"/>
      <c r="F174" s="241"/>
      <c r="G174" s="19"/>
      <c r="H174" s="229"/>
      <c r="I174" s="229"/>
      <c r="J174" s="20"/>
      <c r="K174" s="205"/>
      <c r="L174" s="205"/>
      <c r="M174" s="100" t="str">
        <f t="shared" si="2"/>
        <v/>
      </c>
      <c r="N174" s="95"/>
    </row>
    <row r="175" spans="1:14" ht="20.100000000000001" customHeight="1" x14ac:dyDescent="0.25">
      <c r="A175" s="43">
        <v>169</v>
      </c>
      <c r="B175" s="18"/>
      <c r="C175" s="18"/>
      <c r="D175" s="19"/>
      <c r="E175" s="19"/>
      <c r="F175" s="241"/>
      <c r="G175" s="19"/>
      <c r="H175" s="229"/>
      <c r="I175" s="229"/>
      <c r="J175" s="20"/>
      <c r="K175" s="205"/>
      <c r="L175" s="205"/>
      <c r="M175" s="100" t="str">
        <f t="shared" si="2"/>
        <v/>
      </c>
      <c r="N175" s="95"/>
    </row>
    <row r="176" spans="1:14" ht="20.100000000000001" customHeight="1" x14ac:dyDescent="0.25">
      <c r="A176" s="43">
        <v>170</v>
      </c>
      <c r="B176" s="18"/>
      <c r="C176" s="18"/>
      <c r="D176" s="19"/>
      <c r="E176" s="19"/>
      <c r="F176" s="241"/>
      <c r="G176" s="19"/>
      <c r="H176" s="229"/>
      <c r="I176" s="229"/>
      <c r="J176" s="20"/>
      <c r="K176" s="205"/>
      <c r="L176" s="205"/>
      <c r="M176" s="100" t="str">
        <f t="shared" si="2"/>
        <v/>
      </c>
      <c r="N176" s="95"/>
    </row>
    <row r="177" spans="1:14" ht="20.100000000000001" customHeight="1" x14ac:dyDescent="0.25">
      <c r="A177" s="43">
        <v>171</v>
      </c>
      <c r="B177" s="18"/>
      <c r="C177" s="18"/>
      <c r="D177" s="19"/>
      <c r="E177" s="19"/>
      <c r="F177" s="241"/>
      <c r="G177" s="19"/>
      <c r="H177" s="229"/>
      <c r="I177" s="229"/>
      <c r="J177" s="20"/>
      <c r="K177" s="205"/>
      <c r="L177" s="205"/>
      <c r="M177" s="100" t="str">
        <f t="shared" si="2"/>
        <v/>
      </c>
      <c r="N177" s="95"/>
    </row>
    <row r="178" spans="1:14" ht="20.100000000000001" customHeight="1" x14ac:dyDescent="0.25">
      <c r="A178" s="43">
        <v>172</v>
      </c>
      <c r="B178" s="18"/>
      <c r="C178" s="18"/>
      <c r="D178" s="19"/>
      <c r="E178" s="19"/>
      <c r="F178" s="241"/>
      <c r="G178" s="19"/>
      <c r="H178" s="229"/>
      <c r="I178" s="229"/>
      <c r="J178" s="20"/>
      <c r="K178" s="205"/>
      <c r="L178" s="205"/>
      <c r="M178" s="100" t="str">
        <f t="shared" si="2"/>
        <v/>
      </c>
      <c r="N178" s="95"/>
    </row>
    <row r="179" spans="1:14" ht="20.100000000000001" customHeight="1" x14ac:dyDescent="0.25">
      <c r="A179" s="43">
        <v>173</v>
      </c>
      <c r="B179" s="18"/>
      <c r="C179" s="18"/>
      <c r="D179" s="19"/>
      <c r="E179" s="19"/>
      <c r="F179" s="241"/>
      <c r="G179" s="19"/>
      <c r="H179" s="229"/>
      <c r="I179" s="229"/>
      <c r="J179" s="20"/>
      <c r="K179" s="205"/>
      <c r="L179" s="205"/>
      <c r="M179" s="100" t="str">
        <f t="shared" si="2"/>
        <v/>
      </c>
      <c r="N179" s="95"/>
    </row>
    <row r="180" spans="1:14" ht="20.100000000000001" customHeight="1" x14ac:dyDescent="0.25">
      <c r="A180" s="43">
        <v>174</v>
      </c>
      <c r="B180" s="18"/>
      <c r="C180" s="18"/>
      <c r="D180" s="19"/>
      <c r="E180" s="19"/>
      <c r="F180" s="241"/>
      <c r="G180" s="19"/>
      <c r="H180" s="229"/>
      <c r="I180" s="229"/>
      <c r="J180" s="20"/>
      <c r="K180" s="205"/>
      <c r="L180" s="205"/>
      <c r="M180" s="100" t="str">
        <f t="shared" si="2"/>
        <v/>
      </c>
      <c r="N180" s="95"/>
    </row>
    <row r="181" spans="1:14" ht="20.100000000000001" customHeight="1" x14ac:dyDescent="0.25">
      <c r="A181" s="43">
        <v>175</v>
      </c>
      <c r="B181" s="18"/>
      <c r="C181" s="18"/>
      <c r="D181" s="19"/>
      <c r="E181" s="19"/>
      <c r="F181" s="241"/>
      <c r="G181" s="19"/>
      <c r="H181" s="229"/>
      <c r="I181" s="229"/>
      <c r="J181" s="20"/>
      <c r="K181" s="205"/>
      <c r="L181" s="205"/>
      <c r="M181" s="100" t="str">
        <f t="shared" si="2"/>
        <v/>
      </c>
      <c r="N181" s="95"/>
    </row>
    <row r="182" spans="1:14" ht="20.100000000000001" customHeight="1" x14ac:dyDescent="0.25">
      <c r="A182" s="43">
        <v>176</v>
      </c>
      <c r="B182" s="18"/>
      <c r="C182" s="18"/>
      <c r="D182" s="19"/>
      <c r="E182" s="19"/>
      <c r="F182" s="241"/>
      <c r="G182" s="19"/>
      <c r="H182" s="229"/>
      <c r="I182" s="229"/>
      <c r="J182" s="20"/>
      <c r="K182" s="205"/>
      <c r="L182" s="205"/>
      <c r="M182" s="100" t="str">
        <f t="shared" si="2"/>
        <v/>
      </c>
      <c r="N182" s="95"/>
    </row>
    <row r="183" spans="1:14" ht="20.100000000000001" customHeight="1" x14ac:dyDescent="0.25">
      <c r="A183" s="43">
        <v>177</v>
      </c>
      <c r="B183" s="18"/>
      <c r="C183" s="18"/>
      <c r="D183" s="19"/>
      <c r="E183" s="19"/>
      <c r="F183" s="241"/>
      <c r="G183" s="19"/>
      <c r="H183" s="229"/>
      <c r="I183" s="229"/>
      <c r="J183" s="20"/>
      <c r="K183" s="205"/>
      <c r="L183" s="205"/>
      <c r="M183" s="100" t="str">
        <f t="shared" si="2"/>
        <v/>
      </c>
      <c r="N183" s="95"/>
    </row>
    <row r="184" spans="1:14" ht="20.100000000000001" customHeight="1" x14ac:dyDescent="0.25">
      <c r="A184" s="43">
        <v>178</v>
      </c>
      <c r="B184" s="18"/>
      <c r="C184" s="18"/>
      <c r="D184" s="19"/>
      <c r="E184" s="19"/>
      <c r="F184" s="241"/>
      <c r="G184" s="19"/>
      <c r="H184" s="229"/>
      <c r="I184" s="229"/>
      <c r="J184" s="20"/>
      <c r="K184" s="205"/>
      <c r="L184" s="205"/>
      <c r="M184" s="100" t="str">
        <f t="shared" si="2"/>
        <v/>
      </c>
      <c r="N184" s="95"/>
    </row>
    <row r="185" spans="1:14" ht="20.100000000000001" customHeight="1" x14ac:dyDescent="0.25">
      <c r="A185" s="43">
        <v>179</v>
      </c>
      <c r="B185" s="18"/>
      <c r="C185" s="18"/>
      <c r="D185" s="19"/>
      <c r="E185" s="19"/>
      <c r="F185" s="241"/>
      <c r="G185" s="19"/>
      <c r="H185" s="229"/>
      <c r="I185" s="229"/>
      <c r="J185" s="20"/>
      <c r="K185" s="205"/>
      <c r="L185" s="205"/>
      <c r="M185" s="100" t="str">
        <f t="shared" si="2"/>
        <v/>
      </c>
      <c r="N185" s="95"/>
    </row>
    <row r="186" spans="1:14" ht="20.100000000000001" customHeight="1" x14ac:dyDescent="0.25">
      <c r="A186" s="43">
        <v>180</v>
      </c>
      <c r="B186" s="18"/>
      <c r="C186" s="18"/>
      <c r="D186" s="19"/>
      <c r="E186" s="19"/>
      <c r="F186" s="241"/>
      <c r="G186" s="19"/>
      <c r="H186" s="229"/>
      <c r="I186" s="229"/>
      <c r="J186" s="20"/>
      <c r="K186" s="205"/>
      <c r="L186" s="205"/>
      <c r="M186" s="100" t="str">
        <f t="shared" si="2"/>
        <v/>
      </c>
      <c r="N186" s="95"/>
    </row>
    <row r="187" spans="1:14" ht="20.100000000000001" customHeight="1" x14ac:dyDescent="0.25">
      <c r="A187" s="43">
        <v>181</v>
      </c>
      <c r="B187" s="18"/>
      <c r="C187" s="18"/>
      <c r="D187" s="19"/>
      <c r="E187" s="19"/>
      <c r="F187" s="241"/>
      <c r="G187" s="19"/>
      <c r="H187" s="229"/>
      <c r="I187" s="229"/>
      <c r="J187" s="20"/>
      <c r="K187" s="205"/>
      <c r="L187" s="205"/>
      <c r="M187" s="100" t="str">
        <f t="shared" si="2"/>
        <v/>
      </c>
      <c r="N187" s="95"/>
    </row>
    <row r="188" spans="1:14" ht="20.100000000000001" customHeight="1" x14ac:dyDescent="0.25">
      <c r="A188" s="43">
        <v>182</v>
      </c>
      <c r="B188" s="18"/>
      <c r="C188" s="18"/>
      <c r="D188" s="19"/>
      <c r="E188" s="19"/>
      <c r="F188" s="241"/>
      <c r="G188" s="19"/>
      <c r="H188" s="229"/>
      <c r="I188" s="229"/>
      <c r="J188" s="20"/>
      <c r="K188" s="205"/>
      <c r="L188" s="205"/>
      <c r="M188" s="100" t="str">
        <f t="shared" si="2"/>
        <v/>
      </c>
      <c r="N188" s="95"/>
    </row>
    <row r="189" spans="1:14" ht="20.100000000000001" customHeight="1" x14ac:dyDescent="0.25">
      <c r="A189" s="43">
        <v>183</v>
      </c>
      <c r="B189" s="18"/>
      <c r="C189" s="18"/>
      <c r="D189" s="19"/>
      <c r="E189" s="19"/>
      <c r="F189" s="241"/>
      <c r="G189" s="19"/>
      <c r="H189" s="229"/>
      <c r="I189" s="229"/>
      <c r="J189" s="20"/>
      <c r="K189" s="205"/>
      <c r="L189" s="205"/>
      <c r="M189" s="100" t="str">
        <f t="shared" si="2"/>
        <v/>
      </c>
      <c r="N189" s="95"/>
    </row>
    <row r="190" spans="1:14" ht="20.100000000000001" customHeight="1" x14ac:dyDescent="0.25">
      <c r="A190" s="43">
        <v>184</v>
      </c>
      <c r="B190" s="18"/>
      <c r="C190" s="18"/>
      <c r="D190" s="19"/>
      <c r="E190" s="19"/>
      <c r="F190" s="241"/>
      <c r="G190" s="19"/>
      <c r="H190" s="229"/>
      <c r="I190" s="229"/>
      <c r="J190" s="20"/>
      <c r="K190" s="205"/>
      <c r="L190" s="205"/>
      <c r="M190" s="100" t="str">
        <f t="shared" si="2"/>
        <v/>
      </c>
      <c r="N190" s="95"/>
    </row>
    <row r="191" spans="1:14" ht="20.100000000000001" customHeight="1" x14ac:dyDescent="0.25">
      <c r="A191" s="43">
        <v>185</v>
      </c>
      <c r="B191" s="18"/>
      <c r="C191" s="18"/>
      <c r="D191" s="19"/>
      <c r="E191" s="19"/>
      <c r="F191" s="241"/>
      <c r="G191" s="19"/>
      <c r="H191" s="229"/>
      <c r="I191" s="229"/>
      <c r="J191" s="20"/>
      <c r="K191" s="205"/>
      <c r="L191" s="205"/>
      <c r="M191" s="100" t="str">
        <f t="shared" si="2"/>
        <v/>
      </c>
      <c r="N191" s="95"/>
    </row>
    <row r="192" spans="1:14" ht="20.100000000000001" customHeight="1" x14ac:dyDescent="0.25">
      <c r="A192" s="43">
        <v>186</v>
      </c>
      <c r="B192" s="18"/>
      <c r="C192" s="18"/>
      <c r="D192" s="19"/>
      <c r="E192" s="19"/>
      <c r="F192" s="241"/>
      <c r="G192" s="19"/>
      <c r="H192" s="229"/>
      <c r="I192" s="229"/>
      <c r="J192" s="20"/>
      <c r="K192" s="205"/>
      <c r="L192" s="205"/>
      <c r="M192" s="100" t="str">
        <f t="shared" si="2"/>
        <v/>
      </c>
      <c r="N192" s="95"/>
    </row>
    <row r="193" spans="1:14" ht="20.100000000000001" customHeight="1" x14ac:dyDescent="0.25">
      <c r="A193" s="43">
        <v>187</v>
      </c>
      <c r="B193" s="18"/>
      <c r="C193" s="18"/>
      <c r="D193" s="19"/>
      <c r="E193" s="19"/>
      <c r="F193" s="241"/>
      <c r="G193" s="19"/>
      <c r="H193" s="229"/>
      <c r="I193" s="229"/>
      <c r="J193" s="20"/>
      <c r="K193" s="205"/>
      <c r="L193" s="205"/>
      <c r="M193" s="100" t="str">
        <f t="shared" si="2"/>
        <v/>
      </c>
      <c r="N193" s="95"/>
    </row>
    <row r="194" spans="1:14" ht="20.100000000000001" customHeight="1" x14ac:dyDescent="0.25">
      <c r="A194" s="43">
        <v>188</v>
      </c>
      <c r="B194" s="18"/>
      <c r="C194" s="18"/>
      <c r="D194" s="19"/>
      <c r="E194" s="19"/>
      <c r="F194" s="241"/>
      <c r="G194" s="19"/>
      <c r="H194" s="229"/>
      <c r="I194" s="229"/>
      <c r="J194" s="20"/>
      <c r="K194" s="205"/>
      <c r="L194" s="205"/>
      <c r="M194" s="100" t="str">
        <f t="shared" si="2"/>
        <v/>
      </c>
      <c r="N194" s="95"/>
    </row>
    <row r="195" spans="1:14" ht="20.100000000000001" customHeight="1" x14ac:dyDescent="0.25">
      <c r="A195" s="43">
        <v>189</v>
      </c>
      <c r="B195" s="18"/>
      <c r="C195" s="18"/>
      <c r="D195" s="19"/>
      <c r="E195" s="19"/>
      <c r="F195" s="241"/>
      <c r="G195" s="19"/>
      <c r="H195" s="229"/>
      <c r="I195" s="229"/>
      <c r="J195" s="20"/>
      <c r="K195" s="205"/>
      <c r="L195" s="205"/>
      <c r="M195" s="100" t="str">
        <f t="shared" si="2"/>
        <v/>
      </c>
      <c r="N195" s="95"/>
    </row>
    <row r="196" spans="1:14" ht="20.100000000000001" customHeight="1" x14ac:dyDescent="0.25">
      <c r="A196" s="43">
        <v>190</v>
      </c>
      <c r="B196" s="18"/>
      <c r="C196" s="18"/>
      <c r="D196" s="19"/>
      <c r="E196" s="19"/>
      <c r="F196" s="241"/>
      <c r="G196" s="19"/>
      <c r="H196" s="229"/>
      <c r="I196" s="229"/>
      <c r="J196" s="20"/>
      <c r="K196" s="205"/>
      <c r="L196" s="205"/>
      <c r="M196" s="100" t="str">
        <f t="shared" si="2"/>
        <v/>
      </c>
      <c r="N196" s="95"/>
    </row>
    <row r="197" spans="1:14" ht="20.100000000000001" customHeight="1" x14ac:dyDescent="0.25">
      <c r="A197" s="43">
        <v>191</v>
      </c>
      <c r="B197" s="18"/>
      <c r="C197" s="18"/>
      <c r="D197" s="19"/>
      <c r="E197" s="19"/>
      <c r="F197" s="241"/>
      <c r="G197" s="19"/>
      <c r="H197" s="229"/>
      <c r="I197" s="229"/>
      <c r="J197" s="20"/>
      <c r="K197" s="205"/>
      <c r="L197" s="205"/>
      <c r="M197" s="100" t="str">
        <f t="shared" si="2"/>
        <v/>
      </c>
      <c r="N197" s="95"/>
    </row>
    <row r="198" spans="1:14" ht="20.100000000000001" customHeight="1" x14ac:dyDescent="0.25">
      <c r="A198" s="43">
        <v>192</v>
      </c>
      <c r="B198" s="18"/>
      <c r="C198" s="18"/>
      <c r="D198" s="19"/>
      <c r="E198" s="19"/>
      <c r="F198" s="241"/>
      <c r="G198" s="19"/>
      <c r="H198" s="229"/>
      <c r="I198" s="229"/>
      <c r="J198" s="20"/>
      <c r="K198" s="205"/>
      <c r="L198" s="205"/>
      <c r="M198" s="100" t="str">
        <f t="shared" ref="M198:M261" si="3">IF($E198="","",IF(OR(($J198=0),($K198=0)),0,$J198/$K198*$L198))</f>
        <v/>
      </c>
      <c r="N198" s="95"/>
    </row>
    <row r="199" spans="1:14" ht="20.100000000000001" customHeight="1" x14ac:dyDescent="0.25">
      <c r="A199" s="43">
        <v>193</v>
      </c>
      <c r="B199" s="18"/>
      <c r="C199" s="18"/>
      <c r="D199" s="19"/>
      <c r="E199" s="19"/>
      <c r="F199" s="241"/>
      <c r="G199" s="19"/>
      <c r="H199" s="229"/>
      <c r="I199" s="229"/>
      <c r="J199" s="20"/>
      <c r="K199" s="205"/>
      <c r="L199" s="205"/>
      <c r="M199" s="100" t="str">
        <f t="shared" si="3"/>
        <v/>
      </c>
      <c r="N199" s="95"/>
    </row>
    <row r="200" spans="1:14" ht="20.100000000000001" customHeight="1" x14ac:dyDescent="0.25">
      <c r="A200" s="43">
        <v>194</v>
      </c>
      <c r="B200" s="18"/>
      <c r="C200" s="18"/>
      <c r="D200" s="19"/>
      <c r="E200" s="19"/>
      <c r="F200" s="241"/>
      <c r="G200" s="19"/>
      <c r="H200" s="229"/>
      <c r="I200" s="229"/>
      <c r="J200" s="20"/>
      <c r="K200" s="205"/>
      <c r="L200" s="205"/>
      <c r="M200" s="100" t="str">
        <f t="shared" si="3"/>
        <v/>
      </c>
      <c r="N200" s="95"/>
    </row>
    <row r="201" spans="1:14" ht="20.100000000000001" customHeight="1" x14ac:dyDescent="0.25">
      <c r="A201" s="43">
        <v>195</v>
      </c>
      <c r="B201" s="18"/>
      <c r="C201" s="18"/>
      <c r="D201" s="19"/>
      <c r="E201" s="19"/>
      <c r="F201" s="241"/>
      <c r="G201" s="19"/>
      <c r="H201" s="229"/>
      <c r="I201" s="229"/>
      <c r="J201" s="20"/>
      <c r="K201" s="205"/>
      <c r="L201" s="205"/>
      <c r="M201" s="100" t="str">
        <f t="shared" si="3"/>
        <v/>
      </c>
      <c r="N201" s="95"/>
    </row>
    <row r="202" spans="1:14" ht="20.100000000000001" customHeight="1" x14ac:dyDescent="0.25">
      <c r="A202" s="43">
        <v>196</v>
      </c>
      <c r="B202" s="18"/>
      <c r="C202" s="18"/>
      <c r="D202" s="19"/>
      <c r="E202" s="19"/>
      <c r="F202" s="241"/>
      <c r="G202" s="19"/>
      <c r="H202" s="229"/>
      <c r="I202" s="229"/>
      <c r="J202" s="20"/>
      <c r="K202" s="205"/>
      <c r="L202" s="205"/>
      <c r="M202" s="100" t="str">
        <f t="shared" si="3"/>
        <v/>
      </c>
      <c r="N202" s="95"/>
    </row>
    <row r="203" spans="1:14" ht="20.100000000000001" customHeight="1" x14ac:dyDescent="0.25">
      <c r="A203" s="43">
        <v>197</v>
      </c>
      <c r="B203" s="18"/>
      <c r="C203" s="18"/>
      <c r="D203" s="19"/>
      <c r="E203" s="19"/>
      <c r="F203" s="241"/>
      <c r="G203" s="19"/>
      <c r="H203" s="229"/>
      <c r="I203" s="229"/>
      <c r="J203" s="20"/>
      <c r="K203" s="205"/>
      <c r="L203" s="205"/>
      <c r="M203" s="100" t="str">
        <f t="shared" si="3"/>
        <v/>
      </c>
      <c r="N203" s="95"/>
    </row>
    <row r="204" spans="1:14" ht="20.100000000000001" customHeight="1" x14ac:dyDescent="0.25">
      <c r="A204" s="43">
        <v>198</v>
      </c>
      <c r="B204" s="18"/>
      <c r="C204" s="18"/>
      <c r="D204" s="19"/>
      <c r="E204" s="19"/>
      <c r="F204" s="241"/>
      <c r="G204" s="19"/>
      <c r="H204" s="229"/>
      <c r="I204" s="229"/>
      <c r="J204" s="20"/>
      <c r="K204" s="205"/>
      <c r="L204" s="205"/>
      <c r="M204" s="100" t="str">
        <f t="shared" si="3"/>
        <v/>
      </c>
      <c r="N204" s="95"/>
    </row>
    <row r="205" spans="1:14" ht="20.100000000000001" customHeight="1" x14ac:dyDescent="0.25">
      <c r="A205" s="43">
        <v>199</v>
      </c>
      <c r="B205" s="18"/>
      <c r="C205" s="18"/>
      <c r="D205" s="19"/>
      <c r="E205" s="19"/>
      <c r="F205" s="241"/>
      <c r="G205" s="19"/>
      <c r="H205" s="229"/>
      <c r="I205" s="229"/>
      <c r="J205" s="20"/>
      <c r="K205" s="205"/>
      <c r="L205" s="205"/>
      <c r="M205" s="100" t="str">
        <f t="shared" si="3"/>
        <v/>
      </c>
      <c r="N205" s="95"/>
    </row>
    <row r="206" spans="1:14" ht="20.100000000000001" customHeight="1" x14ac:dyDescent="0.25">
      <c r="A206" s="43">
        <v>200</v>
      </c>
      <c r="B206" s="18"/>
      <c r="C206" s="18"/>
      <c r="D206" s="19"/>
      <c r="E206" s="19"/>
      <c r="F206" s="241"/>
      <c r="G206" s="19"/>
      <c r="H206" s="229"/>
      <c r="I206" s="229"/>
      <c r="J206" s="20"/>
      <c r="K206" s="205"/>
      <c r="L206" s="205"/>
      <c r="M206" s="100" t="str">
        <f t="shared" si="3"/>
        <v/>
      </c>
      <c r="N206" s="95"/>
    </row>
    <row r="207" spans="1:14" ht="20.100000000000001" customHeight="1" x14ac:dyDescent="0.25">
      <c r="A207" s="43">
        <v>201</v>
      </c>
      <c r="B207" s="18"/>
      <c r="C207" s="18"/>
      <c r="D207" s="19"/>
      <c r="E207" s="19"/>
      <c r="F207" s="241"/>
      <c r="G207" s="19"/>
      <c r="H207" s="229"/>
      <c r="I207" s="229"/>
      <c r="J207" s="20"/>
      <c r="K207" s="205"/>
      <c r="L207" s="205"/>
      <c r="M207" s="100" t="str">
        <f t="shared" si="3"/>
        <v/>
      </c>
      <c r="N207" s="95"/>
    </row>
    <row r="208" spans="1:14" ht="20.100000000000001" customHeight="1" x14ac:dyDescent="0.25">
      <c r="A208" s="43">
        <v>202</v>
      </c>
      <c r="B208" s="18"/>
      <c r="C208" s="18"/>
      <c r="D208" s="19"/>
      <c r="E208" s="19"/>
      <c r="F208" s="241"/>
      <c r="G208" s="19"/>
      <c r="H208" s="229"/>
      <c r="I208" s="229"/>
      <c r="J208" s="20"/>
      <c r="K208" s="205"/>
      <c r="L208" s="205"/>
      <c r="M208" s="100" t="str">
        <f t="shared" si="3"/>
        <v/>
      </c>
      <c r="N208" s="95"/>
    </row>
    <row r="209" spans="1:14" ht="20.100000000000001" customHeight="1" x14ac:dyDescent="0.25">
      <c r="A209" s="43">
        <v>203</v>
      </c>
      <c r="B209" s="18"/>
      <c r="C209" s="18"/>
      <c r="D209" s="19"/>
      <c r="E209" s="19"/>
      <c r="F209" s="241"/>
      <c r="G209" s="19"/>
      <c r="H209" s="229"/>
      <c r="I209" s="229"/>
      <c r="J209" s="20"/>
      <c r="K209" s="205"/>
      <c r="L209" s="205"/>
      <c r="M209" s="100" t="str">
        <f t="shared" si="3"/>
        <v/>
      </c>
      <c r="N209" s="95"/>
    </row>
    <row r="210" spans="1:14" ht="20.100000000000001" customHeight="1" x14ac:dyDescent="0.25">
      <c r="A210" s="43">
        <v>204</v>
      </c>
      <c r="B210" s="18"/>
      <c r="C210" s="18"/>
      <c r="D210" s="19"/>
      <c r="E210" s="19"/>
      <c r="F210" s="241"/>
      <c r="G210" s="19"/>
      <c r="H210" s="229"/>
      <c r="I210" s="229"/>
      <c r="J210" s="20"/>
      <c r="K210" s="205"/>
      <c r="L210" s="205"/>
      <c r="M210" s="100" t="str">
        <f t="shared" si="3"/>
        <v/>
      </c>
      <c r="N210" s="95"/>
    </row>
    <row r="211" spans="1:14" ht="20.100000000000001" customHeight="1" x14ac:dyDescent="0.25">
      <c r="A211" s="43">
        <v>205</v>
      </c>
      <c r="B211" s="18"/>
      <c r="C211" s="18"/>
      <c r="D211" s="19"/>
      <c r="E211" s="19"/>
      <c r="F211" s="241"/>
      <c r="G211" s="19"/>
      <c r="H211" s="229"/>
      <c r="I211" s="229"/>
      <c r="J211" s="20"/>
      <c r="K211" s="205"/>
      <c r="L211" s="205"/>
      <c r="M211" s="100" t="str">
        <f t="shared" si="3"/>
        <v/>
      </c>
      <c r="N211" s="95"/>
    </row>
    <row r="212" spans="1:14" ht="20.100000000000001" customHeight="1" x14ac:dyDescent="0.25">
      <c r="A212" s="43">
        <v>206</v>
      </c>
      <c r="B212" s="18"/>
      <c r="C212" s="18"/>
      <c r="D212" s="19"/>
      <c r="E212" s="19"/>
      <c r="F212" s="241"/>
      <c r="G212" s="19"/>
      <c r="H212" s="229"/>
      <c r="I212" s="229"/>
      <c r="J212" s="20"/>
      <c r="K212" s="205"/>
      <c r="L212" s="205"/>
      <c r="M212" s="100" t="str">
        <f t="shared" si="3"/>
        <v/>
      </c>
      <c r="N212" s="95"/>
    </row>
    <row r="213" spans="1:14" ht="20.100000000000001" customHeight="1" x14ac:dyDescent="0.25">
      <c r="A213" s="43">
        <v>207</v>
      </c>
      <c r="B213" s="18"/>
      <c r="C213" s="18"/>
      <c r="D213" s="19"/>
      <c r="E213" s="19"/>
      <c r="F213" s="241"/>
      <c r="G213" s="19"/>
      <c r="H213" s="229"/>
      <c r="I213" s="229"/>
      <c r="J213" s="20"/>
      <c r="K213" s="205"/>
      <c r="L213" s="205"/>
      <c r="M213" s="100" t="str">
        <f t="shared" si="3"/>
        <v/>
      </c>
      <c r="N213" s="95"/>
    </row>
    <row r="214" spans="1:14" ht="20.100000000000001" customHeight="1" x14ac:dyDescent="0.25">
      <c r="A214" s="43">
        <v>208</v>
      </c>
      <c r="B214" s="18"/>
      <c r="C214" s="18"/>
      <c r="D214" s="19"/>
      <c r="E214" s="19"/>
      <c r="F214" s="241"/>
      <c r="G214" s="19"/>
      <c r="H214" s="229"/>
      <c r="I214" s="229"/>
      <c r="J214" s="20"/>
      <c r="K214" s="205"/>
      <c r="L214" s="205"/>
      <c r="M214" s="100" t="str">
        <f t="shared" si="3"/>
        <v/>
      </c>
      <c r="N214" s="95"/>
    </row>
    <row r="215" spans="1:14" ht="20.100000000000001" customHeight="1" x14ac:dyDescent="0.25">
      <c r="A215" s="43">
        <v>209</v>
      </c>
      <c r="B215" s="18"/>
      <c r="C215" s="18"/>
      <c r="D215" s="19"/>
      <c r="E215" s="19"/>
      <c r="F215" s="241"/>
      <c r="G215" s="19"/>
      <c r="H215" s="229"/>
      <c r="I215" s="229"/>
      <c r="J215" s="20"/>
      <c r="K215" s="205"/>
      <c r="L215" s="205"/>
      <c r="M215" s="100" t="str">
        <f t="shared" si="3"/>
        <v/>
      </c>
      <c r="N215" s="95"/>
    </row>
    <row r="216" spans="1:14" ht="20.100000000000001" customHeight="1" x14ac:dyDescent="0.25">
      <c r="A216" s="43">
        <v>210</v>
      </c>
      <c r="B216" s="18"/>
      <c r="C216" s="18"/>
      <c r="D216" s="19"/>
      <c r="E216" s="19"/>
      <c r="F216" s="241"/>
      <c r="G216" s="19"/>
      <c r="H216" s="229"/>
      <c r="I216" s="229"/>
      <c r="J216" s="20"/>
      <c r="K216" s="205"/>
      <c r="L216" s="205"/>
      <c r="M216" s="100" t="str">
        <f t="shared" si="3"/>
        <v/>
      </c>
      <c r="N216" s="95"/>
    </row>
    <row r="217" spans="1:14" ht="20.100000000000001" customHeight="1" x14ac:dyDescent="0.25">
      <c r="A217" s="43">
        <v>211</v>
      </c>
      <c r="B217" s="18"/>
      <c r="C217" s="18"/>
      <c r="D217" s="19"/>
      <c r="E217" s="19"/>
      <c r="F217" s="241"/>
      <c r="G217" s="19"/>
      <c r="H217" s="229"/>
      <c r="I217" s="229"/>
      <c r="J217" s="20"/>
      <c r="K217" s="205"/>
      <c r="L217" s="205"/>
      <c r="M217" s="100" t="str">
        <f t="shared" si="3"/>
        <v/>
      </c>
      <c r="N217" s="95"/>
    </row>
    <row r="218" spans="1:14" ht="20.100000000000001" customHeight="1" x14ac:dyDescent="0.25">
      <c r="A218" s="43">
        <v>212</v>
      </c>
      <c r="B218" s="18"/>
      <c r="C218" s="18"/>
      <c r="D218" s="19"/>
      <c r="E218" s="19"/>
      <c r="F218" s="241"/>
      <c r="G218" s="19"/>
      <c r="H218" s="229"/>
      <c r="I218" s="229"/>
      <c r="J218" s="20"/>
      <c r="K218" s="205"/>
      <c r="L218" s="205"/>
      <c r="M218" s="100" t="str">
        <f t="shared" si="3"/>
        <v/>
      </c>
      <c r="N218" s="95"/>
    </row>
    <row r="219" spans="1:14" ht="20.100000000000001" customHeight="1" x14ac:dyDescent="0.25">
      <c r="A219" s="43">
        <v>213</v>
      </c>
      <c r="B219" s="18"/>
      <c r="C219" s="18"/>
      <c r="D219" s="19"/>
      <c r="E219" s="19"/>
      <c r="F219" s="241"/>
      <c r="G219" s="19"/>
      <c r="H219" s="229"/>
      <c r="I219" s="229"/>
      <c r="J219" s="20"/>
      <c r="K219" s="205"/>
      <c r="L219" s="205"/>
      <c r="M219" s="100" t="str">
        <f t="shared" si="3"/>
        <v/>
      </c>
      <c r="N219" s="95"/>
    </row>
    <row r="220" spans="1:14" ht="20.100000000000001" customHeight="1" x14ac:dyDescent="0.25">
      <c r="A220" s="43">
        <v>214</v>
      </c>
      <c r="B220" s="18"/>
      <c r="C220" s="18"/>
      <c r="D220" s="19"/>
      <c r="E220" s="19"/>
      <c r="F220" s="241"/>
      <c r="G220" s="19"/>
      <c r="H220" s="229"/>
      <c r="I220" s="229"/>
      <c r="J220" s="20"/>
      <c r="K220" s="205"/>
      <c r="L220" s="205"/>
      <c r="M220" s="100" t="str">
        <f t="shared" si="3"/>
        <v/>
      </c>
      <c r="N220" s="95"/>
    </row>
    <row r="221" spans="1:14" ht="20.100000000000001" customHeight="1" x14ac:dyDescent="0.25">
      <c r="A221" s="43">
        <v>215</v>
      </c>
      <c r="B221" s="18"/>
      <c r="C221" s="18"/>
      <c r="D221" s="19"/>
      <c r="E221" s="19"/>
      <c r="F221" s="241"/>
      <c r="G221" s="19"/>
      <c r="H221" s="229"/>
      <c r="I221" s="229"/>
      <c r="J221" s="20"/>
      <c r="K221" s="205"/>
      <c r="L221" s="205"/>
      <c r="M221" s="100" t="str">
        <f t="shared" si="3"/>
        <v/>
      </c>
      <c r="N221" s="95"/>
    </row>
    <row r="222" spans="1:14" ht="20.100000000000001" customHeight="1" x14ac:dyDescent="0.25">
      <c r="A222" s="43">
        <v>216</v>
      </c>
      <c r="B222" s="18"/>
      <c r="C222" s="18"/>
      <c r="D222" s="19"/>
      <c r="E222" s="19"/>
      <c r="F222" s="241"/>
      <c r="G222" s="19"/>
      <c r="H222" s="229"/>
      <c r="I222" s="229"/>
      <c r="J222" s="20"/>
      <c r="K222" s="205"/>
      <c r="L222" s="205"/>
      <c r="M222" s="100" t="str">
        <f t="shared" si="3"/>
        <v/>
      </c>
      <c r="N222" s="95"/>
    </row>
    <row r="223" spans="1:14" ht="20.100000000000001" customHeight="1" x14ac:dyDescent="0.25">
      <c r="A223" s="43">
        <v>217</v>
      </c>
      <c r="B223" s="18"/>
      <c r="C223" s="18"/>
      <c r="D223" s="19"/>
      <c r="E223" s="19"/>
      <c r="F223" s="241"/>
      <c r="G223" s="19"/>
      <c r="H223" s="229"/>
      <c r="I223" s="229"/>
      <c r="J223" s="20"/>
      <c r="K223" s="205"/>
      <c r="L223" s="205"/>
      <c r="M223" s="100" t="str">
        <f t="shared" si="3"/>
        <v/>
      </c>
      <c r="N223" s="95"/>
    </row>
    <row r="224" spans="1:14" ht="20.100000000000001" customHeight="1" x14ac:dyDescent="0.25">
      <c r="A224" s="43">
        <v>218</v>
      </c>
      <c r="B224" s="18"/>
      <c r="C224" s="18"/>
      <c r="D224" s="19"/>
      <c r="E224" s="19"/>
      <c r="F224" s="241"/>
      <c r="G224" s="19"/>
      <c r="H224" s="229"/>
      <c r="I224" s="229"/>
      <c r="J224" s="20"/>
      <c r="K224" s="205"/>
      <c r="L224" s="205"/>
      <c r="M224" s="100" t="str">
        <f t="shared" si="3"/>
        <v/>
      </c>
      <c r="N224" s="95"/>
    </row>
    <row r="225" spans="1:14" ht="20.100000000000001" customHeight="1" x14ac:dyDescent="0.25">
      <c r="A225" s="43">
        <v>219</v>
      </c>
      <c r="B225" s="18"/>
      <c r="C225" s="18"/>
      <c r="D225" s="19"/>
      <c r="E225" s="19"/>
      <c r="F225" s="241"/>
      <c r="G225" s="19"/>
      <c r="H225" s="229"/>
      <c r="I225" s="229"/>
      <c r="J225" s="20"/>
      <c r="K225" s="205"/>
      <c r="L225" s="205"/>
      <c r="M225" s="100" t="str">
        <f t="shared" si="3"/>
        <v/>
      </c>
      <c r="N225" s="95"/>
    </row>
    <row r="226" spans="1:14" ht="20.100000000000001" customHeight="1" x14ac:dyDescent="0.25">
      <c r="A226" s="43">
        <v>220</v>
      </c>
      <c r="B226" s="18"/>
      <c r="C226" s="18"/>
      <c r="D226" s="19"/>
      <c r="E226" s="19"/>
      <c r="F226" s="241"/>
      <c r="G226" s="19"/>
      <c r="H226" s="229"/>
      <c r="I226" s="229"/>
      <c r="J226" s="20"/>
      <c r="K226" s="205"/>
      <c r="L226" s="205"/>
      <c r="M226" s="100" t="str">
        <f t="shared" si="3"/>
        <v/>
      </c>
      <c r="N226" s="95"/>
    </row>
    <row r="227" spans="1:14" ht="20.100000000000001" customHeight="1" x14ac:dyDescent="0.25">
      <c r="A227" s="43">
        <v>221</v>
      </c>
      <c r="B227" s="18"/>
      <c r="C227" s="18"/>
      <c r="D227" s="19"/>
      <c r="E227" s="19"/>
      <c r="F227" s="241"/>
      <c r="G227" s="19"/>
      <c r="H227" s="229"/>
      <c r="I227" s="229"/>
      <c r="J227" s="20"/>
      <c r="K227" s="205"/>
      <c r="L227" s="205"/>
      <c r="M227" s="100" t="str">
        <f t="shared" si="3"/>
        <v/>
      </c>
      <c r="N227" s="95"/>
    </row>
    <row r="228" spans="1:14" ht="20.100000000000001" customHeight="1" x14ac:dyDescent="0.25">
      <c r="A228" s="43">
        <v>222</v>
      </c>
      <c r="B228" s="18"/>
      <c r="C228" s="18"/>
      <c r="D228" s="19"/>
      <c r="E228" s="19"/>
      <c r="F228" s="241"/>
      <c r="G228" s="19"/>
      <c r="H228" s="229"/>
      <c r="I228" s="229"/>
      <c r="J228" s="20"/>
      <c r="K228" s="205"/>
      <c r="L228" s="205"/>
      <c r="M228" s="100" t="str">
        <f t="shared" si="3"/>
        <v/>
      </c>
      <c r="N228" s="95"/>
    </row>
    <row r="229" spans="1:14" ht="20.100000000000001" customHeight="1" x14ac:dyDescent="0.25">
      <c r="A229" s="43">
        <v>223</v>
      </c>
      <c r="B229" s="18"/>
      <c r="C229" s="18"/>
      <c r="D229" s="19"/>
      <c r="E229" s="19"/>
      <c r="F229" s="241"/>
      <c r="G229" s="19"/>
      <c r="H229" s="229"/>
      <c r="I229" s="229"/>
      <c r="J229" s="20"/>
      <c r="K229" s="205"/>
      <c r="L229" s="205"/>
      <c r="M229" s="100" t="str">
        <f t="shared" si="3"/>
        <v/>
      </c>
      <c r="N229" s="95"/>
    </row>
    <row r="230" spans="1:14" ht="20.100000000000001" customHeight="1" x14ac:dyDescent="0.25">
      <c r="A230" s="43">
        <v>224</v>
      </c>
      <c r="B230" s="18"/>
      <c r="C230" s="18"/>
      <c r="D230" s="19"/>
      <c r="E230" s="19"/>
      <c r="F230" s="241"/>
      <c r="G230" s="19"/>
      <c r="H230" s="229"/>
      <c r="I230" s="229"/>
      <c r="J230" s="20"/>
      <c r="K230" s="205"/>
      <c r="L230" s="205"/>
      <c r="M230" s="100" t="str">
        <f t="shared" si="3"/>
        <v/>
      </c>
      <c r="N230" s="95"/>
    </row>
    <row r="231" spans="1:14" ht="20.100000000000001" customHeight="1" x14ac:dyDescent="0.25">
      <c r="A231" s="43">
        <v>225</v>
      </c>
      <c r="B231" s="18"/>
      <c r="C231" s="18"/>
      <c r="D231" s="19"/>
      <c r="E231" s="19"/>
      <c r="F231" s="241"/>
      <c r="G231" s="19"/>
      <c r="H231" s="229"/>
      <c r="I231" s="229"/>
      <c r="J231" s="20"/>
      <c r="K231" s="205"/>
      <c r="L231" s="205"/>
      <c r="M231" s="100" t="str">
        <f t="shared" si="3"/>
        <v/>
      </c>
      <c r="N231" s="95"/>
    </row>
    <row r="232" spans="1:14" ht="20.100000000000001" customHeight="1" x14ac:dyDescent="0.25">
      <c r="A232" s="43">
        <v>226</v>
      </c>
      <c r="B232" s="18"/>
      <c r="C232" s="18"/>
      <c r="D232" s="19"/>
      <c r="E232" s="19"/>
      <c r="F232" s="241"/>
      <c r="G232" s="19"/>
      <c r="H232" s="229"/>
      <c r="I232" s="229"/>
      <c r="J232" s="20"/>
      <c r="K232" s="205"/>
      <c r="L232" s="205"/>
      <c r="M232" s="100" t="str">
        <f t="shared" si="3"/>
        <v/>
      </c>
      <c r="N232" s="95"/>
    </row>
    <row r="233" spans="1:14" ht="20.100000000000001" customHeight="1" x14ac:dyDescent="0.25">
      <c r="A233" s="43">
        <v>227</v>
      </c>
      <c r="B233" s="18"/>
      <c r="C233" s="18"/>
      <c r="D233" s="19"/>
      <c r="E233" s="19"/>
      <c r="F233" s="241"/>
      <c r="G233" s="19"/>
      <c r="H233" s="229"/>
      <c r="I233" s="229"/>
      <c r="J233" s="20"/>
      <c r="K233" s="205"/>
      <c r="L233" s="205"/>
      <c r="M233" s="100" t="str">
        <f t="shared" si="3"/>
        <v/>
      </c>
      <c r="N233" s="95"/>
    </row>
    <row r="234" spans="1:14" ht="20.100000000000001" customHeight="1" x14ac:dyDescent="0.25">
      <c r="A234" s="43">
        <v>228</v>
      </c>
      <c r="B234" s="18"/>
      <c r="C234" s="18"/>
      <c r="D234" s="19"/>
      <c r="E234" s="19"/>
      <c r="F234" s="241"/>
      <c r="G234" s="19"/>
      <c r="H234" s="229"/>
      <c r="I234" s="229"/>
      <c r="J234" s="20"/>
      <c r="K234" s="205"/>
      <c r="L234" s="205"/>
      <c r="M234" s="100" t="str">
        <f t="shared" si="3"/>
        <v/>
      </c>
      <c r="N234" s="95"/>
    </row>
    <row r="235" spans="1:14" ht="20.100000000000001" customHeight="1" x14ac:dyDescent="0.25">
      <c r="A235" s="43">
        <v>229</v>
      </c>
      <c r="B235" s="18"/>
      <c r="C235" s="18"/>
      <c r="D235" s="19"/>
      <c r="E235" s="19"/>
      <c r="F235" s="241"/>
      <c r="G235" s="19"/>
      <c r="H235" s="229"/>
      <c r="I235" s="229"/>
      <c r="J235" s="20"/>
      <c r="K235" s="205"/>
      <c r="L235" s="205"/>
      <c r="M235" s="100" t="str">
        <f t="shared" si="3"/>
        <v/>
      </c>
      <c r="N235" s="95"/>
    </row>
    <row r="236" spans="1:14" ht="20.100000000000001" customHeight="1" x14ac:dyDescent="0.25">
      <c r="A236" s="43">
        <v>230</v>
      </c>
      <c r="B236" s="18"/>
      <c r="C236" s="18"/>
      <c r="D236" s="19"/>
      <c r="E236" s="19"/>
      <c r="F236" s="241"/>
      <c r="G236" s="19"/>
      <c r="H236" s="229"/>
      <c r="I236" s="229"/>
      <c r="J236" s="20"/>
      <c r="K236" s="205"/>
      <c r="L236" s="205"/>
      <c r="M236" s="100" t="str">
        <f t="shared" si="3"/>
        <v/>
      </c>
      <c r="N236" s="95"/>
    </row>
    <row r="237" spans="1:14" ht="20.100000000000001" customHeight="1" x14ac:dyDescent="0.25">
      <c r="A237" s="43">
        <v>231</v>
      </c>
      <c r="B237" s="18"/>
      <c r="C237" s="18"/>
      <c r="D237" s="19"/>
      <c r="E237" s="19"/>
      <c r="F237" s="241"/>
      <c r="G237" s="19"/>
      <c r="H237" s="229"/>
      <c r="I237" s="229"/>
      <c r="J237" s="20"/>
      <c r="K237" s="205"/>
      <c r="L237" s="205"/>
      <c r="M237" s="100" t="str">
        <f t="shared" si="3"/>
        <v/>
      </c>
      <c r="N237" s="95"/>
    </row>
    <row r="238" spans="1:14" ht="20.100000000000001" customHeight="1" x14ac:dyDescent="0.25">
      <c r="A238" s="43">
        <v>232</v>
      </c>
      <c r="B238" s="18"/>
      <c r="C238" s="18"/>
      <c r="D238" s="19"/>
      <c r="E238" s="19"/>
      <c r="F238" s="241"/>
      <c r="G238" s="19"/>
      <c r="H238" s="229"/>
      <c r="I238" s="229"/>
      <c r="J238" s="20"/>
      <c r="K238" s="205"/>
      <c r="L238" s="205"/>
      <c r="M238" s="100" t="str">
        <f t="shared" si="3"/>
        <v/>
      </c>
      <c r="N238" s="95"/>
    </row>
    <row r="239" spans="1:14" ht="20.100000000000001" customHeight="1" x14ac:dyDescent="0.25">
      <c r="A239" s="43">
        <v>233</v>
      </c>
      <c r="B239" s="18"/>
      <c r="C239" s="18"/>
      <c r="D239" s="19"/>
      <c r="E239" s="19"/>
      <c r="F239" s="241"/>
      <c r="G239" s="19"/>
      <c r="H239" s="229"/>
      <c r="I239" s="229"/>
      <c r="J239" s="20"/>
      <c r="K239" s="205"/>
      <c r="L239" s="205"/>
      <c r="M239" s="100" t="str">
        <f t="shared" si="3"/>
        <v/>
      </c>
      <c r="N239" s="95"/>
    </row>
    <row r="240" spans="1:14" ht="20.100000000000001" customHeight="1" x14ac:dyDescent="0.25">
      <c r="A240" s="43">
        <v>234</v>
      </c>
      <c r="B240" s="18"/>
      <c r="C240" s="18"/>
      <c r="D240" s="19"/>
      <c r="E240" s="19"/>
      <c r="F240" s="241"/>
      <c r="G240" s="19"/>
      <c r="H240" s="229"/>
      <c r="I240" s="229"/>
      <c r="J240" s="20"/>
      <c r="K240" s="205"/>
      <c r="L240" s="205"/>
      <c r="M240" s="100" t="str">
        <f t="shared" si="3"/>
        <v/>
      </c>
      <c r="N240" s="95"/>
    </row>
    <row r="241" spans="1:14" ht="20.100000000000001" customHeight="1" x14ac:dyDescent="0.25">
      <c r="A241" s="43">
        <v>235</v>
      </c>
      <c r="B241" s="18"/>
      <c r="C241" s="18"/>
      <c r="D241" s="19"/>
      <c r="E241" s="19"/>
      <c r="F241" s="241"/>
      <c r="G241" s="19"/>
      <c r="H241" s="229"/>
      <c r="I241" s="229"/>
      <c r="J241" s="20"/>
      <c r="K241" s="205"/>
      <c r="L241" s="205"/>
      <c r="M241" s="100" t="str">
        <f t="shared" si="3"/>
        <v/>
      </c>
      <c r="N241" s="95"/>
    </row>
    <row r="242" spans="1:14" ht="20.100000000000001" customHeight="1" x14ac:dyDescent="0.25">
      <c r="A242" s="43">
        <v>236</v>
      </c>
      <c r="B242" s="18"/>
      <c r="C242" s="18"/>
      <c r="D242" s="19"/>
      <c r="E242" s="19"/>
      <c r="F242" s="241"/>
      <c r="G242" s="19"/>
      <c r="H242" s="229"/>
      <c r="I242" s="229"/>
      <c r="J242" s="20"/>
      <c r="K242" s="205"/>
      <c r="L242" s="205"/>
      <c r="M242" s="100" t="str">
        <f t="shared" si="3"/>
        <v/>
      </c>
      <c r="N242" s="95"/>
    </row>
    <row r="243" spans="1:14" ht="20.100000000000001" customHeight="1" x14ac:dyDescent="0.25">
      <c r="A243" s="43">
        <v>237</v>
      </c>
      <c r="B243" s="18"/>
      <c r="C243" s="18"/>
      <c r="D243" s="19"/>
      <c r="E243" s="19"/>
      <c r="F243" s="241"/>
      <c r="G243" s="19"/>
      <c r="H243" s="229"/>
      <c r="I243" s="229"/>
      <c r="J243" s="20"/>
      <c r="K243" s="205"/>
      <c r="L243" s="205"/>
      <c r="M243" s="100" t="str">
        <f t="shared" si="3"/>
        <v/>
      </c>
      <c r="N243" s="95"/>
    </row>
    <row r="244" spans="1:14" ht="20.100000000000001" customHeight="1" x14ac:dyDescent="0.25">
      <c r="A244" s="43">
        <v>238</v>
      </c>
      <c r="B244" s="18"/>
      <c r="C244" s="18"/>
      <c r="D244" s="19"/>
      <c r="E244" s="19"/>
      <c r="F244" s="241"/>
      <c r="G244" s="19"/>
      <c r="H244" s="229"/>
      <c r="I244" s="229"/>
      <c r="J244" s="20"/>
      <c r="K244" s="205"/>
      <c r="L244" s="205"/>
      <c r="M244" s="100" t="str">
        <f t="shared" si="3"/>
        <v/>
      </c>
      <c r="N244" s="95"/>
    </row>
    <row r="245" spans="1:14" ht="20.100000000000001" customHeight="1" x14ac:dyDescent="0.25">
      <c r="A245" s="43">
        <v>239</v>
      </c>
      <c r="B245" s="18"/>
      <c r="C245" s="18"/>
      <c r="D245" s="19"/>
      <c r="E245" s="19"/>
      <c r="F245" s="241"/>
      <c r="G245" s="19"/>
      <c r="H245" s="229"/>
      <c r="I245" s="229"/>
      <c r="J245" s="20"/>
      <c r="K245" s="205"/>
      <c r="L245" s="205"/>
      <c r="M245" s="100" t="str">
        <f t="shared" si="3"/>
        <v/>
      </c>
      <c r="N245" s="95"/>
    </row>
    <row r="246" spans="1:14" ht="20.100000000000001" customHeight="1" x14ac:dyDescent="0.25">
      <c r="A246" s="43">
        <v>240</v>
      </c>
      <c r="B246" s="18"/>
      <c r="C246" s="18"/>
      <c r="D246" s="19"/>
      <c r="E246" s="19"/>
      <c r="F246" s="241"/>
      <c r="G246" s="19"/>
      <c r="H246" s="229"/>
      <c r="I246" s="229"/>
      <c r="J246" s="20"/>
      <c r="K246" s="205"/>
      <c r="L246" s="205"/>
      <c r="M246" s="100" t="str">
        <f t="shared" si="3"/>
        <v/>
      </c>
      <c r="N246" s="95"/>
    </row>
    <row r="247" spans="1:14" ht="20.100000000000001" customHeight="1" x14ac:dyDescent="0.25">
      <c r="A247" s="43">
        <v>241</v>
      </c>
      <c r="B247" s="18"/>
      <c r="C247" s="18"/>
      <c r="D247" s="19"/>
      <c r="E247" s="19"/>
      <c r="F247" s="241"/>
      <c r="G247" s="19"/>
      <c r="H247" s="229"/>
      <c r="I247" s="229"/>
      <c r="J247" s="20"/>
      <c r="K247" s="205"/>
      <c r="L247" s="205"/>
      <c r="M247" s="100" t="str">
        <f t="shared" si="3"/>
        <v/>
      </c>
      <c r="N247" s="95"/>
    </row>
    <row r="248" spans="1:14" ht="20.100000000000001" customHeight="1" x14ac:dyDescent="0.25">
      <c r="A248" s="43">
        <v>242</v>
      </c>
      <c r="B248" s="18"/>
      <c r="C248" s="18"/>
      <c r="D248" s="19"/>
      <c r="E248" s="19"/>
      <c r="F248" s="241"/>
      <c r="G248" s="19"/>
      <c r="H248" s="229"/>
      <c r="I248" s="229"/>
      <c r="J248" s="20"/>
      <c r="K248" s="205"/>
      <c r="L248" s="205"/>
      <c r="M248" s="100" t="str">
        <f t="shared" si="3"/>
        <v/>
      </c>
      <c r="N248" s="95"/>
    </row>
    <row r="249" spans="1:14" ht="20.100000000000001" customHeight="1" x14ac:dyDescent="0.25">
      <c r="A249" s="43">
        <v>243</v>
      </c>
      <c r="B249" s="18"/>
      <c r="C249" s="18"/>
      <c r="D249" s="19"/>
      <c r="E249" s="19"/>
      <c r="F249" s="241"/>
      <c r="G249" s="19"/>
      <c r="H249" s="229"/>
      <c r="I249" s="229"/>
      <c r="J249" s="20"/>
      <c r="K249" s="205"/>
      <c r="L249" s="205"/>
      <c r="M249" s="100" t="str">
        <f t="shared" si="3"/>
        <v/>
      </c>
      <c r="N249" s="95"/>
    </row>
    <row r="250" spans="1:14" ht="20.100000000000001" customHeight="1" x14ac:dyDescent="0.25">
      <c r="A250" s="43">
        <v>244</v>
      </c>
      <c r="B250" s="18"/>
      <c r="C250" s="18"/>
      <c r="D250" s="19"/>
      <c r="E250" s="19"/>
      <c r="F250" s="241"/>
      <c r="G250" s="19"/>
      <c r="H250" s="229"/>
      <c r="I250" s="229"/>
      <c r="J250" s="20"/>
      <c r="K250" s="205"/>
      <c r="L250" s="205"/>
      <c r="M250" s="100" t="str">
        <f t="shared" si="3"/>
        <v/>
      </c>
      <c r="N250" s="95"/>
    </row>
    <row r="251" spans="1:14" ht="20.100000000000001" customHeight="1" x14ac:dyDescent="0.25">
      <c r="A251" s="43">
        <v>245</v>
      </c>
      <c r="B251" s="18"/>
      <c r="C251" s="18"/>
      <c r="D251" s="19"/>
      <c r="E251" s="19"/>
      <c r="F251" s="241"/>
      <c r="G251" s="19"/>
      <c r="H251" s="229"/>
      <c r="I251" s="229"/>
      <c r="J251" s="20"/>
      <c r="K251" s="205"/>
      <c r="L251" s="205"/>
      <c r="M251" s="100" t="str">
        <f t="shared" si="3"/>
        <v/>
      </c>
      <c r="N251" s="95"/>
    </row>
    <row r="252" spans="1:14" ht="20.100000000000001" customHeight="1" x14ac:dyDescent="0.25">
      <c r="A252" s="43">
        <v>246</v>
      </c>
      <c r="B252" s="18"/>
      <c r="C252" s="18"/>
      <c r="D252" s="19"/>
      <c r="E252" s="19"/>
      <c r="F252" s="241"/>
      <c r="G252" s="19"/>
      <c r="H252" s="229"/>
      <c r="I252" s="229"/>
      <c r="J252" s="20"/>
      <c r="K252" s="205"/>
      <c r="L252" s="205"/>
      <c r="M252" s="100" t="str">
        <f t="shared" si="3"/>
        <v/>
      </c>
      <c r="N252" s="95"/>
    </row>
    <row r="253" spans="1:14" ht="20.100000000000001" customHeight="1" x14ac:dyDescent="0.25">
      <c r="A253" s="43">
        <v>247</v>
      </c>
      <c r="B253" s="18"/>
      <c r="C253" s="18"/>
      <c r="D253" s="19"/>
      <c r="E253" s="19"/>
      <c r="F253" s="241"/>
      <c r="G253" s="19"/>
      <c r="H253" s="229"/>
      <c r="I253" s="229"/>
      <c r="J253" s="20"/>
      <c r="K253" s="205"/>
      <c r="L253" s="205"/>
      <c r="M253" s="100" t="str">
        <f t="shared" si="3"/>
        <v/>
      </c>
      <c r="N253" s="95"/>
    </row>
    <row r="254" spans="1:14" ht="20.100000000000001" customHeight="1" x14ac:dyDescent="0.25">
      <c r="A254" s="43">
        <v>248</v>
      </c>
      <c r="B254" s="18"/>
      <c r="C254" s="18"/>
      <c r="D254" s="19"/>
      <c r="E254" s="19"/>
      <c r="F254" s="241"/>
      <c r="G254" s="19"/>
      <c r="H254" s="229"/>
      <c r="I254" s="229"/>
      <c r="J254" s="20"/>
      <c r="K254" s="205"/>
      <c r="L254" s="205"/>
      <c r="M254" s="100" t="str">
        <f t="shared" si="3"/>
        <v/>
      </c>
      <c r="N254" s="95"/>
    </row>
    <row r="255" spans="1:14" ht="20.100000000000001" customHeight="1" x14ac:dyDescent="0.25">
      <c r="A255" s="43">
        <v>249</v>
      </c>
      <c r="B255" s="18"/>
      <c r="C255" s="18"/>
      <c r="D255" s="19"/>
      <c r="E255" s="19"/>
      <c r="F255" s="241"/>
      <c r="G255" s="19"/>
      <c r="H255" s="229"/>
      <c r="I255" s="229"/>
      <c r="J255" s="20"/>
      <c r="K255" s="205"/>
      <c r="L255" s="205"/>
      <c r="M255" s="100" t="str">
        <f t="shared" si="3"/>
        <v/>
      </c>
      <c r="N255" s="95"/>
    </row>
    <row r="256" spans="1:14" ht="20.100000000000001" customHeight="1" x14ac:dyDescent="0.25">
      <c r="A256" s="43">
        <v>250</v>
      </c>
      <c r="B256" s="18"/>
      <c r="C256" s="18"/>
      <c r="D256" s="19"/>
      <c r="E256" s="19"/>
      <c r="F256" s="241"/>
      <c r="G256" s="19"/>
      <c r="H256" s="229"/>
      <c r="I256" s="229"/>
      <c r="J256" s="20"/>
      <c r="K256" s="205"/>
      <c r="L256" s="205"/>
      <c r="M256" s="100" t="str">
        <f t="shared" si="3"/>
        <v/>
      </c>
      <c r="N256" s="95"/>
    </row>
    <row r="257" spans="1:14" ht="20.100000000000001" customHeight="1" x14ac:dyDescent="0.25">
      <c r="A257" s="43">
        <v>251</v>
      </c>
      <c r="B257" s="18"/>
      <c r="C257" s="18"/>
      <c r="D257" s="19"/>
      <c r="E257" s="19"/>
      <c r="F257" s="241"/>
      <c r="G257" s="19"/>
      <c r="H257" s="229"/>
      <c r="I257" s="229"/>
      <c r="J257" s="20"/>
      <c r="K257" s="205"/>
      <c r="L257" s="205"/>
      <c r="M257" s="100" t="str">
        <f t="shared" si="3"/>
        <v/>
      </c>
      <c r="N257" s="95"/>
    </row>
    <row r="258" spans="1:14" ht="20.100000000000001" customHeight="1" x14ac:dyDescent="0.25">
      <c r="A258" s="43">
        <v>252</v>
      </c>
      <c r="B258" s="18"/>
      <c r="C258" s="18"/>
      <c r="D258" s="19"/>
      <c r="E258" s="19"/>
      <c r="F258" s="241"/>
      <c r="G258" s="19"/>
      <c r="H258" s="229"/>
      <c r="I258" s="229"/>
      <c r="J258" s="20"/>
      <c r="K258" s="205"/>
      <c r="L258" s="205"/>
      <c r="M258" s="100" t="str">
        <f t="shared" si="3"/>
        <v/>
      </c>
      <c r="N258" s="95"/>
    </row>
    <row r="259" spans="1:14" ht="20.100000000000001" customHeight="1" x14ac:dyDescent="0.25">
      <c r="A259" s="43">
        <v>253</v>
      </c>
      <c r="B259" s="18"/>
      <c r="C259" s="18"/>
      <c r="D259" s="19"/>
      <c r="E259" s="19"/>
      <c r="F259" s="241"/>
      <c r="G259" s="19"/>
      <c r="H259" s="229"/>
      <c r="I259" s="229"/>
      <c r="J259" s="20"/>
      <c r="K259" s="205"/>
      <c r="L259" s="205"/>
      <c r="M259" s="100" t="str">
        <f t="shared" si="3"/>
        <v/>
      </c>
      <c r="N259" s="95"/>
    </row>
    <row r="260" spans="1:14" ht="20.100000000000001" customHeight="1" x14ac:dyDescent="0.25">
      <c r="A260" s="43">
        <v>254</v>
      </c>
      <c r="B260" s="18"/>
      <c r="C260" s="18"/>
      <c r="D260" s="19"/>
      <c r="E260" s="19"/>
      <c r="F260" s="241"/>
      <c r="G260" s="19"/>
      <c r="H260" s="229"/>
      <c r="I260" s="229"/>
      <c r="J260" s="20"/>
      <c r="K260" s="205"/>
      <c r="L260" s="205"/>
      <c r="M260" s="100" t="str">
        <f t="shared" si="3"/>
        <v/>
      </c>
      <c r="N260" s="95"/>
    </row>
    <row r="261" spans="1:14" ht="20.100000000000001" customHeight="1" x14ac:dyDescent="0.25">
      <c r="A261" s="43">
        <v>255</v>
      </c>
      <c r="B261" s="18"/>
      <c r="C261" s="18"/>
      <c r="D261" s="19"/>
      <c r="E261" s="19"/>
      <c r="F261" s="241"/>
      <c r="G261" s="19"/>
      <c r="H261" s="229"/>
      <c r="I261" s="229"/>
      <c r="J261" s="20"/>
      <c r="K261" s="205"/>
      <c r="L261" s="205"/>
      <c r="M261" s="100" t="str">
        <f t="shared" si="3"/>
        <v/>
      </c>
      <c r="N261" s="95"/>
    </row>
    <row r="262" spans="1:14" ht="20.100000000000001" customHeight="1" x14ac:dyDescent="0.25">
      <c r="A262" s="43">
        <v>256</v>
      </c>
      <c r="B262" s="18"/>
      <c r="C262" s="18"/>
      <c r="D262" s="19"/>
      <c r="E262" s="19"/>
      <c r="F262" s="241"/>
      <c r="G262" s="19"/>
      <c r="H262" s="229"/>
      <c r="I262" s="229"/>
      <c r="J262" s="20"/>
      <c r="K262" s="205"/>
      <c r="L262" s="205"/>
      <c r="M262" s="100" t="str">
        <f t="shared" ref="M262:M325" si="4">IF($E262="","",IF(OR(($J262=0),($K262=0)),0,$J262/$K262*$L262))</f>
        <v/>
      </c>
      <c r="N262" s="95"/>
    </row>
    <row r="263" spans="1:14" ht="20.100000000000001" customHeight="1" x14ac:dyDescent="0.25">
      <c r="A263" s="43">
        <v>257</v>
      </c>
      <c r="B263" s="18"/>
      <c r="C263" s="18"/>
      <c r="D263" s="19"/>
      <c r="E263" s="19"/>
      <c r="F263" s="241"/>
      <c r="G263" s="19"/>
      <c r="H263" s="229"/>
      <c r="I263" s="229"/>
      <c r="J263" s="20"/>
      <c r="K263" s="205"/>
      <c r="L263" s="205"/>
      <c r="M263" s="100" t="str">
        <f t="shared" si="4"/>
        <v/>
      </c>
      <c r="N263" s="95"/>
    </row>
    <row r="264" spans="1:14" ht="20.100000000000001" customHeight="1" x14ac:dyDescent="0.25">
      <c r="A264" s="43">
        <v>258</v>
      </c>
      <c r="B264" s="18"/>
      <c r="C264" s="18"/>
      <c r="D264" s="19"/>
      <c r="E264" s="19"/>
      <c r="F264" s="241"/>
      <c r="G264" s="19"/>
      <c r="H264" s="229"/>
      <c r="I264" s="229"/>
      <c r="J264" s="20"/>
      <c r="K264" s="205"/>
      <c r="L264" s="205"/>
      <c r="M264" s="100" t="str">
        <f t="shared" si="4"/>
        <v/>
      </c>
      <c r="N264" s="95"/>
    </row>
    <row r="265" spans="1:14" ht="20.100000000000001" customHeight="1" x14ac:dyDescent="0.25">
      <c r="A265" s="43">
        <v>259</v>
      </c>
      <c r="B265" s="18"/>
      <c r="C265" s="18"/>
      <c r="D265" s="19"/>
      <c r="E265" s="19"/>
      <c r="F265" s="241"/>
      <c r="G265" s="19"/>
      <c r="H265" s="229"/>
      <c r="I265" s="229"/>
      <c r="J265" s="20"/>
      <c r="K265" s="205"/>
      <c r="L265" s="205"/>
      <c r="M265" s="100" t="str">
        <f t="shared" si="4"/>
        <v/>
      </c>
      <c r="N265" s="95"/>
    </row>
    <row r="266" spans="1:14" ht="20.100000000000001" customHeight="1" x14ac:dyDescent="0.25">
      <c r="A266" s="43">
        <v>260</v>
      </c>
      <c r="B266" s="18"/>
      <c r="C266" s="18"/>
      <c r="D266" s="19"/>
      <c r="E266" s="19"/>
      <c r="F266" s="241"/>
      <c r="G266" s="19"/>
      <c r="H266" s="229"/>
      <c r="I266" s="229"/>
      <c r="J266" s="20"/>
      <c r="K266" s="205"/>
      <c r="L266" s="205"/>
      <c r="M266" s="100" t="str">
        <f t="shared" si="4"/>
        <v/>
      </c>
      <c r="N266" s="95"/>
    </row>
    <row r="267" spans="1:14" ht="20.100000000000001" customHeight="1" x14ac:dyDescent="0.25">
      <c r="A267" s="43">
        <v>261</v>
      </c>
      <c r="B267" s="18"/>
      <c r="C267" s="18"/>
      <c r="D267" s="19"/>
      <c r="E267" s="19"/>
      <c r="F267" s="241"/>
      <c r="G267" s="19"/>
      <c r="H267" s="229"/>
      <c r="I267" s="229"/>
      <c r="J267" s="20"/>
      <c r="K267" s="205"/>
      <c r="L267" s="205"/>
      <c r="M267" s="100" t="str">
        <f t="shared" si="4"/>
        <v/>
      </c>
      <c r="N267" s="95"/>
    </row>
    <row r="268" spans="1:14" ht="20.100000000000001" customHeight="1" x14ac:dyDescent="0.25">
      <c r="A268" s="43">
        <v>262</v>
      </c>
      <c r="B268" s="18"/>
      <c r="C268" s="18"/>
      <c r="D268" s="19"/>
      <c r="E268" s="19"/>
      <c r="F268" s="241"/>
      <c r="G268" s="19"/>
      <c r="H268" s="229"/>
      <c r="I268" s="229"/>
      <c r="J268" s="20"/>
      <c r="K268" s="205"/>
      <c r="L268" s="205"/>
      <c r="M268" s="100" t="str">
        <f t="shared" si="4"/>
        <v/>
      </c>
      <c r="N268" s="95"/>
    </row>
    <row r="269" spans="1:14" ht="20.100000000000001" customHeight="1" x14ac:dyDescent="0.25">
      <c r="A269" s="43">
        <v>263</v>
      </c>
      <c r="B269" s="18"/>
      <c r="C269" s="18"/>
      <c r="D269" s="19"/>
      <c r="E269" s="19"/>
      <c r="F269" s="241"/>
      <c r="G269" s="19"/>
      <c r="H269" s="229"/>
      <c r="I269" s="229"/>
      <c r="J269" s="20"/>
      <c r="K269" s="205"/>
      <c r="L269" s="205"/>
      <c r="M269" s="100" t="str">
        <f t="shared" si="4"/>
        <v/>
      </c>
      <c r="N269" s="95"/>
    </row>
    <row r="270" spans="1:14" ht="20.100000000000001" customHeight="1" x14ac:dyDescent="0.25">
      <c r="A270" s="43">
        <v>264</v>
      </c>
      <c r="B270" s="18"/>
      <c r="C270" s="18"/>
      <c r="D270" s="19"/>
      <c r="E270" s="19"/>
      <c r="F270" s="241"/>
      <c r="G270" s="19"/>
      <c r="H270" s="229"/>
      <c r="I270" s="229"/>
      <c r="J270" s="20"/>
      <c r="K270" s="205"/>
      <c r="L270" s="205"/>
      <c r="M270" s="100" t="str">
        <f t="shared" si="4"/>
        <v/>
      </c>
      <c r="N270" s="95"/>
    </row>
    <row r="271" spans="1:14" ht="20.100000000000001" customHeight="1" x14ac:dyDescent="0.25">
      <c r="A271" s="43">
        <v>265</v>
      </c>
      <c r="B271" s="18"/>
      <c r="C271" s="18"/>
      <c r="D271" s="19"/>
      <c r="E271" s="19"/>
      <c r="F271" s="241"/>
      <c r="G271" s="19"/>
      <c r="H271" s="229"/>
      <c r="I271" s="229"/>
      <c r="J271" s="20"/>
      <c r="K271" s="205"/>
      <c r="L271" s="205"/>
      <c r="M271" s="100" t="str">
        <f t="shared" si="4"/>
        <v/>
      </c>
      <c r="N271" s="95"/>
    </row>
    <row r="272" spans="1:14" ht="20.100000000000001" customHeight="1" x14ac:dyDescent="0.25">
      <c r="A272" s="43">
        <v>266</v>
      </c>
      <c r="B272" s="18"/>
      <c r="C272" s="18"/>
      <c r="D272" s="19"/>
      <c r="E272" s="19"/>
      <c r="F272" s="241"/>
      <c r="G272" s="19"/>
      <c r="H272" s="229"/>
      <c r="I272" s="229"/>
      <c r="J272" s="20"/>
      <c r="K272" s="205"/>
      <c r="L272" s="205"/>
      <c r="M272" s="100" t="str">
        <f t="shared" si="4"/>
        <v/>
      </c>
      <c r="N272" s="95"/>
    </row>
    <row r="273" spans="1:14" ht="20.100000000000001" customHeight="1" x14ac:dyDescent="0.25">
      <c r="A273" s="43">
        <v>267</v>
      </c>
      <c r="B273" s="18"/>
      <c r="C273" s="18"/>
      <c r="D273" s="19"/>
      <c r="E273" s="19"/>
      <c r="F273" s="241"/>
      <c r="G273" s="19"/>
      <c r="H273" s="229"/>
      <c r="I273" s="229"/>
      <c r="J273" s="20"/>
      <c r="K273" s="205"/>
      <c r="L273" s="205"/>
      <c r="M273" s="100" t="str">
        <f t="shared" si="4"/>
        <v/>
      </c>
      <c r="N273" s="95"/>
    </row>
    <row r="274" spans="1:14" ht="20.100000000000001" customHeight="1" x14ac:dyDescent="0.25">
      <c r="A274" s="43">
        <v>268</v>
      </c>
      <c r="B274" s="18"/>
      <c r="C274" s="18"/>
      <c r="D274" s="19"/>
      <c r="E274" s="19"/>
      <c r="F274" s="241"/>
      <c r="G274" s="19"/>
      <c r="H274" s="229"/>
      <c r="I274" s="229"/>
      <c r="J274" s="20"/>
      <c r="K274" s="205"/>
      <c r="L274" s="205"/>
      <c r="M274" s="100" t="str">
        <f t="shared" si="4"/>
        <v/>
      </c>
      <c r="N274" s="95"/>
    </row>
    <row r="275" spans="1:14" ht="20.100000000000001" customHeight="1" x14ac:dyDescent="0.25">
      <c r="A275" s="43">
        <v>269</v>
      </c>
      <c r="B275" s="18"/>
      <c r="C275" s="18"/>
      <c r="D275" s="19"/>
      <c r="E275" s="19"/>
      <c r="F275" s="241"/>
      <c r="G275" s="19"/>
      <c r="H275" s="229"/>
      <c r="I275" s="229"/>
      <c r="J275" s="20"/>
      <c r="K275" s="205"/>
      <c r="L275" s="205"/>
      <c r="M275" s="100" t="str">
        <f t="shared" si="4"/>
        <v/>
      </c>
      <c r="N275" s="95"/>
    </row>
    <row r="276" spans="1:14" ht="20.100000000000001" customHeight="1" x14ac:dyDescent="0.25">
      <c r="A276" s="43">
        <v>270</v>
      </c>
      <c r="B276" s="18"/>
      <c r="C276" s="18"/>
      <c r="D276" s="19"/>
      <c r="E276" s="19"/>
      <c r="F276" s="241"/>
      <c r="G276" s="19"/>
      <c r="H276" s="229"/>
      <c r="I276" s="229"/>
      <c r="J276" s="20"/>
      <c r="K276" s="205"/>
      <c r="L276" s="205"/>
      <c r="M276" s="100" t="str">
        <f t="shared" si="4"/>
        <v/>
      </c>
      <c r="N276" s="95"/>
    </row>
    <row r="277" spans="1:14" ht="20.100000000000001" customHeight="1" x14ac:dyDescent="0.25">
      <c r="A277" s="43">
        <v>271</v>
      </c>
      <c r="B277" s="18"/>
      <c r="C277" s="18"/>
      <c r="D277" s="19"/>
      <c r="E277" s="19"/>
      <c r="F277" s="241"/>
      <c r="G277" s="19"/>
      <c r="H277" s="229"/>
      <c r="I277" s="229"/>
      <c r="J277" s="20"/>
      <c r="K277" s="205"/>
      <c r="L277" s="205"/>
      <c r="M277" s="100" t="str">
        <f t="shared" si="4"/>
        <v/>
      </c>
      <c r="N277" s="95"/>
    </row>
    <row r="278" spans="1:14" ht="20.100000000000001" customHeight="1" x14ac:dyDescent="0.25">
      <c r="A278" s="43">
        <v>272</v>
      </c>
      <c r="B278" s="18"/>
      <c r="C278" s="18"/>
      <c r="D278" s="19"/>
      <c r="E278" s="19"/>
      <c r="F278" s="241"/>
      <c r="G278" s="19"/>
      <c r="H278" s="229"/>
      <c r="I278" s="229"/>
      <c r="J278" s="20"/>
      <c r="K278" s="205"/>
      <c r="L278" s="205"/>
      <c r="M278" s="100" t="str">
        <f t="shared" si="4"/>
        <v/>
      </c>
      <c r="N278" s="95"/>
    </row>
    <row r="279" spans="1:14" ht="20.100000000000001" customHeight="1" x14ac:dyDescent="0.25">
      <c r="A279" s="43">
        <v>273</v>
      </c>
      <c r="B279" s="18"/>
      <c r="C279" s="18"/>
      <c r="D279" s="19"/>
      <c r="E279" s="19"/>
      <c r="F279" s="241"/>
      <c r="G279" s="19"/>
      <c r="H279" s="229"/>
      <c r="I279" s="229"/>
      <c r="J279" s="20"/>
      <c r="K279" s="205"/>
      <c r="L279" s="205"/>
      <c r="M279" s="100" t="str">
        <f t="shared" si="4"/>
        <v/>
      </c>
      <c r="N279" s="95"/>
    </row>
    <row r="280" spans="1:14" ht="20.100000000000001" customHeight="1" x14ac:dyDescent="0.25">
      <c r="A280" s="43">
        <v>274</v>
      </c>
      <c r="B280" s="18"/>
      <c r="C280" s="18"/>
      <c r="D280" s="19"/>
      <c r="E280" s="19"/>
      <c r="F280" s="241"/>
      <c r="G280" s="19"/>
      <c r="H280" s="229"/>
      <c r="I280" s="229"/>
      <c r="J280" s="20"/>
      <c r="K280" s="205"/>
      <c r="L280" s="205"/>
      <c r="M280" s="100" t="str">
        <f t="shared" si="4"/>
        <v/>
      </c>
      <c r="N280" s="95"/>
    </row>
    <row r="281" spans="1:14" ht="20.100000000000001" customHeight="1" x14ac:dyDescent="0.25">
      <c r="A281" s="43">
        <v>275</v>
      </c>
      <c r="B281" s="18"/>
      <c r="C281" s="18"/>
      <c r="D281" s="19"/>
      <c r="E281" s="19"/>
      <c r="F281" s="241"/>
      <c r="G281" s="19"/>
      <c r="H281" s="229"/>
      <c r="I281" s="229"/>
      <c r="J281" s="20"/>
      <c r="K281" s="205"/>
      <c r="L281" s="205"/>
      <c r="M281" s="100" t="str">
        <f t="shared" si="4"/>
        <v/>
      </c>
      <c r="N281" s="95"/>
    </row>
    <row r="282" spans="1:14" ht="20.100000000000001" customHeight="1" x14ac:dyDescent="0.25">
      <c r="A282" s="43">
        <v>276</v>
      </c>
      <c r="B282" s="18"/>
      <c r="C282" s="18"/>
      <c r="D282" s="19"/>
      <c r="E282" s="19"/>
      <c r="F282" s="241"/>
      <c r="G282" s="19"/>
      <c r="H282" s="229"/>
      <c r="I282" s="229"/>
      <c r="J282" s="20"/>
      <c r="K282" s="205"/>
      <c r="L282" s="205"/>
      <c r="M282" s="100" t="str">
        <f t="shared" si="4"/>
        <v/>
      </c>
      <c r="N282" s="95"/>
    </row>
    <row r="283" spans="1:14" ht="20.100000000000001" customHeight="1" x14ac:dyDescent="0.25">
      <c r="A283" s="43">
        <v>277</v>
      </c>
      <c r="B283" s="18"/>
      <c r="C283" s="18"/>
      <c r="D283" s="19"/>
      <c r="E283" s="19"/>
      <c r="F283" s="241"/>
      <c r="G283" s="19"/>
      <c r="H283" s="229"/>
      <c r="I283" s="229"/>
      <c r="J283" s="20"/>
      <c r="K283" s="205"/>
      <c r="L283" s="205"/>
      <c r="M283" s="100" t="str">
        <f t="shared" si="4"/>
        <v/>
      </c>
      <c r="N283" s="95"/>
    </row>
    <row r="284" spans="1:14" ht="20.100000000000001" customHeight="1" x14ac:dyDescent="0.25">
      <c r="A284" s="43">
        <v>278</v>
      </c>
      <c r="B284" s="18"/>
      <c r="C284" s="18"/>
      <c r="D284" s="19"/>
      <c r="E284" s="19"/>
      <c r="F284" s="241"/>
      <c r="G284" s="19"/>
      <c r="H284" s="229"/>
      <c r="I284" s="229"/>
      <c r="J284" s="20"/>
      <c r="K284" s="205"/>
      <c r="L284" s="205"/>
      <c r="M284" s="100" t="str">
        <f t="shared" si="4"/>
        <v/>
      </c>
      <c r="N284" s="95"/>
    </row>
    <row r="285" spans="1:14" ht="20.100000000000001" customHeight="1" x14ac:dyDescent="0.25">
      <c r="A285" s="43">
        <v>279</v>
      </c>
      <c r="B285" s="18"/>
      <c r="C285" s="18"/>
      <c r="D285" s="19"/>
      <c r="E285" s="19"/>
      <c r="F285" s="241"/>
      <c r="G285" s="19"/>
      <c r="H285" s="229"/>
      <c r="I285" s="229"/>
      <c r="J285" s="20"/>
      <c r="K285" s="205"/>
      <c r="L285" s="205"/>
      <c r="M285" s="100" t="str">
        <f t="shared" si="4"/>
        <v/>
      </c>
      <c r="N285" s="95"/>
    </row>
    <row r="286" spans="1:14" ht="20.100000000000001" customHeight="1" x14ac:dyDescent="0.25">
      <c r="A286" s="43">
        <v>280</v>
      </c>
      <c r="B286" s="18"/>
      <c r="C286" s="18"/>
      <c r="D286" s="19"/>
      <c r="E286" s="19"/>
      <c r="F286" s="241"/>
      <c r="G286" s="19"/>
      <c r="H286" s="229"/>
      <c r="I286" s="229"/>
      <c r="J286" s="20"/>
      <c r="K286" s="205"/>
      <c r="L286" s="205"/>
      <c r="M286" s="100" t="str">
        <f t="shared" si="4"/>
        <v/>
      </c>
      <c r="N286" s="95"/>
    </row>
    <row r="287" spans="1:14" ht="20.100000000000001" customHeight="1" x14ac:dyDescent="0.25">
      <c r="A287" s="43">
        <v>281</v>
      </c>
      <c r="B287" s="18"/>
      <c r="C287" s="18"/>
      <c r="D287" s="19"/>
      <c r="E287" s="19"/>
      <c r="F287" s="241"/>
      <c r="G287" s="19"/>
      <c r="H287" s="229"/>
      <c r="I287" s="229"/>
      <c r="J287" s="20"/>
      <c r="K287" s="205"/>
      <c r="L287" s="205"/>
      <c r="M287" s="100" t="str">
        <f t="shared" si="4"/>
        <v/>
      </c>
      <c r="N287" s="95"/>
    </row>
    <row r="288" spans="1:14" ht="20.100000000000001" customHeight="1" x14ac:dyDescent="0.25">
      <c r="A288" s="43">
        <v>282</v>
      </c>
      <c r="B288" s="18"/>
      <c r="C288" s="18"/>
      <c r="D288" s="19"/>
      <c r="E288" s="19"/>
      <c r="F288" s="241"/>
      <c r="G288" s="19"/>
      <c r="H288" s="229"/>
      <c r="I288" s="229"/>
      <c r="J288" s="20"/>
      <c r="K288" s="205"/>
      <c r="L288" s="205"/>
      <c r="M288" s="100" t="str">
        <f t="shared" si="4"/>
        <v/>
      </c>
      <c r="N288" s="95"/>
    </row>
    <row r="289" spans="1:14" ht="20.100000000000001" customHeight="1" x14ac:dyDescent="0.25">
      <c r="A289" s="43">
        <v>283</v>
      </c>
      <c r="B289" s="18"/>
      <c r="C289" s="18"/>
      <c r="D289" s="19"/>
      <c r="E289" s="19"/>
      <c r="F289" s="241"/>
      <c r="G289" s="19"/>
      <c r="H289" s="229"/>
      <c r="I289" s="229"/>
      <c r="J289" s="20"/>
      <c r="K289" s="205"/>
      <c r="L289" s="205"/>
      <c r="M289" s="100" t="str">
        <f t="shared" si="4"/>
        <v/>
      </c>
      <c r="N289" s="95"/>
    </row>
    <row r="290" spans="1:14" ht="20.100000000000001" customHeight="1" x14ac:dyDescent="0.25">
      <c r="A290" s="43">
        <v>284</v>
      </c>
      <c r="B290" s="18"/>
      <c r="C290" s="18"/>
      <c r="D290" s="19"/>
      <c r="E290" s="19"/>
      <c r="F290" s="241"/>
      <c r="G290" s="19"/>
      <c r="H290" s="229"/>
      <c r="I290" s="229"/>
      <c r="J290" s="20"/>
      <c r="K290" s="205"/>
      <c r="L290" s="205"/>
      <c r="M290" s="100" t="str">
        <f t="shared" si="4"/>
        <v/>
      </c>
      <c r="N290" s="95"/>
    </row>
    <row r="291" spans="1:14" ht="20.100000000000001" customHeight="1" x14ac:dyDescent="0.25">
      <c r="A291" s="43">
        <v>285</v>
      </c>
      <c r="B291" s="18"/>
      <c r="C291" s="18"/>
      <c r="D291" s="19"/>
      <c r="E291" s="19"/>
      <c r="F291" s="241"/>
      <c r="G291" s="19"/>
      <c r="H291" s="229"/>
      <c r="I291" s="229"/>
      <c r="J291" s="20"/>
      <c r="K291" s="205"/>
      <c r="L291" s="205"/>
      <c r="M291" s="100" t="str">
        <f t="shared" si="4"/>
        <v/>
      </c>
      <c r="N291" s="95"/>
    </row>
    <row r="292" spans="1:14" ht="20.100000000000001" customHeight="1" x14ac:dyDescent="0.25">
      <c r="A292" s="43">
        <v>286</v>
      </c>
      <c r="B292" s="18"/>
      <c r="C292" s="18"/>
      <c r="D292" s="19"/>
      <c r="E292" s="19"/>
      <c r="F292" s="241"/>
      <c r="G292" s="19"/>
      <c r="H292" s="229"/>
      <c r="I292" s="229"/>
      <c r="J292" s="20"/>
      <c r="K292" s="205"/>
      <c r="L292" s="205"/>
      <c r="M292" s="100" t="str">
        <f t="shared" si="4"/>
        <v/>
      </c>
      <c r="N292" s="95"/>
    </row>
    <row r="293" spans="1:14" ht="20.100000000000001" customHeight="1" x14ac:dyDescent="0.25">
      <c r="A293" s="43">
        <v>287</v>
      </c>
      <c r="B293" s="18"/>
      <c r="C293" s="18"/>
      <c r="D293" s="19"/>
      <c r="E293" s="19"/>
      <c r="F293" s="241"/>
      <c r="G293" s="19"/>
      <c r="H293" s="229"/>
      <c r="I293" s="229"/>
      <c r="J293" s="20"/>
      <c r="K293" s="205"/>
      <c r="L293" s="205"/>
      <c r="M293" s="100" t="str">
        <f t="shared" si="4"/>
        <v/>
      </c>
      <c r="N293" s="95"/>
    </row>
    <row r="294" spans="1:14" ht="20.100000000000001" customHeight="1" x14ac:dyDescent="0.25">
      <c r="A294" s="43">
        <v>288</v>
      </c>
      <c r="B294" s="18"/>
      <c r="C294" s="18"/>
      <c r="D294" s="19"/>
      <c r="E294" s="19"/>
      <c r="F294" s="241"/>
      <c r="G294" s="19"/>
      <c r="H294" s="229"/>
      <c r="I294" s="229"/>
      <c r="J294" s="20"/>
      <c r="K294" s="205"/>
      <c r="L294" s="205"/>
      <c r="M294" s="100" t="str">
        <f t="shared" si="4"/>
        <v/>
      </c>
      <c r="N294" s="95"/>
    </row>
    <row r="295" spans="1:14" ht="20.100000000000001" customHeight="1" x14ac:dyDescent="0.25">
      <c r="A295" s="43">
        <v>289</v>
      </c>
      <c r="B295" s="18"/>
      <c r="C295" s="18"/>
      <c r="D295" s="19"/>
      <c r="E295" s="19"/>
      <c r="F295" s="241"/>
      <c r="G295" s="19"/>
      <c r="H295" s="229"/>
      <c r="I295" s="229"/>
      <c r="J295" s="20"/>
      <c r="K295" s="205"/>
      <c r="L295" s="205"/>
      <c r="M295" s="100" t="str">
        <f t="shared" si="4"/>
        <v/>
      </c>
      <c r="N295" s="95"/>
    </row>
    <row r="296" spans="1:14" ht="20.100000000000001" customHeight="1" x14ac:dyDescent="0.25">
      <c r="A296" s="43">
        <v>290</v>
      </c>
      <c r="B296" s="18"/>
      <c r="C296" s="18"/>
      <c r="D296" s="19"/>
      <c r="E296" s="19"/>
      <c r="F296" s="241"/>
      <c r="G296" s="19"/>
      <c r="H296" s="229"/>
      <c r="I296" s="229"/>
      <c r="J296" s="20"/>
      <c r="K296" s="205"/>
      <c r="L296" s="205"/>
      <c r="M296" s="100" t="str">
        <f t="shared" si="4"/>
        <v/>
      </c>
      <c r="N296" s="95"/>
    </row>
    <row r="297" spans="1:14" ht="20.100000000000001" customHeight="1" x14ac:dyDescent="0.25">
      <c r="A297" s="43">
        <v>291</v>
      </c>
      <c r="B297" s="18"/>
      <c r="C297" s="18"/>
      <c r="D297" s="19"/>
      <c r="E297" s="19"/>
      <c r="F297" s="241"/>
      <c r="G297" s="19"/>
      <c r="H297" s="229"/>
      <c r="I297" s="229"/>
      <c r="J297" s="20"/>
      <c r="K297" s="205"/>
      <c r="L297" s="205"/>
      <c r="M297" s="100" t="str">
        <f t="shared" si="4"/>
        <v/>
      </c>
      <c r="N297" s="95"/>
    </row>
    <row r="298" spans="1:14" ht="20.100000000000001" customHeight="1" x14ac:dyDescent="0.25">
      <c r="A298" s="43">
        <v>292</v>
      </c>
      <c r="B298" s="18"/>
      <c r="C298" s="18"/>
      <c r="D298" s="19"/>
      <c r="E298" s="19"/>
      <c r="F298" s="241"/>
      <c r="G298" s="19"/>
      <c r="H298" s="229"/>
      <c r="I298" s="229"/>
      <c r="J298" s="20"/>
      <c r="K298" s="205"/>
      <c r="L298" s="205"/>
      <c r="M298" s="100" t="str">
        <f t="shared" si="4"/>
        <v/>
      </c>
      <c r="N298" s="95"/>
    </row>
    <row r="299" spans="1:14" ht="20.100000000000001" customHeight="1" x14ac:dyDescent="0.25">
      <c r="A299" s="43">
        <v>293</v>
      </c>
      <c r="B299" s="18"/>
      <c r="C299" s="18"/>
      <c r="D299" s="19"/>
      <c r="E299" s="19"/>
      <c r="F299" s="241"/>
      <c r="G299" s="19"/>
      <c r="H299" s="229"/>
      <c r="I299" s="229"/>
      <c r="J299" s="20"/>
      <c r="K299" s="205"/>
      <c r="L299" s="205"/>
      <c r="M299" s="100" t="str">
        <f t="shared" si="4"/>
        <v/>
      </c>
      <c r="N299" s="95"/>
    </row>
    <row r="300" spans="1:14" ht="20.100000000000001" customHeight="1" x14ac:dyDescent="0.25">
      <c r="A300" s="43">
        <v>294</v>
      </c>
      <c r="B300" s="18"/>
      <c r="C300" s="18"/>
      <c r="D300" s="19"/>
      <c r="E300" s="19"/>
      <c r="F300" s="241"/>
      <c r="G300" s="19"/>
      <c r="H300" s="229"/>
      <c r="I300" s="229"/>
      <c r="J300" s="20"/>
      <c r="K300" s="205"/>
      <c r="L300" s="205"/>
      <c r="M300" s="100" t="str">
        <f t="shared" si="4"/>
        <v/>
      </c>
      <c r="N300" s="95"/>
    </row>
    <row r="301" spans="1:14" ht="20.100000000000001" customHeight="1" x14ac:dyDescent="0.25">
      <c r="A301" s="43">
        <v>295</v>
      </c>
      <c r="B301" s="18"/>
      <c r="C301" s="18"/>
      <c r="D301" s="19"/>
      <c r="E301" s="19"/>
      <c r="F301" s="241"/>
      <c r="G301" s="19"/>
      <c r="H301" s="229"/>
      <c r="I301" s="229"/>
      <c r="J301" s="20"/>
      <c r="K301" s="205"/>
      <c r="L301" s="205"/>
      <c r="M301" s="100" t="str">
        <f t="shared" si="4"/>
        <v/>
      </c>
      <c r="N301" s="95"/>
    </row>
    <row r="302" spans="1:14" ht="20.100000000000001" customHeight="1" x14ac:dyDescent="0.25">
      <c r="A302" s="43">
        <v>296</v>
      </c>
      <c r="B302" s="18"/>
      <c r="C302" s="18"/>
      <c r="D302" s="19"/>
      <c r="E302" s="19"/>
      <c r="F302" s="241"/>
      <c r="G302" s="19"/>
      <c r="H302" s="229"/>
      <c r="I302" s="229"/>
      <c r="J302" s="20"/>
      <c r="K302" s="205"/>
      <c r="L302" s="205"/>
      <c r="M302" s="100" t="str">
        <f t="shared" si="4"/>
        <v/>
      </c>
      <c r="N302" s="95"/>
    </row>
    <row r="303" spans="1:14" ht="20.100000000000001" customHeight="1" x14ac:dyDescent="0.25">
      <c r="A303" s="43">
        <v>297</v>
      </c>
      <c r="B303" s="18"/>
      <c r="C303" s="18"/>
      <c r="D303" s="19"/>
      <c r="E303" s="19"/>
      <c r="F303" s="241"/>
      <c r="G303" s="19"/>
      <c r="H303" s="229"/>
      <c r="I303" s="229"/>
      <c r="J303" s="20"/>
      <c r="K303" s="205"/>
      <c r="L303" s="205"/>
      <c r="M303" s="100" t="str">
        <f t="shared" si="4"/>
        <v/>
      </c>
      <c r="N303" s="95"/>
    </row>
    <row r="304" spans="1:14" ht="20.100000000000001" customHeight="1" x14ac:dyDescent="0.25">
      <c r="A304" s="43">
        <v>298</v>
      </c>
      <c r="B304" s="18"/>
      <c r="C304" s="18"/>
      <c r="D304" s="19"/>
      <c r="E304" s="19"/>
      <c r="F304" s="241"/>
      <c r="G304" s="19"/>
      <c r="H304" s="229"/>
      <c r="I304" s="229"/>
      <c r="J304" s="20"/>
      <c r="K304" s="205"/>
      <c r="L304" s="205"/>
      <c r="M304" s="100" t="str">
        <f t="shared" si="4"/>
        <v/>
      </c>
      <c r="N304" s="95"/>
    </row>
    <row r="305" spans="1:14" ht="20.100000000000001" customHeight="1" x14ac:dyDescent="0.25">
      <c r="A305" s="43">
        <v>299</v>
      </c>
      <c r="B305" s="18"/>
      <c r="C305" s="18"/>
      <c r="D305" s="19"/>
      <c r="E305" s="19"/>
      <c r="F305" s="241"/>
      <c r="G305" s="19"/>
      <c r="H305" s="229"/>
      <c r="I305" s="229"/>
      <c r="J305" s="20"/>
      <c r="K305" s="205"/>
      <c r="L305" s="205"/>
      <c r="M305" s="100" t="str">
        <f t="shared" si="4"/>
        <v/>
      </c>
      <c r="N305" s="95"/>
    </row>
    <row r="306" spans="1:14" ht="20.100000000000001" customHeight="1" x14ac:dyDescent="0.25">
      <c r="A306" s="43">
        <v>300</v>
      </c>
      <c r="B306" s="18"/>
      <c r="C306" s="18"/>
      <c r="D306" s="19"/>
      <c r="E306" s="19"/>
      <c r="F306" s="241"/>
      <c r="G306" s="19"/>
      <c r="H306" s="229"/>
      <c r="I306" s="229"/>
      <c r="J306" s="20"/>
      <c r="K306" s="205"/>
      <c r="L306" s="205"/>
      <c r="M306" s="100" t="str">
        <f t="shared" si="4"/>
        <v/>
      </c>
      <c r="N306" s="95"/>
    </row>
    <row r="307" spans="1:14" ht="20.100000000000001" customHeight="1" x14ac:dyDescent="0.25">
      <c r="A307" s="43">
        <v>301</v>
      </c>
      <c r="B307" s="18"/>
      <c r="C307" s="18"/>
      <c r="D307" s="19"/>
      <c r="E307" s="19"/>
      <c r="F307" s="241"/>
      <c r="G307" s="19"/>
      <c r="H307" s="229"/>
      <c r="I307" s="229"/>
      <c r="J307" s="20"/>
      <c r="K307" s="205"/>
      <c r="L307" s="205"/>
      <c r="M307" s="100" t="str">
        <f t="shared" si="4"/>
        <v/>
      </c>
      <c r="N307" s="95"/>
    </row>
    <row r="308" spans="1:14" ht="20.100000000000001" customHeight="1" x14ac:dyDescent="0.25">
      <c r="A308" s="43">
        <v>302</v>
      </c>
      <c r="B308" s="18"/>
      <c r="C308" s="18"/>
      <c r="D308" s="19"/>
      <c r="E308" s="19"/>
      <c r="F308" s="241"/>
      <c r="G308" s="19"/>
      <c r="H308" s="229"/>
      <c r="I308" s="229"/>
      <c r="J308" s="20"/>
      <c r="K308" s="205"/>
      <c r="L308" s="205"/>
      <c r="M308" s="100" t="str">
        <f t="shared" si="4"/>
        <v/>
      </c>
      <c r="N308" s="95"/>
    </row>
    <row r="309" spans="1:14" ht="20.100000000000001" customHeight="1" x14ac:dyDescent="0.25">
      <c r="A309" s="43">
        <v>303</v>
      </c>
      <c r="B309" s="18"/>
      <c r="C309" s="18"/>
      <c r="D309" s="19"/>
      <c r="E309" s="19"/>
      <c r="F309" s="241"/>
      <c r="G309" s="19"/>
      <c r="H309" s="229"/>
      <c r="I309" s="229"/>
      <c r="J309" s="20"/>
      <c r="K309" s="205"/>
      <c r="L309" s="205"/>
      <c r="M309" s="100" t="str">
        <f t="shared" si="4"/>
        <v/>
      </c>
      <c r="N309" s="95"/>
    </row>
    <row r="310" spans="1:14" ht="20.100000000000001" customHeight="1" x14ac:dyDescent="0.25">
      <c r="A310" s="43">
        <v>304</v>
      </c>
      <c r="B310" s="18"/>
      <c r="C310" s="18"/>
      <c r="D310" s="19"/>
      <c r="E310" s="19"/>
      <c r="F310" s="241"/>
      <c r="G310" s="19"/>
      <c r="H310" s="229"/>
      <c r="I310" s="229"/>
      <c r="J310" s="20"/>
      <c r="K310" s="205"/>
      <c r="L310" s="205"/>
      <c r="M310" s="100" t="str">
        <f t="shared" si="4"/>
        <v/>
      </c>
      <c r="N310" s="95"/>
    </row>
    <row r="311" spans="1:14" ht="20.100000000000001" customHeight="1" x14ac:dyDescent="0.25">
      <c r="A311" s="43">
        <v>305</v>
      </c>
      <c r="B311" s="18"/>
      <c r="C311" s="18"/>
      <c r="D311" s="19"/>
      <c r="E311" s="19"/>
      <c r="F311" s="241"/>
      <c r="G311" s="19"/>
      <c r="H311" s="229"/>
      <c r="I311" s="229"/>
      <c r="J311" s="20"/>
      <c r="K311" s="205"/>
      <c r="L311" s="205"/>
      <c r="M311" s="100" t="str">
        <f t="shared" si="4"/>
        <v/>
      </c>
      <c r="N311" s="95"/>
    </row>
    <row r="312" spans="1:14" ht="20.100000000000001" customHeight="1" x14ac:dyDescent="0.25">
      <c r="A312" s="43">
        <v>306</v>
      </c>
      <c r="B312" s="18"/>
      <c r="C312" s="18"/>
      <c r="D312" s="19"/>
      <c r="E312" s="19"/>
      <c r="F312" s="241"/>
      <c r="G312" s="19"/>
      <c r="H312" s="229"/>
      <c r="I312" s="229"/>
      <c r="J312" s="20"/>
      <c r="K312" s="205"/>
      <c r="L312" s="205"/>
      <c r="M312" s="100" t="str">
        <f t="shared" si="4"/>
        <v/>
      </c>
      <c r="N312" s="95"/>
    </row>
    <row r="313" spans="1:14" ht="20.100000000000001" customHeight="1" x14ac:dyDescent="0.25">
      <c r="A313" s="43">
        <v>307</v>
      </c>
      <c r="B313" s="18"/>
      <c r="C313" s="18"/>
      <c r="D313" s="19"/>
      <c r="E313" s="19"/>
      <c r="F313" s="241"/>
      <c r="G313" s="19"/>
      <c r="H313" s="229"/>
      <c r="I313" s="229"/>
      <c r="J313" s="20"/>
      <c r="K313" s="205"/>
      <c r="L313" s="205"/>
      <c r="M313" s="100" t="str">
        <f t="shared" si="4"/>
        <v/>
      </c>
      <c r="N313" s="95"/>
    </row>
    <row r="314" spans="1:14" ht="20.100000000000001" customHeight="1" x14ac:dyDescent="0.25">
      <c r="A314" s="43">
        <v>308</v>
      </c>
      <c r="B314" s="18"/>
      <c r="C314" s="18"/>
      <c r="D314" s="19"/>
      <c r="E314" s="19"/>
      <c r="F314" s="241"/>
      <c r="G314" s="19"/>
      <c r="H314" s="229"/>
      <c r="I314" s="229"/>
      <c r="J314" s="20"/>
      <c r="K314" s="205"/>
      <c r="L314" s="205"/>
      <c r="M314" s="100" t="str">
        <f t="shared" si="4"/>
        <v/>
      </c>
      <c r="N314" s="95"/>
    </row>
    <row r="315" spans="1:14" ht="20.100000000000001" customHeight="1" x14ac:dyDescent="0.25">
      <c r="A315" s="43">
        <v>309</v>
      </c>
      <c r="B315" s="18"/>
      <c r="C315" s="18"/>
      <c r="D315" s="19"/>
      <c r="E315" s="19"/>
      <c r="F315" s="241"/>
      <c r="G315" s="19"/>
      <c r="H315" s="229"/>
      <c r="I315" s="229"/>
      <c r="J315" s="20"/>
      <c r="K315" s="205"/>
      <c r="L315" s="205"/>
      <c r="M315" s="100" t="str">
        <f t="shared" si="4"/>
        <v/>
      </c>
      <c r="N315" s="95"/>
    </row>
    <row r="316" spans="1:14" ht="20.100000000000001" customHeight="1" x14ac:dyDescent="0.25">
      <c r="A316" s="43">
        <v>310</v>
      </c>
      <c r="B316" s="18"/>
      <c r="C316" s="18"/>
      <c r="D316" s="19"/>
      <c r="E316" s="19"/>
      <c r="F316" s="241"/>
      <c r="G316" s="19"/>
      <c r="H316" s="229"/>
      <c r="I316" s="229"/>
      <c r="J316" s="20"/>
      <c r="K316" s="205"/>
      <c r="L316" s="205"/>
      <c r="M316" s="100" t="str">
        <f t="shared" si="4"/>
        <v/>
      </c>
      <c r="N316" s="95"/>
    </row>
    <row r="317" spans="1:14" ht="20.100000000000001" customHeight="1" x14ac:dyDescent="0.25">
      <c r="A317" s="43">
        <v>311</v>
      </c>
      <c r="B317" s="18"/>
      <c r="C317" s="18"/>
      <c r="D317" s="19"/>
      <c r="E317" s="19"/>
      <c r="F317" s="241"/>
      <c r="G317" s="19"/>
      <c r="H317" s="229"/>
      <c r="I317" s="229"/>
      <c r="J317" s="20"/>
      <c r="K317" s="205"/>
      <c r="L317" s="205"/>
      <c r="M317" s="100" t="str">
        <f t="shared" si="4"/>
        <v/>
      </c>
      <c r="N317" s="95"/>
    </row>
    <row r="318" spans="1:14" ht="20.100000000000001" customHeight="1" x14ac:dyDescent="0.25">
      <c r="A318" s="43">
        <v>312</v>
      </c>
      <c r="B318" s="18"/>
      <c r="C318" s="18"/>
      <c r="D318" s="19"/>
      <c r="E318" s="19"/>
      <c r="F318" s="241"/>
      <c r="G318" s="19"/>
      <c r="H318" s="229"/>
      <c r="I318" s="229"/>
      <c r="J318" s="20"/>
      <c r="K318" s="205"/>
      <c r="L318" s="205"/>
      <c r="M318" s="100" t="str">
        <f t="shared" si="4"/>
        <v/>
      </c>
      <c r="N318" s="95"/>
    </row>
    <row r="319" spans="1:14" ht="20.100000000000001" customHeight="1" x14ac:dyDescent="0.25">
      <c r="A319" s="43">
        <v>313</v>
      </c>
      <c r="B319" s="18"/>
      <c r="C319" s="18"/>
      <c r="D319" s="19"/>
      <c r="E319" s="19"/>
      <c r="F319" s="241"/>
      <c r="G319" s="19"/>
      <c r="H319" s="229"/>
      <c r="I319" s="229"/>
      <c r="J319" s="20"/>
      <c r="K319" s="205"/>
      <c r="L319" s="205"/>
      <c r="M319" s="100" t="str">
        <f t="shared" si="4"/>
        <v/>
      </c>
      <c r="N319" s="95"/>
    </row>
    <row r="320" spans="1:14" ht="20.100000000000001" customHeight="1" x14ac:dyDescent="0.25">
      <c r="A320" s="43">
        <v>314</v>
      </c>
      <c r="B320" s="18"/>
      <c r="C320" s="18"/>
      <c r="D320" s="19"/>
      <c r="E320" s="19"/>
      <c r="F320" s="241"/>
      <c r="G320" s="19"/>
      <c r="H320" s="229"/>
      <c r="I320" s="229"/>
      <c r="J320" s="20"/>
      <c r="K320" s="205"/>
      <c r="L320" s="205"/>
      <c r="M320" s="100" t="str">
        <f t="shared" si="4"/>
        <v/>
      </c>
      <c r="N320" s="95"/>
    </row>
    <row r="321" spans="1:14" ht="20.100000000000001" customHeight="1" x14ac:dyDescent="0.25">
      <c r="A321" s="43">
        <v>315</v>
      </c>
      <c r="B321" s="18"/>
      <c r="C321" s="18"/>
      <c r="D321" s="19"/>
      <c r="E321" s="19"/>
      <c r="F321" s="241"/>
      <c r="G321" s="19"/>
      <c r="H321" s="229"/>
      <c r="I321" s="229"/>
      <c r="J321" s="20"/>
      <c r="K321" s="205"/>
      <c r="L321" s="205"/>
      <c r="M321" s="100" t="str">
        <f t="shared" si="4"/>
        <v/>
      </c>
      <c r="N321" s="95"/>
    </row>
    <row r="322" spans="1:14" ht="20.100000000000001" customHeight="1" x14ac:dyDescent="0.25">
      <c r="A322" s="43">
        <v>316</v>
      </c>
      <c r="B322" s="18"/>
      <c r="C322" s="18"/>
      <c r="D322" s="19"/>
      <c r="E322" s="19"/>
      <c r="F322" s="241"/>
      <c r="G322" s="19"/>
      <c r="H322" s="229"/>
      <c r="I322" s="229"/>
      <c r="J322" s="20"/>
      <c r="K322" s="205"/>
      <c r="L322" s="205"/>
      <c r="M322" s="100" t="str">
        <f t="shared" si="4"/>
        <v/>
      </c>
      <c r="N322" s="95"/>
    </row>
    <row r="323" spans="1:14" ht="20.100000000000001" customHeight="1" x14ac:dyDescent="0.25">
      <c r="A323" s="43">
        <v>317</v>
      </c>
      <c r="B323" s="18"/>
      <c r="C323" s="18"/>
      <c r="D323" s="19"/>
      <c r="E323" s="19"/>
      <c r="F323" s="241"/>
      <c r="G323" s="19"/>
      <c r="H323" s="229"/>
      <c r="I323" s="229"/>
      <c r="J323" s="20"/>
      <c r="K323" s="205"/>
      <c r="L323" s="205"/>
      <c r="M323" s="100" t="str">
        <f t="shared" si="4"/>
        <v/>
      </c>
      <c r="N323" s="95"/>
    </row>
    <row r="324" spans="1:14" ht="20.100000000000001" customHeight="1" x14ac:dyDescent="0.25">
      <c r="A324" s="43">
        <v>318</v>
      </c>
      <c r="B324" s="18"/>
      <c r="C324" s="18"/>
      <c r="D324" s="19"/>
      <c r="E324" s="19"/>
      <c r="F324" s="241"/>
      <c r="G324" s="19"/>
      <c r="H324" s="229"/>
      <c r="I324" s="229"/>
      <c r="J324" s="20"/>
      <c r="K324" s="205"/>
      <c r="L324" s="205"/>
      <c r="M324" s="100" t="str">
        <f t="shared" si="4"/>
        <v/>
      </c>
      <c r="N324" s="95"/>
    </row>
    <row r="325" spans="1:14" ht="20.100000000000001" customHeight="1" x14ac:dyDescent="0.25">
      <c r="A325" s="43">
        <v>319</v>
      </c>
      <c r="B325" s="18"/>
      <c r="C325" s="18"/>
      <c r="D325" s="19"/>
      <c r="E325" s="19"/>
      <c r="F325" s="241"/>
      <c r="G325" s="19"/>
      <c r="H325" s="229"/>
      <c r="I325" s="229"/>
      <c r="J325" s="20"/>
      <c r="K325" s="205"/>
      <c r="L325" s="205"/>
      <c r="M325" s="100" t="str">
        <f t="shared" si="4"/>
        <v/>
      </c>
      <c r="N325" s="95"/>
    </row>
    <row r="326" spans="1:14" ht="20.100000000000001" customHeight="1" x14ac:dyDescent="0.25">
      <c r="A326" s="43">
        <v>320</v>
      </c>
      <c r="B326" s="18"/>
      <c r="C326" s="18"/>
      <c r="D326" s="19"/>
      <c r="E326" s="19"/>
      <c r="F326" s="241"/>
      <c r="G326" s="19"/>
      <c r="H326" s="229"/>
      <c r="I326" s="229"/>
      <c r="J326" s="20"/>
      <c r="K326" s="205"/>
      <c r="L326" s="205"/>
      <c r="M326" s="100" t="str">
        <f t="shared" ref="M326:M389" si="5">IF($E326="","",IF(OR(($J326=0),($K326=0)),0,$J326/$K326*$L326))</f>
        <v/>
      </c>
      <c r="N326" s="95"/>
    </row>
    <row r="327" spans="1:14" ht="20.100000000000001" customHeight="1" x14ac:dyDescent="0.25">
      <c r="A327" s="43">
        <v>321</v>
      </c>
      <c r="B327" s="18"/>
      <c r="C327" s="18"/>
      <c r="D327" s="19"/>
      <c r="E327" s="19"/>
      <c r="F327" s="241"/>
      <c r="G327" s="19"/>
      <c r="H327" s="229"/>
      <c r="I327" s="229"/>
      <c r="J327" s="20"/>
      <c r="K327" s="205"/>
      <c r="L327" s="205"/>
      <c r="M327" s="100" t="str">
        <f t="shared" si="5"/>
        <v/>
      </c>
      <c r="N327" s="95"/>
    </row>
    <row r="328" spans="1:14" ht="20.100000000000001" customHeight="1" x14ac:dyDescent="0.25">
      <c r="A328" s="43">
        <v>322</v>
      </c>
      <c r="B328" s="18"/>
      <c r="C328" s="18"/>
      <c r="D328" s="19"/>
      <c r="E328" s="19"/>
      <c r="F328" s="241"/>
      <c r="G328" s="19"/>
      <c r="H328" s="229"/>
      <c r="I328" s="229"/>
      <c r="J328" s="20"/>
      <c r="K328" s="205"/>
      <c r="L328" s="205"/>
      <c r="M328" s="100" t="str">
        <f t="shared" si="5"/>
        <v/>
      </c>
      <c r="N328" s="95"/>
    </row>
    <row r="329" spans="1:14" ht="20.100000000000001" customHeight="1" x14ac:dyDescent="0.25">
      <c r="A329" s="43">
        <v>323</v>
      </c>
      <c r="B329" s="18"/>
      <c r="C329" s="18"/>
      <c r="D329" s="19"/>
      <c r="E329" s="19"/>
      <c r="F329" s="241"/>
      <c r="G329" s="19"/>
      <c r="H329" s="229"/>
      <c r="I329" s="229"/>
      <c r="J329" s="20"/>
      <c r="K329" s="205"/>
      <c r="L329" s="205"/>
      <c r="M329" s="100" t="str">
        <f t="shared" si="5"/>
        <v/>
      </c>
      <c r="N329" s="95"/>
    </row>
    <row r="330" spans="1:14" ht="20.100000000000001" customHeight="1" x14ac:dyDescent="0.25">
      <c r="A330" s="43">
        <v>324</v>
      </c>
      <c r="B330" s="18"/>
      <c r="C330" s="18"/>
      <c r="D330" s="19"/>
      <c r="E330" s="19"/>
      <c r="F330" s="241"/>
      <c r="G330" s="19"/>
      <c r="H330" s="229"/>
      <c r="I330" s="229"/>
      <c r="J330" s="20"/>
      <c r="K330" s="205"/>
      <c r="L330" s="205"/>
      <c r="M330" s="100" t="str">
        <f t="shared" si="5"/>
        <v/>
      </c>
      <c r="N330" s="95"/>
    </row>
    <row r="331" spans="1:14" ht="20.100000000000001" customHeight="1" x14ac:dyDescent="0.25">
      <c r="A331" s="43">
        <v>325</v>
      </c>
      <c r="B331" s="18"/>
      <c r="C331" s="18"/>
      <c r="D331" s="19"/>
      <c r="E331" s="19"/>
      <c r="F331" s="241"/>
      <c r="G331" s="19"/>
      <c r="H331" s="229"/>
      <c r="I331" s="229"/>
      <c r="J331" s="20"/>
      <c r="K331" s="205"/>
      <c r="L331" s="205"/>
      <c r="M331" s="100" t="str">
        <f t="shared" si="5"/>
        <v/>
      </c>
      <c r="N331" s="95"/>
    </row>
    <row r="332" spans="1:14" ht="20.100000000000001" customHeight="1" x14ac:dyDescent="0.25">
      <c r="A332" s="43">
        <v>326</v>
      </c>
      <c r="B332" s="18"/>
      <c r="C332" s="18"/>
      <c r="D332" s="19"/>
      <c r="E332" s="19"/>
      <c r="F332" s="241"/>
      <c r="G332" s="19"/>
      <c r="H332" s="229"/>
      <c r="I332" s="229"/>
      <c r="J332" s="20"/>
      <c r="K332" s="205"/>
      <c r="L332" s="205"/>
      <c r="M332" s="100" t="str">
        <f t="shared" si="5"/>
        <v/>
      </c>
      <c r="N332" s="95"/>
    </row>
    <row r="333" spans="1:14" ht="20.100000000000001" customHeight="1" x14ac:dyDescent="0.25">
      <c r="A333" s="43">
        <v>327</v>
      </c>
      <c r="B333" s="18"/>
      <c r="C333" s="18"/>
      <c r="D333" s="19"/>
      <c r="E333" s="19"/>
      <c r="F333" s="241"/>
      <c r="G333" s="19"/>
      <c r="H333" s="229"/>
      <c r="I333" s="229"/>
      <c r="J333" s="20"/>
      <c r="K333" s="205"/>
      <c r="L333" s="205"/>
      <c r="M333" s="100" t="str">
        <f t="shared" si="5"/>
        <v/>
      </c>
      <c r="N333" s="95"/>
    </row>
    <row r="334" spans="1:14" ht="20.100000000000001" customHeight="1" x14ac:dyDescent="0.25">
      <c r="A334" s="43">
        <v>328</v>
      </c>
      <c r="B334" s="18"/>
      <c r="C334" s="18"/>
      <c r="D334" s="19"/>
      <c r="E334" s="19"/>
      <c r="F334" s="241"/>
      <c r="G334" s="19"/>
      <c r="H334" s="229"/>
      <c r="I334" s="229"/>
      <c r="J334" s="20"/>
      <c r="K334" s="205"/>
      <c r="L334" s="205"/>
      <c r="M334" s="100" t="str">
        <f t="shared" si="5"/>
        <v/>
      </c>
      <c r="N334" s="95"/>
    </row>
    <row r="335" spans="1:14" ht="20.100000000000001" customHeight="1" x14ac:dyDescent="0.25">
      <c r="A335" s="43">
        <v>329</v>
      </c>
      <c r="B335" s="18"/>
      <c r="C335" s="18"/>
      <c r="D335" s="19"/>
      <c r="E335" s="19"/>
      <c r="F335" s="241"/>
      <c r="G335" s="19"/>
      <c r="H335" s="229"/>
      <c r="I335" s="229"/>
      <c r="J335" s="20"/>
      <c r="K335" s="205"/>
      <c r="L335" s="205"/>
      <c r="M335" s="100" t="str">
        <f t="shared" si="5"/>
        <v/>
      </c>
      <c r="N335" s="95"/>
    </row>
    <row r="336" spans="1:14" ht="20.100000000000001" customHeight="1" x14ac:dyDescent="0.25">
      <c r="A336" s="43">
        <v>330</v>
      </c>
      <c r="B336" s="18"/>
      <c r="C336" s="18"/>
      <c r="D336" s="19"/>
      <c r="E336" s="19"/>
      <c r="F336" s="241"/>
      <c r="G336" s="19"/>
      <c r="H336" s="229"/>
      <c r="I336" s="229"/>
      <c r="J336" s="20"/>
      <c r="K336" s="205"/>
      <c r="L336" s="205"/>
      <c r="M336" s="100" t="str">
        <f t="shared" si="5"/>
        <v/>
      </c>
      <c r="N336" s="95"/>
    </row>
    <row r="337" spans="1:14" ht="20.100000000000001" customHeight="1" x14ac:dyDescent="0.25">
      <c r="A337" s="43">
        <v>331</v>
      </c>
      <c r="B337" s="18"/>
      <c r="C337" s="18"/>
      <c r="D337" s="19"/>
      <c r="E337" s="19"/>
      <c r="F337" s="241"/>
      <c r="G337" s="19"/>
      <c r="H337" s="229"/>
      <c r="I337" s="229"/>
      <c r="J337" s="20"/>
      <c r="K337" s="205"/>
      <c r="L337" s="205"/>
      <c r="M337" s="100" t="str">
        <f t="shared" si="5"/>
        <v/>
      </c>
      <c r="N337" s="95"/>
    </row>
    <row r="338" spans="1:14" ht="20.100000000000001" customHeight="1" x14ac:dyDescent="0.25">
      <c r="A338" s="43">
        <v>332</v>
      </c>
      <c r="B338" s="18"/>
      <c r="C338" s="18"/>
      <c r="D338" s="19"/>
      <c r="E338" s="19"/>
      <c r="F338" s="241"/>
      <c r="G338" s="19"/>
      <c r="H338" s="229"/>
      <c r="I338" s="229"/>
      <c r="J338" s="20"/>
      <c r="K338" s="205"/>
      <c r="L338" s="205"/>
      <c r="M338" s="100" t="str">
        <f t="shared" si="5"/>
        <v/>
      </c>
      <c r="N338" s="95"/>
    </row>
    <row r="339" spans="1:14" ht="20.100000000000001" customHeight="1" x14ac:dyDescent="0.25">
      <c r="A339" s="43">
        <v>333</v>
      </c>
      <c r="B339" s="18"/>
      <c r="C339" s="18"/>
      <c r="D339" s="19"/>
      <c r="E339" s="19"/>
      <c r="F339" s="241"/>
      <c r="G339" s="19"/>
      <c r="H339" s="229"/>
      <c r="I339" s="229"/>
      <c r="J339" s="20"/>
      <c r="K339" s="205"/>
      <c r="L339" s="205"/>
      <c r="M339" s="100" t="str">
        <f t="shared" si="5"/>
        <v/>
      </c>
      <c r="N339" s="95"/>
    </row>
    <row r="340" spans="1:14" ht="20.100000000000001" customHeight="1" x14ac:dyDescent="0.25">
      <c r="A340" s="43">
        <v>334</v>
      </c>
      <c r="B340" s="18"/>
      <c r="C340" s="18"/>
      <c r="D340" s="19"/>
      <c r="E340" s="19"/>
      <c r="F340" s="241"/>
      <c r="G340" s="19"/>
      <c r="H340" s="229"/>
      <c r="I340" s="229"/>
      <c r="J340" s="20"/>
      <c r="K340" s="205"/>
      <c r="L340" s="205"/>
      <c r="M340" s="100" t="str">
        <f t="shared" si="5"/>
        <v/>
      </c>
      <c r="N340" s="95"/>
    </row>
    <row r="341" spans="1:14" ht="20.100000000000001" customHeight="1" x14ac:dyDescent="0.25">
      <c r="A341" s="43">
        <v>335</v>
      </c>
      <c r="B341" s="18"/>
      <c r="C341" s="18"/>
      <c r="D341" s="19"/>
      <c r="E341" s="19"/>
      <c r="F341" s="241"/>
      <c r="G341" s="19"/>
      <c r="H341" s="229"/>
      <c r="I341" s="229"/>
      <c r="J341" s="20"/>
      <c r="K341" s="205"/>
      <c r="L341" s="205"/>
      <c r="M341" s="100" t="str">
        <f t="shared" si="5"/>
        <v/>
      </c>
      <c r="N341" s="95"/>
    </row>
    <row r="342" spans="1:14" ht="20.100000000000001" customHeight="1" x14ac:dyDescent="0.25">
      <c r="A342" s="43">
        <v>336</v>
      </c>
      <c r="B342" s="18"/>
      <c r="C342" s="18"/>
      <c r="D342" s="19"/>
      <c r="E342" s="19"/>
      <c r="F342" s="241"/>
      <c r="G342" s="19"/>
      <c r="H342" s="229"/>
      <c r="I342" s="229"/>
      <c r="J342" s="20"/>
      <c r="K342" s="205"/>
      <c r="L342" s="205"/>
      <c r="M342" s="100" t="str">
        <f t="shared" si="5"/>
        <v/>
      </c>
      <c r="N342" s="95"/>
    </row>
    <row r="343" spans="1:14" ht="20.100000000000001" customHeight="1" x14ac:dyDescent="0.25">
      <c r="A343" s="43">
        <v>337</v>
      </c>
      <c r="B343" s="18"/>
      <c r="C343" s="18"/>
      <c r="D343" s="19"/>
      <c r="E343" s="19"/>
      <c r="F343" s="241"/>
      <c r="G343" s="19"/>
      <c r="H343" s="229"/>
      <c r="I343" s="229"/>
      <c r="J343" s="20"/>
      <c r="K343" s="205"/>
      <c r="L343" s="205"/>
      <c r="M343" s="100" t="str">
        <f t="shared" si="5"/>
        <v/>
      </c>
      <c r="N343" s="95"/>
    </row>
    <row r="344" spans="1:14" ht="20.100000000000001" customHeight="1" x14ac:dyDescent="0.25">
      <c r="A344" s="43">
        <v>338</v>
      </c>
      <c r="B344" s="18"/>
      <c r="C344" s="18"/>
      <c r="D344" s="19"/>
      <c r="E344" s="19"/>
      <c r="F344" s="241"/>
      <c r="G344" s="19"/>
      <c r="H344" s="229"/>
      <c r="I344" s="229"/>
      <c r="J344" s="20"/>
      <c r="K344" s="205"/>
      <c r="L344" s="205"/>
      <c r="M344" s="100" t="str">
        <f t="shared" si="5"/>
        <v/>
      </c>
      <c r="N344" s="95"/>
    </row>
    <row r="345" spans="1:14" ht="20.100000000000001" customHeight="1" x14ac:dyDescent="0.25">
      <c r="A345" s="43">
        <v>339</v>
      </c>
      <c r="B345" s="18"/>
      <c r="C345" s="18"/>
      <c r="D345" s="19"/>
      <c r="E345" s="19"/>
      <c r="F345" s="241"/>
      <c r="G345" s="19"/>
      <c r="H345" s="229"/>
      <c r="I345" s="229"/>
      <c r="J345" s="20"/>
      <c r="K345" s="205"/>
      <c r="L345" s="205"/>
      <c r="M345" s="100" t="str">
        <f t="shared" si="5"/>
        <v/>
      </c>
      <c r="N345" s="95"/>
    </row>
    <row r="346" spans="1:14" ht="20.100000000000001" customHeight="1" x14ac:dyDescent="0.25">
      <c r="A346" s="43">
        <v>340</v>
      </c>
      <c r="B346" s="18"/>
      <c r="C346" s="18"/>
      <c r="D346" s="19"/>
      <c r="E346" s="19"/>
      <c r="F346" s="241"/>
      <c r="G346" s="19"/>
      <c r="H346" s="229"/>
      <c r="I346" s="229"/>
      <c r="J346" s="20"/>
      <c r="K346" s="205"/>
      <c r="L346" s="205"/>
      <c r="M346" s="100" t="str">
        <f t="shared" si="5"/>
        <v/>
      </c>
      <c r="N346" s="95"/>
    </row>
    <row r="347" spans="1:14" ht="20.100000000000001" customHeight="1" x14ac:dyDescent="0.25">
      <c r="A347" s="43">
        <v>341</v>
      </c>
      <c r="B347" s="18"/>
      <c r="C347" s="18"/>
      <c r="D347" s="19"/>
      <c r="E347" s="19"/>
      <c r="F347" s="241"/>
      <c r="G347" s="19"/>
      <c r="H347" s="229"/>
      <c r="I347" s="229"/>
      <c r="J347" s="20"/>
      <c r="K347" s="205"/>
      <c r="L347" s="205"/>
      <c r="M347" s="100" t="str">
        <f t="shared" si="5"/>
        <v/>
      </c>
      <c r="N347" s="95"/>
    </row>
    <row r="348" spans="1:14" ht="20.100000000000001" customHeight="1" x14ac:dyDescent="0.25">
      <c r="A348" s="43">
        <v>342</v>
      </c>
      <c r="B348" s="18"/>
      <c r="C348" s="18"/>
      <c r="D348" s="19"/>
      <c r="E348" s="19"/>
      <c r="F348" s="241"/>
      <c r="G348" s="19"/>
      <c r="H348" s="229"/>
      <c r="I348" s="229"/>
      <c r="J348" s="20"/>
      <c r="K348" s="205"/>
      <c r="L348" s="205"/>
      <c r="M348" s="100" t="str">
        <f t="shared" si="5"/>
        <v/>
      </c>
      <c r="N348" s="95"/>
    </row>
    <row r="349" spans="1:14" ht="20.100000000000001" customHeight="1" x14ac:dyDescent="0.25">
      <c r="A349" s="43">
        <v>343</v>
      </c>
      <c r="B349" s="18"/>
      <c r="C349" s="18"/>
      <c r="D349" s="19"/>
      <c r="E349" s="19"/>
      <c r="F349" s="241"/>
      <c r="G349" s="19"/>
      <c r="H349" s="229"/>
      <c r="I349" s="229"/>
      <c r="J349" s="20"/>
      <c r="K349" s="205"/>
      <c r="L349" s="205"/>
      <c r="M349" s="100" t="str">
        <f t="shared" si="5"/>
        <v/>
      </c>
      <c r="N349" s="95"/>
    </row>
    <row r="350" spans="1:14" ht="20.100000000000001" customHeight="1" x14ac:dyDescent="0.25">
      <c r="A350" s="43">
        <v>344</v>
      </c>
      <c r="B350" s="18"/>
      <c r="C350" s="18"/>
      <c r="D350" s="19"/>
      <c r="E350" s="19"/>
      <c r="F350" s="241"/>
      <c r="G350" s="19"/>
      <c r="H350" s="229"/>
      <c r="I350" s="229"/>
      <c r="J350" s="20"/>
      <c r="K350" s="205"/>
      <c r="L350" s="205"/>
      <c r="M350" s="100" t="str">
        <f t="shared" si="5"/>
        <v/>
      </c>
      <c r="N350" s="95"/>
    </row>
    <row r="351" spans="1:14" ht="20.100000000000001" customHeight="1" x14ac:dyDescent="0.25">
      <c r="A351" s="43">
        <v>345</v>
      </c>
      <c r="B351" s="18"/>
      <c r="C351" s="18"/>
      <c r="D351" s="19"/>
      <c r="E351" s="19"/>
      <c r="F351" s="241"/>
      <c r="G351" s="19"/>
      <c r="H351" s="229"/>
      <c r="I351" s="229"/>
      <c r="J351" s="20"/>
      <c r="K351" s="205"/>
      <c r="L351" s="205"/>
      <c r="M351" s="100" t="str">
        <f t="shared" si="5"/>
        <v/>
      </c>
      <c r="N351" s="95"/>
    </row>
    <row r="352" spans="1:14" ht="20.100000000000001" customHeight="1" x14ac:dyDescent="0.25">
      <c r="A352" s="43">
        <v>346</v>
      </c>
      <c r="B352" s="18"/>
      <c r="C352" s="18"/>
      <c r="D352" s="19"/>
      <c r="E352" s="19"/>
      <c r="F352" s="241"/>
      <c r="G352" s="19"/>
      <c r="H352" s="229"/>
      <c r="I352" s="229"/>
      <c r="J352" s="20"/>
      <c r="K352" s="205"/>
      <c r="L352" s="205"/>
      <c r="M352" s="100" t="str">
        <f t="shared" si="5"/>
        <v/>
      </c>
      <c r="N352" s="95"/>
    </row>
    <row r="353" spans="1:14" ht="20.100000000000001" customHeight="1" x14ac:dyDescent="0.25">
      <c r="A353" s="43">
        <v>347</v>
      </c>
      <c r="B353" s="18"/>
      <c r="C353" s="18"/>
      <c r="D353" s="19"/>
      <c r="E353" s="19"/>
      <c r="F353" s="241"/>
      <c r="G353" s="19"/>
      <c r="H353" s="229"/>
      <c r="I353" s="229"/>
      <c r="J353" s="20"/>
      <c r="K353" s="205"/>
      <c r="L353" s="205"/>
      <c r="M353" s="100" t="str">
        <f t="shared" si="5"/>
        <v/>
      </c>
      <c r="N353" s="95"/>
    </row>
    <row r="354" spans="1:14" ht="20.100000000000001" customHeight="1" x14ac:dyDescent="0.25">
      <c r="A354" s="43">
        <v>348</v>
      </c>
      <c r="B354" s="18"/>
      <c r="C354" s="18"/>
      <c r="D354" s="19"/>
      <c r="E354" s="19"/>
      <c r="F354" s="241"/>
      <c r="G354" s="19"/>
      <c r="H354" s="229"/>
      <c r="I354" s="229"/>
      <c r="J354" s="20"/>
      <c r="K354" s="205"/>
      <c r="L354" s="205"/>
      <c r="M354" s="100" t="str">
        <f t="shared" si="5"/>
        <v/>
      </c>
      <c r="N354" s="95"/>
    </row>
    <row r="355" spans="1:14" ht="20.100000000000001" customHeight="1" x14ac:dyDescent="0.25">
      <c r="A355" s="43">
        <v>349</v>
      </c>
      <c r="B355" s="18"/>
      <c r="C355" s="18"/>
      <c r="D355" s="19"/>
      <c r="E355" s="19"/>
      <c r="F355" s="241"/>
      <c r="G355" s="19"/>
      <c r="H355" s="229"/>
      <c r="I355" s="229"/>
      <c r="J355" s="20"/>
      <c r="K355" s="205"/>
      <c r="L355" s="205"/>
      <c r="M355" s="100" t="str">
        <f t="shared" si="5"/>
        <v/>
      </c>
      <c r="N355" s="95"/>
    </row>
    <row r="356" spans="1:14" ht="20.100000000000001" customHeight="1" x14ac:dyDescent="0.25">
      <c r="A356" s="43">
        <v>350</v>
      </c>
      <c r="B356" s="18"/>
      <c r="C356" s="18"/>
      <c r="D356" s="19"/>
      <c r="E356" s="19"/>
      <c r="F356" s="241"/>
      <c r="G356" s="19"/>
      <c r="H356" s="229"/>
      <c r="I356" s="229"/>
      <c r="J356" s="20"/>
      <c r="K356" s="205"/>
      <c r="L356" s="205"/>
      <c r="M356" s="100" t="str">
        <f t="shared" si="5"/>
        <v/>
      </c>
      <c r="N356" s="95"/>
    </row>
    <row r="357" spans="1:14" ht="20.100000000000001" customHeight="1" x14ac:dyDescent="0.25">
      <c r="A357" s="43">
        <v>351</v>
      </c>
      <c r="B357" s="18"/>
      <c r="C357" s="18"/>
      <c r="D357" s="19"/>
      <c r="E357" s="19"/>
      <c r="F357" s="241"/>
      <c r="G357" s="19"/>
      <c r="H357" s="229"/>
      <c r="I357" s="229"/>
      <c r="J357" s="20"/>
      <c r="K357" s="205"/>
      <c r="L357" s="205"/>
      <c r="M357" s="100" t="str">
        <f t="shared" si="5"/>
        <v/>
      </c>
      <c r="N357" s="95"/>
    </row>
    <row r="358" spans="1:14" ht="20.100000000000001" customHeight="1" x14ac:dyDescent="0.25">
      <c r="A358" s="43">
        <v>352</v>
      </c>
      <c r="B358" s="18"/>
      <c r="C358" s="18"/>
      <c r="D358" s="19"/>
      <c r="E358" s="19"/>
      <c r="F358" s="241"/>
      <c r="G358" s="19"/>
      <c r="H358" s="229"/>
      <c r="I358" s="229"/>
      <c r="J358" s="20"/>
      <c r="K358" s="205"/>
      <c r="L358" s="205"/>
      <c r="M358" s="100" t="str">
        <f t="shared" si="5"/>
        <v/>
      </c>
      <c r="N358" s="95"/>
    </row>
    <row r="359" spans="1:14" ht="20.100000000000001" customHeight="1" x14ac:dyDescent="0.25">
      <c r="A359" s="43">
        <v>353</v>
      </c>
      <c r="B359" s="18"/>
      <c r="C359" s="18"/>
      <c r="D359" s="19"/>
      <c r="E359" s="19"/>
      <c r="F359" s="241"/>
      <c r="G359" s="19"/>
      <c r="H359" s="229"/>
      <c r="I359" s="229"/>
      <c r="J359" s="20"/>
      <c r="K359" s="205"/>
      <c r="L359" s="205"/>
      <c r="M359" s="100" t="str">
        <f t="shared" si="5"/>
        <v/>
      </c>
      <c r="N359" s="95"/>
    </row>
    <row r="360" spans="1:14" ht="20.100000000000001" customHeight="1" x14ac:dyDescent="0.25">
      <c r="A360" s="43">
        <v>354</v>
      </c>
      <c r="B360" s="18"/>
      <c r="C360" s="18"/>
      <c r="D360" s="19"/>
      <c r="E360" s="19"/>
      <c r="F360" s="241"/>
      <c r="G360" s="19"/>
      <c r="H360" s="229"/>
      <c r="I360" s="229"/>
      <c r="J360" s="20"/>
      <c r="K360" s="205"/>
      <c r="L360" s="205"/>
      <c r="M360" s="100" t="str">
        <f t="shared" si="5"/>
        <v/>
      </c>
      <c r="N360" s="95"/>
    </row>
    <row r="361" spans="1:14" ht="20.100000000000001" customHeight="1" x14ac:dyDescent="0.25">
      <c r="A361" s="43">
        <v>355</v>
      </c>
      <c r="B361" s="18"/>
      <c r="C361" s="18"/>
      <c r="D361" s="19"/>
      <c r="E361" s="19"/>
      <c r="F361" s="241"/>
      <c r="G361" s="19"/>
      <c r="H361" s="229"/>
      <c r="I361" s="229"/>
      <c r="J361" s="20"/>
      <c r="K361" s="205"/>
      <c r="L361" s="205"/>
      <c r="M361" s="100" t="str">
        <f t="shared" si="5"/>
        <v/>
      </c>
      <c r="N361" s="95"/>
    </row>
    <row r="362" spans="1:14" ht="20.100000000000001" customHeight="1" x14ac:dyDescent="0.25">
      <c r="A362" s="43">
        <v>356</v>
      </c>
      <c r="B362" s="18"/>
      <c r="C362" s="18"/>
      <c r="D362" s="19"/>
      <c r="E362" s="19"/>
      <c r="F362" s="241"/>
      <c r="G362" s="19"/>
      <c r="H362" s="229"/>
      <c r="I362" s="229"/>
      <c r="J362" s="20"/>
      <c r="K362" s="205"/>
      <c r="L362" s="205"/>
      <c r="M362" s="100" t="str">
        <f t="shared" si="5"/>
        <v/>
      </c>
      <c r="N362" s="95"/>
    </row>
    <row r="363" spans="1:14" ht="20.100000000000001" customHeight="1" x14ac:dyDescent="0.25">
      <c r="A363" s="43">
        <v>357</v>
      </c>
      <c r="B363" s="18"/>
      <c r="C363" s="18"/>
      <c r="D363" s="19"/>
      <c r="E363" s="19"/>
      <c r="F363" s="241"/>
      <c r="G363" s="19"/>
      <c r="H363" s="229"/>
      <c r="I363" s="229"/>
      <c r="J363" s="20"/>
      <c r="K363" s="205"/>
      <c r="L363" s="205"/>
      <c r="M363" s="100" t="str">
        <f t="shared" si="5"/>
        <v/>
      </c>
      <c r="N363" s="95"/>
    </row>
    <row r="364" spans="1:14" ht="20.100000000000001" customHeight="1" x14ac:dyDescent="0.25">
      <c r="A364" s="43">
        <v>358</v>
      </c>
      <c r="B364" s="18"/>
      <c r="C364" s="18"/>
      <c r="D364" s="19"/>
      <c r="E364" s="19"/>
      <c r="F364" s="241"/>
      <c r="G364" s="19"/>
      <c r="H364" s="229"/>
      <c r="I364" s="229"/>
      <c r="J364" s="20"/>
      <c r="K364" s="205"/>
      <c r="L364" s="205"/>
      <c r="M364" s="100" t="str">
        <f t="shared" si="5"/>
        <v/>
      </c>
      <c r="N364" s="95"/>
    </row>
    <row r="365" spans="1:14" ht="20.100000000000001" customHeight="1" x14ac:dyDescent="0.25">
      <c r="A365" s="43">
        <v>359</v>
      </c>
      <c r="B365" s="18"/>
      <c r="C365" s="18"/>
      <c r="D365" s="19"/>
      <c r="E365" s="19"/>
      <c r="F365" s="241"/>
      <c r="G365" s="19"/>
      <c r="H365" s="229"/>
      <c r="I365" s="229"/>
      <c r="J365" s="20"/>
      <c r="K365" s="205"/>
      <c r="L365" s="205"/>
      <c r="M365" s="100" t="str">
        <f t="shared" si="5"/>
        <v/>
      </c>
      <c r="N365" s="95"/>
    </row>
    <row r="366" spans="1:14" ht="20.100000000000001" customHeight="1" x14ac:dyDescent="0.25">
      <c r="A366" s="43">
        <v>360</v>
      </c>
      <c r="B366" s="18"/>
      <c r="C366" s="18"/>
      <c r="D366" s="19"/>
      <c r="E366" s="19"/>
      <c r="F366" s="241"/>
      <c r="G366" s="19"/>
      <c r="H366" s="229"/>
      <c r="I366" s="229"/>
      <c r="J366" s="20"/>
      <c r="K366" s="205"/>
      <c r="L366" s="205"/>
      <c r="M366" s="100" t="str">
        <f t="shared" si="5"/>
        <v/>
      </c>
      <c r="N366" s="95"/>
    </row>
    <row r="367" spans="1:14" ht="20.100000000000001" customHeight="1" x14ac:dyDescent="0.25">
      <c r="A367" s="43">
        <v>361</v>
      </c>
      <c r="B367" s="18"/>
      <c r="C367" s="18"/>
      <c r="D367" s="19"/>
      <c r="E367" s="19"/>
      <c r="F367" s="241"/>
      <c r="G367" s="19"/>
      <c r="H367" s="229"/>
      <c r="I367" s="229"/>
      <c r="J367" s="20"/>
      <c r="K367" s="205"/>
      <c r="L367" s="205"/>
      <c r="M367" s="100" t="str">
        <f t="shared" si="5"/>
        <v/>
      </c>
      <c r="N367" s="95"/>
    </row>
    <row r="368" spans="1:14" ht="20.100000000000001" customHeight="1" x14ac:dyDescent="0.25">
      <c r="A368" s="43">
        <v>362</v>
      </c>
      <c r="B368" s="18"/>
      <c r="C368" s="18"/>
      <c r="D368" s="19"/>
      <c r="E368" s="19"/>
      <c r="F368" s="241"/>
      <c r="G368" s="19"/>
      <c r="H368" s="229"/>
      <c r="I368" s="229"/>
      <c r="J368" s="20"/>
      <c r="K368" s="205"/>
      <c r="L368" s="205"/>
      <c r="M368" s="100" t="str">
        <f t="shared" si="5"/>
        <v/>
      </c>
      <c r="N368" s="95"/>
    </row>
    <row r="369" spans="1:14" ht="20.100000000000001" customHeight="1" x14ac:dyDescent="0.25">
      <c r="A369" s="43">
        <v>363</v>
      </c>
      <c r="B369" s="18"/>
      <c r="C369" s="18"/>
      <c r="D369" s="19"/>
      <c r="E369" s="19"/>
      <c r="F369" s="241"/>
      <c r="G369" s="19"/>
      <c r="H369" s="229"/>
      <c r="I369" s="229"/>
      <c r="J369" s="20"/>
      <c r="K369" s="205"/>
      <c r="L369" s="205"/>
      <c r="M369" s="100" t="str">
        <f t="shared" si="5"/>
        <v/>
      </c>
      <c r="N369" s="95"/>
    </row>
    <row r="370" spans="1:14" ht="20.100000000000001" customHeight="1" x14ac:dyDescent="0.25">
      <c r="A370" s="43">
        <v>364</v>
      </c>
      <c r="B370" s="18"/>
      <c r="C370" s="18"/>
      <c r="D370" s="19"/>
      <c r="E370" s="19"/>
      <c r="F370" s="241"/>
      <c r="G370" s="19"/>
      <c r="H370" s="229"/>
      <c r="I370" s="229"/>
      <c r="J370" s="20"/>
      <c r="K370" s="205"/>
      <c r="L370" s="205"/>
      <c r="M370" s="100" t="str">
        <f t="shared" si="5"/>
        <v/>
      </c>
      <c r="N370" s="95"/>
    </row>
    <row r="371" spans="1:14" ht="20.100000000000001" customHeight="1" x14ac:dyDescent="0.25">
      <c r="A371" s="43">
        <v>365</v>
      </c>
      <c r="B371" s="18"/>
      <c r="C371" s="18"/>
      <c r="D371" s="19"/>
      <c r="E371" s="19"/>
      <c r="F371" s="241"/>
      <c r="G371" s="19"/>
      <c r="H371" s="229"/>
      <c r="I371" s="229"/>
      <c r="J371" s="20"/>
      <c r="K371" s="205"/>
      <c r="L371" s="205"/>
      <c r="M371" s="100" t="str">
        <f t="shared" si="5"/>
        <v/>
      </c>
      <c r="N371" s="95"/>
    </row>
    <row r="372" spans="1:14" ht="20.100000000000001" customHeight="1" x14ac:dyDescent="0.25">
      <c r="A372" s="43">
        <v>366</v>
      </c>
      <c r="B372" s="18"/>
      <c r="C372" s="18"/>
      <c r="D372" s="19"/>
      <c r="E372" s="19"/>
      <c r="F372" s="241"/>
      <c r="G372" s="19"/>
      <c r="H372" s="229"/>
      <c r="I372" s="229"/>
      <c r="J372" s="20"/>
      <c r="K372" s="205"/>
      <c r="L372" s="205"/>
      <c r="M372" s="100" t="str">
        <f t="shared" si="5"/>
        <v/>
      </c>
      <c r="N372" s="95"/>
    </row>
    <row r="373" spans="1:14" ht="20.100000000000001" customHeight="1" x14ac:dyDescent="0.25">
      <c r="A373" s="43">
        <v>367</v>
      </c>
      <c r="B373" s="18"/>
      <c r="C373" s="18"/>
      <c r="D373" s="19"/>
      <c r="E373" s="19"/>
      <c r="F373" s="241"/>
      <c r="G373" s="19"/>
      <c r="H373" s="229"/>
      <c r="I373" s="229"/>
      <c r="J373" s="20"/>
      <c r="K373" s="205"/>
      <c r="L373" s="205"/>
      <c r="M373" s="100" t="str">
        <f t="shared" si="5"/>
        <v/>
      </c>
      <c r="N373" s="95"/>
    </row>
    <row r="374" spans="1:14" ht="20.100000000000001" customHeight="1" x14ac:dyDescent="0.25">
      <c r="A374" s="43">
        <v>368</v>
      </c>
      <c r="B374" s="18"/>
      <c r="C374" s="18"/>
      <c r="D374" s="19"/>
      <c r="E374" s="19"/>
      <c r="F374" s="241"/>
      <c r="G374" s="19"/>
      <c r="H374" s="229"/>
      <c r="I374" s="229"/>
      <c r="J374" s="20"/>
      <c r="K374" s="205"/>
      <c r="L374" s="205"/>
      <c r="M374" s="100" t="str">
        <f t="shared" si="5"/>
        <v/>
      </c>
      <c r="N374" s="95"/>
    </row>
    <row r="375" spans="1:14" ht="20.100000000000001" customHeight="1" x14ac:dyDescent="0.25">
      <c r="A375" s="43">
        <v>369</v>
      </c>
      <c r="B375" s="18"/>
      <c r="C375" s="18"/>
      <c r="D375" s="19"/>
      <c r="E375" s="19"/>
      <c r="F375" s="241"/>
      <c r="G375" s="19"/>
      <c r="H375" s="229"/>
      <c r="I375" s="229"/>
      <c r="J375" s="20"/>
      <c r="K375" s="205"/>
      <c r="L375" s="205"/>
      <c r="M375" s="100" t="str">
        <f t="shared" si="5"/>
        <v/>
      </c>
      <c r="N375" s="95"/>
    </row>
    <row r="376" spans="1:14" ht="20.100000000000001" customHeight="1" x14ac:dyDescent="0.25">
      <c r="A376" s="43">
        <v>370</v>
      </c>
      <c r="B376" s="18"/>
      <c r="C376" s="18"/>
      <c r="D376" s="19"/>
      <c r="E376" s="19"/>
      <c r="F376" s="241"/>
      <c r="G376" s="19"/>
      <c r="H376" s="229"/>
      <c r="I376" s="229"/>
      <c r="J376" s="20"/>
      <c r="K376" s="205"/>
      <c r="L376" s="205"/>
      <c r="M376" s="100" t="str">
        <f t="shared" si="5"/>
        <v/>
      </c>
      <c r="N376" s="95"/>
    </row>
    <row r="377" spans="1:14" ht="20.100000000000001" customHeight="1" x14ac:dyDescent="0.25">
      <c r="A377" s="43">
        <v>371</v>
      </c>
      <c r="B377" s="18"/>
      <c r="C377" s="18"/>
      <c r="D377" s="19"/>
      <c r="E377" s="19"/>
      <c r="F377" s="241"/>
      <c r="G377" s="19"/>
      <c r="H377" s="229"/>
      <c r="I377" s="229"/>
      <c r="J377" s="20"/>
      <c r="K377" s="205"/>
      <c r="L377" s="205"/>
      <c r="M377" s="100" t="str">
        <f t="shared" si="5"/>
        <v/>
      </c>
      <c r="N377" s="95"/>
    </row>
    <row r="378" spans="1:14" ht="20.100000000000001" customHeight="1" x14ac:dyDescent="0.25">
      <c r="A378" s="43">
        <v>372</v>
      </c>
      <c r="B378" s="18"/>
      <c r="C378" s="18"/>
      <c r="D378" s="19"/>
      <c r="E378" s="19"/>
      <c r="F378" s="241"/>
      <c r="G378" s="19"/>
      <c r="H378" s="229"/>
      <c r="I378" s="229"/>
      <c r="J378" s="20"/>
      <c r="K378" s="205"/>
      <c r="L378" s="205"/>
      <c r="M378" s="100" t="str">
        <f t="shared" si="5"/>
        <v/>
      </c>
      <c r="N378" s="95"/>
    </row>
    <row r="379" spans="1:14" ht="20.100000000000001" customHeight="1" x14ac:dyDescent="0.25">
      <c r="A379" s="43">
        <v>373</v>
      </c>
      <c r="B379" s="18"/>
      <c r="C379" s="18"/>
      <c r="D379" s="19"/>
      <c r="E379" s="19"/>
      <c r="F379" s="241"/>
      <c r="G379" s="19"/>
      <c r="H379" s="229"/>
      <c r="I379" s="229"/>
      <c r="J379" s="20"/>
      <c r="K379" s="205"/>
      <c r="L379" s="205"/>
      <c r="M379" s="100" t="str">
        <f t="shared" si="5"/>
        <v/>
      </c>
      <c r="N379" s="95"/>
    </row>
    <row r="380" spans="1:14" ht="20.100000000000001" customHeight="1" x14ac:dyDescent="0.25">
      <c r="A380" s="43">
        <v>374</v>
      </c>
      <c r="B380" s="18"/>
      <c r="C380" s="18"/>
      <c r="D380" s="19"/>
      <c r="E380" s="19"/>
      <c r="F380" s="241"/>
      <c r="G380" s="19"/>
      <c r="H380" s="229"/>
      <c r="I380" s="229"/>
      <c r="J380" s="20"/>
      <c r="K380" s="205"/>
      <c r="L380" s="205"/>
      <c r="M380" s="100" t="str">
        <f t="shared" si="5"/>
        <v/>
      </c>
      <c r="N380" s="95"/>
    </row>
    <row r="381" spans="1:14" ht="20.100000000000001" customHeight="1" x14ac:dyDescent="0.25">
      <c r="A381" s="43">
        <v>375</v>
      </c>
      <c r="B381" s="18"/>
      <c r="C381" s="18"/>
      <c r="D381" s="19"/>
      <c r="E381" s="19"/>
      <c r="F381" s="241"/>
      <c r="G381" s="19"/>
      <c r="H381" s="229"/>
      <c r="I381" s="229"/>
      <c r="J381" s="20"/>
      <c r="K381" s="205"/>
      <c r="L381" s="205"/>
      <c r="M381" s="100" t="str">
        <f t="shared" si="5"/>
        <v/>
      </c>
      <c r="N381" s="95"/>
    </row>
    <row r="382" spans="1:14" ht="20.100000000000001" customHeight="1" x14ac:dyDescent="0.25">
      <c r="A382" s="43">
        <v>376</v>
      </c>
      <c r="B382" s="18"/>
      <c r="C382" s="18"/>
      <c r="D382" s="19"/>
      <c r="E382" s="19"/>
      <c r="F382" s="241"/>
      <c r="G382" s="19"/>
      <c r="H382" s="229"/>
      <c r="I382" s="229"/>
      <c r="J382" s="20"/>
      <c r="K382" s="205"/>
      <c r="L382" s="205"/>
      <c r="M382" s="100" t="str">
        <f t="shared" si="5"/>
        <v/>
      </c>
      <c r="N382" s="95"/>
    </row>
    <row r="383" spans="1:14" ht="20.100000000000001" customHeight="1" x14ac:dyDescent="0.25">
      <c r="A383" s="43">
        <v>377</v>
      </c>
      <c r="B383" s="18"/>
      <c r="C383" s="18"/>
      <c r="D383" s="19"/>
      <c r="E383" s="19"/>
      <c r="F383" s="241"/>
      <c r="G383" s="19"/>
      <c r="H383" s="229"/>
      <c r="I383" s="229"/>
      <c r="J383" s="20"/>
      <c r="K383" s="205"/>
      <c r="L383" s="205"/>
      <c r="M383" s="100" t="str">
        <f t="shared" si="5"/>
        <v/>
      </c>
      <c r="N383" s="95"/>
    </row>
    <row r="384" spans="1:14" ht="20.100000000000001" customHeight="1" x14ac:dyDescent="0.25">
      <c r="A384" s="43">
        <v>378</v>
      </c>
      <c r="B384" s="18"/>
      <c r="C384" s="18"/>
      <c r="D384" s="19"/>
      <c r="E384" s="19"/>
      <c r="F384" s="241"/>
      <c r="G384" s="19"/>
      <c r="H384" s="229"/>
      <c r="I384" s="229"/>
      <c r="J384" s="20"/>
      <c r="K384" s="205"/>
      <c r="L384" s="205"/>
      <c r="M384" s="100" t="str">
        <f t="shared" si="5"/>
        <v/>
      </c>
      <c r="N384" s="95"/>
    </row>
    <row r="385" spans="1:14" ht="20.100000000000001" customHeight="1" x14ac:dyDescent="0.25">
      <c r="A385" s="43">
        <v>379</v>
      </c>
      <c r="B385" s="18"/>
      <c r="C385" s="18"/>
      <c r="D385" s="19"/>
      <c r="E385" s="19"/>
      <c r="F385" s="241"/>
      <c r="G385" s="19"/>
      <c r="H385" s="229"/>
      <c r="I385" s="229"/>
      <c r="J385" s="20"/>
      <c r="K385" s="205"/>
      <c r="L385" s="205"/>
      <c r="M385" s="100" t="str">
        <f t="shared" si="5"/>
        <v/>
      </c>
      <c r="N385" s="95"/>
    </row>
    <row r="386" spans="1:14" ht="20.100000000000001" customHeight="1" x14ac:dyDescent="0.25">
      <c r="A386" s="43">
        <v>380</v>
      </c>
      <c r="B386" s="18"/>
      <c r="C386" s="18"/>
      <c r="D386" s="19"/>
      <c r="E386" s="19"/>
      <c r="F386" s="241"/>
      <c r="G386" s="19"/>
      <c r="H386" s="229"/>
      <c r="I386" s="229"/>
      <c r="J386" s="20"/>
      <c r="K386" s="205"/>
      <c r="L386" s="205"/>
      <c r="M386" s="100" t="str">
        <f t="shared" si="5"/>
        <v/>
      </c>
      <c r="N386" s="95"/>
    </row>
    <row r="387" spans="1:14" ht="20.100000000000001" customHeight="1" x14ac:dyDescent="0.25">
      <c r="A387" s="43">
        <v>381</v>
      </c>
      <c r="B387" s="18"/>
      <c r="C387" s="18"/>
      <c r="D387" s="19"/>
      <c r="E387" s="19"/>
      <c r="F387" s="241"/>
      <c r="G387" s="19"/>
      <c r="H387" s="229"/>
      <c r="I387" s="229"/>
      <c r="J387" s="20"/>
      <c r="K387" s="205"/>
      <c r="L387" s="205"/>
      <c r="M387" s="100" t="str">
        <f t="shared" si="5"/>
        <v/>
      </c>
      <c r="N387" s="95"/>
    </row>
    <row r="388" spans="1:14" ht="20.100000000000001" customHeight="1" x14ac:dyDescent="0.25">
      <c r="A388" s="43">
        <v>382</v>
      </c>
      <c r="B388" s="18"/>
      <c r="C388" s="18"/>
      <c r="D388" s="19"/>
      <c r="E388" s="19"/>
      <c r="F388" s="241"/>
      <c r="G388" s="19"/>
      <c r="H388" s="229"/>
      <c r="I388" s="229"/>
      <c r="J388" s="20"/>
      <c r="K388" s="205"/>
      <c r="L388" s="205"/>
      <c r="M388" s="100" t="str">
        <f t="shared" si="5"/>
        <v/>
      </c>
      <c r="N388" s="95"/>
    </row>
    <row r="389" spans="1:14" ht="20.100000000000001" customHeight="1" x14ac:dyDescent="0.25">
      <c r="A389" s="43">
        <v>383</v>
      </c>
      <c r="B389" s="18"/>
      <c r="C389" s="18"/>
      <c r="D389" s="19"/>
      <c r="E389" s="19"/>
      <c r="F389" s="241"/>
      <c r="G389" s="19"/>
      <c r="H389" s="229"/>
      <c r="I389" s="229"/>
      <c r="J389" s="20"/>
      <c r="K389" s="205"/>
      <c r="L389" s="205"/>
      <c r="M389" s="100" t="str">
        <f t="shared" si="5"/>
        <v/>
      </c>
      <c r="N389" s="95"/>
    </row>
    <row r="390" spans="1:14" ht="20.100000000000001" customHeight="1" x14ac:dyDescent="0.25">
      <c r="A390" s="43">
        <v>384</v>
      </c>
      <c r="B390" s="18"/>
      <c r="C390" s="18"/>
      <c r="D390" s="19"/>
      <c r="E390" s="19"/>
      <c r="F390" s="241"/>
      <c r="G390" s="19"/>
      <c r="H390" s="229"/>
      <c r="I390" s="229"/>
      <c r="J390" s="20"/>
      <c r="K390" s="205"/>
      <c r="L390" s="205"/>
      <c r="M390" s="100" t="str">
        <f t="shared" ref="M390:M453" si="6">IF($E390="","",IF(OR(($J390=0),($K390=0)),0,$J390/$K390*$L390))</f>
        <v/>
      </c>
      <c r="N390" s="95"/>
    </row>
    <row r="391" spans="1:14" ht="20.100000000000001" customHeight="1" x14ac:dyDescent="0.25">
      <c r="A391" s="43">
        <v>385</v>
      </c>
      <c r="B391" s="18"/>
      <c r="C391" s="18"/>
      <c r="D391" s="19"/>
      <c r="E391" s="19"/>
      <c r="F391" s="241"/>
      <c r="G391" s="19"/>
      <c r="H391" s="229"/>
      <c r="I391" s="229"/>
      <c r="J391" s="20"/>
      <c r="K391" s="205"/>
      <c r="L391" s="205"/>
      <c r="M391" s="100" t="str">
        <f t="shared" si="6"/>
        <v/>
      </c>
      <c r="N391" s="95"/>
    </row>
    <row r="392" spans="1:14" ht="20.100000000000001" customHeight="1" x14ac:dyDescent="0.25">
      <c r="A392" s="43">
        <v>386</v>
      </c>
      <c r="B392" s="18"/>
      <c r="C392" s="18"/>
      <c r="D392" s="19"/>
      <c r="E392" s="19"/>
      <c r="F392" s="241"/>
      <c r="G392" s="19"/>
      <c r="H392" s="229"/>
      <c r="I392" s="229"/>
      <c r="J392" s="20"/>
      <c r="K392" s="205"/>
      <c r="L392" s="205"/>
      <c r="M392" s="100" t="str">
        <f t="shared" si="6"/>
        <v/>
      </c>
      <c r="N392" s="95"/>
    </row>
    <row r="393" spans="1:14" ht="20.100000000000001" customHeight="1" x14ac:dyDescent="0.25">
      <c r="A393" s="43">
        <v>387</v>
      </c>
      <c r="B393" s="18"/>
      <c r="C393" s="18"/>
      <c r="D393" s="19"/>
      <c r="E393" s="19"/>
      <c r="F393" s="241"/>
      <c r="G393" s="19"/>
      <c r="H393" s="229"/>
      <c r="I393" s="229"/>
      <c r="J393" s="20"/>
      <c r="K393" s="205"/>
      <c r="L393" s="205"/>
      <c r="M393" s="100" t="str">
        <f t="shared" si="6"/>
        <v/>
      </c>
      <c r="N393" s="95"/>
    </row>
    <row r="394" spans="1:14" ht="20.100000000000001" customHeight="1" x14ac:dyDescent="0.25">
      <c r="A394" s="43">
        <v>388</v>
      </c>
      <c r="B394" s="18"/>
      <c r="C394" s="18"/>
      <c r="D394" s="19"/>
      <c r="E394" s="19"/>
      <c r="F394" s="241"/>
      <c r="G394" s="19"/>
      <c r="H394" s="229"/>
      <c r="I394" s="229"/>
      <c r="J394" s="20"/>
      <c r="K394" s="205"/>
      <c r="L394" s="205"/>
      <c r="M394" s="100" t="str">
        <f t="shared" si="6"/>
        <v/>
      </c>
      <c r="N394" s="95"/>
    </row>
    <row r="395" spans="1:14" ht="20.100000000000001" customHeight="1" x14ac:dyDescent="0.25">
      <c r="A395" s="43">
        <v>389</v>
      </c>
      <c r="B395" s="18"/>
      <c r="C395" s="18"/>
      <c r="D395" s="19"/>
      <c r="E395" s="19"/>
      <c r="F395" s="241"/>
      <c r="G395" s="19"/>
      <c r="H395" s="229"/>
      <c r="I395" s="229"/>
      <c r="J395" s="20"/>
      <c r="K395" s="205"/>
      <c r="L395" s="205"/>
      <c r="M395" s="100" t="str">
        <f t="shared" si="6"/>
        <v/>
      </c>
      <c r="N395" s="95"/>
    </row>
    <row r="396" spans="1:14" ht="20.100000000000001" customHeight="1" x14ac:dyDescent="0.25">
      <c r="A396" s="43">
        <v>390</v>
      </c>
      <c r="B396" s="18"/>
      <c r="C396" s="18"/>
      <c r="D396" s="19"/>
      <c r="E396" s="19"/>
      <c r="F396" s="241"/>
      <c r="G396" s="19"/>
      <c r="H396" s="229"/>
      <c r="I396" s="229"/>
      <c r="J396" s="20"/>
      <c r="K396" s="205"/>
      <c r="L396" s="205"/>
      <c r="M396" s="100" t="str">
        <f t="shared" si="6"/>
        <v/>
      </c>
      <c r="N396" s="95"/>
    </row>
    <row r="397" spans="1:14" ht="20.100000000000001" customHeight="1" x14ac:dyDescent="0.25">
      <c r="A397" s="43">
        <v>391</v>
      </c>
      <c r="B397" s="18"/>
      <c r="C397" s="18"/>
      <c r="D397" s="19"/>
      <c r="E397" s="19"/>
      <c r="F397" s="241"/>
      <c r="G397" s="19"/>
      <c r="H397" s="229"/>
      <c r="I397" s="229"/>
      <c r="J397" s="20"/>
      <c r="K397" s="205"/>
      <c r="L397" s="205"/>
      <c r="M397" s="100" t="str">
        <f t="shared" si="6"/>
        <v/>
      </c>
      <c r="N397" s="95"/>
    </row>
    <row r="398" spans="1:14" ht="20.100000000000001" customHeight="1" x14ac:dyDescent="0.25">
      <c r="A398" s="43">
        <v>392</v>
      </c>
      <c r="B398" s="18"/>
      <c r="C398" s="18"/>
      <c r="D398" s="19"/>
      <c r="E398" s="19"/>
      <c r="F398" s="241"/>
      <c r="G398" s="19"/>
      <c r="H398" s="229"/>
      <c r="I398" s="229"/>
      <c r="J398" s="20"/>
      <c r="K398" s="205"/>
      <c r="L398" s="205"/>
      <c r="M398" s="100" t="str">
        <f t="shared" si="6"/>
        <v/>
      </c>
      <c r="N398" s="95"/>
    </row>
    <row r="399" spans="1:14" ht="20.100000000000001" customHeight="1" x14ac:dyDescent="0.25">
      <c r="A399" s="43">
        <v>393</v>
      </c>
      <c r="B399" s="18"/>
      <c r="C399" s="18"/>
      <c r="D399" s="19"/>
      <c r="E399" s="19"/>
      <c r="F399" s="241"/>
      <c r="G399" s="19"/>
      <c r="H399" s="229"/>
      <c r="I399" s="229"/>
      <c r="J399" s="20"/>
      <c r="K399" s="205"/>
      <c r="L399" s="205"/>
      <c r="M399" s="100" t="str">
        <f t="shared" si="6"/>
        <v/>
      </c>
      <c r="N399" s="95"/>
    </row>
    <row r="400" spans="1:14" ht="20.100000000000001" customHeight="1" x14ac:dyDescent="0.25">
      <c r="A400" s="43">
        <v>394</v>
      </c>
      <c r="B400" s="18"/>
      <c r="C400" s="18"/>
      <c r="D400" s="19"/>
      <c r="E400" s="19"/>
      <c r="F400" s="241"/>
      <c r="G400" s="19"/>
      <c r="H400" s="229"/>
      <c r="I400" s="229"/>
      <c r="J400" s="20"/>
      <c r="K400" s="205"/>
      <c r="L400" s="205"/>
      <c r="M400" s="100" t="str">
        <f t="shared" si="6"/>
        <v/>
      </c>
      <c r="N400" s="95"/>
    </row>
    <row r="401" spans="1:14" ht="20.100000000000001" customHeight="1" x14ac:dyDescent="0.25">
      <c r="A401" s="43">
        <v>395</v>
      </c>
      <c r="B401" s="18"/>
      <c r="C401" s="18"/>
      <c r="D401" s="19"/>
      <c r="E401" s="19"/>
      <c r="F401" s="241"/>
      <c r="G401" s="19"/>
      <c r="H401" s="229"/>
      <c r="I401" s="229"/>
      <c r="J401" s="20"/>
      <c r="K401" s="205"/>
      <c r="L401" s="205"/>
      <c r="M401" s="100" t="str">
        <f t="shared" si="6"/>
        <v/>
      </c>
      <c r="N401" s="95"/>
    </row>
    <row r="402" spans="1:14" ht="20.100000000000001" customHeight="1" x14ac:dyDescent="0.25">
      <c r="A402" s="43">
        <v>396</v>
      </c>
      <c r="B402" s="18"/>
      <c r="C402" s="18"/>
      <c r="D402" s="19"/>
      <c r="E402" s="19"/>
      <c r="F402" s="241"/>
      <c r="G402" s="19"/>
      <c r="H402" s="229"/>
      <c r="I402" s="229"/>
      <c r="J402" s="20"/>
      <c r="K402" s="205"/>
      <c r="L402" s="205"/>
      <c r="M402" s="100" t="str">
        <f t="shared" si="6"/>
        <v/>
      </c>
      <c r="N402" s="95"/>
    </row>
    <row r="403" spans="1:14" ht="20.100000000000001" customHeight="1" x14ac:dyDescent="0.25">
      <c r="A403" s="43">
        <v>397</v>
      </c>
      <c r="B403" s="18"/>
      <c r="C403" s="18"/>
      <c r="D403" s="19"/>
      <c r="E403" s="19"/>
      <c r="F403" s="241"/>
      <c r="G403" s="19"/>
      <c r="H403" s="229"/>
      <c r="I403" s="229"/>
      <c r="J403" s="20"/>
      <c r="K403" s="205"/>
      <c r="L403" s="205"/>
      <c r="M403" s="100" t="str">
        <f t="shared" si="6"/>
        <v/>
      </c>
      <c r="N403" s="95"/>
    </row>
    <row r="404" spans="1:14" ht="20.100000000000001" customHeight="1" x14ac:dyDescent="0.25">
      <c r="A404" s="43">
        <v>398</v>
      </c>
      <c r="B404" s="18"/>
      <c r="C404" s="18"/>
      <c r="D404" s="19"/>
      <c r="E404" s="19"/>
      <c r="F404" s="241"/>
      <c r="G404" s="19"/>
      <c r="H404" s="229"/>
      <c r="I404" s="229"/>
      <c r="J404" s="20"/>
      <c r="K404" s="205"/>
      <c r="L404" s="205"/>
      <c r="M404" s="100" t="str">
        <f t="shared" si="6"/>
        <v/>
      </c>
      <c r="N404" s="95"/>
    </row>
    <row r="405" spans="1:14" ht="20.100000000000001" customHeight="1" x14ac:dyDescent="0.25">
      <c r="A405" s="43">
        <v>399</v>
      </c>
      <c r="B405" s="18"/>
      <c r="C405" s="18"/>
      <c r="D405" s="19"/>
      <c r="E405" s="19"/>
      <c r="F405" s="241"/>
      <c r="G405" s="19"/>
      <c r="H405" s="229"/>
      <c r="I405" s="229"/>
      <c r="J405" s="20"/>
      <c r="K405" s="205"/>
      <c r="L405" s="205"/>
      <c r="M405" s="100" t="str">
        <f t="shared" si="6"/>
        <v/>
      </c>
      <c r="N405" s="95"/>
    </row>
    <row r="406" spans="1:14" ht="20.100000000000001" customHeight="1" x14ac:dyDescent="0.25">
      <c r="A406" s="43">
        <v>400</v>
      </c>
      <c r="B406" s="18"/>
      <c r="C406" s="18"/>
      <c r="D406" s="19"/>
      <c r="E406" s="19"/>
      <c r="F406" s="241"/>
      <c r="G406" s="19"/>
      <c r="H406" s="229"/>
      <c r="I406" s="229"/>
      <c r="J406" s="20"/>
      <c r="K406" s="205"/>
      <c r="L406" s="205"/>
      <c r="M406" s="100" t="str">
        <f t="shared" si="6"/>
        <v/>
      </c>
      <c r="N406" s="95"/>
    </row>
    <row r="407" spans="1:14" ht="20.100000000000001" customHeight="1" x14ac:dyDescent="0.25">
      <c r="A407" s="43">
        <v>401</v>
      </c>
      <c r="B407" s="18"/>
      <c r="C407" s="18"/>
      <c r="D407" s="19"/>
      <c r="E407" s="19"/>
      <c r="F407" s="241"/>
      <c r="G407" s="19"/>
      <c r="H407" s="229"/>
      <c r="I407" s="229"/>
      <c r="J407" s="20"/>
      <c r="K407" s="205"/>
      <c r="L407" s="205"/>
      <c r="M407" s="100" t="str">
        <f t="shared" si="6"/>
        <v/>
      </c>
      <c r="N407" s="95"/>
    </row>
    <row r="408" spans="1:14" ht="20.100000000000001" customHeight="1" x14ac:dyDescent="0.25">
      <c r="A408" s="43">
        <v>402</v>
      </c>
      <c r="B408" s="18"/>
      <c r="C408" s="18"/>
      <c r="D408" s="19"/>
      <c r="E408" s="19"/>
      <c r="F408" s="241"/>
      <c r="G408" s="19"/>
      <c r="H408" s="229"/>
      <c r="I408" s="229"/>
      <c r="J408" s="20"/>
      <c r="K408" s="205"/>
      <c r="L408" s="205"/>
      <c r="M408" s="100" t="str">
        <f t="shared" si="6"/>
        <v/>
      </c>
      <c r="N408" s="95"/>
    </row>
    <row r="409" spans="1:14" ht="20.100000000000001" customHeight="1" x14ac:dyDescent="0.25">
      <c r="A409" s="43">
        <v>403</v>
      </c>
      <c r="B409" s="18"/>
      <c r="C409" s="18"/>
      <c r="D409" s="19"/>
      <c r="E409" s="19"/>
      <c r="F409" s="241"/>
      <c r="G409" s="19"/>
      <c r="H409" s="229"/>
      <c r="I409" s="229"/>
      <c r="J409" s="20"/>
      <c r="K409" s="205"/>
      <c r="L409" s="205"/>
      <c r="M409" s="100" t="str">
        <f t="shared" si="6"/>
        <v/>
      </c>
      <c r="N409" s="95"/>
    </row>
    <row r="410" spans="1:14" ht="20.100000000000001" customHeight="1" x14ac:dyDescent="0.25">
      <c r="A410" s="43">
        <v>404</v>
      </c>
      <c r="B410" s="18"/>
      <c r="C410" s="18"/>
      <c r="D410" s="19"/>
      <c r="E410" s="19"/>
      <c r="F410" s="241"/>
      <c r="G410" s="19"/>
      <c r="H410" s="229"/>
      <c r="I410" s="229"/>
      <c r="J410" s="20"/>
      <c r="K410" s="205"/>
      <c r="L410" s="205"/>
      <c r="M410" s="100" t="str">
        <f t="shared" si="6"/>
        <v/>
      </c>
      <c r="N410" s="95"/>
    </row>
    <row r="411" spans="1:14" ht="20.100000000000001" customHeight="1" x14ac:dyDescent="0.25">
      <c r="A411" s="43">
        <v>405</v>
      </c>
      <c r="B411" s="18"/>
      <c r="C411" s="18"/>
      <c r="D411" s="19"/>
      <c r="E411" s="19"/>
      <c r="F411" s="241"/>
      <c r="G411" s="19"/>
      <c r="H411" s="229"/>
      <c r="I411" s="229"/>
      <c r="J411" s="20"/>
      <c r="K411" s="205"/>
      <c r="L411" s="205"/>
      <c r="M411" s="100" t="str">
        <f t="shared" si="6"/>
        <v/>
      </c>
      <c r="N411" s="95"/>
    </row>
    <row r="412" spans="1:14" ht="20.100000000000001" customHeight="1" x14ac:dyDescent="0.25">
      <c r="A412" s="43">
        <v>406</v>
      </c>
      <c r="B412" s="18"/>
      <c r="C412" s="18"/>
      <c r="D412" s="19"/>
      <c r="E412" s="19"/>
      <c r="F412" s="241"/>
      <c r="G412" s="19"/>
      <c r="H412" s="229"/>
      <c r="I412" s="229"/>
      <c r="J412" s="20"/>
      <c r="K412" s="205"/>
      <c r="L412" s="205"/>
      <c r="M412" s="100" t="str">
        <f t="shared" si="6"/>
        <v/>
      </c>
      <c r="N412" s="95"/>
    </row>
    <row r="413" spans="1:14" ht="20.100000000000001" customHeight="1" x14ac:dyDescent="0.25">
      <c r="A413" s="43">
        <v>407</v>
      </c>
      <c r="B413" s="18"/>
      <c r="C413" s="18"/>
      <c r="D413" s="19"/>
      <c r="E413" s="19"/>
      <c r="F413" s="241"/>
      <c r="G413" s="19"/>
      <c r="H413" s="229"/>
      <c r="I413" s="229"/>
      <c r="J413" s="20"/>
      <c r="K413" s="205"/>
      <c r="L413" s="205"/>
      <c r="M413" s="100" t="str">
        <f t="shared" si="6"/>
        <v/>
      </c>
      <c r="N413" s="95"/>
    </row>
    <row r="414" spans="1:14" ht="20.100000000000001" customHeight="1" x14ac:dyDescent="0.25">
      <c r="A414" s="43">
        <v>408</v>
      </c>
      <c r="B414" s="18"/>
      <c r="C414" s="18"/>
      <c r="D414" s="19"/>
      <c r="E414" s="19"/>
      <c r="F414" s="241"/>
      <c r="G414" s="19"/>
      <c r="H414" s="229"/>
      <c r="I414" s="229"/>
      <c r="J414" s="20"/>
      <c r="K414" s="205"/>
      <c r="L414" s="205"/>
      <c r="M414" s="100" t="str">
        <f t="shared" si="6"/>
        <v/>
      </c>
      <c r="N414" s="95"/>
    </row>
    <row r="415" spans="1:14" ht="20.100000000000001" customHeight="1" x14ac:dyDescent="0.25">
      <c r="A415" s="43">
        <v>409</v>
      </c>
      <c r="B415" s="18"/>
      <c r="C415" s="18"/>
      <c r="D415" s="19"/>
      <c r="E415" s="19"/>
      <c r="F415" s="241"/>
      <c r="G415" s="19"/>
      <c r="H415" s="229"/>
      <c r="I415" s="229"/>
      <c r="J415" s="20"/>
      <c r="K415" s="205"/>
      <c r="L415" s="205"/>
      <c r="M415" s="100" t="str">
        <f t="shared" si="6"/>
        <v/>
      </c>
      <c r="N415" s="95"/>
    </row>
    <row r="416" spans="1:14" ht="20.100000000000001" customHeight="1" x14ac:dyDescent="0.25">
      <c r="A416" s="43">
        <v>410</v>
      </c>
      <c r="B416" s="18"/>
      <c r="C416" s="18"/>
      <c r="D416" s="19"/>
      <c r="E416" s="19"/>
      <c r="F416" s="241"/>
      <c r="G416" s="19"/>
      <c r="H416" s="229"/>
      <c r="I416" s="229"/>
      <c r="J416" s="20"/>
      <c r="K416" s="205"/>
      <c r="L416" s="205"/>
      <c r="M416" s="100" t="str">
        <f t="shared" si="6"/>
        <v/>
      </c>
      <c r="N416" s="95"/>
    </row>
    <row r="417" spans="1:14" ht="20.100000000000001" customHeight="1" x14ac:dyDescent="0.25">
      <c r="A417" s="43">
        <v>411</v>
      </c>
      <c r="B417" s="18"/>
      <c r="C417" s="18"/>
      <c r="D417" s="19"/>
      <c r="E417" s="19"/>
      <c r="F417" s="241"/>
      <c r="G417" s="19"/>
      <c r="H417" s="229"/>
      <c r="I417" s="229"/>
      <c r="J417" s="20"/>
      <c r="K417" s="205"/>
      <c r="L417" s="205"/>
      <c r="M417" s="100" t="str">
        <f t="shared" si="6"/>
        <v/>
      </c>
      <c r="N417" s="95"/>
    </row>
    <row r="418" spans="1:14" ht="20.100000000000001" customHeight="1" x14ac:dyDescent="0.25">
      <c r="A418" s="43">
        <v>412</v>
      </c>
      <c r="B418" s="18"/>
      <c r="C418" s="18"/>
      <c r="D418" s="19"/>
      <c r="E418" s="19"/>
      <c r="F418" s="241"/>
      <c r="G418" s="19"/>
      <c r="H418" s="229"/>
      <c r="I418" s="229"/>
      <c r="J418" s="20"/>
      <c r="K418" s="205"/>
      <c r="L418" s="205"/>
      <c r="M418" s="100" t="str">
        <f t="shared" si="6"/>
        <v/>
      </c>
      <c r="N418" s="95"/>
    </row>
    <row r="419" spans="1:14" ht="20.100000000000001" customHeight="1" x14ac:dyDescent="0.25">
      <c r="A419" s="43">
        <v>413</v>
      </c>
      <c r="B419" s="18"/>
      <c r="C419" s="18"/>
      <c r="D419" s="19"/>
      <c r="E419" s="19"/>
      <c r="F419" s="241"/>
      <c r="G419" s="19"/>
      <c r="H419" s="229"/>
      <c r="I419" s="229"/>
      <c r="J419" s="20"/>
      <c r="K419" s="205"/>
      <c r="L419" s="205"/>
      <c r="M419" s="100" t="str">
        <f t="shared" si="6"/>
        <v/>
      </c>
      <c r="N419" s="95"/>
    </row>
    <row r="420" spans="1:14" ht="20.100000000000001" customHeight="1" x14ac:dyDescent="0.25">
      <c r="A420" s="43">
        <v>414</v>
      </c>
      <c r="B420" s="18"/>
      <c r="C420" s="18"/>
      <c r="D420" s="19"/>
      <c r="E420" s="19"/>
      <c r="F420" s="241"/>
      <c r="G420" s="19"/>
      <c r="H420" s="229"/>
      <c r="I420" s="229"/>
      <c r="J420" s="20"/>
      <c r="K420" s="205"/>
      <c r="L420" s="205"/>
      <c r="M420" s="100" t="str">
        <f t="shared" si="6"/>
        <v/>
      </c>
      <c r="N420" s="95"/>
    </row>
    <row r="421" spans="1:14" ht="20.100000000000001" customHeight="1" x14ac:dyDescent="0.25">
      <c r="A421" s="43">
        <v>415</v>
      </c>
      <c r="B421" s="18"/>
      <c r="C421" s="18"/>
      <c r="D421" s="19"/>
      <c r="E421" s="19"/>
      <c r="F421" s="241"/>
      <c r="G421" s="19"/>
      <c r="H421" s="229"/>
      <c r="I421" s="229"/>
      <c r="J421" s="20"/>
      <c r="K421" s="205"/>
      <c r="L421" s="205"/>
      <c r="M421" s="100" t="str">
        <f t="shared" si="6"/>
        <v/>
      </c>
      <c r="N421" s="95"/>
    </row>
    <row r="422" spans="1:14" ht="20.100000000000001" customHeight="1" x14ac:dyDescent="0.25">
      <c r="A422" s="43">
        <v>416</v>
      </c>
      <c r="B422" s="18"/>
      <c r="C422" s="18"/>
      <c r="D422" s="19"/>
      <c r="E422" s="19"/>
      <c r="F422" s="241"/>
      <c r="G422" s="19"/>
      <c r="H422" s="229"/>
      <c r="I422" s="229"/>
      <c r="J422" s="20"/>
      <c r="K422" s="205"/>
      <c r="L422" s="205"/>
      <c r="M422" s="100" t="str">
        <f t="shared" si="6"/>
        <v/>
      </c>
      <c r="N422" s="95"/>
    </row>
    <row r="423" spans="1:14" ht="20.100000000000001" customHeight="1" x14ac:dyDescent="0.25">
      <c r="A423" s="43">
        <v>417</v>
      </c>
      <c r="B423" s="18"/>
      <c r="C423" s="18"/>
      <c r="D423" s="19"/>
      <c r="E423" s="19"/>
      <c r="F423" s="241"/>
      <c r="G423" s="19"/>
      <c r="H423" s="229"/>
      <c r="I423" s="229"/>
      <c r="J423" s="20"/>
      <c r="K423" s="205"/>
      <c r="L423" s="205"/>
      <c r="M423" s="100" t="str">
        <f t="shared" si="6"/>
        <v/>
      </c>
      <c r="N423" s="95"/>
    </row>
    <row r="424" spans="1:14" ht="20.100000000000001" customHeight="1" x14ac:dyDescent="0.25">
      <c r="A424" s="43">
        <v>418</v>
      </c>
      <c r="B424" s="18"/>
      <c r="C424" s="18"/>
      <c r="D424" s="19"/>
      <c r="E424" s="19"/>
      <c r="F424" s="241"/>
      <c r="G424" s="19"/>
      <c r="H424" s="229"/>
      <c r="I424" s="229"/>
      <c r="J424" s="20"/>
      <c r="K424" s="205"/>
      <c r="L424" s="205"/>
      <c r="M424" s="100" t="str">
        <f t="shared" si="6"/>
        <v/>
      </c>
      <c r="N424" s="95"/>
    </row>
    <row r="425" spans="1:14" ht="20.100000000000001" customHeight="1" x14ac:dyDescent="0.25">
      <c r="A425" s="43">
        <v>419</v>
      </c>
      <c r="B425" s="18"/>
      <c r="C425" s="18"/>
      <c r="D425" s="19"/>
      <c r="E425" s="19"/>
      <c r="F425" s="241"/>
      <c r="G425" s="19"/>
      <c r="H425" s="229"/>
      <c r="I425" s="229"/>
      <c r="J425" s="20"/>
      <c r="K425" s="205"/>
      <c r="L425" s="205"/>
      <c r="M425" s="100" t="str">
        <f t="shared" si="6"/>
        <v/>
      </c>
      <c r="N425" s="95"/>
    </row>
    <row r="426" spans="1:14" ht="20.100000000000001" customHeight="1" x14ac:dyDescent="0.25">
      <c r="A426" s="43">
        <v>420</v>
      </c>
      <c r="B426" s="18"/>
      <c r="C426" s="18"/>
      <c r="D426" s="19"/>
      <c r="E426" s="19"/>
      <c r="F426" s="241"/>
      <c r="G426" s="19"/>
      <c r="H426" s="229"/>
      <c r="I426" s="229"/>
      <c r="J426" s="20"/>
      <c r="K426" s="205"/>
      <c r="L426" s="205"/>
      <c r="M426" s="100" t="str">
        <f t="shared" si="6"/>
        <v/>
      </c>
      <c r="N426" s="95"/>
    </row>
    <row r="427" spans="1:14" ht="20.100000000000001" customHeight="1" x14ac:dyDescent="0.25">
      <c r="A427" s="43">
        <v>421</v>
      </c>
      <c r="B427" s="18"/>
      <c r="C427" s="18"/>
      <c r="D427" s="19"/>
      <c r="E427" s="19"/>
      <c r="F427" s="241"/>
      <c r="G427" s="19"/>
      <c r="H427" s="229"/>
      <c r="I427" s="229"/>
      <c r="J427" s="20"/>
      <c r="K427" s="205"/>
      <c r="L427" s="205"/>
      <c r="M427" s="100" t="str">
        <f t="shared" si="6"/>
        <v/>
      </c>
      <c r="N427" s="95"/>
    </row>
    <row r="428" spans="1:14" ht="20.100000000000001" customHeight="1" x14ac:dyDescent="0.25">
      <c r="A428" s="43">
        <v>422</v>
      </c>
      <c r="B428" s="18"/>
      <c r="C428" s="18"/>
      <c r="D428" s="19"/>
      <c r="E428" s="19"/>
      <c r="F428" s="241"/>
      <c r="G428" s="19"/>
      <c r="H428" s="229"/>
      <c r="I428" s="229"/>
      <c r="J428" s="20"/>
      <c r="K428" s="205"/>
      <c r="L428" s="205"/>
      <c r="M428" s="100" t="str">
        <f t="shared" si="6"/>
        <v/>
      </c>
      <c r="N428" s="95"/>
    </row>
    <row r="429" spans="1:14" ht="20.100000000000001" customHeight="1" x14ac:dyDescent="0.25">
      <c r="A429" s="43">
        <v>423</v>
      </c>
      <c r="B429" s="18"/>
      <c r="C429" s="18"/>
      <c r="D429" s="19"/>
      <c r="E429" s="19"/>
      <c r="F429" s="241"/>
      <c r="G429" s="19"/>
      <c r="H429" s="229"/>
      <c r="I429" s="229"/>
      <c r="J429" s="20"/>
      <c r="K429" s="205"/>
      <c r="L429" s="205"/>
      <c r="M429" s="100" t="str">
        <f t="shared" si="6"/>
        <v/>
      </c>
      <c r="N429" s="95"/>
    </row>
    <row r="430" spans="1:14" ht="20.100000000000001" customHeight="1" x14ac:dyDescent="0.25">
      <c r="A430" s="43">
        <v>424</v>
      </c>
      <c r="B430" s="18"/>
      <c r="C430" s="18"/>
      <c r="D430" s="19"/>
      <c r="E430" s="19"/>
      <c r="F430" s="241"/>
      <c r="G430" s="19"/>
      <c r="H430" s="229"/>
      <c r="I430" s="229"/>
      <c r="J430" s="20"/>
      <c r="K430" s="205"/>
      <c r="L430" s="205"/>
      <c r="M430" s="100" t="str">
        <f t="shared" si="6"/>
        <v/>
      </c>
      <c r="N430" s="95"/>
    </row>
    <row r="431" spans="1:14" ht="20.100000000000001" customHeight="1" x14ac:dyDescent="0.25">
      <c r="A431" s="43">
        <v>425</v>
      </c>
      <c r="B431" s="18"/>
      <c r="C431" s="18"/>
      <c r="D431" s="19"/>
      <c r="E431" s="19"/>
      <c r="F431" s="241"/>
      <c r="G431" s="19"/>
      <c r="H431" s="229"/>
      <c r="I431" s="229"/>
      <c r="J431" s="20"/>
      <c r="K431" s="205"/>
      <c r="L431" s="205"/>
      <c r="M431" s="100" t="str">
        <f t="shared" si="6"/>
        <v/>
      </c>
      <c r="N431" s="95"/>
    </row>
    <row r="432" spans="1:14" ht="20.100000000000001" customHeight="1" x14ac:dyDescent="0.25">
      <c r="A432" s="43">
        <v>426</v>
      </c>
      <c r="B432" s="18"/>
      <c r="C432" s="18"/>
      <c r="D432" s="19"/>
      <c r="E432" s="19"/>
      <c r="F432" s="241"/>
      <c r="G432" s="19"/>
      <c r="H432" s="229"/>
      <c r="I432" s="229"/>
      <c r="J432" s="20"/>
      <c r="K432" s="205"/>
      <c r="L432" s="205"/>
      <c r="M432" s="100" t="str">
        <f t="shared" si="6"/>
        <v/>
      </c>
      <c r="N432" s="95"/>
    </row>
    <row r="433" spans="1:14" ht="20.100000000000001" customHeight="1" x14ac:dyDescent="0.25">
      <c r="A433" s="43">
        <v>427</v>
      </c>
      <c r="B433" s="18"/>
      <c r="C433" s="18"/>
      <c r="D433" s="19"/>
      <c r="E433" s="19"/>
      <c r="F433" s="241"/>
      <c r="G433" s="19"/>
      <c r="H433" s="229"/>
      <c r="I433" s="229"/>
      <c r="J433" s="20"/>
      <c r="K433" s="205"/>
      <c r="L433" s="205"/>
      <c r="M433" s="100" t="str">
        <f t="shared" si="6"/>
        <v/>
      </c>
      <c r="N433" s="95"/>
    </row>
    <row r="434" spans="1:14" ht="20.100000000000001" customHeight="1" x14ac:dyDescent="0.25">
      <c r="A434" s="43">
        <v>428</v>
      </c>
      <c r="B434" s="18"/>
      <c r="C434" s="18"/>
      <c r="D434" s="19"/>
      <c r="E434" s="19"/>
      <c r="F434" s="241"/>
      <c r="G434" s="19"/>
      <c r="H434" s="229"/>
      <c r="I434" s="229"/>
      <c r="J434" s="20"/>
      <c r="K434" s="205"/>
      <c r="L434" s="205"/>
      <c r="M434" s="100" t="str">
        <f t="shared" si="6"/>
        <v/>
      </c>
      <c r="N434" s="95"/>
    </row>
    <row r="435" spans="1:14" ht="20.100000000000001" customHeight="1" x14ac:dyDescent="0.25">
      <c r="A435" s="43">
        <v>429</v>
      </c>
      <c r="B435" s="18"/>
      <c r="C435" s="18"/>
      <c r="D435" s="19"/>
      <c r="E435" s="19"/>
      <c r="F435" s="241"/>
      <c r="G435" s="19"/>
      <c r="H435" s="229"/>
      <c r="I435" s="229"/>
      <c r="J435" s="20"/>
      <c r="K435" s="205"/>
      <c r="L435" s="205"/>
      <c r="M435" s="100" t="str">
        <f t="shared" si="6"/>
        <v/>
      </c>
      <c r="N435" s="95"/>
    </row>
    <row r="436" spans="1:14" ht="20.100000000000001" customHeight="1" x14ac:dyDescent="0.25">
      <c r="A436" s="43">
        <v>430</v>
      </c>
      <c r="B436" s="18"/>
      <c r="C436" s="18"/>
      <c r="D436" s="19"/>
      <c r="E436" s="19"/>
      <c r="F436" s="241"/>
      <c r="G436" s="19"/>
      <c r="H436" s="229"/>
      <c r="I436" s="229"/>
      <c r="J436" s="20"/>
      <c r="K436" s="205"/>
      <c r="L436" s="205"/>
      <c r="M436" s="100" t="str">
        <f t="shared" si="6"/>
        <v/>
      </c>
      <c r="N436" s="95"/>
    </row>
    <row r="437" spans="1:14" ht="20.100000000000001" customHeight="1" x14ac:dyDescent="0.25">
      <c r="A437" s="43">
        <v>431</v>
      </c>
      <c r="B437" s="18"/>
      <c r="C437" s="18"/>
      <c r="D437" s="19"/>
      <c r="E437" s="19"/>
      <c r="F437" s="241"/>
      <c r="G437" s="19"/>
      <c r="H437" s="229"/>
      <c r="I437" s="229"/>
      <c r="J437" s="20"/>
      <c r="K437" s="205"/>
      <c r="L437" s="205"/>
      <c r="M437" s="100" t="str">
        <f t="shared" si="6"/>
        <v/>
      </c>
      <c r="N437" s="95"/>
    </row>
    <row r="438" spans="1:14" ht="20.100000000000001" customHeight="1" x14ac:dyDescent="0.25">
      <c r="A438" s="43">
        <v>432</v>
      </c>
      <c r="B438" s="18"/>
      <c r="C438" s="18"/>
      <c r="D438" s="19"/>
      <c r="E438" s="19"/>
      <c r="F438" s="241"/>
      <c r="G438" s="19"/>
      <c r="H438" s="229"/>
      <c r="I438" s="229"/>
      <c r="J438" s="20"/>
      <c r="K438" s="205"/>
      <c r="L438" s="205"/>
      <c r="M438" s="100" t="str">
        <f t="shared" si="6"/>
        <v/>
      </c>
      <c r="N438" s="95"/>
    </row>
    <row r="439" spans="1:14" ht="20.100000000000001" customHeight="1" x14ac:dyDescent="0.25">
      <c r="A439" s="43">
        <v>433</v>
      </c>
      <c r="B439" s="18"/>
      <c r="C439" s="18"/>
      <c r="D439" s="19"/>
      <c r="E439" s="19"/>
      <c r="F439" s="241"/>
      <c r="G439" s="19"/>
      <c r="H439" s="229"/>
      <c r="I439" s="229"/>
      <c r="J439" s="20"/>
      <c r="K439" s="205"/>
      <c r="L439" s="205"/>
      <c r="M439" s="100" t="str">
        <f t="shared" si="6"/>
        <v/>
      </c>
      <c r="N439" s="95"/>
    </row>
    <row r="440" spans="1:14" ht="20.100000000000001" customHeight="1" x14ac:dyDescent="0.25">
      <c r="A440" s="43">
        <v>434</v>
      </c>
      <c r="B440" s="18"/>
      <c r="C440" s="18"/>
      <c r="D440" s="19"/>
      <c r="E440" s="19"/>
      <c r="F440" s="241"/>
      <c r="G440" s="19"/>
      <c r="H440" s="229"/>
      <c r="I440" s="229"/>
      <c r="J440" s="20"/>
      <c r="K440" s="205"/>
      <c r="L440" s="205"/>
      <c r="M440" s="100" t="str">
        <f t="shared" si="6"/>
        <v/>
      </c>
      <c r="N440" s="95"/>
    </row>
    <row r="441" spans="1:14" ht="20.100000000000001" customHeight="1" x14ac:dyDescent="0.25">
      <c r="A441" s="43">
        <v>435</v>
      </c>
      <c r="B441" s="18"/>
      <c r="C441" s="18"/>
      <c r="D441" s="19"/>
      <c r="E441" s="19"/>
      <c r="F441" s="241"/>
      <c r="G441" s="19"/>
      <c r="H441" s="229"/>
      <c r="I441" s="229"/>
      <c r="J441" s="20"/>
      <c r="K441" s="205"/>
      <c r="L441" s="205"/>
      <c r="M441" s="100" t="str">
        <f t="shared" si="6"/>
        <v/>
      </c>
      <c r="N441" s="95"/>
    </row>
    <row r="442" spans="1:14" ht="20.100000000000001" customHeight="1" x14ac:dyDescent="0.25">
      <c r="A442" s="43">
        <v>436</v>
      </c>
      <c r="B442" s="18"/>
      <c r="C442" s="18"/>
      <c r="D442" s="19"/>
      <c r="E442" s="19"/>
      <c r="F442" s="241"/>
      <c r="G442" s="19"/>
      <c r="H442" s="229"/>
      <c r="I442" s="229"/>
      <c r="J442" s="20"/>
      <c r="K442" s="205"/>
      <c r="L442" s="205"/>
      <c r="M442" s="100" t="str">
        <f t="shared" si="6"/>
        <v/>
      </c>
      <c r="N442" s="95"/>
    </row>
    <row r="443" spans="1:14" ht="20.100000000000001" customHeight="1" x14ac:dyDescent="0.25">
      <c r="A443" s="43">
        <v>437</v>
      </c>
      <c r="B443" s="18"/>
      <c r="C443" s="18"/>
      <c r="D443" s="19"/>
      <c r="E443" s="19"/>
      <c r="F443" s="241"/>
      <c r="G443" s="19"/>
      <c r="H443" s="229"/>
      <c r="I443" s="229"/>
      <c r="J443" s="20"/>
      <c r="K443" s="205"/>
      <c r="L443" s="205"/>
      <c r="M443" s="100" t="str">
        <f t="shared" si="6"/>
        <v/>
      </c>
      <c r="N443" s="95"/>
    </row>
    <row r="444" spans="1:14" ht="20.100000000000001" customHeight="1" x14ac:dyDescent="0.25">
      <c r="A444" s="43">
        <v>438</v>
      </c>
      <c r="B444" s="18"/>
      <c r="C444" s="18"/>
      <c r="D444" s="19"/>
      <c r="E444" s="19"/>
      <c r="F444" s="241"/>
      <c r="G444" s="19"/>
      <c r="H444" s="229"/>
      <c r="I444" s="229"/>
      <c r="J444" s="20"/>
      <c r="K444" s="205"/>
      <c r="L444" s="205"/>
      <c r="M444" s="100" t="str">
        <f t="shared" si="6"/>
        <v/>
      </c>
      <c r="N444" s="95"/>
    </row>
    <row r="445" spans="1:14" ht="20.100000000000001" customHeight="1" x14ac:dyDescent="0.25">
      <c r="A445" s="43">
        <v>439</v>
      </c>
      <c r="B445" s="18"/>
      <c r="C445" s="18"/>
      <c r="D445" s="19"/>
      <c r="E445" s="19"/>
      <c r="F445" s="241"/>
      <c r="G445" s="19"/>
      <c r="H445" s="229"/>
      <c r="I445" s="229"/>
      <c r="J445" s="20"/>
      <c r="K445" s="205"/>
      <c r="L445" s="205"/>
      <c r="M445" s="100" t="str">
        <f t="shared" si="6"/>
        <v/>
      </c>
      <c r="N445" s="95"/>
    </row>
    <row r="446" spans="1:14" ht="20.100000000000001" customHeight="1" x14ac:dyDescent="0.25">
      <c r="A446" s="43">
        <v>440</v>
      </c>
      <c r="B446" s="18"/>
      <c r="C446" s="18"/>
      <c r="D446" s="19"/>
      <c r="E446" s="19"/>
      <c r="F446" s="241"/>
      <c r="G446" s="19"/>
      <c r="H446" s="229"/>
      <c r="I446" s="229"/>
      <c r="J446" s="20"/>
      <c r="K446" s="205"/>
      <c r="L446" s="205"/>
      <c r="M446" s="100" t="str">
        <f t="shared" si="6"/>
        <v/>
      </c>
      <c r="N446" s="95"/>
    </row>
    <row r="447" spans="1:14" ht="20.100000000000001" customHeight="1" x14ac:dyDescent="0.25">
      <c r="A447" s="43">
        <v>441</v>
      </c>
      <c r="B447" s="18"/>
      <c r="C447" s="18"/>
      <c r="D447" s="19"/>
      <c r="E447" s="19"/>
      <c r="F447" s="241"/>
      <c r="G447" s="19"/>
      <c r="H447" s="229"/>
      <c r="I447" s="229"/>
      <c r="J447" s="20"/>
      <c r="K447" s="205"/>
      <c r="L447" s="205"/>
      <c r="M447" s="100" t="str">
        <f t="shared" si="6"/>
        <v/>
      </c>
      <c r="N447" s="95"/>
    </row>
    <row r="448" spans="1:14" ht="20.100000000000001" customHeight="1" x14ac:dyDescent="0.25">
      <c r="A448" s="43">
        <v>442</v>
      </c>
      <c r="B448" s="18"/>
      <c r="C448" s="18"/>
      <c r="D448" s="19"/>
      <c r="E448" s="19"/>
      <c r="F448" s="241"/>
      <c r="G448" s="19"/>
      <c r="H448" s="229"/>
      <c r="I448" s="229"/>
      <c r="J448" s="20"/>
      <c r="K448" s="205"/>
      <c r="L448" s="205"/>
      <c r="M448" s="100" t="str">
        <f t="shared" si="6"/>
        <v/>
      </c>
      <c r="N448" s="95"/>
    </row>
    <row r="449" spans="1:14" ht="20.100000000000001" customHeight="1" x14ac:dyDescent="0.25">
      <c r="A449" s="43">
        <v>443</v>
      </c>
      <c r="B449" s="18"/>
      <c r="C449" s="18"/>
      <c r="D449" s="19"/>
      <c r="E449" s="19"/>
      <c r="F449" s="241"/>
      <c r="G449" s="19"/>
      <c r="H449" s="229"/>
      <c r="I449" s="229"/>
      <c r="J449" s="20"/>
      <c r="K449" s="205"/>
      <c r="L449" s="205"/>
      <c r="M449" s="100" t="str">
        <f t="shared" si="6"/>
        <v/>
      </c>
      <c r="N449" s="95"/>
    </row>
    <row r="450" spans="1:14" ht="20.100000000000001" customHeight="1" x14ac:dyDescent="0.25">
      <c r="A450" s="43">
        <v>444</v>
      </c>
      <c r="B450" s="18"/>
      <c r="C450" s="18"/>
      <c r="D450" s="19"/>
      <c r="E450" s="19"/>
      <c r="F450" s="241"/>
      <c r="G450" s="19"/>
      <c r="H450" s="229"/>
      <c r="I450" s="229"/>
      <c r="J450" s="20"/>
      <c r="K450" s="205"/>
      <c r="L450" s="205"/>
      <c r="M450" s="100" t="str">
        <f t="shared" si="6"/>
        <v/>
      </c>
      <c r="N450" s="95"/>
    </row>
    <row r="451" spans="1:14" ht="20.100000000000001" customHeight="1" x14ac:dyDescent="0.25">
      <c r="A451" s="43">
        <v>445</v>
      </c>
      <c r="B451" s="18"/>
      <c r="C451" s="18"/>
      <c r="D451" s="19"/>
      <c r="E451" s="19"/>
      <c r="F451" s="241"/>
      <c r="G451" s="19"/>
      <c r="H451" s="229"/>
      <c r="I451" s="229"/>
      <c r="J451" s="20"/>
      <c r="K451" s="205"/>
      <c r="L451" s="205"/>
      <c r="M451" s="100" t="str">
        <f t="shared" si="6"/>
        <v/>
      </c>
      <c r="N451" s="95"/>
    </row>
    <row r="452" spans="1:14" ht="20.100000000000001" customHeight="1" x14ac:dyDescent="0.25">
      <c r="A452" s="43">
        <v>446</v>
      </c>
      <c r="B452" s="18"/>
      <c r="C452" s="18"/>
      <c r="D452" s="19"/>
      <c r="E452" s="19"/>
      <c r="F452" s="241"/>
      <c r="G452" s="19"/>
      <c r="H452" s="229"/>
      <c r="I452" s="229"/>
      <c r="J452" s="20"/>
      <c r="K452" s="205"/>
      <c r="L452" s="205"/>
      <c r="M452" s="100" t="str">
        <f t="shared" si="6"/>
        <v/>
      </c>
      <c r="N452" s="95"/>
    </row>
    <row r="453" spans="1:14" ht="20.100000000000001" customHeight="1" x14ac:dyDescent="0.25">
      <c r="A453" s="43">
        <v>447</v>
      </c>
      <c r="B453" s="18"/>
      <c r="C453" s="18"/>
      <c r="D453" s="19"/>
      <c r="E453" s="19"/>
      <c r="F453" s="241"/>
      <c r="G453" s="19"/>
      <c r="H453" s="229"/>
      <c r="I453" s="229"/>
      <c r="J453" s="20"/>
      <c r="K453" s="205"/>
      <c r="L453" s="205"/>
      <c r="M453" s="100" t="str">
        <f t="shared" si="6"/>
        <v/>
      </c>
      <c r="N453" s="95"/>
    </row>
    <row r="454" spans="1:14" ht="20.100000000000001" customHeight="1" x14ac:dyDescent="0.25">
      <c r="A454" s="43">
        <v>448</v>
      </c>
      <c r="B454" s="18"/>
      <c r="C454" s="18"/>
      <c r="D454" s="19"/>
      <c r="E454" s="19"/>
      <c r="F454" s="241"/>
      <c r="G454" s="19"/>
      <c r="H454" s="229"/>
      <c r="I454" s="229"/>
      <c r="J454" s="20"/>
      <c r="K454" s="205"/>
      <c r="L454" s="205"/>
      <c r="M454" s="100" t="str">
        <f t="shared" ref="M454:M506" si="7">IF($E454="","",IF(OR(($J454=0),($K454=0)),0,$J454/$K454*$L454))</f>
        <v/>
      </c>
      <c r="N454" s="95"/>
    </row>
    <row r="455" spans="1:14" ht="20.100000000000001" customHeight="1" x14ac:dyDescent="0.25">
      <c r="A455" s="43">
        <v>449</v>
      </c>
      <c r="B455" s="18"/>
      <c r="C455" s="18"/>
      <c r="D455" s="19"/>
      <c r="E455" s="19"/>
      <c r="F455" s="241"/>
      <c r="G455" s="19"/>
      <c r="H455" s="229"/>
      <c r="I455" s="229"/>
      <c r="J455" s="20"/>
      <c r="K455" s="205"/>
      <c r="L455" s="205"/>
      <c r="M455" s="100" t="str">
        <f t="shared" si="7"/>
        <v/>
      </c>
      <c r="N455" s="95"/>
    </row>
    <row r="456" spans="1:14" ht="20.100000000000001" customHeight="1" x14ac:dyDescent="0.25">
      <c r="A456" s="43">
        <v>450</v>
      </c>
      <c r="B456" s="18"/>
      <c r="C456" s="18"/>
      <c r="D456" s="19"/>
      <c r="E456" s="19"/>
      <c r="F456" s="241"/>
      <c r="G456" s="19"/>
      <c r="H456" s="229"/>
      <c r="I456" s="229"/>
      <c r="J456" s="20"/>
      <c r="K456" s="205"/>
      <c r="L456" s="205"/>
      <c r="M456" s="100" t="str">
        <f t="shared" si="7"/>
        <v/>
      </c>
      <c r="N456" s="95"/>
    </row>
    <row r="457" spans="1:14" ht="20.100000000000001" customHeight="1" x14ac:dyDescent="0.25">
      <c r="A457" s="43">
        <v>451</v>
      </c>
      <c r="B457" s="18"/>
      <c r="C457" s="18"/>
      <c r="D457" s="19"/>
      <c r="E457" s="19"/>
      <c r="F457" s="241"/>
      <c r="G457" s="19"/>
      <c r="H457" s="229"/>
      <c r="I457" s="229"/>
      <c r="J457" s="20"/>
      <c r="K457" s="205"/>
      <c r="L457" s="205"/>
      <c r="M457" s="100" t="str">
        <f t="shared" si="7"/>
        <v/>
      </c>
      <c r="N457" s="95"/>
    </row>
    <row r="458" spans="1:14" ht="20.100000000000001" customHeight="1" x14ac:dyDescent="0.25">
      <c r="A458" s="43">
        <v>452</v>
      </c>
      <c r="B458" s="18"/>
      <c r="C458" s="18"/>
      <c r="D458" s="19"/>
      <c r="E458" s="19"/>
      <c r="F458" s="241"/>
      <c r="G458" s="19"/>
      <c r="H458" s="229"/>
      <c r="I458" s="229"/>
      <c r="J458" s="20"/>
      <c r="K458" s="205"/>
      <c r="L458" s="205"/>
      <c r="M458" s="100" t="str">
        <f t="shared" si="7"/>
        <v/>
      </c>
      <c r="N458" s="95"/>
    </row>
    <row r="459" spans="1:14" ht="20.100000000000001" customHeight="1" x14ac:dyDescent="0.25">
      <c r="A459" s="43">
        <v>453</v>
      </c>
      <c r="B459" s="18"/>
      <c r="C459" s="18"/>
      <c r="D459" s="19"/>
      <c r="E459" s="19"/>
      <c r="F459" s="241"/>
      <c r="G459" s="19"/>
      <c r="H459" s="229"/>
      <c r="I459" s="229"/>
      <c r="J459" s="20"/>
      <c r="K459" s="205"/>
      <c r="L459" s="205"/>
      <c r="M459" s="100" t="str">
        <f t="shared" si="7"/>
        <v/>
      </c>
      <c r="N459" s="95"/>
    </row>
    <row r="460" spans="1:14" ht="20.100000000000001" customHeight="1" x14ac:dyDescent="0.25">
      <c r="A460" s="43">
        <v>454</v>
      </c>
      <c r="B460" s="18"/>
      <c r="C460" s="18"/>
      <c r="D460" s="19"/>
      <c r="E460" s="19"/>
      <c r="F460" s="241"/>
      <c r="G460" s="19"/>
      <c r="H460" s="229"/>
      <c r="I460" s="229"/>
      <c r="J460" s="20"/>
      <c r="K460" s="205"/>
      <c r="L460" s="205"/>
      <c r="M460" s="100" t="str">
        <f t="shared" si="7"/>
        <v/>
      </c>
      <c r="N460" s="95"/>
    </row>
    <row r="461" spans="1:14" ht="20.100000000000001" customHeight="1" x14ac:dyDescent="0.25">
      <c r="A461" s="43">
        <v>455</v>
      </c>
      <c r="B461" s="18"/>
      <c r="C461" s="18"/>
      <c r="D461" s="19"/>
      <c r="E461" s="19"/>
      <c r="F461" s="241"/>
      <c r="G461" s="19"/>
      <c r="H461" s="229"/>
      <c r="I461" s="229"/>
      <c r="J461" s="20"/>
      <c r="K461" s="205"/>
      <c r="L461" s="205"/>
      <c r="M461" s="100" t="str">
        <f t="shared" si="7"/>
        <v/>
      </c>
      <c r="N461" s="95"/>
    </row>
    <row r="462" spans="1:14" ht="20.100000000000001" customHeight="1" x14ac:dyDescent="0.25">
      <c r="A462" s="43">
        <v>456</v>
      </c>
      <c r="B462" s="18"/>
      <c r="C462" s="18"/>
      <c r="D462" s="19"/>
      <c r="E462" s="19"/>
      <c r="F462" s="241"/>
      <c r="G462" s="19"/>
      <c r="H462" s="229"/>
      <c r="I462" s="229"/>
      <c r="J462" s="20"/>
      <c r="K462" s="205"/>
      <c r="L462" s="205"/>
      <c r="M462" s="100" t="str">
        <f t="shared" si="7"/>
        <v/>
      </c>
      <c r="N462" s="95"/>
    </row>
    <row r="463" spans="1:14" ht="20.100000000000001" customHeight="1" x14ac:dyDescent="0.25">
      <c r="A463" s="43">
        <v>457</v>
      </c>
      <c r="B463" s="18"/>
      <c r="C463" s="18"/>
      <c r="D463" s="19"/>
      <c r="E463" s="19"/>
      <c r="F463" s="241"/>
      <c r="G463" s="19"/>
      <c r="H463" s="229"/>
      <c r="I463" s="229"/>
      <c r="J463" s="20"/>
      <c r="K463" s="205"/>
      <c r="L463" s="205"/>
      <c r="M463" s="100" t="str">
        <f t="shared" si="7"/>
        <v/>
      </c>
      <c r="N463" s="95"/>
    </row>
    <row r="464" spans="1:14" ht="20.100000000000001" customHeight="1" x14ac:dyDescent="0.25">
      <c r="A464" s="43">
        <v>458</v>
      </c>
      <c r="B464" s="18"/>
      <c r="C464" s="18"/>
      <c r="D464" s="19"/>
      <c r="E464" s="19"/>
      <c r="F464" s="241"/>
      <c r="G464" s="19"/>
      <c r="H464" s="229"/>
      <c r="I464" s="229"/>
      <c r="J464" s="20"/>
      <c r="K464" s="205"/>
      <c r="L464" s="205"/>
      <c r="M464" s="100" t="str">
        <f t="shared" si="7"/>
        <v/>
      </c>
      <c r="N464" s="95"/>
    </row>
    <row r="465" spans="1:14" ht="20.100000000000001" customHeight="1" x14ac:dyDescent="0.25">
      <c r="A465" s="43">
        <v>459</v>
      </c>
      <c r="B465" s="18"/>
      <c r="C465" s="18"/>
      <c r="D465" s="19"/>
      <c r="E465" s="19"/>
      <c r="F465" s="241"/>
      <c r="G465" s="19"/>
      <c r="H465" s="229"/>
      <c r="I465" s="229"/>
      <c r="J465" s="20"/>
      <c r="K465" s="205"/>
      <c r="L465" s="205"/>
      <c r="M465" s="100" t="str">
        <f t="shared" si="7"/>
        <v/>
      </c>
      <c r="N465" s="95"/>
    </row>
    <row r="466" spans="1:14" ht="20.100000000000001" customHeight="1" x14ac:dyDescent="0.25">
      <c r="A466" s="43">
        <v>460</v>
      </c>
      <c r="B466" s="18"/>
      <c r="C466" s="18"/>
      <c r="D466" s="19"/>
      <c r="E466" s="19"/>
      <c r="F466" s="241"/>
      <c r="G466" s="19"/>
      <c r="H466" s="229"/>
      <c r="I466" s="229"/>
      <c r="J466" s="20"/>
      <c r="K466" s="205"/>
      <c r="L466" s="205"/>
      <c r="M466" s="100" t="str">
        <f t="shared" si="7"/>
        <v/>
      </c>
      <c r="N466" s="95"/>
    </row>
    <row r="467" spans="1:14" ht="20.100000000000001" customHeight="1" x14ac:dyDescent="0.25">
      <c r="A467" s="43">
        <v>461</v>
      </c>
      <c r="B467" s="18"/>
      <c r="C467" s="18"/>
      <c r="D467" s="19"/>
      <c r="E467" s="19"/>
      <c r="F467" s="241"/>
      <c r="G467" s="19"/>
      <c r="H467" s="229"/>
      <c r="I467" s="229"/>
      <c r="J467" s="20"/>
      <c r="K467" s="205"/>
      <c r="L467" s="205"/>
      <c r="M467" s="100" t="str">
        <f t="shared" si="7"/>
        <v/>
      </c>
      <c r="N467" s="95"/>
    </row>
    <row r="468" spans="1:14" ht="20.100000000000001" customHeight="1" x14ac:dyDescent="0.25">
      <c r="A468" s="43">
        <v>462</v>
      </c>
      <c r="B468" s="18"/>
      <c r="C468" s="18"/>
      <c r="D468" s="19"/>
      <c r="E468" s="19"/>
      <c r="F468" s="241"/>
      <c r="G468" s="19"/>
      <c r="H468" s="229"/>
      <c r="I468" s="229"/>
      <c r="J468" s="20"/>
      <c r="K468" s="205"/>
      <c r="L468" s="205"/>
      <c r="M468" s="100" t="str">
        <f t="shared" si="7"/>
        <v/>
      </c>
      <c r="N468" s="95"/>
    </row>
    <row r="469" spans="1:14" ht="20.100000000000001" customHeight="1" x14ac:dyDescent="0.25">
      <c r="A469" s="43">
        <v>463</v>
      </c>
      <c r="B469" s="18"/>
      <c r="C469" s="18"/>
      <c r="D469" s="19"/>
      <c r="E469" s="19"/>
      <c r="F469" s="241"/>
      <c r="G469" s="19"/>
      <c r="H469" s="229"/>
      <c r="I469" s="229"/>
      <c r="J469" s="20"/>
      <c r="K469" s="205"/>
      <c r="L469" s="205"/>
      <c r="M469" s="100" t="str">
        <f t="shared" si="7"/>
        <v/>
      </c>
      <c r="N469" s="95"/>
    </row>
    <row r="470" spans="1:14" ht="20.100000000000001" customHeight="1" x14ac:dyDescent="0.25">
      <c r="A470" s="43">
        <v>464</v>
      </c>
      <c r="B470" s="18"/>
      <c r="C470" s="18"/>
      <c r="D470" s="19"/>
      <c r="E470" s="19"/>
      <c r="F470" s="241"/>
      <c r="G470" s="19"/>
      <c r="H470" s="229"/>
      <c r="I470" s="229"/>
      <c r="J470" s="20"/>
      <c r="K470" s="205"/>
      <c r="L470" s="205"/>
      <c r="M470" s="100" t="str">
        <f t="shared" si="7"/>
        <v/>
      </c>
      <c r="N470" s="95"/>
    </row>
    <row r="471" spans="1:14" ht="20.100000000000001" customHeight="1" x14ac:dyDescent="0.25">
      <c r="A471" s="43">
        <v>465</v>
      </c>
      <c r="B471" s="18"/>
      <c r="C471" s="18"/>
      <c r="D471" s="19"/>
      <c r="E471" s="19"/>
      <c r="F471" s="241"/>
      <c r="G471" s="19"/>
      <c r="H471" s="229"/>
      <c r="I471" s="229"/>
      <c r="J471" s="20"/>
      <c r="K471" s="205"/>
      <c r="L471" s="205"/>
      <c r="M471" s="100" t="str">
        <f t="shared" si="7"/>
        <v/>
      </c>
      <c r="N471" s="95"/>
    </row>
    <row r="472" spans="1:14" ht="20.100000000000001" customHeight="1" x14ac:dyDescent="0.25">
      <c r="A472" s="43">
        <v>466</v>
      </c>
      <c r="B472" s="18"/>
      <c r="C472" s="18"/>
      <c r="D472" s="19"/>
      <c r="E472" s="19"/>
      <c r="F472" s="241"/>
      <c r="G472" s="19"/>
      <c r="H472" s="229"/>
      <c r="I472" s="229"/>
      <c r="J472" s="20"/>
      <c r="K472" s="205"/>
      <c r="L472" s="205"/>
      <c r="M472" s="100" t="str">
        <f t="shared" si="7"/>
        <v/>
      </c>
      <c r="N472" s="95"/>
    </row>
    <row r="473" spans="1:14" ht="20.100000000000001" customHeight="1" x14ac:dyDescent="0.25">
      <c r="A473" s="43">
        <v>467</v>
      </c>
      <c r="B473" s="18"/>
      <c r="C473" s="18"/>
      <c r="D473" s="19"/>
      <c r="E473" s="19"/>
      <c r="F473" s="241"/>
      <c r="G473" s="19"/>
      <c r="H473" s="229"/>
      <c r="I473" s="229"/>
      <c r="J473" s="20"/>
      <c r="K473" s="205"/>
      <c r="L473" s="205"/>
      <c r="M473" s="100" t="str">
        <f t="shared" si="7"/>
        <v/>
      </c>
      <c r="N473" s="95"/>
    </row>
    <row r="474" spans="1:14" ht="20.100000000000001" customHeight="1" x14ac:dyDescent="0.25">
      <c r="A474" s="43">
        <v>468</v>
      </c>
      <c r="B474" s="18"/>
      <c r="C474" s="18"/>
      <c r="D474" s="19"/>
      <c r="E474" s="19"/>
      <c r="F474" s="241"/>
      <c r="G474" s="19"/>
      <c r="H474" s="229"/>
      <c r="I474" s="229"/>
      <c r="J474" s="20"/>
      <c r="K474" s="205"/>
      <c r="L474" s="205"/>
      <c r="M474" s="100" t="str">
        <f t="shared" si="7"/>
        <v/>
      </c>
      <c r="N474" s="95"/>
    </row>
    <row r="475" spans="1:14" ht="20.100000000000001" customHeight="1" x14ac:dyDescent="0.25">
      <c r="A475" s="43">
        <v>469</v>
      </c>
      <c r="B475" s="18"/>
      <c r="C475" s="18"/>
      <c r="D475" s="19"/>
      <c r="E475" s="19"/>
      <c r="F475" s="241"/>
      <c r="G475" s="19"/>
      <c r="H475" s="229"/>
      <c r="I475" s="229"/>
      <c r="J475" s="20"/>
      <c r="K475" s="205"/>
      <c r="L475" s="205"/>
      <c r="M475" s="100" t="str">
        <f t="shared" si="7"/>
        <v/>
      </c>
      <c r="N475" s="95"/>
    </row>
    <row r="476" spans="1:14" ht="20.100000000000001" customHeight="1" x14ac:dyDescent="0.25">
      <c r="A476" s="43">
        <v>470</v>
      </c>
      <c r="B476" s="18"/>
      <c r="C476" s="18"/>
      <c r="D476" s="19"/>
      <c r="E476" s="19"/>
      <c r="F476" s="241"/>
      <c r="G476" s="19"/>
      <c r="H476" s="229"/>
      <c r="I476" s="229"/>
      <c r="J476" s="20"/>
      <c r="K476" s="205"/>
      <c r="L476" s="205"/>
      <c r="M476" s="100" t="str">
        <f t="shared" si="7"/>
        <v/>
      </c>
      <c r="N476" s="95"/>
    </row>
    <row r="477" spans="1:14" ht="20.100000000000001" customHeight="1" x14ac:dyDescent="0.25">
      <c r="A477" s="43">
        <v>471</v>
      </c>
      <c r="B477" s="18"/>
      <c r="C477" s="18"/>
      <c r="D477" s="19"/>
      <c r="E477" s="19"/>
      <c r="F477" s="241"/>
      <c r="G477" s="19"/>
      <c r="H477" s="229"/>
      <c r="I477" s="229"/>
      <c r="J477" s="20"/>
      <c r="K477" s="205"/>
      <c r="L477" s="205"/>
      <c r="M477" s="100" t="str">
        <f t="shared" si="7"/>
        <v/>
      </c>
      <c r="N477" s="95"/>
    </row>
    <row r="478" spans="1:14" ht="20.100000000000001" customHeight="1" x14ac:dyDescent="0.25">
      <c r="A478" s="43">
        <v>472</v>
      </c>
      <c r="B478" s="18"/>
      <c r="C478" s="18"/>
      <c r="D478" s="19"/>
      <c r="E478" s="19"/>
      <c r="F478" s="241"/>
      <c r="G478" s="19"/>
      <c r="H478" s="229"/>
      <c r="I478" s="229"/>
      <c r="J478" s="20"/>
      <c r="K478" s="205"/>
      <c r="L478" s="205"/>
      <c r="M478" s="100" t="str">
        <f t="shared" si="7"/>
        <v/>
      </c>
      <c r="N478" s="95"/>
    </row>
    <row r="479" spans="1:14" ht="20.100000000000001" customHeight="1" x14ac:dyDescent="0.25">
      <c r="A479" s="43">
        <v>473</v>
      </c>
      <c r="B479" s="18"/>
      <c r="C479" s="18"/>
      <c r="D479" s="19"/>
      <c r="E479" s="19"/>
      <c r="F479" s="241"/>
      <c r="G479" s="19"/>
      <c r="H479" s="229"/>
      <c r="I479" s="229"/>
      <c r="J479" s="20"/>
      <c r="K479" s="205"/>
      <c r="L479" s="205"/>
      <c r="M479" s="100" t="str">
        <f t="shared" si="7"/>
        <v/>
      </c>
      <c r="N479" s="95"/>
    </row>
    <row r="480" spans="1:14" ht="20.100000000000001" customHeight="1" x14ac:dyDescent="0.25">
      <c r="A480" s="43">
        <v>474</v>
      </c>
      <c r="B480" s="18"/>
      <c r="C480" s="18"/>
      <c r="D480" s="19"/>
      <c r="E480" s="19"/>
      <c r="F480" s="241"/>
      <c r="G480" s="19"/>
      <c r="H480" s="229"/>
      <c r="I480" s="229"/>
      <c r="J480" s="20"/>
      <c r="K480" s="205"/>
      <c r="L480" s="205"/>
      <c r="M480" s="100" t="str">
        <f t="shared" si="7"/>
        <v/>
      </c>
      <c r="N480" s="95"/>
    </row>
    <row r="481" spans="1:14" ht="20.100000000000001" customHeight="1" x14ac:dyDescent="0.25">
      <c r="A481" s="43">
        <v>475</v>
      </c>
      <c r="B481" s="18"/>
      <c r="C481" s="18"/>
      <c r="D481" s="19"/>
      <c r="E481" s="19"/>
      <c r="F481" s="241"/>
      <c r="G481" s="19"/>
      <c r="H481" s="229"/>
      <c r="I481" s="229"/>
      <c r="J481" s="20"/>
      <c r="K481" s="205"/>
      <c r="L481" s="205"/>
      <c r="M481" s="100" t="str">
        <f t="shared" si="7"/>
        <v/>
      </c>
      <c r="N481" s="95"/>
    </row>
    <row r="482" spans="1:14" ht="20.100000000000001" customHeight="1" x14ac:dyDescent="0.25">
      <c r="A482" s="43">
        <v>476</v>
      </c>
      <c r="B482" s="18"/>
      <c r="C482" s="18"/>
      <c r="D482" s="19"/>
      <c r="E482" s="19"/>
      <c r="F482" s="241"/>
      <c r="G482" s="19"/>
      <c r="H482" s="229"/>
      <c r="I482" s="229"/>
      <c r="J482" s="20"/>
      <c r="K482" s="205"/>
      <c r="L482" s="205"/>
      <c r="M482" s="100" t="str">
        <f t="shared" si="7"/>
        <v/>
      </c>
      <c r="N482" s="95"/>
    </row>
    <row r="483" spans="1:14" ht="20.100000000000001" customHeight="1" x14ac:dyDescent="0.25">
      <c r="A483" s="43">
        <v>477</v>
      </c>
      <c r="B483" s="18"/>
      <c r="C483" s="18"/>
      <c r="D483" s="19"/>
      <c r="E483" s="19"/>
      <c r="F483" s="241"/>
      <c r="G483" s="19"/>
      <c r="H483" s="229"/>
      <c r="I483" s="229"/>
      <c r="J483" s="20"/>
      <c r="K483" s="205"/>
      <c r="L483" s="205"/>
      <c r="M483" s="100" t="str">
        <f t="shared" si="7"/>
        <v/>
      </c>
      <c r="N483" s="95"/>
    </row>
    <row r="484" spans="1:14" ht="20.100000000000001" customHeight="1" x14ac:dyDescent="0.25">
      <c r="A484" s="43">
        <v>478</v>
      </c>
      <c r="B484" s="18"/>
      <c r="C484" s="18"/>
      <c r="D484" s="19"/>
      <c r="E484" s="19"/>
      <c r="F484" s="241"/>
      <c r="G484" s="19"/>
      <c r="H484" s="229"/>
      <c r="I484" s="229"/>
      <c r="J484" s="20"/>
      <c r="K484" s="205"/>
      <c r="L484" s="205"/>
      <c r="M484" s="100" t="str">
        <f t="shared" si="7"/>
        <v/>
      </c>
      <c r="N484" s="95"/>
    </row>
    <row r="485" spans="1:14" ht="20.100000000000001" customHeight="1" x14ac:dyDescent="0.25">
      <c r="A485" s="43">
        <v>479</v>
      </c>
      <c r="B485" s="18"/>
      <c r="C485" s="18"/>
      <c r="D485" s="19"/>
      <c r="E485" s="19"/>
      <c r="F485" s="241"/>
      <c r="G485" s="19"/>
      <c r="H485" s="229"/>
      <c r="I485" s="229"/>
      <c r="J485" s="20"/>
      <c r="K485" s="205"/>
      <c r="L485" s="205"/>
      <c r="M485" s="100" t="str">
        <f t="shared" si="7"/>
        <v/>
      </c>
      <c r="N485" s="95"/>
    </row>
    <row r="486" spans="1:14" ht="20.100000000000001" customHeight="1" x14ac:dyDescent="0.25">
      <c r="A486" s="43">
        <v>480</v>
      </c>
      <c r="B486" s="18"/>
      <c r="C486" s="18"/>
      <c r="D486" s="19"/>
      <c r="E486" s="19"/>
      <c r="F486" s="241"/>
      <c r="G486" s="19"/>
      <c r="H486" s="229"/>
      <c r="I486" s="229"/>
      <c r="J486" s="20"/>
      <c r="K486" s="205"/>
      <c r="L486" s="205"/>
      <c r="M486" s="100" t="str">
        <f t="shared" si="7"/>
        <v/>
      </c>
      <c r="N486" s="95"/>
    </row>
    <row r="487" spans="1:14" ht="20.100000000000001" customHeight="1" x14ac:dyDescent="0.25">
      <c r="A487" s="43">
        <v>481</v>
      </c>
      <c r="B487" s="18"/>
      <c r="C487" s="18"/>
      <c r="D487" s="19"/>
      <c r="E487" s="19"/>
      <c r="F487" s="241"/>
      <c r="G487" s="19"/>
      <c r="H487" s="229"/>
      <c r="I487" s="229"/>
      <c r="J487" s="20"/>
      <c r="K487" s="205"/>
      <c r="L487" s="205"/>
      <c r="M487" s="100" t="str">
        <f t="shared" si="7"/>
        <v/>
      </c>
      <c r="N487" s="95"/>
    </row>
    <row r="488" spans="1:14" ht="20.100000000000001" customHeight="1" x14ac:dyDescent="0.25">
      <c r="A488" s="43">
        <v>482</v>
      </c>
      <c r="B488" s="18"/>
      <c r="C488" s="18"/>
      <c r="D488" s="19"/>
      <c r="E488" s="19"/>
      <c r="F488" s="241"/>
      <c r="G488" s="19"/>
      <c r="H488" s="229"/>
      <c r="I488" s="229"/>
      <c r="J488" s="20"/>
      <c r="K488" s="205"/>
      <c r="L488" s="205"/>
      <c r="M488" s="100" t="str">
        <f t="shared" si="7"/>
        <v/>
      </c>
      <c r="N488" s="95"/>
    </row>
    <row r="489" spans="1:14" ht="20.100000000000001" customHeight="1" x14ac:dyDescent="0.25">
      <c r="A489" s="43">
        <v>483</v>
      </c>
      <c r="B489" s="18"/>
      <c r="C489" s="18"/>
      <c r="D489" s="19"/>
      <c r="E489" s="19"/>
      <c r="F489" s="241"/>
      <c r="G489" s="19"/>
      <c r="H489" s="229"/>
      <c r="I489" s="229"/>
      <c r="J489" s="20"/>
      <c r="K489" s="205"/>
      <c r="L489" s="205"/>
      <c r="M489" s="100" t="str">
        <f t="shared" si="7"/>
        <v/>
      </c>
      <c r="N489" s="95"/>
    </row>
    <row r="490" spans="1:14" ht="20.100000000000001" customHeight="1" x14ac:dyDescent="0.25">
      <c r="A490" s="43">
        <v>484</v>
      </c>
      <c r="B490" s="18"/>
      <c r="C490" s="18"/>
      <c r="D490" s="19"/>
      <c r="E490" s="19"/>
      <c r="F490" s="241"/>
      <c r="G490" s="19"/>
      <c r="H490" s="229"/>
      <c r="I490" s="229"/>
      <c r="J490" s="20"/>
      <c r="K490" s="205"/>
      <c r="L490" s="205"/>
      <c r="M490" s="100" t="str">
        <f t="shared" si="7"/>
        <v/>
      </c>
      <c r="N490" s="95"/>
    </row>
    <row r="491" spans="1:14" ht="20.100000000000001" customHeight="1" x14ac:dyDescent="0.25">
      <c r="A491" s="43">
        <v>485</v>
      </c>
      <c r="B491" s="18"/>
      <c r="C491" s="18"/>
      <c r="D491" s="19"/>
      <c r="E491" s="19"/>
      <c r="F491" s="241"/>
      <c r="G491" s="19"/>
      <c r="H491" s="229"/>
      <c r="I491" s="229"/>
      <c r="J491" s="20"/>
      <c r="K491" s="205"/>
      <c r="L491" s="205"/>
      <c r="M491" s="100" t="str">
        <f t="shared" si="7"/>
        <v/>
      </c>
      <c r="N491" s="95"/>
    </row>
    <row r="492" spans="1:14" ht="20.100000000000001" customHeight="1" x14ac:dyDescent="0.25">
      <c r="A492" s="43">
        <v>486</v>
      </c>
      <c r="B492" s="18"/>
      <c r="C492" s="18"/>
      <c r="D492" s="19"/>
      <c r="E492" s="19"/>
      <c r="F492" s="241"/>
      <c r="G492" s="19"/>
      <c r="H492" s="229"/>
      <c r="I492" s="229"/>
      <c r="J492" s="20"/>
      <c r="K492" s="205"/>
      <c r="L492" s="205"/>
      <c r="M492" s="100" t="str">
        <f t="shared" si="7"/>
        <v/>
      </c>
      <c r="N492" s="95"/>
    </row>
    <row r="493" spans="1:14" ht="20.100000000000001" customHeight="1" x14ac:dyDescent="0.25">
      <c r="A493" s="43">
        <v>487</v>
      </c>
      <c r="B493" s="18"/>
      <c r="C493" s="18"/>
      <c r="D493" s="19"/>
      <c r="E493" s="19"/>
      <c r="F493" s="241"/>
      <c r="G493" s="19"/>
      <c r="H493" s="229"/>
      <c r="I493" s="229"/>
      <c r="J493" s="20"/>
      <c r="K493" s="205"/>
      <c r="L493" s="205"/>
      <c r="M493" s="100" t="str">
        <f t="shared" si="7"/>
        <v/>
      </c>
      <c r="N493" s="95"/>
    </row>
    <row r="494" spans="1:14" ht="20.100000000000001" customHeight="1" x14ac:dyDescent="0.25">
      <c r="A494" s="43">
        <v>488</v>
      </c>
      <c r="B494" s="18"/>
      <c r="C494" s="18"/>
      <c r="D494" s="19"/>
      <c r="E494" s="19"/>
      <c r="F494" s="241"/>
      <c r="G494" s="19"/>
      <c r="H494" s="229"/>
      <c r="I494" s="229"/>
      <c r="J494" s="20"/>
      <c r="K494" s="205"/>
      <c r="L494" s="205"/>
      <c r="M494" s="100" t="str">
        <f t="shared" si="7"/>
        <v/>
      </c>
      <c r="N494" s="95"/>
    </row>
    <row r="495" spans="1:14" ht="20.100000000000001" customHeight="1" x14ac:dyDescent="0.25">
      <c r="A495" s="43">
        <v>489</v>
      </c>
      <c r="B495" s="18"/>
      <c r="C495" s="18"/>
      <c r="D495" s="19"/>
      <c r="E495" s="19"/>
      <c r="F495" s="241"/>
      <c r="G495" s="19"/>
      <c r="H495" s="229"/>
      <c r="I495" s="229"/>
      <c r="J495" s="20"/>
      <c r="K495" s="205"/>
      <c r="L495" s="205"/>
      <c r="M495" s="100" t="str">
        <f t="shared" si="7"/>
        <v/>
      </c>
      <c r="N495" s="95"/>
    </row>
    <row r="496" spans="1:14" ht="20.100000000000001" customHeight="1" x14ac:dyDescent="0.25">
      <c r="A496" s="43">
        <v>490</v>
      </c>
      <c r="B496" s="18"/>
      <c r="C496" s="18"/>
      <c r="D496" s="19"/>
      <c r="E496" s="19"/>
      <c r="F496" s="241"/>
      <c r="G496" s="19"/>
      <c r="H496" s="229"/>
      <c r="I496" s="229"/>
      <c r="J496" s="20"/>
      <c r="K496" s="205"/>
      <c r="L496" s="205"/>
      <c r="M496" s="100" t="str">
        <f t="shared" si="7"/>
        <v/>
      </c>
      <c r="N496" s="95"/>
    </row>
    <row r="497" spans="1:14" ht="20.100000000000001" customHeight="1" x14ac:dyDescent="0.25">
      <c r="A497" s="43">
        <v>491</v>
      </c>
      <c r="B497" s="18"/>
      <c r="C497" s="18"/>
      <c r="D497" s="19"/>
      <c r="E497" s="19"/>
      <c r="F497" s="241"/>
      <c r="G497" s="19"/>
      <c r="H497" s="229"/>
      <c r="I497" s="229"/>
      <c r="J497" s="20"/>
      <c r="K497" s="205"/>
      <c r="L497" s="205"/>
      <c r="M497" s="100" t="str">
        <f t="shared" si="7"/>
        <v/>
      </c>
      <c r="N497" s="95"/>
    </row>
    <row r="498" spans="1:14" ht="20.100000000000001" customHeight="1" x14ac:dyDescent="0.25">
      <c r="A498" s="43">
        <v>492</v>
      </c>
      <c r="B498" s="18"/>
      <c r="C498" s="18"/>
      <c r="D498" s="19"/>
      <c r="E498" s="19"/>
      <c r="F498" s="241"/>
      <c r="G498" s="19"/>
      <c r="H498" s="229"/>
      <c r="I498" s="229"/>
      <c r="J498" s="20"/>
      <c r="K498" s="205"/>
      <c r="L498" s="205"/>
      <c r="M498" s="100" t="str">
        <f t="shared" si="7"/>
        <v/>
      </c>
      <c r="N498" s="95"/>
    </row>
    <row r="499" spans="1:14" ht="20.100000000000001" customHeight="1" x14ac:dyDescent="0.25">
      <c r="A499" s="43">
        <v>493</v>
      </c>
      <c r="B499" s="18"/>
      <c r="C499" s="18"/>
      <c r="D499" s="19"/>
      <c r="E499" s="19"/>
      <c r="F499" s="241"/>
      <c r="G499" s="19"/>
      <c r="H499" s="229"/>
      <c r="I499" s="229"/>
      <c r="J499" s="20"/>
      <c r="K499" s="205"/>
      <c r="L499" s="205"/>
      <c r="M499" s="100" t="str">
        <f t="shared" si="7"/>
        <v/>
      </c>
      <c r="N499" s="95"/>
    </row>
    <row r="500" spans="1:14" ht="20.100000000000001" customHeight="1" x14ac:dyDescent="0.25">
      <c r="A500" s="43">
        <v>494</v>
      </c>
      <c r="B500" s="18"/>
      <c r="C500" s="18"/>
      <c r="D500" s="19"/>
      <c r="E500" s="19"/>
      <c r="F500" s="241"/>
      <c r="G500" s="19"/>
      <c r="H500" s="229"/>
      <c r="I500" s="229"/>
      <c r="J500" s="20"/>
      <c r="K500" s="205"/>
      <c r="L500" s="205"/>
      <c r="M500" s="100" t="str">
        <f t="shared" si="7"/>
        <v/>
      </c>
      <c r="N500" s="95"/>
    </row>
    <row r="501" spans="1:14" ht="20.100000000000001" customHeight="1" x14ac:dyDescent="0.25">
      <c r="A501" s="43">
        <v>495</v>
      </c>
      <c r="B501" s="18"/>
      <c r="C501" s="18"/>
      <c r="D501" s="19"/>
      <c r="E501" s="19"/>
      <c r="F501" s="241"/>
      <c r="G501" s="19"/>
      <c r="H501" s="229"/>
      <c r="I501" s="229"/>
      <c r="J501" s="20"/>
      <c r="K501" s="205"/>
      <c r="L501" s="205"/>
      <c r="M501" s="100" t="str">
        <f t="shared" si="7"/>
        <v/>
      </c>
      <c r="N501" s="95"/>
    </row>
    <row r="502" spans="1:14" ht="20.100000000000001" customHeight="1" x14ac:dyDescent="0.25">
      <c r="A502" s="43">
        <v>496</v>
      </c>
      <c r="B502" s="18"/>
      <c r="C502" s="18"/>
      <c r="D502" s="19"/>
      <c r="E502" s="19"/>
      <c r="F502" s="241"/>
      <c r="G502" s="19"/>
      <c r="H502" s="229"/>
      <c r="I502" s="229"/>
      <c r="J502" s="20"/>
      <c r="K502" s="205"/>
      <c r="L502" s="205"/>
      <c r="M502" s="100" t="str">
        <f t="shared" si="7"/>
        <v/>
      </c>
      <c r="N502" s="95"/>
    </row>
    <row r="503" spans="1:14" ht="20.100000000000001" customHeight="1" x14ac:dyDescent="0.25">
      <c r="A503" s="43">
        <v>497</v>
      </c>
      <c r="B503" s="18"/>
      <c r="C503" s="18"/>
      <c r="D503" s="19"/>
      <c r="E503" s="19"/>
      <c r="F503" s="241"/>
      <c r="G503" s="19"/>
      <c r="H503" s="229"/>
      <c r="I503" s="229"/>
      <c r="J503" s="20"/>
      <c r="K503" s="205"/>
      <c r="L503" s="205"/>
      <c r="M503" s="100" t="str">
        <f t="shared" si="7"/>
        <v/>
      </c>
      <c r="N503" s="95"/>
    </row>
    <row r="504" spans="1:14" ht="20.100000000000001" customHeight="1" x14ac:dyDescent="0.25">
      <c r="A504" s="43">
        <v>498</v>
      </c>
      <c r="B504" s="18"/>
      <c r="C504" s="18"/>
      <c r="D504" s="19"/>
      <c r="E504" s="19"/>
      <c r="F504" s="241"/>
      <c r="G504" s="19"/>
      <c r="H504" s="229"/>
      <c r="I504" s="229"/>
      <c r="J504" s="20"/>
      <c r="K504" s="205"/>
      <c r="L504" s="205"/>
      <c r="M504" s="100" t="str">
        <f t="shared" si="7"/>
        <v/>
      </c>
      <c r="N504" s="95"/>
    </row>
    <row r="505" spans="1:14" ht="20.100000000000001" customHeight="1" x14ac:dyDescent="0.25">
      <c r="A505" s="43">
        <v>499</v>
      </c>
      <c r="B505" s="18"/>
      <c r="C505" s="18"/>
      <c r="D505" s="19"/>
      <c r="E505" s="19"/>
      <c r="F505" s="241"/>
      <c r="G505" s="19"/>
      <c r="H505" s="229"/>
      <c r="I505" s="229"/>
      <c r="J505" s="20"/>
      <c r="K505" s="205"/>
      <c r="L505" s="205"/>
      <c r="M505" s="100" t="str">
        <f t="shared" si="7"/>
        <v/>
      </c>
      <c r="N505" s="95"/>
    </row>
    <row r="506" spans="1:14" ht="20.100000000000001" customHeight="1" thickBot="1" x14ac:dyDescent="0.3">
      <c r="A506" s="44">
        <v>500</v>
      </c>
      <c r="B506" s="22"/>
      <c r="C506" s="22"/>
      <c r="D506" s="23"/>
      <c r="E506" s="23"/>
      <c r="F506" s="241"/>
      <c r="G506" s="23"/>
      <c r="H506" s="230"/>
      <c r="I506" s="230"/>
      <c r="J506" s="24"/>
      <c r="K506" s="205"/>
      <c r="L506" s="205"/>
      <c r="M506" s="100" t="str">
        <f t="shared" si="7"/>
        <v/>
      </c>
      <c r="N506" s="96"/>
    </row>
    <row r="507" spans="1:14" s="45" customFormat="1" ht="20.100000000000001" customHeight="1" thickBot="1" x14ac:dyDescent="0.35">
      <c r="E507" s="48"/>
      <c r="F507" s="48"/>
      <c r="G507" s="48"/>
      <c r="H507" s="48"/>
      <c r="I507" s="48"/>
      <c r="J507" s="54"/>
      <c r="K507" s="622" t="s">
        <v>35</v>
      </c>
      <c r="L507" s="623"/>
      <c r="M507" s="46">
        <f>SUM(M7:M506)</f>
        <v>0</v>
      </c>
      <c r="N507" s="30"/>
    </row>
    <row r="508" spans="1:14" x14ac:dyDescent="0.25">
      <c r="J508" s="29"/>
    </row>
  </sheetData>
  <sheetProtection password="C903" sheet="1" objects="1" scenarios="1"/>
  <mergeCells count="5">
    <mergeCell ref="A1:N1"/>
    <mergeCell ref="A2:N2"/>
    <mergeCell ref="A3:A4"/>
    <mergeCell ref="J4:L4"/>
    <mergeCell ref="K507:L507"/>
  </mergeCells>
  <phoneticPr fontId="29" type="noConversion"/>
  <dataValidations count="3">
    <dataValidation showInputMessage="1" showErrorMessage="1" sqref="H7:I506"/>
    <dataValidation type="decimal" operator="greaterThan" allowBlank="1" showInputMessage="1" showErrorMessage="1" sqref="J7:J506 M7:M506">
      <formula1>0</formula1>
    </dataValidation>
    <dataValidation type="list" allowBlank="1" showInputMessage="1" showErrorMessage="1" sqref="G5 E5:E6 F6"/>
  </dataValidations>
  <pageMargins left="0.7" right="0.7" top="0.75" bottom="0.75" header="0.3" footer="0.3"/>
  <pageSetup paperSize="9" scale="37"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14:formula1>
            <xm:f>Listes!$B$3:$B$6</xm:f>
          </x14:formula1>
          <xm:sqref>E7:E506</xm:sqref>
        </x14:dataValidation>
        <x14:dataValidation type="list" showInputMessage="1" showErrorMessage="1">
          <x14:formula1>
            <xm:f>Listes!$C$11:$C$12</xm:f>
          </x14:formula1>
          <xm:sqref>F7:F506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L508"/>
  <sheetViews>
    <sheetView zoomScaleNormal="100" workbookViewId="0">
      <pane ySplit="4" topLeftCell="A5" activePane="bottomLeft" state="frozen"/>
      <selection activeCell="H12" sqref="H12"/>
      <selection pane="bottomLeft" activeCell="H5" sqref="H5:I5"/>
    </sheetView>
  </sheetViews>
  <sheetFormatPr baseColWidth="10" defaultColWidth="11.42578125" defaultRowHeight="15" x14ac:dyDescent="0.25"/>
  <cols>
    <col min="1" max="1" width="10.7109375" style="30" customWidth="1"/>
    <col min="2" max="2" width="52.5703125" style="30" customWidth="1"/>
    <col min="3" max="3" width="30.7109375" style="30" customWidth="1"/>
    <col min="4" max="4" width="20.7109375" style="30" customWidth="1"/>
    <col min="5" max="5" width="32.7109375" style="30" bestFit="1" customWidth="1"/>
    <col min="6" max="6" width="32.7109375" style="357" customWidth="1"/>
    <col min="7" max="7" width="32.7109375" style="30" customWidth="1"/>
    <col min="8" max="8" width="26.7109375" style="30" customWidth="1"/>
    <col min="9" max="9" width="27.85546875" style="30" customWidth="1"/>
    <col min="10" max="11" width="17.7109375" style="30" customWidth="1"/>
    <col min="12" max="12" width="51.85546875" style="30" customWidth="1"/>
    <col min="13" max="16384" width="11.42578125" style="30"/>
  </cols>
  <sheetData>
    <row r="1" spans="1:12" ht="29.25" thickBot="1" x14ac:dyDescent="0.3">
      <c r="A1" s="609" t="s">
        <v>4</v>
      </c>
      <c r="B1" s="610"/>
      <c r="C1" s="610"/>
      <c r="D1" s="610"/>
      <c r="E1" s="610"/>
      <c r="F1" s="610"/>
      <c r="G1" s="610"/>
      <c r="H1" s="610"/>
      <c r="I1" s="610"/>
      <c r="J1" s="610"/>
      <c r="K1" s="610"/>
      <c r="L1" s="611"/>
    </row>
    <row r="2" spans="1:12" ht="45" customHeight="1" thickBot="1" x14ac:dyDescent="0.3">
      <c r="A2" s="612" t="s">
        <v>167</v>
      </c>
      <c r="B2" s="613"/>
      <c r="C2" s="613"/>
      <c r="D2" s="613"/>
      <c r="E2" s="613"/>
      <c r="F2" s="613"/>
      <c r="G2" s="613"/>
      <c r="H2" s="613"/>
      <c r="I2" s="613"/>
      <c r="J2" s="613"/>
      <c r="K2" s="613"/>
      <c r="L2" s="614"/>
    </row>
    <row r="3" spans="1:12" ht="30" x14ac:dyDescent="0.25">
      <c r="A3" s="615" t="s">
        <v>0</v>
      </c>
      <c r="B3" s="216" t="s">
        <v>3</v>
      </c>
      <c r="C3" s="216" t="s">
        <v>71</v>
      </c>
      <c r="D3" s="216" t="s">
        <v>40</v>
      </c>
      <c r="E3" s="216" t="s">
        <v>34</v>
      </c>
      <c r="F3" s="216" t="s">
        <v>277</v>
      </c>
      <c r="G3" s="232" t="s">
        <v>134</v>
      </c>
      <c r="H3" s="216" t="s">
        <v>203</v>
      </c>
      <c r="I3" s="216" t="s">
        <v>204</v>
      </c>
      <c r="J3" s="232" t="s">
        <v>93</v>
      </c>
      <c r="K3" s="232" t="s">
        <v>169</v>
      </c>
      <c r="L3" s="217" t="s">
        <v>27</v>
      </c>
    </row>
    <row r="4" spans="1:12" ht="38.25" x14ac:dyDescent="0.25">
      <c r="A4" s="616"/>
      <c r="B4" s="218" t="s">
        <v>127</v>
      </c>
      <c r="C4" s="619" t="s">
        <v>129</v>
      </c>
      <c r="D4" s="621"/>
      <c r="E4" s="218" t="s">
        <v>77</v>
      </c>
      <c r="F4" s="218" t="s">
        <v>273</v>
      </c>
      <c r="G4" s="218" t="s">
        <v>135</v>
      </c>
      <c r="H4" s="218" t="s">
        <v>210</v>
      </c>
      <c r="I4" s="218" t="s">
        <v>211</v>
      </c>
      <c r="J4" s="218" t="s">
        <v>92</v>
      </c>
      <c r="K4" s="233" t="s">
        <v>171</v>
      </c>
      <c r="L4" s="219" t="s">
        <v>28</v>
      </c>
    </row>
    <row r="5" spans="1:12" ht="20.100000000000001" customHeight="1" thickBot="1" x14ac:dyDescent="0.3">
      <c r="A5" s="36" t="s">
        <v>29</v>
      </c>
      <c r="B5" s="37" t="s">
        <v>128</v>
      </c>
      <c r="C5" s="37" t="s">
        <v>136</v>
      </c>
      <c r="D5" s="37" t="s">
        <v>130</v>
      </c>
      <c r="E5" s="245" t="s">
        <v>63</v>
      </c>
      <c r="F5" s="38" t="s">
        <v>274</v>
      </c>
      <c r="G5" s="245" t="s">
        <v>131</v>
      </c>
      <c r="H5" s="246">
        <v>45292</v>
      </c>
      <c r="I5" s="246">
        <v>45292</v>
      </c>
      <c r="J5" s="247">
        <v>1900</v>
      </c>
      <c r="K5" s="53"/>
      <c r="L5" s="41" t="s">
        <v>137</v>
      </c>
    </row>
    <row r="6" spans="1:12" ht="20.100000000000001" customHeight="1" thickBot="1" x14ac:dyDescent="0.3">
      <c r="A6" s="42"/>
      <c r="B6" s="235"/>
      <c r="C6" s="235"/>
      <c r="D6" s="235"/>
      <c r="E6" s="221"/>
      <c r="F6" s="221"/>
      <c r="G6" s="248"/>
      <c r="H6" s="249"/>
      <c r="I6" s="250" t="s">
        <v>35</v>
      </c>
      <c r="J6" s="251">
        <f>SUM(J7:J506)</f>
        <v>0</v>
      </c>
      <c r="K6" s="252"/>
      <c r="L6" s="240"/>
    </row>
    <row r="7" spans="1:12" ht="20.100000000000001" customHeight="1" x14ac:dyDescent="0.25">
      <c r="A7" s="42">
        <v>1</v>
      </c>
      <c r="B7" s="19"/>
      <c r="C7" s="19"/>
      <c r="D7" s="202"/>
      <c r="E7" s="202"/>
      <c r="F7" s="202"/>
      <c r="G7" s="202"/>
      <c r="H7" s="226"/>
      <c r="I7" s="226"/>
      <c r="J7" s="253"/>
      <c r="K7" s="105" t="str">
        <f>IF(G7="", "", IF(E7="Billets de train", "", IF(E7="", "", VLOOKUP(G7, Listes!$G$31:$H$33, 2, FALSE))))</f>
        <v/>
      </c>
      <c r="L7" s="94"/>
    </row>
    <row r="8" spans="1:12" ht="20.100000000000001" customHeight="1" x14ac:dyDescent="0.25">
      <c r="A8" s="43">
        <v>2</v>
      </c>
      <c r="B8" s="19"/>
      <c r="C8" s="19"/>
      <c r="D8" s="202"/>
      <c r="E8" s="19"/>
      <c r="F8" s="202"/>
      <c r="G8" s="19"/>
      <c r="H8" s="226"/>
      <c r="I8" s="226"/>
      <c r="J8" s="21"/>
      <c r="K8" s="105" t="str">
        <f>IF(G8="", "", IF(E8="Billets de train", "", IF(E8="", "", VLOOKUP(G8, Listes!$G$31:$H$33, 2, FALSE))))</f>
        <v/>
      </c>
      <c r="L8" s="95"/>
    </row>
    <row r="9" spans="1:12" ht="20.100000000000001" customHeight="1" x14ac:dyDescent="0.25">
      <c r="A9" s="43">
        <v>3</v>
      </c>
      <c r="B9" s="19"/>
      <c r="C9" s="19"/>
      <c r="D9" s="202"/>
      <c r="E9" s="202"/>
      <c r="F9" s="202"/>
      <c r="G9" s="19"/>
      <c r="H9" s="226"/>
      <c r="I9" s="226"/>
      <c r="J9" s="21"/>
      <c r="K9" s="105" t="str">
        <f>IF(G9="", "", IF(E9="Billets de train", "", IF(E9="", "", VLOOKUP(G9, Listes!$G$31:$H$33, 2, FALSE))))</f>
        <v/>
      </c>
      <c r="L9" s="95"/>
    </row>
    <row r="10" spans="1:12" ht="20.100000000000001" customHeight="1" x14ac:dyDescent="0.25">
      <c r="A10" s="43">
        <v>4</v>
      </c>
      <c r="B10" s="19"/>
      <c r="C10" s="19"/>
      <c r="D10" s="202"/>
      <c r="E10" s="19"/>
      <c r="F10" s="202"/>
      <c r="G10" s="19"/>
      <c r="H10" s="226"/>
      <c r="I10" s="226"/>
      <c r="J10" s="21"/>
      <c r="K10" s="105" t="str">
        <f>IF(G10="", "", IF(E10="Billets de train", "", IF(E10="", "", VLOOKUP(G10, Listes!$G$31:$H$33, 2, FALSE))))</f>
        <v/>
      </c>
      <c r="L10" s="95"/>
    </row>
    <row r="11" spans="1:12" ht="20.100000000000001" customHeight="1" x14ac:dyDescent="0.25">
      <c r="A11" s="43">
        <v>5</v>
      </c>
      <c r="B11" s="19"/>
      <c r="C11" s="19"/>
      <c r="D11" s="202"/>
      <c r="E11" s="202"/>
      <c r="F11" s="202"/>
      <c r="G11" s="19"/>
      <c r="H11" s="226"/>
      <c r="I11" s="226"/>
      <c r="J11" s="21"/>
      <c r="K11" s="105" t="str">
        <f>IF(G11="", "", IF(E11="Billets de train", "", IF(E11="", "", VLOOKUP(G11, Listes!$G$31:$H$33, 2, FALSE))))</f>
        <v/>
      </c>
      <c r="L11" s="95"/>
    </row>
    <row r="12" spans="1:12" ht="20.100000000000001" customHeight="1" x14ac:dyDescent="0.25">
      <c r="A12" s="43">
        <v>6</v>
      </c>
      <c r="B12" s="19"/>
      <c r="C12" s="19"/>
      <c r="D12" s="19"/>
      <c r="E12" s="19"/>
      <c r="F12" s="202"/>
      <c r="G12" s="19"/>
      <c r="H12" s="229"/>
      <c r="I12" s="229"/>
      <c r="J12" s="21"/>
      <c r="K12" s="105" t="str">
        <f>IF(G12="", "", IF(E12="Billets de train", "", IF(E12="", "", VLOOKUP(G12, Listes!$G$31:$H$33, 2, FALSE))))</f>
        <v/>
      </c>
      <c r="L12" s="95"/>
    </row>
    <row r="13" spans="1:12" ht="20.100000000000001" customHeight="1" x14ac:dyDescent="0.25">
      <c r="A13" s="43">
        <v>7</v>
      </c>
      <c r="B13" s="19"/>
      <c r="C13" s="19"/>
      <c r="D13" s="19"/>
      <c r="E13" s="19"/>
      <c r="F13" s="202"/>
      <c r="G13" s="19"/>
      <c r="H13" s="19"/>
      <c r="I13" s="19"/>
      <c r="J13" s="21"/>
      <c r="K13" s="105" t="str">
        <f>IF(G13="", "", IF(E13="Billets de train", "", IF(E13="", "", VLOOKUP(G13, Listes!$G$31:$H$33, 2, FALSE))))</f>
        <v/>
      </c>
      <c r="L13" s="95"/>
    </row>
    <row r="14" spans="1:12" ht="20.100000000000001" customHeight="1" x14ac:dyDescent="0.25">
      <c r="A14" s="43">
        <v>8</v>
      </c>
      <c r="B14" s="18"/>
      <c r="C14" s="18"/>
      <c r="D14" s="19"/>
      <c r="E14" s="19"/>
      <c r="F14" s="202"/>
      <c r="G14" s="19"/>
      <c r="H14" s="19"/>
      <c r="I14" s="19"/>
      <c r="J14" s="21"/>
      <c r="K14" s="105" t="str">
        <f>IF(G14="", "", IF(E14="Billets de train", "", IF(E14="", "", VLOOKUP(G14, Listes!$G$31:$H$33, 2, FALSE))))</f>
        <v/>
      </c>
      <c r="L14" s="95"/>
    </row>
    <row r="15" spans="1:12" ht="20.100000000000001" customHeight="1" x14ac:dyDescent="0.25">
      <c r="A15" s="43">
        <v>9</v>
      </c>
      <c r="B15" s="18"/>
      <c r="C15" s="18"/>
      <c r="D15" s="19"/>
      <c r="E15" s="19"/>
      <c r="F15" s="202"/>
      <c r="G15" s="19"/>
      <c r="H15" s="19"/>
      <c r="I15" s="19"/>
      <c r="J15" s="21"/>
      <c r="K15" s="105" t="str">
        <f>IF(G15="", "", IF(E15="Billets de train", "", IF(E15="", "", VLOOKUP(G15, Listes!$G$31:$H$33, 2, FALSE))))</f>
        <v/>
      </c>
      <c r="L15" s="95"/>
    </row>
    <row r="16" spans="1:12" ht="20.100000000000001" customHeight="1" x14ac:dyDescent="0.25">
      <c r="A16" s="43">
        <v>10</v>
      </c>
      <c r="B16" s="18"/>
      <c r="C16" s="18"/>
      <c r="D16" s="19"/>
      <c r="E16" s="19"/>
      <c r="F16" s="202"/>
      <c r="G16" s="19"/>
      <c r="H16" s="19"/>
      <c r="I16" s="19"/>
      <c r="J16" s="21"/>
      <c r="K16" s="105" t="str">
        <f>IF(G16="", "", IF(E16="Billets de train", "", IF(E16="", "", VLOOKUP(G16, Listes!$G$31:$H$33, 2, FALSE))))</f>
        <v/>
      </c>
      <c r="L16" s="95"/>
    </row>
    <row r="17" spans="1:12" ht="20.100000000000001" customHeight="1" x14ac:dyDescent="0.25">
      <c r="A17" s="43">
        <v>11</v>
      </c>
      <c r="B17" s="18"/>
      <c r="C17" s="18"/>
      <c r="D17" s="19"/>
      <c r="E17" s="19"/>
      <c r="F17" s="202"/>
      <c r="G17" s="19"/>
      <c r="H17" s="19"/>
      <c r="I17" s="19"/>
      <c r="J17" s="21"/>
      <c r="K17" s="105" t="str">
        <f>IF(G17="", "", IF(E17="Billets de train", "", IF(E17="", "", VLOOKUP(G17, Listes!$G$31:$H$33, 2, FALSE))))</f>
        <v/>
      </c>
      <c r="L17" s="95"/>
    </row>
    <row r="18" spans="1:12" ht="20.100000000000001" customHeight="1" x14ac:dyDescent="0.25">
      <c r="A18" s="43">
        <v>12</v>
      </c>
      <c r="B18" s="18"/>
      <c r="C18" s="18"/>
      <c r="D18" s="19"/>
      <c r="E18" s="19"/>
      <c r="F18" s="202"/>
      <c r="G18" s="19"/>
      <c r="H18" s="19"/>
      <c r="I18" s="19"/>
      <c r="J18" s="21"/>
      <c r="K18" s="105" t="str">
        <f>IF(G18="", "", IF(E18="Billets de train", "", IF(E18="", "", VLOOKUP(G18, Listes!$G$31:$H$33, 2, FALSE))))</f>
        <v/>
      </c>
      <c r="L18" s="95"/>
    </row>
    <row r="19" spans="1:12" ht="20.100000000000001" customHeight="1" x14ac:dyDescent="0.25">
      <c r="A19" s="43">
        <v>13</v>
      </c>
      <c r="B19" s="18"/>
      <c r="C19" s="18"/>
      <c r="D19" s="19"/>
      <c r="E19" s="19"/>
      <c r="F19" s="202"/>
      <c r="G19" s="19"/>
      <c r="H19" s="19"/>
      <c r="I19" s="19"/>
      <c r="J19" s="21"/>
      <c r="K19" s="105" t="str">
        <f>IF(G19="", "", IF(E19="Billets de train", "", IF(E19="", "", VLOOKUP(G19, Listes!$G$31:$H$33, 2, FALSE))))</f>
        <v/>
      </c>
      <c r="L19" s="95"/>
    </row>
    <row r="20" spans="1:12" ht="20.100000000000001" customHeight="1" x14ac:dyDescent="0.25">
      <c r="A20" s="43">
        <v>14</v>
      </c>
      <c r="B20" s="18"/>
      <c r="C20" s="18"/>
      <c r="D20" s="19"/>
      <c r="E20" s="19"/>
      <c r="F20" s="202"/>
      <c r="G20" s="19"/>
      <c r="H20" s="19"/>
      <c r="I20" s="19"/>
      <c r="J20" s="21"/>
      <c r="K20" s="105" t="str">
        <f>IF(G20="", "", IF(E20="Billets de train", "", IF(E20="", "", VLOOKUP(G20, Listes!$G$31:$H$33, 2, FALSE))))</f>
        <v/>
      </c>
      <c r="L20" s="95"/>
    </row>
    <row r="21" spans="1:12" ht="20.100000000000001" customHeight="1" x14ac:dyDescent="0.25">
      <c r="A21" s="43">
        <v>15</v>
      </c>
      <c r="B21" s="18"/>
      <c r="C21" s="18"/>
      <c r="D21" s="19"/>
      <c r="E21" s="19"/>
      <c r="F21" s="202"/>
      <c r="G21" s="19"/>
      <c r="H21" s="19"/>
      <c r="I21" s="19"/>
      <c r="J21" s="21"/>
      <c r="K21" s="105" t="str">
        <f>IF(G21="", "", IF(E21="Billets de train", "", IF(E21="", "", VLOOKUP(G21, Listes!$G$31:$H$33, 2, FALSE))))</f>
        <v/>
      </c>
      <c r="L21" s="95"/>
    </row>
    <row r="22" spans="1:12" ht="20.100000000000001" customHeight="1" x14ac:dyDescent="0.25">
      <c r="A22" s="43">
        <v>16</v>
      </c>
      <c r="B22" s="18"/>
      <c r="C22" s="18"/>
      <c r="D22" s="19"/>
      <c r="E22" s="19"/>
      <c r="F22" s="202"/>
      <c r="G22" s="19"/>
      <c r="H22" s="19"/>
      <c r="I22" s="19"/>
      <c r="J22" s="21"/>
      <c r="K22" s="105" t="str">
        <f>IF(G22="", "", IF(E22="Billets de train", "", IF(E22="", "", VLOOKUP(G22, Listes!$G$31:$H$33, 2, FALSE))))</f>
        <v/>
      </c>
      <c r="L22" s="95"/>
    </row>
    <row r="23" spans="1:12" ht="20.100000000000001" customHeight="1" x14ac:dyDescent="0.25">
      <c r="A23" s="43">
        <v>17</v>
      </c>
      <c r="B23" s="18"/>
      <c r="C23" s="18"/>
      <c r="D23" s="19"/>
      <c r="E23" s="19"/>
      <c r="F23" s="202"/>
      <c r="G23" s="19"/>
      <c r="H23" s="19"/>
      <c r="I23" s="19"/>
      <c r="J23" s="21"/>
      <c r="K23" s="105" t="str">
        <f>IF(G23="", "", IF(E23="Billets de train", "", IF(E23="", "", VLOOKUP(G23, Listes!$G$31:$H$33, 2, FALSE))))</f>
        <v/>
      </c>
      <c r="L23" s="95"/>
    </row>
    <row r="24" spans="1:12" ht="20.100000000000001" customHeight="1" x14ac:dyDescent="0.25">
      <c r="A24" s="43">
        <v>18</v>
      </c>
      <c r="B24" s="18"/>
      <c r="C24" s="18"/>
      <c r="D24" s="19"/>
      <c r="E24" s="19"/>
      <c r="F24" s="202"/>
      <c r="G24" s="19"/>
      <c r="H24" s="19"/>
      <c r="I24" s="19"/>
      <c r="J24" s="21"/>
      <c r="K24" s="105" t="str">
        <f>IF(G24="", "", IF(E24="Billets de train", "", IF(E24="", "", VLOOKUP(G24, Listes!$G$31:$H$33, 2, FALSE))))</f>
        <v/>
      </c>
      <c r="L24" s="95"/>
    </row>
    <row r="25" spans="1:12" ht="20.100000000000001" customHeight="1" x14ac:dyDescent="0.25">
      <c r="A25" s="43">
        <v>19</v>
      </c>
      <c r="B25" s="18"/>
      <c r="C25" s="18"/>
      <c r="D25" s="19"/>
      <c r="E25" s="19"/>
      <c r="F25" s="202"/>
      <c r="G25" s="19"/>
      <c r="H25" s="19"/>
      <c r="I25" s="19"/>
      <c r="J25" s="21"/>
      <c r="K25" s="105" t="str">
        <f>IF(G25="", "", IF(E25="Billets de train", "", IF(E25="", "", VLOOKUP(G25, Listes!$G$31:$H$33, 2, FALSE))))</f>
        <v/>
      </c>
      <c r="L25" s="95"/>
    </row>
    <row r="26" spans="1:12" ht="20.100000000000001" customHeight="1" x14ac:dyDescent="0.25">
      <c r="A26" s="43">
        <v>20</v>
      </c>
      <c r="B26" s="18"/>
      <c r="C26" s="18"/>
      <c r="D26" s="19"/>
      <c r="E26" s="19"/>
      <c r="F26" s="202"/>
      <c r="G26" s="19"/>
      <c r="H26" s="19"/>
      <c r="I26" s="19"/>
      <c r="J26" s="21"/>
      <c r="K26" s="105" t="str">
        <f>IF(G26="", "", IF(E26="Billets de train", "", IF(E26="", "", VLOOKUP(G26, Listes!$G$31:$H$33, 2, FALSE))))</f>
        <v/>
      </c>
      <c r="L26" s="95"/>
    </row>
    <row r="27" spans="1:12" ht="20.100000000000001" customHeight="1" x14ac:dyDescent="0.25">
      <c r="A27" s="43">
        <v>21</v>
      </c>
      <c r="B27" s="18"/>
      <c r="C27" s="18"/>
      <c r="D27" s="19"/>
      <c r="E27" s="19"/>
      <c r="F27" s="202"/>
      <c r="G27" s="19"/>
      <c r="H27" s="19"/>
      <c r="I27" s="19"/>
      <c r="J27" s="21"/>
      <c r="K27" s="105" t="str">
        <f>IF(G27="", "", IF(E27="Billets de train", "", IF(E27="", "", VLOOKUP(G27, Listes!$G$31:$H$33, 2, FALSE))))</f>
        <v/>
      </c>
      <c r="L27" s="95"/>
    </row>
    <row r="28" spans="1:12" ht="20.100000000000001" customHeight="1" x14ac:dyDescent="0.25">
      <c r="A28" s="43">
        <v>22</v>
      </c>
      <c r="B28" s="18"/>
      <c r="C28" s="18"/>
      <c r="D28" s="19"/>
      <c r="E28" s="19"/>
      <c r="F28" s="202"/>
      <c r="G28" s="19"/>
      <c r="H28" s="19"/>
      <c r="I28" s="19"/>
      <c r="J28" s="21"/>
      <c r="K28" s="105" t="str">
        <f>IF(G28="", "", IF(E28="Billets de train", "", IF(E28="", "", VLOOKUP(G28, Listes!$G$31:$H$33, 2, FALSE))))</f>
        <v/>
      </c>
      <c r="L28" s="95"/>
    </row>
    <row r="29" spans="1:12" ht="20.100000000000001" customHeight="1" x14ac:dyDescent="0.25">
      <c r="A29" s="43">
        <v>23</v>
      </c>
      <c r="B29" s="18"/>
      <c r="C29" s="18"/>
      <c r="D29" s="19"/>
      <c r="E29" s="19"/>
      <c r="F29" s="202"/>
      <c r="G29" s="19"/>
      <c r="H29" s="19"/>
      <c r="I29" s="19"/>
      <c r="J29" s="21"/>
      <c r="K29" s="105" t="str">
        <f>IF(G29="", "", IF(E29="Billets de train", "", IF(E29="", "", VLOOKUP(G29, Listes!$G$31:$H$33, 2, FALSE))))</f>
        <v/>
      </c>
      <c r="L29" s="95"/>
    </row>
    <row r="30" spans="1:12" ht="20.100000000000001" customHeight="1" x14ac:dyDescent="0.25">
      <c r="A30" s="43">
        <v>24</v>
      </c>
      <c r="B30" s="18"/>
      <c r="C30" s="18"/>
      <c r="D30" s="19"/>
      <c r="E30" s="19"/>
      <c r="F30" s="202"/>
      <c r="G30" s="19"/>
      <c r="H30" s="19"/>
      <c r="I30" s="19"/>
      <c r="J30" s="21"/>
      <c r="K30" s="105" t="str">
        <f>IF(G30="", "", IF(E30="Billets de train", "", IF(E30="", "", VLOOKUP(G30, Listes!$G$31:$H$33, 2, FALSE))))</f>
        <v/>
      </c>
      <c r="L30" s="95"/>
    </row>
    <row r="31" spans="1:12" ht="20.100000000000001" customHeight="1" x14ac:dyDescent="0.25">
      <c r="A31" s="43">
        <v>25</v>
      </c>
      <c r="B31" s="18"/>
      <c r="C31" s="18"/>
      <c r="D31" s="19"/>
      <c r="E31" s="19"/>
      <c r="F31" s="202"/>
      <c r="G31" s="19"/>
      <c r="H31" s="19"/>
      <c r="I31" s="19"/>
      <c r="J31" s="21"/>
      <c r="K31" s="105" t="str">
        <f>IF(G31="", "", IF(E31="Billets de train", "", IF(E31="", "", VLOOKUP(G31, Listes!$G$31:$H$33, 2, FALSE))))</f>
        <v/>
      </c>
      <c r="L31" s="95"/>
    </row>
    <row r="32" spans="1:12" ht="20.100000000000001" customHeight="1" x14ac:dyDescent="0.25">
      <c r="A32" s="43">
        <v>26</v>
      </c>
      <c r="B32" s="18"/>
      <c r="C32" s="18"/>
      <c r="D32" s="19"/>
      <c r="E32" s="19"/>
      <c r="F32" s="202"/>
      <c r="G32" s="19"/>
      <c r="H32" s="19"/>
      <c r="I32" s="19"/>
      <c r="J32" s="21"/>
      <c r="K32" s="105" t="str">
        <f>IF(G32="", "", IF(E32="Billets de train", "", IF(E32="", "", VLOOKUP(G32, Listes!$G$31:$H$33, 2, FALSE))))</f>
        <v/>
      </c>
      <c r="L32" s="95"/>
    </row>
    <row r="33" spans="1:12" ht="20.100000000000001" customHeight="1" x14ac:dyDescent="0.25">
      <c r="A33" s="43">
        <v>27</v>
      </c>
      <c r="B33" s="18"/>
      <c r="C33" s="18"/>
      <c r="D33" s="19"/>
      <c r="E33" s="19"/>
      <c r="F33" s="202"/>
      <c r="G33" s="19"/>
      <c r="H33" s="19"/>
      <c r="I33" s="19"/>
      <c r="J33" s="21"/>
      <c r="K33" s="105" t="str">
        <f>IF(G33="", "", IF(E33="Billets de train", "", IF(E33="", "", VLOOKUP(G33, Listes!$G$31:$H$33, 2, FALSE))))</f>
        <v/>
      </c>
      <c r="L33" s="95"/>
    </row>
    <row r="34" spans="1:12" ht="20.100000000000001" customHeight="1" x14ac:dyDescent="0.25">
      <c r="A34" s="43">
        <v>28</v>
      </c>
      <c r="B34" s="18"/>
      <c r="C34" s="18"/>
      <c r="D34" s="19"/>
      <c r="E34" s="19"/>
      <c r="F34" s="202"/>
      <c r="G34" s="19"/>
      <c r="H34" s="19"/>
      <c r="I34" s="19"/>
      <c r="J34" s="21"/>
      <c r="K34" s="105" t="str">
        <f>IF(G34="", "", IF(E34="Billets de train", "", IF(E34="", "", VLOOKUP(G34, Listes!$G$31:$H$33, 2, FALSE))))</f>
        <v/>
      </c>
      <c r="L34" s="95"/>
    </row>
    <row r="35" spans="1:12" ht="20.100000000000001" customHeight="1" x14ac:dyDescent="0.25">
      <c r="A35" s="43">
        <v>29</v>
      </c>
      <c r="B35" s="18"/>
      <c r="C35" s="18"/>
      <c r="D35" s="19"/>
      <c r="E35" s="19"/>
      <c r="F35" s="202"/>
      <c r="G35" s="19"/>
      <c r="H35" s="19"/>
      <c r="I35" s="19"/>
      <c r="J35" s="21"/>
      <c r="K35" s="105" t="str">
        <f>IF(G35="", "", IF(E35="Billets de train", "", IF(E35="", "", VLOOKUP(G35, Listes!$G$31:$H$33, 2, FALSE))))</f>
        <v/>
      </c>
      <c r="L35" s="95"/>
    </row>
    <row r="36" spans="1:12" ht="20.100000000000001" customHeight="1" x14ac:dyDescent="0.25">
      <c r="A36" s="43">
        <v>30</v>
      </c>
      <c r="B36" s="18"/>
      <c r="C36" s="18"/>
      <c r="D36" s="19"/>
      <c r="E36" s="19"/>
      <c r="F36" s="202"/>
      <c r="G36" s="19"/>
      <c r="H36" s="19"/>
      <c r="I36" s="19"/>
      <c r="J36" s="21"/>
      <c r="K36" s="105" t="str">
        <f>IF(G36="", "", IF(E36="Billets de train", "", IF(E36="", "", VLOOKUP(G36, Listes!$G$31:$H$33, 2, FALSE))))</f>
        <v/>
      </c>
      <c r="L36" s="95"/>
    </row>
    <row r="37" spans="1:12" ht="20.100000000000001" customHeight="1" x14ac:dyDescent="0.25">
      <c r="A37" s="43">
        <v>31</v>
      </c>
      <c r="B37" s="18"/>
      <c r="C37" s="18"/>
      <c r="D37" s="19"/>
      <c r="E37" s="19"/>
      <c r="F37" s="202"/>
      <c r="G37" s="19"/>
      <c r="H37" s="19"/>
      <c r="I37" s="19"/>
      <c r="J37" s="21"/>
      <c r="K37" s="105" t="str">
        <f>IF(G37="", "", IF(E37="Billets de train", "", IF(E37="", "", VLOOKUP(G37, Listes!$G$31:$H$33, 2, FALSE))))</f>
        <v/>
      </c>
      <c r="L37" s="95"/>
    </row>
    <row r="38" spans="1:12" ht="20.100000000000001" customHeight="1" x14ac:dyDescent="0.25">
      <c r="A38" s="43">
        <v>32</v>
      </c>
      <c r="B38" s="18"/>
      <c r="C38" s="18"/>
      <c r="D38" s="19"/>
      <c r="E38" s="19"/>
      <c r="F38" s="202"/>
      <c r="G38" s="19"/>
      <c r="H38" s="19"/>
      <c r="I38" s="19"/>
      <c r="J38" s="21"/>
      <c r="K38" s="105" t="str">
        <f>IF(G38="", "", IF(E38="Billets de train", "", IF(E38="", "", VLOOKUP(G38, Listes!$G$31:$H$33, 2, FALSE))))</f>
        <v/>
      </c>
      <c r="L38" s="95"/>
    </row>
    <row r="39" spans="1:12" ht="20.100000000000001" customHeight="1" x14ac:dyDescent="0.25">
      <c r="A39" s="43">
        <v>33</v>
      </c>
      <c r="B39" s="18"/>
      <c r="C39" s="18"/>
      <c r="D39" s="19"/>
      <c r="E39" s="19"/>
      <c r="F39" s="202"/>
      <c r="G39" s="19"/>
      <c r="H39" s="19"/>
      <c r="I39" s="19"/>
      <c r="J39" s="21"/>
      <c r="K39" s="105" t="str">
        <f>IF(G39="", "", IF(E39="Billets de train", "", IF(E39="", "", VLOOKUP(G39, Listes!$G$31:$H$33, 2, FALSE))))</f>
        <v/>
      </c>
      <c r="L39" s="95"/>
    </row>
    <row r="40" spans="1:12" ht="20.100000000000001" customHeight="1" x14ac:dyDescent="0.25">
      <c r="A40" s="43">
        <v>34</v>
      </c>
      <c r="B40" s="18"/>
      <c r="C40" s="18"/>
      <c r="D40" s="19"/>
      <c r="E40" s="19"/>
      <c r="F40" s="202"/>
      <c r="G40" s="19"/>
      <c r="H40" s="19"/>
      <c r="I40" s="19"/>
      <c r="J40" s="21"/>
      <c r="K40" s="105" t="str">
        <f>IF(G40="", "", IF(E40="Billets de train", "", IF(E40="", "", VLOOKUP(G40, Listes!$G$31:$H$33, 2, FALSE))))</f>
        <v/>
      </c>
      <c r="L40" s="95"/>
    </row>
    <row r="41" spans="1:12" ht="20.100000000000001" customHeight="1" x14ac:dyDescent="0.25">
      <c r="A41" s="43">
        <v>35</v>
      </c>
      <c r="B41" s="18"/>
      <c r="C41" s="18"/>
      <c r="D41" s="19"/>
      <c r="E41" s="19"/>
      <c r="F41" s="202"/>
      <c r="G41" s="19"/>
      <c r="H41" s="19"/>
      <c r="I41" s="19"/>
      <c r="J41" s="21"/>
      <c r="K41" s="105" t="str">
        <f>IF(G41="", "", IF(E41="Billets de train", "", IF(E41="", "", VLOOKUP(G41, Listes!$G$31:$H$33, 2, FALSE))))</f>
        <v/>
      </c>
      <c r="L41" s="95"/>
    </row>
    <row r="42" spans="1:12" ht="20.100000000000001" customHeight="1" x14ac:dyDescent="0.25">
      <c r="A42" s="43">
        <v>36</v>
      </c>
      <c r="B42" s="18"/>
      <c r="C42" s="18"/>
      <c r="D42" s="19"/>
      <c r="E42" s="19"/>
      <c r="F42" s="202"/>
      <c r="G42" s="19"/>
      <c r="H42" s="19"/>
      <c r="I42" s="19"/>
      <c r="J42" s="21"/>
      <c r="K42" s="105" t="str">
        <f>IF(G42="", "", IF(E42="Billets de train", "", IF(E42="", "", VLOOKUP(G42, Listes!$G$31:$H$33, 2, FALSE))))</f>
        <v/>
      </c>
      <c r="L42" s="95"/>
    </row>
    <row r="43" spans="1:12" ht="20.100000000000001" customHeight="1" x14ac:dyDescent="0.25">
      <c r="A43" s="43">
        <v>37</v>
      </c>
      <c r="B43" s="18"/>
      <c r="C43" s="18"/>
      <c r="D43" s="19"/>
      <c r="E43" s="19"/>
      <c r="F43" s="202"/>
      <c r="G43" s="19"/>
      <c r="H43" s="19"/>
      <c r="I43" s="19"/>
      <c r="J43" s="21"/>
      <c r="K43" s="105" t="str">
        <f>IF(G43="", "", IF(E43="Billets de train", "", IF(E43="", "", VLOOKUP(G43, Listes!$G$31:$H$33, 2, FALSE))))</f>
        <v/>
      </c>
      <c r="L43" s="95"/>
    </row>
    <row r="44" spans="1:12" ht="20.100000000000001" customHeight="1" x14ac:dyDescent="0.25">
      <c r="A44" s="43">
        <v>38</v>
      </c>
      <c r="B44" s="18"/>
      <c r="C44" s="18"/>
      <c r="D44" s="19"/>
      <c r="E44" s="19"/>
      <c r="F44" s="202"/>
      <c r="G44" s="19"/>
      <c r="H44" s="19"/>
      <c r="I44" s="19"/>
      <c r="J44" s="21"/>
      <c r="K44" s="105" t="str">
        <f>IF(G44="", "", IF(E44="Billets de train", "", IF(E44="", "", VLOOKUP(G44, Listes!$G$31:$H$33, 2, FALSE))))</f>
        <v/>
      </c>
      <c r="L44" s="95"/>
    </row>
    <row r="45" spans="1:12" ht="20.100000000000001" customHeight="1" x14ac:dyDescent="0.25">
      <c r="A45" s="43">
        <v>39</v>
      </c>
      <c r="B45" s="18"/>
      <c r="C45" s="18"/>
      <c r="D45" s="19"/>
      <c r="E45" s="19"/>
      <c r="F45" s="202"/>
      <c r="G45" s="19"/>
      <c r="H45" s="19"/>
      <c r="I45" s="19"/>
      <c r="J45" s="21"/>
      <c r="K45" s="105" t="str">
        <f>IF(G45="", "", IF(E45="Billets de train", "", IF(E45="", "", VLOOKUP(G45, Listes!$G$31:$H$33, 2, FALSE))))</f>
        <v/>
      </c>
      <c r="L45" s="95"/>
    </row>
    <row r="46" spans="1:12" ht="20.100000000000001" customHeight="1" x14ac:dyDescent="0.25">
      <c r="A46" s="43">
        <v>40</v>
      </c>
      <c r="B46" s="18"/>
      <c r="C46" s="18"/>
      <c r="D46" s="19"/>
      <c r="E46" s="19"/>
      <c r="F46" s="202"/>
      <c r="G46" s="19"/>
      <c r="H46" s="19"/>
      <c r="I46" s="19"/>
      <c r="J46" s="21"/>
      <c r="K46" s="105" t="str">
        <f>IF(G46="", "", IF(E46="Billets de train", "", IF(E46="", "", VLOOKUP(G46, Listes!$G$31:$H$33, 2, FALSE))))</f>
        <v/>
      </c>
      <c r="L46" s="95"/>
    </row>
    <row r="47" spans="1:12" ht="20.100000000000001" customHeight="1" x14ac:dyDescent="0.25">
      <c r="A47" s="43">
        <v>41</v>
      </c>
      <c r="B47" s="18"/>
      <c r="C47" s="18"/>
      <c r="D47" s="19"/>
      <c r="E47" s="19"/>
      <c r="F47" s="202"/>
      <c r="G47" s="19"/>
      <c r="H47" s="19"/>
      <c r="I47" s="19"/>
      <c r="J47" s="21"/>
      <c r="K47" s="105" t="str">
        <f>IF(G47="", "", IF(E47="Billets de train", "", IF(E47="", "", VLOOKUP(G47, Listes!$G$31:$H$33, 2, FALSE))))</f>
        <v/>
      </c>
      <c r="L47" s="95"/>
    </row>
    <row r="48" spans="1:12" ht="20.100000000000001" customHeight="1" x14ac:dyDescent="0.25">
      <c r="A48" s="43">
        <v>42</v>
      </c>
      <c r="B48" s="18"/>
      <c r="C48" s="18"/>
      <c r="D48" s="19"/>
      <c r="E48" s="19"/>
      <c r="F48" s="202"/>
      <c r="G48" s="19"/>
      <c r="H48" s="19"/>
      <c r="I48" s="19"/>
      <c r="J48" s="21"/>
      <c r="K48" s="105" t="str">
        <f>IF(G48="", "", IF(E48="Billets de train", "", IF(E48="", "", VLOOKUP(G48, Listes!$G$31:$H$33, 2, FALSE))))</f>
        <v/>
      </c>
      <c r="L48" s="95"/>
    </row>
    <row r="49" spans="1:12" ht="20.100000000000001" customHeight="1" x14ac:dyDescent="0.25">
      <c r="A49" s="43">
        <v>43</v>
      </c>
      <c r="B49" s="18"/>
      <c r="C49" s="18"/>
      <c r="D49" s="19"/>
      <c r="E49" s="19"/>
      <c r="F49" s="202"/>
      <c r="G49" s="19"/>
      <c r="H49" s="19"/>
      <c r="I49" s="19"/>
      <c r="J49" s="21"/>
      <c r="K49" s="105" t="str">
        <f>IF(G49="", "", IF(E49="Billets de train", "", IF(E49="", "", VLOOKUP(G49, Listes!$G$31:$H$33, 2, FALSE))))</f>
        <v/>
      </c>
      <c r="L49" s="95"/>
    </row>
    <row r="50" spans="1:12" ht="20.100000000000001" customHeight="1" x14ac:dyDescent="0.25">
      <c r="A50" s="43">
        <v>44</v>
      </c>
      <c r="B50" s="18"/>
      <c r="C50" s="18"/>
      <c r="D50" s="19"/>
      <c r="E50" s="19"/>
      <c r="F50" s="202"/>
      <c r="G50" s="19"/>
      <c r="H50" s="19"/>
      <c r="I50" s="19"/>
      <c r="J50" s="21"/>
      <c r="K50" s="105" t="str">
        <f>IF(G50="", "", IF(E50="Billets de train", "", IF(E50="", "", VLOOKUP(G50, Listes!$G$31:$H$33, 2, FALSE))))</f>
        <v/>
      </c>
      <c r="L50" s="95"/>
    </row>
    <row r="51" spans="1:12" ht="20.100000000000001" customHeight="1" x14ac:dyDescent="0.25">
      <c r="A51" s="43">
        <v>45</v>
      </c>
      <c r="B51" s="18"/>
      <c r="C51" s="18"/>
      <c r="D51" s="19"/>
      <c r="E51" s="19"/>
      <c r="F51" s="202"/>
      <c r="G51" s="19"/>
      <c r="H51" s="19"/>
      <c r="I51" s="19"/>
      <c r="J51" s="21"/>
      <c r="K51" s="105" t="str">
        <f>IF(G51="", "", IF(E51="Billets de train", "", IF(E51="", "", VLOOKUP(G51, Listes!$G$31:$H$33, 2, FALSE))))</f>
        <v/>
      </c>
      <c r="L51" s="95"/>
    </row>
    <row r="52" spans="1:12" ht="20.100000000000001" customHeight="1" x14ac:dyDescent="0.25">
      <c r="A52" s="43">
        <v>46</v>
      </c>
      <c r="B52" s="18"/>
      <c r="C52" s="18"/>
      <c r="D52" s="19"/>
      <c r="E52" s="19"/>
      <c r="F52" s="202"/>
      <c r="G52" s="19"/>
      <c r="H52" s="19"/>
      <c r="I52" s="19"/>
      <c r="J52" s="21"/>
      <c r="K52" s="105" t="str">
        <f>IF(G52="", "", IF(E52="Billets de train", "", IF(E52="", "", VLOOKUP(G52, Listes!$G$31:$H$33, 2, FALSE))))</f>
        <v/>
      </c>
      <c r="L52" s="95"/>
    </row>
    <row r="53" spans="1:12" ht="20.100000000000001" customHeight="1" x14ac:dyDescent="0.25">
      <c r="A53" s="43">
        <v>47</v>
      </c>
      <c r="B53" s="18"/>
      <c r="C53" s="18"/>
      <c r="D53" s="19"/>
      <c r="E53" s="19"/>
      <c r="F53" s="202"/>
      <c r="G53" s="19"/>
      <c r="H53" s="19"/>
      <c r="I53" s="19"/>
      <c r="J53" s="21"/>
      <c r="K53" s="105" t="str">
        <f>IF(G53="", "", IF(E53="Billets de train", "", IF(E53="", "", VLOOKUP(G53, Listes!$G$31:$H$33, 2, FALSE))))</f>
        <v/>
      </c>
      <c r="L53" s="95"/>
    </row>
    <row r="54" spans="1:12" ht="20.100000000000001" customHeight="1" x14ac:dyDescent="0.25">
      <c r="A54" s="43">
        <v>48</v>
      </c>
      <c r="B54" s="18"/>
      <c r="C54" s="18"/>
      <c r="D54" s="19"/>
      <c r="E54" s="19"/>
      <c r="F54" s="202"/>
      <c r="G54" s="19"/>
      <c r="H54" s="19"/>
      <c r="I54" s="19"/>
      <c r="J54" s="21"/>
      <c r="K54" s="105" t="str">
        <f>IF(G54="", "", IF(E54="Billets de train", "", IF(E54="", "", VLOOKUP(G54, Listes!$G$31:$H$33, 2, FALSE))))</f>
        <v/>
      </c>
      <c r="L54" s="95"/>
    </row>
    <row r="55" spans="1:12" ht="20.100000000000001" customHeight="1" x14ac:dyDescent="0.25">
      <c r="A55" s="43">
        <v>49</v>
      </c>
      <c r="B55" s="18"/>
      <c r="C55" s="18"/>
      <c r="D55" s="19"/>
      <c r="E55" s="19"/>
      <c r="F55" s="202"/>
      <c r="G55" s="19"/>
      <c r="H55" s="19"/>
      <c r="I55" s="19"/>
      <c r="J55" s="21"/>
      <c r="K55" s="105" t="str">
        <f>IF(G55="", "", IF(E55="Billets de train", "", IF(E55="", "", VLOOKUP(G55, Listes!$G$31:$H$33, 2, FALSE))))</f>
        <v/>
      </c>
      <c r="L55" s="95"/>
    </row>
    <row r="56" spans="1:12" ht="20.100000000000001" customHeight="1" x14ac:dyDescent="0.25">
      <c r="A56" s="43">
        <v>50</v>
      </c>
      <c r="B56" s="18"/>
      <c r="C56" s="18"/>
      <c r="D56" s="19"/>
      <c r="E56" s="19"/>
      <c r="F56" s="202"/>
      <c r="G56" s="19"/>
      <c r="H56" s="19"/>
      <c r="I56" s="19"/>
      <c r="J56" s="21"/>
      <c r="K56" s="105" t="str">
        <f>IF(G56="", "", IF(E56="Billets de train", "", IF(E56="", "", VLOOKUP(G56, Listes!$G$31:$H$33, 2, FALSE))))</f>
        <v/>
      </c>
      <c r="L56" s="95"/>
    </row>
    <row r="57" spans="1:12" ht="20.100000000000001" customHeight="1" x14ac:dyDescent="0.25">
      <c r="A57" s="43">
        <v>51</v>
      </c>
      <c r="B57" s="18"/>
      <c r="C57" s="18"/>
      <c r="D57" s="19"/>
      <c r="E57" s="19"/>
      <c r="F57" s="202"/>
      <c r="G57" s="19"/>
      <c r="H57" s="19"/>
      <c r="I57" s="19"/>
      <c r="J57" s="21"/>
      <c r="K57" s="105" t="str">
        <f>IF(G57="", "", IF(E57="Billets de train", "", IF(E57="", "", VLOOKUP(G57, Listes!$G$31:$H$33, 2, FALSE))))</f>
        <v/>
      </c>
      <c r="L57" s="95"/>
    </row>
    <row r="58" spans="1:12" ht="20.100000000000001" customHeight="1" x14ac:dyDescent="0.25">
      <c r="A58" s="43">
        <v>52</v>
      </c>
      <c r="B58" s="18"/>
      <c r="C58" s="18"/>
      <c r="D58" s="19"/>
      <c r="E58" s="19"/>
      <c r="F58" s="202"/>
      <c r="G58" s="19"/>
      <c r="H58" s="19"/>
      <c r="I58" s="19"/>
      <c r="J58" s="21"/>
      <c r="K58" s="105" t="str">
        <f>IF(G58="", "", IF(E58="Billets de train", "", IF(E58="", "", VLOOKUP(G58, Listes!$G$31:$H$33, 2, FALSE))))</f>
        <v/>
      </c>
      <c r="L58" s="95"/>
    </row>
    <row r="59" spans="1:12" ht="20.100000000000001" customHeight="1" x14ac:dyDescent="0.25">
      <c r="A59" s="43">
        <v>53</v>
      </c>
      <c r="B59" s="18"/>
      <c r="C59" s="18"/>
      <c r="D59" s="19"/>
      <c r="E59" s="19"/>
      <c r="F59" s="202"/>
      <c r="G59" s="19"/>
      <c r="H59" s="19"/>
      <c r="I59" s="19"/>
      <c r="J59" s="21"/>
      <c r="K59" s="105" t="str">
        <f>IF(G59="", "", IF(E59="Billets de train", "", IF(E59="", "", VLOOKUP(G59, Listes!$G$31:$H$33, 2, FALSE))))</f>
        <v/>
      </c>
      <c r="L59" s="95"/>
    </row>
    <row r="60" spans="1:12" ht="20.100000000000001" customHeight="1" x14ac:dyDescent="0.25">
      <c r="A60" s="43">
        <v>54</v>
      </c>
      <c r="B60" s="18"/>
      <c r="C60" s="18"/>
      <c r="D60" s="19"/>
      <c r="E60" s="19"/>
      <c r="F60" s="202"/>
      <c r="G60" s="19"/>
      <c r="H60" s="19"/>
      <c r="I60" s="19"/>
      <c r="J60" s="21"/>
      <c r="K60" s="105" t="str">
        <f>IF(G60="", "", IF(E60="Billets de train", "", IF(E60="", "", VLOOKUP(G60, Listes!$G$31:$H$33, 2, FALSE))))</f>
        <v/>
      </c>
      <c r="L60" s="95"/>
    </row>
    <row r="61" spans="1:12" ht="20.100000000000001" customHeight="1" x14ac:dyDescent="0.25">
      <c r="A61" s="43">
        <v>55</v>
      </c>
      <c r="B61" s="18"/>
      <c r="C61" s="18"/>
      <c r="D61" s="19"/>
      <c r="E61" s="19"/>
      <c r="F61" s="202"/>
      <c r="G61" s="19"/>
      <c r="H61" s="19"/>
      <c r="I61" s="19"/>
      <c r="J61" s="21"/>
      <c r="K61" s="105" t="str">
        <f>IF(G61="", "", IF(E61="Billets de train", "", IF(E61="", "", VLOOKUP(G61, Listes!$G$31:$H$33, 2, FALSE))))</f>
        <v/>
      </c>
      <c r="L61" s="95"/>
    </row>
    <row r="62" spans="1:12" ht="20.100000000000001" customHeight="1" x14ac:dyDescent="0.25">
      <c r="A62" s="43">
        <v>56</v>
      </c>
      <c r="B62" s="18"/>
      <c r="C62" s="18"/>
      <c r="D62" s="19"/>
      <c r="E62" s="19"/>
      <c r="F62" s="202"/>
      <c r="G62" s="19"/>
      <c r="H62" s="19"/>
      <c r="I62" s="19"/>
      <c r="J62" s="21"/>
      <c r="K62" s="105" t="str">
        <f>IF(G62="", "", IF(E62="Billets de train", "", IF(E62="", "", VLOOKUP(G62, Listes!$G$31:$H$33, 2, FALSE))))</f>
        <v/>
      </c>
      <c r="L62" s="95"/>
    </row>
    <row r="63" spans="1:12" ht="20.100000000000001" customHeight="1" x14ac:dyDescent="0.25">
      <c r="A63" s="43">
        <v>57</v>
      </c>
      <c r="B63" s="18"/>
      <c r="C63" s="18"/>
      <c r="D63" s="19"/>
      <c r="E63" s="19"/>
      <c r="F63" s="202"/>
      <c r="G63" s="19"/>
      <c r="H63" s="19"/>
      <c r="I63" s="19"/>
      <c r="J63" s="21"/>
      <c r="K63" s="105" t="str">
        <f>IF(G63="", "", IF(E63="Billets de train", "", IF(E63="", "", VLOOKUP(G63, Listes!$G$31:$H$33, 2, FALSE))))</f>
        <v/>
      </c>
      <c r="L63" s="95"/>
    </row>
    <row r="64" spans="1:12" ht="20.100000000000001" customHeight="1" x14ac:dyDescent="0.25">
      <c r="A64" s="43">
        <v>58</v>
      </c>
      <c r="B64" s="18"/>
      <c r="C64" s="18"/>
      <c r="D64" s="19"/>
      <c r="E64" s="19"/>
      <c r="F64" s="202"/>
      <c r="G64" s="19"/>
      <c r="H64" s="19"/>
      <c r="I64" s="19"/>
      <c r="J64" s="21"/>
      <c r="K64" s="105" t="str">
        <f>IF(G64="", "", IF(E64="Billets de train", "", IF(E64="", "", VLOOKUP(G64, Listes!$G$31:$H$33, 2, FALSE))))</f>
        <v/>
      </c>
      <c r="L64" s="95"/>
    </row>
    <row r="65" spans="1:12" ht="20.100000000000001" customHeight="1" x14ac:dyDescent="0.25">
      <c r="A65" s="43">
        <v>59</v>
      </c>
      <c r="B65" s="18"/>
      <c r="C65" s="18"/>
      <c r="D65" s="19"/>
      <c r="E65" s="19"/>
      <c r="F65" s="202"/>
      <c r="G65" s="19"/>
      <c r="H65" s="19"/>
      <c r="I65" s="19"/>
      <c r="J65" s="21"/>
      <c r="K65" s="105" t="str">
        <f>IF(G65="", "", IF(E65="Billets de train", "", IF(E65="", "", VLOOKUP(G65, Listes!$G$31:$H$33, 2, FALSE))))</f>
        <v/>
      </c>
      <c r="L65" s="95"/>
    </row>
    <row r="66" spans="1:12" ht="20.100000000000001" customHeight="1" x14ac:dyDescent="0.25">
      <c r="A66" s="43">
        <v>60</v>
      </c>
      <c r="B66" s="18"/>
      <c r="C66" s="18"/>
      <c r="D66" s="19"/>
      <c r="E66" s="19"/>
      <c r="F66" s="202"/>
      <c r="G66" s="19"/>
      <c r="H66" s="19"/>
      <c r="I66" s="19"/>
      <c r="J66" s="21"/>
      <c r="K66" s="105" t="str">
        <f>IF(G66="", "", IF(E66="Billets de train", "", IF(E66="", "", VLOOKUP(G66, Listes!$G$31:$H$33, 2, FALSE))))</f>
        <v/>
      </c>
      <c r="L66" s="95"/>
    </row>
    <row r="67" spans="1:12" ht="20.100000000000001" customHeight="1" x14ac:dyDescent="0.25">
      <c r="A67" s="43">
        <v>61</v>
      </c>
      <c r="B67" s="18"/>
      <c r="C67" s="18"/>
      <c r="D67" s="19"/>
      <c r="E67" s="19"/>
      <c r="F67" s="202"/>
      <c r="G67" s="19"/>
      <c r="H67" s="19"/>
      <c r="I67" s="19"/>
      <c r="J67" s="21"/>
      <c r="K67" s="105" t="str">
        <f>IF(G67="", "", IF(E67="Billets de train", "", IF(E67="", "", VLOOKUP(G67, Listes!$G$31:$H$33, 2, FALSE))))</f>
        <v/>
      </c>
      <c r="L67" s="95"/>
    </row>
    <row r="68" spans="1:12" ht="20.100000000000001" customHeight="1" x14ac:dyDescent="0.25">
      <c r="A68" s="43">
        <v>62</v>
      </c>
      <c r="B68" s="18"/>
      <c r="C68" s="18"/>
      <c r="D68" s="19"/>
      <c r="E68" s="19"/>
      <c r="F68" s="202"/>
      <c r="G68" s="19"/>
      <c r="H68" s="19"/>
      <c r="I68" s="19"/>
      <c r="J68" s="21"/>
      <c r="K68" s="105" t="str">
        <f>IF(G68="", "", IF(E68="Billets de train", "", IF(E68="", "", VLOOKUP(G68, Listes!$G$31:$H$33, 2, FALSE))))</f>
        <v/>
      </c>
      <c r="L68" s="95"/>
    </row>
    <row r="69" spans="1:12" ht="20.100000000000001" customHeight="1" x14ac:dyDescent="0.25">
      <c r="A69" s="43">
        <v>63</v>
      </c>
      <c r="B69" s="18"/>
      <c r="C69" s="18"/>
      <c r="D69" s="19"/>
      <c r="E69" s="19"/>
      <c r="F69" s="202"/>
      <c r="G69" s="19"/>
      <c r="H69" s="19"/>
      <c r="I69" s="19"/>
      <c r="J69" s="21"/>
      <c r="K69" s="105" t="str">
        <f>IF(G69="", "", IF(E69="Billets de train", "", IF(E69="", "", VLOOKUP(G69, Listes!$G$31:$H$33, 2, FALSE))))</f>
        <v/>
      </c>
      <c r="L69" s="95"/>
    </row>
    <row r="70" spans="1:12" ht="20.100000000000001" customHeight="1" x14ac:dyDescent="0.25">
      <c r="A70" s="43">
        <v>64</v>
      </c>
      <c r="B70" s="18"/>
      <c r="C70" s="18"/>
      <c r="D70" s="19"/>
      <c r="E70" s="19"/>
      <c r="F70" s="202"/>
      <c r="G70" s="19"/>
      <c r="H70" s="19"/>
      <c r="I70" s="19"/>
      <c r="J70" s="21"/>
      <c r="K70" s="105" t="str">
        <f>IF(G70="", "", IF(E70="Billets de train", "", IF(E70="", "", VLOOKUP(G70, Listes!$G$31:$H$33, 2, FALSE))))</f>
        <v/>
      </c>
      <c r="L70" s="95"/>
    </row>
    <row r="71" spans="1:12" ht="20.100000000000001" customHeight="1" x14ac:dyDescent="0.25">
      <c r="A71" s="43">
        <v>65</v>
      </c>
      <c r="B71" s="18"/>
      <c r="C71" s="18"/>
      <c r="D71" s="19"/>
      <c r="E71" s="19"/>
      <c r="F71" s="202"/>
      <c r="G71" s="19"/>
      <c r="H71" s="19"/>
      <c r="I71" s="19"/>
      <c r="J71" s="21"/>
      <c r="K71" s="105" t="str">
        <f>IF(G71="", "", IF(E71="Billets de train", "", IF(E71="", "", VLOOKUP(G71, Listes!$G$31:$H$33, 2, FALSE))))</f>
        <v/>
      </c>
      <c r="L71" s="95"/>
    </row>
    <row r="72" spans="1:12" ht="20.100000000000001" customHeight="1" x14ac:dyDescent="0.25">
      <c r="A72" s="43">
        <v>66</v>
      </c>
      <c r="B72" s="18"/>
      <c r="C72" s="18"/>
      <c r="D72" s="19"/>
      <c r="E72" s="19"/>
      <c r="F72" s="202"/>
      <c r="G72" s="19"/>
      <c r="H72" s="19"/>
      <c r="I72" s="19"/>
      <c r="J72" s="21"/>
      <c r="K72" s="105" t="str">
        <f>IF(G72="", "", IF(E72="Billets de train", "", IF(E72="", "", VLOOKUP(G72, Listes!$G$31:$H$33, 2, FALSE))))</f>
        <v/>
      </c>
      <c r="L72" s="95"/>
    </row>
    <row r="73" spans="1:12" ht="20.100000000000001" customHeight="1" x14ac:dyDescent="0.25">
      <c r="A73" s="43">
        <v>67</v>
      </c>
      <c r="B73" s="18"/>
      <c r="C73" s="18"/>
      <c r="D73" s="19"/>
      <c r="E73" s="19"/>
      <c r="F73" s="202"/>
      <c r="G73" s="19"/>
      <c r="H73" s="19"/>
      <c r="I73" s="19"/>
      <c r="J73" s="21"/>
      <c r="K73" s="105" t="str">
        <f>IF(G73="", "", IF(E73="Billets de train", "", IF(E73="", "", VLOOKUP(G73, Listes!$G$31:$H$33, 2, FALSE))))</f>
        <v/>
      </c>
      <c r="L73" s="95"/>
    </row>
    <row r="74" spans="1:12" ht="20.100000000000001" customHeight="1" x14ac:dyDescent="0.25">
      <c r="A74" s="43">
        <v>68</v>
      </c>
      <c r="B74" s="18"/>
      <c r="C74" s="18"/>
      <c r="D74" s="19"/>
      <c r="E74" s="19"/>
      <c r="F74" s="202"/>
      <c r="G74" s="19"/>
      <c r="H74" s="19"/>
      <c r="I74" s="19"/>
      <c r="J74" s="21"/>
      <c r="K74" s="105" t="str">
        <f>IF(G74="", "", IF(E74="Billets de train", "", IF(E74="", "", VLOOKUP(G74, Listes!$G$31:$H$33, 2, FALSE))))</f>
        <v/>
      </c>
      <c r="L74" s="95"/>
    </row>
    <row r="75" spans="1:12" ht="20.100000000000001" customHeight="1" x14ac:dyDescent="0.25">
      <c r="A75" s="43">
        <v>69</v>
      </c>
      <c r="B75" s="18"/>
      <c r="C75" s="18"/>
      <c r="D75" s="19"/>
      <c r="E75" s="19"/>
      <c r="F75" s="202"/>
      <c r="G75" s="19"/>
      <c r="H75" s="19"/>
      <c r="I75" s="19"/>
      <c r="J75" s="21"/>
      <c r="K75" s="105" t="str">
        <f>IF(G75="", "", IF(E75="Billets de train", "", IF(E75="", "", VLOOKUP(G75, Listes!$G$31:$H$33, 2, FALSE))))</f>
        <v/>
      </c>
      <c r="L75" s="95"/>
    </row>
    <row r="76" spans="1:12" ht="20.100000000000001" customHeight="1" x14ac:dyDescent="0.25">
      <c r="A76" s="43">
        <v>70</v>
      </c>
      <c r="B76" s="18"/>
      <c r="C76" s="18"/>
      <c r="D76" s="19"/>
      <c r="E76" s="19"/>
      <c r="F76" s="202"/>
      <c r="G76" s="19"/>
      <c r="H76" s="19"/>
      <c r="I76" s="19"/>
      <c r="J76" s="21"/>
      <c r="K76" s="105" t="str">
        <f>IF(G76="", "", IF(E76="Billets de train", "", IF(E76="", "", VLOOKUP(G76, Listes!$G$31:$H$33, 2, FALSE))))</f>
        <v/>
      </c>
      <c r="L76" s="95"/>
    </row>
    <row r="77" spans="1:12" ht="20.100000000000001" customHeight="1" x14ac:dyDescent="0.25">
      <c r="A77" s="43">
        <v>71</v>
      </c>
      <c r="B77" s="18"/>
      <c r="C77" s="18"/>
      <c r="D77" s="19"/>
      <c r="E77" s="19"/>
      <c r="F77" s="202"/>
      <c r="G77" s="19"/>
      <c r="H77" s="19"/>
      <c r="I77" s="19"/>
      <c r="J77" s="21"/>
      <c r="K77" s="105" t="str">
        <f>IF(G77="", "", IF(E77="Billets de train", "", IF(E77="", "", VLOOKUP(G77, Listes!$G$31:$H$33, 2, FALSE))))</f>
        <v/>
      </c>
      <c r="L77" s="95"/>
    </row>
    <row r="78" spans="1:12" ht="20.100000000000001" customHeight="1" x14ac:dyDescent="0.25">
      <c r="A78" s="43">
        <v>72</v>
      </c>
      <c r="B78" s="18"/>
      <c r="C78" s="18"/>
      <c r="D78" s="19"/>
      <c r="E78" s="19"/>
      <c r="F78" s="202"/>
      <c r="G78" s="19"/>
      <c r="H78" s="19"/>
      <c r="I78" s="19"/>
      <c r="J78" s="21"/>
      <c r="K78" s="105" t="str">
        <f>IF(G78="", "", IF(E78="Billets de train", "", IF(E78="", "", VLOOKUP(G78, Listes!$G$31:$H$33, 2, FALSE))))</f>
        <v/>
      </c>
      <c r="L78" s="95"/>
    </row>
    <row r="79" spans="1:12" ht="20.100000000000001" customHeight="1" x14ac:dyDescent="0.25">
      <c r="A79" s="43">
        <v>73</v>
      </c>
      <c r="B79" s="18"/>
      <c r="C79" s="18"/>
      <c r="D79" s="19"/>
      <c r="E79" s="19"/>
      <c r="F79" s="202"/>
      <c r="G79" s="19"/>
      <c r="H79" s="19"/>
      <c r="I79" s="19"/>
      <c r="J79" s="21"/>
      <c r="K79" s="105" t="str">
        <f>IF(G79="", "", IF(E79="Billets de train", "", IF(E79="", "", VLOOKUP(G79, Listes!$G$31:$H$33, 2, FALSE))))</f>
        <v/>
      </c>
      <c r="L79" s="95"/>
    </row>
    <row r="80" spans="1:12" ht="20.100000000000001" customHeight="1" x14ac:dyDescent="0.25">
      <c r="A80" s="43">
        <v>74</v>
      </c>
      <c r="B80" s="18"/>
      <c r="C80" s="18"/>
      <c r="D80" s="19"/>
      <c r="E80" s="19"/>
      <c r="F80" s="202"/>
      <c r="G80" s="19"/>
      <c r="H80" s="19"/>
      <c r="I80" s="19"/>
      <c r="J80" s="21"/>
      <c r="K80" s="105" t="str">
        <f>IF(G80="", "", IF(E80="Billets de train", "", IF(E80="", "", VLOOKUP(G80, Listes!$G$31:$H$33, 2, FALSE))))</f>
        <v/>
      </c>
      <c r="L80" s="95"/>
    </row>
    <row r="81" spans="1:12" ht="20.100000000000001" customHeight="1" x14ac:dyDescent="0.25">
      <c r="A81" s="43">
        <v>75</v>
      </c>
      <c r="B81" s="18"/>
      <c r="C81" s="18"/>
      <c r="D81" s="19"/>
      <c r="E81" s="19"/>
      <c r="F81" s="202"/>
      <c r="G81" s="19"/>
      <c r="H81" s="19"/>
      <c r="I81" s="19"/>
      <c r="J81" s="21"/>
      <c r="K81" s="105" t="str">
        <f>IF(G81="", "", IF(E81="Billets de train", "", IF(E81="", "", VLOOKUP(G81, Listes!$G$31:$H$33, 2, FALSE))))</f>
        <v/>
      </c>
      <c r="L81" s="95"/>
    </row>
    <row r="82" spans="1:12" ht="20.100000000000001" customHeight="1" x14ac:dyDescent="0.25">
      <c r="A82" s="43">
        <v>76</v>
      </c>
      <c r="B82" s="18"/>
      <c r="C82" s="18"/>
      <c r="D82" s="19"/>
      <c r="E82" s="19"/>
      <c r="F82" s="202"/>
      <c r="G82" s="19"/>
      <c r="H82" s="19"/>
      <c r="I82" s="19"/>
      <c r="J82" s="21"/>
      <c r="K82" s="105" t="str">
        <f>IF(G82="", "", IF(E82="Billets de train", "", IF(E82="", "", VLOOKUP(G82, Listes!$G$31:$H$33, 2, FALSE))))</f>
        <v/>
      </c>
      <c r="L82" s="95"/>
    </row>
    <row r="83" spans="1:12" ht="20.100000000000001" customHeight="1" x14ac:dyDescent="0.25">
      <c r="A83" s="43">
        <v>77</v>
      </c>
      <c r="B83" s="18"/>
      <c r="C83" s="18"/>
      <c r="D83" s="19"/>
      <c r="E83" s="19"/>
      <c r="F83" s="202"/>
      <c r="G83" s="19"/>
      <c r="H83" s="19"/>
      <c r="I83" s="19"/>
      <c r="J83" s="21"/>
      <c r="K83" s="105" t="str">
        <f>IF(G83="", "", IF(E83="Billets de train", "", IF(E83="", "", VLOOKUP(G83, Listes!$G$31:$H$33, 2, FALSE))))</f>
        <v/>
      </c>
      <c r="L83" s="95"/>
    </row>
    <row r="84" spans="1:12" ht="20.100000000000001" customHeight="1" x14ac:dyDescent="0.25">
      <c r="A84" s="43">
        <v>78</v>
      </c>
      <c r="B84" s="18"/>
      <c r="C84" s="18"/>
      <c r="D84" s="19"/>
      <c r="E84" s="19"/>
      <c r="F84" s="202"/>
      <c r="G84" s="19"/>
      <c r="H84" s="19"/>
      <c r="I84" s="19"/>
      <c r="J84" s="21"/>
      <c r="K84" s="105" t="str">
        <f>IF(G84="", "", IF(E84="Billets de train", "", IF(E84="", "", VLOOKUP(G84, Listes!$G$31:$H$33, 2, FALSE))))</f>
        <v/>
      </c>
      <c r="L84" s="95"/>
    </row>
    <row r="85" spans="1:12" ht="20.100000000000001" customHeight="1" x14ac:dyDescent="0.25">
      <c r="A85" s="43">
        <v>79</v>
      </c>
      <c r="B85" s="18"/>
      <c r="C85" s="18"/>
      <c r="D85" s="19"/>
      <c r="E85" s="19"/>
      <c r="F85" s="202"/>
      <c r="G85" s="19"/>
      <c r="H85" s="19"/>
      <c r="I85" s="19"/>
      <c r="J85" s="21"/>
      <c r="K85" s="105" t="str">
        <f>IF(G85="", "", IF(E85="Billets de train", "", IF(E85="", "", VLOOKUP(G85, Listes!$G$31:$H$33, 2, FALSE))))</f>
        <v/>
      </c>
      <c r="L85" s="95"/>
    </row>
    <row r="86" spans="1:12" ht="20.100000000000001" customHeight="1" x14ac:dyDescent="0.25">
      <c r="A86" s="43">
        <v>80</v>
      </c>
      <c r="B86" s="18"/>
      <c r="C86" s="18"/>
      <c r="D86" s="19"/>
      <c r="E86" s="19"/>
      <c r="F86" s="202"/>
      <c r="G86" s="19"/>
      <c r="H86" s="19"/>
      <c r="I86" s="19"/>
      <c r="J86" s="21"/>
      <c r="K86" s="105" t="str">
        <f>IF(G86="", "", IF(E86="Billets de train", "", IF(E86="", "", VLOOKUP(G86, Listes!$G$31:$H$33, 2, FALSE))))</f>
        <v/>
      </c>
      <c r="L86" s="95"/>
    </row>
    <row r="87" spans="1:12" ht="20.100000000000001" customHeight="1" x14ac:dyDescent="0.25">
      <c r="A87" s="43">
        <v>81</v>
      </c>
      <c r="B87" s="18"/>
      <c r="C87" s="18"/>
      <c r="D87" s="19"/>
      <c r="E87" s="19"/>
      <c r="F87" s="202"/>
      <c r="G87" s="19"/>
      <c r="H87" s="19"/>
      <c r="I87" s="19"/>
      <c r="J87" s="21"/>
      <c r="K87" s="105" t="str">
        <f>IF(G87="", "", IF(E87="Billets de train", "", IF(E87="", "", VLOOKUP(G87, Listes!$G$31:$H$33, 2, FALSE))))</f>
        <v/>
      </c>
      <c r="L87" s="95"/>
    </row>
    <row r="88" spans="1:12" ht="20.100000000000001" customHeight="1" x14ac:dyDescent="0.25">
      <c r="A88" s="43">
        <v>82</v>
      </c>
      <c r="B88" s="18"/>
      <c r="C88" s="18"/>
      <c r="D88" s="19"/>
      <c r="E88" s="19"/>
      <c r="F88" s="202"/>
      <c r="G88" s="19"/>
      <c r="H88" s="19"/>
      <c r="I88" s="19"/>
      <c r="J88" s="21"/>
      <c r="K88" s="105" t="str">
        <f>IF(G88="", "", IF(E88="Billets de train", "", IF(E88="", "", VLOOKUP(G88, Listes!$G$31:$H$33, 2, FALSE))))</f>
        <v/>
      </c>
      <c r="L88" s="95"/>
    </row>
    <row r="89" spans="1:12" ht="20.100000000000001" customHeight="1" x14ac:dyDescent="0.25">
      <c r="A89" s="43">
        <v>83</v>
      </c>
      <c r="B89" s="18"/>
      <c r="C89" s="18"/>
      <c r="D89" s="19"/>
      <c r="E89" s="19"/>
      <c r="F89" s="202"/>
      <c r="G89" s="19"/>
      <c r="H89" s="19"/>
      <c r="I89" s="19"/>
      <c r="J89" s="21"/>
      <c r="K89" s="105" t="str">
        <f>IF(G89="", "", IF(E89="Billets de train", "", IF(E89="", "", VLOOKUP(G89, Listes!$G$31:$H$33, 2, FALSE))))</f>
        <v/>
      </c>
      <c r="L89" s="95"/>
    </row>
    <row r="90" spans="1:12" ht="20.100000000000001" customHeight="1" x14ac:dyDescent="0.25">
      <c r="A90" s="43">
        <v>84</v>
      </c>
      <c r="B90" s="18"/>
      <c r="C90" s="18"/>
      <c r="D90" s="19"/>
      <c r="E90" s="19"/>
      <c r="F90" s="202"/>
      <c r="G90" s="19"/>
      <c r="H90" s="19"/>
      <c r="I90" s="19"/>
      <c r="J90" s="21"/>
      <c r="K90" s="105" t="str">
        <f>IF(G90="", "", IF(E90="Billets de train", "", IF(E90="", "", VLOOKUP(G90, Listes!$G$31:$H$33, 2, FALSE))))</f>
        <v/>
      </c>
      <c r="L90" s="95"/>
    </row>
    <row r="91" spans="1:12" ht="20.100000000000001" customHeight="1" x14ac:dyDescent="0.25">
      <c r="A91" s="43">
        <v>85</v>
      </c>
      <c r="B91" s="18"/>
      <c r="C91" s="18"/>
      <c r="D91" s="19"/>
      <c r="E91" s="19"/>
      <c r="F91" s="202"/>
      <c r="G91" s="19"/>
      <c r="H91" s="19"/>
      <c r="I91" s="19"/>
      <c r="J91" s="21"/>
      <c r="K91" s="105" t="str">
        <f>IF(G91="", "", IF(E91="Billets de train", "", IF(E91="", "", VLOOKUP(G91, Listes!$G$31:$H$33, 2, FALSE))))</f>
        <v/>
      </c>
      <c r="L91" s="95"/>
    </row>
    <row r="92" spans="1:12" ht="20.100000000000001" customHeight="1" x14ac:dyDescent="0.25">
      <c r="A92" s="43">
        <v>86</v>
      </c>
      <c r="B92" s="18"/>
      <c r="C92" s="18"/>
      <c r="D92" s="19"/>
      <c r="E92" s="19"/>
      <c r="F92" s="202"/>
      <c r="G92" s="19"/>
      <c r="H92" s="19"/>
      <c r="I92" s="19"/>
      <c r="J92" s="21"/>
      <c r="K92" s="105" t="str">
        <f>IF(G92="", "", IF(E92="Billets de train", "", IF(E92="", "", VLOOKUP(G92, Listes!$G$31:$H$33, 2, FALSE))))</f>
        <v/>
      </c>
      <c r="L92" s="95"/>
    </row>
    <row r="93" spans="1:12" ht="20.100000000000001" customHeight="1" x14ac:dyDescent="0.25">
      <c r="A93" s="43">
        <v>87</v>
      </c>
      <c r="B93" s="18"/>
      <c r="C93" s="18"/>
      <c r="D93" s="19"/>
      <c r="E93" s="19"/>
      <c r="F93" s="202"/>
      <c r="G93" s="19"/>
      <c r="H93" s="19"/>
      <c r="I93" s="19"/>
      <c r="J93" s="21"/>
      <c r="K93" s="105" t="str">
        <f>IF(G93="", "", IF(E93="Billets de train", "", IF(E93="", "", VLOOKUP(G93, Listes!$G$31:$H$33, 2, FALSE))))</f>
        <v/>
      </c>
      <c r="L93" s="95"/>
    </row>
    <row r="94" spans="1:12" ht="20.100000000000001" customHeight="1" x14ac:dyDescent="0.25">
      <c r="A94" s="43">
        <v>88</v>
      </c>
      <c r="B94" s="18"/>
      <c r="C94" s="18"/>
      <c r="D94" s="19"/>
      <c r="E94" s="19"/>
      <c r="F94" s="202"/>
      <c r="G94" s="19"/>
      <c r="H94" s="19"/>
      <c r="I94" s="19"/>
      <c r="J94" s="21"/>
      <c r="K94" s="105" t="str">
        <f>IF(G94="", "", IF(E94="Billets de train", "", IF(E94="", "", VLOOKUP(G94, Listes!$G$31:$H$33, 2, FALSE))))</f>
        <v/>
      </c>
      <c r="L94" s="95"/>
    </row>
    <row r="95" spans="1:12" ht="20.100000000000001" customHeight="1" x14ac:dyDescent="0.25">
      <c r="A95" s="43">
        <v>89</v>
      </c>
      <c r="B95" s="18"/>
      <c r="C95" s="18"/>
      <c r="D95" s="19"/>
      <c r="E95" s="19"/>
      <c r="F95" s="202"/>
      <c r="G95" s="19"/>
      <c r="H95" s="19"/>
      <c r="I95" s="19"/>
      <c r="J95" s="21"/>
      <c r="K95" s="105" t="str">
        <f>IF(G95="", "", IF(E95="Billets de train", "", IF(E95="", "", VLOOKUP(G95, Listes!$G$31:$H$33, 2, FALSE))))</f>
        <v/>
      </c>
      <c r="L95" s="95"/>
    </row>
    <row r="96" spans="1:12" ht="20.100000000000001" customHeight="1" x14ac:dyDescent="0.25">
      <c r="A96" s="43">
        <v>90</v>
      </c>
      <c r="B96" s="18"/>
      <c r="C96" s="18"/>
      <c r="D96" s="19"/>
      <c r="E96" s="19"/>
      <c r="F96" s="202"/>
      <c r="G96" s="19"/>
      <c r="H96" s="19"/>
      <c r="I96" s="19"/>
      <c r="J96" s="21"/>
      <c r="K96" s="105" t="str">
        <f>IF(G96="", "", IF(E96="Billets de train", "", IF(E96="", "", VLOOKUP(G96, Listes!$G$31:$H$33, 2, FALSE))))</f>
        <v/>
      </c>
      <c r="L96" s="95"/>
    </row>
    <row r="97" spans="1:12" ht="20.100000000000001" customHeight="1" x14ac:dyDescent="0.25">
      <c r="A97" s="43">
        <v>91</v>
      </c>
      <c r="B97" s="18"/>
      <c r="C97" s="18"/>
      <c r="D97" s="19"/>
      <c r="E97" s="19"/>
      <c r="F97" s="202"/>
      <c r="G97" s="19"/>
      <c r="H97" s="19"/>
      <c r="I97" s="19"/>
      <c r="J97" s="21"/>
      <c r="K97" s="105" t="str">
        <f>IF(G97="", "", IF(E97="Billets de train", "", IF(E97="", "", VLOOKUP(G97, Listes!$G$31:$H$33, 2, FALSE))))</f>
        <v/>
      </c>
      <c r="L97" s="95"/>
    </row>
    <row r="98" spans="1:12" ht="20.100000000000001" customHeight="1" x14ac:dyDescent="0.25">
      <c r="A98" s="43">
        <v>92</v>
      </c>
      <c r="B98" s="18"/>
      <c r="C98" s="18"/>
      <c r="D98" s="19"/>
      <c r="E98" s="19"/>
      <c r="F98" s="202"/>
      <c r="G98" s="19"/>
      <c r="H98" s="19"/>
      <c r="I98" s="19"/>
      <c r="J98" s="21"/>
      <c r="K98" s="105" t="str">
        <f>IF(G98="", "", IF(E98="Billets de train", "", IF(E98="", "", VLOOKUP(G98, Listes!$G$31:$H$33, 2, FALSE))))</f>
        <v/>
      </c>
      <c r="L98" s="95"/>
    </row>
    <row r="99" spans="1:12" ht="20.100000000000001" customHeight="1" x14ac:dyDescent="0.25">
      <c r="A99" s="43">
        <v>93</v>
      </c>
      <c r="B99" s="18"/>
      <c r="C99" s="18"/>
      <c r="D99" s="19"/>
      <c r="E99" s="19"/>
      <c r="F99" s="202"/>
      <c r="G99" s="19"/>
      <c r="H99" s="19"/>
      <c r="I99" s="19"/>
      <c r="J99" s="21"/>
      <c r="K99" s="105" t="str">
        <f>IF(G99="", "", IF(E99="Billets de train", "", IF(E99="", "", VLOOKUP(G99, Listes!$G$31:$H$33, 2, FALSE))))</f>
        <v/>
      </c>
      <c r="L99" s="95"/>
    </row>
    <row r="100" spans="1:12" ht="20.100000000000001" customHeight="1" x14ac:dyDescent="0.25">
      <c r="A100" s="43">
        <v>94</v>
      </c>
      <c r="B100" s="18"/>
      <c r="C100" s="18"/>
      <c r="D100" s="19"/>
      <c r="E100" s="19"/>
      <c r="F100" s="202"/>
      <c r="G100" s="19"/>
      <c r="H100" s="19"/>
      <c r="I100" s="19"/>
      <c r="J100" s="21"/>
      <c r="K100" s="105" t="str">
        <f>IF(G100="", "", IF(E100="Billets de train", "", IF(E100="", "", VLOOKUP(G100, Listes!$G$31:$H$33, 2, FALSE))))</f>
        <v/>
      </c>
      <c r="L100" s="95"/>
    </row>
    <row r="101" spans="1:12" ht="20.100000000000001" customHeight="1" x14ac:dyDescent="0.25">
      <c r="A101" s="43">
        <v>95</v>
      </c>
      <c r="B101" s="18"/>
      <c r="C101" s="18"/>
      <c r="D101" s="19"/>
      <c r="E101" s="19"/>
      <c r="F101" s="202"/>
      <c r="G101" s="19"/>
      <c r="H101" s="19"/>
      <c r="I101" s="19"/>
      <c r="J101" s="21"/>
      <c r="K101" s="105" t="str">
        <f>IF(G101="", "", IF(E101="Billets de train", "", IF(E101="", "", VLOOKUP(G101, Listes!$G$31:$H$33, 2, FALSE))))</f>
        <v/>
      </c>
      <c r="L101" s="95"/>
    </row>
    <row r="102" spans="1:12" ht="20.100000000000001" customHeight="1" x14ac:dyDescent="0.25">
      <c r="A102" s="43">
        <v>96</v>
      </c>
      <c r="B102" s="18"/>
      <c r="C102" s="18"/>
      <c r="D102" s="19"/>
      <c r="E102" s="19"/>
      <c r="F102" s="202"/>
      <c r="G102" s="19"/>
      <c r="H102" s="19"/>
      <c r="I102" s="19"/>
      <c r="J102" s="21"/>
      <c r="K102" s="105" t="str">
        <f>IF(G102="", "", IF(E102="Billets de train", "", IF(E102="", "", VLOOKUP(G102, Listes!$G$31:$H$33, 2, FALSE))))</f>
        <v/>
      </c>
      <c r="L102" s="95"/>
    </row>
    <row r="103" spans="1:12" ht="20.100000000000001" customHeight="1" x14ac:dyDescent="0.25">
      <c r="A103" s="43">
        <v>97</v>
      </c>
      <c r="B103" s="18"/>
      <c r="C103" s="18"/>
      <c r="D103" s="19"/>
      <c r="E103" s="19"/>
      <c r="F103" s="202"/>
      <c r="G103" s="19"/>
      <c r="H103" s="19"/>
      <c r="I103" s="19"/>
      <c r="J103" s="21"/>
      <c r="K103" s="105" t="str">
        <f>IF(G103="", "", IF(E103="Billets de train", "", IF(E103="", "", VLOOKUP(G103, Listes!$G$31:$H$33, 2, FALSE))))</f>
        <v/>
      </c>
      <c r="L103" s="95"/>
    </row>
    <row r="104" spans="1:12" ht="20.100000000000001" customHeight="1" x14ac:dyDescent="0.25">
      <c r="A104" s="43">
        <v>98</v>
      </c>
      <c r="B104" s="18"/>
      <c r="C104" s="18"/>
      <c r="D104" s="19"/>
      <c r="E104" s="19"/>
      <c r="F104" s="202"/>
      <c r="G104" s="19"/>
      <c r="H104" s="19"/>
      <c r="I104" s="19"/>
      <c r="J104" s="21"/>
      <c r="K104" s="105" t="str">
        <f>IF(G104="", "", IF(E104="Billets de train", "", IF(E104="", "", VLOOKUP(G104, Listes!$G$31:$H$33, 2, FALSE))))</f>
        <v/>
      </c>
      <c r="L104" s="95"/>
    </row>
    <row r="105" spans="1:12" ht="20.100000000000001" customHeight="1" x14ac:dyDescent="0.25">
      <c r="A105" s="43">
        <v>99</v>
      </c>
      <c r="B105" s="18"/>
      <c r="C105" s="18"/>
      <c r="D105" s="19"/>
      <c r="E105" s="19"/>
      <c r="F105" s="202"/>
      <c r="G105" s="19"/>
      <c r="H105" s="19"/>
      <c r="I105" s="19"/>
      <c r="J105" s="21"/>
      <c r="K105" s="105" t="str">
        <f>IF(G105="", "", IF(E105="Billets de train", "", IF(E105="", "", VLOOKUP(G105, Listes!$G$31:$H$33, 2, FALSE))))</f>
        <v/>
      </c>
      <c r="L105" s="95"/>
    </row>
    <row r="106" spans="1:12" ht="20.100000000000001" customHeight="1" x14ac:dyDescent="0.25">
      <c r="A106" s="43">
        <v>100</v>
      </c>
      <c r="B106" s="18"/>
      <c r="C106" s="18"/>
      <c r="D106" s="19"/>
      <c r="E106" s="19"/>
      <c r="F106" s="202"/>
      <c r="G106" s="19"/>
      <c r="H106" s="19"/>
      <c r="I106" s="19"/>
      <c r="J106" s="21"/>
      <c r="K106" s="105" t="str">
        <f>IF(G106="", "", IF(E106="Billets de train", "", IF(E106="", "", VLOOKUP(G106, Listes!$G$31:$H$33, 2, FALSE))))</f>
        <v/>
      </c>
      <c r="L106" s="95"/>
    </row>
    <row r="107" spans="1:12" ht="20.100000000000001" customHeight="1" x14ac:dyDescent="0.25">
      <c r="A107" s="43">
        <v>101</v>
      </c>
      <c r="B107" s="18"/>
      <c r="C107" s="18"/>
      <c r="D107" s="19"/>
      <c r="E107" s="19"/>
      <c r="F107" s="202"/>
      <c r="G107" s="19"/>
      <c r="H107" s="19"/>
      <c r="I107" s="19"/>
      <c r="J107" s="21"/>
      <c r="K107" s="105" t="str">
        <f>IF(G107="", "", IF(E107="Billets de train", "", IF(E107="", "", VLOOKUP(G107, Listes!$G$31:$H$33, 2, FALSE))))</f>
        <v/>
      </c>
      <c r="L107" s="95"/>
    </row>
    <row r="108" spans="1:12" ht="20.100000000000001" customHeight="1" x14ac:dyDescent="0.25">
      <c r="A108" s="43">
        <v>102</v>
      </c>
      <c r="B108" s="18"/>
      <c r="C108" s="18"/>
      <c r="D108" s="19"/>
      <c r="E108" s="19"/>
      <c r="F108" s="202"/>
      <c r="G108" s="19"/>
      <c r="H108" s="19"/>
      <c r="I108" s="19"/>
      <c r="J108" s="21"/>
      <c r="K108" s="105" t="str">
        <f>IF(G108="", "", IF(E108="Billets de train", "", IF(E108="", "", VLOOKUP(G108, Listes!$G$31:$H$33, 2, FALSE))))</f>
        <v/>
      </c>
      <c r="L108" s="95"/>
    </row>
    <row r="109" spans="1:12" ht="20.100000000000001" customHeight="1" x14ac:dyDescent="0.25">
      <c r="A109" s="43">
        <v>103</v>
      </c>
      <c r="B109" s="18"/>
      <c r="C109" s="18"/>
      <c r="D109" s="19"/>
      <c r="E109" s="19"/>
      <c r="F109" s="202"/>
      <c r="G109" s="19"/>
      <c r="H109" s="19"/>
      <c r="I109" s="19"/>
      <c r="J109" s="21"/>
      <c r="K109" s="105" t="str">
        <f>IF(G109="", "", IF(E109="Billets de train", "", IF(E109="", "", VLOOKUP(G109, Listes!$G$31:$H$33, 2, FALSE))))</f>
        <v/>
      </c>
      <c r="L109" s="95"/>
    </row>
    <row r="110" spans="1:12" ht="20.100000000000001" customHeight="1" x14ac:dyDescent="0.25">
      <c r="A110" s="43">
        <v>104</v>
      </c>
      <c r="B110" s="18"/>
      <c r="C110" s="18"/>
      <c r="D110" s="19"/>
      <c r="E110" s="19"/>
      <c r="F110" s="202"/>
      <c r="G110" s="19"/>
      <c r="H110" s="19"/>
      <c r="I110" s="19"/>
      <c r="J110" s="21"/>
      <c r="K110" s="105" t="str">
        <f>IF(G110="", "", IF(E110="Billets de train", "", IF(E110="", "", VLOOKUP(G110, Listes!$G$31:$H$33, 2, FALSE))))</f>
        <v/>
      </c>
      <c r="L110" s="95"/>
    </row>
    <row r="111" spans="1:12" ht="20.100000000000001" customHeight="1" x14ac:dyDescent="0.25">
      <c r="A111" s="43">
        <v>105</v>
      </c>
      <c r="B111" s="18"/>
      <c r="C111" s="18"/>
      <c r="D111" s="19"/>
      <c r="E111" s="19"/>
      <c r="F111" s="202"/>
      <c r="G111" s="19"/>
      <c r="H111" s="19"/>
      <c r="I111" s="19"/>
      <c r="J111" s="21"/>
      <c r="K111" s="105" t="str">
        <f>IF(G111="", "", IF(E111="Billets de train", "", IF(E111="", "", VLOOKUP(G111, Listes!$G$31:$H$33, 2, FALSE))))</f>
        <v/>
      </c>
      <c r="L111" s="95"/>
    </row>
    <row r="112" spans="1:12" ht="20.100000000000001" customHeight="1" x14ac:dyDescent="0.25">
      <c r="A112" s="43">
        <v>106</v>
      </c>
      <c r="B112" s="18"/>
      <c r="C112" s="18"/>
      <c r="D112" s="19"/>
      <c r="E112" s="19"/>
      <c r="F112" s="202"/>
      <c r="G112" s="19"/>
      <c r="H112" s="19"/>
      <c r="I112" s="19"/>
      <c r="J112" s="21"/>
      <c r="K112" s="105" t="str">
        <f>IF(G112="", "", IF(E112="Billets de train", "", IF(E112="", "", VLOOKUP(G112, Listes!$G$31:$H$33, 2, FALSE))))</f>
        <v/>
      </c>
      <c r="L112" s="95"/>
    </row>
    <row r="113" spans="1:12" ht="20.100000000000001" customHeight="1" x14ac:dyDescent="0.25">
      <c r="A113" s="43">
        <v>107</v>
      </c>
      <c r="B113" s="18"/>
      <c r="C113" s="18"/>
      <c r="D113" s="19"/>
      <c r="E113" s="19"/>
      <c r="F113" s="202"/>
      <c r="G113" s="19"/>
      <c r="H113" s="19"/>
      <c r="I113" s="19"/>
      <c r="J113" s="21"/>
      <c r="K113" s="105" t="str">
        <f>IF(G113="", "", IF(E113="Billets de train", "", IF(E113="", "", VLOOKUP(G113, Listes!$G$31:$H$33, 2, FALSE))))</f>
        <v/>
      </c>
      <c r="L113" s="95"/>
    </row>
    <row r="114" spans="1:12" ht="20.100000000000001" customHeight="1" x14ac:dyDescent="0.25">
      <c r="A114" s="43">
        <v>108</v>
      </c>
      <c r="B114" s="18"/>
      <c r="C114" s="18"/>
      <c r="D114" s="19"/>
      <c r="E114" s="19"/>
      <c r="F114" s="202"/>
      <c r="G114" s="19"/>
      <c r="H114" s="19"/>
      <c r="I114" s="19"/>
      <c r="J114" s="21"/>
      <c r="K114" s="105" t="str">
        <f>IF(G114="", "", IF(E114="Billets de train", "", IF(E114="", "", VLOOKUP(G114, Listes!$G$31:$H$33, 2, FALSE))))</f>
        <v/>
      </c>
      <c r="L114" s="95"/>
    </row>
    <row r="115" spans="1:12" ht="20.100000000000001" customHeight="1" x14ac:dyDescent="0.25">
      <c r="A115" s="43">
        <v>109</v>
      </c>
      <c r="B115" s="18"/>
      <c r="C115" s="18"/>
      <c r="D115" s="19"/>
      <c r="E115" s="19"/>
      <c r="F115" s="202"/>
      <c r="G115" s="19"/>
      <c r="H115" s="19"/>
      <c r="I115" s="19"/>
      <c r="J115" s="21"/>
      <c r="K115" s="105" t="str">
        <f>IF(G115="", "", IF(E115="Billets de train", "", IF(E115="", "", VLOOKUP(G115, Listes!$G$31:$H$33, 2, FALSE))))</f>
        <v/>
      </c>
      <c r="L115" s="95"/>
    </row>
    <row r="116" spans="1:12" ht="20.100000000000001" customHeight="1" x14ac:dyDescent="0.25">
      <c r="A116" s="43">
        <v>110</v>
      </c>
      <c r="B116" s="18"/>
      <c r="C116" s="18"/>
      <c r="D116" s="19"/>
      <c r="E116" s="19"/>
      <c r="F116" s="202"/>
      <c r="G116" s="19"/>
      <c r="H116" s="19"/>
      <c r="I116" s="19"/>
      <c r="J116" s="21"/>
      <c r="K116" s="105" t="str">
        <f>IF(G116="", "", IF(E116="Billets de train", "", IF(E116="", "", VLOOKUP(G116, Listes!$G$31:$H$33, 2, FALSE))))</f>
        <v/>
      </c>
      <c r="L116" s="95"/>
    </row>
    <row r="117" spans="1:12" ht="20.100000000000001" customHeight="1" x14ac:dyDescent="0.25">
      <c r="A117" s="43">
        <v>111</v>
      </c>
      <c r="B117" s="18"/>
      <c r="C117" s="18"/>
      <c r="D117" s="19"/>
      <c r="E117" s="19"/>
      <c r="F117" s="202"/>
      <c r="G117" s="19"/>
      <c r="H117" s="19"/>
      <c r="I117" s="19"/>
      <c r="J117" s="21"/>
      <c r="K117" s="105" t="str">
        <f>IF(G117="", "", IF(E117="Billets de train", "", IF(E117="", "", VLOOKUP(G117, Listes!$G$31:$H$33, 2, FALSE))))</f>
        <v/>
      </c>
      <c r="L117" s="95"/>
    </row>
    <row r="118" spans="1:12" ht="20.100000000000001" customHeight="1" x14ac:dyDescent="0.25">
      <c r="A118" s="43">
        <v>112</v>
      </c>
      <c r="B118" s="18"/>
      <c r="C118" s="18"/>
      <c r="D118" s="19"/>
      <c r="E118" s="19"/>
      <c r="F118" s="202"/>
      <c r="G118" s="19"/>
      <c r="H118" s="19"/>
      <c r="I118" s="19"/>
      <c r="J118" s="21"/>
      <c r="K118" s="105" t="str">
        <f>IF(G118="", "", IF(E118="Billets de train", "", IF(E118="", "", VLOOKUP(G118, Listes!$G$31:$H$33, 2, FALSE))))</f>
        <v/>
      </c>
      <c r="L118" s="95"/>
    </row>
    <row r="119" spans="1:12" ht="20.100000000000001" customHeight="1" x14ac:dyDescent="0.25">
      <c r="A119" s="43">
        <v>113</v>
      </c>
      <c r="B119" s="18"/>
      <c r="C119" s="18"/>
      <c r="D119" s="19"/>
      <c r="E119" s="19"/>
      <c r="F119" s="202"/>
      <c r="G119" s="19"/>
      <c r="H119" s="19"/>
      <c r="I119" s="19"/>
      <c r="J119" s="21"/>
      <c r="K119" s="105" t="str">
        <f>IF(G119="", "", IF(E119="Billets de train", "", IF(E119="", "", VLOOKUP(G119, Listes!$G$31:$H$33, 2, FALSE))))</f>
        <v/>
      </c>
      <c r="L119" s="95"/>
    </row>
    <row r="120" spans="1:12" ht="20.100000000000001" customHeight="1" x14ac:dyDescent="0.25">
      <c r="A120" s="43">
        <v>114</v>
      </c>
      <c r="B120" s="18"/>
      <c r="C120" s="18"/>
      <c r="D120" s="19"/>
      <c r="E120" s="19"/>
      <c r="F120" s="202"/>
      <c r="G120" s="19"/>
      <c r="H120" s="19"/>
      <c r="I120" s="19"/>
      <c r="J120" s="21"/>
      <c r="K120" s="105" t="str">
        <f>IF(G120="", "", IF(E120="Billets de train", "", IF(E120="", "", VLOOKUP(G120, Listes!$G$31:$H$33, 2, FALSE))))</f>
        <v/>
      </c>
      <c r="L120" s="95"/>
    </row>
    <row r="121" spans="1:12" ht="20.100000000000001" customHeight="1" x14ac:dyDescent="0.25">
      <c r="A121" s="43">
        <v>115</v>
      </c>
      <c r="B121" s="18"/>
      <c r="C121" s="18"/>
      <c r="D121" s="19"/>
      <c r="E121" s="19"/>
      <c r="F121" s="202"/>
      <c r="G121" s="19"/>
      <c r="H121" s="19"/>
      <c r="I121" s="19"/>
      <c r="J121" s="21"/>
      <c r="K121" s="105" t="str">
        <f>IF(G121="", "", IF(E121="Billets de train", "", IF(E121="", "", VLOOKUP(G121, Listes!$G$31:$H$33, 2, FALSE))))</f>
        <v/>
      </c>
      <c r="L121" s="95"/>
    </row>
    <row r="122" spans="1:12" ht="20.100000000000001" customHeight="1" x14ac:dyDescent="0.25">
      <c r="A122" s="43">
        <v>116</v>
      </c>
      <c r="B122" s="18"/>
      <c r="C122" s="18"/>
      <c r="D122" s="19"/>
      <c r="E122" s="19"/>
      <c r="F122" s="202"/>
      <c r="G122" s="19"/>
      <c r="H122" s="19"/>
      <c r="I122" s="19"/>
      <c r="J122" s="21"/>
      <c r="K122" s="105" t="str">
        <f>IF(G122="", "", IF(E122="Billets de train", "", IF(E122="", "", VLOOKUP(G122, Listes!$G$31:$H$33, 2, FALSE))))</f>
        <v/>
      </c>
      <c r="L122" s="95"/>
    </row>
    <row r="123" spans="1:12" ht="20.100000000000001" customHeight="1" x14ac:dyDescent="0.25">
      <c r="A123" s="43">
        <v>117</v>
      </c>
      <c r="B123" s="18"/>
      <c r="C123" s="18"/>
      <c r="D123" s="19"/>
      <c r="E123" s="19"/>
      <c r="F123" s="202"/>
      <c r="G123" s="19"/>
      <c r="H123" s="19"/>
      <c r="I123" s="19"/>
      <c r="J123" s="21"/>
      <c r="K123" s="105" t="str">
        <f>IF(G123="", "", IF(E123="Billets de train", "", IF(E123="", "", VLOOKUP(G123, Listes!$G$31:$H$33, 2, FALSE))))</f>
        <v/>
      </c>
      <c r="L123" s="95"/>
    </row>
    <row r="124" spans="1:12" ht="20.100000000000001" customHeight="1" x14ac:dyDescent="0.25">
      <c r="A124" s="43">
        <v>118</v>
      </c>
      <c r="B124" s="18"/>
      <c r="C124" s="18"/>
      <c r="D124" s="19"/>
      <c r="E124" s="19"/>
      <c r="F124" s="202"/>
      <c r="G124" s="19"/>
      <c r="H124" s="19"/>
      <c r="I124" s="19"/>
      <c r="J124" s="21"/>
      <c r="K124" s="105" t="str">
        <f>IF(G124="", "", IF(E124="Billets de train", "", IF(E124="", "", VLOOKUP(G124, Listes!$G$31:$H$33, 2, FALSE))))</f>
        <v/>
      </c>
      <c r="L124" s="95"/>
    </row>
    <row r="125" spans="1:12" ht="20.100000000000001" customHeight="1" x14ac:dyDescent="0.25">
      <c r="A125" s="43">
        <v>119</v>
      </c>
      <c r="B125" s="18"/>
      <c r="C125" s="18"/>
      <c r="D125" s="19"/>
      <c r="E125" s="19"/>
      <c r="F125" s="202"/>
      <c r="G125" s="19"/>
      <c r="H125" s="19"/>
      <c r="I125" s="19"/>
      <c r="J125" s="21"/>
      <c r="K125" s="105" t="str">
        <f>IF(G125="", "", IF(E125="Billets de train", "", IF(E125="", "", VLOOKUP(G125, Listes!$G$31:$H$33, 2, FALSE))))</f>
        <v/>
      </c>
      <c r="L125" s="95"/>
    </row>
    <row r="126" spans="1:12" ht="20.100000000000001" customHeight="1" x14ac:dyDescent="0.25">
      <c r="A126" s="43">
        <v>120</v>
      </c>
      <c r="B126" s="18"/>
      <c r="C126" s="18"/>
      <c r="D126" s="19"/>
      <c r="E126" s="19"/>
      <c r="F126" s="202"/>
      <c r="G126" s="19"/>
      <c r="H126" s="19"/>
      <c r="I126" s="19"/>
      <c r="J126" s="21"/>
      <c r="K126" s="105" t="str">
        <f>IF(G126="", "", IF(E126="Billets de train", "", IF(E126="", "", VLOOKUP(G126, Listes!$G$31:$H$33, 2, FALSE))))</f>
        <v/>
      </c>
      <c r="L126" s="95"/>
    </row>
    <row r="127" spans="1:12" ht="20.100000000000001" customHeight="1" x14ac:dyDescent="0.25">
      <c r="A127" s="43">
        <v>121</v>
      </c>
      <c r="B127" s="18"/>
      <c r="C127" s="18"/>
      <c r="D127" s="19"/>
      <c r="E127" s="19"/>
      <c r="F127" s="202"/>
      <c r="G127" s="19"/>
      <c r="H127" s="19"/>
      <c r="I127" s="19"/>
      <c r="J127" s="21"/>
      <c r="K127" s="105" t="str">
        <f>IF(G127="", "", IF(E127="Billets de train", "", IF(E127="", "", VLOOKUP(G127, Listes!$G$31:$H$33, 2, FALSE))))</f>
        <v/>
      </c>
      <c r="L127" s="95"/>
    </row>
    <row r="128" spans="1:12" ht="20.100000000000001" customHeight="1" x14ac:dyDescent="0.25">
      <c r="A128" s="43">
        <v>122</v>
      </c>
      <c r="B128" s="18"/>
      <c r="C128" s="18"/>
      <c r="D128" s="19"/>
      <c r="E128" s="19"/>
      <c r="F128" s="202"/>
      <c r="G128" s="19"/>
      <c r="H128" s="19"/>
      <c r="I128" s="19"/>
      <c r="J128" s="21"/>
      <c r="K128" s="105" t="str">
        <f>IF(G128="", "", IF(E128="Billets de train", "", IF(E128="", "", VLOOKUP(G128, Listes!$G$31:$H$33, 2, FALSE))))</f>
        <v/>
      </c>
      <c r="L128" s="95"/>
    </row>
    <row r="129" spans="1:12" ht="20.100000000000001" customHeight="1" x14ac:dyDescent="0.25">
      <c r="A129" s="43">
        <v>123</v>
      </c>
      <c r="B129" s="18"/>
      <c r="C129" s="18"/>
      <c r="D129" s="19"/>
      <c r="E129" s="19"/>
      <c r="F129" s="202"/>
      <c r="G129" s="19"/>
      <c r="H129" s="19"/>
      <c r="I129" s="19"/>
      <c r="J129" s="21"/>
      <c r="K129" s="105" t="str">
        <f>IF(G129="", "", IF(E129="Billets de train", "", IF(E129="", "", VLOOKUP(G129, Listes!$G$31:$H$33, 2, FALSE))))</f>
        <v/>
      </c>
      <c r="L129" s="95"/>
    </row>
    <row r="130" spans="1:12" ht="20.100000000000001" customHeight="1" x14ac:dyDescent="0.25">
      <c r="A130" s="43">
        <v>124</v>
      </c>
      <c r="B130" s="18"/>
      <c r="C130" s="18"/>
      <c r="D130" s="19"/>
      <c r="E130" s="19"/>
      <c r="F130" s="202"/>
      <c r="G130" s="19"/>
      <c r="H130" s="19"/>
      <c r="I130" s="19"/>
      <c r="J130" s="21"/>
      <c r="K130" s="105" t="str">
        <f>IF(G130="", "", IF(E130="Billets de train", "", IF(E130="", "", VLOOKUP(G130, Listes!$G$31:$H$33, 2, FALSE))))</f>
        <v/>
      </c>
      <c r="L130" s="95"/>
    </row>
    <row r="131" spans="1:12" ht="20.100000000000001" customHeight="1" x14ac:dyDescent="0.25">
      <c r="A131" s="43">
        <v>125</v>
      </c>
      <c r="B131" s="18"/>
      <c r="C131" s="18"/>
      <c r="D131" s="19"/>
      <c r="E131" s="19"/>
      <c r="F131" s="202"/>
      <c r="G131" s="19"/>
      <c r="H131" s="19"/>
      <c r="I131" s="19"/>
      <c r="J131" s="21"/>
      <c r="K131" s="105" t="str">
        <f>IF(G131="", "", IF(E131="Billets de train", "", IF(E131="", "", VLOOKUP(G131, Listes!$G$31:$H$33, 2, FALSE))))</f>
        <v/>
      </c>
      <c r="L131" s="95"/>
    </row>
    <row r="132" spans="1:12" ht="20.100000000000001" customHeight="1" x14ac:dyDescent="0.25">
      <c r="A132" s="43">
        <v>126</v>
      </c>
      <c r="B132" s="18"/>
      <c r="C132" s="18"/>
      <c r="D132" s="19"/>
      <c r="E132" s="19"/>
      <c r="F132" s="202"/>
      <c r="G132" s="19"/>
      <c r="H132" s="19"/>
      <c r="I132" s="19"/>
      <c r="J132" s="21"/>
      <c r="K132" s="105" t="str">
        <f>IF(G132="", "", IF(E132="Billets de train", "", IF(E132="", "", VLOOKUP(G132, Listes!$G$31:$H$33, 2, FALSE))))</f>
        <v/>
      </c>
      <c r="L132" s="95"/>
    </row>
    <row r="133" spans="1:12" ht="20.100000000000001" customHeight="1" x14ac:dyDescent="0.25">
      <c r="A133" s="43">
        <v>127</v>
      </c>
      <c r="B133" s="18"/>
      <c r="C133" s="18"/>
      <c r="D133" s="19"/>
      <c r="E133" s="19"/>
      <c r="F133" s="202"/>
      <c r="G133" s="19"/>
      <c r="H133" s="19"/>
      <c r="I133" s="19"/>
      <c r="J133" s="21"/>
      <c r="K133" s="105" t="str">
        <f>IF(G133="", "", IF(E133="Billets de train", "", IF(E133="", "", VLOOKUP(G133, Listes!$G$31:$H$33, 2, FALSE))))</f>
        <v/>
      </c>
      <c r="L133" s="95"/>
    </row>
    <row r="134" spans="1:12" ht="20.100000000000001" customHeight="1" x14ac:dyDescent="0.25">
      <c r="A134" s="43">
        <v>128</v>
      </c>
      <c r="B134" s="18"/>
      <c r="C134" s="18"/>
      <c r="D134" s="19"/>
      <c r="E134" s="19"/>
      <c r="F134" s="202"/>
      <c r="G134" s="19"/>
      <c r="H134" s="19"/>
      <c r="I134" s="19"/>
      <c r="J134" s="21"/>
      <c r="K134" s="105" t="str">
        <f>IF(G134="", "", IF(E134="Billets de train", "", IF(E134="", "", VLOOKUP(G134, Listes!$G$31:$H$33, 2, FALSE))))</f>
        <v/>
      </c>
      <c r="L134" s="95"/>
    </row>
    <row r="135" spans="1:12" ht="20.100000000000001" customHeight="1" x14ac:dyDescent="0.25">
      <c r="A135" s="43">
        <v>129</v>
      </c>
      <c r="B135" s="18"/>
      <c r="C135" s="18"/>
      <c r="D135" s="19"/>
      <c r="E135" s="19"/>
      <c r="F135" s="202"/>
      <c r="G135" s="19"/>
      <c r="H135" s="19"/>
      <c r="I135" s="19"/>
      <c r="J135" s="21"/>
      <c r="K135" s="105" t="str">
        <f>IF(G135="", "", IF(E135="Billets de train", "", IF(E135="", "", VLOOKUP(G135, Listes!$G$31:$H$33, 2, FALSE))))</f>
        <v/>
      </c>
      <c r="L135" s="95"/>
    </row>
    <row r="136" spans="1:12" ht="20.100000000000001" customHeight="1" x14ac:dyDescent="0.25">
      <c r="A136" s="43">
        <v>130</v>
      </c>
      <c r="B136" s="18"/>
      <c r="C136" s="18"/>
      <c r="D136" s="19"/>
      <c r="E136" s="19"/>
      <c r="F136" s="202"/>
      <c r="G136" s="19"/>
      <c r="H136" s="19"/>
      <c r="I136" s="19"/>
      <c r="J136" s="21"/>
      <c r="K136" s="105" t="str">
        <f>IF(G136="", "", IF(E136="Billets de train", "", IF(E136="", "", VLOOKUP(G136, Listes!$G$31:$H$33, 2, FALSE))))</f>
        <v/>
      </c>
      <c r="L136" s="95"/>
    </row>
    <row r="137" spans="1:12" ht="20.100000000000001" customHeight="1" x14ac:dyDescent="0.25">
      <c r="A137" s="43">
        <v>131</v>
      </c>
      <c r="B137" s="18"/>
      <c r="C137" s="18"/>
      <c r="D137" s="19"/>
      <c r="E137" s="19"/>
      <c r="F137" s="202"/>
      <c r="G137" s="19"/>
      <c r="H137" s="19"/>
      <c r="I137" s="19"/>
      <c r="J137" s="21"/>
      <c r="K137" s="105" t="str">
        <f>IF(G137="", "", IF(E137="Billets de train", "", IF(E137="", "", VLOOKUP(G137, Listes!$G$31:$H$33, 2, FALSE))))</f>
        <v/>
      </c>
      <c r="L137" s="95"/>
    </row>
    <row r="138" spans="1:12" ht="20.100000000000001" customHeight="1" x14ac:dyDescent="0.25">
      <c r="A138" s="43">
        <v>132</v>
      </c>
      <c r="B138" s="18"/>
      <c r="C138" s="18"/>
      <c r="D138" s="19"/>
      <c r="E138" s="19"/>
      <c r="F138" s="202"/>
      <c r="G138" s="19"/>
      <c r="H138" s="19"/>
      <c r="I138" s="19"/>
      <c r="J138" s="21"/>
      <c r="K138" s="105" t="str">
        <f>IF(G138="", "", IF(E138="Billets de train", "", IF(E138="", "", VLOOKUP(G138, Listes!$G$31:$H$33, 2, FALSE))))</f>
        <v/>
      </c>
      <c r="L138" s="95"/>
    </row>
    <row r="139" spans="1:12" ht="20.100000000000001" customHeight="1" x14ac:dyDescent="0.25">
      <c r="A139" s="43">
        <v>133</v>
      </c>
      <c r="B139" s="18"/>
      <c r="C139" s="18"/>
      <c r="D139" s="19"/>
      <c r="E139" s="19"/>
      <c r="F139" s="202"/>
      <c r="G139" s="19"/>
      <c r="H139" s="19"/>
      <c r="I139" s="19"/>
      <c r="J139" s="21"/>
      <c r="K139" s="105" t="str">
        <f>IF(G139="", "", IF(E139="Billets de train", "", IF(E139="", "", VLOOKUP(G139, Listes!$G$31:$H$33, 2, FALSE))))</f>
        <v/>
      </c>
      <c r="L139" s="95"/>
    </row>
    <row r="140" spans="1:12" ht="20.100000000000001" customHeight="1" x14ac:dyDescent="0.25">
      <c r="A140" s="43">
        <v>134</v>
      </c>
      <c r="B140" s="18"/>
      <c r="C140" s="18"/>
      <c r="D140" s="19"/>
      <c r="E140" s="19"/>
      <c r="F140" s="202"/>
      <c r="G140" s="19"/>
      <c r="H140" s="19"/>
      <c r="I140" s="19"/>
      <c r="J140" s="21"/>
      <c r="K140" s="105" t="str">
        <f>IF(G140="", "", IF(E140="Billets de train", "", IF(E140="", "", VLOOKUP(G140, Listes!$G$31:$H$33, 2, FALSE))))</f>
        <v/>
      </c>
      <c r="L140" s="95"/>
    </row>
    <row r="141" spans="1:12" ht="20.100000000000001" customHeight="1" x14ac:dyDescent="0.25">
      <c r="A141" s="43">
        <v>135</v>
      </c>
      <c r="B141" s="18"/>
      <c r="C141" s="18"/>
      <c r="D141" s="19"/>
      <c r="E141" s="19"/>
      <c r="F141" s="202"/>
      <c r="G141" s="19"/>
      <c r="H141" s="19"/>
      <c r="I141" s="19"/>
      <c r="J141" s="21"/>
      <c r="K141" s="105" t="str">
        <f>IF(G141="", "", IF(E141="Billets de train", "", IF(E141="", "", VLOOKUP(G141, Listes!$G$31:$H$33, 2, FALSE))))</f>
        <v/>
      </c>
      <c r="L141" s="95"/>
    </row>
    <row r="142" spans="1:12" ht="20.100000000000001" customHeight="1" x14ac:dyDescent="0.25">
      <c r="A142" s="43">
        <v>136</v>
      </c>
      <c r="B142" s="18"/>
      <c r="C142" s="18"/>
      <c r="D142" s="19"/>
      <c r="E142" s="19"/>
      <c r="F142" s="202"/>
      <c r="G142" s="19"/>
      <c r="H142" s="19"/>
      <c r="I142" s="19"/>
      <c r="J142" s="21"/>
      <c r="K142" s="105" t="str">
        <f>IF(G142="", "", IF(E142="Billets de train", "", IF(E142="", "", VLOOKUP(G142, Listes!$G$31:$H$33, 2, FALSE))))</f>
        <v/>
      </c>
      <c r="L142" s="95"/>
    </row>
    <row r="143" spans="1:12" ht="20.100000000000001" customHeight="1" x14ac:dyDescent="0.25">
      <c r="A143" s="43">
        <v>137</v>
      </c>
      <c r="B143" s="18"/>
      <c r="C143" s="18"/>
      <c r="D143" s="19"/>
      <c r="E143" s="19"/>
      <c r="F143" s="202"/>
      <c r="G143" s="19"/>
      <c r="H143" s="19"/>
      <c r="I143" s="19"/>
      <c r="J143" s="21"/>
      <c r="K143" s="105" t="str">
        <f>IF(G143="", "", IF(E143="Billets de train", "", IF(E143="", "", VLOOKUP(G143, Listes!$G$31:$H$33, 2, FALSE))))</f>
        <v/>
      </c>
      <c r="L143" s="95"/>
    </row>
    <row r="144" spans="1:12" ht="20.100000000000001" customHeight="1" x14ac:dyDescent="0.25">
      <c r="A144" s="43">
        <v>138</v>
      </c>
      <c r="B144" s="18"/>
      <c r="C144" s="18"/>
      <c r="D144" s="19"/>
      <c r="E144" s="19"/>
      <c r="F144" s="202"/>
      <c r="G144" s="19"/>
      <c r="H144" s="19"/>
      <c r="I144" s="19"/>
      <c r="J144" s="21"/>
      <c r="K144" s="105" t="str">
        <f>IF(G144="", "", IF(E144="Billets de train", "", IF(E144="", "", VLOOKUP(G144, Listes!$G$31:$H$33, 2, FALSE))))</f>
        <v/>
      </c>
      <c r="L144" s="95"/>
    </row>
    <row r="145" spans="1:12" ht="20.100000000000001" customHeight="1" x14ac:dyDescent="0.25">
      <c r="A145" s="43">
        <v>139</v>
      </c>
      <c r="B145" s="18"/>
      <c r="C145" s="18"/>
      <c r="D145" s="19"/>
      <c r="E145" s="19"/>
      <c r="F145" s="202"/>
      <c r="G145" s="19"/>
      <c r="H145" s="19"/>
      <c r="I145" s="19"/>
      <c r="J145" s="21"/>
      <c r="K145" s="105" t="str">
        <f>IF(G145="", "", IF(E145="Billets de train", "", IF(E145="", "", VLOOKUP(G145, Listes!$G$31:$H$33, 2, FALSE))))</f>
        <v/>
      </c>
      <c r="L145" s="95"/>
    </row>
    <row r="146" spans="1:12" ht="20.100000000000001" customHeight="1" x14ac:dyDescent="0.25">
      <c r="A146" s="43">
        <v>140</v>
      </c>
      <c r="B146" s="18"/>
      <c r="C146" s="18"/>
      <c r="D146" s="19"/>
      <c r="E146" s="19"/>
      <c r="F146" s="202"/>
      <c r="G146" s="19"/>
      <c r="H146" s="19"/>
      <c r="I146" s="19"/>
      <c r="J146" s="21"/>
      <c r="K146" s="105" t="str">
        <f>IF(G146="", "", IF(E146="Billets de train", "", IF(E146="", "", VLOOKUP(G146, Listes!$G$31:$H$33, 2, FALSE))))</f>
        <v/>
      </c>
      <c r="L146" s="95"/>
    </row>
    <row r="147" spans="1:12" ht="20.100000000000001" customHeight="1" x14ac:dyDescent="0.25">
      <c r="A147" s="43">
        <v>141</v>
      </c>
      <c r="B147" s="18"/>
      <c r="C147" s="18"/>
      <c r="D147" s="19"/>
      <c r="E147" s="19"/>
      <c r="F147" s="202"/>
      <c r="G147" s="19"/>
      <c r="H147" s="19"/>
      <c r="I147" s="19"/>
      <c r="J147" s="21"/>
      <c r="K147" s="105" t="str">
        <f>IF(G147="", "", IF(E147="Billets de train", "", IF(E147="", "", VLOOKUP(G147, Listes!$G$31:$H$33, 2, FALSE))))</f>
        <v/>
      </c>
      <c r="L147" s="95"/>
    </row>
    <row r="148" spans="1:12" ht="20.100000000000001" customHeight="1" x14ac:dyDescent="0.25">
      <c r="A148" s="43">
        <v>142</v>
      </c>
      <c r="B148" s="18"/>
      <c r="C148" s="18"/>
      <c r="D148" s="19"/>
      <c r="E148" s="19"/>
      <c r="F148" s="202"/>
      <c r="G148" s="19"/>
      <c r="H148" s="19"/>
      <c r="I148" s="19"/>
      <c r="J148" s="21"/>
      <c r="K148" s="105" t="str">
        <f>IF(G148="", "", IF(E148="Billets de train", "", IF(E148="", "", VLOOKUP(G148, Listes!$G$31:$H$33, 2, FALSE))))</f>
        <v/>
      </c>
      <c r="L148" s="95"/>
    </row>
    <row r="149" spans="1:12" ht="20.100000000000001" customHeight="1" x14ac:dyDescent="0.25">
      <c r="A149" s="43">
        <v>143</v>
      </c>
      <c r="B149" s="18"/>
      <c r="C149" s="18"/>
      <c r="D149" s="19"/>
      <c r="E149" s="19"/>
      <c r="F149" s="202"/>
      <c r="G149" s="19"/>
      <c r="H149" s="19"/>
      <c r="I149" s="19"/>
      <c r="J149" s="21"/>
      <c r="K149" s="105" t="str">
        <f>IF(G149="", "", IF(E149="Billets de train", "", IF(E149="", "", VLOOKUP(G149, Listes!$G$31:$H$33, 2, FALSE))))</f>
        <v/>
      </c>
      <c r="L149" s="95"/>
    </row>
    <row r="150" spans="1:12" ht="20.100000000000001" customHeight="1" x14ac:dyDescent="0.25">
      <c r="A150" s="43">
        <v>144</v>
      </c>
      <c r="B150" s="18"/>
      <c r="C150" s="18"/>
      <c r="D150" s="19"/>
      <c r="E150" s="19"/>
      <c r="F150" s="202"/>
      <c r="G150" s="19"/>
      <c r="H150" s="19"/>
      <c r="I150" s="19"/>
      <c r="J150" s="21"/>
      <c r="K150" s="105" t="str">
        <f>IF(G150="", "", IF(E150="Billets de train", "", IF(E150="", "", VLOOKUP(G150, Listes!$G$31:$H$33, 2, FALSE))))</f>
        <v/>
      </c>
      <c r="L150" s="95"/>
    </row>
    <row r="151" spans="1:12" ht="20.100000000000001" customHeight="1" x14ac:dyDescent="0.25">
      <c r="A151" s="43">
        <v>145</v>
      </c>
      <c r="B151" s="18"/>
      <c r="C151" s="18"/>
      <c r="D151" s="19"/>
      <c r="E151" s="19"/>
      <c r="F151" s="202"/>
      <c r="G151" s="19"/>
      <c r="H151" s="19"/>
      <c r="I151" s="19"/>
      <c r="J151" s="21"/>
      <c r="K151" s="105" t="str">
        <f>IF(G151="", "", IF(E151="Billets de train", "", IF(E151="", "", VLOOKUP(G151, Listes!$G$31:$H$33, 2, FALSE))))</f>
        <v/>
      </c>
      <c r="L151" s="95"/>
    </row>
    <row r="152" spans="1:12" ht="20.100000000000001" customHeight="1" x14ac:dyDescent="0.25">
      <c r="A152" s="43">
        <v>146</v>
      </c>
      <c r="B152" s="18"/>
      <c r="C152" s="18"/>
      <c r="D152" s="19"/>
      <c r="E152" s="19"/>
      <c r="F152" s="202"/>
      <c r="G152" s="19"/>
      <c r="H152" s="19"/>
      <c r="I152" s="19"/>
      <c r="J152" s="21"/>
      <c r="K152" s="105" t="str">
        <f>IF(G152="", "", IF(E152="Billets de train", "", IF(E152="", "", VLOOKUP(G152, Listes!$G$31:$H$33, 2, FALSE))))</f>
        <v/>
      </c>
      <c r="L152" s="95"/>
    </row>
    <row r="153" spans="1:12" ht="20.100000000000001" customHeight="1" x14ac:dyDescent="0.25">
      <c r="A153" s="43">
        <v>147</v>
      </c>
      <c r="B153" s="18"/>
      <c r="C153" s="18"/>
      <c r="D153" s="19"/>
      <c r="E153" s="19"/>
      <c r="F153" s="202"/>
      <c r="G153" s="19"/>
      <c r="H153" s="19"/>
      <c r="I153" s="19"/>
      <c r="J153" s="21"/>
      <c r="K153" s="105" t="str">
        <f>IF(G153="", "", IF(E153="Billets de train", "", IF(E153="", "", VLOOKUP(G153, Listes!$G$31:$H$33, 2, FALSE))))</f>
        <v/>
      </c>
      <c r="L153" s="95"/>
    </row>
    <row r="154" spans="1:12" ht="20.100000000000001" customHeight="1" x14ac:dyDescent="0.25">
      <c r="A154" s="43">
        <v>148</v>
      </c>
      <c r="B154" s="18"/>
      <c r="C154" s="18"/>
      <c r="D154" s="19"/>
      <c r="E154" s="19"/>
      <c r="F154" s="202"/>
      <c r="G154" s="19"/>
      <c r="H154" s="19"/>
      <c r="I154" s="19"/>
      <c r="J154" s="21"/>
      <c r="K154" s="105" t="str">
        <f>IF(G154="", "", IF(E154="Billets de train", "", IF(E154="", "", VLOOKUP(G154, Listes!$G$31:$H$33, 2, FALSE))))</f>
        <v/>
      </c>
      <c r="L154" s="95"/>
    </row>
    <row r="155" spans="1:12" ht="20.100000000000001" customHeight="1" x14ac:dyDescent="0.25">
      <c r="A155" s="43">
        <v>149</v>
      </c>
      <c r="B155" s="18"/>
      <c r="C155" s="18"/>
      <c r="D155" s="19"/>
      <c r="E155" s="19"/>
      <c r="F155" s="202"/>
      <c r="G155" s="19"/>
      <c r="H155" s="19"/>
      <c r="I155" s="19"/>
      <c r="J155" s="21"/>
      <c r="K155" s="105" t="str">
        <f>IF(G155="", "", IF(E155="Billets de train", "", IF(E155="", "", VLOOKUP(G155, Listes!$G$31:$H$33, 2, FALSE))))</f>
        <v/>
      </c>
      <c r="L155" s="95"/>
    </row>
    <row r="156" spans="1:12" ht="20.100000000000001" customHeight="1" x14ac:dyDescent="0.25">
      <c r="A156" s="43">
        <v>150</v>
      </c>
      <c r="B156" s="18"/>
      <c r="C156" s="18"/>
      <c r="D156" s="19"/>
      <c r="E156" s="19"/>
      <c r="F156" s="202"/>
      <c r="G156" s="19"/>
      <c r="H156" s="19"/>
      <c r="I156" s="19"/>
      <c r="J156" s="21"/>
      <c r="K156" s="105" t="str">
        <f>IF(G156="", "", IF(E156="Billets de train", "", IF(E156="", "", VLOOKUP(G156, Listes!$G$31:$H$33, 2, FALSE))))</f>
        <v/>
      </c>
      <c r="L156" s="95"/>
    </row>
    <row r="157" spans="1:12" ht="20.100000000000001" customHeight="1" x14ac:dyDescent="0.25">
      <c r="A157" s="43">
        <v>151</v>
      </c>
      <c r="B157" s="18"/>
      <c r="C157" s="18"/>
      <c r="D157" s="19"/>
      <c r="E157" s="19"/>
      <c r="F157" s="202"/>
      <c r="G157" s="19"/>
      <c r="H157" s="19"/>
      <c r="I157" s="19"/>
      <c r="J157" s="21"/>
      <c r="K157" s="105" t="str">
        <f>IF(G157="", "", IF(E157="Billets de train", "", IF(E157="", "", VLOOKUP(G157, Listes!$G$31:$H$33, 2, FALSE))))</f>
        <v/>
      </c>
      <c r="L157" s="95"/>
    </row>
    <row r="158" spans="1:12" ht="20.100000000000001" customHeight="1" x14ac:dyDescent="0.25">
      <c r="A158" s="43">
        <v>152</v>
      </c>
      <c r="B158" s="18"/>
      <c r="C158" s="18"/>
      <c r="D158" s="19"/>
      <c r="E158" s="19"/>
      <c r="F158" s="202"/>
      <c r="G158" s="19"/>
      <c r="H158" s="19"/>
      <c r="I158" s="19"/>
      <c r="J158" s="21"/>
      <c r="K158" s="105" t="str">
        <f>IF(G158="", "", IF(E158="Billets de train", "", IF(E158="", "", VLOOKUP(G158, Listes!$G$31:$H$33, 2, FALSE))))</f>
        <v/>
      </c>
      <c r="L158" s="95"/>
    </row>
    <row r="159" spans="1:12" ht="20.100000000000001" customHeight="1" x14ac:dyDescent="0.25">
      <c r="A159" s="43">
        <v>153</v>
      </c>
      <c r="B159" s="18"/>
      <c r="C159" s="18"/>
      <c r="D159" s="19"/>
      <c r="E159" s="19"/>
      <c r="F159" s="202"/>
      <c r="G159" s="19"/>
      <c r="H159" s="19"/>
      <c r="I159" s="19"/>
      <c r="J159" s="21"/>
      <c r="K159" s="105" t="str">
        <f>IF(G159="", "", IF(E159="Billets de train", "", IF(E159="", "", VLOOKUP(G159, Listes!$G$31:$H$33, 2, FALSE))))</f>
        <v/>
      </c>
      <c r="L159" s="95"/>
    </row>
    <row r="160" spans="1:12" ht="20.100000000000001" customHeight="1" x14ac:dyDescent="0.25">
      <c r="A160" s="43">
        <v>154</v>
      </c>
      <c r="B160" s="18"/>
      <c r="C160" s="18"/>
      <c r="D160" s="19"/>
      <c r="E160" s="19"/>
      <c r="F160" s="202"/>
      <c r="G160" s="19"/>
      <c r="H160" s="19"/>
      <c r="I160" s="19"/>
      <c r="J160" s="21"/>
      <c r="K160" s="105" t="str">
        <f>IF(G160="", "", IF(E160="Billets de train", "", IF(E160="", "", VLOOKUP(G160, Listes!$G$31:$H$33, 2, FALSE))))</f>
        <v/>
      </c>
      <c r="L160" s="95"/>
    </row>
    <row r="161" spans="1:12" ht="20.100000000000001" customHeight="1" x14ac:dyDescent="0.25">
      <c r="A161" s="43">
        <v>155</v>
      </c>
      <c r="B161" s="18"/>
      <c r="C161" s="18"/>
      <c r="D161" s="19"/>
      <c r="E161" s="19"/>
      <c r="F161" s="202"/>
      <c r="G161" s="19"/>
      <c r="H161" s="19"/>
      <c r="I161" s="19"/>
      <c r="J161" s="21"/>
      <c r="K161" s="105" t="str">
        <f>IF(G161="", "", IF(E161="Billets de train", "", IF(E161="", "", VLOOKUP(G161, Listes!$G$31:$H$33, 2, FALSE))))</f>
        <v/>
      </c>
      <c r="L161" s="95"/>
    </row>
    <row r="162" spans="1:12" ht="20.100000000000001" customHeight="1" x14ac:dyDescent="0.25">
      <c r="A162" s="43">
        <v>156</v>
      </c>
      <c r="B162" s="18"/>
      <c r="C162" s="18"/>
      <c r="D162" s="19"/>
      <c r="E162" s="19"/>
      <c r="F162" s="202"/>
      <c r="G162" s="19"/>
      <c r="H162" s="19"/>
      <c r="I162" s="19"/>
      <c r="J162" s="21"/>
      <c r="K162" s="105" t="str">
        <f>IF(G162="", "", IF(E162="Billets de train", "", IF(E162="", "", VLOOKUP(G162, Listes!$G$31:$H$33, 2, FALSE))))</f>
        <v/>
      </c>
      <c r="L162" s="95"/>
    </row>
    <row r="163" spans="1:12" ht="20.100000000000001" customHeight="1" x14ac:dyDescent="0.25">
      <c r="A163" s="43">
        <v>157</v>
      </c>
      <c r="B163" s="18"/>
      <c r="C163" s="18"/>
      <c r="D163" s="19"/>
      <c r="E163" s="19"/>
      <c r="F163" s="202"/>
      <c r="G163" s="19"/>
      <c r="H163" s="19"/>
      <c r="I163" s="19"/>
      <c r="J163" s="21"/>
      <c r="K163" s="105" t="str">
        <f>IF(G163="", "", IF(E163="Billets de train", "", IF(E163="", "", VLOOKUP(G163, Listes!$G$31:$H$33, 2, FALSE))))</f>
        <v/>
      </c>
      <c r="L163" s="95"/>
    </row>
    <row r="164" spans="1:12" ht="20.100000000000001" customHeight="1" x14ac:dyDescent="0.25">
      <c r="A164" s="43">
        <v>158</v>
      </c>
      <c r="B164" s="18"/>
      <c r="C164" s="18"/>
      <c r="D164" s="19"/>
      <c r="E164" s="19"/>
      <c r="F164" s="202"/>
      <c r="G164" s="19"/>
      <c r="H164" s="19"/>
      <c r="I164" s="19"/>
      <c r="J164" s="21"/>
      <c r="K164" s="105" t="str">
        <f>IF(G164="", "", IF(E164="Billets de train", "", IF(E164="", "", VLOOKUP(G164, Listes!$G$31:$H$33, 2, FALSE))))</f>
        <v/>
      </c>
      <c r="L164" s="95"/>
    </row>
    <row r="165" spans="1:12" ht="20.100000000000001" customHeight="1" x14ac:dyDescent="0.25">
      <c r="A165" s="43">
        <v>159</v>
      </c>
      <c r="B165" s="18"/>
      <c r="C165" s="18"/>
      <c r="D165" s="19"/>
      <c r="E165" s="19"/>
      <c r="F165" s="202"/>
      <c r="G165" s="19"/>
      <c r="H165" s="19"/>
      <c r="I165" s="19"/>
      <c r="J165" s="21"/>
      <c r="K165" s="105" t="str">
        <f>IF(G165="", "", IF(E165="Billets de train", "", IF(E165="", "", VLOOKUP(G165, Listes!$G$31:$H$33, 2, FALSE))))</f>
        <v/>
      </c>
      <c r="L165" s="95"/>
    </row>
    <row r="166" spans="1:12" ht="20.100000000000001" customHeight="1" x14ac:dyDescent="0.25">
      <c r="A166" s="43">
        <v>160</v>
      </c>
      <c r="B166" s="18"/>
      <c r="C166" s="18"/>
      <c r="D166" s="19"/>
      <c r="E166" s="19"/>
      <c r="F166" s="202"/>
      <c r="G166" s="19"/>
      <c r="H166" s="19"/>
      <c r="I166" s="19"/>
      <c r="J166" s="21"/>
      <c r="K166" s="105" t="str">
        <f>IF(G166="", "", IF(E166="Billets de train", "", IF(E166="", "", VLOOKUP(G166, Listes!$G$31:$H$33, 2, FALSE))))</f>
        <v/>
      </c>
      <c r="L166" s="95"/>
    </row>
    <row r="167" spans="1:12" ht="20.100000000000001" customHeight="1" x14ac:dyDescent="0.25">
      <c r="A167" s="43">
        <v>161</v>
      </c>
      <c r="B167" s="18"/>
      <c r="C167" s="18"/>
      <c r="D167" s="19"/>
      <c r="E167" s="19"/>
      <c r="F167" s="202"/>
      <c r="G167" s="19"/>
      <c r="H167" s="19"/>
      <c r="I167" s="19"/>
      <c r="J167" s="21"/>
      <c r="K167" s="105" t="str">
        <f>IF(G167="", "", IF(E167="Billets de train", "", IF(E167="", "", VLOOKUP(G167, Listes!$G$31:$H$33, 2, FALSE))))</f>
        <v/>
      </c>
      <c r="L167" s="95"/>
    </row>
    <row r="168" spans="1:12" ht="20.100000000000001" customHeight="1" x14ac:dyDescent="0.25">
      <c r="A168" s="43">
        <v>162</v>
      </c>
      <c r="B168" s="18"/>
      <c r="C168" s="18"/>
      <c r="D168" s="19"/>
      <c r="E168" s="19"/>
      <c r="F168" s="202"/>
      <c r="G168" s="19"/>
      <c r="H168" s="19"/>
      <c r="I168" s="19"/>
      <c r="J168" s="21"/>
      <c r="K168" s="105" t="str">
        <f>IF(G168="", "", IF(E168="Billets de train", "", IF(E168="", "", VLOOKUP(G168, Listes!$G$31:$H$33, 2, FALSE))))</f>
        <v/>
      </c>
      <c r="L168" s="95"/>
    </row>
    <row r="169" spans="1:12" ht="20.100000000000001" customHeight="1" x14ac:dyDescent="0.25">
      <c r="A169" s="43">
        <v>163</v>
      </c>
      <c r="B169" s="18"/>
      <c r="C169" s="18"/>
      <c r="D169" s="19"/>
      <c r="E169" s="19"/>
      <c r="F169" s="202"/>
      <c r="G169" s="19"/>
      <c r="H169" s="19"/>
      <c r="I169" s="19"/>
      <c r="J169" s="21"/>
      <c r="K169" s="105" t="str">
        <f>IF(G169="", "", IF(E169="Billets de train", "", IF(E169="", "", VLOOKUP(G169, Listes!$G$31:$H$33, 2, FALSE))))</f>
        <v/>
      </c>
      <c r="L169" s="95"/>
    </row>
    <row r="170" spans="1:12" ht="20.100000000000001" customHeight="1" x14ac:dyDescent="0.25">
      <c r="A170" s="43">
        <v>164</v>
      </c>
      <c r="B170" s="18"/>
      <c r="C170" s="18"/>
      <c r="D170" s="19"/>
      <c r="E170" s="19"/>
      <c r="F170" s="202"/>
      <c r="G170" s="19"/>
      <c r="H170" s="19"/>
      <c r="I170" s="19"/>
      <c r="J170" s="21"/>
      <c r="K170" s="105" t="str">
        <f>IF(G170="", "", IF(E170="Billets de train", "", IF(E170="", "", VLOOKUP(G170, Listes!$G$31:$H$33, 2, FALSE))))</f>
        <v/>
      </c>
      <c r="L170" s="95"/>
    </row>
    <row r="171" spans="1:12" ht="20.100000000000001" customHeight="1" x14ac:dyDescent="0.25">
      <c r="A171" s="43">
        <v>165</v>
      </c>
      <c r="B171" s="18"/>
      <c r="C171" s="18"/>
      <c r="D171" s="19"/>
      <c r="E171" s="19"/>
      <c r="F171" s="202"/>
      <c r="G171" s="19"/>
      <c r="H171" s="19"/>
      <c r="I171" s="19"/>
      <c r="J171" s="21"/>
      <c r="K171" s="105" t="str">
        <f>IF(G171="", "", IF(E171="Billets de train", "", IF(E171="", "", VLOOKUP(G171, Listes!$G$31:$H$33, 2, FALSE))))</f>
        <v/>
      </c>
      <c r="L171" s="95"/>
    </row>
    <row r="172" spans="1:12" ht="20.100000000000001" customHeight="1" x14ac:dyDescent="0.25">
      <c r="A172" s="43">
        <v>166</v>
      </c>
      <c r="B172" s="18"/>
      <c r="C172" s="18"/>
      <c r="D172" s="19"/>
      <c r="E172" s="19"/>
      <c r="F172" s="202"/>
      <c r="G172" s="19"/>
      <c r="H172" s="19"/>
      <c r="I172" s="19"/>
      <c r="J172" s="21"/>
      <c r="K172" s="105" t="str">
        <f>IF(G172="", "", IF(E172="Billets de train", "", IF(E172="", "", VLOOKUP(G172, Listes!$G$31:$H$33, 2, FALSE))))</f>
        <v/>
      </c>
      <c r="L172" s="95"/>
    </row>
    <row r="173" spans="1:12" ht="20.100000000000001" customHeight="1" x14ac:dyDescent="0.25">
      <c r="A173" s="43">
        <v>167</v>
      </c>
      <c r="B173" s="18"/>
      <c r="C173" s="18"/>
      <c r="D173" s="19"/>
      <c r="E173" s="19"/>
      <c r="F173" s="202"/>
      <c r="G173" s="19"/>
      <c r="H173" s="19"/>
      <c r="I173" s="19"/>
      <c r="J173" s="21"/>
      <c r="K173" s="105" t="str">
        <f>IF(G173="", "", IF(E173="Billets de train", "", IF(E173="", "", VLOOKUP(G173, Listes!$G$31:$H$33, 2, FALSE))))</f>
        <v/>
      </c>
      <c r="L173" s="95"/>
    </row>
    <row r="174" spans="1:12" ht="20.100000000000001" customHeight="1" x14ac:dyDescent="0.25">
      <c r="A174" s="43">
        <v>168</v>
      </c>
      <c r="B174" s="18"/>
      <c r="C174" s="18"/>
      <c r="D174" s="19"/>
      <c r="E174" s="19"/>
      <c r="F174" s="202"/>
      <c r="G174" s="19"/>
      <c r="H174" s="19"/>
      <c r="I174" s="19"/>
      <c r="J174" s="21"/>
      <c r="K174" s="105" t="str">
        <f>IF(G174="", "", IF(E174="Billets de train", "", IF(E174="", "", VLOOKUP(G174, Listes!$G$31:$H$33, 2, FALSE))))</f>
        <v/>
      </c>
      <c r="L174" s="95"/>
    </row>
    <row r="175" spans="1:12" ht="20.100000000000001" customHeight="1" x14ac:dyDescent="0.25">
      <c r="A175" s="43">
        <v>169</v>
      </c>
      <c r="B175" s="18"/>
      <c r="C175" s="18"/>
      <c r="D175" s="19"/>
      <c r="E175" s="19"/>
      <c r="F175" s="202"/>
      <c r="G175" s="19"/>
      <c r="H175" s="19"/>
      <c r="I175" s="19"/>
      <c r="J175" s="21"/>
      <c r="K175" s="105" t="str">
        <f>IF(G175="", "", IF(E175="Billets de train", "", IF(E175="", "", VLOOKUP(G175, Listes!$G$31:$H$33, 2, FALSE))))</f>
        <v/>
      </c>
      <c r="L175" s="95"/>
    </row>
    <row r="176" spans="1:12" ht="20.100000000000001" customHeight="1" x14ac:dyDescent="0.25">
      <c r="A176" s="43">
        <v>170</v>
      </c>
      <c r="B176" s="18"/>
      <c r="C176" s="18"/>
      <c r="D176" s="19"/>
      <c r="E176" s="19"/>
      <c r="F176" s="202"/>
      <c r="G176" s="19"/>
      <c r="H176" s="19"/>
      <c r="I176" s="19"/>
      <c r="J176" s="21"/>
      <c r="K176" s="105" t="str">
        <f>IF(G176="", "", IF(E176="Billets de train", "", IF(E176="", "", VLOOKUP(G176, Listes!$G$31:$H$33, 2, FALSE))))</f>
        <v/>
      </c>
      <c r="L176" s="95"/>
    </row>
    <row r="177" spans="1:12" ht="20.100000000000001" customHeight="1" x14ac:dyDescent="0.25">
      <c r="A177" s="43">
        <v>171</v>
      </c>
      <c r="B177" s="18"/>
      <c r="C177" s="18"/>
      <c r="D177" s="19"/>
      <c r="E177" s="19"/>
      <c r="F177" s="202"/>
      <c r="G177" s="19"/>
      <c r="H177" s="19"/>
      <c r="I177" s="19"/>
      <c r="J177" s="21"/>
      <c r="K177" s="105" t="str">
        <f>IF(G177="", "", IF(E177="Billets de train", "", IF(E177="", "", VLOOKUP(G177, Listes!$G$31:$H$33, 2, FALSE))))</f>
        <v/>
      </c>
      <c r="L177" s="95"/>
    </row>
    <row r="178" spans="1:12" ht="20.100000000000001" customHeight="1" x14ac:dyDescent="0.25">
      <c r="A178" s="43">
        <v>172</v>
      </c>
      <c r="B178" s="18"/>
      <c r="C178" s="18"/>
      <c r="D178" s="19"/>
      <c r="E178" s="19"/>
      <c r="F178" s="202"/>
      <c r="G178" s="19"/>
      <c r="H178" s="19"/>
      <c r="I178" s="19"/>
      <c r="J178" s="21"/>
      <c r="K178" s="105" t="str">
        <f>IF(G178="", "", IF(E178="Billets de train", "", IF(E178="", "", VLOOKUP(G178, Listes!$G$31:$H$33, 2, FALSE))))</f>
        <v/>
      </c>
      <c r="L178" s="95"/>
    </row>
    <row r="179" spans="1:12" ht="20.100000000000001" customHeight="1" x14ac:dyDescent="0.25">
      <c r="A179" s="43">
        <v>173</v>
      </c>
      <c r="B179" s="18"/>
      <c r="C179" s="18"/>
      <c r="D179" s="19"/>
      <c r="E179" s="19"/>
      <c r="F179" s="202"/>
      <c r="G179" s="19"/>
      <c r="H179" s="19"/>
      <c r="I179" s="19"/>
      <c r="J179" s="21"/>
      <c r="K179" s="105" t="str">
        <f>IF(G179="", "", IF(E179="Billets de train", "", IF(E179="", "", VLOOKUP(G179, Listes!$G$31:$H$33, 2, FALSE))))</f>
        <v/>
      </c>
      <c r="L179" s="95"/>
    </row>
    <row r="180" spans="1:12" ht="20.100000000000001" customHeight="1" x14ac:dyDescent="0.25">
      <c r="A180" s="43">
        <v>174</v>
      </c>
      <c r="B180" s="18"/>
      <c r="C180" s="18"/>
      <c r="D180" s="19"/>
      <c r="E180" s="19"/>
      <c r="F180" s="202"/>
      <c r="G180" s="19"/>
      <c r="H180" s="19"/>
      <c r="I180" s="19"/>
      <c r="J180" s="21"/>
      <c r="K180" s="105" t="str">
        <f>IF(G180="", "", IF(E180="Billets de train", "", IF(E180="", "", VLOOKUP(G180, Listes!$G$31:$H$33, 2, FALSE))))</f>
        <v/>
      </c>
      <c r="L180" s="95"/>
    </row>
    <row r="181" spans="1:12" ht="20.100000000000001" customHeight="1" x14ac:dyDescent="0.25">
      <c r="A181" s="43">
        <v>175</v>
      </c>
      <c r="B181" s="18"/>
      <c r="C181" s="18"/>
      <c r="D181" s="19"/>
      <c r="E181" s="19"/>
      <c r="F181" s="202"/>
      <c r="G181" s="19"/>
      <c r="H181" s="19"/>
      <c r="I181" s="19"/>
      <c r="J181" s="21"/>
      <c r="K181" s="105" t="str">
        <f>IF(G181="", "", IF(E181="Billets de train", "", IF(E181="", "", VLOOKUP(G181, Listes!$G$31:$H$33, 2, FALSE))))</f>
        <v/>
      </c>
      <c r="L181" s="95"/>
    </row>
    <row r="182" spans="1:12" ht="20.100000000000001" customHeight="1" x14ac:dyDescent="0.25">
      <c r="A182" s="43">
        <v>176</v>
      </c>
      <c r="B182" s="18"/>
      <c r="C182" s="18"/>
      <c r="D182" s="19"/>
      <c r="E182" s="19"/>
      <c r="F182" s="202"/>
      <c r="G182" s="19"/>
      <c r="H182" s="19"/>
      <c r="I182" s="19"/>
      <c r="J182" s="21"/>
      <c r="K182" s="105" t="str">
        <f>IF(G182="", "", IF(E182="Billets de train", "", IF(E182="", "", VLOOKUP(G182, Listes!$G$31:$H$33, 2, FALSE))))</f>
        <v/>
      </c>
      <c r="L182" s="95"/>
    </row>
    <row r="183" spans="1:12" ht="20.100000000000001" customHeight="1" x14ac:dyDescent="0.25">
      <c r="A183" s="43">
        <v>177</v>
      </c>
      <c r="B183" s="18"/>
      <c r="C183" s="18"/>
      <c r="D183" s="19"/>
      <c r="E183" s="19"/>
      <c r="F183" s="202"/>
      <c r="G183" s="19"/>
      <c r="H183" s="19"/>
      <c r="I183" s="19"/>
      <c r="J183" s="21"/>
      <c r="K183" s="105" t="str">
        <f>IF(G183="", "", IF(E183="Billets de train", "", IF(E183="", "", VLOOKUP(G183, Listes!$G$31:$H$33, 2, FALSE))))</f>
        <v/>
      </c>
      <c r="L183" s="95"/>
    </row>
    <row r="184" spans="1:12" ht="20.100000000000001" customHeight="1" x14ac:dyDescent="0.25">
      <c r="A184" s="43">
        <v>178</v>
      </c>
      <c r="B184" s="18"/>
      <c r="C184" s="18"/>
      <c r="D184" s="19"/>
      <c r="E184" s="19"/>
      <c r="F184" s="202"/>
      <c r="G184" s="19"/>
      <c r="H184" s="19"/>
      <c r="I184" s="19"/>
      <c r="J184" s="21"/>
      <c r="K184" s="105" t="str">
        <f>IF(G184="", "", IF(E184="Billets de train", "", IF(E184="", "", VLOOKUP(G184, Listes!$G$31:$H$33, 2, FALSE))))</f>
        <v/>
      </c>
      <c r="L184" s="95"/>
    </row>
    <row r="185" spans="1:12" ht="20.100000000000001" customHeight="1" x14ac:dyDescent="0.25">
      <c r="A185" s="43">
        <v>179</v>
      </c>
      <c r="B185" s="18"/>
      <c r="C185" s="18"/>
      <c r="D185" s="19"/>
      <c r="E185" s="19"/>
      <c r="F185" s="202"/>
      <c r="G185" s="19"/>
      <c r="H185" s="19"/>
      <c r="I185" s="19"/>
      <c r="J185" s="21"/>
      <c r="K185" s="105" t="str">
        <f>IF(G185="", "", IF(E185="Billets de train", "", IF(E185="", "", VLOOKUP(G185, Listes!$G$31:$H$33, 2, FALSE))))</f>
        <v/>
      </c>
      <c r="L185" s="95"/>
    </row>
    <row r="186" spans="1:12" ht="20.100000000000001" customHeight="1" x14ac:dyDescent="0.25">
      <c r="A186" s="43">
        <v>180</v>
      </c>
      <c r="B186" s="18"/>
      <c r="C186" s="18"/>
      <c r="D186" s="19"/>
      <c r="E186" s="19"/>
      <c r="F186" s="202"/>
      <c r="G186" s="19"/>
      <c r="H186" s="19"/>
      <c r="I186" s="19"/>
      <c r="J186" s="21"/>
      <c r="K186" s="105" t="str">
        <f>IF(G186="", "", IF(E186="Billets de train", "", IF(E186="", "", VLOOKUP(G186, Listes!$G$31:$H$33, 2, FALSE))))</f>
        <v/>
      </c>
      <c r="L186" s="95"/>
    </row>
    <row r="187" spans="1:12" ht="20.100000000000001" customHeight="1" x14ac:dyDescent="0.25">
      <c r="A187" s="43">
        <v>181</v>
      </c>
      <c r="B187" s="18"/>
      <c r="C187" s="18"/>
      <c r="D187" s="19"/>
      <c r="E187" s="19"/>
      <c r="F187" s="202"/>
      <c r="G187" s="19"/>
      <c r="H187" s="19"/>
      <c r="I187" s="19"/>
      <c r="J187" s="21"/>
      <c r="K187" s="105" t="str">
        <f>IF(G187="", "", IF(E187="Billets de train", "", IF(E187="", "", VLOOKUP(G187, Listes!$G$31:$H$33, 2, FALSE))))</f>
        <v/>
      </c>
      <c r="L187" s="95"/>
    </row>
    <row r="188" spans="1:12" ht="20.100000000000001" customHeight="1" x14ac:dyDescent="0.25">
      <c r="A188" s="43">
        <v>182</v>
      </c>
      <c r="B188" s="18"/>
      <c r="C188" s="18"/>
      <c r="D188" s="19"/>
      <c r="E188" s="19"/>
      <c r="F188" s="202"/>
      <c r="G188" s="19"/>
      <c r="H188" s="19"/>
      <c r="I188" s="19"/>
      <c r="J188" s="21"/>
      <c r="K188" s="105" t="str">
        <f>IF(G188="", "", IF(E188="Billets de train", "", IF(E188="", "", VLOOKUP(G188, Listes!$G$31:$H$33, 2, FALSE))))</f>
        <v/>
      </c>
      <c r="L188" s="95"/>
    </row>
    <row r="189" spans="1:12" ht="20.100000000000001" customHeight="1" x14ac:dyDescent="0.25">
      <c r="A189" s="43">
        <v>183</v>
      </c>
      <c r="B189" s="18"/>
      <c r="C189" s="18"/>
      <c r="D189" s="19"/>
      <c r="E189" s="19"/>
      <c r="F189" s="202"/>
      <c r="G189" s="19"/>
      <c r="H189" s="19"/>
      <c r="I189" s="19"/>
      <c r="J189" s="21"/>
      <c r="K189" s="105" t="str">
        <f>IF(G189="", "", IF(E189="Billets de train", "", IF(E189="", "", VLOOKUP(G189, Listes!$G$31:$H$33, 2, FALSE))))</f>
        <v/>
      </c>
      <c r="L189" s="95"/>
    </row>
    <row r="190" spans="1:12" ht="20.100000000000001" customHeight="1" x14ac:dyDescent="0.25">
      <c r="A190" s="43">
        <v>184</v>
      </c>
      <c r="B190" s="18"/>
      <c r="C190" s="18"/>
      <c r="D190" s="19"/>
      <c r="E190" s="19"/>
      <c r="F190" s="202"/>
      <c r="G190" s="19"/>
      <c r="H190" s="19"/>
      <c r="I190" s="19"/>
      <c r="J190" s="21"/>
      <c r="K190" s="105" t="str">
        <f>IF(G190="", "", IF(E190="Billets de train", "", IF(E190="", "", VLOOKUP(G190, Listes!$G$31:$H$33, 2, FALSE))))</f>
        <v/>
      </c>
      <c r="L190" s="95"/>
    </row>
    <row r="191" spans="1:12" ht="20.100000000000001" customHeight="1" x14ac:dyDescent="0.25">
      <c r="A191" s="43">
        <v>185</v>
      </c>
      <c r="B191" s="18"/>
      <c r="C191" s="18"/>
      <c r="D191" s="19"/>
      <c r="E191" s="19"/>
      <c r="F191" s="202"/>
      <c r="G191" s="19"/>
      <c r="H191" s="19"/>
      <c r="I191" s="19"/>
      <c r="J191" s="21"/>
      <c r="K191" s="105" t="str">
        <f>IF(G191="", "", IF(E191="Billets de train", "", IF(E191="", "", VLOOKUP(G191, Listes!$G$31:$H$33, 2, FALSE))))</f>
        <v/>
      </c>
      <c r="L191" s="95"/>
    </row>
    <row r="192" spans="1:12" ht="20.100000000000001" customHeight="1" x14ac:dyDescent="0.25">
      <c r="A192" s="43">
        <v>186</v>
      </c>
      <c r="B192" s="18"/>
      <c r="C192" s="18"/>
      <c r="D192" s="19"/>
      <c r="E192" s="19"/>
      <c r="F192" s="202"/>
      <c r="G192" s="19"/>
      <c r="H192" s="19"/>
      <c r="I192" s="19"/>
      <c r="J192" s="21"/>
      <c r="K192" s="105" t="str">
        <f>IF(G192="", "", IF(E192="Billets de train", "", IF(E192="", "", VLOOKUP(G192, Listes!$G$31:$H$33, 2, FALSE))))</f>
        <v/>
      </c>
      <c r="L192" s="95"/>
    </row>
    <row r="193" spans="1:12" ht="20.100000000000001" customHeight="1" x14ac:dyDescent="0.25">
      <c r="A193" s="43">
        <v>187</v>
      </c>
      <c r="B193" s="18"/>
      <c r="C193" s="18"/>
      <c r="D193" s="19"/>
      <c r="E193" s="19"/>
      <c r="F193" s="202"/>
      <c r="G193" s="19"/>
      <c r="H193" s="19"/>
      <c r="I193" s="19"/>
      <c r="J193" s="21"/>
      <c r="K193" s="105" t="str">
        <f>IF(G193="", "", IF(E193="Billets de train", "", IF(E193="", "", VLOOKUP(G193, Listes!$G$31:$H$33, 2, FALSE))))</f>
        <v/>
      </c>
      <c r="L193" s="95"/>
    </row>
    <row r="194" spans="1:12" ht="20.100000000000001" customHeight="1" x14ac:dyDescent="0.25">
      <c r="A194" s="43">
        <v>188</v>
      </c>
      <c r="B194" s="18"/>
      <c r="C194" s="18"/>
      <c r="D194" s="19"/>
      <c r="E194" s="19"/>
      <c r="F194" s="202"/>
      <c r="G194" s="19"/>
      <c r="H194" s="19"/>
      <c r="I194" s="19"/>
      <c r="J194" s="21"/>
      <c r="K194" s="105" t="str">
        <f>IF(G194="", "", IF(E194="Billets de train", "", IF(E194="", "", VLOOKUP(G194, Listes!$G$31:$H$33, 2, FALSE))))</f>
        <v/>
      </c>
      <c r="L194" s="95"/>
    </row>
    <row r="195" spans="1:12" ht="20.100000000000001" customHeight="1" x14ac:dyDescent="0.25">
      <c r="A195" s="43">
        <v>189</v>
      </c>
      <c r="B195" s="18"/>
      <c r="C195" s="18"/>
      <c r="D195" s="19"/>
      <c r="E195" s="19"/>
      <c r="F195" s="202"/>
      <c r="G195" s="19"/>
      <c r="H195" s="19"/>
      <c r="I195" s="19"/>
      <c r="J195" s="21"/>
      <c r="K195" s="105" t="str">
        <f>IF(G195="", "", IF(E195="Billets de train", "", IF(E195="", "", VLOOKUP(G195, Listes!$G$31:$H$33, 2, FALSE))))</f>
        <v/>
      </c>
      <c r="L195" s="95"/>
    </row>
    <row r="196" spans="1:12" ht="20.100000000000001" customHeight="1" x14ac:dyDescent="0.25">
      <c r="A196" s="43">
        <v>190</v>
      </c>
      <c r="B196" s="18"/>
      <c r="C196" s="18"/>
      <c r="D196" s="19"/>
      <c r="E196" s="19"/>
      <c r="F196" s="202"/>
      <c r="G196" s="19"/>
      <c r="H196" s="19"/>
      <c r="I196" s="19"/>
      <c r="J196" s="21"/>
      <c r="K196" s="105" t="str">
        <f>IF(G196="", "", IF(E196="Billets de train", "", IF(E196="", "", VLOOKUP(G196, Listes!$G$31:$H$33, 2, FALSE))))</f>
        <v/>
      </c>
      <c r="L196" s="95"/>
    </row>
    <row r="197" spans="1:12" ht="20.100000000000001" customHeight="1" x14ac:dyDescent="0.25">
      <c r="A197" s="43">
        <v>191</v>
      </c>
      <c r="B197" s="18"/>
      <c r="C197" s="18"/>
      <c r="D197" s="19"/>
      <c r="E197" s="19"/>
      <c r="F197" s="202"/>
      <c r="G197" s="19"/>
      <c r="H197" s="19"/>
      <c r="I197" s="19"/>
      <c r="J197" s="21"/>
      <c r="K197" s="105" t="str">
        <f>IF(G197="", "", IF(E197="Billets de train", "", IF(E197="", "", VLOOKUP(G197, Listes!$G$31:$H$33, 2, FALSE))))</f>
        <v/>
      </c>
      <c r="L197" s="95"/>
    </row>
    <row r="198" spans="1:12" ht="20.100000000000001" customHeight="1" x14ac:dyDescent="0.25">
      <c r="A198" s="43">
        <v>192</v>
      </c>
      <c r="B198" s="18"/>
      <c r="C198" s="18"/>
      <c r="D198" s="19"/>
      <c r="E198" s="19"/>
      <c r="F198" s="202"/>
      <c r="G198" s="19"/>
      <c r="H198" s="19"/>
      <c r="I198" s="19"/>
      <c r="J198" s="21"/>
      <c r="K198" s="105" t="str">
        <f>IF(G198="", "", IF(E198="Billets de train", "", IF(E198="", "", VLOOKUP(G198, Listes!$G$31:$H$33, 2, FALSE))))</f>
        <v/>
      </c>
      <c r="L198" s="95"/>
    </row>
    <row r="199" spans="1:12" ht="20.100000000000001" customHeight="1" x14ac:dyDescent="0.25">
      <c r="A199" s="43">
        <v>193</v>
      </c>
      <c r="B199" s="18"/>
      <c r="C199" s="18"/>
      <c r="D199" s="19"/>
      <c r="E199" s="19"/>
      <c r="F199" s="202"/>
      <c r="G199" s="19"/>
      <c r="H199" s="19"/>
      <c r="I199" s="19"/>
      <c r="J199" s="21"/>
      <c r="K199" s="105" t="str">
        <f>IF(G199="", "", IF(E199="Billets de train", "", IF(E199="", "", VLOOKUP(G199, Listes!$G$31:$H$33, 2, FALSE))))</f>
        <v/>
      </c>
      <c r="L199" s="95"/>
    </row>
    <row r="200" spans="1:12" ht="20.100000000000001" customHeight="1" x14ac:dyDescent="0.25">
      <c r="A200" s="43">
        <v>194</v>
      </c>
      <c r="B200" s="18"/>
      <c r="C200" s="18"/>
      <c r="D200" s="19"/>
      <c r="E200" s="19"/>
      <c r="F200" s="202"/>
      <c r="G200" s="19"/>
      <c r="H200" s="19"/>
      <c r="I200" s="19"/>
      <c r="J200" s="21"/>
      <c r="K200" s="105" t="str">
        <f>IF(G200="", "", IF(E200="Billets de train", "", IF(E200="", "", VLOOKUP(G200, Listes!$G$31:$H$33, 2, FALSE))))</f>
        <v/>
      </c>
      <c r="L200" s="95"/>
    </row>
    <row r="201" spans="1:12" ht="20.100000000000001" customHeight="1" x14ac:dyDescent="0.25">
      <c r="A201" s="43">
        <v>195</v>
      </c>
      <c r="B201" s="18"/>
      <c r="C201" s="18"/>
      <c r="D201" s="19"/>
      <c r="E201" s="19"/>
      <c r="F201" s="202"/>
      <c r="G201" s="19"/>
      <c r="H201" s="19"/>
      <c r="I201" s="19"/>
      <c r="J201" s="21"/>
      <c r="K201" s="105" t="str">
        <f>IF(G201="", "", IF(E201="Billets de train", "", IF(E201="", "", VLOOKUP(G201, Listes!$G$31:$H$33, 2, FALSE))))</f>
        <v/>
      </c>
      <c r="L201" s="95"/>
    </row>
    <row r="202" spans="1:12" ht="20.100000000000001" customHeight="1" x14ac:dyDescent="0.25">
      <c r="A202" s="43">
        <v>196</v>
      </c>
      <c r="B202" s="18"/>
      <c r="C202" s="18"/>
      <c r="D202" s="19"/>
      <c r="E202" s="19"/>
      <c r="F202" s="202"/>
      <c r="G202" s="19"/>
      <c r="H202" s="19"/>
      <c r="I202" s="19"/>
      <c r="J202" s="21"/>
      <c r="K202" s="105" t="str">
        <f>IF(G202="", "", IF(E202="Billets de train", "", IF(E202="", "", VLOOKUP(G202, Listes!$G$31:$H$33, 2, FALSE))))</f>
        <v/>
      </c>
      <c r="L202" s="95"/>
    </row>
    <row r="203" spans="1:12" ht="20.100000000000001" customHeight="1" x14ac:dyDescent="0.25">
      <c r="A203" s="43">
        <v>197</v>
      </c>
      <c r="B203" s="18"/>
      <c r="C203" s="18"/>
      <c r="D203" s="19"/>
      <c r="E203" s="19"/>
      <c r="F203" s="202"/>
      <c r="G203" s="19"/>
      <c r="H203" s="19"/>
      <c r="I203" s="19"/>
      <c r="J203" s="21"/>
      <c r="K203" s="105" t="str">
        <f>IF(G203="", "", IF(E203="Billets de train", "", IF(E203="", "", VLOOKUP(G203, Listes!$G$31:$H$33, 2, FALSE))))</f>
        <v/>
      </c>
      <c r="L203" s="95"/>
    </row>
    <row r="204" spans="1:12" ht="20.100000000000001" customHeight="1" x14ac:dyDescent="0.25">
      <c r="A204" s="43">
        <v>198</v>
      </c>
      <c r="B204" s="18"/>
      <c r="C204" s="18"/>
      <c r="D204" s="19"/>
      <c r="E204" s="19"/>
      <c r="F204" s="202"/>
      <c r="G204" s="19"/>
      <c r="H204" s="19"/>
      <c r="I204" s="19"/>
      <c r="J204" s="21"/>
      <c r="K204" s="105" t="str">
        <f>IF(G204="", "", IF(E204="Billets de train", "", IF(E204="", "", VLOOKUP(G204, Listes!$G$31:$H$33, 2, FALSE))))</f>
        <v/>
      </c>
      <c r="L204" s="95"/>
    </row>
    <row r="205" spans="1:12" ht="20.100000000000001" customHeight="1" x14ac:dyDescent="0.25">
      <c r="A205" s="43">
        <v>199</v>
      </c>
      <c r="B205" s="18"/>
      <c r="C205" s="18"/>
      <c r="D205" s="19"/>
      <c r="E205" s="19"/>
      <c r="F205" s="202"/>
      <c r="G205" s="19"/>
      <c r="H205" s="19"/>
      <c r="I205" s="19"/>
      <c r="J205" s="21"/>
      <c r="K205" s="105" t="str">
        <f>IF(G205="", "", IF(E205="Billets de train", "", IF(E205="", "", VLOOKUP(G205, Listes!$G$31:$H$33, 2, FALSE))))</f>
        <v/>
      </c>
      <c r="L205" s="95"/>
    </row>
    <row r="206" spans="1:12" ht="20.100000000000001" customHeight="1" x14ac:dyDescent="0.25">
      <c r="A206" s="43">
        <v>200</v>
      </c>
      <c r="B206" s="18"/>
      <c r="C206" s="18"/>
      <c r="D206" s="19"/>
      <c r="E206" s="19"/>
      <c r="F206" s="202"/>
      <c r="G206" s="19"/>
      <c r="H206" s="19"/>
      <c r="I206" s="19"/>
      <c r="J206" s="21"/>
      <c r="K206" s="105" t="str">
        <f>IF(G206="", "", IF(E206="Billets de train", "", IF(E206="", "", VLOOKUP(G206, Listes!$G$31:$H$33, 2, FALSE))))</f>
        <v/>
      </c>
      <c r="L206" s="95"/>
    </row>
    <row r="207" spans="1:12" ht="20.100000000000001" customHeight="1" x14ac:dyDescent="0.25">
      <c r="A207" s="43">
        <v>201</v>
      </c>
      <c r="B207" s="18"/>
      <c r="C207" s="18"/>
      <c r="D207" s="19"/>
      <c r="E207" s="19"/>
      <c r="F207" s="202"/>
      <c r="G207" s="19"/>
      <c r="H207" s="19"/>
      <c r="I207" s="19"/>
      <c r="J207" s="21"/>
      <c r="K207" s="105" t="str">
        <f>IF(G207="", "", IF(E207="Billets de train", "", IF(E207="", "", VLOOKUP(G207, Listes!$G$31:$H$33, 2, FALSE))))</f>
        <v/>
      </c>
      <c r="L207" s="95"/>
    </row>
    <row r="208" spans="1:12" ht="20.100000000000001" customHeight="1" x14ac:dyDescent="0.25">
      <c r="A208" s="43">
        <v>202</v>
      </c>
      <c r="B208" s="18"/>
      <c r="C208" s="18"/>
      <c r="D208" s="19"/>
      <c r="E208" s="19"/>
      <c r="F208" s="202"/>
      <c r="G208" s="19"/>
      <c r="H208" s="19"/>
      <c r="I208" s="19"/>
      <c r="J208" s="21"/>
      <c r="K208" s="105" t="str">
        <f>IF(G208="", "", IF(E208="Billets de train", "", IF(E208="", "", VLOOKUP(G208, Listes!$G$31:$H$33, 2, FALSE))))</f>
        <v/>
      </c>
      <c r="L208" s="95"/>
    </row>
    <row r="209" spans="1:12" ht="20.100000000000001" customHeight="1" x14ac:dyDescent="0.25">
      <c r="A209" s="43">
        <v>203</v>
      </c>
      <c r="B209" s="18"/>
      <c r="C209" s="18"/>
      <c r="D209" s="19"/>
      <c r="E209" s="19"/>
      <c r="F209" s="202"/>
      <c r="G209" s="19"/>
      <c r="H209" s="19"/>
      <c r="I209" s="19"/>
      <c r="J209" s="21"/>
      <c r="K209" s="105" t="str">
        <f>IF(G209="", "", IF(E209="Billets de train", "", IF(E209="", "", VLOOKUP(G209, Listes!$G$31:$H$33, 2, FALSE))))</f>
        <v/>
      </c>
      <c r="L209" s="95"/>
    </row>
    <row r="210" spans="1:12" ht="20.100000000000001" customHeight="1" x14ac:dyDescent="0.25">
      <c r="A210" s="43">
        <v>204</v>
      </c>
      <c r="B210" s="18"/>
      <c r="C210" s="18"/>
      <c r="D210" s="19"/>
      <c r="E210" s="19"/>
      <c r="F210" s="202"/>
      <c r="G210" s="19"/>
      <c r="H210" s="19"/>
      <c r="I210" s="19"/>
      <c r="J210" s="21"/>
      <c r="K210" s="105" t="str">
        <f>IF(G210="", "", IF(E210="Billets de train", "", IF(E210="", "", VLOOKUP(G210, Listes!$G$31:$H$33, 2, FALSE))))</f>
        <v/>
      </c>
      <c r="L210" s="95"/>
    </row>
    <row r="211" spans="1:12" ht="20.100000000000001" customHeight="1" x14ac:dyDescent="0.25">
      <c r="A211" s="43">
        <v>205</v>
      </c>
      <c r="B211" s="18"/>
      <c r="C211" s="18"/>
      <c r="D211" s="19"/>
      <c r="E211" s="19"/>
      <c r="F211" s="202"/>
      <c r="G211" s="19"/>
      <c r="H211" s="19"/>
      <c r="I211" s="19"/>
      <c r="J211" s="21"/>
      <c r="K211" s="105" t="str">
        <f>IF(G211="", "", IF(E211="Billets de train", "", IF(E211="", "", VLOOKUP(G211, Listes!$G$31:$H$33, 2, FALSE))))</f>
        <v/>
      </c>
      <c r="L211" s="95"/>
    </row>
    <row r="212" spans="1:12" ht="20.100000000000001" customHeight="1" x14ac:dyDescent="0.25">
      <c r="A212" s="43">
        <v>206</v>
      </c>
      <c r="B212" s="18"/>
      <c r="C212" s="18"/>
      <c r="D212" s="19"/>
      <c r="E212" s="19"/>
      <c r="F212" s="202"/>
      <c r="G212" s="19"/>
      <c r="H212" s="19"/>
      <c r="I212" s="19"/>
      <c r="J212" s="21"/>
      <c r="K212" s="105" t="str">
        <f>IF(G212="", "", IF(E212="Billets de train", "", IF(E212="", "", VLOOKUP(G212, Listes!$G$31:$H$33, 2, FALSE))))</f>
        <v/>
      </c>
      <c r="L212" s="95"/>
    </row>
    <row r="213" spans="1:12" ht="20.100000000000001" customHeight="1" x14ac:dyDescent="0.25">
      <c r="A213" s="43">
        <v>207</v>
      </c>
      <c r="B213" s="18"/>
      <c r="C213" s="18"/>
      <c r="D213" s="19"/>
      <c r="E213" s="19"/>
      <c r="F213" s="202"/>
      <c r="G213" s="19"/>
      <c r="H213" s="19"/>
      <c r="I213" s="19"/>
      <c r="J213" s="21"/>
      <c r="K213" s="105" t="str">
        <f>IF(G213="", "", IF(E213="Billets de train", "", IF(E213="", "", VLOOKUP(G213, Listes!$G$31:$H$33, 2, FALSE))))</f>
        <v/>
      </c>
      <c r="L213" s="95"/>
    </row>
    <row r="214" spans="1:12" ht="20.100000000000001" customHeight="1" x14ac:dyDescent="0.25">
      <c r="A214" s="43">
        <v>208</v>
      </c>
      <c r="B214" s="18"/>
      <c r="C214" s="18"/>
      <c r="D214" s="19"/>
      <c r="E214" s="19"/>
      <c r="F214" s="202"/>
      <c r="G214" s="19"/>
      <c r="H214" s="19"/>
      <c r="I214" s="19"/>
      <c r="J214" s="21"/>
      <c r="K214" s="105" t="str">
        <f>IF(G214="", "", IF(E214="Billets de train", "", IF(E214="", "", VLOOKUP(G214, Listes!$G$31:$H$33, 2, FALSE))))</f>
        <v/>
      </c>
      <c r="L214" s="95"/>
    </row>
    <row r="215" spans="1:12" ht="20.100000000000001" customHeight="1" x14ac:dyDescent="0.25">
      <c r="A215" s="43">
        <v>209</v>
      </c>
      <c r="B215" s="18"/>
      <c r="C215" s="18"/>
      <c r="D215" s="19"/>
      <c r="E215" s="19"/>
      <c r="F215" s="202"/>
      <c r="G215" s="19"/>
      <c r="H215" s="19"/>
      <c r="I215" s="19"/>
      <c r="J215" s="21"/>
      <c r="K215" s="105" t="str">
        <f>IF(G215="", "", IF(E215="Billets de train", "", IF(E215="", "", VLOOKUP(G215, Listes!$G$31:$H$33, 2, FALSE))))</f>
        <v/>
      </c>
      <c r="L215" s="95"/>
    </row>
    <row r="216" spans="1:12" ht="20.100000000000001" customHeight="1" x14ac:dyDescent="0.25">
      <c r="A216" s="43">
        <v>210</v>
      </c>
      <c r="B216" s="18"/>
      <c r="C216" s="18"/>
      <c r="D216" s="19"/>
      <c r="E216" s="19"/>
      <c r="F216" s="202"/>
      <c r="G216" s="19"/>
      <c r="H216" s="19"/>
      <c r="I216" s="19"/>
      <c r="J216" s="21"/>
      <c r="K216" s="105" t="str">
        <f>IF(G216="", "", IF(E216="Billets de train", "", IF(E216="", "", VLOOKUP(G216, Listes!$G$31:$H$33, 2, FALSE))))</f>
        <v/>
      </c>
      <c r="L216" s="95"/>
    </row>
    <row r="217" spans="1:12" ht="20.100000000000001" customHeight="1" x14ac:dyDescent="0.25">
      <c r="A217" s="43">
        <v>211</v>
      </c>
      <c r="B217" s="18"/>
      <c r="C217" s="18"/>
      <c r="D217" s="19"/>
      <c r="E217" s="19"/>
      <c r="F217" s="202"/>
      <c r="G217" s="19"/>
      <c r="H217" s="19"/>
      <c r="I217" s="19"/>
      <c r="J217" s="21"/>
      <c r="K217" s="105" t="str">
        <f>IF(G217="", "", IF(E217="Billets de train", "", IF(E217="", "", VLOOKUP(G217, Listes!$G$31:$H$33, 2, FALSE))))</f>
        <v/>
      </c>
      <c r="L217" s="95"/>
    </row>
    <row r="218" spans="1:12" ht="20.100000000000001" customHeight="1" x14ac:dyDescent="0.25">
      <c r="A218" s="43">
        <v>212</v>
      </c>
      <c r="B218" s="18"/>
      <c r="C218" s="18"/>
      <c r="D218" s="19"/>
      <c r="E218" s="19"/>
      <c r="F218" s="202"/>
      <c r="G218" s="19"/>
      <c r="H218" s="19"/>
      <c r="I218" s="19"/>
      <c r="J218" s="21"/>
      <c r="K218" s="105" t="str">
        <f>IF(G218="", "", IF(E218="Billets de train", "", IF(E218="", "", VLOOKUP(G218, Listes!$G$31:$H$33, 2, FALSE))))</f>
        <v/>
      </c>
      <c r="L218" s="95"/>
    </row>
    <row r="219" spans="1:12" ht="20.100000000000001" customHeight="1" x14ac:dyDescent="0.25">
      <c r="A219" s="43">
        <v>213</v>
      </c>
      <c r="B219" s="18"/>
      <c r="C219" s="18"/>
      <c r="D219" s="19"/>
      <c r="E219" s="19"/>
      <c r="F219" s="202"/>
      <c r="G219" s="19"/>
      <c r="H219" s="19"/>
      <c r="I219" s="19"/>
      <c r="J219" s="21"/>
      <c r="K219" s="105" t="str">
        <f>IF(G219="", "", IF(E219="Billets de train", "", IF(E219="", "", VLOOKUP(G219, Listes!$G$31:$H$33, 2, FALSE))))</f>
        <v/>
      </c>
      <c r="L219" s="95"/>
    </row>
    <row r="220" spans="1:12" ht="20.100000000000001" customHeight="1" x14ac:dyDescent="0.25">
      <c r="A220" s="43">
        <v>214</v>
      </c>
      <c r="B220" s="18"/>
      <c r="C220" s="18"/>
      <c r="D220" s="19"/>
      <c r="E220" s="19"/>
      <c r="F220" s="202"/>
      <c r="G220" s="19"/>
      <c r="H220" s="19"/>
      <c r="I220" s="19"/>
      <c r="J220" s="21"/>
      <c r="K220" s="105" t="str">
        <f>IF(G220="", "", IF(E220="Billets de train", "", IF(E220="", "", VLOOKUP(G220, Listes!$G$31:$H$33, 2, FALSE))))</f>
        <v/>
      </c>
      <c r="L220" s="95"/>
    </row>
    <row r="221" spans="1:12" ht="20.100000000000001" customHeight="1" x14ac:dyDescent="0.25">
      <c r="A221" s="43">
        <v>215</v>
      </c>
      <c r="B221" s="18"/>
      <c r="C221" s="18"/>
      <c r="D221" s="19"/>
      <c r="E221" s="19"/>
      <c r="F221" s="202"/>
      <c r="G221" s="19"/>
      <c r="H221" s="19"/>
      <c r="I221" s="19"/>
      <c r="J221" s="21"/>
      <c r="K221" s="105" t="str">
        <f>IF(G221="", "", IF(E221="Billets de train", "", IF(E221="", "", VLOOKUP(G221, Listes!$G$31:$H$33, 2, FALSE))))</f>
        <v/>
      </c>
      <c r="L221" s="95"/>
    </row>
    <row r="222" spans="1:12" ht="20.100000000000001" customHeight="1" x14ac:dyDescent="0.25">
      <c r="A222" s="43">
        <v>216</v>
      </c>
      <c r="B222" s="18"/>
      <c r="C222" s="18"/>
      <c r="D222" s="19"/>
      <c r="E222" s="19"/>
      <c r="F222" s="202"/>
      <c r="G222" s="19"/>
      <c r="H222" s="19"/>
      <c r="I222" s="19"/>
      <c r="J222" s="21"/>
      <c r="K222" s="105" t="str">
        <f>IF(G222="", "", IF(E222="Billets de train", "", IF(E222="", "", VLOOKUP(G222, Listes!$G$31:$H$33, 2, FALSE))))</f>
        <v/>
      </c>
      <c r="L222" s="95"/>
    </row>
    <row r="223" spans="1:12" ht="20.100000000000001" customHeight="1" x14ac:dyDescent="0.25">
      <c r="A223" s="43">
        <v>217</v>
      </c>
      <c r="B223" s="18"/>
      <c r="C223" s="18"/>
      <c r="D223" s="19"/>
      <c r="E223" s="19"/>
      <c r="F223" s="202"/>
      <c r="G223" s="19"/>
      <c r="H223" s="19"/>
      <c r="I223" s="19"/>
      <c r="J223" s="21"/>
      <c r="K223" s="105" t="str">
        <f>IF(G223="", "", IF(E223="Billets de train", "", IF(E223="", "", VLOOKUP(G223, Listes!$G$31:$H$33, 2, FALSE))))</f>
        <v/>
      </c>
      <c r="L223" s="95"/>
    </row>
    <row r="224" spans="1:12" ht="20.100000000000001" customHeight="1" x14ac:dyDescent="0.25">
      <c r="A224" s="43">
        <v>218</v>
      </c>
      <c r="B224" s="18"/>
      <c r="C224" s="18"/>
      <c r="D224" s="19"/>
      <c r="E224" s="19"/>
      <c r="F224" s="202"/>
      <c r="G224" s="19"/>
      <c r="H224" s="19"/>
      <c r="I224" s="19"/>
      <c r="J224" s="21"/>
      <c r="K224" s="105" t="str">
        <f>IF(G224="", "", IF(E224="Billets de train", "", IF(E224="", "", VLOOKUP(G224, Listes!$G$31:$H$33, 2, FALSE))))</f>
        <v/>
      </c>
      <c r="L224" s="95"/>
    </row>
    <row r="225" spans="1:12" ht="20.100000000000001" customHeight="1" x14ac:dyDescent="0.25">
      <c r="A225" s="43">
        <v>219</v>
      </c>
      <c r="B225" s="18"/>
      <c r="C225" s="18"/>
      <c r="D225" s="19"/>
      <c r="E225" s="19"/>
      <c r="F225" s="202"/>
      <c r="G225" s="19"/>
      <c r="H225" s="19"/>
      <c r="I225" s="19"/>
      <c r="J225" s="21"/>
      <c r="K225" s="105" t="str">
        <f>IF(G225="", "", IF(E225="Billets de train", "", IF(E225="", "", VLOOKUP(G225, Listes!$G$31:$H$33, 2, FALSE))))</f>
        <v/>
      </c>
      <c r="L225" s="95"/>
    </row>
    <row r="226" spans="1:12" ht="20.100000000000001" customHeight="1" x14ac:dyDescent="0.25">
      <c r="A226" s="43">
        <v>220</v>
      </c>
      <c r="B226" s="18"/>
      <c r="C226" s="18"/>
      <c r="D226" s="19"/>
      <c r="E226" s="19"/>
      <c r="F226" s="202"/>
      <c r="G226" s="19"/>
      <c r="H226" s="19"/>
      <c r="I226" s="19"/>
      <c r="J226" s="21"/>
      <c r="K226" s="105" t="str">
        <f>IF(G226="", "", IF(E226="Billets de train", "", IF(E226="", "", VLOOKUP(G226, Listes!$G$31:$H$33, 2, FALSE))))</f>
        <v/>
      </c>
      <c r="L226" s="95"/>
    </row>
    <row r="227" spans="1:12" ht="20.100000000000001" customHeight="1" x14ac:dyDescent="0.25">
      <c r="A227" s="43">
        <v>221</v>
      </c>
      <c r="B227" s="18"/>
      <c r="C227" s="18"/>
      <c r="D227" s="19"/>
      <c r="E227" s="19"/>
      <c r="F227" s="202"/>
      <c r="G227" s="19"/>
      <c r="H227" s="19"/>
      <c r="I227" s="19"/>
      <c r="J227" s="21"/>
      <c r="K227" s="105" t="str">
        <f>IF(G227="", "", IF(E227="Billets de train", "", IF(E227="", "", VLOOKUP(G227, Listes!$G$31:$H$33, 2, FALSE))))</f>
        <v/>
      </c>
      <c r="L227" s="95"/>
    </row>
    <row r="228" spans="1:12" ht="20.100000000000001" customHeight="1" x14ac:dyDescent="0.25">
      <c r="A228" s="43">
        <v>222</v>
      </c>
      <c r="B228" s="18"/>
      <c r="C228" s="18"/>
      <c r="D228" s="19"/>
      <c r="E228" s="19"/>
      <c r="F228" s="202"/>
      <c r="G228" s="19"/>
      <c r="H228" s="19"/>
      <c r="I228" s="19"/>
      <c r="J228" s="21"/>
      <c r="K228" s="105" t="str">
        <f>IF(G228="", "", IF(E228="Billets de train", "", IF(E228="", "", VLOOKUP(G228, Listes!$G$31:$H$33, 2, FALSE))))</f>
        <v/>
      </c>
      <c r="L228" s="95"/>
    </row>
    <row r="229" spans="1:12" ht="20.100000000000001" customHeight="1" x14ac:dyDescent="0.25">
      <c r="A229" s="43">
        <v>223</v>
      </c>
      <c r="B229" s="18"/>
      <c r="C229" s="18"/>
      <c r="D229" s="19"/>
      <c r="E229" s="19"/>
      <c r="F229" s="202"/>
      <c r="G229" s="19"/>
      <c r="H229" s="19"/>
      <c r="I229" s="19"/>
      <c r="J229" s="21"/>
      <c r="K229" s="105" t="str">
        <f>IF(G229="", "", IF(E229="Billets de train", "", IF(E229="", "", VLOOKUP(G229, Listes!$G$31:$H$33, 2, FALSE))))</f>
        <v/>
      </c>
      <c r="L229" s="95"/>
    </row>
    <row r="230" spans="1:12" ht="20.100000000000001" customHeight="1" x14ac:dyDescent="0.25">
      <c r="A230" s="43">
        <v>224</v>
      </c>
      <c r="B230" s="18"/>
      <c r="C230" s="18"/>
      <c r="D230" s="19"/>
      <c r="E230" s="19"/>
      <c r="F230" s="202"/>
      <c r="G230" s="19"/>
      <c r="H230" s="19"/>
      <c r="I230" s="19"/>
      <c r="J230" s="21"/>
      <c r="K230" s="105" t="str">
        <f>IF(G230="", "", IF(E230="Billets de train", "", IF(E230="", "", VLOOKUP(G230, Listes!$G$31:$H$33, 2, FALSE))))</f>
        <v/>
      </c>
      <c r="L230" s="95"/>
    </row>
    <row r="231" spans="1:12" ht="20.100000000000001" customHeight="1" x14ac:dyDescent="0.25">
      <c r="A231" s="43">
        <v>225</v>
      </c>
      <c r="B231" s="18"/>
      <c r="C231" s="18"/>
      <c r="D231" s="19"/>
      <c r="E231" s="19"/>
      <c r="F231" s="202"/>
      <c r="G231" s="19"/>
      <c r="H231" s="19"/>
      <c r="I231" s="19"/>
      <c r="J231" s="21"/>
      <c r="K231" s="105" t="str">
        <f>IF(G231="", "", IF(E231="Billets de train", "", IF(E231="", "", VLOOKUP(G231, Listes!$G$31:$H$33, 2, FALSE))))</f>
        <v/>
      </c>
      <c r="L231" s="95"/>
    </row>
    <row r="232" spans="1:12" ht="20.100000000000001" customHeight="1" x14ac:dyDescent="0.25">
      <c r="A232" s="43">
        <v>226</v>
      </c>
      <c r="B232" s="18"/>
      <c r="C232" s="18"/>
      <c r="D232" s="19"/>
      <c r="E232" s="19"/>
      <c r="F232" s="202"/>
      <c r="G232" s="19"/>
      <c r="H232" s="19"/>
      <c r="I232" s="19"/>
      <c r="J232" s="21"/>
      <c r="K232" s="105" t="str">
        <f>IF(G232="", "", IF(E232="Billets de train", "", IF(E232="", "", VLOOKUP(G232, Listes!$G$31:$H$33, 2, FALSE))))</f>
        <v/>
      </c>
      <c r="L232" s="95"/>
    </row>
    <row r="233" spans="1:12" ht="20.100000000000001" customHeight="1" x14ac:dyDescent="0.25">
      <c r="A233" s="43">
        <v>227</v>
      </c>
      <c r="B233" s="18"/>
      <c r="C233" s="18"/>
      <c r="D233" s="19"/>
      <c r="E233" s="19"/>
      <c r="F233" s="202"/>
      <c r="G233" s="19"/>
      <c r="H233" s="19"/>
      <c r="I233" s="19"/>
      <c r="J233" s="21"/>
      <c r="K233" s="105" t="str">
        <f>IF(G233="", "", IF(E233="Billets de train", "", IF(E233="", "", VLOOKUP(G233, Listes!$G$31:$H$33, 2, FALSE))))</f>
        <v/>
      </c>
      <c r="L233" s="95"/>
    </row>
    <row r="234" spans="1:12" ht="20.100000000000001" customHeight="1" x14ac:dyDescent="0.25">
      <c r="A234" s="43">
        <v>228</v>
      </c>
      <c r="B234" s="18"/>
      <c r="C234" s="18"/>
      <c r="D234" s="19"/>
      <c r="E234" s="19"/>
      <c r="F234" s="202"/>
      <c r="G234" s="19"/>
      <c r="H234" s="19"/>
      <c r="I234" s="19"/>
      <c r="J234" s="21"/>
      <c r="K234" s="105" t="str">
        <f>IF(G234="", "", IF(E234="Billets de train", "", IF(E234="", "", VLOOKUP(G234, Listes!$G$31:$H$33, 2, FALSE))))</f>
        <v/>
      </c>
      <c r="L234" s="95"/>
    </row>
    <row r="235" spans="1:12" ht="20.100000000000001" customHeight="1" x14ac:dyDescent="0.25">
      <c r="A235" s="43">
        <v>229</v>
      </c>
      <c r="B235" s="18"/>
      <c r="C235" s="18"/>
      <c r="D235" s="19"/>
      <c r="E235" s="19"/>
      <c r="F235" s="202"/>
      <c r="G235" s="19"/>
      <c r="H235" s="19"/>
      <c r="I235" s="19"/>
      <c r="J235" s="21"/>
      <c r="K235" s="105" t="str">
        <f>IF(G235="", "", IF(E235="Billets de train", "", IF(E235="", "", VLOOKUP(G235, Listes!$G$31:$H$33, 2, FALSE))))</f>
        <v/>
      </c>
      <c r="L235" s="95"/>
    </row>
    <row r="236" spans="1:12" ht="20.100000000000001" customHeight="1" x14ac:dyDescent="0.25">
      <c r="A236" s="43">
        <v>230</v>
      </c>
      <c r="B236" s="18"/>
      <c r="C236" s="18"/>
      <c r="D236" s="19"/>
      <c r="E236" s="19"/>
      <c r="F236" s="202"/>
      <c r="G236" s="19"/>
      <c r="H236" s="19"/>
      <c r="I236" s="19"/>
      <c r="J236" s="21"/>
      <c r="K236" s="105" t="str">
        <f>IF(G236="", "", IF(E236="Billets de train", "", IF(E236="", "", VLOOKUP(G236, Listes!$G$31:$H$33, 2, FALSE))))</f>
        <v/>
      </c>
      <c r="L236" s="95"/>
    </row>
    <row r="237" spans="1:12" ht="20.100000000000001" customHeight="1" x14ac:dyDescent="0.25">
      <c r="A237" s="43">
        <v>231</v>
      </c>
      <c r="B237" s="18"/>
      <c r="C237" s="18"/>
      <c r="D237" s="19"/>
      <c r="E237" s="19"/>
      <c r="F237" s="202"/>
      <c r="G237" s="19"/>
      <c r="H237" s="19"/>
      <c r="I237" s="19"/>
      <c r="J237" s="21"/>
      <c r="K237" s="105" t="str">
        <f>IF(G237="", "", IF(E237="Billets de train", "", IF(E237="", "", VLOOKUP(G237, Listes!$G$31:$H$33, 2, FALSE))))</f>
        <v/>
      </c>
      <c r="L237" s="95"/>
    </row>
    <row r="238" spans="1:12" ht="20.100000000000001" customHeight="1" x14ac:dyDescent="0.25">
      <c r="A238" s="43">
        <v>232</v>
      </c>
      <c r="B238" s="18"/>
      <c r="C238" s="18"/>
      <c r="D238" s="19"/>
      <c r="E238" s="19"/>
      <c r="F238" s="202"/>
      <c r="G238" s="19"/>
      <c r="H238" s="19"/>
      <c r="I238" s="19"/>
      <c r="J238" s="21"/>
      <c r="K238" s="105" t="str">
        <f>IF(G238="", "", IF(E238="Billets de train", "", IF(E238="", "", VLOOKUP(G238, Listes!$G$31:$H$33, 2, FALSE))))</f>
        <v/>
      </c>
      <c r="L238" s="95"/>
    </row>
    <row r="239" spans="1:12" ht="20.100000000000001" customHeight="1" x14ac:dyDescent="0.25">
      <c r="A239" s="43">
        <v>233</v>
      </c>
      <c r="B239" s="18"/>
      <c r="C239" s="18"/>
      <c r="D239" s="19"/>
      <c r="E239" s="19"/>
      <c r="F239" s="202"/>
      <c r="G239" s="19"/>
      <c r="H239" s="19"/>
      <c r="I239" s="19"/>
      <c r="J239" s="21"/>
      <c r="K239" s="105" t="str">
        <f>IF(G239="", "", IF(E239="Billets de train", "", IF(E239="", "", VLOOKUP(G239, Listes!$G$31:$H$33, 2, FALSE))))</f>
        <v/>
      </c>
      <c r="L239" s="95"/>
    </row>
    <row r="240" spans="1:12" ht="20.100000000000001" customHeight="1" x14ac:dyDescent="0.25">
      <c r="A240" s="43">
        <v>234</v>
      </c>
      <c r="B240" s="18"/>
      <c r="C240" s="18"/>
      <c r="D240" s="19"/>
      <c r="E240" s="19"/>
      <c r="F240" s="202"/>
      <c r="G240" s="19"/>
      <c r="H240" s="19"/>
      <c r="I240" s="19"/>
      <c r="J240" s="21"/>
      <c r="K240" s="105" t="str">
        <f>IF(G240="", "", IF(E240="Billets de train", "", IF(E240="", "", VLOOKUP(G240, Listes!$G$31:$H$33, 2, FALSE))))</f>
        <v/>
      </c>
      <c r="L240" s="95"/>
    </row>
    <row r="241" spans="1:12" ht="20.100000000000001" customHeight="1" x14ac:dyDescent="0.25">
      <c r="A241" s="43">
        <v>235</v>
      </c>
      <c r="B241" s="18"/>
      <c r="C241" s="18"/>
      <c r="D241" s="19"/>
      <c r="E241" s="19"/>
      <c r="F241" s="202"/>
      <c r="G241" s="19"/>
      <c r="H241" s="19"/>
      <c r="I241" s="19"/>
      <c r="J241" s="21"/>
      <c r="K241" s="105" t="str">
        <f>IF(G241="", "", IF(E241="Billets de train", "", IF(E241="", "", VLOOKUP(G241, Listes!$G$31:$H$33, 2, FALSE))))</f>
        <v/>
      </c>
      <c r="L241" s="95"/>
    </row>
    <row r="242" spans="1:12" ht="20.100000000000001" customHeight="1" x14ac:dyDescent="0.25">
      <c r="A242" s="43">
        <v>236</v>
      </c>
      <c r="B242" s="18"/>
      <c r="C242" s="18"/>
      <c r="D242" s="19"/>
      <c r="E242" s="19"/>
      <c r="F242" s="202"/>
      <c r="G242" s="19"/>
      <c r="H242" s="19"/>
      <c r="I242" s="19"/>
      <c r="J242" s="21"/>
      <c r="K242" s="105" t="str">
        <f>IF(G242="", "", IF(E242="Billets de train", "", IF(E242="", "", VLOOKUP(G242, Listes!$G$31:$H$33, 2, FALSE))))</f>
        <v/>
      </c>
      <c r="L242" s="95"/>
    </row>
    <row r="243" spans="1:12" ht="20.100000000000001" customHeight="1" x14ac:dyDescent="0.25">
      <c r="A243" s="43">
        <v>237</v>
      </c>
      <c r="B243" s="18"/>
      <c r="C243" s="18"/>
      <c r="D243" s="19"/>
      <c r="E243" s="19"/>
      <c r="F243" s="202"/>
      <c r="G243" s="19"/>
      <c r="H243" s="19"/>
      <c r="I243" s="19"/>
      <c r="J243" s="21"/>
      <c r="K243" s="105" t="str">
        <f>IF(G243="", "", IF(E243="Billets de train", "", IF(E243="", "", VLOOKUP(G243, Listes!$G$31:$H$33, 2, FALSE))))</f>
        <v/>
      </c>
      <c r="L243" s="95"/>
    </row>
    <row r="244" spans="1:12" ht="20.100000000000001" customHeight="1" x14ac:dyDescent="0.25">
      <c r="A244" s="43">
        <v>238</v>
      </c>
      <c r="B244" s="18"/>
      <c r="C244" s="18"/>
      <c r="D244" s="19"/>
      <c r="E244" s="19"/>
      <c r="F244" s="202"/>
      <c r="G244" s="19"/>
      <c r="H244" s="19"/>
      <c r="I244" s="19"/>
      <c r="J244" s="21"/>
      <c r="K244" s="105" t="str">
        <f>IF(G244="", "", IF(E244="Billets de train", "", IF(E244="", "", VLOOKUP(G244, Listes!$G$31:$H$33, 2, FALSE))))</f>
        <v/>
      </c>
      <c r="L244" s="95"/>
    </row>
    <row r="245" spans="1:12" ht="20.100000000000001" customHeight="1" x14ac:dyDescent="0.25">
      <c r="A245" s="43">
        <v>239</v>
      </c>
      <c r="B245" s="18"/>
      <c r="C245" s="18"/>
      <c r="D245" s="19"/>
      <c r="E245" s="19"/>
      <c r="F245" s="202"/>
      <c r="G245" s="19"/>
      <c r="H245" s="19"/>
      <c r="I245" s="19"/>
      <c r="J245" s="21"/>
      <c r="K245" s="105" t="str">
        <f>IF(G245="", "", IF(E245="Billets de train", "", IF(E245="", "", VLOOKUP(G245, Listes!$G$31:$H$33, 2, FALSE))))</f>
        <v/>
      </c>
      <c r="L245" s="95"/>
    </row>
    <row r="246" spans="1:12" ht="20.100000000000001" customHeight="1" x14ac:dyDescent="0.25">
      <c r="A246" s="43">
        <v>240</v>
      </c>
      <c r="B246" s="18"/>
      <c r="C246" s="18"/>
      <c r="D246" s="19"/>
      <c r="E246" s="19"/>
      <c r="F246" s="202"/>
      <c r="G246" s="19"/>
      <c r="H246" s="19"/>
      <c r="I246" s="19"/>
      <c r="J246" s="21"/>
      <c r="K246" s="105" t="str">
        <f>IF(G246="", "", IF(E246="Billets de train", "", IF(E246="", "", VLOOKUP(G246, Listes!$G$31:$H$33, 2, FALSE))))</f>
        <v/>
      </c>
      <c r="L246" s="95"/>
    </row>
    <row r="247" spans="1:12" ht="20.100000000000001" customHeight="1" x14ac:dyDescent="0.25">
      <c r="A247" s="43">
        <v>241</v>
      </c>
      <c r="B247" s="18"/>
      <c r="C247" s="18"/>
      <c r="D247" s="19"/>
      <c r="E247" s="19"/>
      <c r="F247" s="202"/>
      <c r="G247" s="19"/>
      <c r="H247" s="19"/>
      <c r="I247" s="19"/>
      <c r="J247" s="21"/>
      <c r="K247" s="105" t="str">
        <f>IF(G247="", "", IF(E247="Billets de train", "", IF(E247="", "", VLOOKUP(G247, Listes!$G$31:$H$33, 2, FALSE))))</f>
        <v/>
      </c>
      <c r="L247" s="95"/>
    </row>
    <row r="248" spans="1:12" ht="20.100000000000001" customHeight="1" x14ac:dyDescent="0.25">
      <c r="A248" s="43">
        <v>242</v>
      </c>
      <c r="B248" s="18"/>
      <c r="C248" s="18"/>
      <c r="D248" s="19"/>
      <c r="E248" s="19"/>
      <c r="F248" s="202"/>
      <c r="G248" s="19"/>
      <c r="H248" s="19"/>
      <c r="I248" s="19"/>
      <c r="J248" s="21"/>
      <c r="K248" s="105" t="str">
        <f>IF(G248="", "", IF(E248="Billets de train", "", IF(E248="", "", VLOOKUP(G248, Listes!$G$31:$H$33, 2, FALSE))))</f>
        <v/>
      </c>
      <c r="L248" s="95"/>
    </row>
    <row r="249" spans="1:12" ht="20.100000000000001" customHeight="1" x14ac:dyDescent="0.25">
      <c r="A249" s="43">
        <v>243</v>
      </c>
      <c r="B249" s="18"/>
      <c r="C249" s="18"/>
      <c r="D249" s="19"/>
      <c r="E249" s="19"/>
      <c r="F249" s="202"/>
      <c r="G249" s="19"/>
      <c r="H249" s="19"/>
      <c r="I249" s="19"/>
      <c r="J249" s="21"/>
      <c r="K249" s="105" t="str">
        <f>IF(G249="", "", IF(E249="Billets de train", "", IF(E249="", "", VLOOKUP(G249, Listes!$G$31:$H$33, 2, FALSE))))</f>
        <v/>
      </c>
      <c r="L249" s="95"/>
    </row>
    <row r="250" spans="1:12" ht="20.100000000000001" customHeight="1" x14ac:dyDescent="0.25">
      <c r="A250" s="43">
        <v>244</v>
      </c>
      <c r="B250" s="18"/>
      <c r="C250" s="18"/>
      <c r="D250" s="19"/>
      <c r="E250" s="19"/>
      <c r="F250" s="202"/>
      <c r="G250" s="19"/>
      <c r="H250" s="19"/>
      <c r="I250" s="19"/>
      <c r="J250" s="21"/>
      <c r="K250" s="105" t="str">
        <f>IF(G250="", "", IF(E250="Billets de train", "", IF(E250="", "", VLOOKUP(G250, Listes!$G$31:$H$33, 2, FALSE))))</f>
        <v/>
      </c>
      <c r="L250" s="95"/>
    </row>
    <row r="251" spans="1:12" ht="20.100000000000001" customHeight="1" x14ac:dyDescent="0.25">
      <c r="A251" s="43">
        <v>245</v>
      </c>
      <c r="B251" s="18"/>
      <c r="C251" s="18"/>
      <c r="D251" s="19"/>
      <c r="E251" s="19"/>
      <c r="F251" s="202"/>
      <c r="G251" s="19"/>
      <c r="H251" s="19"/>
      <c r="I251" s="19"/>
      <c r="J251" s="21"/>
      <c r="K251" s="105" t="str">
        <f>IF(G251="", "", IF(E251="Billets de train", "", IF(E251="", "", VLOOKUP(G251, Listes!$G$31:$H$33, 2, FALSE))))</f>
        <v/>
      </c>
      <c r="L251" s="95"/>
    </row>
    <row r="252" spans="1:12" ht="20.100000000000001" customHeight="1" x14ac:dyDescent="0.25">
      <c r="A252" s="43">
        <v>246</v>
      </c>
      <c r="B252" s="18"/>
      <c r="C252" s="18"/>
      <c r="D252" s="19"/>
      <c r="E252" s="19"/>
      <c r="F252" s="202"/>
      <c r="G252" s="19"/>
      <c r="H252" s="19"/>
      <c r="I252" s="19"/>
      <c r="J252" s="21"/>
      <c r="K252" s="105" t="str">
        <f>IF(G252="", "", IF(E252="Billets de train", "", IF(E252="", "", VLOOKUP(G252, Listes!$G$31:$H$33, 2, FALSE))))</f>
        <v/>
      </c>
      <c r="L252" s="95"/>
    </row>
    <row r="253" spans="1:12" ht="20.100000000000001" customHeight="1" x14ac:dyDescent="0.25">
      <c r="A253" s="43">
        <v>247</v>
      </c>
      <c r="B253" s="18"/>
      <c r="C253" s="18"/>
      <c r="D253" s="19"/>
      <c r="E253" s="19"/>
      <c r="F253" s="202"/>
      <c r="G253" s="19"/>
      <c r="H253" s="19"/>
      <c r="I253" s="19"/>
      <c r="J253" s="21"/>
      <c r="K253" s="105" t="str">
        <f>IF(G253="", "", IF(E253="Billets de train", "", IF(E253="", "", VLOOKUP(G253, Listes!$G$31:$H$33, 2, FALSE))))</f>
        <v/>
      </c>
      <c r="L253" s="95"/>
    </row>
    <row r="254" spans="1:12" ht="20.100000000000001" customHeight="1" x14ac:dyDescent="0.25">
      <c r="A254" s="43">
        <v>248</v>
      </c>
      <c r="B254" s="18"/>
      <c r="C254" s="18"/>
      <c r="D254" s="19"/>
      <c r="E254" s="19"/>
      <c r="F254" s="202"/>
      <c r="G254" s="19"/>
      <c r="H254" s="19"/>
      <c r="I254" s="19"/>
      <c r="J254" s="21"/>
      <c r="K254" s="105" t="str">
        <f>IF(G254="", "", IF(E254="Billets de train", "", IF(E254="", "", VLOOKUP(G254, Listes!$G$31:$H$33, 2, FALSE))))</f>
        <v/>
      </c>
      <c r="L254" s="95"/>
    </row>
    <row r="255" spans="1:12" ht="20.100000000000001" customHeight="1" x14ac:dyDescent="0.25">
      <c r="A255" s="43">
        <v>249</v>
      </c>
      <c r="B255" s="18"/>
      <c r="C255" s="18"/>
      <c r="D255" s="19"/>
      <c r="E255" s="19"/>
      <c r="F255" s="202"/>
      <c r="G255" s="19"/>
      <c r="H255" s="19"/>
      <c r="I255" s="19"/>
      <c r="J255" s="21"/>
      <c r="K255" s="105" t="str">
        <f>IF(G255="", "", IF(E255="Billets de train", "", IF(E255="", "", VLOOKUP(G255, Listes!$G$31:$H$33, 2, FALSE))))</f>
        <v/>
      </c>
      <c r="L255" s="95"/>
    </row>
    <row r="256" spans="1:12" ht="20.100000000000001" customHeight="1" x14ac:dyDescent="0.25">
      <c r="A256" s="43">
        <v>250</v>
      </c>
      <c r="B256" s="18"/>
      <c r="C256" s="18"/>
      <c r="D256" s="19"/>
      <c r="E256" s="19"/>
      <c r="F256" s="202"/>
      <c r="G256" s="19"/>
      <c r="H256" s="19"/>
      <c r="I256" s="19"/>
      <c r="J256" s="21"/>
      <c r="K256" s="105" t="str">
        <f>IF(G256="", "", IF(E256="Billets de train", "", IF(E256="", "", VLOOKUP(G256, Listes!$G$31:$H$33, 2, FALSE))))</f>
        <v/>
      </c>
      <c r="L256" s="95"/>
    </row>
    <row r="257" spans="1:12" ht="20.100000000000001" customHeight="1" x14ac:dyDescent="0.25">
      <c r="A257" s="43">
        <v>251</v>
      </c>
      <c r="B257" s="18"/>
      <c r="C257" s="18"/>
      <c r="D257" s="19"/>
      <c r="E257" s="19"/>
      <c r="F257" s="202"/>
      <c r="G257" s="19"/>
      <c r="H257" s="19"/>
      <c r="I257" s="19"/>
      <c r="J257" s="21"/>
      <c r="K257" s="105" t="str">
        <f>IF(G257="", "", IF(E257="Billets de train", "", IF(E257="", "", VLOOKUP(G257, Listes!$G$31:$H$33, 2, FALSE))))</f>
        <v/>
      </c>
      <c r="L257" s="95"/>
    </row>
    <row r="258" spans="1:12" ht="20.100000000000001" customHeight="1" x14ac:dyDescent="0.25">
      <c r="A258" s="43">
        <v>252</v>
      </c>
      <c r="B258" s="18"/>
      <c r="C258" s="18"/>
      <c r="D258" s="19"/>
      <c r="E258" s="19"/>
      <c r="F258" s="202"/>
      <c r="G258" s="19"/>
      <c r="H258" s="19"/>
      <c r="I258" s="19"/>
      <c r="J258" s="21"/>
      <c r="K258" s="105" t="str">
        <f>IF(G258="", "", IF(E258="Billets de train", "", IF(E258="", "", VLOOKUP(G258, Listes!$G$31:$H$33, 2, FALSE))))</f>
        <v/>
      </c>
      <c r="L258" s="95"/>
    </row>
    <row r="259" spans="1:12" ht="20.100000000000001" customHeight="1" x14ac:dyDescent="0.25">
      <c r="A259" s="43">
        <v>253</v>
      </c>
      <c r="B259" s="18"/>
      <c r="C259" s="18"/>
      <c r="D259" s="19"/>
      <c r="E259" s="19"/>
      <c r="F259" s="202"/>
      <c r="G259" s="19"/>
      <c r="H259" s="19"/>
      <c r="I259" s="19"/>
      <c r="J259" s="21"/>
      <c r="K259" s="105" t="str">
        <f>IF(G259="", "", IF(E259="Billets de train", "", IF(E259="", "", VLOOKUP(G259, Listes!$G$31:$H$33, 2, FALSE))))</f>
        <v/>
      </c>
      <c r="L259" s="95"/>
    </row>
    <row r="260" spans="1:12" ht="20.100000000000001" customHeight="1" x14ac:dyDescent="0.25">
      <c r="A260" s="43">
        <v>254</v>
      </c>
      <c r="B260" s="18"/>
      <c r="C260" s="18"/>
      <c r="D260" s="19"/>
      <c r="E260" s="19"/>
      <c r="F260" s="202"/>
      <c r="G260" s="19"/>
      <c r="H260" s="19"/>
      <c r="I260" s="19"/>
      <c r="J260" s="21"/>
      <c r="K260" s="105" t="str">
        <f>IF(G260="", "", IF(E260="Billets de train", "", IF(E260="", "", VLOOKUP(G260, Listes!$G$31:$H$33, 2, FALSE))))</f>
        <v/>
      </c>
      <c r="L260" s="95"/>
    </row>
    <row r="261" spans="1:12" ht="20.100000000000001" customHeight="1" x14ac:dyDescent="0.25">
      <c r="A261" s="43">
        <v>255</v>
      </c>
      <c r="B261" s="18"/>
      <c r="C261" s="18"/>
      <c r="D261" s="19"/>
      <c r="E261" s="19"/>
      <c r="F261" s="202"/>
      <c r="G261" s="19"/>
      <c r="H261" s="19"/>
      <c r="I261" s="19"/>
      <c r="J261" s="21"/>
      <c r="K261" s="105" t="str">
        <f>IF(G261="", "", IF(E261="Billets de train", "", IF(E261="", "", VLOOKUP(G261, Listes!$G$31:$H$33, 2, FALSE))))</f>
        <v/>
      </c>
      <c r="L261" s="95"/>
    </row>
    <row r="262" spans="1:12" ht="20.100000000000001" customHeight="1" x14ac:dyDescent="0.25">
      <c r="A262" s="43">
        <v>256</v>
      </c>
      <c r="B262" s="18"/>
      <c r="C262" s="18"/>
      <c r="D262" s="19"/>
      <c r="E262" s="19"/>
      <c r="F262" s="202"/>
      <c r="G262" s="19"/>
      <c r="H262" s="19"/>
      <c r="I262" s="19"/>
      <c r="J262" s="21"/>
      <c r="K262" s="105" t="str">
        <f>IF(G262="", "", IF(E262="Billets de train", "", IF(E262="", "", VLOOKUP(G262, Listes!$G$31:$H$33, 2, FALSE))))</f>
        <v/>
      </c>
      <c r="L262" s="95"/>
    </row>
    <row r="263" spans="1:12" ht="20.100000000000001" customHeight="1" x14ac:dyDescent="0.25">
      <c r="A263" s="43">
        <v>257</v>
      </c>
      <c r="B263" s="18"/>
      <c r="C263" s="18"/>
      <c r="D263" s="19"/>
      <c r="E263" s="19"/>
      <c r="F263" s="202"/>
      <c r="G263" s="19"/>
      <c r="H263" s="19"/>
      <c r="I263" s="19"/>
      <c r="J263" s="21"/>
      <c r="K263" s="105" t="str">
        <f>IF(G263="", "", IF(E263="Billets de train", "", IF(E263="", "", VLOOKUP(G263, Listes!$G$31:$H$33, 2, FALSE))))</f>
        <v/>
      </c>
      <c r="L263" s="95"/>
    </row>
    <row r="264" spans="1:12" ht="20.100000000000001" customHeight="1" x14ac:dyDescent="0.25">
      <c r="A264" s="43">
        <v>258</v>
      </c>
      <c r="B264" s="18"/>
      <c r="C264" s="18"/>
      <c r="D264" s="19"/>
      <c r="E264" s="19"/>
      <c r="F264" s="202"/>
      <c r="G264" s="19"/>
      <c r="H264" s="19"/>
      <c r="I264" s="19"/>
      <c r="J264" s="21"/>
      <c r="K264" s="105" t="str">
        <f>IF(G264="", "", IF(E264="Billets de train", "", IF(E264="", "", VLOOKUP(G264, Listes!$G$31:$H$33, 2, FALSE))))</f>
        <v/>
      </c>
      <c r="L264" s="95"/>
    </row>
    <row r="265" spans="1:12" ht="20.100000000000001" customHeight="1" x14ac:dyDescent="0.25">
      <c r="A265" s="43">
        <v>259</v>
      </c>
      <c r="B265" s="18"/>
      <c r="C265" s="18"/>
      <c r="D265" s="19"/>
      <c r="E265" s="19"/>
      <c r="F265" s="202"/>
      <c r="G265" s="19"/>
      <c r="H265" s="19"/>
      <c r="I265" s="19"/>
      <c r="J265" s="21"/>
      <c r="K265" s="105" t="str">
        <f>IF(G265="", "", IF(E265="Billets de train", "", IF(E265="", "", VLOOKUP(G265, Listes!$G$31:$H$33, 2, FALSE))))</f>
        <v/>
      </c>
      <c r="L265" s="95"/>
    </row>
    <row r="266" spans="1:12" ht="20.100000000000001" customHeight="1" x14ac:dyDescent="0.25">
      <c r="A266" s="43">
        <v>260</v>
      </c>
      <c r="B266" s="18"/>
      <c r="C266" s="18"/>
      <c r="D266" s="19"/>
      <c r="E266" s="19"/>
      <c r="F266" s="202"/>
      <c r="G266" s="19"/>
      <c r="H266" s="19"/>
      <c r="I266" s="19"/>
      <c r="J266" s="21"/>
      <c r="K266" s="105" t="str">
        <f>IF(G266="", "", IF(E266="Billets de train", "", IF(E266="", "", VLOOKUP(G266, Listes!$G$31:$H$33, 2, FALSE))))</f>
        <v/>
      </c>
      <c r="L266" s="95"/>
    </row>
    <row r="267" spans="1:12" ht="20.100000000000001" customHeight="1" x14ac:dyDescent="0.25">
      <c r="A267" s="43">
        <v>261</v>
      </c>
      <c r="B267" s="18"/>
      <c r="C267" s="18"/>
      <c r="D267" s="19"/>
      <c r="E267" s="19"/>
      <c r="F267" s="202"/>
      <c r="G267" s="19"/>
      <c r="H267" s="19"/>
      <c r="I267" s="19"/>
      <c r="J267" s="21"/>
      <c r="K267" s="105" t="str">
        <f>IF(G267="", "", IF(E267="Billets de train", "", IF(E267="", "", VLOOKUP(G267, Listes!$G$31:$H$33, 2, FALSE))))</f>
        <v/>
      </c>
      <c r="L267" s="95"/>
    </row>
    <row r="268" spans="1:12" ht="20.100000000000001" customHeight="1" x14ac:dyDescent="0.25">
      <c r="A268" s="43">
        <v>262</v>
      </c>
      <c r="B268" s="18"/>
      <c r="C268" s="18"/>
      <c r="D268" s="19"/>
      <c r="E268" s="19"/>
      <c r="F268" s="202"/>
      <c r="G268" s="19"/>
      <c r="H268" s="19"/>
      <c r="I268" s="19"/>
      <c r="J268" s="21"/>
      <c r="K268" s="105" t="str">
        <f>IF(G268="", "", IF(E268="Billets de train", "", IF(E268="", "", VLOOKUP(G268, Listes!$G$31:$H$33, 2, FALSE))))</f>
        <v/>
      </c>
      <c r="L268" s="95"/>
    </row>
    <row r="269" spans="1:12" ht="20.100000000000001" customHeight="1" x14ac:dyDescent="0.25">
      <c r="A269" s="43">
        <v>263</v>
      </c>
      <c r="B269" s="18"/>
      <c r="C269" s="18"/>
      <c r="D269" s="19"/>
      <c r="E269" s="19"/>
      <c r="F269" s="202"/>
      <c r="G269" s="19"/>
      <c r="H269" s="19"/>
      <c r="I269" s="19"/>
      <c r="J269" s="21"/>
      <c r="K269" s="105" t="str">
        <f>IF(G269="", "", IF(E269="Billets de train", "", IF(E269="", "", VLOOKUP(G269, Listes!$G$31:$H$33, 2, FALSE))))</f>
        <v/>
      </c>
      <c r="L269" s="95"/>
    </row>
    <row r="270" spans="1:12" ht="20.100000000000001" customHeight="1" x14ac:dyDescent="0.25">
      <c r="A270" s="43">
        <v>264</v>
      </c>
      <c r="B270" s="18"/>
      <c r="C270" s="18"/>
      <c r="D270" s="19"/>
      <c r="E270" s="19"/>
      <c r="F270" s="202"/>
      <c r="G270" s="19"/>
      <c r="H270" s="19"/>
      <c r="I270" s="19"/>
      <c r="J270" s="21"/>
      <c r="K270" s="105" t="str">
        <f>IF(G270="", "", IF(E270="Billets de train", "", IF(E270="", "", VLOOKUP(G270, Listes!$G$31:$H$33, 2, FALSE))))</f>
        <v/>
      </c>
      <c r="L270" s="95"/>
    </row>
    <row r="271" spans="1:12" ht="20.100000000000001" customHeight="1" x14ac:dyDescent="0.25">
      <c r="A271" s="43">
        <v>265</v>
      </c>
      <c r="B271" s="18"/>
      <c r="C271" s="18"/>
      <c r="D271" s="19"/>
      <c r="E271" s="19"/>
      <c r="F271" s="202"/>
      <c r="G271" s="19"/>
      <c r="H271" s="19"/>
      <c r="I271" s="19"/>
      <c r="J271" s="21"/>
      <c r="K271" s="105" t="str">
        <f>IF(G271="", "", IF(E271="Billets de train", "", IF(E271="", "", VLOOKUP(G271, Listes!$G$31:$H$33, 2, FALSE))))</f>
        <v/>
      </c>
      <c r="L271" s="95"/>
    </row>
    <row r="272" spans="1:12" ht="20.100000000000001" customHeight="1" x14ac:dyDescent="0.25">
      <c r="A272" s="43">
        <v>266</v>
      </c>
      <c r="B272" s="18"/>
      <c r="C272" s="18"/>
      <c r="D272" s="19"/>
      <c r="E272" s="19"/>
      <c r="F272" s="202"/>
      <c r="G272" s="19"/>
      <c r="H272" s="19"/>
      <c r="I272" s="19"/>
      <c r="J272" s="21"/>
      <c r="K272" s="105" t="str">
        <f>IF(G272="", "", IF(E272="Billets de train", "", IF(E272="", "", VLOOKUP(G272, Listes!$G$31:$H$33, 2, FALSE))))</f>
        <v/>
      </c>
      <c r="L272" s="95"/>
    </row>
    <row r="273" spans="1:12" ht="20.100000000000001" customHeight="1" x14ac:dyDescent="0.25">
      <c r="A273" s="43">
        <v>267</v>
      </c>
      <c r="B273" s="18"/>
      <c r="C273" s="18"/>
      <c r="D273" s="19"/>
      <c r="E273" s="19"/>
      <c r="F273" s="202"/>
      <c r="G273" s="19"/>
      <c r="H273" s="19"/>
      <c r="I273" s="19"/>
      <c r="J273" s="21"/>
      <c r="K273" s="105" t="str">
        <f>IF(G273="", "", IF(E273="Billets de train", "", IF(E273="", "", VLOOKUP(G273, Listes!$G$31:$H$33, 2, FALSE))))</f>
        <v/>
      </c>
      <c r="L273" s="95"/>
    </row>
    <row r="274" spans="1:12" ht="20.100000000000001" customHeight="1" x14ac:dyDescent="0.25">
      <c r="A274" s="43">
        <v>268</v>
      </c>
      <c r="B274" s="18"/>
      <c r="C274" s="18"/>
      <c r="D274" s="19"/>
      <c r="E274" s="19"/>
      <c r="F274" s="202"/>
      <c r="G274" s="19"/>
      <c r="H274" s="19"/>
      <c r="I274" s="19"/>
      <c r="J274" s="21"/>
      <c r="K274" s="105" t="str">
        <f>IF(G274="", "", IF(E274="Billets de train", "", IF(E274="", "", VLOOKUP(G274, Listes!$G$31:$H$33, 2, FALSE))))</f>
        <v/>
      </c>
      <c r="L274" s="95"/>
    </row>
    <row r="275" spans="1:12" ht="20.100000000000001" customHeight="1" x14ac:dyDescent="0.25">
      <c r="A275" s="43">
        <v>269</v>
      </c>
      <c r="B275" s="18"/>
      <c r="C275" s="18"/>
      <c r="D275" s="19"/>
      <c r="E275" s="19"/>
      <c r="F275" s="202"/>
      <c r="G275" s="19"/>
      <c r="H275" s="19"/>
      <c r="I275" s="19"/>
      <c r="J275" s="21"/>
      <c r="K275" s="105" t="str">
        <f>IF(G275="", "", IF(E275="Billets de train", "", IF(E275="", "", VLOOKUP(G275, Listes!$G$31:$H$33, 2, FALSE))))</f>
        <v/>
      </c>
      <c r="L275" s="95"/>
    </row>
    <row r="276" spans="1:12" ht="20.100000000000001" customHeight="1" x14ac:dyDescent="0.25">
      <c r="A276" s="43">
        <v>270</v>
      </c>
      <c r="B276" s="18"/>
      <c r="C276" s="18"/>
      <c r="D276" s="19"/>
      <c r="E276" s="19"/>
      <c r="F276" s="202"/>
      <c r="G276" s="19"/>
      <c r="H276" s="19"/>
      <c r="I276" s="19"/>
      <c r="J276" s="21"/>
      <c r="K276" s="105" t="str">
        <f>IF(G276="", "", IF(E276="Billets de train", "", IF(E276="", "", VLOOKUP(G276, Listes!$G$31:$H$33, 2, FALSE))))</f>
        <v/>
      </c>
      <c r="L276" s="95"/>
    </row>
    <row r="277" spans="1:12" ht="20.100000000000001" customHeight="1" x14ac:dyDescent="0.25">
      <c r="A277" s="43">
        <v>271</v>
      </c>
      <c r="B277" s="18"/>
      <c r="C277" s="18"/>
      <c r="D277" s="19"/>
      <c r="E277" s="19"/>
      <c r="F277" s="202"/>
      <c r="G277" s="19"/>
      <c r="H277" s="19"/>
      <c r="I277" s="19"/>
      <c r="J277" s="21"/>
      <c r="K277" s="105" t="str">
        <f>IF(G277="", "", IF(E277="Billets de train", "", IF(E277="", "", VLOOKUP(G277, Listes!$G$31:$H$33, 2, FALSE))))</f>
        <v/>
      </c>
      <c r="L277" s="95"/>
    </row>
    <row r="278" spans="1:12" ht="20.100000000000001" customHeight="1" x14ac:dyDescent="0.25">
      <c r="A278" s="43">
        <v>272</v>
      </c>
      <c r="B278" s="18"/>
      <c r="C278" s="18"/>
      <c r="D278" s="19"/>
      <c r="E278" s="19"/>
      <c r="F278" s="202"/>
      <c r="G278" s="19"/>
      <c r="H278" s="19"/>
      <c r="I278" s="19"/>
      <c r="J278" s="21"/>
      <c r="K278" s="105" t="str">
        <f>IF(G278="", "", IF(E278="Billets de train", "", IF(E278="", "", VLOOKUP(G278, Listes!$G$31:$H$33, 2, FALSE))))</f>
        <v/>
      </c>
      <c r="L278" s="95"/>
    </row>
    <row r="279" spans="1:12" ht="20.100000000000001" customHeight="1" x14ac:dyDescent="0.25">
      <c r="A279" s="43">
        <v>273</v>
      </c>
      <c r="B279" s="18"/>
      <c r="C279" s="18"/>
      <c r="D279" s="19"/>
      <c r="E279" s="19"/>
      <c r="F279" s="202"/>
      <c r="G279" s="19"/>
      <c r="H279" s="19"/>
      <c r="I279" s="19"/>
      <c r="J279" s="21"/>
      <c r="K279" s="105" t="str">
        <f>IF(G279="", "", IF(E279="Billets de train", "", IF(E279="", "", VLOOKUP(G279, Listes!$G$31:$H$33, 2, FALSE))))</f>
        <v/>
      </c>
      <c r="L279" s="95"/>
    </row>
    <row r="280" spans="1:12" ht="20.100000000000001" customHeight="1" x14ac:dyDescent="0.25">
      <c r="A280" s="43">
        <v>274</v>
      </c>
      <c r="B280" s="18"/>
      <c r="C280" s="18"/>
      <c r="D280" s="19"/>
      <c r="E280" s="19"/>
      <c r="F280" s="202"/>
      <c r="G280" s="19"/>
      <c r="H280" s="19"/>
      <c r="I280" s="19"/>
      <c r="J280" s="21"/>
      <c r="K280" s="105" t="str">
        <f>IF(G280="", "", IF(E280="Billets de train", "", IF(E280="", "", VLOOKUP(G280, Listes!$G$31:$H$33, 2, FALSE))))</f>
        <v/>
      </c>
      <c r="L280" s="95"/>
    </row>
    <row r="281" spans="1:12" ht="20.100000000000001" customHeight="1" x14ac:dyDescent="0.25">
      <c r="A281" s="43">
        <v>275</v>
      </c>
      <c r="B281" s="18"/>
      <c r="C281" s="18"/>
      <c r="D281" s="19"/>
      <c r="E281" s="19"/>
      <c r="F281" s="202"/>
      <c r="G281" s="19"/>
      <c r="H281" s="19"/>
      <c r="I281" s="19"/>
      <c r="J281" s="21"/>
      <c r="K281" s="105" t="str">
        <f>IF(G281="", "", IF(E281="Billets de train", "", IF(E281="", "", VLOOKUP(G281, Listes!$G$31:$H$33, 2, FALSE))))</f>
        <v/>
      </c>
      <c r="L281" s="95"/>
    </row>
    <row r="282" spans="1:12" ht="20.100000000000001" customHeight="1" x14ac:dyDescent="0.25">
      <c r="A282" s="43">
        <v>276</v>
      </c>
      <c r="B282" s="18"/>
      <c r="C282" s="18"/>
      <c r="D282" s="19"/>
      <c r="E282" s="19"/>
      <c r="F282" s="202"/>
      <c r="G282" s="19"/>
      <c r="H282" s="19"/>
      <c r="I282" s="19"/>
      <c r="J282" s="21"/>
      <c r="K282" s="105" t="str">
        <f>IF(G282="", "", IF(E282="Billets de train", "", IF(E282="", "", VLOOKUP(G282, Listes!$G$31:$H$33, 2, FALSE))))</f>
        <v/>
      </c>
      <c r="L282" s="95"/>
    </row>
    <row r="283" spans="1:12" ht="20.100000000000001" customHeight="1" x14ac:dyDescent="0.25">
      <c r="A283" s="43">
        <v>277</v>
      </c>
      <c r="B283" s="18"/>
      <c r="C283" s="18"/>
      <c r="D283" s="19"/>
      <c r="E283" s="19"/>
      <c r="F283" s="202"/>
      <c r="G283" s="19"/>
      <c r="H283" s="19"/>
      <c r="I283" s="19"/>
      <c r="J283" s="21"/>
      <c r="K283" s="105" t="str">
        <f>IF(G283="", "", IF(E283="Billets de train", "", IF(E283="", "", VLOOKUP(G283, Listes!$G$31:$H$33, 2, FALSE))))</f>
        <v/>
      </c>
      <c r="L283" s="95"/>
    </row>
    <row r="284" spans="1:12" ht="20.100000000000001" customHeight="1" x14ac:dyDescent="0.25">
      <c r="A284" s="43">
        <v>278</v>
      </c>
      <c r="B284" s="18"/>
      <c r="C284" s="18"/>
      <c r="D284" s="19"/>
      <c r="E284" s="19"/>
      <c r="F284" s="202"/>
      <c r="G284" s="19"/>
      <c r="H284" s="19"/>
      <c r="I284" s="19"/>
      <c r="J284" s="21"/>
      <c r="K284" s="105" t="str">
        <f>IF(G284="", "", IF(E284="Billets de train", "", IF(E284="", "", VLOOKUP(G284, Listes!$G$31:$H$33, 2, FALSE))))</f>
        <v/>
      </c>
      <c r="L284" s="95"/>
    </row>
    <row r="285" spans="1:12" ht="20.100000000000001" customHeight="1" x14ac:dyDescent="0.25">
      <c r="A285" s="43">
        <v>279</v>
      </c>
      <c r="B285" s="18"/>
      <c r="C285" s="18"/>
      <c r="D285" s="19"/>
      <c r="E285" s="19"/>
      <c r="F285" s="202"/>
      <c r="G285" s="19"/>
      <c r="H285" s="19"/>
      <c r="I285" s="19"/>
      <c r="J285" s="21"/>
      <c r="K285" s="105" t="str">
        <f>IF(G285="", "", IF(E285="Billets de train", "", IF(E285="", "", VLOOKUP(G285, Listes!$G$31:$H$33, 2, FALSE))))</f>
        <v/>
      </c>
      <c r="L285" s="95"/>
    </row>
    <row r="286" spans="1:12" ht="20.100000000000001" customHeight="1" x14ac:dyDescent="0.25">
      <c r="A286" s="43">
        <v>280</v>
      </c>
      <c r="B286" s="18"/>
      <c r="C286" s="18"/>
      <c r="D286" s="19"/>
      <c r="E286" s="19"/>
      <c r="F286" s="202"/>
      <c r="G286" s="19"/>
      <c r="H286" s="19"/>
      <c r="I286" s="19"/>
      <c r="J286" s="21"/>
      <c r="K286" s="105" t="str">
        <f>IF(G286="", "", IF(E286="Billets de train", "", IF(E286="", "", VLOOKUP(G286, Listes!$G$31:$H$33, 2, FALSE))))</f>
        <v/>
      </c>
      <c r="L286" s="95"/>
    </row>
    <row r="287" spans="1:12" ht="20.100000000000001" customHeight="1" x14ac:dyDescent="0.25">
      <c r="A287" s="43">
        <v>281</v>
      </c>
      <c r="B287" s="18"/>
      <c r="C287" s="18"/>
      <c r="D287" s="19"/>
      <c r="E287" s="19"/>
      <c r="F287" s="202"/>
      <c r="G287" s="19"/>
      <c r="H287" s="19"/>
      <c r="I287" s="19"/>
      <c r="J287" s="21"/>
      <c r="K287" s="105" t="str">
        <f>IF(G287="", "", IF(E287="Billets de train", "", IF(E287="", "", VLOOKUP(G287, Listes!$G$31:$H$33, 2, FALSE))))</f>
        <v/>
      </c>
      <c r="L287" s="95"/>
    </row>
    <row r="288" spans="1:12" ht="20.100000000000001" customHeight="1" x14ac:dyDescent="0.25">
      <c r="A288" s="43">
        <v>282</v>
      </c>
      <c r="B288" s="18"/>
      <c r="C288" s="18"/>
      <c r="D288" s="19"/>
      <c r="E288" s="19"/>
      <c r="F288" s="202"/>
      <c r="G288" s="19"/>
      <c r="H288" s="19"/>
      <c r="I288" s="19"/>
      <c r="J288" s="21"/>
      <c r="K288" s="105" t="str">
        <f>IF(G288="", "", IF(E288="Billets de train", "", IF(E288="", "", VLOOKUP(G288, Listes!$G$31:$H$33, 2, FALSE))))</f>
        <v/>
      </c>
      <c r="L288" s="95"/>
    </row>
    <row r="289" spans="1:12" ht="20.100000000000001" customHeight="1" x14ac:dyDescent="0.25">
      <c r="A289" s="43">
        <v>283</v>
      </c>
      <c r="B289" s="18"/>
      <c r="C289" s="18"/>
      <c r="D289" s="19"/>
      <c r="E289" s="19"/>
      <c r="F289" s="202"/>
      <c r="G289" s="19"/>
      <c r="H289" s="19"/>
      <c r="I289" s="19"/>
      <c r="J289" s="21"/>
      <c r="K289" s="105" t="str">
        <f>IF(G289="", "", IF(E289="Billets de train", "", IF(E289="", "", VLOOKUP(G289, Listes!$G$31:$H$33, 2, FALSE))))</f>
        <v/>
      </c>
      <c r="L289" s="95"/>
    </row>
    <row r="290" spans="1:12" ht="20.100000000000001" customHeight="1" x14ac:dyDescent="0.25">
      <c r="A290" s="43">
        <v>284</v>
      </c>
      <c r="B290" s="18"/>
      <c r="C290" s="18"/>
      <c r="D290" s="19"/>
      <c r="E290" s="19"/>
      <c r="F290" s="202"/>
      <c r="G290" s="19"/>
      <c r="H290" s="19"/>
      <c r="I290" s="19"/>
      <c r="J290" s="21"/>
      <c r="K290" s="105" t="str">
        <f>IF(G290="", "", IF(E290="Billets de train", "", IF(E290="", "", VLOOKUP(G290, Listes!$G$31:$H$33, 2, FALSE))))</f>
        <v/>
      </c>
      <c r="L290" s="95"/>
    </row>
    <row r="291" spans="1:12" ht="20.100000000000001" customHeight="1" x14ac:dyDescent="0.25">
      <c r="A291" s="43">
        <v>285</v>
      </c>
      <c r="B291" s="18"/>
      <c r="C291" s="18"/>
      <c r="D291" s="19"/>
      <c r="E291" s="19"/>
      <c r="F291" s="202"/>
      <c r="G291" s="19"/>
      <c r="H291" s="19"/>
      <c r="I291" s="19"/>
      <c r="J291" s="21"/>
      <c r="K291" s="105" t="str">
        <f>IF(G291="", "", IF(E291="Billets de train", "", IF(E291="", "", VLOOKUP(G291, Listes!$G$31:$H$33, 2, FALSE))))</f>
        <v/>
      </c>
      <c r="L291" s="95"/>
    </row>
    <row r="292" spans="1:12" ht="20.100000000000001" customHeight="1" x14ac:dyDescent="0.25">
      <c r="A292" s="43">
        <v>286</v>
      </c>
      <c r="B292" s="18"/>
      <c r="C292" s="18"/>
      <c r="D292" s="19"/>
      <c r="E292" s="19"/>
      <c r="F292" s="202"/>
      <c r="G292" s="19"/>
      <c r="H292" s="19"/>
      <c r="I292" s="19"/>
      <c r="J292" s="21"/>
      <c r="K292" s="105" t="str">
        <f>IF(G292="", "", IF(E292="Billets de train", "", IF(E292="", "", VLOOKUP(G292, Listes!$G$31:$H$33, 2, FALSE))))</f>
        <v/>
      </c>
      <c r="L292" s="95"/>
    </row>
    <row r="293" spans="1:12" ht="20.100000000000001" customHeight="1" x14ac:dyDescent="0.25">
      <c r="A293" s="43">
        <v>287</v>
      </c>
      <c r="B293" s="18"/>
      <c r="C293" s="18"/>
      <c r="D293" s="19"/>
      <c r="E293" s="19"/>
      <c r="F293" s="202"/>
      <c r="G293" s="19"/>
      <c r="H293" s="19"/>
      <c r="I293" s="19"/>
      <c r="J293" s="21"/>
      <c r="K293" s="105" t="str">
        <f>IF(G293="", "", IF(E293="Billets de train", "", IF(E293="", "", VLOOKUP(G293, Listes!$G$31:$H$33, 2, FALSE))))</f>
        <v/>
      </c>
      <c r="L293" s="95"/>
    </row>
    <row r="294" spans="1:12" ht="20.100000000000001" customHeight="1" x14ac:dyDescent="0.25">
      <c r="A294" s="43">
        <v>288</v>
      </c>
      <c r="B294" s="18"/>
      <c r="C294" s="18"/>
      <c r="D294" s="19"/>
      <c r="E294" s="19"/>
      <c r="F294" s="202"/>
      <c r="G294" s="19"/>
      <c r="H294" s="19"/>
      <c r="I294" s="19"/>
      <c r="J294" s="21"/>
      <c r="K294" s="105" t="str">
        <f>IF(G294="", "", IF(E294="Billets de train", "", IF(E294="", "", VLOOKUP(G294, Listes!$G$31:$H$33, 2, FALSE))))</f>
        <v/>
      </c>
      <c r="L294" s="95"/>
    </row>
    <row r="295" spans="1:12" ht="20.100000000000001" customHeight="1" x14ac:dyDescent="0.25">
      <c r="A295" s="43">
        <v>289</v>
      </c>
      <c r="B295" s="18"/>
      <c r="C295" s="18"/>
      <c r="D295" s="19"/>
      <c r="E295" s="19"/>
      <c r="F295" s="202"/>
      <c r="G295" s="19"/>
      <c r="H295" s="19"/>
      <c r="I295" s="19"/>
      <c r="J295" s="21"/>
      <c r="K295" s="105" t="str">
        <f>IF(G295="", "", IF(E295="Billets de train", "", IF(E295="", "", VLOOKUP(G295, Listes!$G$31:$H$33, 2, FALSE))))</f>
        <v/>
      </c>
      <c r="L295" s="95"/>
    </row>
    <row r="296" spans="1:12" ht="20.100000000000001" customHeight="1" x14ac:dyDescent="0.25">
      <c r="A296" s="43">
        <v>290</v>
      </c>
      <c r="B296" s="18"/>
      <c r="C296" s="18"/>
      <c r="D296" s="19"/>
      <c r="E296" s="19"/>
      <c r="F296" s="202"/>
      <c r="G296" s="19"/>
      <c r="H296" s="19"/>
      <c r="I296" s="19"/>
      <c r="J296" s="21"/>
      <c r="K296" s="105" t="str">
        <f>IF(G296="", "", IF(E296="Billets de train", "", IF(E296="", "", VLOOKUP(G296, Listes!$G$31:$H$33, 2, FALSE))))</f>
        <v/>
      </c>
      <c r="L296" s="95"/>
    </row>
    <row r="297" spans="1:12" ht="20.100000000000001" customHeight="1" x14ac:dyDescent="0.25">
      <c r="A297" s="43">
        <v>291</v>
      </c>
      <c r="B297" s="18"/>
      <c r="C297" s="18"/>
      <c r="D297" s="19"/>
      <c r="E297" s="19"/>
      <c r="F297" s="202"/>
      <c r="G297" s="19"/>
      <c r="H297" s="19"/>
      <c r="I297" s="19"/>
      <c r="J297" s="21"/>
      <c r="K297" s="105" t="str">
        <f>IF(G297="", "", IF(E297="Billets de train", "", IF(E297="", "", VLOOKUP(G297, Listes!$G$31:$H$33, 2, FALSE))))</f>
        <v/>
      </c>
      <c r="L297" s="95"/>
    </row>
    <row r="298" spans="1:12" ht="20.100000000000001" customHeight="1" x14ac:dyDescent="0.25">
      <c r="A298" s="43">
        <v>292</v>
      </c>
      <c r="B298" s="18"/>
      <c r="C298" s="18"/>
      <c r="D298" s="19"/>
      <c r="E298" s="19"/>
      <c r="F298" s="202"/>
      <c r="G298" s="19"/>
      <c r="H298" s="19"/>
      <c r="I298" s="19"/>
      <c r="J298" s="21"/>
      <c r="K298" s="105" t="str">
        <f>IF(G298="", "", IF(E298="Billets de train", "", IF(E298="", "", VLOOKUP(G298, Listes!$G$31:$H$33, 2, FALSE))))</f>
        <v/>
      </c>
      <c r="L298" s="95"/>
    </row>
    <row r="299" spans="1:12" ht="20.100000000000001" customHeight="1" x14ac:dyDescent="0.25">
      <c r="A299" s="43">
        <v>293</v>
      </c>
      <c r="B299" s="18"/>
      <c r="C299" s="18"/>
      <c r="D299" s="19"/>
      <c r="E299" s="19"/>
      <c r="F299" s="202"/>
      <c r="G299" s="19"/>
      <c r="H299" s="19"/>
      <c r="I299" s="19"/>
      <c r="J299" s="21"/>
      <c r="K299" s="105" t="str">
        <f>IF(G299="", "", IF(E299="Billets de train", "", IF(E299="", "", VLOOKUP(G299, Listes!$G$31:$H$33, 2, FALSE))))</f>
        <v/>
      </c>
      <c r="L299" s="95"/>
    </row>
    <row r="300" spans="1:12" ht="20.100000000000001" customHeight="1" x14ac:dyDescent="0.25">
      <c r="A300" s="43">
        <v>294</v>
      </c>
      <c r="B300" s="18"/>
      <c r="C300" s="18"/>
      <c r="D300" s="19"/>
      <c r="E300" s="19"/>
      <c r="F300" s="202"/>
      <c r="G300" s="19"/>
      <c r="H300" s="19"/>
      <c r="I300" s="19"/>
      <c r="J300" s="21"/>
      <c r="K300" s="105" t="str">
        <f>IF(G300="", "", IF(E300="Billets de train", "", IF(E300="", "", VLOOKUP(G300, Listes!$G$31:$H$33, 2, FALSE))))</f>
        <v/>
      </c>
      <c r="L300" s="95"/>
    </row>
    <row r="301" spans="1:12" ht="20.100000000000001" customHeight="1" x14ac:dyDescent="0.25">
      <c r="A301" s="43">
        <v>295</v>
      </c>
      <c r="B301" s="18"/>
      <c r="C301" s="18"/>
      <c r="D301" s="19"/>
      <c r="E301" s="19"/>
      <c r="F301" s="202"/>
      <c r="G301" s="19"/>
      <c r="H301" s="19"/>
      <c r="I301" s="19"/>
      <c r="J301" s="21"/>
      <c r="K301" s="105" t="str">
        <f>IF(G301="", "", IF(E301="Billets de train", "", IF(E301="", "", VLOOKUP(G301, Listes!$G$31:$H$33, 2, FALSE))))</f>
        <v/>
      </c>
      <c r="L301" s="95"/>
    </row>
    <row r="302" spans="1:12" ht="20.100000000000001" customHeight="1" x14ac:dyDescent="0.25">
      <c r="A302" s="43">
        <v>296</v>
      </c>
      <c r="B302" s="18"/>
      <c r="C302" s="18"/>
      <c r="D302" s="19"/>
      <c r="E302" s="19"/>
      <c r="F302" s="202"/>
      <c r="G302" s="19"/>
      <c r="H302" s="19"/>
      <c r="I302" s="19"/>
      <c r="J302" s="21"/>
      <c r="K302" s="105" t="str">
        <f>IF(G302="", "", IF(E302="Billets de train", "", IF(E302="", "", VLOOKUP(G302, Listes!$G$31:$H$33, 2, FALSE))))</f>
        <v/>
      </c>
      <c r="L302" s="95"/>
    </row>
    <row r="303" spans="1:12" ht="20.100000000000001" customHeight="1" x14ac:dyDescent="0.25">
      <c r="A303" s="43">
        <v>297</v>
      </c>
      <c r="B303" s="18"/>
      <c r="C303" s="18"/>
      <c r="D303" s="19"/>
      <c r="E303" s="19"/>
      <c r="F303" s="202"/>
      <c r="G303" s="19"/>
      <c r="H303" s="19"/>
      <c r="I303" s="19"/>
      <c r="J303" s="21"/>
      <c r="K303" s="105" t="str">
        <f>IF(G303="", "", IF(E303="Billets de train", "", IF(E303="", "", VLOOKUP(G303, Listes!$G$31:$H$33, 2, FALSE))))</f>
        <v/>
      </c>
      <c r="L303" s="95"/>
    </row>
    <row r="304" spans="1:12" ht="20.100000000000001" customHeight="1" x14ac:dyDescent="0.25">
      <c r="A304" s="43">
        <v>298</v>
      </c>
      <c r="B304" s="18"/>
      <c r="C304" s="18"/>
      <c r="D304" s="19"/>
      <c r="E304" s="19"/>
      <c r="F304" s="202"/>
      <c r="G304" s="19"/>
      <c r="H304" s="19"/>
      <c r="I304" s="19"/>
      <c r="J304" s="21"/>
      <c r="K304" s="105" t="str">
        <f>IF(G304="", "", IF(E304="Billets de train", "", IF(E304="", "", VLOOKUP(G304, Listes!$G$31:$H$33, 2, FALSE))))</f>
        <v/>
      </c>
      <c r="L304" s="95"/>
    </row>
    <row r="305" spans="1:12" ht="20.100000000000001" customHeight="1" x14ac:dyDescent="0.25">
      <c r="A305" s="43">
        <v>299</v>
      </c>
      <c r="B305" s="18"/>
      <c r="C305" s="18"/>
      <c r="D305" s="19"/>
      <c r="E305" s="19"/>
      <c r="F305" s="202"/>
      <c r="G305" s="19"/>
      <c r="H305" s="19"/>
      <c r="I305" s="19"/>
      <c r="J305" s="21"/>
      <c r="K305" s="105" t="str">
        <f>IF(G305="", "", IF(E305="Billets de train", "", IF(E305="", "", VLOOKUP(G305, Listes!$G$31:$H$33, 2, FALSE))))</f>
        <v/>
      </c>
      <c r="L305" s="95"/>
    </row>
    <row r="306" spans="1:12" ht="20.100000000000001" customHeight="1" x14ac:dyDescent="0.25">
      <c r="A306" s="43">
        <v>300</v>
      </c>
      <c r="B306" s="18"/>
      <c r="C306" s="18"/>
      <c r="D306" s="19"/>
      <c r="E306" s="19"/>
      <c r="F306" s="202"/>
      <c r="G306" s="19"/>
      <c r="H306" s="19"/>
      <c r="I306" s="19"/>
      <c r="J306" s="21"/>
      <c r="K306" s="105" t="str">
        <f>IF(G306="", "", IF(E306="Billets de train", "", IF(E306="", "", VLOOKUP(G306, Listes!$G$31:$H$33, 2, FALSE))))</f>
        <v/>
      </c>
      <c r="L306" s="95"/>
    </row>
    <row r="307" spans="1:12" ht="20.100000000000001" customHeight="1" x14ac:dyDescent="0.25">
      <c r="A307" s="43">
        <v>301</v>
      </c>
      <c r="B307" s="18"/>
      <c r="C307" s="18"/>
      <c r="D307" s="19"/>
      <c r="E307" s="19"/>
      <c r="F307" s="202"/>
      <c r="G307" s="19"/>
      <c r="H307" s="19"/>
      <c r="I307" s="19"/>
      <c r="J307" s="21"/>
      <c r="K307" s="105" t="str">
        <f>IF(G307="", "", IF(E307="Billets de train", "", IF(E307="", "", VLOOKUP(G307, Listes!$G$31:$H$33, 2, FALSE))))</f>
        <v/>
      </c>
      <c r="L307" s="95"/>
    </row>
    <row r="308" spans="1:12" ht="20.100000000000001" customHeight="1" x14ac:dyDescent="0.25">
      <c r="A308" s="43">
        <v>302</v>
      </c>
      <c r="B308" s="18"/>
      <c r="C308" s="18"/>
      <c r="D308" s="19"/>
      <c r="E308" s="19"/>
      <c r="F308" s="202"/>
      <c r="G308" s="19"/>
      <c r="H308" s="19"/>
      <c r="I308" s="19"/>
      <c r="J308" s="21"/>
      <c r="K308" s="105" t="str">
        <f>IF(G308="", "", IF(E308="Billets de train", "", IF(E308="", "", VLOOKUP(G308, Listes!$G$31:$H$33, 2, FALSE))))</f>
        <v/>
      </c>
      <c r="L308" s="95"/>
    </row>
    <row r="309" spans="1:12" ht="20.100000000000001" customHeight="1" x14ac:dyDescent="0.25">
      <c r="A309" s="43">
        <v>303</v>
      </c>
      <c r="B309" s="18"/>
      <c r="C309" s="18"/>
      <c r="D309" s="19"/>
      <c r="E309" s="19"/>
      <c r="F309" s="202"/>
      <c r="G309" s="19"/>
      <c r="H309" s="19"/>
      <c r="I309" s="19"/>
      <c r="J309" s="21"/>
      <c r="K309" s="105" t="str">
        <f>IF(G309="", "", IF(E309="Billets de train", "", IF(E309="", "", VLOOKUP(G309, Listes!$G$31:$H$33, 2, FALSE))))</f>
        <v/>
      </c>
      <c r="L309" s="95"/>
    </row>
    <row r="310" spans="1:12" ht="20.100000000000001" customHeight="1" x14ac:dyDescent="0.25">
      <c r="A310" s="43">
        <v>304</v>
      </c>
      <c r="B310" s="18"/>
      <c r="C310" s="18"/>
      <c r="D310" s="19"/>
      <c r="E310" s="19"/>
      <c r="F310" s="202"/>
      <c r="G310" s="19"/>
      <c r="H310" s="19"/>
      <c r="I310" s="19"/>
      <c r="J310" s="21"/>
      <c r="K310" s="105" t="str">
        <f>IF(G310="", "", IF(E310="Billets de train", "", IF(E310="", "", VLOOKUP(G310, Listes!$G$31:$H$33, 2, FALSE))))</f>
        <v/>
      </c>
      <c r="L310" s="95"/>
    </row>
    <row r="311" spans="1:12" ht="20.100000000000001" customHeight="1" x14ac:dyDescent="0.25">
      <c r="A311" s="43">
        <v>305</v>
      </c>
      <c r="B311" s="18"/>
      <c r="C311" s="18"/>
      <c r="D311" s="19"/>
      <c r="E311" s="19"/>
      <c r="F311" s="202"/>
      <c r="G311" s="19"/>
      <c r="H311" s="19"/>
      <c r="I311" s="19"/>
      <c r="J311" s="21"/>
      <c r="K311" s="105" t="str">
        <f>IF(G311="", "", IF(E311="Billets de train", "", IF(E311="", "", VLOOKUP(G311, Listes!$G$31:$H$33, 2, FALSE))))</f>
        <v/>
      </c>
      <c r="L311" s="95"/>
    </row>
    <row r="312" spans="1:12" ht="20.100000000000001" customHeight="1" x14ac:dyDescent="0.25">
      <c r="A312" s="43">
        <v>306</v>
      </c>
      <c r="B312" s="18"/>
      <c r="C312" s="18"/>
      <c r="D312" s="19"/>
      <c r="E312" s="19"/>
      <c r="F312" s="202"/>
      <c r="G312" s="19"/>
      <c r="H312" s="19"/>
      <c r="I312" s="19"/>
      <c r="J312" s="21"/>
      <c r="K312" s="105" t="str">
        <f>IF(G312="", "", IF(E312="Billets de train", "", IF(E312="", "", VLOOKUP(G312, Listes!$G$31:$H$33, 2, FALSE))))</f>
        <v/>
      </c>
      <c r="L312" s="95"/>
    </row>
    <row r="313" spans="1:12" ht="20.100000000000001" customHeight="1" x14ac:dyDescent="0.25">
      <c r="A313" s="43">
        <v>307</v>
      </c>
      <c r="B313" s="18"/>
      <c r="C313" s="18"/>
      <c r="D313" s="19"/>
      <c r="E313" s="19"/>
      <c r="F313" s="202"/>
      <c r="G313" s="19"/>
      <c r="H313" s="19"/>
      <c r="I313" s="19"/>
      <c r="J313" s="21"/>
      <c r="K313" s="105" t="str">
        <f>IF(G313="", "", IF(E313="Billets de train", "", IF(E313="", "", VLOOKUP(G313, Listes!$G$31:$H$33, 2, FALSE))))</f>
        <v/>
      </c>
      <c r="L313" s="95"/>
    </row>
    <row r="314" spans="1:12" ht="20.100000000000001" customHeight="1" x14ac:dyDescent="0.25">
      <c r="A314" s="43">
        <v>308</v>
      </c>
      <c r="B314" s="18"/>
      <c r="C314" s="18"/>
      <c r="D314" s="19"/>
      <c r="E314" s="19"/>
      <c r="F314" s="202"/>
      <c r="G314" s="19"/>
      <c r="H314" s="19"/>
      <c r="I314" s="19"/>
      <c r="J314" s="21"/>
      <c r="K314" s="105" t="str">
        <f>IF(G314="", "", IF(E314="Billets de train", "", IF(E314="", "", VLOOKUP(G314, Listes!$G$31:$H$33, 2, FALSE))))</f>
        <v/>
      </c>
      <c r="L314" s="95"/>
    </row>
    <row r="315" spans="1:12" ht="20.100000000000001" customHeight="1" x14ac:dyDescent="0.25">
      <c r="A315" s="43">
        <v>309</v>
      </c>
      <c r="B315" s="18"/>
      <c r="C315" s="18"/>
      <c r="D315" s="19"/>
      <c r="E315" s="19"/>
      <c r="F315" s="202"/>
      <c r="G315" s="19"/>
      <c r="H315" s="19"/>
      <c r="I315" s="19"/>
      <c r="J315" s="21"/>
      <c r="K315" s="105" t="str">
        <f>IF(G315="", "", IF(E315="Billets de train", "", IF(E315="", "", VLOOKUP(G315, Listes!$G$31:$H$33, 2, FALSE))))</f>
        <v/>
      </c>
      <c r="L315" s="95"/>
    </row>
    <row r="316" spans="1:12" ht="20.100000000000001" customHeight="1" x14ac:dyDescent="0.25">
      <c r="A316" s="43">
        <v>310</v>
      </c>
      <c r="B316" s="18"/>
      <c r="C316" s="18"/>
      <c r="D316" s="19"/>
      <c r="E316" s="19"/>
      <c r="F316" s="202"/>
      <c r="G316" s="19"/>
      <c r="H316" s="19"/>
      <c r="I316" s="19"/>
      <c r="J316" s="21"/>
      <c r="K316" s="105" t="str">
        <f>IF(G316="", "", IF(E316="Billets de train", "", IF(E316="", "", VLOOKUP(G316, Listes!$G$31:$H$33, 2, FALSE))))</f>
        <v/>
      </c>
      <c r="L316" s="95"/>
    </row>
    <row r="317" spans="1:12" ht="20.100000000000001" customHeight="1" x14ac:dyDescent="0.25">
      <c r="A317" s="43">
        <v>311</v>
      </c>
      <c r="B317" s="18"/>
      <c r="C317" s="18"/>
      <c r="D317" s="19"/>
      <c r="E317" s="19"/>
      <c r="F317" s="202"/>
      <c r="G317" s="19"/>
      <c r="H317" s="19"/>
      <c r="I317" s="19"/>
      <c r="J317" s="21"/>
      <c r="K317" s="105" t="str">
        <f>IF(G317="", "", IF(E317="Billets de train", "", IF(E317="", "", VLOOKUP(G317, Listes!$G$31:$H$33, 2, FALSE))))</f>
        <v/>
      </c>
      <c r="L317" s="95"/>
    </row>
    <row r="318" spans="1:12" ht="20.100000000000001" customHeight="1" x14ac:dyDescent="0.25">
      <c r="A318" s="43">
        <v>312</v>
      </c>
      <c r="B318" s="18"/>
      <c r="C318" s="18"/>
      <c r="D318" s="19"/>
      <c r="E318" s="19"/>
      <c r="F318" s="202"/>
      <c r="G318" s="19"/>
      <c r="H318" s="19"/>
      <c r="I318" s="19"/>
      <c r="J318" s="21"/>
      <c r="K318" s="105" t="str">
        <f>IF(G318="", "", IF(E318="Billets de train", "", IF(E318="", "", VLOOKUP(G318, Listes!$G$31:$H$33, 2, FALSE))))</f>
        <v/>
      </c>
      <c r="L318" s="95"/>
    </row>
    <row r="319" spans="1:12" ht="20.100000000000001" customHeight="1" x14ac:dyDescent="0.25">
      <c r="A319" s="43">
        <v>313</v>
      </c>
      <c r="B319" s="18"/>
      <c r="C319" s="18"/>
      <c r="D319" s="19"/>
      <c r="E319" s="19"/>
      <c r="F319" s="202"/>
      <c r="G319" s="19"/>
      <c r="H319" s="19"/>
      <c r="I319" s="19"/>
      <c r="J319" s="21"/>
      <c r="K319" s="105" t="str">
        <f>IF(G319="", "", IF(E319="Billets de train", "", IF(E319="", "", VLOOKUP(G319, Listes!$G$31:$H$33, 2, FALSE))))</f>
        <v/>
      </c>
      <c r="L319" s="95"/>
    </row>
    <row r="320" spans="1:12" ht="20.100000000000001" customHeight="1" x14ac:dyDescent="0.25">
      <c r="A320" s="43">
        <v>314</v>
      </c>
      <c r="B320" s="18"/>
      <c r="C320" s="18"/>
      <c r="D320" s="19"/>
      <c r="E320" s="19"/>
      <c r="F320" s="202"/>
      <c r="G320" s="19"/>
      <c r="H320" s="19"/>
      <c r="I320" s="19"/>
      <c r="J320" s="21"/>
      <c r="K320" s="105" t="str">
        <f>IF(G320="", "", IF(E320="Billets de train", "", IF(E320="", "", VLOOKUP(G320, Listes!$G$31:$H$33, 2, FALSE))))</f>
        <v/>
      </c>
      <c r="L320" s="95"/>
    </row>
    <row r="321" spans="1:12" ht="20.100000000000001" customHeight="1" x14ac:dyDescent="0.25">
      <c r="A321" s="43">
        <v>315</v>
      </c>
      <c r="B321" s="18"/>
      <c r="C321" s="18"/>
      <c r="D321" s="19"/>
      <c r="E321" s="19"/>
      <c r="F321" s="202"/>
      <c r="G321" s="19"/>
      <c r="H321" s="19"/>
      <c r="I321" s="19"/>
      <c r="J321" s="21"/>
      <c r="K321" s="105" t="str">
        <f>IF(G321="", "", IF(E321="Billets de train", "", IF(E321="", "", VLOOKUP(G321, Listes!$G$31:$H$33, 2, FALSE))))</f>
        <v/>
      </c>
      <c r="L321" s="95"/>
    </row>
    <row r="322" spans="1:12" ht="20.100000000000001" customHeight="1" x14ac:dyDescent="0.25">
      <c r="A322" s="43">
        <v>316</v>
      </c>
      <c r="B322" s="18"/>
      <c r="C322" s="18"/>
      <c r="D322" s="19"/>
      <c r="E322" s="19"/>
      <c r="F322" s="202"/>
      <c r="G322" s="19"/>
      <c r="H322" s="19"/>
      <c r="I322" s="19"/>
      <c r="J322" s="21"/>
      <c r="K322" s="105" t="str">
        <f>IF(G322="", "", IF(E322="Billets de train", "", IF(E322="", "", VLOOKUP(G322, Listes!$G$31:$H$33, 2, FALSE))))</f>
        <v/>
      </c>
      <c r="L322" s="95"/>
    </row>
    <row r="323" spans="1:12" ht="20.100000000000001" customHeight="1" x14ac:dyDescent="0.25">
      <c r="A323" s="43">
        <v>317</v>
      </c>
      <c r="B323" s="18"/>
      <c r="C323" s="18"/>
      <c r="D323" s="19"/>
      <c r="E323" s="19"/>
      <c r="F323" s="202"/>
      <c r="G323" s="19"/>
      <c r="H323" s="19"/>
      <c r="I323" s="19"/>
      <c r="J323" s="21"/>
      <c r="K323" s="105" t="str">
        <f>IF(G323="", "", IF(E323="Billets de train", "", IF(E323="", "", VLOOKUP(G323, Listes!$G$31:$H$33, 2, FALSE))))</f>
        <v/>
      </c>
      <c r="L323" s="95"/>
    </row>
    <row r="324" spans="1:12" ht="20.100000000000001" customHeight="1" x14ac:dyDescent="0.25">
      <c r="A324" s="43">
        <v>318</v>
      </c>
      <c r="B324" s="18"/>
      <c r="C324" s="18"/>
      <c r="D324" s="19"/>
      <c r="E324" s="19"/>
      <c r="F324" s="202"/>
      <c r="G324" s="19"/>
      <c r="H324" s="19"/>
      <c r="I324" s="19"/>
      <c r="J324" s="21"/>
      <c r="K324" s="105" t="str">
        <f>IF(G324="", "", IF(E324="Billets de train", "", IF(E324="", "", VLOOKUP(G324, Listes!$G$31:$H$33, 2, FALSE))))</f>
        <v/>
      </c>
      <c r="L324" s="95"/>
    </row>
    <row r="325" spans="1:12" ht="20.100000000000001" customHeight="1" x14ac:dyDescent="0.25">
      <c r="A325" s="43">
        <v>319</v>
      </c>
      <c r="B325" s="18"/>
      <c r="C325" s="18"/>
      <c r="D325" s="19"/>
      <c r="E325" s="19"/>
      <c r="F325" s="202"/>
      <c r="G325" s="19"/>
      <c r="H325" s="19"/>
      <c r="I325" s="19"/>
      <c r="J325" s="21"/>
      <c r="K325" s="105" t="str">
        <f>IF(G325="", "", IF(E325="Billets de train", "", IF(E325="", "", VLOOKUP(G325, Listes!$G$31:$H$33, 2, FALSE))))</f>
        <v/>
      </c>
      <c r="L325" s="95"/>
    </row>
    <row r="326" spans="1:12" ht="20.100000000000001" customHeight="1" x14ac:dyDescent="0.25">
      <c r="A326" s="43">
        <v>320</v>
      </c>
      <c r="B326" s="18"/>
      <c r="C326" s="18"/>
      <c r="D326" s="19"/>
      <c r="E326" s="19"/>
      <c r="F326" s="202"/>
      <c r="G326" s="19"/>
      <c r="H326" s="19"/>
      <c r="I326" s="19"/>
      <c r="J326" s="21"/>
      <c r="K326" s="105" t="str">
        <f>IF(G326="", "", IF(E326="Billets de train", "", IF(E326="", "", VLOOKUP(G326, Listes!$G$31:$H$33, 2, FALSE))))</f>
        <v/>
      </c>
      <c r="L326" s="95"/>
    </row>
    <row r="327" spans="1:12" ht="20.100000000000001" customHeight="1" x14ac:dyDescent="0.25">
      <c r="A327" s="43">
        <v>321</v>
      </c>
      <c r="B327" s="18"/>
      <c r="C327" s="18"/>
      <c r="D327" s="19"/>
      <c r="E327" s="19"/>
      <c r="F327" s="202"/>
      <c r="G327" s="19"/>
      <c r="H327" s="19"/>
      <c r="I327" s="19"/>
      <c r="J327" s="21"/>
      <c r="K327" s="105" t="str">
        <f>IF(G327="", "", IF(E327="Billets de train", "", IF(E327="", "", VLOOKUP(G327, Listes!$G$31:$H$33, 2, FALSE))))</f>
        <v/>
      </c>
      <c r="L327" s="95"/>
    </row>
    <row r="328" spans="1:12" ht="20.100000000000001" customHeight="1" x14ac:dyDescent="0.25">
      <c r="A328" s="43">
        <v>322</v>
      </c>
      <c r="B328" s="18"/>
      <c r="C328" s="18"/>
      <c r="D328" s="19"/>
      <c r="E328" s="19"/>
      <c r="F328" s="202"/>
      <c r="G328" s="19"/>
      <c r="H328" s="19"/>
      <c r="I328" s="19"/>
      <c r="J328" s="21"/>
      <c r="K328" s="105" t="str">
        <f>IF(G328="", "", IF(E328="Billets de train", "", IF(E328="", "", VLOOKUP(G328, Listes!$G$31:$H$33, 2, FALSE))))</f>
        <v/>
      </c>
      <c r="L328" s="95"/>
    </row>
    <row r="329" spans="1:12" ht="20.100000000000001" customHeight="1" x14ac:dyDescent="0.25">
      <c r="A329" s="43">
        <v>323</v>
      </c>
      <c r="B329" s="18"/>
      <c r="C329" s="18"/>
      <c r="D329" s="19"/>
      <c r="E329" s="19"/>
      <c r="F329" s="202"/>
      <c r="G329" s="19"/>
      <c r="H329" s="19"/>
      <c r="I329" s="19"/>
      <c r="J329" s="21"/>
      <c r="K329" s="105" t="str">
        <f>IF(G329="", "", IF(E329="Billets de train", "", IF(E329="", "", VLOOKUP(G329, Listes!$G$31:$H$33, 2, FALSE))))</f>
        <v/>
      </c>
      <c r="L329" s="95"/>
    </row>
    <row r="330" spans="1:12" ht="20.100000000000001" customHeight="1" x14ac:dyDescent="0.25">
      <c r="A330" s="43">
        <v>324</v>
      </c>
      <c r="B330" s="18"/>
      <c r="C330" s="18"/>
      <c r="D330" s="19"/>
      <c r="E330" s="19"/>
      <c r="F330" s="202"/>
      <c r="G330" s="19"/>
      <c r="H330" s="19"/>
      <c r="I330" s="19"/>
      <c r="J330" s="21"/>
      <c r="K330" s="105" t="str">
        <f>IF(G330="", "", IF(E330="Billets de train", "", IF(E330="", "", VLOOKUP(G330, Listes!$G$31:$H$33, 2, FALSE))))</f>
        <v/>
      </c>
      <c r="L330" s="95"/>
    </row>
    <row r="331" spans="1:12" ht="20.100000000000001" customHeight="1" x14ac:dyDescent="0.25">
      <c r="A331" s="43">
        <v>325</v>
      </c>
      <c r="B331" s="18"/>
      <c r="C331" s="18"/>
      <c r="D331" s="19"/>
      <c r="E331" s="19"/>
      <c r="F331" s="202"/>
      <c r="G331" s="19"/>
      <c r="H331" s="19"/>
      <c r="I331" s="19"/>
      <c r="J331" s="21"/>
      <c r="K331" s="105" t="str">
        <f>IF(G331="", "", IF(E331="Billets de train", "", IF(E331="", "", VLOOKUP(G331, Listes!$G$31:$H$33, 2, FALSE))))</f>
        <v/>
      </c>
      <c r="L331" s="95"/>
    </row>
    <row r="332" spans="1:12" ht="20.100000000000001" customHeight="1" x14ac:dyDescent="0.25">
      <c r="A332" s="43">
        <v>326</v>
      </c>
      <c r="B332" s="18"/>
      <c r="C332" s="18"/>
      <c r="D332" s="19"/>
      <c r="E332" s="19"/>
      <c r="F332" s="202"/>
      <c r="G332" s="19"/>
      <c r="H332" s="19"/>
      <c r="I332" s="19"/>
      <c r="J332" s="21"/>
      <c r="K332" s="105" t="str">
        <f>IF(G332="", "", IF(E332="Billets de train", "", IF(E332="", "", VLOOKUP(G332, Listes!$G$31:$H$33, 2, FALSE))))</f>
        <v/>
      </c>
      <c r="L332" s="95"/>
    </row>
    <row r="333" spans="1:12" ht="20.100000000000001" customHeight="1" x14ac:dyDescent="0.25">
      <c r="A333" s="43">
        <v>327</v>
      </c>
      <c r="B333" s="18"/>
      <c r="C333" s="18"/>
      <c r="D333" s="19"/>
      <c r="E333" s="19"/>
      <c r="F333" s="202"/>
      <c r="G333" s="19"/>
      <c r="H333" s="19"/>
      <c r="I333" s="19"/>
      <c r="J333" s="21"/>
      <c r="K333" s="105" t="str">
        <f>IF(G333="", "", IF(E333="Billets de train", "", IF(E333="", "", VLOOKUP(G333, Listes!$G$31:$H$33, 2, FALSE))))</f>
        <v/>
      </c>
      <c r="L333" s="95"/>
    </row>
    <row r="334" spans="1:12" ht="20.100000000000001" customHeight="1" x14ac:dyDescent="0.25">
      <c r="A334" s="43">
        <v>328</v>
      </c>
      <c r="B334" s="18"/>
      <c r="C334" s="18"/>
      <c r="D334" s="19"/>
      <c r="E334" s="19"/>
      <c r="F334" s="202"/>
      <c r="G334" s="19"/>
      <c r="H334" s="19"/>
      <c r="I334" s="19"/>
      <c r="J334" s="21"/>
      <c r="K334" s="105" t="str">
        <f>IF(G334="", "", IF(E334="Billets de train", "", IF(E334="", "", VLOOKUP(G334, Listes!$G$31:$H$33, 2, FALSE))))</f>
        <v/>
      </c>
      <c r="L334" s="95"/>
    </row>
    <row r="335" spans="1:12" ht="20.100000000000001" customHeight="1" x14ac:dyDescent="0.25">
      <c r="A335" s="43">
        <v>329</v>
      </c>
      <c r="B335" s="18"/>
      <c r="C335" s="18"/>
      <c r="D335" s="19"/>
      <c r="E335" s="19"/>
      <c r="F335" s="202"/>
      <c r="G335" s="19"/>
      <c r="H335" s="19"/>
      <c r="I335" s="19"/>
      <c r="J335" s="21"/>
      <c r="K335" s="105" t="str">
        <f>IF(G335="", "", IF(E335="Billets de train", "", IF(E335="", "", VLOOKUP(G335, Listes!$G$31:$H$33, 2, FALSE))))</f>
        <v/>
      </c>
      <c r="L335" s="95"/>
    </row>
    <row r="336" spans="1:12" ht="20.100000000000001" customHeight="1" x14ac:dyDescent="0.25">
      <c r="A336" s="43">
        <v>330</v>
      </c>
      <c r="B336" s="18"/>
      <c r="C336" s="18"/>
      <c r="D336" s="19"/>
      <c r="E336" s="19"/>
      <c r="F336" s="202"/>
      <c r="G336" s="19"/>
      <c r="H336" s="19"/>
      <c r="I336" s="19"/>
      <c r="J336" s="21"/>
      <c r="K336" s="105" t="str">
        <f>IF(G336="", "", IF(E336="Billets de train", "", IF(E336="", "", VLOOKUP(G336, Listes!$G$31:$H$33, 2, FALSE))))</f>
        <v/>
      </c>
      <c r="L336" s="95"/>
    </row>
    <row r="337" spans="1:12" ht="20.100000000000001" customHeight="1" x14ac:dyDescent="0.25">
      <c r="A337" s="43">
        <v>331</v>
      </c>
      <c r="B337" s="18"/>
      <c r="C337" s="18"/>
      <c r="D337" s="19"/>
      <c r="E337" s="19"/>
      <c r="F337" s="202"/>
      <c r="G337" s="19"/>
      <c r="H337" s="19"/>
      <c r="I337" s="19"/>
      <c r="J337" s="21"/>
      <c r="K337" s="105" t="str">
        <f>IF(G337="", "", IF(E337="Billets de train", "", IF(E337="", "", VLOOKUP(G337, Listes!$G$31:$H$33, 2, FALSE))))</f>
        <v/>
      </c>
      <c r="L337" s="95"/>
    </row>
    <row r="338" spans="1:12" ht="20.100000000000001" customHeight="1" x14ac:dyDescent="0.25">
      <c r="A338" s="43">
        <v>332</v>
      </c>
      <c r="B338" s="18"/>
      <c r="C338" s="18"/>
      <c r="D338" s="19"/>
      <c r="E338" s="19"/>
      <c r="F338" s="202"/>
      <c r="G338" s="19"/>
      <c r="H338" s="19"/>
      <c r="I338" s="19"/>
      <c r="J338" s="21"/>
      <c r="K338" s="105" t="str">
        <f>IF(G338="", "", IF(E338="Billets de train", "", IF(E338="", "", VLOOKUP(G338, Listes!$G$31:$H$33, 2, FALSE))))</f>
        <v/>
      </c>
      <c r="L338" s="95"/>
    </row>
    <row r="339" spans="1:12" ht="20.100000000000001" customHeight="1" x14ac:dyDescent="0.25">
      <c r="A339" s="43">
        <v>333</v>
      </c>
      <c r="B339" s="18"/>
      <c r="C339" s="18"/>
      <c r="D339" s="19"/>
      <c r="E339" s="19"/>
      <c r="F339" s="202"/>
      <c r="G339" s="19"/>
      <c r="H339" s="19"/>
      <c r="I339" s="19"/>
      <c r="J339" s="21"/>
      <c r="K339" s="105" t="str">
        <f>IF(G339="", "", IF(E339="Billets de train", "", IF(E339="", "", VLOOKUP(G339, Listes!$G$31:$H$33, 2, FALSE))))</f>
        <v/>
      </c>
      <c r="L339" s="95"/>
    </row>
    <row r="340" spans="1:12" ht="20.100000000000001" customHeight="1" x14ac:dyDescent="0.25">
      <c r="A340" s="43">
        <v>334</v>
      </c>
      <c r="B340" s="18"/>
      <c r="C340" s="18"/>
      <c r="D340" s="19"/>
      <c r="E340" s="19"/>
      <c r="F340" s="202"/>
      <c r="G340" s="19"/>
      <c r="H340" s="19"/>
      <c r="I340" s="19"/>
      <c r="J340" s="21"/>
      <c r="K340" s="105" t="str">
        <f>IF(G340="", "", IF(E340="Billets de train", "", IF(E340="", "", VLOOKUP(G340, Listes!$G$31:$H$33, 2, FALSE))))</f>
        <v/>
      </c>
      <c r="L340" s="95"/>
    </row>
    <row r="341" spans="1:12" ht="20.100000000000001" customHeight="1" x14ac:dyDescent="0.25">
      <c r="A341" s="43">
        <v>335</v>
      </c>
      <c r="B341" s="18"/>
      <c r="C341" s="18"/>
      <c r="D341" s="19"/>
      <c r="E341" s="19"/>
      <c r="F341" s="202"/>
      <c r="G341" s="19"/>
      <c r="H341" s="19"/>
      <c r="I341" s="19"/>
      <c r="J341" s="21"/>
      <c r="K341" s="105" t="str">
        <f>IF(G341="", "", IF(E341="Billets de train", "", IF(E341="", "", VLOOKUP(G341, Listes!$G$31:$H$33, 2, FALSE))))</f>
        <v/>
      </c>
      <c r="L341" s="95"/>
    </row>
    <row r="342" spans="1:12" ht="20.100000000000001" customHeight="1" x14ac:dyDescent="0.25">
      <c r="A342" s="43">
        <v>336</v>
      </c>
      <c r="B342" s="18"/>
      <c r="C342" s="18"/>
      <c r="D342" s="19"/>
      <c r="E342" s="19"/>
      <c r="F342" s="202"/>
      <c r="G342" s="19"/>
      <c r="H342" s="19"/>
      <c r="I342" s="19"/>
      <c r="J342" s="21"/>
      <c r="K342" s="105" t="str">
        <f>IF(G342="", "", IF(E342="Billets de train", "", IF(E342="", "", VLOOKUP(G342, Listes!$G$31:$H$33, 2, FALSE))))</f>
        <v/>
      </c>
      <c r="L342" s="95"/>
    </row>
    <row r="343" spans="1:12" ht="20.100000000000001" customHeight="1" x14ac:dyDescent="0.25">
      <c r="A343" s="43">
        <v>337</v>
      </c>
      <c r="B343" s="18"/>
      <c r="C343" s="18"/>
      <c r="D343" s="19"/>
      <c r="E343" s="19"/>
      <c r="F343" s="202"/>
      <c r="G343" s="19"/>
      <c r="H343" s="19"/>
      <c r="I343" s="19"/>
      <c r="J343" s="21"/>
      <c r="K343" s="105" t="str">
        <f>IF(G343="", "", IF(E343="Billets de train", "", IF(E343="", "", VLOOKUP(G343, Listes!$G$31:$H$33, 2, FALSE))))</f>
        <v/>
      </c>
      <c r="L343" s="95"/>
    </row>
    <row r="344" spans="1:12" ht="20.100000000000001" customHeight="1" x14ac:dyDescent="0.25">
      <c r="A344" s="43">
        <v>338</v>
      </c>
      <c r="B344" s="18"/>
      <c r="C344" s="18"/>
      <c r="D344" s="19"/>
      <c r="E344" s="19"/>
      <c r="F344" s="202"/>
      <c r="G344" s="19"/>
      <c r="H344" s="19"/>
      <c r="I344" s="19"/>
      <c r="J344" s="21"/>
      <c r="K344" s="105" t="str">
        <f>IF(G344="", "", IF(E344="Billets de train", "", IF(E344="", "", VLOOKUP(G344, Listes!$G$31:$H$33, 2, FALSE))))</f>
        <v/>
      </c>
      <c r="L344" s="95"/>
    </row>
    <row r="345" spans="1:12" ht="20.100000000000001" customHeight="1" x14ac:dyDescent="0.25">
      <c r="A345" s="43">
        <v>339</v>
      </c>
      <c r="B345" s="18"/>
      <c r="C345" s="18"/>
      <c r="D345" s="19"/>
      <c r="E345" s="19"/>
      <c r="F345" s="202"/>
      <c r="G345" s="19"/>
      <c r="H345" s="19"/>
      <c r="I345" s="19"/>
      <c r="J345" s="21"/>
      <c r="K345" s="105" t="str">
        <f>IF(G345="", "", IF(E345="Billets de train", "", IF(E345="", "", VLOOKUP(G345, Listes!$G$31:$H$33, 2, FALSE))))</f>
        <v/>
      </c>
      <c r="L345" s="95"/>
    </row>
    <row r="346" spans="1:12" ht="20.100000000000001" customHeight="1" x14ac:dyDescent="0.25">
      <c r="A346" s="43">
        <v>340</v>
      </c>
      <c r="B346" s="18"/>
      <c r="C346" s="18"/>
      <c r="D346" s="19"/>
      <c r="E346" s="19"/>
      <c r="F346" s="202"/>
      <c r="G346" s="19"/>
      <c r="H346" s="19"/>
      <c r="I346" s="19"/>
      <c r="J346" s="21"/>
      <c r="K346" s="105" t="str">
        <f>IF(G346="", "", IF(E346="Billets de train", "", IF(E346="", "", VLOOKUP(G346, Listes!$G$31:$H$33, 2, FALSE))))</f>
        <v/>
      </c>
      <c r="L346" s="95"/>
    </row>
    <row r="347" spans="1:12" ht="20.100000000000001" customHeight="1" x14ac:dyDescent="0.25">
      <c r="A347" s="43">
        <v>341</v>
      </c>
      <c r="B347" s="18"/>
      <c r="C347" s="18"/>
      <c r="D347" s="19"/>
      <c r="E347" s="19"/>
      <c r="F347" s="202"/>
      <c r="G347" s="19"/>
      <c r="H347" s="19"/>
      <c r="I347" s="19"/>
      <c r="J347" s="21"/>
      <c r="K347" s="105" t="str">
        <f>IF(G347="", "", IF(E347="Billets de train", "", IF(E347="", "", VLOOKUP(G347, Listes!$G$31:$H$33, 2, FALSE))))</f>
        <v/>
      </c>
      <c r="L347" s="95"/>
    </row>
    <row r="348" spans="1:12" ht="20.100000000000001" customHeight="1" x14ac:dyDescent="0.25">
      <c r="A348" s="43">
        <v>342</v>
      </c>
      <c r="B348" s="18"/>
      <c r="C348" s="18"/>
      <c r="D348" s="19"/>
      <c r="E348" s="19"/>
      <c r="F348" s="202"/>
      <c r="G348" s="19"/>
      <c r="H348" s="19"/>
      <c r="I348" s="19"/>
      <c r="J348" s="21"/>
      <c r="K348" s="105" t="str">
        <f>IF(G348="", "", IF(E348="Billets de train", "", IF(E348="", "", VLOOKUP(G348, Listes!$G$31:$H$33, 2, FALSE))))</f>
        <v/>
      </c>
      <c r="L348" s="95"/>
    </row>
    <row r="349" spans="1:12" ht="20.100000000000001" customHeight="1" x14ac:dyDescent="0.25">
      <c r="A349" s="43">
        <v>343</v>
      </c>
      <c r="B349" s="18"/>
      <c r="C349" s="18"/>
      <c r="D349" s="19"/>
      <c r="E349" s="19"/>
      <c r="F349" s="202"/>
      <c r="G349" s="19"/>
      <c r="H349" s="19"/>
      <c r="I349" s="19"/>
      <c r="J349" s="21"/>
      <c r="K349" s="105" t="str">
        <f>IF(G349="", "", IF(E349="Billets de train", "", IF(E349="", "", VLOOKUP(G349, Listes!$G$31:$H$33, 2, FALSE))))</f>
        <v/>
      </c>
      <c r="L349" s="95"/>
    </row>
    <row r="350" spans="1:12" ht="20.100000000000001" customHeight="1" x14ac:dyDescent="0.25">
      <c r="A350" s="43">
        <v>344</v>
      </c>
      <c r="B350" s="18"/>
      <c r="C350" s="18"/>
      <c r="D350" s="19"/>
      <c r="E350" s="19"/>
      <c r="F350" s="202"/>
      <c r="G350" s="19"/>
      <c r="H350" s="19"/>
      <c r="I350" s="19"/>
      <c r="J350" s="21"/>
      <c r="K350" s="105" t="str">
        <f>IF(G350="", "", IF(E350="Billets de train", "", IF(E350="", "", VLOOKUP(G350, Listes!$G$31:$H$33, 2, FALSE))))</f>
        <v/>
      </c>
      <c r="L350" s="95"/>
    </row>
    <row r="351" spans="1:12" ht="20.100000000000001" customHeight="1" x14ac:dyDescent="0.25">
      <c r="A351" s="43">
        <v>345</v>
      </c>
      <c r="B351" s="18"/>
      <c r="C351" s="18"/>
      <c r="D351" s="19"/>
      <c r="E351" s="19"/>
      <c r="F351" s="202"/>
      <c r="G351" s="19"/>
      <c r="H351" s="19"/>
      <c r="I351" s="19"/>
      <c r="J351" s="21"/>
      <c r="K351" s="105" t="str">
        <f>IF(G351="", "", IF(E351="Billets de train", "", IF(E351="", "", VLOOKUP(G351, Listes!$G$31:$H$33, 2, FALSE))))</f>
        <v/>
      </c>
      <c r="L351" s="95"/>
    </row>
    <row r="352" spans="1:12" ht="20.100000000000001" customHeight="1" x14ac:dyDescent="0.25">
      <c r="A352" s="43">
        <v>346</v>
      </c>
      <c r="B352" s="18"/>
      <c r="C352" s="18"/>
      <c r="D352" s="19"/>
      <c r="E352" s="19"/>
      <c r="F352" s="202"/>
      <c r="G352" s="19"/>
      <c r="H352" s="19"/>
      <c r="I352" s="19"/>
      <c r="J352" s="21"/>
      <c r="K352" s="105" t="str">
        <f>IF(G352="", "", IF(E352="Billets de train", "", IF(E352="", "", VLOOKUP(G352, Listes!$G$31:$H$33, 2, FALSE))))</f>
        <v/>
      </c>
      <c r="L352" s="95"/>
    </row>
    <row r="353" spans="1:12" ht="20.100000000000001" customHeight="1" x14ac:dyDescent="0.25">
      <c r="A353" s="43">
        <v>347</v>
      </c>
      <c r="B353" s="18"/>
      <c r="C353" s="18"/>
      <c r="D353" s="19"/>
      <c r="E353" s="19"/>
      <c r="F353" s="202"/>
      <c r="G353" s="19"/>
      <c r="H353" s="19"/>
      <c r="I353" s="19"/>
      <c r="J353" s="21"/>
      <c r="K353" s="105" t="str">
        <f>IF(G353="", "", IF(E353="Billets de train", "", IF(E353="", "", VLOOKUP(G353, Listes!$G$31:$H$33, 2, FALSE))))</f>
        <v/>
      </c>
      <c r="L353" s="95"/>
    </row>
    <row r="354" spans="1:12" ht="20.100000000000001" customHeight="1" x14ac:dyDescent="0.25">
      <c r="A354" s="43">
        <v>348</v>
      </c>
      <c r="B354" s="18"/>
      <c r="C354" s="18"/>
      <c r="D354" s="19"/>
      <c r="E354" s="19"/>
      <c r="F354" s="202"/>
      <c r="G354" s="19"/>
      <c r="H354" s="19"/>
      <c r="I354" s="19"/>
      <c r="J354" s="21"/>
      <c r="K354" s="105" t="str">
        <f>IF(G354="", "", IF(E354="Billets de train", "", IF(E354="", "", VLOOKUP(G354, Listes!$G$31:$H$33, 2, FALSE))))</f>
        <v/>
      </c>
      <c r="L354" s="95"/>
    </row>
    <row r="355" spans="1:12" ht="20.100000000000001" customHeight="1" x14ac:dyDescent="0.25">
      <c r="A355" s="43">
        <v>349</v>
      </c>
      <c r="B355" s="18"/>
      <c r="C355" s="18"/>
      <c r="D355" s="19"/>
      <c r="E355" s="19"/>
      <c r="F355" s="202"/>
      <c r="G355" s="19"/>
      <c r="H355" s="19"/>
      <c r="I355" s="19"/>
      <c r="J355" s="21"/>
      <c r="K355" s="105" t="str">
        <f>IF(G355="", "", IF(E355="Billets de train", "", IF(E355="", "", VLOOKUP(G355, Listes!$G$31:$H$33, 2, FALSE))))</f>
        <v/>
      </c>
      <c r="L355" s="95"/>
    </row>
    <row r="356" spans="1:12" ht="20.100000000000001" customHeight="1" x14ac:dyDescent="0.25">
      <c r="A356" s="43">
        <v>350</v>
      </c>
      <c r="B356" s="18"/>
      <c r="C356" s="18"/>
      <c r="D356" s="19"/>
      <c r="E356" s="19"/>
      <c r="F356" s="202"/>
      <c r="G356" s="19"/>
      <c r="H356" s="19"/>
      <c r="I356" s="19"/>
      <c r="J356" s="21"/>
      <c r="K356" s="105" t="str">
        <f>IF(G356="", "", IF(E356="Billets de train", "", IF(E356="", "", VLOOKUP(G356, Listes!$G$31:$H$33, 2, FALSE))))</f>
        <v/>
      </c>
      <c r="L356" s="95"/>
    </row>
    <row r="357" spans="1:12" ht="20.100000000000001" customHeight="1" x14ac:dyDescent="0.25">
      <c r="A357" s="43">
        <v>351</v>
      </c>
      <c r="B357" s="18"/>
      <c r="C357" s="18"/>
      <c r="D357" s="19"/>
      <c r="E357" s="19"/>
      <c r="F357" s="202"/>
      <c r="G357" s="19"/>
      <c r="H357" s="19"/>
      <c r="I357" s="19"/>
      <c r="J357" s="21"/>
      <c r="K357" s="105" t="str">
        <f>IF(G357="", "", IF(E357="Billets de train", "", IF(E357="", "", VLOOKUP(G357, Listes!$G$31:$H$33, 2, FALSE))))</f>
        <v/>
      </c>
      <c r="L357" s="95"/>
    </row>
    <row r="358" spans="1:12" ht="20.100000000000001" customHeight="1" x14ac:dyDescent="0.25">
      <c r="A358" s="43">
        <v>352</v>
      </c>
      <c r="B358" s="18"/>
      <c r="C358" s="18"/>
      <c r="D358" s="19"/>
      <c r="E358" s="19"/>
      <c r="F358" s="202"/>
      <c r="G358" s="19"/>
      <c r="H358" s="19"/>
      <c r="I358" s="19"/>
      <c r="J358" s="21"/>
      <c r="K358" s="105" t="str">
        <f>IF(G358="", "", IF(E358="Billets de train", "", IF(E358="", "", VLOOKUP(G358, Listes!$G$31:$H$33, 2, FALSE))))</f>
        <v/>
      </c>
      <c r="L358" s="95"/>
    </row>
    <row r="359" spans="1:12" ht="20.100000000000001" customHeight="1" x14ac:dyDescent="0.25">
      <c r="A359" s="43">
        <v>353</v>
      </c>
      <c r="B359" s="18"/>
      <c r="C359" s="18"/>
      <c r="D359" s="19"/>
      <c r="E359" s="19"/>
      <c r="F359" s="202"/>
      <c r="G359" s="19"/>
      <c r="H359" s="19"/>
      <c r="I359" s="19"/>
      <c r="J359" s="21"/>
      <c r="K359" s="105" t="str">
        <f>IF(G359="", "", IF(E359="Billets de train", "", IF(E359="", "", VLOOKUP(G359, Listes!$G$31:$H$33, 2, FALSE))))</f>
        <v/>
      </c>
      <c r="L359" s="95"/>
    </row>
    <row r="360" spans="1:12" ht="20.100000000000001" customHeight="1" x14ac:dyDescent="0.25">
      <c r="A360" s="43">
        <v>354</v>
      </c>
      <c r="B360" s="18"/>
      <c r="C360" s="18"/>
      <c r="D360" s="19"/>
      <c r="E360" s="19"/>
      <c r="F360" s="202"/>
      <c r="G360" s="19"/>
      <c r="H360" s="19"/>
      <c r="I360" s="19"/>
      <c r="J360" s="21"/>
      <c r="K360" s="105" t="str">
        <f>IF(G360="", "", IF(E360="Billets de train", "", IF(E360="", "", VLOOKUP(G360, Listes!$G$31:$H$33, 2, FALSE))))</f>
        <v/>
      </c>
      <c r="L360" s="95"/>
    </row>
    <row r="361" spans="1:12" ht="20.100000000000001" customHeight="1" x14ac:dyDescent="0.25">
      <c r="A361" s="43">
        <v>355</v>
      </c>
      <c r="B361" s="18"/>
      <c r="C361" s="18"/>
      <c r="D361" s="19"/>
      <c r="E361" s="19"/>
      <c r="F361" s="202"/>
      <c r="G361" s="19"/>
      <c r="H361" s="19"/>
      <c r="I361" s="19"/>
      <c r="J361" s="21"/>
      <c r="K361" s="105" t="str">
        <f>IF(G361="", "", IF(E361="Billets de train", "", IF(E361="", "", VLOOKUP(G361, Listes!$G$31:$H$33, 2, FALSE))))</f>
        <v/>
      </c>
      <c r="L361" s="95"/>
    </row>
    <row r="362" spans="1:12" ht="20.100000000000001" customHeight="1" x14ac:dyDescent="0.25">
      <c r="A362" s="43">
        <v>356</v>
      </c>
      <c r="B362" s="18"/>
      <c r="C362" s="18"/>
      <c r="D362" s="19"/>
      <c r="E362" s="19"/>
      <c r="F362" s="202"/>
      <c r="G362" s="19"/>
      <c r="H362" s="19"/>
      <c r="I362" s="19"/>
      <c r="J362" s="21"/>
      <c r="K362" s="105" t="str">
        <f>IF(G362="", "", IF(E362="Billets de train", "", IF(E362="", "", VLOOKUP(G362, Listes!$G$31:$H$33, 2, FALSE))))</f>
        <v/>
      </c>
      <c r="L362" s="95"/>
    </row>
    <row r="363" spans="1:12" ht="20.100000000000001" customHeight="1" x14ac:dyDescent="0.25">
      <c r="A363" s="43">
        <v>357</v>
      </c>
      <c r="B363" s="18"/>
      <c r="C363" s="18"/>
      <c r="D363" s="19"/>
      <c r="E363" s="19"/>
      <c r="F363" s="202"/>
      <c r="G363" s="19"/>
      <c r="H363" s="19"/>
      <c r="I363" s="19"/>
      <c r="J363" s="21"/>
      <c r="K363" s="105" t="str">
        <f>IF(G363="", "", IF(E363="Billets de train", "", IF(E363="", "", VLOOKUP(G363, Listes!$G$31:$H$33, 2, FALSE))))</f>
        <v/>
      </c>
      <c r="L363" s="95"/>
    </row>
    <row r="364" spans="1:12" ht="20.100000000000001" customHeight="1" x14ac:dyDescent="0.25">
      <c r="A364" s="43">
        <v>358</v>
      </c>
      <c r="B364" s="18"/>
      <c r="C364" s="18"/>
      <c r="D364" s="19"/>
      <c r="E364" s="19"/>
      <c r="F364" s="202"/>
      <c r="G364" s="19"/>
      <c r="H364" s="19"/>
      <c r="I364" s="19"/>
      <c r="J364" s="21"/>
      <c r="K364" s="105" t="str">
        <f>IF(G364="", "", IF(E364="Billets de train", "", IF(E364="", "", VLOOKUP(G364, Listes!$G$31:$H$33, 2, FALSE))))</f>
        <v/>
      </c>
      <c r="L364" s="95"/>
    </row>
    <row r="365" spans="1:12" ht="20.100000000000001" customHeight="1" x14ac:dyDescent="0.25">
      <c r="A365" s="43">
        <v>359</v>
      </c>
      <c r="B365" s="18"/>
      <c r="C365" s="18"/>
      <c r="D365" s="19"/>
      <c r="E365" s="19"/>
      <c r="F365" s="202"/>
      <c r="G365" s="19"/>
      <c r="H365" s="19"/>
      <c r="I365" s="19"/>
      <c r="J365" s="21"/>
      <c r="K365" s="105" t="str">
        <f>IF(G365="", "", IF(E365="Billets de train", "", IF(E365="", "", VLOOKUP(G365, Listes!$G$31:$H$33, 2, FALSE))))</f>
        <v/>
      </c>
      <c r="L365" s="95"/>
    </row>
    <row r="366" spans="1:12" ht="20.100000000000001" customHeight="1" x14ac:dyDescent="0.25">
      <c r="A366" s="43">
        <v>360</v>
      </c>
      <c r="B366" s="18"/>
      <c r="C366" s="18"/>
      <c r="D366" s="19"/>
      <c r="E366" s="19"/>
      <c r="F366" s="202"/>
      <c r="G366" s="19"/>
      <c r="H366" s="19"/>
      <c r="I366" s="19"/>
      <c r="J366" s="21"/>
      <c r="K366" s="105" t="str">
        <f>IF(G366="", "", IF(E366="Billets de train", "", IF(E366="", "", VLOOKUP(G366, Listes!$G$31:$H$33, 2, FALSE))))</f>
        <v/>
      </c>
      <c r="L366" s="95"/>
    </row>
    <row r="367" spans="1:12" ht="20.100000000000001" customHeight="1" x14ac:dyDescent="0.25">
      <c r="A367" s="43">
        <v>361</v>
      </c>
      <c r="B367" s="18"/>
      <c r="C367" s="18"/>
      <c r="D367" s="19"/>
      <c r="E367" s="19"/>
      <c r="F367" s="202"/>
      <c r="G367" s="19"/>
      <c r="H367" s="19"/>
      <c r="I367" s="19"/>
      <c r="J367" s="21"/>
      <c r="K367" s="105" t="str">
        <f>IF(G367="", "", IF(E367="Billets de train", "", IF(E367="", "", VLOOKUP(G367, Listes!$G$31:$H$33, 2, FALSE))))</f>
        <v/>
      </c>
      <c r="L367" s="95"/>
    </row>
    <row r="368" spans="1:12" ht="20.100000000000001" customHeight="1" x14ac:dyDescent="0.25">
      <c r="A368" s="43">
        <v>362</v>
      </c>
      <c r="B368" s="18"/>
      <c r="C368" s="18"/>
      <c r="D368" s="19"/>
      <c r="E368" s="19"/>
      <c r="F368" s="202"/>
      <c r="G368" s="19"/>
      <c r="H368" s="19"/>
      <c r="I368" s="19"/>
      <c r="J368" s="21"/>
      <c r="K368" s="105" t="str">
        <f>IF(G368="", "", IF(E368="Billets de train", "", IF(E368="", "", VLOOKUP(G368, Listes!$G$31:$H$33, 2, FALSE))))</f>
        <v/>
      </c>
      <c r="L368" s="95"/>
    </row>
    <row r="369" spans="1:12" ht="20.100000000000001" customHeight="1" x14ac:dyDescent="0.25">
      <c r="A369" s="43">
        <v>363</v>
      </c>
      <c r="B369" s="18"/>
      <c r="C369" s="18"/>
      <c r="D369" s="19"/>
      <c r="E369" s="19"/>
      <c r="F369" s="202"/>
      <c r="G369" s="19"/>
      <c r="H369" s="19"/>
      <c r="I369" s="19"/>
      <c r="J369" s="21"/>
      <c r="K369" s="105" t="str">
        <f>IF(G369="", "", IF(E369="Billets de train", "", IF(E369="", "", VLOOKUP(G369, Listes!$G$31:$H$33, 2, FALSE))))</f>
        <v/>
      </c>
      <c r="L369" s="95"/>
    </row>
    <row r="370" spans="1:12" ht="20.100000000000001" customHeight="1" x14ac:dyDescent="0.25">
      <c r="A370" s="43">
        <v>364</v>
      </c>
      <c r="B370" s="18"/>
      <c r="C370" s="18"/>
      <c r="D370" s="19"/>
      <c r="E370" s="19"/>
      <c r="F370" s="202"/>
      <c r="G370" s="19"/>
      <c r="H370" s="19"/>
      <c r="I370" s="19"/>
      <c r="J370" s="21"/>
      <c r="K370" s="105" t="str">
        <f>IF(G370="", "", IF(E370="Billets de train", "", IF(E370="", "", VLOOKUP(G370, Listes!$G$31:$H$33, 2, FALSE))))</f>
        <v/>
      </c>
      <c r="L370" s="95"/>
    </row>
    <row r="371" spans="1:12" ht="20.100000000000001" customHeight="1" x14ac:dyDescent="0.25">
      <c r="A371" s="43">
        <v>365</v>
      </c>
      <c r="B371" s="18"/>
      <c r="C371" s="18"/>
      <c r="D371" s="19"/>
      <c r="E371" s="19"/>
      <c r="F371" s="202"/>
      <c r="G371" s="19"/>
      <c r="H371" s="19"/>
      <c r="I371" s="19"/>
      <c r="J371" s="21"/>
      <c r="K371" s="105" t="str">
        <f>IF(G371="", "", IF(E371="Billets de train", "", IF(E371="", "", VLOOKUP(G371, Listes!$G$31:$H$33, 2, FALSE))))</f>
        <v/>
      </c>
      <c r="L371" s="95"/>
    </row>
    <row r="372" spans="1:12" ht="20.100000000000001" customHeight="1" x14ac:dyDescent="0.25">
      <c r="A372" s="43">
        <v>366</v>
      </c>
      <c r="B372" s="18"/>
      <c r="C372" s="18"/>
      <c r="D372" s="19"/>
      <c r="E372" s="19"/>
      <c r="F372" s="202"/>
      <c r="G372" s="19"/>
      <c r="H372" s="19"/>
      <c r="I372" s="19"/>
      <c r="J372" s="21"/>
      <c r="K372" s="105" t="str">
        <f>IF(G372="", "", IF(E372="Billets de train", "", IF(E372="", "", VLOOKUP(G372, Listes!$G$31:$H$33, 2, FALSE))))</f>
        <v/>
      </c>
      <c r="L372" s="95"/>
    </row>
    <row r="373" spans="1:12" ht="20.100000000000001" customHeight="1" x14ac:dyDescent="0.25">
      <c r="A373" s="43">
        <v>367</v>
      </c>
      <c r="B373" s="18"/>
      <c r="C373" s="18"/>
      <c r="D373" s="19"/>
      <c r="E373" s="19"/>
      <c r="F373" s="202"/>
      <c r="G373" s="19"/>
      <c r="H373" s="19"/>
      <c r="I373" s="19"/>
      <c r="J373" s="21"/>
      <c r="K373" s="105" t="str">
        <f>IF(G373="", "", IF(E373="Billets de train", "", IF(E373="", "", VLOOKUP(G373, Listes!$G$31:$H$33, 2, FALSE))))</f>
        <v/>
      </c>
      <c r="L373" s="95"/>
    </row>
    <row r="374" spans="1:12" ht="20.100000000000001" customHeight="1" x14ac:dyDescent="0.25">
      <c r="A374" s="43">
        <v>368</v>
      </c>
      <c r="B374" s="18"/>
      <c r="C374" s="18"/>
      <c r="D374" s="19"/>
      <c r="E374" s="19"/>
      <c r="F374" s="202"/>
      <c r="G374" s="19"/>
      <c r="H374" s="19"/>
      <c r="I374" s="19"/>
      <c r="J374" s="21"/>
      <c r="K374" s="105" t="str">
        <f>IF(G374="", "", IF(E374="Billets de train", "", IF(E374="", "", VLOOKUP(G374, Listes!$G$31:$H$33, 2, FALSE))))</f>
        <v/>
      </c>
      <c r="L374" s="95"/>
    </row>
    <row r="375" spans="1:12" ht="20.100000000000001" customHeight="1" x14ac:dyDescent="0.25">
      <c r="A375" s="43">
        <v>369</v>
      </c>
      <c r="B375" s="18"/>
      <c r="C375" s="18"/>
      <c r="D375" s="19"/>
      <c r="E375" s="19"/>
      <c r="F375" s="202"/>
      <c r="G375" s="19"/>
      <c r="H375" s="19"/>
      <c r="I375" s="19"/>
      <c r="J375" s="21"/>
      <c r="K375" s="105" t="str">
        <f>IF(G375="", "", IF(E375="Billets de train", "", IF(E375="", "", VLOOKUP(G375, Listes!$G$31:$H$33, 2, FALSE))))</f>
        <v/>
      </c>
      <c r="L375" s="95"/>
    </row>
    <row r="376" spans="1:12" ht="20.100000000000001" customHeight="1" x14ac:dyDescent="0.25">
      <c r="A376" s="43">
        <v>370</v>
      </c>
      <c r="B376" s="18"/>
      <c r="C376" s="18"/>
      <c r="D376" s="19"/>
      <c r="E376" s="19"/>
      <c r="F376" s="202"/>
      <c r="G376" s="19"/>
      <c r="H376" s="19"/>
      <c r="I376" s="19"/>
      <c r="J376" s="21"/>
      <c r="K376" s="105" t="str">
        <f>IF(G376="", "", IF(E376="Billets de train", "", IF(E376="", "", VLOOKUP(G376, Listes!$G$31:$H$33, 2, FALSE))))</f>
        <v/>
      </c>
      <c r="L376" s="95"/>
    </row>
    <row r="377" spans="1:12" ht="20.100000000000001" customHeight="1" x14ac:dyDescent="0.25">
      <c r="A377" s="43">
        <v>371</v>
      </c>
      <c r="B377" s="18"/>
      <c r="C377" s="18"/>
      <c r="D377" s="19"/>
      <c r="E377" s="19"/>
      <c r="F377" s="202"/>
      <c r="G377" s="19"/>
      <c r="H377" s="19"/>
      <c r="I377" s="19"/>
      <c r="J377" s="21"/>
      <c r="K377" s="105" t="str">
        <f>IF(G377="", "", IF(E377="Billets de train", "", IF(E377="", "", VLOOKUP(G377, Listes!$G$31:$H$33, 2, FALSE))))</f>
        <v/>
      </c>
      <c r="L377" s="95"/>
    </row>
    <row r="378" spans="1:12" ht="20.100000000000001" customHeight="1" x14ac:dyDescent="0.25">
      <c r="A378" s="43">
        <v>372</v>
      </c>
      <c r="B378" s="18"/>
      <c r="C378" s="18"/>
      <c r="D378" s="19"/>
      <c r="E378" s="19"/>
      <c r="F378" s="202"/>
      <c r="G378" s="19"/>
      <c r="H378" s="19"/>
      <c r="I378" s="19"/>
      <c r="J378" s="21"/>
      <c r="K378" s="105" t="str">
        <f>IF(G378="", "", IF(E378="Billets de train", "", IF(E378="", "", VLOOKUP(G378, Listes!$G$31:$H$33, 2, FALSE))))</f>
        <v/>
      </c>
      <c r="L378" s="95"/>
    </row>
    <row r="379" spans="1:12" ht="20.100000000000001" customHeight="1" x14ac:dyDescent="0.25">
      <c r="A379" s="43">
        <v>373</v>
      </c>
      <c r="B379" s="18"/>
      <c r="C379" s="18"/>
      <c r="D379" s="19"/>
      <c r="E379" s="19"/>
      <c r="F379" s="202"/>
      <c r="G379" s="19"/>
      <c r="H379" s="19"/>
      <c r="I379" s="19"/>
      <c r="J379" s="21"/>
      <c r="K379" s="105" t="str">
        <f>IF(G379="", "", IF(E379="Billets de train", "", IF(E379="", "", VLOOKUP(G379, Listes!$G$31:$H$33, 2, FALSE))))</f>
        <v/>
      </c>
      <c r="L379" s="95"/>
    </row>
    <row r="380" spans="1:12" ht="20.100000000000001" customHeight="1" x14ac:dyDescent="0.25">
      <c r="A380" s="43">
        <v>374</v>
      </c>
      <c r="B380" s="18"/>
      <c r="C380" s="18"/>
      <c r="D380" s="19"/>
      <c r="E380" s="19"/>
      <c r="F380" s="202"/>
      <c r="G380" s="19"/>
      <c r="H380" s="19"/>
      <c r="I380" s="19"/>
      <c r="J380" s="21"/>
      <c r="K380" s="105" t="str">
        <f>IF(G380="", "", IF(E380="Billets de train", "", IF(E380="", "", VLOOKUP(G380, Listes!$G$31:$H$33, 2, FALSE))))</f>
        <v/>
      </c>
      <c r="L380" s="95"/>
    </row>
    <row r="381" spans="1:12" ht="20.100000000000001" customHeight="1" x14ac:dyDescent="0.25">
      <c r="A381" s="43">
        <v>375</v>
      </c>
      <c r="B381" s="18"/>
      <c r="C381" s="18"/>
      <c r="D381" s="19"/>
      <c r="E381" s="19"/>
      <c r="F381" s="202"/>
      <c r="G381" s="19"/>
      <c r="H381" s="19"/>
      <c r="I381" s="19"/>
      <c r="J381" s="21"/>
      <c r="K381" s="105" t="str">
        <f>IF(G381="", "", IF(E381="Billets de train", "", IF(E381="", "", VLOOKUP(G381, Listes!$G$31:$H$33, 2, FALSE))))</f>
        <v/>
      </c>
      <c r="L381" s="95"/>
    </row>
    <row r="382" spans="1:12" ht="20.100000000000001" customHeight="1" x14ac:dyDescent="0.25">
      <c r="A382" s="43">
        <v>376</v>
      </c>
      <c r="B382" s="18"/>
      <c r="C382" s="18"/>
      <c r="D382" s="19"/>
      <c r="E382" s="19"/>
      <c r="F382" s="202"/>
      <c r="G382" s="19"/>
      <c r="H382" s="19"/>
      <c r="I382" s="19"/>
      <c r="J382" s="21"/>
      <c r="K382" s="105" t="str">
        <f>IF(G382="", "", IF(E382="Billets de train", "", IF(E382="", "", VLOOKUP(G382, Listes!$G$31:$H$33, 2, FALSE))))</f>
        <v/>
      </c>
      <c r="L382" s="95"/>
    </row>
    <row r="383" spans="1:12" ht="20.100000000000001" customHeight="1" x14ac:dyDescent="0.25">
      <c r="A383" s="43">
        <v>377</v>
      </c>
      <c r="B383" s="18"/>
      <c r="C383" s="18"/>
      <c r="D383" s="19"/>
      <c r="E383" s="19"/>
      <c r="F383" s="202"/>
      <c r="G383" s="19"/>
      <c r="H383" s="19"/>
      <c r="I383" s="19"/>
      <c r="J383" s="21"/>
      <c r="K383" s="105" t="str">
        <f>IF(G383="", "", IF(E383="Billets de train", "", IF(E383="", "", VLOOKUP(G383, Listes!$G$31:$H$33, 2, FALSE))))</f>
        <v/>
      </c>
      <c r="L383" s="95"/>
    </row>
    <row r="384" spans="1:12" ht="20.100000000000001" customHeight="1" x14ac:dyDescent="0.25">
      <c r="A384" s="43">
        <v>378</v>
      </c>
      <c r="B384" s="18"/>
      <c r="C384" s="18"/>
      <c r="D384" s="19"/>
      <c r="E384" s="19"/>
      <c r="F384" s="202"/>
      <c r="G384" s="19"/>
      <c r="H384" s="19"/>
      <c r="I384" s="19"/>
      <c r="J384" s="21"/>
      <c r="K384" s="105" t="str">
        <f>IF(G384="", "", IF(E384="Billets de train", "", IF(E384="", "", VLOOKUP(G384, Listes!$G$31:$H$33, 2, FALSE))))</f>
        <v/>
      </c>
      <c r="L384" s="95"/>
    </row>
    <row r="385" spans="1:12" ht="20.100000000000001" customHeight="1" x14ac:dyDescent="0.25">
      <c r="A385" s="43">
        <v>379</v>
      </c>
      <c r="B385" s="18"/>
      <c r="C385" s="18"/>
      <c r="D385" s="19"/>
      <c r="E385" s="19"/>
      <c r="F385" s="202"/>
      <c r="G385" s="19"/>
      <c r="H385" s="19"/>
      <c r="I385" s="19"/>
      <c r="J385" s="21"/>
      <c r="K385" s="105" t="str">
        <f>IF(G385="", "", IF(E385="Billets de train", "", IF(E385="", "", VLOOKUP(G385, Listes!$G$31:$H$33, 2, FALSE))))</f>
        <v/>
      </c>
      <c r="L385" s="95"/>
    </row>
    <row r="386" spans="1:12" ht="20.100000000000001" customHeight="1" x14ac:dyDescent="0.25">
      <c r="A386" s="43">
        <v>380</v>
      </c>
      <c r="B386" s="18"/>
      <c r="C386" s="18"/>
      <c r="D386" s="19"/>
      <c r="E386" s="19"/>
      <c r="F386" s="202"/>
      <c r="G386" s="19"/>
      <c r="H386" s="19"/>
      <c r="I386" s="19"/>
      <c r="J386" s="21"/>
      <c r="K386" s="105" t="str">
        <f>IF(G386="", "", IF(E386="Billets de train", "", IF(E386="", "", VLOOKUP(G386, Listes!$G$31:$H$33, 2, FALSE))))</f>
        <v/>
      </c>
      <c r="L386" s="95"/>
    </row>
    <row r="387" spans="1:12" ht="20.100000000000001" customHeight="1" x14ac:dyDescent="0.25">
      <c r="A387" s="43">
        <v>381</v>
      </c>
      <c r="B387" s="18"/>
      <c r="C387" s="18"/>
      <c r="D387" s="19"/>
      <c r="E387" s="19"/>
      <c r="F387" s="202"/>
      <c r="G387" s="19"/>
      <c r="H387" s="19"/>
      <c r="I387" s="19"/>
      <c r="J387" s="21"/>
      <c r="K387" s="105" t="str">
        <f>IF(G387="", "", IF(E387="Billets de train", "", IF(E387="", "", VLOOKUP(G387, Listes!$G$31:$H$33, 2, FALSE))))</f>
        <v/>
      </c>
      <c r="L387" s="95"/>
    </row>
    <row r="388" spans="1:12" ht="20.100000000000001" customHeight="1" x14ac:dyDescent="0.25">
      <c r="A388" s="43">
        <v>382</v>
      </c>
      <c r="B388" s="18"/>
      <c r="C388" s="18"/>
      <c r="D388" s="19"/>
      <c r="E388" s="19"/>
      <c r="F388" s="202"/>
      <c r="G388" s="19"/>
      <c r="H388" s="19"/>
      <c r="I388" s="19"/>
      <c r="J388" s="21"/>
      <c r="K388" s="105" t="str">
        <f>IF(G388="", "", IF(E388="Billets de train", "", IF(E388="", "", VLOOKUP(G388, Listes!$G$31:$H$33, 2, FALSE))))</f>
        <v/>
      </c>
      <c r="L388" s="95"/>
    </row>
    <row r="389" spans="1:12" ht="20.100000000000001" customHeight="1" x14ac:dyDescent="0.25">
      <c r="A389" s="43">
        <v>383</v>
      </c>
      <c r="B389" s="18"/>
      <c r="C389" s="18"/>
      <c r="D389" s="19"/>
      <c r="E389" s="19"/>
      <c r="F389" s="202"/>
      <c r="G389" s="19"/>
      <c r="H389" s="19"/>
      <c r="I389" s="19"/>
      <c r="J389" s="21"/>
      <c r="K389" s="105" t="str">
        <f>IF(G389="", "", IF(E389="Billets de train", "", IF(E389="", "", VLOOKUP(G389, Listes!$G$31:$H$33, 2, FALSE))))</f>
        <v/>
      </c>
      <c r="L389" s="95"/>
    </row>
    <row r="390" spans="1:12" ht="20.100000000000001" customHeight="1" x14ac:dyDescent="0.25">
      <c r="A390" s="43">
        <v>384</v>
      </c>
      <c r="B390" s="18"/>
      <c r="C390" s="18"/>
      <c r="D390" s="19"/>
      <c r="E390" s="19"/>
      <c r="F390" s="202"/>
      <c r="G390" s="19"/>
      <c r="H390" s="19"/>
      <c r="I390" s="19"/>
      <c r="J390" s="21"/>
      <c r="K390" s="105" t="str">
        <f>IF(G390="", "", IF(E390="Billets de train", "", IF(E390="", "", VLOOKUP(G390, Listes!$G$31:$H$33, 2, FALSE))))</f>
        <v/>
      </c>
      <c r="L390" s="95"/>
    </row>
    <row r="391" spans="1:12" ht="20.100000000000001" customHeight="1" x14ac:dyDescent="0.25">
      <c r="A391" s="43">
        <v>385</v>
      </c>
      <c r="B391" s="18"/>
      <c r="C391" s="18"/>
      <c r="D391" s="19"/>
      <c r="E391" s="19"/>
      <c r="F391" s="202"/>
      <c r="G391" s="19"/>
      <c r="H391" s="19"/>
      <c r="I391" s="19"/>
      <c r="J391" s="21"/>
      <c r="K391" s="105" t="str">
        <f>IF(G391="", "", IF(E391="Billets de train", "", IF(E391="", "", VLOOKUP(G391, Listes!$G$31:$H$33, 2, FALSE))))</f>
        <v/>
      </c>
      <c r="L391" s="95"/>
    </row>
    <row r="392" spans="1:12" ht="20.100000000000001" customHeight="1" x14ac:dyDescent="0.25">
      <c r="A392" s="43">
        <v>386</v>
      </c>
      <c r="B392" s="18"/>
      <c r="C392" s="18"/>
      <c r="D392" s="19"/>
      <c r="E392" s="19"/>
      <c r="F392" s="202"/>
      <c r="G392" s="19"/>
      <c r="H392" s="19"/>
      <c r="I392" s="19"/>
      <c r="J392" s="21"/>
      <c r="K392" s="105" t="str">
        <f>IF(G392="", "", IF(E392="Billets de train", "", IF(E392="", "", VLOOKUP(G392, Listes!$G$31:$H$33, 2, FALSE))))</f>
        <v/>
      </c>
      <c r="L392" s="95"/>
    </row>
    <row r="393" spans="1:12" ht="20.100000000000001" customHeight="1" x14ac:dyDescent="0.25">
      <c r="A393" s="43">
        <v>387</v>
      </c>
      <c r="B393" s="18"/>
      <c r="C393" s="18"/>
      <c r="D393" s="19"/>
      <c r="E393" s="19"/>
      <c r="F393" s="202"/>
      <c r="G393" s="19"/>
      <c r="H393" s="19"/>
      <c r="I393" s="19"/>
      <c r="J393" s="21"/>
      <c r="K393" s="105" t="str">
        <f>IF(G393="", "", IF(E393="Billets de train", "", IF(E393="", "", VLOOKUP(G393, Listes!$G$31:$H$33, 2, FALSE))))</f>
        <v/>
      </c>
      <c r="L393" s="95"/>
    </row>
    <row r="394" spans="1:12" ht="20.100000000000001" customHeight="1" x14ac:dyDescent="0.25">
      <c r="A394" s="43">
        <v>388</v>
      </c>
      <c r="B394" s="18"/>
      <c r="C394" s="18"/>
      <c r="D394" s="19"/>
      <c r="E394" s="19"/>
      <c r="F394" s="202"/>
      <c r="G394" s="19"/>
      <c r="H394" s="19"/>
      <c r="I394" s="19"/>
      <c r="J394" s="21"/>
      <c r="K394" s="105" t="str">
        <f>IF(G394="", "", IF(E394="Billets de train", "", IF(E394="", "", VLOOKUP(G394, Listes!$G$31:$H$33, 2, FALSE))))</f>
        <v/>
      </c>
      <c r="L394" s="95"/>
    </row>
    <row r="395" spans="1:12" ht="20.100000000000001" customHeight="1" x14ac:dyDescent="0.25">
      <c r="A395" s="43">
        <v>389</v>
      </c>
      <c r="B395" s="18"/>
      <c r="C395" s="18"/>
      <c r="D395" s="19"/>
      <c r="E395" s="19"/>
      <c r="F395" s="202"/>
      <c r="G395" s="19"/>
      <c r="H395" s="19"/>
      <c r="I395" s="19"/>
      <c r="J395" s="21"/>
      <c r="K395" s="105" t="str">
        <f>IF(G395="", "", IF(E395="Billets de train", "", IF(E395="", "", VLOOKUP(G395, Listes!$G$31:$H$33, 2, FALSE))))</f>
        <v/>
      </c>
      <c r="L395" s="95"/>
    </row>
    <row r="396" spans="1:12" ht="20.100000000000001" customHeight="1" x14ac:dyDescent="0.25">
      <c r="A396" s="43">
        <v>390</v>
      </c>
      <c r="B396" s="18"/>
      <c r="C396" s="18"/>
      <c r="D396" s="19"/>
      <c r="E396" s="19"/>
      <c r="F396" s="202"/>
      <c r="G396" s="19"/>
      <c r="H396" s="19"/>
      <c r="I396" s="19"/>
      <c r="J396" s="21"/>
      <c r="K396" s="105" t="str">
        <f>IF(G396="", "", IF(E396="Billets de train", "", IF(E396="", "", VLOOKUP(G396, Listes!$G$31:$H$33, 2, FALSE))))</f>
        <v/>
      </c>
      <c r="L396" s="95"/>
    </row>
    <row r="397" spans="1:12" ht="20.100000000000001" customHeight="1" x14ac:dyDescent="0.25">
      <c r="A397" s="43">
        <v>391</v>
      </c>
      <c r="B397" s="18"/>
      <c r="C397" s="18"/>
      <c r="D397" s="19"/>
      <c r="E397" s="19"/>
      <c r="F397" s="202"/>
      <c r="G397" s="19"/>
      <c r="H397" s="19"/>
      <c r="I397" s="19"/>
      <c r="J397" s="21"/>
      <c r="K397" s="105" t="str">
        <f>IF(G397="", "", IF(E397="Billets de train", "", IF(E397="", "", VLOOKUP(G397, Listes!$G$31:$H$33, 2, FALSE))))</f>
        <v/>
      </c>
      <c r="L397" s="95"/>
    </row>
    <row r="398" spans="1:12" ht="20.100000000000001" customHeight="1" x14ac:dyDescent="0.25">
      <c r="A398" s="43">
        <v>392</v>
      </c>
      <c r="B398" s="18"/>
      <c r="C398" s="18"/>
      <c r="D398" s="19"/>
      <c r="E398" s="19"/>
      <c r="F398" s="202"/>
      <c r="G398" s="19"/>
      <c r="H398" s="19"/>
      <c r="I398" s="19"/>
      <c r="J398" s="21"/>
      <c r="K398" s="105" t="str">
        <f>IF(G398="", "", IF(E398="Billets de train", "", IF(E398="", "", VLOOKUP(G398, Listes!$G$31:$H$33, 2, FALSE))))</f>
        <v/>
      </c>
      <c r="L398" s="95"/>
    </row>
    <row r="399" spans="1:12" ht="20.100000000000001" customHeight="1" x14ac:dyDescent="0.25">
      <c r="A399" s="43">
        <v>393</v>
      </c>
      <c r="B399" s="18"/>
      <c r="C399" s="18"/>
      <c r="D399" s="19"/>
      <c r="E399" s="19"/>
      <c r="F399" s="202"/>
      <c r="G399" s="19"/>
      <c r="H399" s="19"/>
      <c r="I399" s="19"/>
      <c r="J399" s="21"/>
      <c r="K399" s="105" t="str">
        <f>IF(G399="", "", IF(E399="Billets de train", "", IF(E399="", "", VLOOKUP(G399, Listes!$G$31:$H$33, 2, FALSE))))</f>
        <v/>
      </c>
      <c r="L399" s="95"/>
    </row>
    <row r="400" spans="1:12" ht="20.100000000000001" customHeight="1" x14ac:dyDescent="0.25">
      <c r="A400" s="43">
        <v>394</v>
      </c>
      <c r="B400" s="18"/>
      <c r="C400" s="18"/>
      <c r="D400" s="19"/>
      <c r="E400" s="19"/>
      <c r="F400" s="202"/>
      <c r="G400" s="19"/>
      <c r="H400" s="19"/>
      <c r="I400" s="19"/>
      <c r="J400" s="21"/>
      <c r="K400" s="105" t="str">
        <f>IF(G400="", "", IF(E400="Billets de train", "", IF(E400="", "", VLOOKUP(G400, Listes!$G$31:$H$33, 2, FALSE))))</f>
        <v/>
      </c>
      <c r="L400" s="95"/>
    </row>
    <row r="401" spans="1:12" ht="20.100000000000001" customHeight="1" x14ac:dyDescent="0.25">
      <c r="A401" s="43">
        <v>395</v>
      </c>
      <c r="B401" s="18"/>
      <c r="C401" s="18"/>
      <c r="D401" s="19"/>
      <c r="E401" s="19"/>
      <c r="F401" s="202"/>
      <c r="G401" s="19"/>
      <c r="H401" s="19"/>
      <c r="I401" s="19"/>
      <c r="J401" s="21"/>
      <c r="K401" s="105" t="str">
        <f>IF(G401="", "", IF(E401="Billets de train", "", IF(E401="", "", VLOOKUP(G401, Listes!$G$31:$H$33, 2, FALSE))))</f>
        <v/>
      </c>
      <c r="L401" s="95"/>
    </row>
    <row r="402" spans="1:12" ht="20.100000000000001" customHeight="1" x14ac:dyDescent="0.25">
      <c r="A402" s="43">
        <v>396</v>
      </c>
      <c r="B402" s="18"/>
      <c r="C402" s="18"/>
      <c r="D402" s="19"/>
      <c r="E402" s="19"/>
      <c r="F402" s="202"/>
      <c r="G402" s="19"/>
      <c r="H402" s="19"/>
      <c r="I402" s="19"/>
      <c r="J402" s="21"/>
      <c r="K402" s="105" t="str">
        <f>IF(G402="", "", IF(E402="Billets de train", "", IF(E402="", "", VLOOKUP(G402, Listes!$G$31:$H$33, 2, FALSE))))</f>
        <v/>
      </c>
      <c r="L402" s="95"/>
    </row>
    <row r="403" spans="1:12" ht="20.100000000000001" customHeight="1" x14ac:dyDescent="0.25">
      <c r="A403" s="43">
        <v>397</v>
      </c>
      <c r="B403" s="18"/>
      <c r="C403" s="18"/>
      <c r="D403" s="19"/>
      <c r="E403" s="19"/>
      <c r="F403" s="202"/>
      <c r="G403" s="19"/>
      <c r="H403" s="19"/>
      <c r="I403" s="19"/>
      <c r="J403" s="21"/>
      <c r="K403" s="105" t="str">
        <f>IF(G403="", "", IF(E403="Billets de train", "", IF(E403="", "", VLOOKUP(G403, Listes!$G$31:$H$33, 2, FALSE))))</f>
        <v/>
      </c>
      <c r="L403" s="95"/>
    </row>
    <row r="404" spans="1:12" ht="20.100000000000001" customHeight="1" x14ac:dyDescent="0.25">
      <c r="A404" s="43">
        <v>398</v>
      </c>
      <c r="B404" s="18"/>
      <c r="C404" s="18"/>
      <c r="D404" s="19"/>
      <c r="E404" s="19"/>
      <c r="F404" s="202"/>
      <c r="G404" s="19"/>
      <c r="H404" s="19"/>
      <c r="I404" s="19"/>
      <c r="J404" s="21"/>
      <c r="K404" s="105" t="str">
        <f>IF(G404="", "", IF(E404="Billets de train", "", IF(E404="", "", VLOOKUP(G404, Listes!$G$31:$H$33, 2, FALSE))))</f>
        <v/>
      </c>
      <c r="L404" s="95"/>
    </row>
    <row r="405" spans="1:12" ht="20.100000000000001" customHeight="1" x14ac:dyDescent="0.25">
      <c r="A405" s="43">
        <v>399</v>
      </c>
      <c r="B405" s="18"/>
      <c r="C405" s="18"/>
      <c r="D405" s="19"/>
      <c r="E405" s="19"/>
      <c r="F405" s="202"/>
      <c r="G405" s="19"/>
      <c r="H405" s="19"/>
      <c r="I405" s="19"/>
      <c r="J405" s="21"/>
      <c r="K405" s="105" t="str">
        <f>IF(G405="", "", IF(E405="Billets de train", "", IF(E405="", "", VLOOKUP(G405, Listes!$G$31:$H$33, 2, FALSE))))</f>
        <v/>
      </c>
      <c r="L405" s="95"/>
    </row>
    <row r="406" spans="1:12" ht="20.100000000000001" customHeight="1" x14ac:dyDescent="0.25">
      <c r="A406" s="43">
        <v>400</v>
      </c>
      <c r="B406" s="18"/>
      <c r="C406" s="18"/>
      <c r="D406" s="19"/>
      <c r="E406" s="19"/>
      <c r="F406" s="202"/>
      <c r="G406" s="19"/>
      <c r="H406" s="19"/>
      <c r="I406" s="19"/>
      <c r="J406" s="21"/>
      <c r="K406" s="105" t="str">
        <f>IF(G406="", "", IF(E406="Billets de train", "", IF(E406="", "", VLOOKUP(G406, Listes!$G$31:$H$33, 2, FALSE))))</f>
        <v/>
      </c>
      <c r="L406" s="95"/>
    </row>
    <row r="407" spans="1:12" ht="20.100000000000001" customHeight="1" x14ac:dyDescent="0.25">
      <c r="A407" s="43">
        <v>401</v>
      </c>
      <c r="B407" s="18"/>
      <c r="C407" s="18"/>
      <c r="D407" s="19"/>
      <c r="E407" s="19"/>
      <c r="F407" s="202"/>
      <c r="G407" s="19"/>
      <c r="H407" s="19"/>
      <c r="I407" s="19"/>
      <c r="J407" s="21"/>
      <c r="K407" s="105" t="str">
        <f>IF(G407="", "", IF(E407="Billets de train", "", IF(E407="", "", VLOOKUP(G407, Listes!$G$31:$H$33, 2, FALSE))))</f>
        <v/>
      </c>
      <c r="L407" s="95"/>
    </row>
    <row r="408" spans="1:12" ht="20.100000000000001" customHeight="1" x14ac:dyDescent="0.25">
      <c r="A408" s="43">
        <v>402</v>
      </c>
      <c r="B408" s="18"/>
      <c r="C408" s="18"/>
      <c r="D408" s="19"/>
      <c r="E408" s="19"/>
      <c r="F408" s="202"/>
      <c r="G408" s="19"/>
      <c r="H408" s="19"/>
      <c r="I408" s="19"/>
      <c r="J408" s="21"/>
      <c r="K408" s="105" t="str">
        <f>IF(G408="", "", IF(E408="Billets de train", "", IF(E408="", "", VLOOKUP(G408, Listes!$G$31:$H$33, 2, FALSE))))</f>
        <v/>
      </c>
      <c r="L408" s="95"/>
    </row>
    <row r="409" spans="1:12" ht="20.100000000000001" customHeight="1" x14ac:dyDescent="0.25">
      <c r="A409" s="43">
        <v>403</v>
      </c>
      <c r="B409" s="18"/>
      <c r="C409" s="18"/>
      <c r="D409" s="19"/>
      <c r="E409" s="19"/>
      <c r="F409" s="202"/>
      <c r="G409" s="19"/>
      <c r="H409" s="19"/>
      <c r="I409" s="19"/>
      <c r="J409" s="21"/>
      <c r="K409" s="105" t="str">
        <f>IF(G409="", "", IF(E409="Billets de train", "", IF(E409="", "", VLOOKUP(G409, Listes!$G$31:$H$33, 2, FALSE))))</f>
        <v/>
      </c>
      <c r="L409" s="95"/>
    </row>
    <row r="410" spans="1:12" ht="20.100000000000001" customHeight="1" x14ac:dyDescent="0.25">
      <c r="A410" s="43">
        <v>404</v>
      </c>
      <c r="B410" s="18"/>
      <c r="C410" s="18"/>
      <c r="D410" s="19"/>
      <c r="E410" s="19"/>
      <c r="F410" s="202"/>
      <c r="G410" s="19"/>
      <c r="H410" s="19"/>
      <c r="I410" s="19"/>
      <c r="J410" s="21"/>
      <c r="K410" s="105" t="str">
        <f>IF(G410="", "", IF(E410="Billets de train", "", IF(E410="", "", VLOOKUP(G410, Listes!$G$31:$H$33, 2, FALSE))))</f>
        <v/>
      </c>
      <c r="L410" s="95"/>
    </row>
    <row r="411" spans="1:12" ht="20.100000000000001" customHeight="1" x14ac:dyDescent="0.25">
      <c r="A411" s="43">
        <v>405</v>
      </c>
      <c r="B411" s="18"/>
      <c r="C411" s="18"/>
      <c r="D411" s="19"/>
      <c r="E411" s="19"/>
      <c r="F411" s="202"/>
      <c r="G411" s="19"/>
      <c r="H411" s="19"/>
      <c r="I411" s="19"/>
      <c r="J411" s="21"/>
      <c r="K411" s="105" t="str">
        <f>IF(G411="", "", IF(E411="Billets de train", "", IF(E411="", "", VLOOKUP(G411, Listes!$G$31:$H$33, 2, FALSE))))</f>
        <v/>
      </c>
      <c r="L411" s="95"/>
    </row>
    <row r="412" spans="1:12" ht="20.100000000000001" customHeight="1" x14ac:dyDescent="0.25">
      <c r="A412" s="43">
        <v>406</v>
      </c>
      <c r="B412" s="18"/>
      <c r="C412" s="18"/>
      <c r="D412" s="19"/>
      <c r="E412" s="19"/>
      <c r="F412" s="202"/>
      <c r="G412" s="19"/>
      <c r="H412" s="19"/>
      <c r="I412" s="19"/>
      <c r="J412" s="21"/>
      <c r="K412" s="105" t="str">
        <f>IF(G412="", "", IF(E412="Billets de train", "", IF(E412="", "", VLOOKUP(G412, Listes!$G$31:$H$33, 2, FALSE))))</f>
        <v/>
      </c>
      <c r="L412" s="95"/>
    </row>
    <row r="413" spans="1:12" ht="20.100000000000001" customHeight="1" x14ac:dyDescent="0.25">
      <c r="A413" s="43">
        <v>407</v>
      </c>
      <c r="B413" s="18"/>
      <c r="C413" s="18"/>
      <c r="D413" s="19"/>
      <c r="E413" s="19"/>
      <c r="F413" s="202"/>
      <c r="G413" s="19"/>
      <c r="H413" s="19"/>
      <c r="I413" s="19"/>
      <c r="J413" s="21"/>
      <c r="K413" s="105" t="str">
        <f>IF(G413="", "", IF(E413="Billets de train", "", IF(E413="", "", VLOOKUP(G413, Listes!$G$31:$H$33, 2, FALSE))))</f>
        <v/>
      </c>
      <c r="L413" s="95"/>
    </row>
    <row r="414" spans="1:12" ht="20.100000000000001" customHeight="1" x14ac:dyDescent="0.25">
      <c r="A414" s="43">
        <v>408</v>
      </c>
      <c r="B414" s="18"/>
      <c r="C414" s="18"/>
      <c r="D414" s="19"/>
      <c r="E414" s="19"/>
      <c r="F414" s="202"/>
      <c r="G414" s="19"/>
      <c r="H414" s="19"/>
      <c r="I414" s="19"/>
      <c r="J414" s="21"/>
      <c r="K414" s="105" t="str">
        <f>IF(G414="", "", IF(E414="Billets de train", "", IF(E414="", "", VLOOKUP(G414, Listes!$G$31:$H$33, 2, FALSE))))</f>
        <v/>
      </c>
      <c r="L414" s="95"/>
    </row>
    <row r="415" spans="1:12" ht="20.100000000000001" customHeight="1" x14ac:dyDescent="0.25">
      <c r="A415" s="43">
        <v>409</v>
      </c>
      <c r="B415" s="18"/>
      <c r="C415" s="18"/>
      <c r="D415" s="19"/>
      <c r="E415" s="19"/>
      <c r="F415" s="202"/>
      <c r="G415" s="19"/>
      <c r="H415" s="19"/>
      <c r="I415" s="19"/>
      <c r="J415" s="21"/>
      <c r="K415" s="105" t="str">
        <f>IF(G415="", "", IF(E415="Billets de train", "", IF(E415="", "", VLOOKUP(G415, Listes!$G$31:$H$33, 2, FALSE))))</f>
        <v/>
      </c>
      <c r="L415" s="95"/>
    </row>
    <row r="416" spans="1:12" ht="20.100000000000001" customHeight="1" x14ac:dyDescent="0.25">
      <c r="A416" s="43">
        <v>410</v>
      </c>
      <c r="B416" s="18"/>
      <c r="C416" s="18"/>
      <c r="D416" s="19"/>
      <c r="E416" s="19"/>
      <c r="F416" s="202"/>
      <c r="G416" s="19"/>
      <c r="H416" s="19"/>
      <c r="I416" s="19"/>
      <c r="J416" s="21"/>
      <c r="K416" s="105" t="str">
        <f>IF(G416="", "", IF(E416="Billets de train", "", IF(E416="", "", VLOOKUP(G416, Listes!$G$31:$H$33, 2, FALSE))))</f>
        <v/>
      </c>
      <c r="L416" s="95"/>
    </row>
    <row r="417" spans="1:12" ht="20.100000000000001" customHeight="1" x14ac:dyDescent="0.25">
      <c r="A417" s="43">
        <v>411</v>
      </c>
      <c r="B417" s="18"/>
      <c r="C417" s="18"/>
      <c r="D417" s="19"/>
      <c r="E417" s="19"/>
      <c r="F417" s="202"/>
      <c r="G417" s="19"/>
      <c r="H417" s="19"/>
      <c r="I417" s="19"/>
      <c r="J417" s="21"/>
      <c r="K417" s="105" t="str">
        <f>IF(G417="", "", IF(E417="Billets de train", "", IF(E417="", "", VLOOKUP(G417, Listes!$G$31:$H$33, 2, FALSE))))</f>
        <v/>
      </c>
      <c r="L417" s="95"/>
    </row>
    <row r="418" spans="1:12" ht="20.100000000000001" customHeight="1" x14ac:dyDescent="0.25">
      <c r="A418" s="43">
        <v>412</v>
      </c>
      <c r="B418" s="18"/>
      <c r="C418" s="18"/>
      <c r="D418" s="19"/>
      <c r="E418" s="19"/>
      <c r="F418" s="202"/>
      <c r="G418" s="19"/>
      <c r="H418" s="19"/>
      <c r="I418" s="19"/>
      <c r="J418" s="21"/>
      <c r="K418" s="105" t="str">
        <f>IF(G418="", "", IF(E418="Billets de train", "", IF(E418="", "", VLOOKUP(G418, Listes!$G$31:$H$33, 2, FALSE))))</f>
        <v/>
      </c>
      <c r="L418" s="95"/>
    </row>
    <row r="419" spans="1:12" ht="20.100000000000001" customHeight="1" x14ac:dyDescent="0.25">
      <c r="A419" s="43">
        <v>413</v>
      </c>
      <c r="B419" s="18"/>
      <c r="C419" s="18"/>
      <c r="D419" s="19"/>
      <c r="E419" s="19"/>
      <c r="F419" s="202"/>
      <c r="G419" s="19"/>
      <c r="H419" s="19"/>
      <c r="I419" s="19"/>
      <c r="J419" s="21"/>
      <c r="K419" s="105" t="str">
        <f>IF(G419="", "", IF(E419="Billets de train", "", IF(E419="", "", VLOOKUP(G419, Listes!$G$31:$H$33, 2, FALSE))))</f>
        <v/>
      </c>
      <c r="L419" s="95"/>
    </row>
    <row r="420" spans="1:12" ht="20.100000000000001" customHeight="1" x14ac:dyDescent="0.25">
      <c r="A420" s="43">
        <v>414</v>
      </c>
      <c r="B420" s="18"/>
      <c r="C420" s="18"/>
      <c r="D420" s="19"/>
      <c r="E420" s="19"/>
      <c r="F420" s="202"/>
      <c r="G420" s="19"/>
      <c r="H420" s="19"/>
      <c r="I420" s="19"/>
      <c r="J420" s="21"/>
      <c r="K420" s="105" t="str">
        <f>IF(G420="", "", IF(E420="Billets de train", "", IF(E420="", "", VLOOKUP(G420, Listes!$G$31:$H$33, 2, FALSE))))</f>
        <v/>
      </c>
      <c r="L420" s="95"/>
    </row>
    <row r="421" spans="1:12" ht="20.100000000000001" customHeight="1" x14ac:dyDescent="0.25">
      <c r="A421" s="43">
        <v>415</v>
      </c>
      <c r="B421" s="18"/>
      <c r="C421" s="18"/>
      <c r="D421" s="19"/>
      <c r="E421" s="19"/>
      <c r="F421" s="202"/>
      <c r="G421" s="19"/>
      <c r="H421" s="19"/>
      <c r="I421" s="19"/>
      <c r="J421" s="21"/>
      <c r="K421" s="105" t="str">
        <f>IF(G421="", "", IF(E421="Billets de train", "", IF(E421="", "", VLOOKUP(G421, Listes!$G$31:$H$33, 2, FALSE))))</f>
        <v/>
      </c>
      <c r="L421" s="95"/>
    </row>
    <row r="422" spans="1:12" ht="20.100000000000001" customHeight="1" x14ac:dyDescent="0.25">
      <c r="A422" s="43">
        <v>416</v>
      </c>
      <c r="B422" s="18"/>
      <c r="C422" s="18"/>
      <c r="D422" s="19"/>
      <c r="E422" s="19"/>
      <c r="F422" s="202"/>
      <c r="G422" s="19"/>
      <c r="H422" s="19"/>
      <c r="I422" s="19"/>
      <c r="J422" s="21"/>
      <c r="K422" s="105" t="str">
        <f>IF(G422="", "", IF(E422="Billets de train", "", IF(E422="", "", VLOOKUP(G422, Listes!$G$31:$H$33, 2, FALSE))))</f>
        <v/>
      </c>
      <c r="L422" s="95"/>
    </row>
    <row r="423" spans="1:12" ht="20.100000000000001" customHeight="1" x14ac:dyDescent="0.25">
      <c r="A423" s="43">
        <v>417</v>
      </c>
      <c r="B423" s="18"/>
      <c r="C423" s="18"/>
      <c r="D423" s="19"/>
      <c r="E423" s="19"/>
      <c r="F423" s="202"/>
      <c r="G423" s="19"/>
      <c r="H423" s="19"/>
      <c r="I423" s="19"/>
      <c r="J423" s="21"/>
      <c r="K423" s="105" t="str">
        <f>IF(G423="", "", IF(E423="Billets de train", "", IF(E423="", "", VLOOKUP(G423, Listes!$G$31:$H$33, 2, FALSE))))</f>
        <v/>
      </c>
      <c r="L423" s="95"/>
    </row>
    <row r="424" spans="1:12" ht="20.100000000000001" customHeight="1" x14ac:dyDescent="0.25">
      <c r="A424" s="43">
        <v>418</v>
      </c>
      <c r="B424" s="18"/>
      <c r="C424" s="18"/>
      <c r="D424" s="19"/>
      <c r="E424" s="19"/>
      <c r="F424" s="202"/>
      <c r="G424" s="19"/>
      <c r="H424" s="19"/>
      <c r="I424" s="19"/>
      <c r="J424" s="21"/>
      <c r="K424" s="105" t="str">
        <f>IF(G424="", "", IF(E424="Billets de train", "", IF(E424="", "", VLOOKUP(G424, Listes!$G$31:$H$33, 2, FALSE))))</f>
        <v/>
      </c>
      <c r="L424" s="95"/>
    </row>
    <row r="425" spans="1:12" ht="20.100000000000001" customHeight="1" x14ac:dyDescent="0.25">
      <c r="A425" s="43">
        <v>419</v>
      </c>
      <c r="B425" s="18"/>
      <c r="C425" s="18"/>
      <c r="D425" s="19"/>
      <c r="E425" s="19"/>
      <c r="F425" s="202"/>
      <c r="G425" s="19"/>
      <c r="H425" s="19"/>
      <c r="I425" s="19"/>
      <c r="J425" s="21"/>
      <c r="K425" s="105" t="str">
        <f>IF(G425="", "", IF(E425="Billets de train", "", IF(E425="", "", VLOOKUP(G425, Listes!$G$31:$H$33, 2, FALSE))))</f>
        <v/>
      </c>
      <c r="L425" s="95"/>
    </row>
    <row r="426" spans="1:12" ht="20.100000000000001" customHeight="1" x14ac:dyDescent="0.25">
      <c r="A426" s="43">
        <v>420</v>
      </c>
      <c r="B426" s="18"/>
      <c r="C426" s="18"/>
      <c r="D426" s="19"/>
      <c r="E426" s="19"/>
      <c r="F426" s="202"/>
      <c r="G426" s="19"/>
      <c r="H426" s="19"/>
      <c r="I426" s="19"/>
      <c r="J426" s="21"/>
      <c r="K426" s="105" t="str">
        <f>IF(G426="", "", IF(E426="Billets de train", "", IF(E426="", "", VLOOKUP(G426, Listes!$G$31:$H$33, 2, FALSE))))</f>
        <v/>
      </c>
      <c r="L426" s="95"/>
    </row>
    <row r="427" spans="1:12" ht="20.100000000000001" customHeight="1" x14ac:dyDescent="0.25">
      <c r="A427" s="43">
        <v>421</v>
      </c>
      <c r="B427" s="18"/>
      <c r="C427" s="18"/>
      <c r="D427" s="19"/>
      <c r="E427" s="19"/>
      <c r="F427" s="202"/>
      <c r="G427" s="19"/>
      <c r="H427" s="19"/>
      <c r="I427" s="19"/>
      <c r="J427" s="21"/>
      <c r="K427" s="105" t="str">
        <f>IF(G427="", "", IF(E427="Billets de train", "", IF(E427="", "", VLOOKUP(G427, Listes!$G$31:$H$33, 2, FALSE))))</f>
        <v/>
      </c>
      <c r="L427" s="95"/>
    </row>
    <row r="428" spans="1:12" ht="20.100000000000001" customHeight="1" x14ac:dyDescent="0.25">
      <c r="A428" s="43">
        <v>422</v>
      </c>
      <c r="B428" s="18"/>
      <c r="C428" s="18"/>
      <c r="D428" s="19"/>
      <c r="E428" s="19"/>
      <c r="F428" s="202"/>
      <c r="G428" s="19"/>
      <c r="H428" s="19"/>
      <c r="I428" s="19"/>
      <c r="J428" s="21"/>
      <c r="K428" s="105" t="str">
        <f>IF(G428="", "", IF(E428="Billets de train", "", IF(E428="", "", VLOOKUP(G428, Listes!$G$31:$H$33, 2, FALSE))))</f>
        <v/>
      </c>
      <c r="L428" s="95"/>
    </row>
    <row r="429" spans="1:12" ht="20.100000000000001" customHeight="1" x14ac:dyDescent="0.25">
      <c r="A429" s="43">
        <v>423</v>
      </c>
      <c r="B429" s="18"/>
      <c r="C429" s="18"/>
      <c r="D429" s="19"/>
      <c r="E429" s="19"/>
      <c r="F429" s="202"/>
      <c r="G429" s="19"/>
      <c r="H429" s="19"/>
      <c r="I429" s="19"/>
      <c r="J429" s="21"/>
      <c r="K429" s="105" t="str">
        <f>IF(G429="", "", IF(E429="Billets de train", "", IF(E429="", "", VLOOKUP(G429, Listes!$G$31:$H$33, 2, FALSE))))</f>
        <v/>
      </c>
      <c r="L429" s="95"/>
    </row>
    <row r="430" spans="1:12" ht="20.100000000000001" customHeight="1" x14ac:dyDescent="0.25">
      <c r="A430" s="43">
        <v>424</v>
      </c>
      <c r="B430" s="18"/>
      <c r="C430" s="18"/>
      <c r="D430" s="19"/>
      <c r="E430" s="19"/>
      <c r="F430" s="202"/>
      <c r="G430" s="19"/>
      <c r="H430" s="19"/>
      <c r="I430" s="19"/>
      <c r="J430" s="21"/>
      <c r="K430" s="105" t="str">
        <f>IF(G430="", "", IF(E430="Billets de train", "", IF(E430="", "", VLOOKUP(G430, Listes!$G$31:$H$33, 2, FALSE))))</f>
        <v/>
      </c>
      <c r="L430" s="95"/>
    </row>
    <row r="431" spans="1:12" ht="20.100000000000001" customHeight="1" x14ac:dyDescent="0.25">
      <c r="A431" s="43">
        <v>425</v>
      </c>
      <c r="B431" s="18"/>
      <c r="C431" s="18"/>
      <c r="D431" s="19"/>
      <c r="E431" s="19"/>
      <c r="F431" s="202"/>
      <c r="G431" s="19"/>
      <c r="H431" s="19"/>
      <c r="I431" s="19"/>
      <c r="J431" s="21"/>
      <c r="K431" s="105" t="str">
        <f>IF(G431="", "", IF(E431="Billets de train", "", IF(E431="", "", VLOOKUP(G431, Listes!$G$31:$H$33, 2, FALSE))))</f>
        <v/>
      </c>
      <c r="L431" s="95"/>
    </row>
    <row r="432" spans="1:12" ht="20.100000000000001" customHeight="1" x14ac:dyDescent="0.25">
      <c r="A432" s="43">
        <v>426</v>
      </c>
      <c r="B432" s="18"/>
      <c r="C432" s="18"/>
      <c r="D432" s="19"/>
      <c r="E432" s="19"/>
      <c r="F432" s="202"/>
      <c r="G432" s="19"/>
      <c r="H432" s="19"/>
      <c r="I432" s="19"/>
      <c r="J432" s="21"/>
      <c r="K432" s="105" t="str">
        <f>IF(G432="", "", IF(E432="Billets de train", "", IF(E432="", "", VLOOKUP(G432, Listes!$G$31:$H$33, 2, FALSE))))</f>
        <v/>
      </c>
      <c r="L432" s="95"/>
    </row>
    <row r="433" spans="1:12" ht="20.100000000000001" customHeight="1" x14ac:dyDescent="0.25">
      <c r="A433" s="43">
        <v>427</v>
      </c>
      <c r="B433" s="18"/>
      <c r="C433" s="18"/>
      <c r="D433" s="19"/>
      <c r="E433" s="19"/>
      <c r="F433" s="202"/>
      <c r="G433" s="19"/>
      <c r="H433" s="19"/>
      <c r="I433" s="19"/>
      <c r="J433" s="21"/>
      <c r="K433" s="105" t="str">
        <f>IF(G433="", "", IF(E433="Billets de train", "", IF(E433="", "", VLOOKUP(G433, Listes!$G$31:$H$33, 2, FALSE))))</f>
        <v/>
      </c>
      <c r="L433" s="95"/>
    </row>
    <row r="434" spans="1:12" ht="20.100000000000001" customHeight="1" x14ac:dyDescent="0.25">
      <c r="A434" s="43">
        <v>428</v>
      </c>
      <c r="B434" s="18"/>
      <c r="C434" s="18"/>
      <c r="D434" s="19"/>
      <c r="E434" s="19"/>
      <c r="F434" s="202"/>
      <c r="G434" s="19"/>
      <c r="H434" s="19"/>
      <c r="I434" s="19"/>
      <c r="J434" s="21"/>
      <c r="K434" s="105" t="str">
        <f>IF(G434="", "", IF(E434="Billets de train", "", IF(E434="", "", VLOOKUP(G434, Listes!$G$31:$H$33, 2, FALSE))))</f>
        <v/>
      </c>
      <c r="L434" s="95"/>
    </row>
    <row r="435" spans="1:12" ht="20.100000000000001" customHeight="1" x14ac:dyDescent="0.25">
      <c r="A435" s="43">
        <v>429</v>
      </c>
      <c r="B435" s="18"/>
      <c r="C435" s="18"/>
      <c r="D435" s="19"/>
      <c r="E435" s="19"/>
      <c r="F435" s="202"/>
      <c r="G435" s="19"/>
      <c r="H435" s="19"/>
      <c r="I435" s="19"/>
      <c r="J435" s="21"/>
      <c r="K435" s="105" t="str">
        <f>IF(G435="", "", IF(E435="Billets de train", "", IF(E435="", "", VLOOKUP(G435, Listes!$G$31:$H$33, 2, FALSE))))</f>
        <v/>
      </c>
      <c r="L435" s="95"/>
    </row>
    <row r="436" spans="1:12" ht="20.100000000000001" customHeight="1" x14ac:dyDescent="0.25">
      <c r="A436" s="43">
        <v>430</v>
      </c>
      <c r="B436" s="18"/>
      <c r="C436" s="18"/>
      <c r="D436" s="19"/>
      <c r="E436" s="19"/>
      <c r="F436" s="202"/>
      <c r="G436" s="19"/>
      <c r="H436" s="19"/>
      <c r="I436" s="19"/>
      <c r="J436" s="21"/>
      <c r="K436" s="105" t="str">
        <f>IF(G436="", "", IF(E436="Billets de train", "", IF(E436="", "", VLOOKUP(G436, Listes!$G$31:$H$33, 2, FALSE))))</f>
        <v/>
      </c>
      <c r="L436" s="95"/>
    </row>
    <row r="437" spans="1:12" ht="20.100000000000001" customHeight="1" x14ac:dyDescent="0.25">
      <c r="A437" s="43">
        <v>431</v>
      </c>
      <c r="B437" s="18"/>
      <c r="C437" s="18"/>
      <c r="D437" s="19"/>
      <c r="E437" s="19"/>
      <c r="F437" s="202"/>
      <c r="G437" s="19"/>
      <c r="H437" s="19"/>
      <c r="I437" s="19"/>
      <c r="J437" s="21"/>
      <c r="K437" s="105" t="str">
        <f>IF(G437="", "", IF(E437="Billets de train", "", IF(E437="", "", VLOOKUP(G437, Listes!$G$31:$H$33, 2, FALSE))))</f>
        <v/>
      </c>
      <c r="L437" s="95"/>
    </row>
    <row r="438" spans="1:12" ht="20.100000000000001" customHeight="1" x14ac:dyDescent="0.25">
      <c r="A438" s="43">
        <v>432</v>
      </c>
      <c r="B438" s="18"/>
      <c r="C438" s="18"/>
      <c r="D438" s="19"/>
      <c r="E438" s="19"/>
      <c r="F438" s="202"/>
      <c r="G438" s="19"/>
      <c r="H438" s="19"/>
      <c r="I438" s="19"/>
      <c r="J438" s="21"/>
      <c r="K438" s="105" t="str">
        <f>IF(G438="", "", IF(E438="Billets de train", "", IF(E438="", "", VLOOKUP(G438, Listes!$G$31:$H$33, 2, FALSE))))</f>
        <v/>
      </c>
      <c r="L438" s="95"/>
    </row>
    <row r="439" spans="1:12" ht="20.100000000000001" customHeight="1" x14ac:dyDescent="0.25">
      <c r="A439" s="43">
        <v>433</v>
      </c>
      <c r="B439" s="18"/>
      <c r="C439" s="18"/>
      <c r="D439" s="19"/>
      <c r="E439" s="19"/>
      <c r="F439" s="202"/>
      <c r="G439" s="19"/>
      <c r="H439" s="19"/>
      <c r="I439" s="19"/>
      <c r="J439" s="21"/>
      <c r="K439" s="105" t="str">
        <f>IF(G439="", "", IF(E439="Billets de train", "", IF(E439="", "", VLOOKUP(G439, Listes!$G$31:$H$33, 2, FALSE))))</f>
        <v/>
      </c>
      <c r="L439" s="95"/>
    </row>
    <row r="440" spans="1:12" ht="20.100000000000001" customHeight="1" x14ac:dyDescent="0.25">
      <c r="A440" s="43">
        <v>434</v>
      </c>
      <c r="B440" s="18"/>
      <c r="C440" s="18"/>
      <c r="D440" s="19"/>
      <c r="E440" s="19"/>
      <c r="F440" s="202"/>
      <c r="G440" s="19"/>
      <c r="H440" s="19"/>
      <c r="I440" s="19"/>
      <c r="J440" s="21"/>
      <c r="K440" s="105" t="str">
        <f>IF(G440="", "", IF(E440="Billets de train", "", IF(E440="", "", VLOOKUP(G440, Listes!$G$31:$H$33, 2, FALSE))))</f>
        <v/>
      </c>
      <c r="L440" s="95"/>
    </row>
    <row r="441" spans="1:12" ht="20.100000000000001" customHeight="1" x14ac:dyDescent="0.25">
      <c r="A441" s="43">
        <v>435</v>
      </c>
      <c r="B441" s="18"/>
      <c r="C441" s="18"/>
      <c r="D441" s="19"/>
      <c r="E441" s="19"/>
      <c r="F441" s="202"/>
      <c r="G441" s="19"/>
      <c r="H441" s="19"/>
      <c r="I441" s="19"/>
      <c r="J441" s="21"/>
      <c r="K441" s="105" t="str">
        <f>IF(G441="", "", IF(E441="Billets de train", "", IF(E441="", "", VLOOKUP(G441, Listes!$G$31:$H$33, 2, FALSE))))</f>
        <v/>
      </c>
      <c r="L441" s="95"/>
    </row>
    <row r="442" spans="1:12" ht="20.100000000000001" customHeight="1" x14ac:dyDescent="0.25">
      <c r="A442" s="43">
        <v>436</v>
      </c>
      <c r="B442" s="18"/>
      <c r="C442" s="18"/>
      <c r="D442" s="19"/>
      <c r="E442" s="19"/>
      <c r="F442" s="202"/>
      <c r="G442" s="19"/>
      <c r="H442" s="19"/>
      <c r="I442" s="19"/>
      <c r="J442" s="21"/>
      <c r="K442" s="105" t="str">
        <f>IF(G442="", "", IF(E442="Billets de train", "", IF(E442="", "", VLOOKUP(G442, Listes!$G$31:$H$33, 2, FALSE))))</f>
        <v/>
      </c>
      <c r="L442" s="95"/>
    </row>
    <row r="443" spans="1:12" ht="20.100000000000001" customHeight="1" x14ac:dyDescent="0.25">
      <c r="A443" s="43">
        <v>437</v>
      </c>
      <c r="B443" s="18"/>
      <c r="C443" s="18"/>
      <c r="D443" s="19"/>
      <c r="E443" s="19"/>
      <c r="F443" s="202"/>
      <c r="G443" s="19"/>
      <c r="H443" s="19"/>
      <c r="I443" s="19"/>
      <c r="J443" s="21"/>
      <c r="K443" s="105" t="str">
        <f>IF(G443="", "", IF(E443="Billets de train", "", IF(E443="", "", VLOOKUP(G443, Listes!$G$31:$H$33, 2, FALSE))))</f>
        <v/>
      </c>
      <c r="L443" s="95"/>
    </row>
    <row r="444" spans="1:12" ht="20.100000000000001" customHeight="1" x14ac:dyDescent="0.25">
      <c r="A444" s="43">
        <v>438</v>
      </c>
      <c r="B444" s="18"/>
      <c r="C444" s="18"/>
      <c r="D444" s="19"/>
      <c r="E444" s="19"/>
      <c r="F444" s="202"/>
      <c r="G444" s="19"/>
      <c r="H444" s="19"/>
      <c r="I444" s="19"/>
      <c r="J444" s="21"/>
      <c r="K444" s="105" t="str">
        <f>IF(G444="", "", IF(E444="Billets de train", "", IF(E444="", "", VLOOKUP(G444, Listes!$G$31:$H$33, 2, FALSE))))</f>
        <v/>
      </c>
      <c r="L444" s="95"/>
    </row>
    <row r="445" spans="1:12" ht="20.100000000000001" customHeight="1" x14ac:dyDescent="0.25">
      <c r="A445" s="43">
        <v>439</v>
      </c>
      <c r="B445" s="18"/>
      <c r="C445" s="18"/>
      <c r="D445" s="19"/>
      <c r="E445" s="19"/>
      <c r="F445" s="202"/>
      <c r="G445" s="19"/>
      <c r="H445" s="19"/>
      <c r="I445" s="19"/>
      <c r="J445" s="21"/>
      <c r="K445" s="105" t="str">
        <f>IF(G445="", "", IF(E445="Billets de train", "", IF(E445="", "", VLOOKUP(G445, Listes!$G$31:$H$33, 2, FALSE))))</f>
        <v/>
      </c>
      <c r="L445" s="95"/>
    </row>
    <row r="446" spans="1:12" ht="20.100000000000001" customHeight="1" x14ac:dyDescent="0.25">
      <c r="A446" s="43">
        <v>440</v>
      </c>
      <c r="B446" s="18"/>
      <c r="C446" s="18"/>
      <c r="D446" s="19"/>
      <c r="E446" s="19"/>
      <c r="F446" s="202"/>
      <c r="G446" s="19"/>
      <c r="H446" s="19"/>
      <c r="I446" s="19"/>
      <c r="J446" s="21"/>
      <c r="K446" s="105" t="str">
        <f>IF(G446="", "", IF(E446="Billets de train", "", IF(E446="", "", VLOOKUP(G446, Listes!$G$31:$H$33, 2, FALSE))))</f>
        <v/>
      </c>
      <c r="L446" s="95"/>
    </row>
    <row r="447" spans="1:12" ht="20.100000000000001" customHeight="1" x14ac:dyDescent="0.25">
      <c r="A447" s="43">
        <v>441</v>
      </c>
      <c r="B447" s="18"/>
      <c r="C447" s="18"/>
      <c r="D447" s="19"/>
      <c r="E447" s="19"/>
      <c r="F447" s="202"/>
      <c r="G447" s="19"/>
      <c r="H447" s="19"/>
      <c r="I447" s="19"/>
      <c r="J447" s="21"/>
      <c r="K447" s="105" t="str">
        <f>IF(G447="", "", IF(E447="Billets de train", "", IF(E447="", "", VLOOKUP(G447, Listes!$G$31:$H$33, 2, FALSE))))</f>
        <v/>
      </c>
      <c r="L447" s="95"/>
    </row>
    <row r="448" spans="1:12" ht="20.100000000000001" customHeight="1" x14ac:dyDescent="0.25">
      <c r="A448" s="43">
        <v>442</v>
      </c>
      <c r="B448" s="18"/>
      <c r="C448" s="18"/>
      <c r="D448" s="19"/>
      <c r="E448" s="19"/>
      <c r="F448" s="202"/>
      <c r="G448" s="19"/>
      <c r="H448" s="19"/>
      <c r="I448" s="19"/>
      <c r="J448" s="21"/>
      <c r="K448" s="105" t="str">
        <f>IF(G448="", "", IF(E448="Billets de train", "", IF(E448="", "", VLOOKUP(G448, Listes!$G$31:$H$33, 2, FALSE))))</f>
        <v/>
      </c>
      <c r="L448" s="95"/>
    </row>
    <row r="449" spans="1:12" ht="20.100000000000001" customHeight="1" x14ac:dyDescent="0.25">
      <c r="A449" s="43">
        <v>443</v>
      </c>
      <c r="B449" s="18"/>
      <c r="C449" s="18"/>
      <c r="D449" s="19"/>
      <c r="E449" s="19"/>
      <c r="F449" s="202"/>
      <c r="G449" s="19"/>
      <c r="H449" s="19"/>
      <c r="I449" s="19"/>
      <c r="J449" s="21"/>
      <c r="K449" s="105" t="str">
        <f>IF(G449="", "", IF(E449="Billets de train", "", IF(E449="", "", VLOOKUP(G449, Listes!$G$31:$H$33, 2, FALSE))))</f>
        <v/>
      </c>
      <c r="L449" s="95"/>
    </row>
    <row r="450" spans="1:12" ht="20.100000000000001" customHeight="1" x14ac:dyDescent="0.25">
      <c r="A450" s="43">
        <v>444</v>
      </c>
      <c r="B450" s="18"/>
      <c r="C450" s="18"/>
      <c r="D450" s="19"/>
      <c r="E450" s="19"/>
      <c r="F450" s="202"/>
      <c r="G450" s="19"/>
      <c r="H450" s="19"/>
      <c r="I450" s="19"/>
      <c r="J450" s="21"/>
      <c r="K450" s="105" t="str">
        <f>IF(G450="", "", IF(E450="Billets de train", "", IF(E450="", "", VLOOKUP(G450, Listes!$G$31:$H$33, 2, FALSE))))</f>
        <v/>
      </c>
      <c r="L450" s="95"/>
    </row>
    <row r="451" spans="1:12" ht="20.100000000000001" customHeight="1" x14ac:dyDescent="0.25">
      <c r="A451" s="43">
        <v>445</v>
      </c>
      <c r="B451" s="18"/>
      <c r="C451" s="18"/>
      <c r="D451" s="19"/>
      <c r="E451" s="19"/>
      <c r="F451" s="202"/>
      <c r="G451" s="19"/>
      <c r="H451" s="19"/>
      <c r="I451" s="19"/>
      <c r="J451" s="21"/>
      <c r="K451" s="105" t="str">
        <f>IF(G451="", "", IF(E451="Billets de train", "", IF(E451="", "", VLOOKUP(G451, Listes!$G$31:$H$33, 2, FALSE))))</f>
        <v/>
      </c>
      <c r="L451" s="95"/>
    </row>
    <row r="452" spans="1:12" ht="20.100000000000001" customHeight="1" x14ac:dyDescent="0.25">
      <c r="A452" s="43">
        <v>446</v>
      </c>
      <c r="B452" s="18"/>
      <c r="C452" s="18"/>
      <c r="D452" s="19"/>
      <c r="E452" s="19"/>
      <c r="F452" s="202"/>
      <c r="G452" s="19"/>
      <c r="H452" s="19"/>
      <c r="I452" s="19"/>
      <c r="J452" s="21"/>
      <c r="K452" s="105" t="str">
        <f>IF(G452="", "", IF(E452="Billets de train", "", IF(E452="", "", VLOOKUP(G452, Listes!$G$31:$H$33, 2, FALSE))))</f>
        <v/>
      </c>
      <c r="L452" s="95"/>
    </row>
    <row r="453" spans="1:12" ht="20.100000000000001" customHeight="1" x14ac:dyDescent="0.25">
      <c r="A453" s="43">
        <v>447</v>
      </c>
      <c r="B453" s="18"/>
      <c r="C453" s="18"/>
      <c r="D453" s="19"/>
      <c r="E453" s="19"/>
      <c r="F453" s="202"/>
      <c r="G453" s="19"/>
      <c r="H453" s="19"/>
      <c r="I453" s="19"/>
      <c r="J453" s="21"/>
      <c r="K453" s="105" t="str">
        <f>IF(G453="", "", IF(E453="Billets de train", "", IF(E453="", "", VLOOKUP(G453, Listes!$G$31:$H$33, 2, FALSE))))</f>
        <v/>
      </c>
      <c r="L453" s="95"/>
    </row>
    <row r="454" spans="1:12" ht="20.100000000000001" customHeight="1" x14ac:dyDescent="0.25">
      <c r="A454" s="43">
        <v>448</v>
      </c>
      <c r="B454" s="18"/>
      <c r="C454" s="18"/>
      <c r="D454" s="19"/>
      <c r="E454" s="19"/>
      <c r="F454" s="202"/>
      <c r="G454" s="19"/>
      <c r="H454" s="19"/>
      <c r="I454" s="19"/>
      <c r="J454" s="21"/>
      <c r="K454" s="105" t="str">
        <f>IF(G454="", "", IF(E454="Billets de train", "", IF(E454="", "", VLOOKUP(G454, Listes!$G$31:$H$33, 2, FALSE))))</f>
        <v/>
      </c>
      <c r="L454" s="95"/>
    </row>
    <row r="455" spans="1:12" ht="20.100000000000001" customHeight="1" x14ac:dyDescent="0.25">
      <c r="A455" s="43">
        <v>449</v>
      </c>
      <c r="B455" s="18"/>
      <c r="C455" s="18"/>
      <c r="D455" s="19"/>
      <c r="E455" s="19"/>
      <c r="F455" s="202"/>
      <c r="G455" s="19"/>
      <c r="H455" s="19"/>
      <c r="I455" s="19"/>
      <c r="J455" s="21"/>
      <c r="K455" s="105" t="str">
        <f>IF(G455="", "", IF(E455="Billets de train", "", IF(E455="", "", VLOOKUP(G455, Listes!$G$31:$H$33, 2, FALSE))))</f>
        <v/>
      </c>
      <c r="L455" s="95"/>
    </row>
    <row r="456" spans="1:12" ht="20.100000000000001" customHeight="1" x14ac:dyDescent="0.25">
      <c r="A456" s="43">
        <v>450</v>
      </c>
      <c r="B456" s="18"/>
      <c r="C456" s="18"/>
      <c r="D456" s="19"/>
      <c r="E456" s="19"/>
      <c r="F456" s="202"/>
      <c r="G456" s="19"/>
      <c r="H456" s="19"/>
      <c r="I456" s="19"/>
      <c r="J456" s="21"/>
      <c r="K456" s="105" t="str">
        <f>IF(G456="", "", IF(E456="Billets de train", "", IF(E456="", "", VLOOKUP(G456, Listes!$G$31:$H$33, 2, FALSE))))</f>
        <v/>
      </c>
      <c r="L456" s="95"/>
    </row>
    <row r="457" spans="1:12" ht="20.100000000000001" customHeight="1" x14ac:dyDescent="0.25">
      <c r="A457" s="43">
        <v>451</v>
      </c>
      <c r="B457" s="18"/>
      <c r="C457" s="18"/>
      <c r="D457" s="19"/>
      <c r="E457" s="19"/>
      <c r="F457" s="202"/>
      <c r="G457" s="19"/>
      <c r="H457" s="19"/>
      <c r="I457" s="19"/>
      <c r="J457" s="21"/>
      <c r="K457" s="105" t="str">
        <f>IF(G457="", "", IF(E457="Billets de train", "", IF(E457="", "", VLOOKUP(G457, Listes!$G$31:$H$33, 2, FALSE))))</f>
        <v/>
      </c>
      <c r="L457" s="95"/>
    </row>
    <row r="458" spans="1:12" ht="20.100000000000001" customHeight="1" x14ac:dyDescent="0.25">
      <c r="A458" s="43">
        <v>452</v>
      </c>
      <c r="B458" s="18"/>
      <c r="C458" s="18"/>
      <c r="D458" s="19"/>
      <c r="E458" s="19"/>
      <c r="F458" s="202"/>
      <c r="G458" s="19"/>
      <c r="H458" s="19"/>
      <c r="I458" s="19"/>
      <c r="J458" s="21"/>
      <c r="K458" s="105" t="str">
        <f>IF(G458="", "", IF(E458="Billets de train", "", IF(E458="", "", VLOOKUP(G458, Listes!$G$31:$H$33, 2, FALSE))))</f>
        <v/>
      </c>
      <c r="L458" s="95"/>
    </row>
    <row r="459" spans="1:12" ht="20.100000000000001" customHeight="1" x14ac:dyDescent="0.25">
      <c r="A459" s="43">
        <v>453</v>
      </c>
      <c r="B459" s="18"/>
      <c r="C459" s="18"/>
      <c r="D459" s="19"/>
      <c r="E459" s="19"/>
      <c r="F459" s="202"/>
      <c r="G459" s="19"/>
      <c r="H459" s="19"/>
      <c r="I459" s="19"/>
      <c r="J459" s="21"/>
      <c r="K459" s="105" t="str">
        <f>IF(G459="", "", IF(E459="Billets de train", "", IF(E459="", "", VLOOKUP(G459, Listes!$G$31:$H$33, 2, FALSE))))</f>
        <v/>
      </c>
      <c r="L459" s="95"/>
    </row>
    <row r="460" spans="1:12" ht="20.100000000000001" customHeight="1" x14ac:dyDescent="0.25">
      <c r="A460" s="43">
        <v>454</v>
      </c>
      <c r="B460" s="18"/>
      <c r="C460" s="18"/>
      <c r="D460" s="19"/>
      <c r="E460" s="19"/>
      <c r="F460" s="202"/>
      <c r="G460" s="19"/>
      <c r="H460" s="19"/>
      <c r="I460" s="19"/>
      <c r="J460" s="21"/>
      <c r="K460" s="105" t="str">
        <f>IF(G460="", "", IF(E460="Billets de train", "", IF(E460="", "", VLOOKUP(G460, Listes!$G$31:$H$33, 2, FALSE))))</f>
        <v/>
      </c>
      <c r="L460" s="95"/>
    </row>
    <row r="461" spans="1:12" ht="20.100000000000001" customHeight="1" x14ac:dyDescent="0.25">
      <c r="A461" s="43">
        <v>455</v>
      </c>
      <c r="B461" s="18"/>
      <c r="C461" s="18"/>
      <c r="D461" s="19"/>
      <c r="E461" s="19"/>
      <c r="F461" s="202"/>
      <c r="G461" s="19"/>
      <c r="H461" s="19"/>
      <c r="I461" s="19"/>
      <c r="J461" s="21"/>
      <c r="K461" s="105" t="str">
        <f>IF(G461="", "", IF(E461="Billets de train", "", IF(E461="", "", VLOOKUP(G461, Listes!$G$31:$H$33, 2, FALSE))))</f>
        <v/>
      </c>
      <c r="L461" s="95"/>
    </row>
    <row r="462" spans="1:12" ht="20.100000000000001" customHeight="1" x14ac:dyDescent="0.25">
      <c r="A462" s="43">
        <v>456</v>
      </c>
      <c r="B462" s="18"/>
      <c r="C462" s="18"/>
      <c r="D462" s="19"/>
      <c r="E462" s="19"/>
      <c r="F462" s="202"/>
      <c r="G462" s="19"/>
      <c r="H462" s="19"/>
      <c r="I462" s="19"/>
      <c r="J462" s="21"/>
      <c r="K462" s="105" t="str">
        <f>IF(G462="", "", IF(E462="Billets de train", "", IF(E462="", "", VLOOKUP(G462, Listes!$G$31:$H$33, 2, FALSE))))</f>
        <v/>
      </c>
      <c r="L462" s="95"/>
    </row>
    <row r="463" spans="1:12" ht="20.100000000000001" customHeight="1" x14ac:dyDescent="0.25">
      <c r="A463" s="43">
        <v>457</v>
      </c>
      <c r="B463" s="18"/>
      <c r="C463" s="18"/>
      <c r="D463" s="19"/>
      <c r="E463" s="19"/>
      <c r="F463" s="202"/>
      <c r="G463" s="19"/>
      <c r="H463" s="19"/>
      <c r="I463" s="19"/>
      <c r="J463" s="21"/>
      <c r="K463" s="105" t="str">
        <f>IF(G463="", "", IF(E463="Billets de train", "", IF(E463="", "", VLOOKUP(G463, Listes!$G$31:$H$33, 2, FALSE))))</f>
        <v/>
      </c>
      <c r="L463" s="95"/>
    </row>
    <row r="464" spans="1:12" ht="20.100000000000001" customHeight="1" x14ac:dyDescent="0.25">
      <c r="A464" s="43">
        <v>458</v>
      </c>
      <c r="B464" s="18"/>
      <c r="C464" s="18"/>
      <c r="D464" s="19"/>
      <c r="E464" s="19"/>
      <c r="F464" s="202"/>
      <c r="G464" s="19"/>
      <c r="H464" s="19"/>
      <c r="I464" s="19"/>
      <c r="J464" s="21"/>
      <c r="K464" s="105" t="str">
        <f>IF(G464="", "", IF(E464="Billets de train", "", IF(E464="", "", VLOOKUP(G464, Listes!$G$31:$H$33, 2, FALSE))))</f>
        <v/>
      </c>
      <c r="L464" s="95"/>
    </row>
    <row r="465" spans="1:12" ht="20.100000000000001" customHeight="1" x14ac:dyDescent="0.25">
      <c r="A465" s="43">
        <v>459</v>
      </c>
      <c r="B465" s="18"/>
      <c r="C465" s="18"/>
      <c r="D465" s="19"/>
      <c r="E465" s="19"/>
      <c r="F465" s="202"/>
      <c r="G465" s="19"/>
      <c r="H465" s="19"/>
      <c r="I465" s="19"/>
      <c r="J465" s="21"/>
      <c r="K465" s="105" t="str">
        <f>IF(G465="", "", IF(E465="Billets de train", "", IF(E465="", "", VLOOKUP(G465, Listes!$G$31:$H$33, 2, FALSE))))</f>
        <v/>
      </c>
      <c r="L465" s="95"/>
    </row>
    <row r="466" spans="1:12" ht="20.100000000000001" customHeight="1" x14ac:dyDescent="0.25">
      <c r="A466" s="43">
        <v>460</v>
      </c>
      <c r="B466" s="18"/>
      <c r="C466" s="18"/>
      <c r="D466" s="19"/>
      <c r="E466" s="19"/>
      <c r="F466" s="202"/>
      <c r="G466" s="19"/>
      <c r="H466" s="19"/>
      <c r="I466" s="19"/>
      <c r="J466" s="21"/>
      <c r="K466" s="105" t="str">
        <f>IF(G466="", "", IF(E466="Billets de train", "", IF(E466="", "", VLOOKUP(G466, Listes!$G$31:$H$33, 2, FALSE))))</f>
        <v/>
      </c>
      <c r="L466" s="95"/>
    </row>
    <row r="467" spans="1:12" ht="20.100000000000001" customHeight="1" x14ac:dyDescent="0.25">
      <c r="A467" s="43">
        <v>461</v>
      </c>
      <c r="B467" s="18"/>
      <c r="C467" s="18"/>
      <c r="D467" s="19"/>
      <c r="E467" s="19"/>
      <c r="F467" s="202"/>
      <c r="G467" s="19"/>
      <c r="H467" s="19"/>
      <c r="I467" s="19"/>
      <c r="J467" s="21"/>
      <c r="K467" s="105" t="str">
        <f>IF(G467="", "", IF(E467="Billets de train", "", IF(E467="", "", VLOOKUP(G467, Listes!$G$31:$H$33, 2, FALSE))))</f>
        <v/>
      </c>
      <c r="L467" s="95"/>
    </row>
    <row r="468" spans="1:12" ht="20.100000000000001" customHeight="1" x14ac:dyDescent="0.25">
      <c r="A468" s="43">
        <v>462</v>
      </c>
      <c r="B468" s="18"/>
      <c r="C468" s="18"/>
      <c r="D468" s="19"/>
      <c r="E468" s="19"/>
      <c r="F468" s="202"/>
      <c r="G468" s="19"/>
      <c r="H468" s="19"/>
      <c r="I468" s="19"/>
      <c r="J468" s="21"/>
      <c r="K468" s="105" t="str">
        <f>IF(G468="", "", IF(E468="Billets de train", "", IF(E468="", "", VLOOKUP(G468, Listes!$G$31:$H$33, 2, FALSE))))</f>
        <v/>
      </c>
      <c r="L468" s="95"/>
    </row>
    <row r="469" spans="1:12" ht="20.100000000000001" customHeight="1" x14ac:dyDescent="0.25">
      <c r="A469" s="43">
        <v>463</v>
      </c>
      <c r="B469" s="18"/>
      <c r="C469" s="18"/>
      <c r="D469" s="19"/>
      <c r="E469" s="19"/>
      <c r="F469" s="202"/>
      <c r="G469" s="19"/>
      <c r="H469" s="19"/>
      <c r="I469" s="19"/>
      <c r="J469" s="21"/>
      <c r="K469" s="105" t="str">
        <f>IF(G469="", "", IF(E469="Billets de train", "", IF(E469="", "", VLOOKUP(G469, Listes!$G$31:$H$33, 2, FALSE))))</f>
        <v/>
      </c>
      <c r="L469" s="95"/>
    </row>
    <row r="470" spans="1:12" ht="20.100000000000001" customHeight="1" x14ac:dyDescent="0.25">
      <c r="A470" s="43">
        <v>464</v>
      </c>
      <c r="B470" s="18"/>
      <c r="C470" s="18"/>
      <c r="D470" s="19"/>
      <c r="E470" s="19"/>
      <c r="F470" s="202"/>
      <c r="G470" s="19"/>
      <c r="H470" s="19"/>
      <c r="I470" s="19"/>
      <c r="J470" s="21"/>
      <c r="K470" s="105" t="str">
        <f>IF(G470="", "", IF(E470="Billets de train", "", IF(E470="", "", VLOOKUP(G470, Listes!$G$31:$H$33, 2, FALSE))))</f>
        <v/>
      </c>
      <c r="L470" s="95"/>
    </row>
    <row r="471" spans="1:12" ht="20.100000000000001" customHeight="1" x14ac:dyDescent="0.25">
      <c r="A471" s="43">
        <v>465</v>
      </c>
      <c r="B471" s="18"/>
      <c r="C471" s="18"/>
      <c r="D471" s="19"/>
      <c r="E471" s="19"/>
      <c r="F471" s="202"/>
      <c r="G471" s="19"/>
      <c r="H471" s="19"/>
      <c r="I471" s="19"/>
      <c r="J471" s="21"/>
      <c r="K471" s="105" t="str">
        <f>IF(G471="", "", IF(E471="Billets de train", "", IF(E471="", "", VLOOKUP(G471, Listes!$G$31:$H$33, 2, FALSE))))</f>
        <v/>
      </c>
      <c r="L471" s="95"/>
    </row>
    <row r="472" spans="1:12" ht="20.100000000000001" customHeight="1" x14ac:dyDescent="0.25">
      <c r="A472" s="43">
        <v>466</v>
      </c>
      <c r="B472" s="18"/>
      <c r="C472" s="18"/>
      <c r="D472" s="19"/>
      <c r="E472" s="19"/>
      <c r="F472" s="202"/>
      <c r="G472" s="19"/>
      <c r="H472" s="19"/>
      <c r="I472" s="19"/>
      <c r="J472" s="21"/>
      <c r="K472" s="105" t="str">
        <f>IF(G472="", "", IF(E472="Billets de train", "", IF(E472="", "", VLOOKUP(G472, Listes!$G$31:$H$33, 2, FALSE))))</f>
        <v/>
      </c>
      <c r="L472" s="95"/>
    </row>
    <row r="473" spans="1:12" ht="20.100000000000001" customHeight="1" x14ac:dyDescent="0.25">
      <c r="A473" s="43">
        <v>467</v>
      </c>
      <c r="B473" s="18"/>
      <c r="C473" s="18"/>
      <c r="D473" s="19"/>
      <c r="E473" s="19"/>
      <c r="F473" s="202"/>
      <c r="G473" s="19"/>
      <c r="H473" s="19"/>
      <c r="I473" s="19"/>
      <c r="J473" s="21"/>
      <c r="K473" s="105" t="str">
        <f>IF(G473="", "", IF(E473="Billets de train", "", IF(E473="", "", VLOOKUP(G473, Listes!$G$31:$H$33, 2, FALSE))))</f>
        <v/>
      </c>
      <c r="L473" s="95"/>
    </row>
    <row r="474" spans="1:12" ht="20.100000000000001" customHeight="1" x14ac:dyDescent="0.25">
      <c r="A474" s="43">
        <v>468</v>
      </c>
      <c r="B474" s="18"/>
      <c r="C474" s="18"/>
      <c r="D474" s="19"/>
      <c r="E474" s="19"/>
      <c r="F474" s="202"/>
      <c r="G474" s="19"/>
      <c r="H474" s="19"/>
      <c r="I474" s="19"/>
      <c r="J474" s="21"/>
      <c r="K474" s="105" t="str">
        <f>IF(G474="", "", IF(E474="Billets de train", "", IF(E474="", "", VLOOKUP(G474, Listes!$G$31:$H$33, 2, FALSE))))</f>
        <v/>
      </c>
      <c r="L474" s="95"/>
    </row>
    <row r="475" spans="1:12" ht="20.100000000000001" customHeight="1" x14ac:dyDescent="0.25">
      <c r="A475" s="43">
        <v>469</v>
      </c>
      <c r="B475" s="18"/>
      <c r="C475" s="18"/>
      <c r="D475" s="19"/>
      <c r="E475" s="19"/>
      <c r="F475" s="202"/>
      <c r="G475" s="19"/>
      <c r="H475" s="19"/>
      <c r="I475" s="19"/>
      <c r="J475" s="21"/>
      <c r="K475" s="105" t="str">
        <f>IF(G475="", "", IF(E475="Billets de train", "", IF(E475="", "", VLOOKUP(G475, Listes!$G$31:$H$33, 2, FALSE))))</f>
        <v/>
      </c>
      <c r="L475" s="95"/>
    </row>
    <row r="476" spans="1:12" ht="20.100000000000001" customHeight="1" x14ac:dyDescent="0.25">
      <c r="A476" s="43">
        <v>470</v>
      </c>
      <c r="B476" s="18"/>
      <c r="C476" s="18"/>
      <c r="D476" s="19"/>
      <c r="E476" s="19"/>
      <c r="F476" s="202"/>
      <c r="G476" s="19"/>
      <c r="H476" s="19"/>
      <c r="I476" s="19"/>
      <c r="J476" s="21"/>
      <c r="K476" s="105" t="str">
        <f>IF(G476="", "", IF(E476="Billets de train", "", IF(E476="", "", VLOOKUP(G476, Listes!$G$31:$H$33, 2, FALSE))))</f>
        <v/>
      </c>
      <c r="L476" s="95"/>
    </row>
    <row r="477" spans="1:12" ht="20.100000000000001" customHeight="1" x14ac:dyDescent="0.25">
      <c r="A477" s="43">
        <v>471</v>
      </c>
      <c r="B477" s="18"/>
      <c r="C477" s="18"/>
      <c r="D477" s="19"/>
      <c r="E477" s="19"/>
      <c r="F477" s="202"/>
      <c r="G477" s="19"/>
      <c r="H477" s="19"/>
      <c r="I477" s="19"/>
      <c r="J477" s="21"/>
      <c r="K477" s="105" t="str">
        <f>IF(G477="", "", IF(E477="Billets de train", "", IF(E477="", "", VLOOKUP(G477, Listes!$G$31:$H$33, 2, FALSE))))</f>
        <v/>
      </c>
      <c r="L477" s="95"/>
    </row>
    <row r="478" spans="1:12" ht="20.100000000000001" customHeight="1" x14ac:dyDescent="0.25">
      <c r="A478" s="43">
        <v>472</v>
      </c>
      <c r="B478" s="18"/>
      <c r="C478" s="18"/>
      <c r="D478" s="19"/>
      <c r="E478" s="19"/>
      <c r="F478" s="202"/>
      <c r="G478" s="19"/>
      <c r="H478" s="19"/>
      <c r="I478" s="19"/>
      <c r="J478" s="21"/>
      <c r="K478" s="105" t="str">
        <f>IF(G478="", "", IF(E478="Billets de train", "", IF(E478="", "", VLOOKUP(G478, Listes!$G$31:$H$33, 2, FALSE))))</f>
        <v/>
      </c>
      <c r="L478" s="95"/>
    </row>
    <row r="479" spans="1:12" ht="20.100000000000001" customHeight="1" x14ac:dyDescent="0.25">
      <c r="A479" s="43">
        <v>473</v>
      </c>
      <c r="B479" s="18"/>
      <c r="C479" s="18"/>
      <c r="D479" s="19"/>
      <c r="E479" s="19"/>
      <c r="F479" s="202"/>
      <c r="G479" s="19"/>
      <c r="H479" s="19"/>
      <c r="I479" s="19"/>
      <c r="J479" s="21"/>
      <c r="K479" s="105" t="str">
        <f>IF(G479="", "", IF(E479="Billets de train", "", IF(E479="", "", VLOOKUP(G479, Listes!$G$31:$H$33, 2, FALSE))))</f>
        <v/>
      </c>
      <c r="L479" s="95"/>
    </row>
    <row r="480" spans="1:12" ht="20.100000000000001" customHeight="1" x14ac:dyDescent="0.25">
      <c r="A480" s="43">
        <v>474</v>
      </c>
      <c r="B480" s="18"/>
      <c r="C480" s="18"/>
      <c r="D480" s="19"/>
      <c r="E480" s="19"/>
      <c r="F480" s="202"/>
      <c r="G480" s="19"/>
      <c r="H480" s="19"/>
      <c r="I480" s="19"/>
      <c r="J480" s="21"/>
      <c r="K480" s="105" t="str">
        <f>IF(G480="", "", IF(E480="Billets de train", "", IF(E480="", "", VLOOKUP(G480, Listes!$G$31:$H$33, 2, FALSE))))</f>
        <v/>
      </c>
      <c r="L480" s="95"/>
    </row>
    <row r="481" spans="1:12" ht="20.100000000000001" customHeight="1" x14ac:dyDescent="0.25">
      <c r="A481" s="43">
        <v>475</v>
      </c>
      <c r="B481" s="18"/>
      <c r="C481" s="18"/>
      <c r="D481" s="19"/>
      <c r="E481" s="19"/>
      <c r="F481" s="202"/>
      <c r="G481" s="19"/>
      <c r="H481" s="19"/>
      <c r="I481" s="19"/>
      <c r="J481" s="21"/>
      <c r="K481" s="105" t="str">
        <f>IF(G481="", "", IF(E481="Billets de train", "", IF(E481="", "", VLOOKUP(G481, Listes!$G$31:$H$33, 2, FALSE))))</f>
        <v/>
      </c>
      <c r="L481" s="95"/>
    </row>
    <row r="482" spans="1:12" ht="20.100000000000001" customHeight="1" x14ac:dyDescent="0.25">
      <c r="A482" s="43">
        <v>476</v>
      </c>
      <c r="B482" s="18"/>
      <c r="C482" s="18"/>
      <c r="D482" s="19"/>
      <c r="E482" s="19"/>
      <c r="F482" s="202"/>
      <c r="G482" s="19"/>
      <c r="H482" s="19"/>
      <c r="I482" s="19"/>
      <c r="J482" s="21"/>
      <c r="K482" s="105" t="str">
        <f>IF(G482="", "", IF(E482="Billets de train", "", IF(E482="", "", VLOOKUP(G482, Listes!$G$31:$H$33, 2, FALSE))))</f>
        <v/>
      </c>
      <c r="L482" s="95"/>
    </row>
    <row r="483" spans="1:12" ht="20.100000000000001" customHeight="1" x14ac:dyDescent="0.25">
      <c r="A483" s="43">
        <v>477</v>
      </c>
      <c r="B483" s="18"/>
      <c r="C483" s="18"/>
      <c r="D483" s="19"/>
      <c r="E483" s="19"/>
      <c r="F483" s="202"/>
      <c r="G483" s="19"/>
      <c r="H483" s="19"/>
      <c r="I483" s="19"/>
      <c r="J483" s="21"/>
      <c r="K483" s="105" t="str">
        <f>IF(G483="", "", IF(E483="Billets de train", "", IF(E483="", "", VLOOKUP(G483, Listes!$G$31:$H$33, 2, FALSE))))</f>
        <v/>
      </c>
      <c r="L483" s="95"/>
    </row>
    <row r="484" spans="1:12" ht="20.100000000000001" customHeight="1" x14ac:dyDescent="0.25">
      <c r="A484" s="43">
        <v>478</v>
      </c>
      <c r="B484" s="18"/>
      <c r="C484" s="18"/>
      <c r="D484" s="19"/>
      <c r="E484" s="19"/>
      <c r="F484" s="202"/>
      <c r="G484" s="19"/>
      <c r="H484" s="19"/>
      <c r="I484" s="19"/>
      <c r="J484" s="21"/>
      <c r="K484" s="105" t="str">
        <f>IF(G484="", "", IF(E484="Billets de train", "", IF(E484="", "", VLOOKUP(G484, Listes!$G$31:$H$33, 2, FALSE))))</f>
        <v/>
      </c>
      <c r="L484" s="95"/>
    </row>
    <row r="485" spans="1:12" ht="20.100000000000001" customHeight="1" x14ac:dyDescent="0.25">
      <c r="A485" s="43">
        <v>479</v>
      </c>
      <c r="B485" s="18"/>
      <c r="C485" s="18"/>
      <c r="D485" s="19"/>
      <c r="E485" s="19"/>
      <c r="F485" s="202"/>
      <c r="G485" s="19"/>
      <c r="H485" s="19"/>
      <c r="I485" s="19"/>
      <c r="J485" s="21"/>
      <c r="K485" s="105" t="str">
        <f>IF(G485="", "", IF(E485="Billets de train", "", IF(E485="", "", VLOOKUP(G485, Listes!$G$31:$H$33, 2, FALSE))))</f>
        <v/>
      </c>
      <c r="L485" s="95"/>
    </row>
    <row r="486" spans="1:12" ht="20.100000000000001" customHeight="1" x14ac:dyDescent="0.25">
      <c r="A486" s="43">
        <v>480</v>
      </c>
      <c r="B486" s="18"/>
      <c r="C486" s="18"/>
      <c r="D486" s="19"/>
      <c r="E486" s="19"/>
      <c r="F486" s="202"/>
      <c r="G486" s="19"/>
      <c r="H486" s="19"/>
      <c r="I486" s="19"/>
      <c r="J486" s="21"/>
      <c r="K486" s="105" t="str">
        <f>IF(G486="", "", IF(E486="Billets de train", "", IF(E486="", "", VLOOKUP(G486, Listes!$G$31:$H$33, 2, FALSE))))</f>
        <v/>
      </c>
      <c r="L486" s="95"/>
    </row>
    <row r="487" spans="1:12" ht="20.100000000000001" customHeight="1" x14ac:dyDescent="0.25">
      <c r="A487" s="43">
        <v>481</v>
      </c>
      <c r="B487" s="18"/>
      <c r="C487" s="18"/>
      <c r="D487" s="19"/>
      <c r="E487" s="19"/>
      <c r="F487" s="202"/>
      <c r="G487" s="19"/>
      <c r="H487" s="19"/>
      <c r="I487" s="19"/>
      <c r="J487" s="21"/>
      <c r="K487" s="105" t="str">
        <f>IF(G487="", "", IF(E487="Billets de train", "", IF(E487="", "", VLOOKUP(G487, Listes!$G$31:$H$33, 2, FALSE))))</f>
        <v/>
      </c>
      <c r="L487" s="95"/>
    </row>
    <row r="488" spans="1:12" ht="20.100000000000001" customHeight="1" x14ac:dyDescent="0.25">
      <c r="A488" s="43">
        <v>482</v>
      </c>
      <c r="B488" s="18"/>
      <c r="C488" s="18"/>
      <c r="D488" s="19"/>
      <c r="E488" s="19"/>
      <c r="F488" s="202"/>
      <c r="G488" s="19"/>
      <c r="H488" s="19"/>
      <c r="I488" s="19"/>
      <c r="J488" s="21"/>
      <c r="K488" s="105" t="str">
        <f>IF(G488="", "", IF(E488="Billets de train", "", IF(E488="", "", VLOOKUP(G488, Listes!$G$31:$H$33, 2, FALSE))))</f>
        <v/>
      </c>
      <c r="L488" s="95"/>
    </row>
    <row r="489" spans="1:12" ht="20.100000000000001" customHeight="1" x14ac:dyDescent="0.25">
      <c r="A489" s="43">
        <v>483</v>
      </c>
      <c r="B489" s="18"/>
      <c r="C489" s="18"/>
      <c r="D489" s="19"/>
      <c r="E489" s="19"/>
      <c r="F489" s="202"/>
      <c r="G489" s="19"/>
      <c r="H489" s="19"/>
      <c r="I489" s="19"/>
      <c r="J489" s="21"/>
      <c r="K489" s="105" t="str">
        <f>IF(G489="", "", IF(E489="Billets de train", "", IF(E489="", "", VLOOKUP(G489, Listes!$G$31:$H$33, 2, FALSE))))</f>
        <v/>
      </c>
      <c r="L489" s="95"/>
    </row>
    <row r="490" spans="1:12" ht="20.100000000000001" customHeight="1" x14ac:dyDescent="0.25">
      <c r="A490" s="43">
        <v>484</v>
      </c>
      <c r="B490" s="18"/>
      <c r="C490" s="18"/>
      <c r="D490" s="19"/>
      <c r="E490" s="19"/>
      <c r="F490" s="202"/>
      <c r="G490" s="19"/>
      <c r="H490" s="19"/>
      <c r="I490" s="19"/>
      <c r="J490" s="21"/>
      <c r="K490" s="105" t="str">
        <f>IF(G490="", "", IF(E490="Billets de train", "", IF(E490="", "", VLOOKUP(G490, Listes!$G$31:$H$33, 2, FALSE))))</f>
        <v/>
      </c>
      <c r="L490" s="95"/>
    </row>
    <row r="491" spans="1:12" ht="20.100000000000001" customHeight="1" x14ac:dyDescent="0.25">
      <c r="A491" s="43">
        <v>485</v>
      </c>
      <c r="B491" s="18"/>
      <c r="C491" s="18"/>
      <c r="D491" s="19"/>
      <c r="E491" s="19"/>
      <c r="F491" s="202"/>
      <c r="G491" s="19"/>
      <c r="H491" s="19"/>
      <c r="I491" s="19"/>
      <c r="J491" s="21"/>
      <c r="K491" s="105" t="str">
        <f>IF(G491="", "", IF(E491="Billets de train", "", IF(E491="", "", VLOOKUP(G491, Listes!$G$31:$H$33, 2, FALSE))))</f>
        <v/>
      </c>
      <c r="L491" s="95"/>
    </row>
    <row r="492" spans="1:12" ht="20.100000000000001" customHeight="1" x14ac:dyDescent="0.25">
      <c r="A492" s="43">
        <v>486</v>
      </c>
      <c r="B492" s="18"/>
      <c r="C492" s="18"/>
      <c r="D492" s="19"/>
      <c r="E492" s="19"/>
      <c r="F492" s="202"/>
      <c r="G492" s="19"/>
      <c r="H492" s="19"/>
      <c r="I492" s="19"/>
      <c r="J492" s="21"/>
      <c r="K492" s="105" t="str">
        <f>IF(G492="", "", IF(E492="Billets de train", "", IF(E492="", "", VLOOKUP(G492, Listes!$G$31:$H$33, 2, FALSE))))</f>
        <v/>
      </c>
      <c r="L492" s="95"/>
    </row>
    <row r="493" spans="1:12" ht="20.100000000000001" customHeight="1" x14ac:dyDescent="0.25">
      <c r="A493" s="43">
        <v>487</v>
      </c>
      <c r="B493" s="18"/>
      <c r="C493" s="18"/>
      <c r="D493" s="19"/>
      <c r="E493" s="19"/>
      <c r="F493" s="202"/>
      <c r="G493" s="19"/>
      <c r="H493" s="19"/>
      <c r="I493" s="19"/>
      <c r="J493" s="21"/>
      <c r="K493" s="105" t="str">
        <f>IF(G493="", "", IF(E493="Billets de train", "", IF(E493="", "", VLOOKUP(G493, Listes!$G$31:$H$33, 2, FALSE))))</f>
        <v/>
      </c>
      <c r="L493" s="95"/>
    </row>
    <row r="494" spans="1:12" ht="20.100000000000001" customHeight="1" x14ac:dyDescent="0.25">
      <c r="A494" s="43">
        <v>488</v>
      </c>
      <c r="B494" s="18"/>
      <c r="C494" s="18"/>
      <c r="D494" s="19"/>
      <c r="E494" s="19"/>
      <c r="F494" s="202"/>
      <c r="G494" s="19"/>
      <c r="H494" s="19"/>
      <c r="I494" s="19"/>
      <c r="J494" s="21"/>
      <c r="K494" s="105" t="str">
        <f>IF(G494="", "", IF(E494="Billets de train", "", IF(E494="", "", VLOOKUP(G494, Listes!$G$31:$H$33, 2, FALSE))))</f>
        <v/>
      </c>
      <c r="L494" s="95"/>
    </row>
    <row r="495" spans="1:12" ht="20.100000000000001" customHeight="1" x14ac:dyDescent="0.25">
      <c r="A495" s="43">
        <v>489</v>
      </c>
      <c r="B495" s="18"/>
      <c r="C495" s="18"/>
      <c r="D495" s="19"/>
      <c r="E495" s="19"/>
      <c r="F495" s="202"/>
      <c r="G495" s="19"/>
      <c r="H495" s="19"/>
      <c r="I495" s="19"/>
      <c r="J495" s="21"/>
      <c r="K495" s="105" t="str">
        <f>IF(G495="", "", IF(E495="Billets de train", "", IF(E495="", "", VLOOKUP(G495, Listes!$G$31:$H$33, 2, FALSE))))</f>
        <v/>
      </c>
      <c r="L495" s="95"/>
    </row>
    <row r="496" spans="1:12" ht="20.100000000000001" customHeight="1" x14ac:dyDescent="0.25">
      <c r="A496" s="43">
        <v>490</v>
      </c>
      <c r="B496" s="18"/>
      <c r="C496" s="18"/>
      <c r="D496" s="19"/>
      <c r="E496" s="19"/>
      <c r="F496" s="202"/>
      <c r="G496" s="19"/>
      <c r="H496" s="19"/>
      <c r="I496" s="19"/>
      <c r="J496" s="21"/>
      <c r="K496" s="105" t="str">
        <f>IF(G496="", "", IF(E496="Billets de train", "", IF(E496="", "", VLOOKUP(G496, Listes!$G$31:$H$33, 2, FALSE))))</f>
        <v/>
      </c>
      <c r="L496" s="95"/>
    </row>
    <row r="497" spans="1:12" ht="20.100000000000001" customHeight="1" x14ac:dyDescent="0.25">
      <c r="A497" s="43">
        <v>491</v>
      </c>
      <c r="B497" s="18"/>
      <c r="C497" s="18"/>
      <c r="D497" s="19"/>
      <c r="E497" s="19"/>
      <c r="F497" s="202"/>
      <c r="G497" s="19"/>
      <c r="H497" s="19"/>
      <c r="I497" s="19"/>
      <c r="J497" s="21"/>
      <c r="K497" s="105" t="str">
        <f>IF(G497="", "", IF(E497="Billets de train", "", IF(E497="", "", VLOOKUP(G497, Listes!$G$31:$H$33, 2, FALSE))))</f>
        <v/>
      </c>
      <c r="L497" s="95"/>
    </row>
    <row r="498" spans="1:12" ht="20.100000000000001" customHeight="1" x14ac:dyDescent="0.25">
      <c r="A498" s="43">
        <v>492</v>
      </c>
      <c r="B498" s="18"/>
      <c r="C498" s="18"/>
      <c r="D498" s="19"/>
      <c r="E498" s="19"/>
      <c r="F498" s="202"/>
      <c r="G498" s="19"/>
      <c r="H498" s="19"/>
      <c r="I498" s="19"/>
      <c r="J498" s="21"/>
      <c r="K498" s="105" t="str">
        <f>IF(G498="", "", IF(E498="Billets de train", "", IF(E498="", "", VLOOKUP(G498, Listes!$G$31:$H$33, 2, FALSE))))</f>
        <v/>
      </c>
      <c r="L498" s="95"/>
    </row>
    <row r="499" spans="1:12" ht="20.100000000000001" customHeight="1" x14ac:dyDescent="0.25">
      <c r="A499" s="43">
        <v>493</v>
      </c>
      <c r="B499" s="18"/>
      <c r="C499" s="18"/>
      <c r="D499" s="19"/>
      <c r="E499" s="19"/>
      <c r="F499" s="202"/>
      <c r="G499" s="19"/>
      <c r="H499" s="19"/>
      <c r="I499" s="19"/>
      <c r="J499" s="21"/>
      <c r="K499" s="105" t="str">
        <f>IF(G499="", "", IF(E499="Billets de train", "", IF(E499="", "", VLOOKUP(G499, Listes!$G$31:$H$33, 2, FALSE))))</f>
        <v/>
      </c>
      <c r="L499" s="95"/>
    </row>
    <row r="500" spans="1:12" ht="20.100000000000001" customHeight="1" x14ac:dyDescent="0.25">
      <c r="A500" s="43">
        <v>494</v>
      </c>
      <c r="B500" s="18"/>
      <c r="C500" s="18"/>
      <c r="D500" s="19"/>
      <c r="E500" s="19"/>
      <c r="F500" s="202"/>
      <c r="G500" s="19"/>
      <c r="H500" s="19"/>
      <c r="I500" s="19"/>
      <c r="J500" s="21"/>
      <c r="K500" s="105" t="str">
        <f>IF(G500="", "", IF(E500="Billets de train", "", IF(E500="", "", VLOOKUP(G500, Listes!$G$31:$H$33, 2, FALSE))))</f>
        <v/>
      </c>
      <c r="L500" s="95"/>
    </row>
    <row r="501" spans="1:12" ht="20.100000000000001" customHeight="1" x14ac:dyDescent="0.25">
      <c r="A501" s="43">
        <v>495</v>
      </c>
      <c r="B501" s="18"/>
      <c r="C501" s="18"/>
      <c r="D501" s="19"/>
      <c r="E501" s="19"/>
      <c r="F501" s="202"/>
      <c r="G501" s="19"/>
      <c r="H501" s="19"/>
      <c r="I501" s="19"/>
      <c r="J501" s="21"/>
      <c r="K501" s="105" t="str">
        <f>IF(G501="", "", IF(E501="Billets de train", "", IF(E501="", "", VLOOKUP(G501, Listes!$G$31:$H$33, 2, FALSE))))</f>
        <v/>
      </c>
      <c r="L501" s="95"/>
    </row>
    <row r="502" spans="1:12" ht="20.100000000000001" customHeight="1" x14ac:dyDescent="0.25">
      <c r="A502" s="43">
        <v>496</v>
      </c>
      <c r="B502" s="18"/>
      <c r="C502" s="18"/>
      <c r="D502" s="19"/>
      <c r="E502" s="19"/>
      <c r="F502" s="202"/>
      <c r="G502" s="19"/>
      <c r="H502" s="19"/>
      <c r="I502" s="19"/>
      <c r="J502" s="21"/>
      <c r="K502" s="105" t="str">
        <f>IF(G502="", "", IF(E502="Billets de train", "", IF(E502="", "", VLOOKUP(G502, Listes!$G$31:$H$33, 2, FALSE))))</f>
        <v/>
      </c>
      <c r="L502" s="95"/>
    </row>
    <row r="503" spans="1:12" ht="20.100000000000001" customHeight="1" x14ac:dyDescent="0.25">
      <c r="A503" s="43">
        <v>497</v>
      </c>
      <c r="B503" s="18"/>
      <c r="C503" s="18"/>
      <c r="D503" s="19"/>
      <c r="E503" s="19"/>
      <c r="F503" s="202"/>
      <c r="G503" s="19"/>
      <c r="H503" s="19"/>
      <c r="I503" s="19"/>
      <c r="J503" s="21"/>
      <c r="K503" s="105" t="str">
        <f>IF(G503="", "", IF(E503="Billets de train", "", IF(E503="", "", VLOOKUP(G503, Listes!$G$31:$H$33, 2, FALSE))))</f>
        <v/>
      </c>
      <c r="L503" s="95"/>
    </row>
    <row r="504" spans="1:12" ht="20.100000000000001" customHeight="1" x14ac:dyDescent="0.25">
      <c r="A504" s="43">
        <v>498</v>
      </c>
      <c r="B504" s="18"/>
      <c r="C504" s="18"/>
      <c r="D504" s="19"/>
      <c r="E504" s="19"/>
      <c r="F504" s="202"/>
      <c r="G504" s="19"/>
      <c r="H504" s="19"/>
      <c r="I504" s="19"/>
      <c r="J504" s="21"/>
      <c r="K504" s="105" t="str">
        <f>IF(G504="", "", IF(E504="Billets de train", "", IF(E504="", "", VLOOKUP(G504, Listes!$G$31:$H$33, 2, FALSE))))</f>
        <v/>
      </c>
      <c r="L504" s="95"/>
    </row>
    <row r="505" spans="1:12" ht="20.100000000000001" customHeight="1" x14ac:dyDescent="0.25">
      <c r="A505" s="43">
        <v>499</v>
      </c>
      <c r="B505" s="18"/>
      <c r="C505" s="18"/>
      <c r="D505" s="19"/>
      <c r="E505" s="19"/>
      <c r="F505" s="202"/>
      <c r="G505" s="19"/>
      <c r="H505" s="19"/>
      <c r="I505" s="19"/>
      <c r="J505" s="21"/>
      <c r="K505" s="105" t="str">
        <f>IF(G505="", "", IF(E505="Billets de train", "", IF(E505="", "", VLOOKUP(G505, Listes!$G$31:$H$33, 2, FALSE))))</f>
        <v/>
      </c>
      <c r="L505" s="95"/>
    </row>
    <row r="506" spans="1:12" ht="20.100000000000001" customHeight="1" thickBot="1" x14ac:dyDescent="0.3">
      <c r="A506" s="44">
        <v>500</v>
      </c>
      <c r="B506" s="22"/>
      <c r="C506" s="22"/>
      <c r="D506" s="23"/>
      <c r="E506" s="19"/>
      <c r="F506" s="202"/>
      <c r="G506" s="19"/>
      <c r="H506" s="23"/>
      <c r="I506" s="23"/>
      <c r="J506" s="25"/>
      <c r="K506" s="105" t="str">
        <f>IF(G506="", "", IF(E506="Billets de train", "", IF(E506="", "", VLOOKUP(G506, Listes!$G$31:$H$33, 2, FALSE))))</f>
        <v/>
      </c>
      <c r="L506" s="96"/>
    </row>
    <row r="507" spans="1:12" s="45" customFormat="1" ht="20.100000000000001" customHeight="1" thickBot="1" x14ac:dyDescent="0.35">
      <c r="C507" s="48"/>
      <c r="D507" s="54"/>
      <c r="E507" s="59"/>
      <c r="F507" s="54"/>
      <c r="G507" s="93" t="s">
        <v>35</v>
      </c>
      <c r="H507" s="254"/>
      <c r="I507" s="254"/>
      <c r="J507" s="46">
        <f>SUM(J7:J506)</f>
        <v>0</v>
      </c>
      <c r="K507" s="30"/>
      <c r="L507" s="30"/>
    </row>
    <row r="508" spans="1:12" x14ac:dyDescent="0.25">
      <c r="D508" s="29"/>
    </row>
  </sheetData>
  <sheetProtection password="C903" sheet="1" objects="1" scenarios="1"/>
  <mergeCells count="4">
    <mergeCell ref="A1:L1"/>
    <mergeCell ref="A2:L2"/>
    <mergeCell ref="A3:A4"/>
    <mergeCell ref="C4:D4"/>
  </mergeCells>
  <phoneticPr fontId="29" type="noConversion"/>
  <conditionalFormatting sqref="G7:G506">
    <cfRule type="expression" dxfId="64" priority="1">
      <formula>$E7="Billets de train"</formula>
    </cfRule>
  </conditionalFormatting>
  <dataValidations count="3">
    <dataValidation showInputMessage="1" showErrorMessage="1" sqref="H5:H506 I5 I7:I506"/>
    <dataValidation operator="greaterThan" allowBlank="1" showInputMessage="1" showErrorMessage="1" sqref="K7:K506"/>
    <dataValidation type="decimal" operator="greaterThan" allowBlank="1" showInputMessage="1" showErrorMessage="1" sqref="J7:J506">
      <formula1>0</formula1>
    </dataValidation>
  </dataValidations>
  <pageMargins left="0.7" right="0.7" top="0.75" bottom="0.75" header="0.3" footer="0.3"/>
  <pageSetup paperSize="9" scale="50" fitToHeight="0" orientation="landscape" r:id="rId1"/>
  <extLst>
    <ext xmlns:x14="http://schemas.microsoft.com/office/spreadsheetml/2009/9/main" uri="{CCE6A557-97BC-4b89-ADB6-D9C93CAAB3DF}">
      <x14:dataValidations xmlns:xm="http://schemas.microsoft.com/office/excel/2006/main" count="3">
        <x14:dataValidation type="list" showInputMessage="1" showErrorMessage="1">
          <x14:formula1>
            <xm:f>Listes!$C$3:$C$4</xm:f>
          </x14:formula1>
          <xm:sqref>E7:E506</xm:sqref>
        </x14:dataValidation>
        <x14:dataValidation type="list" showInputMessage="1" showErrorMessage="1">
          <x14:formula1>
            <xm:f>Listes!$G$31:$G$33</xm:f>
          </x14:formula1>
          <xm:sqref>G7:G506</xm:sqref>
        </x14:dataValidation>
        <x14:dataValidation type="list" showInputMessage="1" showErrorMessage="1">
          <x14:formula1>
            <xm:f>Listes!$C$11:$C$12</xm:f>
          </x14:formula1>
          <xm:sqref>F7:F506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tabColor theme="9" tint="-0.249977111117893"/>
    <pageSetUpPr fitToPage="1"/>
  </sheetPr>
  <dimension ref="A1:R507"/>
  <sheetViews>
    <sheetView topLeftCell="E1" zoomScale="80" zoomScaleNormal="80" workbookViewId="0">
      <pane ySplit="4" topLeftCell="A5" activePane="bottomLeft" state="frozen"/>
      <selection activeCell="D19" sqref="D19"/>
      <selection pane="bottomLeft" activeCell="K10" sqref="K10"/>
    </sheetView>
  </sheetViews>
  <sheetFormatPr baseColWidth="10" defaultColWidth="11.42578125" defaultRowHeight="29.25" customHeight="1" x14ac:dyDescent="0.25"/>
  <cols>
    <col min="1" max="1" width="10.7109375" style="30" customWidth="1"/>
    <col min="2" max="2" width="42.85546875" style="30" customWidth="1"/>
    <col min="3" max="3" width="35" style="30" bestFit="1" customWidth="1"/>
    <col min="4" max="4" width="15.7109375" style="30" customWidth="1"/>
    <col min="5" max="5" width="41.5703125" style="30" customWidth="1"/>
    <col min="6" max="7" width="44" style="30" customWidth="1"/>
    <col min="8" max="8" width="45.5703125" style="30" bestFit="1" customWidth="1"/>
    <col min="9" max="9" width="37" style="30" customWidth="1"/>
    <col min="10" max="10" width="23.5703125" style="357" customWidth="1"/>
    <col min="11" max="11" width="26.140625" style="30" bestFit="1" customWidth="1"/>
    <col min="12" max="12" width="23.5703125" style="30" bestFit="1" customWidth="1"/>
    <col min="13" max="13" width="12.28515625" style="30" hidden="1" customWidth="1"/>
    <col min="14" max="16" width="15.7109375" style="30" hidden="1" customWidth="1"/>
    <col min="17" max="17" width="15.7109375" style="30" customWidth="1"/>
    <col min="18" max="18" width="45.7109375" style="30" customWidth="1"/>
    <col min="19" max="16384" width="11.42578125" style="30"/>
  </cols>
  <sheetData>
    <row r="1" spans="1:18" ht="29.25" customHeight="1" thickBot="1" x14ac:dyDescent="0.3">
      <c r="A1" s="609" t="s">
        <v>4</v>
      </c>
      <c r="B1" s="610"/>
      <c r="C1" s="610"/>
      <c r="D1" s="610"/>
      <c r="E1" s="610"/>
      <c r="F1" s="610"/>
      <c r="G1" s="610"/>
      <c r="H1" s="610"/>
      <c r="I1" s="610"/>
      <c r="J1" s="610"/>
      <c r="K1" s="610"/>
      <c r="L1" s="610"/>
      <c r="M1" s="610"/>
      <c r="N1" s="610"/>
      <c r="O1" s="610"/>
      <c r="P1" s="610"/>
      <c r="Q1" s="610"/>
      <c r="R1" s="611"/>
    </row>
    <row r="2" spans="1:18" ht="41.25" customHeight="1" thickBot="1" x14ac:dyDescent="0.3">
      <c r="A2" s="612" t="s">
        <v>168</v>
      </c>
      <c r="B2" s="613"/>
      <c r="C2" s="613"/>
      <c r="D2" s="613"/>
      <c r="E2" s="613"/>
      <c r="F2" s="613"/>
      <c r="G2" s="613"/>
      <c r="H2" s="613"/>
      <c r="I2" s="613"/>
      <c r="J2" s="613"/>
      <c r="K2" s="613"/>
      <c r="L2" s="613"/>
      <c r="M2" s="613"/>
      <c r="N2" s="613"/>
      <c r="O2" s="613"/>
      <c r="P2" s="613"/>
      <c r="Q2" s="613"/>
      <c r="R2" s="614"/>
    </row>
    <row r="3" spans="1:18" ht="29.25" customHeight="1" x14ac:dyDescent="0.25">
      <c r="A3" s="615" t="s">
        <v>0</v>
      </c>
      <c r="B3" s="216" t="s">
        <v>70</v>
      </c>
      <c r="C3" s="216" t="s">
        <v>123</v>
      </c>
      <c r="D3" s="216" t="s">
        <v>117</v>
      </c>
      <c r="E3" s="216" t="s">
        <v>265</v>
      </c>
      <c r="F3" s="216" t="s">
        <v>119</v>
      </c>
      <c r="G3" s="216" t="s">
        <v>40</v>
      </c>
      <c r="H3" s="216" t="s">
        <v>34</v>
      </c>
      <c r="I3" s="216" t="s">
        <v>120</v>
      </c>
      <c r="J3" s="216" t="s">
        <v>277</v>
      </c>
      <c r="K3" s="216" t="s">
        <v>214</v>
      </c>
      <c r="L3" s="216" t="s">
        <v>215</v>
      </c>
      <c r="M3" s="216" t="s">
        <v>172</v>
      </c>
      <c r="N3" s="624" t="s">
        <v>148</v>
      </c>
      <c r="O3" s="625"/>
      <c r="P3" s="626"/>
      <c r="Q3" s="216" t="s">
        <v>76</v>
      </c>
      <c r="R3" s="217" t="s">
        <v>27</v>
      </c>
    </row>
    <row r="4" spans="1:18" ht="29.25" customHeight="1" thickBot="1" x14ac:dyDescent="0.3">
      <c r="A4" s="616"/>
      <c r="B4" s="218" t="s">
        <v>121</v>
      </c>
      <c r="C4" s="218" t="s">
        <v>122</v>
      </c>
      <c r="D4" s="619" t="s">
        <v>187</v>
      </c>
      <c r="E4" s="621"/>
      <c r="F4" s="218" t="s">
        <v>125</v>
      </c>
      <c r="G4" s="218" t="s">
        <v>223</v>
      </c>
      <c r="H4" s="218" t="s">
        <v>77</v>
      </c>
      <c r="I4" s="218" t="s">
        <v>188</v>
      </c>
      <c r="J4" s="218" t="s">
        <v>273</v>
      </c>
      <c r="K4" s="218" t="s">
        <v>217</v>
      </c>
      <c r="L4" s="255" t="s">
        <v>218</v>
      </c>
      <c r="M4" s="233"/>
      <c r="N4" s="619" t="s">
        <v>157</v>
      </c>
      <c r="O4" s="620"/>
      <c r="P4" s="621"/>
      <c r="Q4" s="218" t="s">
        <v>126</v>
      </c>
      <c r="R4" s="219" t="s">
        <v>28</v>
      </c>
    </row>
    <row r="5" spans="1:18" ht="29.25" customHeight="1" x14ac:dyDescent="0.25">
      <c r="A5" s="256"/>
      <c r="B5" s="218"/>
      <c r="C5" s="218"/>
      <c r="D5" s="257"/>
      <c r="E5" s="258"/>
      <c r="F5" s="218"/>
      <c r="G5" s="218"/>
      <c r="H5" s="218"/>
      <c r="I5" s="218"/>
      <c r="J5" s="218"/>
      <c r="K5" s="218"/>
      <c r="L5" s="216" t="s">
        <v>2</v>
      </c>
      <c r="M5" s="233"/>
      <c r="N5" s="257"/>
      <c r="O5" s="259"/>
      <c r="P5" s="258"/>
      <c r="Q5" s="260">
        <f>SUM(Q7:Q506)</f>
        <v>0</v>
      </c>
      <c r="R5" s="219"/>
    </row>
    <row r="6" spans="1:18" ht="29.25" customHeight="1" x14ac:dyDescent="0.25">
      <c r="A6" s="36" t="s">
        <v>29</v>
      </c>
      <c r="B6" s="37" t="s">
        <v>150</v>
      </c>
      <c r="C6" s="37" t="s">
        <v>104</v>
      </c>
      <c r="D6" s="37" t="s">
        <v>97</v>
      </c>
      <c r="E6" s="37">
        <v>24</v>
      </c>
      <c r="F6" s="37"/>
      <c r="G6" s="37" t="s">
        <v>224</v>
      </c>
      <c r="H6" s="37" t="s">
        <v>65</v>
      </c>
      <c r="I6" s="37">
        <v>1</v>
      </c>
      <c r="J6" s="38" t="s">
        <v>274</v>
      </c>
      <c r="K6" s="246">
        <v>45292</v>
      </c>
      <c r="L6" s="246">
        <v>45292</v>
      </c>
      <c r="M6" s="37" t="s">
        <v>173</v>
      </c>
      <c r="N6" s="38">
        <v>11.231999999999999</v>
      </c>
      <c r="O6" s="38"/>
      <c r="P6" s="38"/>
      <c r="Q6" s="40">
        <v>44.93</v>
      </c>
      <c r="R6" s="41"/>
    </row>
    <row r="7" spans="1:18" ht="29.25" customHeight="1" x14ac:dyDescent="0.25">
      <c r="A7" s="42">
        <v>1</v>
      </c>
      <c r="B7" s="397"/>
      <c r="C7" s="19"/>
      <c r="D7" s="19"/>
      <c r="E7" s="19"/>
      <c r="F7" s="19"/>
      <c r="G7" s="19"/>
      <c r="H7" s="106" t="str">
        <f>IF(C7="","",IF(C7="","",(VLOOKUP(C7,Listes!$B$31:$C$35,2,FALSE))))</f>
        <v/>
      </c>
      <c r="I7" s="210" t="str">
        <f t="shared" ref="I7:I71" si="0">IF(H7="Frais de déplacement (barèmes kilométriques) ",1,"")</f>
        <v/>
      </c>
      <c r="J7" s="210"/>
      <c r="K7" s="351"/>
      <c r="L7" s="351"/>
      <c r="M7" s="100" t="str">
        <f>IF(H7="","",IF(H7="","",(VLOOKUP(H7,Listes!$C$31:$D$35,2,FALSE))))</f>
        <v/>
      </c>
      <c r="N7" s="99" t="str">
        <f>IF($H7="","",IF($C7=Listes!$B$32,IF('Dépenses forfaitaires'!$E7&lt;=Listes!$B$53,('Dépenses forfaitaires'!$E7*(VLOOKUP('Dépenses forfaitaires'!$D7,Listes!$A$54:$E$60,2,FALSE))),IF('Dépenses forfaitaires'!$E7&gt;Listes!$E$53,('Dépenses forfaitaires'!$E7*(VLOOKUP('Dépenses forfaitaires'!$D7,Listes!$A$54:$E$60,5,FALSE))),('Dépenses forfaitaires'!$E7*(VLOOKUP('Dépenses forfaitaires'!$D7,Listes!$A$54:$E$60,3,FALSE)))+(VLOOKUP('Dépenses forfaitaires'!$D7,Listes!$A$54:$E$60,4,FALSE))))))</f>
        <v/>
      </c>
      <c r="O7" s="99" t="str">
        <f>IF($H7="","",IF($C7=Listes!$B$31,IF('Dépenses forfaitaires'!$E7&lt;=Listes!$B$42,('Dépenses forfaitaires'!$E7*(VLOOKUP('Dépenses forfaitaires'!$D7,Listes!$A$43:$E$49,2,FALSE))),IF('Dépenses forfaitaires'!$E7&gt;Listes!$D$42,('Dépenses forfaitaires'!$E7*(VLOOKUP('Dépenses forfaitaires'!$D7,Listes!$A$43:$E$49,5,FALSE))),('Dépenses forfaitaires'!$E7*(VLOOKUP('Dépenses forfaitaires'!$D7,Listes!$A$43:$E$49,3,FALSE)))+(VLOOKUP('Dépenses forfaitaires'!$D7,Listes!$A$43:$E$49,4,FALSE))))))</f>
        <v/>
      </c>
      <c r="P7" s="99" t="str">
        <f>IF($H7="","",IF($C7=Listes!$B$34,Listes!$I$31,IF($C7=Listes!$B$35,(VLOOKUP('Dépenses forfaitaires'!$F7,Listes!$E$31:$F$36,2,FALSE)),IF($C7=Listes!$B$33,IF('Dépenses forfaitaires'!$E7&lt;=Listes!$A$64,'Dépenses forfaitaires'!$E7*Listes!$A$65,IF('Dépenses forfaitaires'!$E7&gt;Listes!$D$64,'Dépenses forfaitaires'!$E7*Listes!$D$65,(('Dépenses forfaitaires'!$E7*Listes!$B$65)+Listes!$C$65)))))))</f>
        <v/>
      </c>
      <c r="Q7" s="100" t="str">
        <f t="shared" ref="Q7:Q71" si="1">IF($I7="","",($P7+$O7+$N7)*$I7)</f>
        <v/>
      </c>
      <c r="R7" s="210"/>
    </row>
    <row r="8" spans="1:18" ht="29.25" customHeight="1" x14ac:dyDescent="0.25">
      <c r="A8" s="43">
        <v>2</v>
      </c>
      <c r="B8" s="397"/>
      <c r="C8" s="19"/>
      <c r="D8" s="19"/>
      <c r="E8" s="19"/>
      <c r="F8" s="19"/>
      <c r="G8" s="19"/>
      <c r="H8" s="106" t="str">
        <f>IF(C8="","",IF(C8="","",(VLOOKUP(C8,Listes!$B$31:$C$35,2,FALSE))))</f>
        <v/>
      </c>
      <c r="I8" s="210" t="str">
        <f t="shared" si="0"/>
        <v/>
      </c>
      <c r="J8" s="210"/>
      <c r="K8" s="351"/>
      <c r="L8" s="351"/>
      <c r="M8" s="100" t="str">
        <f>IF(H8="","",IF(H8="","",(VLOOKUP(H8,Listes!$C$31:$D$35,2,FALSE))))</f>
        <v/>
      </c>
      <c r="N8" s="99" t="str">
        <f>IF($H8="","",IF($C8=Listes!$B$32,IF('Dépenses forfaitaires'!$E8&lt;=Listes!$B$53,('Dépenses forfaitaires'!$E8*(VLOOKUP('Dépenses forfaitaires'!$D8,Listes!$A$54:$E$60,2,FALSE))),IF('Dépenses forfaitaires'!$E8&gt;Listes!$E$53,('Dépenses forfaitaires'!$E8*(VLOOKUP('Dépenses forfaitaires'!$D8,Listes!$A$54:$E$60,5,FALSE))),('Dépenses forfaitaires'!$E8*(VLOOKUP('Dépenses forfaitaires'!$D8,Listes!$A$54:$E$60,3,FALSE)))+(VLOOKUP('Dépenses forfaitaires'!$D8,Listes!$A$54:$E$60,4,FALSE))))))</f>
        <v/>
      </c>
      <c r="O8" s="99" t="str">
        <f>IF($H8="","",IF($C8=Listes!$B$31,IF('Dépenses forfaitaires'!$E8&lt;=Listes!$B$42,('Dépenses forfaitaires'!$E8*(VLOOKUP('Dépenses forfaitaires'!$D8,Listes!$A$43:$E$49,2,FALSE))),IF('Dépenses forfaitaires'!$E8&gt;Listes!$D$42,('Dépenses forfaitaires'!$E8*(VLOOKUP('Dépenses forfaitaires'!$D8,Listes!$A$43:$E$49,5,FALSE))),('Dépenses forfaitaires'!$E8*(VLOOKUP('Dépenses forfaitaires'!$D8,Listes!$A$43:$E$49,3,FALSE)))+(VLOOKUP('Dépenses forfaitaires'!$D8,Listes!$A$43:$E$49,4,FALSE))))))</f>
        <v/>
      </c>
      <c r="P8" s="99" t="str">
        <f>IF($H8="","",IF($C8=Listes!$B$34,Listes!$I$31,IF($C8=Listes!$B$35,(VLOOKUP('Dépenses forfaitaires'!$F8,Listes!$E$31:$F$36,2,FALSE)),IF($C8=Listes!$B$33,IF('Dépenses forfaitaires'!$E8&lt;=Listes!$A$64,'Dépenses forfaitaires'!$E8*Listes!$A$65,IF('Dépenses forfaitaires'!$E8&gt;Listes!$D$64,'Dépenses forfaitaires'!$E8*Listes!$D$65,(('Dépenses forfaitaires'!$E8*Listes!$B$65)+Listes!$C$65)))))))</f>
        <v/>
      </c>
      <c r="Q8" s="100" t="str">
        <f t="shared" si="1"/>
        <v/>
      </c>
      <c r="R8" s="210"/>
    </row>
    <row r="9" spans="1:18" ht="29.25" customHeight="1" x14ac:dyDescent="0.25">
      <c r="A9" s="43">
        <v>3</v>
      </c>
      <c r="B9" s="397"/>
      <c r="C9" s="19"/>
      <c r="D9" s="19"/>
      <c r="E9" s="19"/>
      <c r="F9" s="19"/>
      <c r="G9" s="19"/>
      <c r="H9" s="106" t="str">
        <f>IF(C9="","",IF(C9="","",(VLOOKUP(C9,Listes!$B$31:$C$35,2,FALSE))))</f>
        <v/>
      </c>
      <c r="I9" s="210" t="str">
        <f t="shared" si="0"/>
        <v/>
      </c>
      <c r="J9" s="210"/>
      <c r="K9" s="351"/>
      <c r="L9" s="351"/>
      <c r="M9" s="100" t="str">
        <f>IF(H9="","",IF(H9="","",(VLOOKUP(H9,Listes!$C$31:$D$35,2,FALSE))))</f>
        <v/>
      </c>
      <c r="N9" s="99" t="str">
        <f>IF($H9="","",IF($C9=Listes!$B$32,IF('Dépenses forfaitaires'!$E9&lt;=Listes!$B$53,('Dépenses forfaitaires'!$E9*(VLOOKUP('Dépenses forfaitaires'!$D9,Listes!$A$54:$E$60,2,FALSE))),IF('Dépenses forfaitaires'!$E9&gt;Listes!$E$53,('Dépenses forfaitaires'!$E9*(VLOOKUP('Dépenses forfaitaires'!$D9,Listes!$A$54:$E$60,5,FALSE))),('Dépenses forfaitaires'!$E9*(VLOOKUP('Dépenses forfaitaires'!$D9,Listes!$A$54:$E$60,3,FALSE)))+(VLOOKUP('Dépenses forfaitaires'!$D9,Listes!$A$54:$E$60,4,FALSE))))))</f>
        <v/>
      </c>
      <c r="O9" s="99" t="str">
        <f>IF($H9="","",IF($C9=Listes!$B$31,IF('Dépenses forfaitaires'!$E9&lt;=Listes!$B$42,('Dépenses forfaitaires'!$E9*(VLOOKUP('Dépenses forfaitaires'!$D9,Listes!$A$43:$E$49,2,FALSE))),IF('Dépenses forfaitaires'!$E9&gt;Listes!$D$42,('Dépenses forfaitaires'!$E9*(VLOOKUP('Dépenses forfaitaires'!$D9,Listes!$A$43:$E$49,5,FALSE))),('Dépenses forfaitaires'!$E9*(VLOOKUP('Dépenses forfaitaires'!$D9,Listes!$A$43:$E$49,3,FALSE)))+(VLOOKUP('Dépenses forfaitaires'!$D9,Listes!$A$43:$E$49,4,FALSE))))))</f>
        <v/>
      </c>
      <c r="P9" s="99" t="str">
        <f>IF($H9="","",IF($C9=Listes!$B$34,Listes!$I$31,IF($C9=Listes!$B$35,(VLOOKUP('Dépenses forfaitaires'!$F9,Listes!$E$31:$F$36,2,FALSE)),IF($C9=Listes!$B$33,IF('Dépenses forfaitaires'!$E9&lt;=Listes!$A$64,'Dépenses forfaitaires'!$E9*Listes!$A$65,IF('Dépenses forfaitaires'!$E9&gt;Listes!$D$64,'Dépenses forfaitaires'!$E9*Listes!$D$65,(('Dépenses forfaitaires'!$E9*Listes!$B$65)+Listes!$C$65)))))))</f>
        <v/>
      </c>
      <c r="Q9" s="100" t="str">
        <f t="shared" si="1"/>
        <v/>
      </c>
      <c r="R9" s="210"/>
    </row>
    <row r="10" spans="1:18" ht="29.25" customHeight="1" x14ac:dyDescent="0.25">
      <c r="A10" s="43">
        <v>4</v>
      </c>
      <c r="B10" s="397"/>
      <c r="C10" s="19"/>
      <c r="D10" s="19"/>
      <c r="E10" s="19"/>
      <c r="F10" s="19"/>
      <c r="G10" s="19"/>
      <c r="H10" s="106" t="str">
        <f>IF(C10="","",IF(C10="","",(VLOOKUP(C10,Listes!$B$31:$C$35,2,FALSE))))</f>
        <v/>
      </c>
      <c r="I10" s="210" t="str">
        <f t="shared" si="0"/>
        <v/>
      </c>
      <c r="J10" s="210"/>
      <c r="K10" s="351"/>
      <c r="L10" s="351"/>
      <c r="M10" s="100" t="str">
        <f>IF(H10="","",IF(H10="","",(VLOOKUP(H10,Listes!$C$31:$D$35,2,FALSE))))</f>
        <v/>
      </c>
      <c r="N10" s="99" t="str">
        <f>IF($H10="","",IF($C10=Listes!$B$32,IF('Dépenses forfaitaires'!$E10&lt;=Listes!$B$53,('Dépenses forfaitaires'!$E10*(VLOOKUP('Dépenses forfaitaires'!$D10,Listes!$A$54:$E$60,2,FALSE))),IF('Dépenses forfaitaires'!$E10&gt;Listes!$E$53,('Dépenses forfaitaires'!$E10*(VLOOKUP('Dépenses forfaitaires'!$D10,Listes!$A$54:$E$60,5,FALSE))),('Dépenses forfaitaires'!$E10*(VLOOKUP('Dépenses forfaitaires'!$D10,Listes!$A$54:$E$60,3,FALSE)))+(VLOOKUP('Dépenses forfaitaires'!$D10,Listes!$A$54:$E$60,4,FALSE))))))</f>
        <v/>
      </c>
      <c r="O10" s="99" t="str">
        <f>IF($H10="","",IF($C10=Listes!$B$31,IF('Dépenses forfaitaires'!$E10&lt;=Listes!$B$42,('Dépenses forfaitaires'!$E10*(VLOOKUP('Dépenses forfaitaires'!$D10,Listes!$A$43:$E$49,2,FALSE))),IF('Dépenses forfaitaires'!$E10&gt;Listes!$D$42,('Dépenses forfaitaires'!$E10*(VLOOKUP('Dépenses forfaitaires'!$D10,Listes!$A$43:$E$49,5,FALSE))),('Dépenses forfaitaires'!$E10*(VLOOKUP('Dépenses forfaitaires'!$D10,Listes!$A$43:$E$49,3,FALSE)))+(VLOOKUP('Dépenses forfaitaires'!$D10,Listes!$A$43:$E$49,4,FALSE))))))</f>
        <v/>
      </c>
      <c r="P10" s="99" t="str">
        <f>IF($H10="","",IF($C10=Listes!$B$34,Listes!$I$31,IF($C10=Listes!$B$35,(VLOOKUP('Dépenses forfaitaires'!$F10,Listes!$E$31:$F$36,2,FALSE)),IF($C10=Listes!$B$33,IF('Dépenses forfaitaires'!$E10&lt;=Listes!$A$64,'Dépenses forfaitaires'!$E10*Listes!$A$65,IF('Dépenses forfaitaires'!$E10&gt;Listes!$D$64,'Dépenses forfaitaires'!$E10*Listes!$D$65,(('Dépenses forfaitaires'!$E10*Listes!$B$65)+Listes!$C$65)))))))</f>
        <v/>
      </c>
      <c r="Q10" s="100" t="str">
        <f t="shared" si="1"/>
        <v/>
      </c>
      <c r="R10" s="210"/>
    </row>
    <row r="11" spans="1:18" ht="29.25" customHeight="1" x14ac:dyDescent="0.25">
      <c r="A11" s="43">
        <v>5</v>
      </c>
      <c r="B11" s="397"/>
      <c r="C11" s="19"/>
      <c r="D11" s="19"/>
      <c r="E11" s="398"/>
      <c r="F11" s="19"/>
      <c r="G11" s="19"/>
      <c r="H11" s="106" t="str">
        <f>IF(C11="","",IF(C11="","",(VLOOKUP(C11,Listes!$B$31:$C$35,2,FALSE))))</f>
        <v/>
      </c>
      <c r="I11" s="210" t="str">
        <f t="shared" si="0"/>
        <v/>
      </c>
      <c r="J11" s="210"/>
      <c r="K11" s="351"/>
      <c r="L11" s="351"/>
      <c r="M11" s="100" t="str">
        <f>IF(H11="","",IF(H11="","",(VLOOKUP(H11,Listes!$C$31:$D$35,2,FALSE))))</f>
        <v/>
      </c>
      <c r="N11" s="99" t="str">
        <f>IF($H11="","",IF($C11=Listes!$B$32,IF('Dépenses forfaitaires'!$E11&lt;=Listes!$B$53,('Dépenses forfaitaires'!$E11*(VLOOKUP('Dépenses forfaitaires'!$D11,Listes!$A$54:$E$60,2,FALSE))),IF('Dépenses forfaitaires'!$E11&gt;Listes!$E$53,('Dépenses forfaitaires'!$E11*(VLOOKUP('Dépenses forfaitaires'!$D11,Listes!$A$54:$E$60,5,FALSE))),('Dépenses forfaitaires'!$E11*(VLOOKUP('Dépenses forfaitaires'!$D11,Listes!$A$54:$E$60,3,FALSE)))+(VLOOKUP('Dépenses forfaitaires'!$D11,Listes!$A$54:$E$60,4,FALSE))))))</f>
        <v/>
      </c>
      <c r="O11" s="99" t="str">
        <f>IF($H11="","",IF($C11=Listes!$B$31,IF('Dépenses forfaitaires'!$E11&lt;=Listes!$B$42,('Dépenses forfaitaires'!$E11*(VLOOKUP('Dépenses forfaitaires'!$D11,Listes!$A$43:$E$49,2,FALSE))),IF('Dépenses forfaitaires'!$E11&gt;Listes!$D$42,('Dépenses forfaitaires'!$E11*(VLOOKUP('Dépenses forfaitaires'!$D11,Listes!$A$43:$E$49,5,FALSE))),('Dépenses forfaitaires'!$E11*(VLOOKUP('Dépenses forfaitaires'!$D11,Listes!$A$43:$E$49,3,FALSE)))+(VLOOKUP('Dépenses forfaitaires'!$D11,Listes!$A$43:$E$49,4,FALSE))))))</f>
        <v/>
      </c>
      <c r="P11" s="99" t="str">
        <f>IF($H11="","",IF($C11=Listes!$B$34,Listes!$I$31,IF($C11=Listes!$B$35,(VLOOKUP('Dépenses forfaitaires'!$F11,Listes!$E$31:$F$36,2,FALSE)),IF($C11=Listes!$B$33,IF('Dépenses forfaitaires'!$E11&lt;=Listes!$A$64,'Dépenses forfaitaires'!$E11*Listes!$A$65,IF('Dépenses forfaitaires'!$E11&gt;Listes!$D$64,'Dépenses forfaitaires'!$E11*Listes!$D$65,(('Dépenses forfaitaires'!$E11*Listes!$B$65)+Listes!$C$65)))))))</f>
        <v/>
      </c>
      <c r="Q11" s="100" t="str">
        <f t="shared" si="1"/>
        <v/>
      </c>
      <c r="R11" s="210"/>
    </row>
    <row r="12" spans="1:18" ht="29.25" customHeight="1" x14ac:dyDescent="0.25">
      <c r="A12" s="43">
        <v>6</v>
      </c>
      <c r="B12" s="397"/>
      <c r="C12" s="19"/>
      <c r="D12" s="19"/>
      <c r="E12" s="19"/>
      <c r="F12" s="19"/>
      <c r="G12" s="19"/>
      <c r="H12" s="106" t="str">
        <f>IF(C12="","",IF(C12="","",(VLOOKUP(C12,Listes!$B$31:$C$35,2,FALSE))))</f>
        <v/>
      </c>
      <c r="I12" s="210" t="str">
        <f t="shared" si="0"/>
        <v/>
      </c>
      <c r="J12" s="210"/>
      <c r="K12" s="351"/>
      <c r="L12" s="351"/>
      <c r="M12" s="100" t="str">
        <f>IF(H12="","",IF(H12="","",(VLOOKUP(H12,Listes!$C$31:$D$35,2,FALSE))))</f>
        <v/>
      </c>
      <c r="N12" s="99" t="str">
        <f>IF($H12="","",IF($C12=Listes!$B$32,IF('Dépenses forfaitaires'!$E12&lt;=Listes!$B$53,('Dépenses forfaitaires'!$E12*(VLOOKUP('Dépenses forfaitaires'!$D12,Listes!$A$54:$E$60,2,FALSE))),IF('Dépenses forfaitaires'!$E12&gt;Listes!$E$53,('Dépenses forfaitaires'!$E12*(VLOOKUP('Dépenses forfaitaires'!$D12,Listes!$A$54:$E$60,5,FALSE))),('Dépenses forfaitaires'!$E12*(VLOOKUP('Dépenses forfaitaires'!$D12,Listes!$A$54:$E$60,3,FALSE)))+(VLOOKUP('Dépenses forfaitaires'!$D12,Listes!$A$54:$E$60,4,FALSE))))))</f>
        <v/>
      </c>
      <c r="O12" s="99" t="str">
        <f>IF($H12="","",IF($C12=Listes!$B$31,IF('Dépenses forfaitaires'!$E12&lt;=Listes!$B$42,('Dépenses forfaitaires'!$E12*(VLOOKUP('Dépenses forfaitaires'!$D12,Listes!$A$43:$E$49,2,FALSE))),IF('Dépenses forfaitaires'!$E12&gt;Listes!$D$42,('Dépenses forfaitaires'!$E12*(VLOOKUP('Dépenses forfaitaires'!$D12,Listes!$A$43:$E$49,5,FALSE))),('Dépenses forfaitaires'!$E12*(VLOOKUP('Dépenses forfaitaires'!$D12,Listes!$A$43:$E$49,3,FALSE)))+(VLOOKUP('Dépenses forfaitaires'!$D12,Listes!$A$43:$E$49,4,FALSE))))))</f>
        <v/>
      </c>
      <c r="P12" s="99" t="str">
        <f>IF($H12="","",IF($C12=Listes!$B$34,Listes!$I$31,IF($C12=Listes!$B$35,(VLOOKUP('Dépenses forfaitaires'!$F12,Listes!$E$31:$F$36,2,FALSE)),IF($C12=Listes!$B$33,IF('Dépenses forfaitaires'!$E12&lt;=Listes!$A$64,'Dépenses forfaitaires'!$E12*Listes!$A$65,IF('Dépenses forfaitaires'!$E12&gt;Listes!$D$64,'Dépenses forfaitaires'!$E12*Listes!$D$65,(('Dépenses forfaitaires'!$E12*Listes!$B$65)+Listes!$C$65)))))))</f>
        <v/>
      </c>
      <c r="Q12" s="100" t="str">
        <f t="shared" si="1"/>
        <v/>
      </c>
      <c r="R12" s="210"/>
    </row>
    <row r="13" spans="1:18" ht="29.25" customHeight="1" x14ac:dyDescent="0.25">
      <c r="A13" s="43">
        <v>7</v>
      </c>
      <c r="B13" s="397"/>
      <c r="C13" s="19"/>
      <c r="D13" s="19"/>
      <c r="E13" s="19"/>
      <c r="F13" s="19"/>
      <c r="G13" s="19"/>
      <c r="H13" s="106" t="str">
        <f>IF(C13="","",IF(C13="","",(VLOOKUP(C13,Listes!$B$31:$C$35,2,FALSE))))</f>
        <v/>
      </c>
      <c r="I13" s="210" t="str">
        <f t="shared" si="0"/>
        <v/>
      </c>
      <c r="J13" s="210"/>
      <c r="K13" s="351"/>
      <c r="L13" s="351"/>
      <c r="M13" s="100" t="str">
        <f>IF(H13="","",IF(H13="","",(VLOOKUP(H13,Listes!$C$31:$D$35,2,FALSE))))</f>
        <v/>
      </c>
      <c r="N13" s="99" t="str">
        <f>IF($H13="","",IF($C13=Listes!$B$32,IF('Dépenses forfaitaires'!$E13&lt;=Listes!$B$53,('Dépenses forfaitaires'!$E13*(VLOOKUP('Dépenses forfaitaires'!$D13,Listes!$A$54:$E$60,2,FALSE))),IF('Dépenses forfaitaires'!$E13&gt;Listes!$E$53,('Dépenses forfaitaires'!$E13*(VLOOKUP('Dépenses forfaitaires'!$D13,Listes!$A$54:$E$60,5,FALSE))),('Dépenses forfaitaires'!$E13*(VLOOKUP('Dépenses forfaitaires'!$D13,Listes!$A$54:$E$60,3,FALSE)))+(VLOOKUP('Dépenses forfaitaires'!$D13,Listes!$A$54:$E$60,4,FALSE))))))</f>
        <v/>
      </c>
      <c r="O13" s="99" t="str">
        <f>IF($H13="","",IF($C13=Listes!$B$31,IF('Dépenses forfaitaires'!$E13&lt;=Listes!$B$42,('Dépenses forfaitaires'!$E13*(VLOOKUP('Dépenses forfaitaires'!$D13,Listes!$A$43:$E$49,2,FALSE))),IF('Dépenses forfaitaires'!$E13&gt;Listes!$D$42,('Dépenses forfaitaires'!$E13*(VLOOKUP('Dépenses forfaitaires'!$D13,Listes!$A$43:$E$49,5,FALSE))),('Dépenses forfaitaires'!$E13*(VLOOKUP('Dépenses forfaitaires'!$D13,Listes!$A$43:$E$49,3,FALSE)))+(VLOOKUP('Dépenses forfaitaires'!$D13,Listes!$A$43:$E$49,4,FALSE))))))</f>
        <v/>
      </c>
      <c r="P13" s="99" t="str">
        <f>IF($H13="","",IF($C13=Listes!$B$34,Listes!$I$31,IF($C13=Listes!$B$35,(VLOOKUP('Dépenses forfaitaires'!$F13,Listes!$E$31:$F$36,2,FALSE)),IF($C13=Listes!$B$33,IF('Dépenses forfaitaires'!$E13&lt;=Listes!$A$64,'Dépenses forfaitaires'!$E13*Listes!$A$65,IF('Dépenses forfaitaires'!$E13&gt;Listes!$D$64,'Dépenses forfaitaires'!$E13*Listes!$D$65,(('Dépenses forfaitaires'!$E13*Listes!$B$65)+Listes!$C$65)))))))</f>
        <v/>
      </c>
      <c r="Q13" s="100" t="str">
        <f t="shared" si="1"/>
        <v/>
      </c>
      <c r="R13" s="210"/>
    </row>
    <row r="14" spans="1:18" ht="29.25" customHeight="1" x14ac:dyDescent="0.25">
      <c r="A14" s="43">
        <v>8</v>
      </c>
      <c r="B14" s="397"/>
      <c r="C14" s="19"/>
      <c r="D14" s="19"/>
      <c r="E14" s="19"/>
      <c r="F14" s="19"/>
      <c r="G14" s="19"/>
      <c r="H14" s="106" t="str">
        <f>IF(C14="","",IF(C14="","",(VLOOKUP(C14,Listes!$B$31:$C$35,2,FALSE))))</f>
        <v/>
      </c>
      <c r="I14" s="210" t="str">
        <f t="shared" si="0"/>
        <v/>
      </c>
      <c r="J14" s="210"/>
      <c r="K14" s="351"/>
      <c r="L14" s="351"/>
      <c r="M14" s="100" t="str">
        <f>IF(H14="","",IF(H14="","",(VLOOKUP(H14,Listes!$C$31:$D$35,2,FALSE))))</f>
        <v/>
      </c>
      <c r="N14" s="99" t="str">
        <f>IF($H14="","",IF($C14=Listes!$B$32,IF('Dépenses forfaitaires'!$E14&lt;=Listes!$B$53,('Dépenses forfaitaires'!$E14*(VLOOKUP('Dépenses forfaitaires'!$D14,Listes!$A$54:$E$60,2,FALSE))),IF('Dépenses forfaitaires'!$E14&gt;Listes!$E$53,('Dépenses forfaitaires'!$E14*(VLOOKUP('Dépenses forfaitaires'!$D14,Listes!$A$54:$E$60,5,FALSE))),('Dépenses forfaitaires'!$E14*(VLOOKUP('Dépenses forfaitaires'!$D14,Listes!$A$54:$E$60,3,FALSE)))+(VLOOKUP('Dépenses forfaitaires'!$D14,Listes!$A$54:$E$60,4,FALSE))))))</f>
        <v/>
      </c>
      <c r="O14" s="99" t="str">
        <f>IF($H14="","",IF($C14=Listes!$B$31,IF('Dépenses forfaitaires'!$E14&lt;=Listes!$B$42,('Dépenses forfaitaires'!$E14*(VLOOKUP('Dépenses forfaitaires'!$D14,Listes!$A$43:$E$49,2,FALSE))),IF('Dépenses forfaitaires'!$E14&gt;Listes!$D$42,('Dépenses forfaitaires'!$E14*(VLOOKUP('Dépenses forfaitaires'!$D14,Listes!$A$43:$E$49,5,FALSE))),('Dépenses forfaitaires'!$E14*(VLOOKUP('Dépenses forfaitaires'!$D14,Listes!$A$43:$E$49,3,FALSE)))+(VLOOKUP('Dépenses forfaitaires'!$D14,Listes!$A$43:$E$49,4,FALSE))))))</f>
        <v/>
      </c>
      <c r="P14" s="99" t="str">
        <f>IF($H14="","",IF($C14=Listes!$B$34,Listes!$I$31,IF($C14=Listes!$B$35,(VLOOKUP('Dépenses forfaitaires'!$F14,Listes!$E$31:$F$36,2,FALSE)),IF($C14=Listes!$B$33,IF('Dépenses forfaitaires'!$E14&lt;=Listes!$A$64,'Dépenses forfaitaires'!$E14*Listes!$A$65,IF('Dépenses forfaitaires'!$E14&gt;Listes!$D$64,'Dépenses forfaitaires'!$E14*Listes!$D$65,(('Dépenses forfaitaires'!$E14*Listes!$B$65)+Listes!$C$65)))))))</f>
        <v/>
      </c>
      <c r="Q14" s="100" t="str">
        <f t="shared" si="1"/>
        <v/>
      </c>
      <c r="R14" s="210"/>
    </row>
    <row r="15" spans="1:18" ht="29.25" customHeight="1" x14ac:dyDescent="0.25">
      <c r="A15" s="43">
        <v>9</v>
      </c>
      <c r="B15" s="397"/>
      <c r="C15" s="19"/>
      <c r="D15" s="19"/>
      <c r="E15" s="19"/>
      <c r="F15" s="19"/>
      <c r="G15" s="19"/>
      <c r="H15" s="106" t="str">
        <f>IF(C15="","",IF(C15="","",(VLOOKUP(C15,Listes!$B$31:$C$35,2,FALSE))))</f>
        <v/>
      </c>
      <c r="I15" s="210" t="str">
        <f t="shared" si="0"/>
        <v/>
      </c>
      <c r="J15" s="210"/>
      <c r="K15" s="351"/>
      <c r="L15" s="351"/>
      <c r="M15" s="100" t="str">
        <f>IF(H15="","",IF(H15="","",(VLOOKUP(H15,Listes!$C$31:$D$35,2,FALSE))))</f>
        <v/>
      </c>
      <c r="N15" s="99" t="str">
        <f>IF($H15="","",IF($C15=Listes!$B$32,IF('Dépenses forfaitaires'!$E15&lt;=Listes!$B$53,('Dépenses forfaitaires'!$E15*(VLOOKUP('Dépenses forfaitaires'!$D15,Listes!$A$54:$E$60,2,FALSE))),IF('Dépenses forfaitaires'!$E15&gt;Listes!$E$53,('Dépenses forfaitaires'!$E15*(VLOOKUP('Dépenses forfaitaires'!$D15,Listes!$A$54:$E$60,5,FALSE))),('Dépenses forfaitaires'!$E15*(VLOOKUP('Dépenses forfaitaires'!$D15,Listes!$A$54:$E$60,3,FALSE)))+(VLOOKUP('Dépenses forfaitaires'!$D15,Listes!$A$54:$E$60,4,FALSE))))))</f>
        <v/>
      </c>
      <c r="O15" s="99" t="str">
        <f>IF($H15="","",IF($C15=Listes!$B$31,IF('Dépenses forfaitaires'!$E15&lt;=Listes!$B$42,('Dépenses forfaitaires'!$E15*(VLOOKUP('Dépenses forfaitaires'!$D15,Listes!$A$43:$E$49,2,FALSE))),IF('Dépenses forfaitaires'!$E15&gt;Listes!$D$42,('Dépenses forfaitaires'!$E15*(VLOOKUP('Dépenses forfaitaires'!$D15,Listes!$A$43:$E$49,5,FALSE))),('Dépenses forfaitaires'!$E15*(VLOOKUP('Dépenses forfaitaires'!$D15,Listes!$A$43:$E$49,3,FALSE)))+(VLOOKUP('Dépenses forfaitaires'!$D15,Listes!$A$43:$E$49,4,FALSE))))))</f>
        <v/>
      </c>
      <c r="P15" s="99" t="str">
        <f>IF($H15="","",IF($C15=Listes!$B$34,Listes!$I$31,IF($C15=Listes!$B$35,(VLOOKUP('Dépenses forfaitaires'!$F15,Listes!$E$31:$F$36,2,FALSE)),IF($C15=Listes!$B$33,IF('Dépenses forfaitaires'!$E15&lt;=Listes!$A$64,'Dépenses forfaitaires'!$E15*Listes!$A$65,IF('Dépenses forfaitaires'!$E15&gt;Listes!$D$64,'Dépenses forfaitaires'!$E15*Listes!$D$65,(('Dépenses forfaitaires'!$E15*Listes!$B$65)+Listes!$C$65)))))))</f>
        <v/>
      </c>
      <c r="Q15" s="100" t="str">
        <f t="shared" si="1"/>
        <v/>
      </c>
      <c r="R15" s="210"/>
    </row>
    <row r="16" spans="1:18" ht="29.25" customHeight="1" x14ac:dyDescent="0.25">
      <c r="A16" s="43">
        <v>10</v>
      </c>
      <c r="B16" s="397"/>
      <c r="C16" s="19"/>
      <c r="D16" s="19"/>
      <c r="E16" s="19"/>
      <c r="F16" s="19"/>
      <c r="G16" s="19"/>
      <c r="H16" s="106" t="str">
        <f>IF(C16="","",IF(C16="","",(VLOOKUP(C16,Listes!$B$31:$C$35,2,FALSE))))</f>
        <v/>
      </c>
      <c r="I16" s="210" t="str">
        <f t="shared" si="0"/>
        <v/>
      </c>
      <c r="J16" s="210"/>
      <c r="K16" s="351"/>
      <c r="L16" s="351"/>
      <c r="M16" s="100" t="str">
        <f>IF(H16="","",IF(H16="","",(VLOOKUP(H16,Listes!$C$31:$D$35,2,FALSE))))</f>
        <v/>
      </c>
      <c r="N16" s="99" t="str">
        <f>IF($H16="","",IF($C16=Listes!$B$32,IF('Dépenses forfaitaires'!$E16&lt;=Listes!$B$53,('Dépenses forfaitaires'!$E16*(VLOOKUP('Dépenses forfaitaires'!$D16,Listes!$A$54:$E$60,2,FALSE))),IF('Dépenses forfaitaires'!$E16&gt;Listes!$E$53,('Dépenses forfaitaires'!$E16*(VLOOKUP('Dépenses forfaitaires'!$D16,Listes!$A$54:$E$60,5,FALSE))),('Dépenses forfaitaires'!$E16*(VLOOKUP('Dépenses forfaitaires'!$D16,Listes!$A$54:$E$60,3,FALSE)))+(VLOOKUP('Dépenses forfaitaires'!$D16,Listes!$A$54:$E$60,4,FALSE))))))</f>
        <v/>
      </c>
      <c r="O16" s="99" t="str">
        <f>IF($H16="","",IF($C16=Listes!$B$31,IF('Dépenses forfaitaires'!$E16&lt;=Listes!$B$42,('Dépenses forfaitaires'!$E16*(VLOOKUP('Dépenses forfaitaires'!$D16,Listes!$A$43:$E$49,2,FALSE))),IF('Dépenses forfaitaires'!$E16&gt;Listes!$D$42,('Dépenses forfaitaires'!$E16*(VLOOKUP('Dépenses forfaitaires'!$D16,Listes!$A$43:$E$49,5,FALSE))),('Dépenses forfaitaires'!$E16*(VLOOKUP('Dépenses forfaitaires'!$D16,Listes!$A$43:$E$49,3,FALSE)))+(VLOOKUP('Dépenses forfaitaires'!$D16,Listes!$A$43:$E$49,4,FALSE))))))</f>
        <v/>
      </c>
      <c r="P16" s="99" t="str">
        <f>IF($H16="","",IF($C16=Listes!$B$34,Listes!$I$31,IF($C16=Listes!$B$35,(VLOOKUP('Dépenses forfaitaires'!$F16,Listes!$E$31:$F$36,2,FALSE)),IF($C16=Listes!$B$33,IF('Dépenses forfaitaires'!$E16&lt;=Listes!$A$64,'Dépenses forfaitaires'!$E16*Listes!$A$65,IF('Dépenses forfaitaires'!$E16&gt;Listes!$D$64,'Dépenses forfaitaires'!$E16*Listes!$D$65,(('Dépenses forfaitaires'!$E16*Listes!$B$65)+Listes!$C$65)))))))</f>
        <v/>
      </c>
      <c r="Q16" s="100" t="str">
        <f t="shared" si="1"/>
        <v/>
      </c>
      <c r="R16" s="210"/>
    </row>
    <row r="17" spans="1:18" ht="29.25" customHeight="1" x14ac:dyDescent="0.25">
      <c r="A17" s="43">
        <v>11</v>
      </c>
      <c r="B17" s="397"/>
      <c r="C17" s="19"/>
      <c r="D17" s="19"/>
      <c r="E17" s="19"/>
      <c r="F17" s="19"/>
      <c r="G17" s="19"/>
      <c r="H17" s="106" t="str">
        <f>IF(C17="","",IF(C17="","",(VLOOKUP(C17,Listes!$B$31:$C$35,2,FALSE))))</f>
        <v/>
      </c>
      <c r="I17" s="210" t="str">
        <f t="shared" si="0"/>
        <v/>
      </c>
      <c r="J17" s="210"/>
      <c r="K17" s="351"/>
      <c r="L17" s="351"/>
      <c r="M17" s="100" t="str">
        <f>IF(H17="","",IF(H17="","",(VLOOKUP(H17,Listes!$C$31:$D$35,2,FALSE))))</f>
        <v/>
      </c>
      <c r="N17" s="99" t="str">
        <f>IF($H17="","",IF($C17=Listes!$B$32,IF('Dépenses forfaitaires'!$E17&lt;=Listes!$B$53,('Dépenses forfaitaires'!$E17*(VLOOKUP('Dépenses forfaitaires'!$D17,Listes!$A$54:$E$60,2,FALSE))),IF('Dépenses forfaitaires'!$E17&gt;Listes!$E$53,('Dépenses forfaitaires'!$E17*(VLOOKUP('Dépenses forfaitaires'!$D17,Listes!$A$54:$E$60,5,FALSE))),('Dépenses forfaitaires'!$E17*(VLOOKUP('Dépenses forfaitaires'!$D17,Listes!$A$54:$E$60,3,FALSE)))+(VLOOKUP('Dépenses forfaitaires'!$D17,Listes!$A$54:$E$60,4,FALSE))))))</f>
        <v/>
      </c>
      <c r="O17" s="99" t="str">
        <f>IF($H17="","",IF($C17=Listes!$B$31,IF('Dépenses forfaitaires'!$E17&lt;=Listes!$B$42,('Dépenses forfaitaires'!$E17*(VLOOKUP('Dépenses forfaitaires'!$D17,Listes!$A$43:$E$49,2,FALSE))),IF('Dépenses forfaitaires'!$E17&gt;Listes!$D$42,('Dépenses forfaitaires'!$E17*(VLOOKUP('Dépenses forfaitaires'!$D17,Listes!$A$43:$E$49,5,FALSE))),('Dépenses forfaitaires'!$E17*(VLOOKUP('Dépenses forfaitaires'!$D17,Listes!$A$43:$E$49,3,FALSE)))+(VLOOKUP('Dépenses forfaitaires'!$D17,Listes!$A$43:$E$49,4,FALSE))))))</f>
        <v/>
      </c>
      <c r="P17" s="99" t="str">
        <f>IF($H17="","",IF($C17=Listes!$B$34,Listes!$I$31,IF($C17=Listes!$B$35,(VLOOKUP('Dépenses forfaitaires'!$F17,Listes!$E$31:$F$36,2,FALSE)),IF($C17=Listes!$B$33,IF('Dépenses forfaitaires'!$E17&lt;=Listes!$A$64,'Dépenses forfaitaires'!$E17*Listes!$A$65,IF('Dépenses forfaitaires'!$E17&gt;Listes!$D$64,'Dépenses forfaitaires'!$E17*Listes!$D$65,(('Dépenses forfaitaires'!$E17*Listes!$B$65)+Listes!$C$65)))))))</f>
        <v/>
      </c>
      <c r="Q17" s="100" t="str">
        <f t="shared" si="1"/>
        <v/>
      </c>
      <c r="R17" s="210"/>
    </row>
    <row r="18" spans="1:18" ht="29.25" customHeight="1" x14ac:dyDescent="0.25">
      <c r="A18" s="43">
        <v>12</v>
      </c>
      <c r="B18" s="397"/>
      <c r="C18" s="19"/>
      <c r="D18" s="19"/>
      <c r="E18" s="19"/>
      <c r="F18" s="19"/>
      <c r="G18" s="19"/>
      <c r="H18" s="106" t="str">
        <f>IF(C18="","",IF(C18="","",(VLOOKUP(C18,Listes!$B$31:$C$35,2,FALSE))))</f>
        <v/>
      </c>
      <c r="I18" s="210" t="str">
        <f t="shared" si="0"/>
        <v/>
      </c>
      <c r="J18" s="210"/>
      <c r="K18" s="351"/>
      <c r="L18" s="351"/>
      <c r="M18" s="100" t="str">
        <f>IF(H18="","",IF(H18="","",(VLOOKUP(H18,Listes!$C$31:$D$35,2,FALSE))))</f>
        <v/>
      </c>
      <c r="N18" s="99" t="str">
        <f>IF($H18="","",IF($C18=Listes!$B$32,IF('Dépenses forfaitaires'!$E18&lt;=Listes!$B$53,('Dépenses forfaitaires'!$E18*(VLOOKUP('Dépenses forfaitaires'!$D18,Listes!$A$54:$E$60,2,FALSE))),IF('Dépenses forfaitaires'!$E18&gt;Listes!$E$53,('Dépenses forfaitaires'!$E18*(VLOOKUP('Dépenses forfaitaires'!$D18,Listes!$A$54:$E$60,5,FALSE))),('Dépenses forfaitaires'!$E18*(VLOOKUP('Dépenses forfaitaires'!$D18,Listes!$A$54:$E$60,3,FALSE)))+(VLOOKUP('Dépenses forfaitaires'!$D18,Listes!$A$54:$E$60,4,FALSE))))))</f>
        <v/>
      </c>
      <c r="O18" s="99" t="str">
        <f>IF($H18="","",IF($C18=Listes!$B$31,IF('Dépenses forfaitaires'!$E18&lt;=Listes!$B$42,('Dépenses forfaitaires'!$E18*(VLOOKUP('Dépenses forfaitaires'!$D18,Listes!$A$43:$E$49,2,FALSE))),IF('Dépenses forfaitaires'!$E18&gt;Listes!$D$42,('Dépenses forfaitaires'!$E18*(VLOOKUP('Dépenses forfaitaires'!$D18,Listes!$A$43:$E$49,5,FALSE))),('Dépenses forfaitaires'!$E18*(VLOOKUP('Dépenses forfaitaires'!$D18,Listes!$A$43:$E$49,3,FALSE)))+(VLOOKUP('Dépenses forfaitaires'!$D18,Listes!$A$43:$E$49,4,FALSE))))))</f>
        <v/>
      </c>
      <c r="P18" s="99" t="str">
        <f>IF($H18="","",IF($C18=Listes!$B$34,Listes!$I$31,IF($C18=Listes!$B$35,(VLOOKUP('Dépenses forfaitaires'!$F18,Listes!$E$31:$F$36,2,FALSE)),IF($C18=Listes!$B$33,IF('Dépenses forfaitaires'!$E18&lt;=Listes!$A$64,'Dépenses forfaitaires'!$E18*Listes!$A$65,IF('Dépenses forfaitaires'!$E18&gt;Listes!$D$64,'Dépenses forfaitaires'!$E18*Listes!$D$65,(('Dépenses forfaitaires'!$E18*Listes!$B$65)+Listes!$C$65)))))))</f>
        <v/>
      </c>
      <c r="Q18" s="100" t="str">
        <f t="shared" si="1"/>
        <v/>
      </c>
      <c r="R18" s="210"/>
    </row>
    <row r="19" spans="1:18" ht="29.25" customHeight="1" x14ac:dyDescent="0.25">
      <c r="A19" s="43">
        <v>13</v>
      </c>
      <c r="B19" s="397"/>
      <c r="C19" s="19"/>
      <c r="D19" s="19"/>
      <c r="E19" s="19"/>
      <c r="F19" s="19"/>
      <c r="G19" s="19"/>
      <c r="H19" s="106" t="str">
        <f>IF(C19="","",IF(C19="","",(VLOOKUP(C19,Listes!$B$31:$C$35,2,FALSE))))</f>
        <v/>
      </c>
      <c r="I19" s="210" t="str">
        <f t="shared" si="0"/>
        <v/>
      </c>
      <c r="J19" s="210"/>
      <c r="K19" s="351"/>
      <c r="L19" s="351"/>
      <c r="M19" s="100" t="str">
        <f>IF(H19="","",IF(H19="","",(VLOOKUP(H19,Listes!$C$31:$D$35,2,FALSE))))</f>
        <v/>
      </c>
      <c r="N19" s="99" t="str">
        <f>IF($H19="","",IF($C19=Listes!$B$32,IF('Dépenses forfaitaires'!$E19&lt;=Listes!$B$53,('Dépenses forfaitaires'!$E19*(VLOOKUP('Dépenses forfaitaires'!$D19,Listes!$A$54:$E$60,2,FALSE))),IF('Dépenses forfaitaires'!$E19&gt;Listes!$E$53,('Dépenses forfaitaires'!$E19*(VLOOKUP('Dépenses forfaitaires'!$D19,Listes!$A$54:$E$60,5,FALSE))),('Dépenses forfaitaires'!$E19*(VLOOKUP('Dépenses forfaitaires'!$D19,Listes!$A$54:$E$60,3,FALSE)))+(VLOOKUP('Dépenses forfaitaires'!$D19,Listes!$A$54:$E$60,4,FALSE))))))</f>
        <v/>
      </c>
      <c r="O19" s="99" t="str">
        <f>IF($H19="","",IF($C19=Listes!$B$31,IF('Dépenses forfaitaires'!$E19&lt;=Listes!$B$42,('Dépenses forfaitaires'!$E19*(VLOOKUP('Dépenses forfaitaires'!$D19,Listes!$A$43:$E$49,2,FALSE))),IF('Dépenses forfaitaires'!$E19&gt;Listes!$D$42,('Dépenses forfaitaires'!$E19*(VLOOKUP('Dépenses forfaitaires'!$D19,Listes!$A$43:$E$49,5,FALSE))),('Dépenses forfaitaires'!$E19*(VLOOKUP('Dépenses forfaitaires'!$D19,Listes!$A$43:$E$49,3,FALSE)))+(VLOOKUP('Dépenses forfaitaires'!$D19,Listes!$A$43:$E$49,4,FALSE))))))</f>
        <v/>
      </c>
      <c r="P19" s="99" t="str">
        <f>IF($H19="","",IF($C19=Listes!$B$34,Listes!$I$31,IF($C19=Listes!$B$35,(VLOOKUP('Dépenses forfaitaires'!$F19,Listes!$E$31:$F$36,2,FALSE)),IF($C19=Listes!$B$33,IF('Dépenses forfaitaires'!$E19&lt;=Listes!$A$64,'Dépenses forfaitaires'!$E19*Listes!$A$65,IF('Dépenses forfaitaires'!$E19&gt;Listes!$D$64,'Dépenses forfaitaires'!$E19*Listes!$D$65,(('Dépenses forfaitaires'!$E19*Listes!$B$65)+Listes!$C$65)))))))</f>
        <v/>
      </c>
      <c r="Q19" s="100" t="str">
        <f t="shared" si="1"/>
        <v/>
      </c>
      <c r="R19" s="210"/>
    </row>
    <row r="20" spans="1:18" ht="29.25" customHeight="1" x14ac:dyDescent="0.25">
      <c r="A20" s="43">
        <v>14</v>
      </c>
      <c r="B20" s="397"/>
      <c r="C20" s="19"/>
      <c r="D20" s="19"/>
      <c r="E20" s="19"/>
      <c r="F20" s="19"/>
      <c r="G20" s="19"/>
      <c r="H20" s="106" t="str">
        <f>IF(C20="","",IF(C20="","",(VLOOKUP(C20,Listes!$B$31:$C$35,2,FALSE))))</f>
        <v/>
      </c>
      <c r="I20" s="210" t="str">
        <f t="shared" si="0"/>
        <v/>
      </c>
      <c r="J20" s="210"/>
      <c r="K20" s="351"/>
      <c r="L20" s="351"/>
      <c r="M20" s="100" t="str">
        <f>IF(H20="","",IF(H20="","",(VLOOKUP(H20,Listes!$C$31:$D$35,2,FALSE))))</f>
        <v/>
      </c>
      <c r="N20" s="99" t="str">
        <f>IF($H20="","",IF($C20=Listes!$B$32,IF('Dépenses forfaitaires'!$E20&lt;=Listes!$B$53,('Dépenses forfaitaires'!$E20*(VLOOKUP('Dépenses forfaitaires'!$D20,Listes!$A$54:$E$60,2,FALSE))),IF('Dépenses forfaitaires'!$E20&gt;Listes!$E$53,('Dépenses forfaitaires'!$E20*(VLOOKUP('Dépenses forfaitaires'!$D20,Listes!$A$54:$E$60,5,FALSE))),('Dépenses forfaitaires'!$E20*(VLOOKUP('Dépenses forfaitaires'!$D20,Listes!$A$54:$E$60,3,FALSE)))+(VLOOKUP('Dépenses forfaitaires'!$D20,Listes!$A$54:$E$60,4,FALSE))))))</f>
        <v/>
      </c>
      <c r="O20" s="99" t="str">
        <f>IF($H20="","",IF($C20=Listes!$B$31,IF('Dépenses forfaitaires'!$E20&lt;=Listes!$B$42,('Dépenses forfaitaires'!$E20*(VLOOKUP('Dépenses forfaitaires'!$D20,Listes!$A$43:$E$49,2,FALSE))),IF('Dépenses forfaitaires'!$E20&gt;Listes!$D$42,('Dépenses forfaitaires'!$E20*(VLOOKUP('Dépenses forfaitaires'!$D20,Listes!$A$43:$E$49,5,FALSE))),('Dépenses forfaitaires'!$E20*(VLOOKUP('Dépenses forfaitaires'!$D20,Listes!$A$43:$E$49,3,FALSE)))+(VLOOKUP('Dépenses forfaitaires'!$D20,Listes!$A$43:$E$49,4,FALSE))))))</f>
        <v/>
      </c>
      <c r="P20" s="99" t="str">
        <f>IF($H20="","",IF($C20=Listes!$B$34,Listes!$I$31,IF($C20=Listes!$B$35,(VLOOKUP('Dépenses forfaitaires'!$F20,Listes!$E$31:$F$36,2,FALSE)),IF($C20=Listes!$B$33,IF('Dépenses forfaitaires'!$E20&lt;=Listes!$A$64,'Dépenses forfaitaires'!$E20*Listes!$A$65,IF('Dépenses forfaitaires'!$E20&gt;Listes!$D$64,'Dépenses forfaitaires'!$E20*Listes!$D$65,(('Dépenses forfaitaires'!$E20*Listes!$B$65)+Listes!$C$65)))))))</f>
        <v/>
      </c>
      <c r="Q20" s="100" t="str">
        <f t="shared" si="1"/>
        <v/>
      </c>
      <c r="R20" s="210"/>
    </row>
    <row r="21" spans="1:18" ht="29.25" customHeight="1" x14ac:dyDescent="0.25">
      <c r="A21" s="43">
        <v>15</v>
      </c>
      <c r="B21" s="397"/>
      <c r="C21" s="19"/>
      <c r="D21" s="19"/>
      <c r="E21" s="19"/>
      <c r="F21" s="19"/>
      <c r="G21" s="19"/>
      <c r="H21" s="106" t="str">
        <f>IF(C21="","",IF(C21="","",(VLOOKUP(C21,Listes!$B$31:$C$35,2,FALSE))))</f>
        <v/>
      </c>
      <c r="I21" s="210" t="str">
        <f t="shared" si="0"/>
        <v/>
      </c>
      <c r="J21" s="210"/>
      <c r="K21" s="351"/>
      <c r="L21" s="351"/>
      <c r="M21" s="100" t="str">
        <f>IF(H21="","",IF(H21="","",(VLOOKUP(H21,Listes!$C$31:$D$35,2,FALSE))))</f>
        <v/>
      </c>
      <c r="N21" s="99" t="str">
        <f>IF($H21="","",IF($C21=Listes!$B$32,IF('Dépenses forfaitaires'!$E21&lt;=Listes!$B$53,('Dépenses forfaitaires'!$E21*(VLOOKUP('Dépenses forfaitaires'!$D21,Listes!$A$54:$E$60,2,FALSE))),IF('Dépenses forfaitaires'!$E21&gt;Listes!$E$53,('Dépenses forfaitaires'!$E21*(VLOOKUP('Dépenses forfaitaires'!$D21,Listes!$A$54:$E$60,5,FALSE))),('Dépenses forfaitaires'!$E21*(VLOOKUP('Dépenses forfaitaires'!$D21,Listes!$A$54:$E$60,3,FALSE)))+(VLOOKUP('Dépenses forfaitaires'!$D21,Listes!$A$54:$E$60,4,FALSE))))))</f>
        <v/>
      </c>
      <c r="O21" s="99" t="str">
        <f>IF($H21="","",IF($C21=Listes!$B$31,IF('Dépenses forfaitaires'!$E21&lt;=Listes!$B$42,('Dépenses forfaitaires'!$E21*(VLOOKUP('Dépenses forfaitaires'!$D21,Listes!$A$43:$E$49,2,FALSE))),IF('Dépenses forfaitaires'!$E21&gt;Listes!$D$42,('Dépenses forfaitaires'!$E21*(VLOOKUP('Dépenses forfaitaires'!$D21,Listes!$A$43:$E$49,5,FALSE))),('Dépenses forfaitaires'!$E21*(VLOOKUP('Dépenses forfaitaires'!$D21,Listes!$A$43:$E$49,3,FALSE)))+(VLOOKUP('Dépenses forfaitaires'!$D21,Listes!$A$43:$E$49,4,FALSE))))))</f>
        <v/>
      </c>
      <c r="P21" s="99" t="str">
        <f>IF($H21="","",IF($C21=Listes!$B$34,Listes!$I$31,IF($C21=Listes!$B$35,(VLOOKUP('Dépenses forfaitaires'!$F21,Listes!$E$31:$F$36,2,FALSE)),IF($C21=Listes!$B$33,IF('Dépenses forfaitaires'!$E21&lt;=Listes!$A$64,'Dépenses forfaitaires'!$E21*Listes!$A$65,IF('Dépenses forfaitaires'!$E21&gt;Listes!$D$64,'Dépenses forfaitaires'!$E21*Listes!$D$65,(('Dépenses forfaitaires'!$E21*Listes!$B$65)+Listes!$C$65)))))))</f>
        <v/>
      </c>
      <c r="Q21" s="100" t="str">
        <f t="shared" si="1"/>
        <v/>
      </c>
      <c r="R21" s="210"/>
    </row>
    <row r="22" spans="1:18" ht="29.25" customHeight="1" x14ac:dyDescent="0.25">
      <c r="A22" s="43">
        <v>16</v>
      </c>
      <c r="B22" s="397"/>
      <c r="C22" s="19"/>
      <c r="D22" s="19"/>
      <c r="E22" s="19"/>
      <c r="F22" s="19"/>
      <c r="G22" s="19"/>
      <c r="H22" s="106" t="str">
        <f>IF(C22="","",IF(C22="","",(VLOOKUP(C22,Listes!$B$31:$C$35,2,FALSE))))</f>
        <v/>
      </c>
      <c r="I22" s="210" t="str">
        <f t="shared" si="0"/>
        <v/>
      </c>
      <c r="J22" s="210"/>
      <c r="K22" s="351"/>
      <c r="L22" s="351"/>
      <c r="M22" s="100" t="str">
        <f>IF(H22="","",IF(H22="","",(VLOOKUP(H22,Listes!$C$31:$D$35,2,FALSE))))</f>
        <v/>
      </c>
      <c r="N22" s="99" t="str">
        <f>IF($H22="","",IF($C22=Listes!$B$32,IF('Dépenses forfaitaires'!$E22&lt;=Listes!$B$53,('Dépenses forfaitaires'!$E22*(VLOOKUP('Dépenses forfaitaires'!$D22,Listes!$A$54:$E$60,2,FALSE))),IF('Dépenses forfaitaires'!$E22&gt;Listes!$E$53,('Dépenses forfaitaires'!$E22*(VLOOKUP('Dépenses forfaitaires'!$D22,Listes!$A$54:$E$60,5,FALSE))),('Dépenses forfaitaires'!$E22*(VLOOKUP('Dépenses forfaitaires'!$D22,Listes!$A$54:$E$60,3,FALSE)))+(VLOOKUP('Dépenses forfaitaires'!$D22,Listes!$A$54:$E$60,4,FALSE))))))</f>
        <v/>
      </c>
      <c r="O22" s="99" t="str">
        <f>IF($H22="","",IF($C22=Listes!$B$31,IF('Dépenses forfaitaires'!$E22&lt;=Listes!$B$42,('Dépenses forfaitaires'!$E22*(VLOOKUP('Dépenses forfaitaires'!$D22,Listes!$A$43:$E$49,2,FALSE))),IF('Dépenses forfaitaires'!$E22&gt;Listes!$D$42,('Dépenses forfaitaires'!$E22*(VLOOKUP('Dépenses forfaitaires'!$D22,Listes!$A$43:$E$49,5,FALSE))),('Dépenses forfaitaires'!$E22*(VLOOKUP('Dépenses forfaitaires'!$D22,Listes!$A$43:$E$49,3,FALSE)))+(VLOOKUP('Dépenses forfaitaires'!$D22,Listes!$A$43:$E$49,4,FALSE))))))</f>
        <v/>
      </c>
      <c r="P22" s="99" t="str">
        <f>IF($H22="","",IF($C22=Listes!$B$34,Listes!$I$31,IF($C22=Listes!$B$35,(VLOOKUP('Dépenses forfaitaires'!$F22,Listes!$E$31:$F$36,2,FALSE)),IF($C22=Listes!$B$33,IF('Dépenses forfaitaires'!$E22&lt;=Listes!$A$64,'Dépenses forfaitaires'!$E22*Listes!$A$65,IF('Dépenses forfaitaires'!$E22&gt;Listes!$D$64,'Dépenses forfaitaires'!$E22*Listes!$D$65,(('Dépenses forfaitaires'!$E22*Listes!$B$65)+Listes!$C$65)))))))</f>
        <v/>
      </c>
      <c r="Q22" s="100" t="str">
        <f t="shared" si="1"/>
        <v/>
      </c>
      <c r="R22" s="210"/>
    </row>
    <row r="23" spans="1:18" ht="29.25" customHeight="1" x14ac:dyDescent="0.25">
      <c r="A23" s="43">
        <v>17</v>
      </c>
      <c r="B23" s="19"/>
      <c r="C23" s="19"/>
      <c r="D23" s="19"/>
      <c r="E23" s="19"/>
      <c r="F23" s="19"/>
      <c r="G23" s="19"/>
      <c r="H23" s="106" t="str">
        <f>IF(C23="","",IF(C23="","",(VLOOKUP(C23,Listes!$B$31:$C$35,2,FALSE))))</f>
        <v/>
      </c>
      <c r="I23" s="210" t="str">
        <f t="shared" si="0"/>
        <v/>
      </c>
      <c r="J23" s="210"/>
      <c r="K23" s="210"/>
      <c r="L23" s="210"/>
      <c r="M23" s="100" t="str">
        <f>IF(H23="","",IF(H23="","",(VLOOKUP(H23,Listes!$C$31:$D$35,2,FALSE))))</f>
        <v/>
      </c>
      <c r="N23" s="99" t="str">
        <f>IF($H23="","",IF($C23=Listes!$B$32,IF('Dépenses forfaitaires'!$E23&lt;=Listes!$B$53,('Dépenses forfaitaires'!$E23*(VLOOKUP('Dépenses forfaitaires'!$D23,Listes!$A$54:$E$60,2,FALSE))),IF('Dépenses forfaitaires'!$E23&gt;Listes!$E$53,('Dépenses forfaitaires'!$E23*(VLOOKUP('Dépenses forfaitaires'!$D23,Listes!$A$54:$E$60,5,FALSE))),('Dépenses forfaitaires'!$E23*(VLOOKUP('Dépenses forfaitaires'!$D23,Listes!$A$54:$E$60,3,FALSE)))+(VLOOKUP('Dépenses forfaitaires'!$D23,Listes!$A$54:$E$60,4,FALSE))))))</f>
        <v/>
      </c>
      <c r="O23" s="99" t="str">
        <f>IF($H23="","",IF($C23=Listes!$B$31,IF('Dépenses forfaitaires'!$E23&lt;=Listes!$B$42,('Dépenses forfaitaires'!$E23*(VLOOKUP('Dépenses forfaitaires'!$D23,Listes!$A$43:$E$49,2,FALSE))),IF('Dépenses forfaitaires'!$E23&gt;Listes!$D$42,('Dépenses forfaitaires'!$E23*(VLOOKUP('Dépenses forfaitaires'!$D23,Listes!$A$43:$E$49,5,FALSE))),('Dépenses forfaitaires'!$E23*(VLOOKUP('Dépenses forfaitaires'!$D23,Listes!$A$43:$E$49,3,FALSE)))+(VLOOKUP('Dépenses forfaitaires'!$D23,Listes!$A$43:$E$49,4,FALSE))))))</f>
        <v/>
      </c>
      <c r="P23" s="99" t="str">
        <f>IF($H23="","",IF($C23=Listes!$B$34,Listes!$I$31,IF($C23=Listes!$B$35,(VLOOKUP('Dépenses forfaitaires'!$F23,Listes!$E$31:$F$36,2,FALSE)),IF($C23=Listes!$B$33,IF('Dépenses forfaitaires'!$E23&lt;=Listes!$A$64,'Dépenses forfaitaires'!$E23*Listes!$A$65,IF('Dépenses forfaitaires'!$E23&gt;Listes!$D$64,'Dépenses forfaitaires'!$E23*Listes!$D$65,(('Dépenses forfaitaires'!$E23*Listes!$B$65)+Listes!$C$65)))))))</f>
        <v/>
      </c>
      <c r="Q23" s="100" t="str">
        <f t="shared" si="1"/>
        <v/>
      </c>
      <c r="R23" s="210"/>
    </row>
    <row r="24" spans="1:18" ht="29.25" customHeight="1" x14ac:dyDescent="0.25">
      <c r="A24" s="43">
        <v>18</v>
      </c>
      <c r="B24" s="19"/>
      <c r="C24" s="19"/>
      <c r="D24" s="19"/>
      <c r="E24" s="19"/>
      <c r="F24" s="19"/>
      <c r="G24" s="19"/>
      <c r="H24" s="106" t="str">
        <f>IF(C24="","",IF(C24="","",(VLOOKUP(C24,Listes!$B$31:$C$35,2,FALSE))))</f>
        <v/>
      </c>
      <c r="I24" s="210" t="str">
        <f t="shared" si="0"/>
        <v/>
      </c>
      <c r="J24" s="210"/>
      <c r="K24" s="210"/>
      <c r="L24" s="210"/>
      <c r="M24" s="100" t="str">
        <f>IF(H24="","",IF(H24="","",(VLOOKUP(H24,Listes!$C$31:$D$35,2,FALSE))))</f>
        <v/>
      </c>
      <c r="N24" s="99" t="str">
        <f>IF($H24="","",IF($C24=Listes!$B$32,IF('Dépenses forfaitaires'!$E24&lt;=Listes!$B$53,('Dépenses forfaitaires'!$E24*(VLOOKUP('Dépenses forfaitaires'!$D24,Listes!$A$54:$E$60,2,FALSE))),IF('Dépenses forfaitaires'!$E24&gt;Listes!$E$53,('Dépenses forfaitaires'!$E24*(VLOOKUP('Dépenses forfaitaires'!$D24,Listes!$A$54:$E$60,5,FALSE))),('Dépenses forfaitaires'!$E24*(VLOOKUP('Dépenses forfaitaires'!$D24,Listes!$A$54:$E$60,3,FALSE)))+(VLOOKUP('Dépenses forfaitaires'!$D24,Listes!$A$54:$E$60,4,FALSE))))))</f>
        <v/>
      </c>
      <c r="O24" s="99" t="str">
        <f>IF($H24="","",IF($C24=Listes!$B$31,IF('Dépenses forfaitaires'!$E24&lt;=Listes!$B$42,('Dépenses forfaitaires'!$E24*(VLOOKUP('Dépenses forfaitaires'!$D24,Listes!$A$43:$E$49,2,FALSE))),IF('Dépenses forfaitaires'!$E24&gt;Listes!$D$42,('Dépenses forfaitaires'!$E24*(VLOOKUP('Dépenses forfaitaires'!$D24,Listes!$A$43:$E$49,5,FALSE))),('Dépenses forfaitaires'!$E24*(VLOOKUP('Dépenses forfaitaires'!$D24,Listes!$A$43:$E$49,3,FALSE)))+(VLOOKUP('Dépenses forfaitaires'!$D24,Listes!$A$43:$E$49,4,FALSE))))))</f>
        <v/>
      </c>
      <c r="P24" s="99" t="str">
        <f>IF($H24="","",IF($C24=Listes!$B$34,Listes!$I$31,IF($C24=Listes!$B$35,(VLOOKUP('Dépenses forfaitaires'!$F24,Listes!$E$31:$F$36,2,FALSE)),IF($C24=Listes!$B$33,IF('Dépenses forfaitaires'!$E24&lt;=Listes!$A$64,'Dépenses forfaitaires'!$E24*Listes!$A$65,IF('Dépenses forfaitaires'!$E24&gt;Listes!$D$64,'Dépenses forfaitaires'!$E24*Listes!$D$65,(('Dépenses forfaitaires'!$E24*Listes!$B$65)+Listes!$C$65)))))))</f>
        <v/>
      </c>
      <c r="Q24" s="100" t="str">
        <f t="shared" si="1"/>
        <v/>
      </c>
      <c r="R24" s="210"/>
    </row>
    <row r="25" spans="1:18" ht="29.25" customHeight="1" x14ac:dyDescent="0.25">
      <c r="A25" s="43">
        <v>19</v>
      </c>
      <c r="B25" s="19"/>
      <c r="C25" s="19"/>
      <c r="D25" s="19"/>
      <c r="E25" s="19"/>
      <c r="F25" s="19"/>
      <c r="G25" s="19"/>
      <c r="H25" s="106" t="str">
        <f>IF(C25="","",IF(C25="","",(VLOOKUP(C25,Listes!$B$31:$C$35,2,FALSE))))</f>
        <v/>
      </c>
      <c r="I25" s="210" t="str">
        <f t="shared" si="0"/>
        <v/>
      </c>
      <c r="J25" s="210"/>
      <c r="K25" s="210"/>
      <c r="L25" s="210"/>
      <c r="M25" s="100" t="str">
        <f>IF(H25="","",IF(H25="","",(VLOOKUP(H25,Listes!$C$31:$D$35,2,FALSE))))</f>
        <v/>
      </c>
      <c r="N25" s="99" t="str">
        <f>IF($H25="","",IF($C25=Listes!$B$32,IF('Dépenses forfaitaires'!$E25&lt;=Listes!$B$53,('Dépenses forfaitaires'!$E25*(VLOOKUP('Dépenses forfaitaires'!$D25,Listes!$A$54:$E$60,2,FALSE))),IF('Dépenses forfaitaires'!$E25&gt;Listes!$E$53,('Dépenses forfaitaires'!$E25*(VLOOKUP('Dépenses forfaitaires'!$D25,Listes!$A$54:$E$60,5,FALSE))),('Dépenses forfaitaires'!$E25*(VLOOKUP('Dépenses forfaitaires'!$D25,Listes!$A$54:$E$60,3,FALSE)))+(VLOOKUP('Dépenses forfaitaires'!$D25,Listes!$A$54:$E$60,4,FALSE))))))</f>
        <v/>
      </c>
      <c r="O25" s="99" t="str">
        <f>IF($H25="","",IF($C25=Listes!$B$31,IF('Dépenses forfaitaires'!$E25&lt;=Listes!$B$42,('Dépenses forfaitaires'!$E25*(VLOOKUP('Dépenses forfaitaires'!$D25,Listes!$A$43:$E$49,2,FALSE))),IF('Dépenses forfaitaires'!$E25&gt;Listes!$D$42,('Dépenses forfaitaires'!$E25*(VLOOKUP('Dépenses forfaitaires'!$D25,Listes!$A$43:$E$49,5,FALSE))),('Dépenses forfaitaires'!$E25*(VLOOKUP('Dépenses forfaitaires'!$D25,Listes!$A$43:$E$49,3,FALSE)))+(VLOOKUP('Dépenses forfaitaires'!$D25,Listes!$A$43:$E$49,4,FALSE))))))</f>
        <v/>
      </c>
      <c r="P25" s="99" t="str">
        <f>IF($H25="","",IF($C25=Listes!$B$34,Listes!$I$31,IF($C25=Listes!$B$35,(VLOOKUP('Dépenses forfaitaires'!$F25,Listes!$E$31:$F$36,2,FALSE)),IF($C25=Listes!$B$33,IF('Dépenses forfaitaires'!$E25&lt;=Listes!$A$64,'Dépenses forfaitaires'!$E25*Listes!$A$65,IF('Dépenses forfaitaires'!$E25&gt;Listes!$D$64,'Dépenses forfaitaires'!$E25*Listes!$D$65,(('Dépenses forfaitaires'!$E25*Listes!$B$65)+Listes!$C$65)))))))</f>
        <v/>
      </c>
      <c r="Q25" s="100" t="str">
        <f t="shared" si="1"/>
        <v/>
      </c>
      <c r="R25" s="210"/>
    </row>
    <row r="26" spans="1:18" ht="29.25" customHeight="1" x14ac:dyDescent="0.25">
      <c r="A26" s="43">
        <v>20</v>
      </c>
      <c r="B26" s="19"/>
      <c r="C26" s="19"/>
      <c r="D26" s="19"/>
      <c r="E26" s="19"/>
      <c r="F26" s="19"/>
      <c r="G26" s="19"/>
      <c r="H26" s="106" t="str">
        <f>IF(C26="","",IF(C26="","",(VLOOKUP(C26,Listes!$B$31:$C$35,2,FALSE))))</f>
        <v/>
      </c>
      <c r="I26" s="210" t="str">
        <f t="shared" si="0"/>
        <v/>
      </c>
      <c r="J26" s="210"/>
      <c r="K26" s="210"/>
      <c r="L26" s="210"/>
      <c r="M26" s="100" t="str">
        <f>IF(H26="","",IF(H26="","",(VLOOKUP(H26,Listes!$C$31:$D$35,2,FALSE))))</f>
        <v/>
      </c>
      <c r="N26" s="99" t="str">
        <f>IF($H26="","",IF($C26=Listes!$B$32,IF('Dépenses forfaitaires'!$E26&lt;=Listes!$B$53,('Dépenses forfaitaires'!$E26*(VLOOKUP('Dépenses forfaitaires'!$D26,Listes!$A$54:$E$60,2,FALSE))),IF('Dépenses forfaitaires'!$E26&gt;Listes!$E$53,('Dépenses forfaitaires'!$E26*(VLOOKUP('Dépenses forfaitaires'!$D26,Listes!$A$54:$E$60,5,FALSE))),('Dépenses forfaitaires'!$E26*(VLOOKUP('Dépenses forfaitaires'!$D26,Listes!$A$54:$E$60,3,FALSE)))+(VLOOKUP('Dépenses forfaitaires'!$D26,Listes!$A$54:$E$60,4,FALSE))))))</f>
        <v/>
      </c>
      <c r="O26" s="99" t="str">
        <f>IF($H26="","",IF($C26=Listes!$B$31,IF('Dépenses forfaitaires'!$E26&lt;=Listes!$B$42,('Dépenses forfaitaires'!$E26*(VLOOKUP('Dépenses forfaitaires'!$D26,Listes!$A$43:$E$49,2,FALSE))),IF('Dépenses forfaitaires'!$E26&gt;Listes!$D$42,('Dépenses forfaitaires'!$E26*(VLOOKUP('Dépenses forfaitaires'!$D26,Listes!$A$43:$E$49,5,FALSE))),('Dépenses forfaitaires'!$E26*(VLOOKUP('Dépenses forfaitaires'!$D26,Listes!$A$43:$E$49,3,FALSE)))+(VLOOKUP('Dépenses forfaitaires'!$D26,Listes!$A$43:$E$49,4,FALSE))))))</f>
        <v/>
      </c>
      <c r="P26" s="99" t="str">
        <f>IF($H26="","",IF($C26=Listes!$B$34,Listes!$I$31,IF($C26=Listes!$B$35,(VLOOKUP('Dépenses forfaitaires'!$F26,Listes!$E$31:$F$36,2,FALSE)),IF($C26=Listes!$B$33,IF('Dépenses forfaitaires'!$E26&lt;=Listes!$A$64,'Dépenses forfaitaires'!$E26*Listes!$A$65,IF('Dépenses forfaitaires'!$E26&gt;Listes!$D$64,'Dépenses forfaitaires'!$E26*Listes!$D$65,(('Dépenses forfaitaires'!$E26*Listes!$B$65)+Listes!$C$65)))))))</f>
        <v/>
      </c>
      <c r="Q26" s="100" t="str">
        <f t="shared" si="1"/>
        <v/>
      </c>
      <c r="R26" s="210"/>
    </row>
    <row r="27" spans="1:18" ht="29.25" customHeight="1" x14ac:dyDescent="0.25">
      <c r="A27" s="43">
        <v>21</v>
      </c>
      <c r="B27" s="19"/>
      <c r="C27" s="19"/>
      <c r="D27" s="19"/>
      <c r="E27" s="19"/>
      <c r="F27" s="19"/>
      <c r="G27" s="19"/>
      <c r="H27" s="106" t="str">
        <f>IF(C27="","",IF(C27="","",(VLOOKUP(C27,Listes!$B$31:$C$35,2,FALSE))))</f>
        <v/>
      </c>
      <c r="I27" s="210" t="str">
        <f t="shared" si="0"/>
        <v/>
      </c>
      <c r="J27" s="210"/>
      <c r="K27" s="210"/>
      <c r="L27" s="210"/>
      <c r="M27" s="100" t="str">
        <f>IF(H27="","",IF(H27="","",(VLOOKUP(H27,Listes!$C$31:$D$35,2,FALSE))))</f>
        <v/>
      </c>
      <c r="N27" s="99" t="str">
        <f>IF($H27="","",IF($C27=Listes!$B$32,IF('Dépenses forfaitaires'!$E27&lt;=Listes!$B$53,('Dépenses forfaitaires'!$E27*(VLOOKUP('Dépenses forfaitaires'!$D27,Listes!$A$54:$E$60,2,FALSE))),IF('Dépenses forfaitaires'!$E27&gt;Listes!$E$53,('Dépenses forfaitaires'!$E27*(VLOOKUP('Dépenses forfaitaires'!$D27,Listes!$A$54:$E$60,5,FALSE))),('Dépenses forfaitaires'!$E27*(VLOOKUP('Dépenses forfaitaires'!$D27,Listes!$A$54:$E$60,3,FALSE)))+(VLOOKUP('Dépenses forfaitaires'!$D27,Listes!$A$54:$E$60,4,FALSE))))))</f>
        <v/>
      </c>
      <c r="O27" s="99" t="str">
        <f>IF($H27="","",IF($C27=Listes!$B$31,IF('Dépenses forfaitaires'!$E27&lt;=Listes!$B$42,('Dépenses forfaitaires'!$E27*(VLOOKUP('Dépenses forfaitaires'!$D27,Listes!$A$43:$E$49,2,FALSE))),IF('Dépenses forfaitaires'!$E27&gt;Listes!$D$42,('Dépenses forfaitaires'!$E27*(VLOOKUP('Dépenses forfaitaires'!$D27,Listes!$A$43:$E$49,5,FALSE))),('Dépenses forfaitaires'!$E27*(VLOOKUP('Dépenses forfaitaires'!$D27,Listes!$A$43:$E$49,3,FALSE)))+(VLOOKUP('Dépenses forfaitaires'!$D27,Listes!$A$43:$E$49,4,FALSE))))))</f>
        <v/>
      </c>
      <c r="P27" s="99" t="str">
        <f>IF($H27="","",IF($C27=Listes!$B$34,Listes!$I$31,IF($C27=Listes!$B$35,(VLOOKUP('Dépenses forfaitaires'!$F27,Listes!$E$31:$F$36,2,FALSE)),IF($C27=Listes!$B$33,IF('Dépenses forfaitaires'!$E27&lt;=Listes!$A$64,'Dépenses forfaitaires'!$E27*Listes!$A$65,IF('Dépenses forfaitaires'!$E27&gt;Listes!$D$64,'Dépenses forfaitaires'!$E27*Listes!$D$65,(('Dépenses forfaitaires'!$E27*Listes!$B$65)+Listes!$C$65)))))))</f>
        <v/>
      </c>
      <c r="Q27" s="100" t="str">
        <f t="shared" si="1"/>
        <v/>
      </c>
      <c r="R27" s="210"/>
    </row>
    <row r="28" spans="1:18" ht="29.25" customHeight="1" x14ac:dyDescent="0.25">
      <c r="A28" s="43">
        <v>22</v>
      </c>
      <c r="B28" s="19"/>
      <c r="C28" s="19"/>
      <c r="D28" s="19"/>
      <c r="E28" s="19"/>
      <c r="F28" s="19"/>
      <c r="G28" s="19"/>
      <c r="H28" s="106" t="str">
        <f>IF(C28="","",IF(C28="","",(VLOOKUP(C28,Listes!$B$31:$C$35,2,FALSE))))</f>
        <v/>
      </c>
      <c r="I28" s="210" t="str">
        <f t="shared" si="0"/>
        <v/>
      </c>
      <c r="J28" s="210"/>
      <c r="K28" s="210"/>
      <c r="L28" s="210"/>
      <c r="M28" s="100" t="str">
        <f>IF(H28="","",IF(H28="","",(VLOOKUP(H28,Listes!$C$31:$D$35,2,FALSE))))</f>
        <v/>
      </c>
      <c r="N28" s="99" t="str">
        <f>IF($H28="","",IF($C28=Listes!$B$32,IF('Dépenses forfaitaires'!$E28&lt;=Listes!$B$53,('Dépenses forfaitaires'!$E28*(VLOOKUP('Dépenses forfaitaires'!$D28,Listes!$A$54:$E$60,2,FALSE))),IF('Dépenses forfaitaires'!$E28&gt;Listes!$E$53,('Dépenses forfaitaires'!$E28*(VLOOKUP('Dépenses forfaitaires'!$D28,Listes!$A$54:$E$60,5,FALSE))),('Dépenses forfaitaires'!$E28*(VLOOKUP('Dépenses forfaitaires'!$D28,Listes!$A$54:$E$60,3,FALSE)))+(VLOOKUP('Dépenses forfaitaires'!$D28,Listes!$A$54:$E$60,4,FALSE))))))</f>
        <v/>
      </c>
      <c r="O28" s="99" t="str">
        <f>IF($H28="","",IF($C28=Listes!$B$31,IF('Dépenses forfaitaires'!$E28&lt;=Listes!$B$42,('Dépenses forfaitaires'!$E28*(VLOOKUP('Dépenses forfaitaires'!$D28,Listes!$A$43:$E$49,2,FALSE))),IF('Dépenses forfaitaires'!$E28&gt;Listes!$D$42,('Dépenses forfaitaires'!$E28*(VLOOKUP('Dépenses forfaitaires'!$D28,Listes!$A$43:$E$49,5,FALSE))),('Dépenses forfaitaires'!$E28*(VLOOKUP('Dépenses forfaitaires'!$D28,Listes!$A$43:$E$49,3,FALSE)))+(VLOOKUP('Dépenses forfaitaires'!$D28,Listes!$A$43:$E$49,4,FALSE))))))</f>
        <v/>
      </c>
      <c r="P28" s="99" t="str">
        <f>IF($H28="","",IF($C28=Listes!$B$34,Listes!$I$31,IF($C28=Listes!$B$35,(VLOOKUP('Dépenses forfaitaires'!$F28,Listes!$E$31:$F$36,2,FALSE)),IF($C28=Listes!$B$33,IF('Dépenses forfaitaires'!$E28&lt;=Listes!$A$64,'Dépenses forfaitaires'!$E28*Listes!$A$65,IF('Dépenses forfaitaires'!$E28&gt;Listes!$D$64,'Dépenses forfaitaires'!$E28*Listes!$D$65,(('Dépenses forfaitaires'!$E28*Listes!$B$65)+Listes!$C$65)))))))</f>
        <v/>
      </c>
      <c r="Q28" s="100" t="str">
        <f t="shared" si="1"/>
        <v/>
      </c>
      <c r="R28" s="210"/>
    </row>
    <row r="29" spans="1:18" ht="29.25" customHeight="1" x14ac:dyDescent="0.25">
      <c r="A29" s="43">
        <v>23</v>
      </c>
      <c r="B29" s="19"/>
      <c r="C29" s="19"/>
      <c r="D29" s="19"/>
      <c r="E29" s="19"/>
      <c r="F29" s="19"/>
      <c r="G29" s="19"/>
      <c r="H29" s="106" t="str">
        <f>IF(C29="","",IF(C29="","",(VLOOKUP(C29,Listes!$B$31:$C$35,2,FALSE))))</f>
        <v/>
      </c>
      <c r="I29" s="210" t="str">
        <f t="shared" si="0"/>
        <v/>
      </c>
      <c r="J29" s="210"/>
      <c r="K29" s="210"/>
      <c r="L29" s="210"/>
      <c r="M29" s="100" t="str">
        <f>IF(H29="","",IF(H29="","",(VLOOKUP(H29,Listes!$C$31:$D$35,2,FALSE))))</f>
        <v/>
      </c>
      <c r="N29" s="99" t="str">
        <f>IF($H29="","",IF($C29=Listes!$B$32,IF('Dépenses forfaitaires'!$E29&lt;=Listes!$B$53,('Dépenses forfaitaires'!$E29*(VLOOKUP('Dépenses forfaitaires'!$D29,Listes!$A$54:$E$60,2,FALSE))),IF('Dépenses forfaitaires'!$E29&gt;Listes!$E$53,('Dépenses forfaitaires'!$E29*(VLOOKUP('Dépenses forfaitaires'!$D29,Listes!$A$54:$E$60,5,FALSE))),('Dépenses forfaitaires'!$E29*(VLOOKUP('Dépenses forfaitaires'!$D29,Listes!$A$54:$E$60,3,FALSE)))+(VLOOKUP('Dépenses forfaitaires'!$D29,Listes!$A$54:$E$60,4,FALSE))))))</f>
        <v/>
      </c>
      <c r="O29" s="99" t="str">
        <f>IF($H29="","",IF($C29=Listes!$B$31,IF('Dépenses forfaitaires'!$E29&lt;=Listes!$B$42,('Dépenses forfaitaires'!$E29*(VLOOKUP('Dépenses forfaitaires'!$D29,Listes!$A$43:$E$49,2,FALSE))),IF('Dépenses forfaitaires'!$E29&gt;Listes!$D$42,('Dépenses forfaitaires'!$E29*(VLOOKUP('Dépenses forfaitaires'!$D29,Listes!$A$43:$E$49,5,FALSE))),('Dépenses forfaitaires'!$E29*(VLOOKUP('Dépenses forfaitaires'!$D29,Listes!$A$43:$E$49,3,FALSE)))+(VLOOKUP('Dépenses forfaitaires'!$D29,Listes!$A$43:$E$49,4,FALSE))))))</f>
        <v/>
      </c>
      <c r="P29" s="99" t="str">
        <f>IF($H29="","",IF($C29=Listes!$B$34,Listes!$I$31,IF($C29=Listes!$B$35,(VLOOKUP('Dépenses forfaitaires'!$F29,Listes!$E$31:$F$36,2,FALSE)),IF($C29=Listes!$B$33,IF('Dépenses forfaitaires'!$E29&lt;=Listes!$A$64,'Dépenses forfaitaires'!$E29*Listes!$A$65,IF('Dépenses forfaitaires'!$E29&gt;Listes!$D$64,'Dépenses forfaitaires'!$E29*Listes!$D$65,(('Dépenses forfaitaires'!$E29*Listes!$B$65)+Listes!$C$65)))))))</f>
        <v/>
      </c>
      <c r="Q29" s="100" t="str">
        <f t="shared" si="1"/>
        <v/>
      </c>
      <c r="R29" s="210"/>
    </row>
    <row r="30" spans="1:18" ht="29.25" customHeight="1" x14ac:dyDescent="0.25">
      <c r="A30" s="43">
        <v>24</v>
      </c>
      <c r="B30" s="19"/>
      <c r="C30" s="19"/>
      <c r="D30" s="19"/>
      <c r="E30" s="19"/>
      <c r="F30" s="19"/>
      <c r="G30" s="19"/>
      <c r="H30" s="106" t="str">
        <f>IF(C30="","",IF(C30="","",(VLOOKUP(C30,Listes!$B$31:$C$35,2,FALSE))))</f>
        <v/>
      </c>
      <c r="I30" s="210" t="str">
        <f t="shared" si="0"/>
        <v/>
      </c>
      <c r="J30" s="210"/>
      <c r="K30" s="210"/>
      <c r="L30" s="210"/>
      <c r="M30" s="100" t="str">
        <f>IF(H30="","",IF(H30="","",(VLOOKUP(H30,Listes!$C$31:$D$35,2,FALSE))))</f>
        <v/>
      </c>
      <c r="N30" s="99" t="str">
        <f>IF($H30="","",IF($C30=Listes!$B$32,IF('Dépenses forfaitaires'!$E30&lt;=Listes!$B$53,('Dépenses forfaitaires'!$E30*(VLOOKUP('Dépenses forfaitaires'!$D30,Listes!$A$54:$E$60,2,FALSE))),IF('Dépenses forfaitaires'!$E30&gt;Listes!$E$53,('Dépenses forfaitaires'!$E30*(VLOOKUP('Dépenses forfaitaires'!$D30,Listes!$A$54:$E$60,5,FALSE))),('Dépenses forfaitaires'!$E30*(VLOOKUP('Dépenses forfaitaires'!$D30,Listes!$A$54:$E$60,3,FALSE)))+(VLOOKUP('Dépenses forfaitaires'!$D30,Listes!$A$54:$E$60,4,FALSE))))))</f>
        <v/>
      </c>
      <c r="O30" s="99" t="str">
        <f>IF($H30="","",IF($C30=Listes!$B$31,IF('Dépenses forfaitaires'!$E30&lt;=Listes!$B$42,('Dépenses forfaitaires'!$E30*(VLOOKUP('Dépenses forfaitaires'!$D30,Listes!$A$43:$E$49,2,FALSE))),IF('Dépenses forfaitaires'!$E30&gt;Listes!$D$42,('Dépenses forfaitaires'!$E30*(VLOOKUP('Dépenses forfaitaires'!$D30,Listes!$A$43:$E$49,5,FALSE))),('Dépenses forfaitaires'!$E30*(VLOOKUP('Dépenses forfaitaires'!$D30,Listes!$A$43:$E$49,3,FALSE)))+(VLOOKUP('Dépenses forfaitaires'!$D30,Listes!$A$43:$E$49,4,FALSE))))))</f>
        <v/>
      </c>
      <c r="P30" s="99" t="str">
        <f>IF($H30="","",IF($C30=Listes!$B$34,Listes!$I$31,IF($C30=Listes!$B$35,(VLOOKUP('Dépenses forfaitaires'!$F30,Listes!$E$31:$F$36,2,FALSE)),IF($C30=Listes!$B$33,IF('Dépenses forfaitaires'!$E30&lt;=Listes!$A$64,'Dépenses forfaitaires'!$E30*Listes!$A$65,IF('Dépenses forfaitaires'!$E30&gt;Listes!$D$64,'Dépenses forfaitaires'!$E30*Listes!$D$65,(('Dépenses forfaitaires'!$E30*Listes!$B$65)+Listes!$C$65)))))))</f>
        <v/>
      </c>
      <c r="Q30" s="100" t="str">
        <f t="shared" si="1"/>
        <v/>
      </c>
      <c r="R30" s="210"/>
    </row>
    <row r="31" spans="1:18" ht="29.25" customHeight="1" x14ac:dyDescent="0.25">
      <c r="A31" s="43">
        <v>25</v>
      </c>
      <c r="B31" s="19"/>
      <c r="C31" s="19"/>
      <c r="D31" s="19"/>
      <c r="E31" s="19"/>
      <c r="F31" s="19"/>
      <c r="G31" s="19"/>
      <c r="H31" s="106" t="str">
        <f>IF(C31="","",IF(C31="","",(VLOOKUP(C31,Listes!$B$31:$C$35,2,FALSE))))</f>
        <v/>
      </c>
      <c r="I31" s="210" t="str">
        <f t="shared" si="0"/>
        <v/>
      </c>
      <c r="J31" s="210"/>
      <c r="K31" s="210"/>
      <c r="L31" s="210"/>
      <c r="M31" s="100" t="str">
        <f>IF(H31="","",IF(H31="","",(VLOOKUP(H31,Listes!$C$31:$D$35,2,FALSE))))</f>
        <v/>
      </c>
      <c r="N31" s="99" t="str">
        <f>IF($H31="","",IF($C31=Listes!$B$32,IF('Dépenses forfaitaires'!$E31&lt;=Listes!$B$53,('Dépenses forfaitaires'!$E31*(VLOOKUP('Dépenses forfaitaires'!$D31,Listes!$A$54:$E$60,2,FALSE))),IF('Dépenses forfaitaires'!$E31&gt;Listes!$E$53,('Dépenses forfaitaires'!$E31*(VLOOKUP('Dépenses forfaitaires'!$D31,Listes!$A$54:$E$60,5,FALSE))),('Dépenses forfaitaires'!$E31*(VLOOKUP('Dépenses forfaitaires'!$D31,Listes!$A$54:$E$60,3,FALSE)))+(VLOOKUP('Dépenses forfaitaires'!$D31,Listes!$A$54:$E$60,4,FALSE))))))</f>
        <v/>
      </c>
      <c r="O31" s="99" t="str">
        <f>IF($H31="","",IF($C31=Listes!$B$31,IF('Dépenses forfaitaires'!$E31&lt;=Listes!$B$42,('Dépenses forfaitaires'!$E31*(VLOOKUP('Dépenses forfaitaires'!$D31,Listes!$A$43:$E$49,2,FALSE))),IF('Dépenses forfaitaires'!$E31&gt;Listes!$D$42,('Dépenses forfaitaires'!$E31*(VLOOKUP('Dépenses forfaitaires'!$D31,Listes!$A$43:$E$49,5,FALSE))),('Dépenses forfaitaires'!$E31*(VLOOKUP('Dépenses forfaitaires'!$D31,Listes!$A$43:$E$49,3,FALSE)))+(VLOOKUP('Dépenses forfaitaires'!$D31,Listes!$A$43:$E$49,4,FALSE))))))</f>
        <v/>
      </c>
      <c r="P31" s="99" t="str">
        <f>IF($H31="","",IF($C31=Listes!$B$34,Listes!$I$31,IF($C31=Listes!$B$35,(VLOOKUP('Dépenses forfaitaires'!$F31,Listes!$E$31:$F$36,2,FALSE)),IF($C31=Listes!$B$33,IF('Dépenses forfaitaires'!$E31&lt;=Listes!$A$64,'Dépenses forfaitaires'!$E31*Listes!$A$65,IF('Dépenses forfaitaires'!$E31&gt;Listes!$D$64,'Dépenses forfaitaires'!$E31*Listes!$D$65,(('Dépenses forfaitaires'!$E31*Listes!$B$65)+Listes!$C$65)))))))</f>
        <v/>
      </c>
      <c r="Q31" s="100" t="str">
        <f t="shared" si="1"/>
        <v/>
      </c>
      <c r="R31" s="210"/>
    </row>
    <row r="32" spans="1:18" ht="29.25" customHeight="1" x14ac:dyDescent="0.25">
      <c r="A32" s="43">
        <v>26</v>
      </c>
      <c r="B32" s="19"/>
      <c r="C32" s="19"/>
      <c r="D32" s="19"/>
      <c r="E32" s="19"/>
      <c r="F32" s="19"/>
      <c r="G32" s="19"/>
      <c r="H32" s="106" t="str">
        <f>IF(C32="","",IF(C32="","",(VLOOKUP(C32,Listes!$B$31:$C$35,2,FALSE))))</f>
        <v/>
      </c>
      <c r="I32" s="210" t="str">
        <f t="shared" si="0"/>
        <v/>
      </c>
      <c r="J32" s="210"/>
      <c r="K32" s="210"/>
      <c r="L32" s="210"/>
      <c r="M32" s="100" t="str">
        <f>IF(H32="","",IF(H32="","",(VLOOKUP(H32,Listes!$C$31:$D$35,2,FALSE))))</f>
        <v/>
      </c>
      <c r="N32" s="99" t="str">
        <f>IF($H32="","",IF($C32=Listes!$B$32,IF('Dépenses forfaitaires'!$E32&lt;=Listes!$B$53,('Dépenses forfaitaires'!$E32*(VLOOKUP('Dépenses forfaitaires'!$D32,Listes!$A$54:$E$60,2,FALSE))),IF('Dépenses forfaitaires'!$E32&gt;Listes!$E$53,('Dépenses forfaitaires'!$E32*(VLOOKUP('Dépenses forfaitaires'!$D32,Listes!$A$54:$E$60,5,FALSE))),('Dépenses forfaitaires'!$E32*(VLOOKUP('Dépenses forfaitaires'!$D32,Listes!$A$54:$E$60,3,FALSE)))+(VLOOKUP('Dépenses forfaitaires'!$D32,Listes!$A$54:$E$60,4,FALSE))))))</f>
        <v/>
      </c>
      <c r="O32" s="99" t="str">
        <f>IF($H32="","",IF($C32=Listes!$B$31,IF('Dépenses forfaitaires'!$E32&lt;=Listes!$B$42,('Dépenses forfaitaires'!$E32*(VLOOKUP('Dépenses forfaitaires'!$D32,Listes!$A$43:$E$49,2,FALSE))),IF('Dépenses forfaitaires'!$E32&gt;Listes!$D$42,('Dépenses forfaitaires'!$E32*(VLOOKUP('Dépenses forfaitaires'!$D32,Listes!$A$43:$E$49,5,FALSE))),('Dépenses forfaitaires'!$E32*(VLOOKUP('Dépenses forfaitaires'!$D32,Listes!$A$43:$E$49,3,FALSE)))+(VLOOKUP('Dépenses forfaitaires'!$D32,Listes!$A$43:$E$49,4,FALSE))))))</f>
        <v/>
      </c>
      <c r="P32" s="99" t="str">
        <f>IF($H32="","",IF($C32=Listes!$B$34,Listes!$I$31,IF($C32=Listes!$B$35,(VLOOKUP('Dépenses forfaitaires'!$F32,Listes!$E$31:$F$36,2,FALSE)),IF($C32=Listes!$B$33,IF('Dépenses forfaitaires'!$E32&lt;=Listes!$A$64,'Dépenses forfaitaires'!$E32*Listes!$A$65,IF('Dépenses forfaitaires'!$E32&gt;Listes!$D$64,'Dépenses forfaitaires'!$E32*Listes!$D$65,(('Dépenses forfaitaires'!$E32*Listes!$B$65)+Listes!$C$65)))))))</f>
        <v/>
      </c>
      <c r="Q32" s="100" t="str">
        <f t="shared" si="1"/>
        <v/>
      </c>
      <c r="R32" s="210"/>
    </row>
    <row r="33" spans="1:18" ht="29.25" customHeight="1" x14ac:dyDescent="0.25">
      <c r="A33" s="43">
        <v>27</v>
      </c>
      <c r="B33" s="19"/>
      <c r="C33" s="19"/>
      <c r="D33" s="19"/>
      <c r="E33" s="19"/>
      <c r="F33" s="19"/>
      <c r="G33" s="19"/>
      <c r="H33" s="106" t="str">
        <f>IF(C33="","",IF(C33="","",(VLOOKUP(C33,Listes!$B$31:$C$35,2,FALSE))))</f>
        <v/>
      </c>
      <c r="I33" s="210" t="str">
        <f t="shared" si="0"/>
        <v/>
      </c>
      <c r="J33" s="210"/>
      <c r="K33" s="210"/>
      <c r="L33" s="210"/>
      <c r="M33" s="100" t="str">
        <f>IF(H33="","",IF(H33="","",(VLOOKUP(H33,Listes!$C$31:$D$35,2,FALSE))))</f>
        <v/>
      </c>
      <c r="N33" s="99" t="str">
        <f>IF($H33="","",IF($C33=Listes!$B$32,IF('Dépenses forfaitaires'!$E33&lt;=Listes!$B$53,('Dépenses forfaitaires'!$E33*(VLOOKUP('Dépenses forfaitaires'!$D33,Listes!$A$54:$E$60,2,FALSE))),IF('Dépenses forfaitaires'!$E33&gt;Listes!$E$53,('Dépenses forfaitaires'!$E33*(VLOOKUP('Dépenses forfaitaires'!$D33,Listes!$A$54:$E$60,5,FALSE))),('Dépenses forfaitaires'!$E33*(VLOOKUP('Dépenses forfaitaires'!$D33,Listes!$A$54:$E$60,3,FALSE)))+(VLOOKUP('Dépenses forfaitaires'!$D33,Listes!$A$54:$E$60,4,FALSE))))))</f>
        <v/>
      </c>
      <c r="O33" s="99" t="str">
        <f>IF($H33="","",IF($C33=Listes!$B$31,IF('Dépenses forfaitaires'!$E33&lt;=Listes!$B$42,('Dépenses forfaitaires'!$E33*(VLOOKUP('Dépenses forfaitaires'!$D33,Listes!$A$43:$E$49,2,FALSE))),IF('Dépenses forfaitaires'!$E33&gt;Listes!$D$42,('Dépenses forfaitaires'!$E33*(VLOOKUP('Dépenses forfaitaires'!$D33,Listes!$A$43:$E$49,5,FALSE))),('Dépenses forfaitaires'!$E33*(VLOOKUP('Dépenses forfaitaires'!$D33,Listes!$A$43:$E$49,3,FALSE)))+(VLOOKUP('Dépenses forfaitaires'!$D33,Listes!$A$43:$E$49,4,FALSE))))))</f>
        <v/>
      </c>
      <c r="P33" s="99" t="str">
        <f>IF($H33="","",IF($C33=Listes!$B$34,Listes!$I$31,IF($C33=Listes!$B$35,(VLOOKUP('Dépenses forfaitaires'!$F33,Listes!$E$31:$F$36,2,FALSE)),IF($C33=Listes!$B$33,IF('Dépenses forfaitaires'!$E33&lt;=Listes!$A$64,'Dépenses forfaitaires'!$E33*Listes!$A$65,IF('Dépenses forfaitaires'!$E33&gt;Listes!$D$64,'Dépenses forfaitaires'!$E33*Listes!$D$65,(('Dépenses forfaitaires'!$E33*Listes!$B$65)+Listes!$C$65)))))))</f>
        <v/>
      </c>
      <c r="Q33" s="100" t="str">
        <f t="shared" si="1"/>
        <v/>
      </c>
      <c r="R33" s="210"/>
    </row>
    <row r="34" spans="1:18" ht="29.25" customHeight="1" x14ac:dyDescent="0.25">
      <c r="A34" s="43">
        <v>28</v>
      </c>
      <c r="B34" s="19"/>
      <c r="C34" s="19"/>
      <c r="D34" s="19"/>
      <c r="E34" s="19"/>
      <c r="F34" s="19"/>
      <c r="G34" s="19"/>
      <c r="H34" s="106" t="str">
        <f>IF(C34="","",IF(C34="","",(VLOOKUP(C34,Listes!$B$31:$C$35,2,FALSE))))</f>
        <v/>
      </c>
      <c r="I34" s="210" t="str">
        <f t="shared" si="0"/>
        <v/>
      </c>
      <c r="J34" s="210"/>
      <c r="K34" s="210"/>
      <c r="L34" s="210"/>
      <c r="M34" s="100" t="str">
        <f>IF(H34="","",IF(H34="","",(VLOOKUP(H34,Listes!$C$31:$D$35,2,FALSE))))</f>
        <v/>
      </c>
      <c r="N34" s="99" t="str">
        <f>IF($H34="","",IF($C34=Listes!$B$32,IF('Dépenses forfaitaires'!$E34&lt;=Listes!$B$53,('Dépenses forfaitaires'!$E34*(VLOOKUP('Dépenses forfaitaires'!$D34,Listes!$A$54:$E$60,2,FALSE))),IF('Dépenses forfaitaires'!$E34&gt;Listes!$E$53,('Dépenses forfaitaires'!$E34*(VLOOKUP('Dépenses forfaitaires'!$D34,Listes!$A$54:$E$60,5,FALSE))),('Dépenses forfaitaires'!$E34*(VLOOKUP('Dépenses forfaitaires'!$D34,Listes!$A$54:$E$60,3,FALSE)))+(VLOOKUP('Dépenses forfaitaires'!$D34,Listes!$A$54:$E$60,4,FALSE))))))</f>
        <v/>
      </c>
      <c r="O34" s="99" t="str">
        <f>IF($H34="","",IF($C34=Listes!$B$31,IF('Dépenses forfaitaires'!$E34&lt;=Listes!$B$42,('Dépenses forfaitaires'!$E34*(VLOOKUP('Dépenses forfaitaires'!$D34,Listes!$A$43:$E$49,2,FALSE))),IF('Dépenses forfaitaires'!$E34&gt;Listes!$D$42,('Dépenses forfaitaires'!$E34*(VLOOKUP('Dépenses forfaitaires'!$D34,Listes!$A$43:$E$49,5,FALSE))),('Dépenses forfaitaires'!$E34*(VLOOKUP('Dépenses forfaitaires'!$D34,Listes!$A$43:$E$49,3,FALSE)))+(VLOOKUP('Dépenses forfaitaires'!$D34,Listes!$A$43:$E$49,4,FALSE))))))</f>
        <v/>
      </c>
      <c r="P34" s="99" t="str">
        <f>IF($H34="","",IF($C34=Listes!$B$34,Listes!$I$31,IF($C34=Listes!$B$35,(VLOOKUP('Dépenses forfaitaires'!$F34,Listes!$E$31:$F$36,2,FALSE)),IF($C34=Listes!$B$33,IF('Dépenses forfaitaires'!$E34&lt;=Listes!$A$64,'Dépenses forfaitaires'!$E34*Listes!$A$65,IF('Dépenses forfaitaires'!$E34&gt;Listes!$D$64,'Dépenses forfaitaires'!$E34*Listes!$D$65,(('Dépenses forfaitaires'!$E34*Listes!$B$65)+Listes!$C$65)))))))</f>
        <v/>
      </c>
      <c r="Q34" s="100" t="str">
        <f t="shared" si="1"/>
        <v/>
      </c>
      <c r="R34" s="210"/>
    </row>
    <row r="35" spans="1:18" ht="29.25" customHeight="1" x14ac:dyDescent="0.25">
      <c r="A35" s="43">
        <v>29</v>
      </c>
      <c r="B35" s="19"/>
      <c r="C35" s="19"/>
      <c r="D35" s="19"/>
      <c r="E35" s="19"/>
      <c r="F35" s="19"/>
      <c r="G35" s="19"/>
      <c r="H35" s="106" t="str">
        <f>IF(C35="","",IF(C35="","",(VLOOKUP(C35,Listes!$B$31:$C$35,2,FALSE))))</f>
        <v/>
      </c>
      <c r="I35" s="210" t="str">
        <f t="shared" si="0"/>
        <v/>
      </c>
      <c r="J35" s="210"/>
      <c r="K35" s="210"/>
      <c r="L35" s="210"/>
      <c r="M35" s="100" t="str">
        <f>IF(H35="","",IF(H35="","",(VLOOKUP(H35,Listes!$C$31:$D$35,2,FALSE))))</f>
        <v/>
      </c>
      <c r="N35" s="99" t="str">
        <f>IF($H35="","",IF($C35=Listes!$B$32,IF('Dépenses forfaitaires'!$E35&lt;=Listes!$B$53,('Dépenses forfaitaires'!$E35*(VLOOKUP('Dépenses forfaitaires'!$D35,Listes!$A$54:$E$60,2,FALSE))),IF('Dépenses forfaitaires'!$E35&gt;Listes!$E$53,('Dépenses forfaitaires'!$E35*(VLOOKUP('Dépenses forfaitaires'!$D35,Listes!$A$54:$E$60,5,FALSE))),('Dépenses forfaitaires'!$E35*(VLOOKUP('Dépenses forfaitaires'!$D35,Listes!$A$54:$E$60,3,FALSE)))+(VLOOKUP('Dépenses forfaitaires'!$D35,Listes!$A$54:$E$60,4,FALSE))))))</f>
        <v/>
      </c>
      <c r="O35" s="99" t="str">
        <f>IF($H35="","",IF($C35=Listes!$B$31,IF('Dépenses forfaitaires'!$E35&lt;=Listes!$B$42,('Dépenses forfaitaires'!$E35*(VLOOKUP('Dépenses forfaitaires'!$D35,Listes!$A$43:$E$49,2,FALSE))),IF('Dépenses forfaitaires'!$E35&gt;Listes!$D$42,('Dépenses forfaitaires'!$E35*(VLOOKUP('Dépenses forfaitaires'!$D35,Listes!$A$43:$E$49,5,FALSE))),('Dépenses forfaitaires'!$E35*(VLOOKUP('Dépenses forfaitaires'!$D35,Listes!$A$43:$E$49,3,FALSE)))+(VLOOKUP('Dépenses forfaitaires'!$D35,Listes!$A$43:$E$49,4,FALSE))))))</f>
        <v/>
      </c>
      <c r="P35" s="99" t="str">
        <f>IF($H35="","",IF($C35=Listes!$B$34,Listes!$I$31,IF($C35=Listes!$B$35,(VLOOKUP('Dépenses forfaitaires'!$F35,Listes!$E$31:$F$36,2,FALSE)),IF($C35=Listes!$B$33,IF('Dépenses forfaitaires'!$E35&lt;=Listes!$A$64,'Dépenses forfaitaires'!$E35*Listes!$A$65,IF('Dépenses forfaitaires'!$E35&gt;Listes!$D$64,'Dépenses forfaitaires'!$E35*Listes!$D$65,(('Dépenses forfaitaires'!$E35*Listes!$B$65)+Listes!$C$65)))))))</f>
        <v/>
      </c>
      <c r="Q35" s="100" t="str">
        <f t="shared" si="1"/>
        <v/>
      </c>
      <c r="R35" s="210"/>
    </row>
    <row r="36" spans="1:18" ht="29.25" customHeight="1" x14ac:dyDescent="0.25">
      <c r="A36" s="43">
        <v>30</v>
      </c>
      <c r="B36" s="19"/>
      <c r="C36" s="19"/>
      <c r="D36" s="19"/>
      <c r="E36" s="19"/>
      <c r="F36" s="19"/>
      <c r="G36" s="19"/>
      <c r="H36" s="106" t="str">
        <f>IF(C36="","",IF(C36="","",(VLOOKUP(C36,Listes!$B$31:$C$35,2,FALSE))))</f>
        <v/>
      </c>
      <c r="I36" s="210" t="str">
        <f t="shared" si="0"/>
        <v/>
      </c>
      <c r="J36" s="210"/>
      <c r="K36" s="210"/>
      <c r="L36" s="210"/>
      <c r="M36" s="100" t="str">
        <f>IF(H36="","",IF(H36="","",(VLOOKUP(H36,Listes!$C$31:$D$35,2,FALSE))))</f>
        <v/>
      </c>
      <c r="N36" s="99" t="str">
        <f>IF($H36="","",IF($C36=Listes!$B$32,IF('Dépenses forfaitaires'!$E36&lt;=Listes!$B$53,('Dépenses forfaitaires'!$E36*(VLOOKUP('Dépenses forfaitaires'!$D36,Listes!$A$54:$E$60,2,FALSE))),IF('Dépenses forfaitaires'!$E36&gt;Listes!$E$53,('Dépenses forfaitaires'!$E36*(VLOOKUP('Dépenses forfaitaires'!$D36,Listes!$A$54:$E$60,5,FALSE))),('Dépenses forfaitaires'!$E36*(VLOOKUP('Dépenses forfaitaires'!$D36,Listes!$A$54:$E$60,3,FALSE)))+(VLOOKUP('Dépenses forfaitaires'!$D36,Listes!$A$54:$E$60,4,FALSE))))))</f>
        <v/>
      </c>
      <c r="O36" s="99" t="str">
        <f>IF($H36="","",IF($C36=Listes!$B$31,IF('Dépenses forfaitaires'!$E36&lt;=Listes!$B$42,('Dépenses forfaitaires'!$E36*(VLOOKUP('Dépenses forfaitaires'!$D36,Listes!$A$43:$E$49,2,FALSE))),IF('Dépenses forfaitaires'!$E36&gt;Listes!$D$42,('Dépenses forfaitaires'!$E36*(VLOOKUP('Dépenses forfaitaires'!$D36,Listes!$A$43:$E$49,5,FALSE))),('Dépenses forfaitaires'!$E36*(VLOOKUP('Dépenses forfaitaires'!$D36,Listes!$A$43:$E$49,3,FALSE)))+(VLOOKUP('Dépenses forfaitaires'!$D36,Listes!$A$43:$E$49,4,FALSE))))))</f>
        <v/>
      </c>
      <c r="P36" s="99" t="str">
        <f>IF($H36="","",IF($C36=Listes!$B$34,Listes!$I$31,IF($C36=Listes!$B$35,(VLOOKUP('Dépenses forfaitaires'!$F36,Listes!$E$31:$F$36,2,FALSE)),IF($C36=Listes!$B$33,IF('Dépenses forfaitaires'!$E36&lt;=Listes!$A$64,'Dépenses forfaitaires'!$E36*Listes!$A$65,IF('Dépenses forfaitaires'!$E36&gt;Listes!$D$64,'Dépenses forfaitaires'!$E36*Listes!$D$65,(('Dépenses forfaitaires'!$E36*Listes!$B$65)+Listes!$C$65)))))))</f>
        <v/>
      </c>
      <c r="Q36" s="100" t="str">
        <f t="shared" si="1"/>
        <v/>
      </c>
      <c r="R36" s="210"/>
    </row>
    <row r="37" spans="1:18" ht="29.25" customHeight="1" x14ac:dyDescent="0.25">
      <c r="A37" s="43">
        <v>31</v>
      </c>
      <c r="B37" s="19"/>
      <c r="C37" s="19"/>
      <c r="D37" s="19"/>
      <c r="E37" s="19"/>
      <c r="F37" s="19"/>
      <c r="G37" s="19"/>
      <c r="H37" s="106" t="str">
        <f>IF(C37="","",IF(C37="","",(VLOOKUP(C37,Listes!$B$31:$C$35,2,FALSE))))</f>
        <v/>
      </c>
      <c r="I37" s="210" t="str">
        <f t="shared" si="0"/>
        <v/>
      </c>
      <c r="J37" s="210"/>
      <c r="K37" s="210"/>
      <c r="L37" s="210"/>
      <c r="M37" s="100" t="str">
        <f>IF(H37="","",IF(H37="","",(VLOOKUP(H37,Listes!$C$31:$D$35,2,FALSE))))</f>
        <v/>
      </c>
      <c r="N37" s="99" t="str">
        <f>IF($H37="","",IF($C37=Listes!$B$32,IF('Dépenses forfaitaires'!$E37&lt;=Listes!$B$53,('Dépenses forfaitaires'!$E37*(VLOOKUP('Dépenses forfaitaires'!$D37,Listes!$A$54:$E$60,2,FALSE))),IF('Dépenses forfaitaires'!$E37&gt;Listes!$E$53,('Dépenses forfaitaires'!$E37*(VLOOKUP('Dépenses forfaitaires'!$D37,Listes!$A$54:$E$60,5,FALSE))),('Dépenses forfaitaires'!$E37*(VLOOKUP('Dépenses forfaitaires'!$D37,Listes!$A$54:$E$60,3,FALSE)))+(VLOOKUP('Dépenses forfaitaires'!$D37,Listes!$A$54:$E$60,4,FALSE))))))</f>
        <v/>
      </c>
      <c r="O37" s="99" t="str">
        <f>IF($H37="","",IF($C37=Listes!$B$31,IF('Dépenses forfaitaires'!$E37&lt;=Listes!$B$42,('Dépenses forfaitaires'!$E37*(VLOOKUP('Dépenses forfaitaires'!$D37,Listes!$A$43:$E$49,2,FALSE))),IF('Dépenses forfaitaires'!$E37&gt;Listes!$D$42,('Dépenses forfaitaires'!$E37*(VLOOKUP('Dépenses forfaitaires'!$D37,Listes!$A$43:$E$49,5,FALSE))),('Dépenses forfaitaires'!$E37*(VLOOKUP('Dépenses forfaitaires'!$D37,Listes!$A$43:$E$49,3,FALSE)))+(VLOOKUP('Dépenses forfaitaires'!$D37,Listes!$A$43:$E$49,4,FALSE))))))</f>
        <v/>
      </c>
      <c r="P37" s="99" t="str">
        <f>IF($H37="","",IF($C37=Listes!$B$34,Listes!$I$31,IF($C37=Listes!$B$35,(VLOOKUP('Dépenses forfaitaires'!$F37,Listes!$E$31:$F$36,2,FALSE)),IF($C37=Listes!$B$33,IF('Dépenses forfaitaires'!$E37&lt;=Listes!$A$64,'Dépenses forfaitaires'!$E37*Listes!$A$65,IF('Dépenses forfaitaires'!$E37&gt;Listes!$D$64,'Dépenses forfaitaires'!$E37*Listes!$D$65,(('Dépenses forfaitaires'!$E37*Listes!$B$65)+Listes!$C$65)))))))</f>
        <v/>
      </c>
      <c r="Q37" s="100" t="str">
        <f t="shared" si="1"/>
        <v/>
      </c>
      <c r="R37" s="210"/>
    </row>
    <row r="38" spans="1:18" ht="29.25" customHeight="1" x14ac:dyDescent="0.25">
      <c r="A38" s="43">
        <v>32</v>
      </c>
      <c r="B38" s="19"/>
      <c r="C38" s="19"/>
      <c r="D38" s="19"/>
      <c r="E38" s="19"/>
      <c r="F38" s="19"/>
      <c r="G38" s="19"/>
      <c r="H38" s="106" t="str">
        <f>IF(C38="","",IF(C38="","",(VLOOKUP(C38,Listes!$B$31:$C$35,2,FALSE))))</f>
        <v/>
      </c>
      <c r="I38" s="210" t="str">
        <f t="shared" si="0"/>
        <v/>
      </c>
      <c r="J38" s="210"/>
      <c r="K38" s="210"/>
      <c r="L38" s="210"/>
      <c r="M38" s="100" t="str">
        <f>IF(H38="","",IF(H38="","",(VLOOKUP(H38,Listes!$C$31:$D$35,2,FALSE))))</f>
        <v/>
      </c>
      <c r="N38" s="99" t="str">
        <f>IF($H38="","",IF($C38=Listes!$B$32,IF('Dépenses forfaitaires'!$E38&lt;=Listes!$B$53,('Dépenses forfaitaires'!$E38*(VLOOKUP('Dépenses forfaitaires'!$D38,Listes!$A$54:$E$60,2,FALSE))),IF('Dépenses forfaitaires'!$E38&gt;Listes!$E$53,('Dépenses forfaitaires'!$E38*(VLOOKUP('Dépenses forfaitaires'!$D38,Listes!$A$54:$E$60,5,FALSE))),('Dépenses forfaitaires'!$E38*(VLOOKUP('Dépenses forfaitaires'!$D38,Listes!$A$54:$E$60,3,FALSE)))+(VLOOKUP('Dépenses forfaitaires'!$D38,Listes!$A$54:$E$60,4,FALSE))))))</f>
        <v/>
      </c>
      <c r="O38" s="99" t="str">
        <f>IF($H38="","",IF($C38=Listes!$B$31,IF('Dépenses forfaitaires'!$E38&lt;=Listes!$B$42,('Dépenses forfaitaires'!$E38*(VLOOKUP('Dépenses forfaitaires'!$D38,Listes!$A$43:$E$49,2,FALSE))),IF('Dépenses forfaitaires'!$E38&gt;Listes!$D$42,('Dépenses forfaitaires'!$E38*(VLOOKUP('Dépenses forfaitaires'!$D38,Listes!$A$43:$E$49,5,FALSE))),('Dépenses forfaitaires'!$E38*(VLOOKUP('Dépenses forfaitaires'!$D38,Listes!$A$43:$E$49,3,FALSE)))+(VLOOKUP('Dépenses forfaitaires'!$D38,Listes!$A$43:$E$49,4,FALSE))))))</f>
        <v/>
      </c>
      <c r="P38" s="99" t="str">
        <f>IF($H38="","",IF($C38=Listes!$B$34,Listes!$I$31,IF($C38=Listes!$B$35,(VLOOKUP('Dépenses forfaitaires'!$F38,Listes!$E$31:$F$36,2,FALSE)),IF($C38=Listes!$B$33,IF('Dépenses forfaitaires'!$E38&lt;=Listes!$A$64,'Dépenses forfaitaires'!$E38*Listes!$A$65,IF('Dépenses forfaitaires'!$E38&gt;Listes!$D$64,'Dépenses forfaitaires'!$E38*Listes!$D$65,(('Dépenses forfaitaires'!$E38*Listes!$B$65)+Listes!$C$65)))))))</f>
        <v/>
      </c>
      <c r="Q38" s="100" t="str">
        <f t="shared" si="1"/>
        <v/>
      </c>
      <c r="R38" s="210"/>
    </row>
    <row r="39" spans="1:18" ht="29.25" customHeight="1" x14ac:dyDescent="0.25">
      <c r="A39" s="43">
        <v>33</v>
      </c>
      <c r="B39" s="19"/>
      <c r="C39" s="19"/>
      <c r="D39" s="19"/>
      <c r="E39" s="19"/>
      <c r="F39" s="19"/>
      <c r="G39" s="19"/>
      <c r="H39" s="106" t="str">
        <f>IF(C39="","",IF(C39="","",(VLOOKUP(C39,Listes!$B$31:$C$35,2,FALSE))))</f>
        <v/>
      </c>
      <c r="I39" s="210" t="str">
        <f t="shared" si="0"/>
        <v/>
      </c>
      <c r="J39" s="210"/>
      <c r="K39" s="210"/>
      <c r="L39" s="210"/>
      <c r="M39" s="100" t="str">
        <f>IF(H39="","",IF(H39="","",(VLOOKUP(H39,Listes!$C$31:$D$35,2,FALSE))))</f>
        <v/>
      </c>
      <c r="N39" s="99" t="str">
        <f>IF($H39="","",IF($C39=Listes!$B$32,IF('Dépenses forfaitaires'!$E39&lt;=Listes!$B$53,('Dépenses forfaitaires'!$E39*(VLOOKUP('Dépenses forfaitaires'!$D39,Listes!$A$54:$E$60,2,FALSE))),IF('Dépenses forfaitaires'!$E39&gt;Listes!$E$53,('Dépenses forfaitaires'!$E39*(VLOOKUP('Dépenses forfaitaires'!$D39,Listes!$A$54:$E$60,5,FALSE))),('Dépenses forfaitaires'!$E39*(VLOOKUP('Dépenses forfaitaires'!$D39,Listes!$A$54:$E$60,3,FALSE)))+(VLOOKUP('Dépenses forfaitaires'!$D39,Listes!$A$54:$E$60,4,FALSE))))))</f>
        <v/>
      </c>
      <c r="O39" s="99" t="str">
        <f>IF($H39="","",IF($C39=Listes!$B$31,IF('Dépenses forfaitaires'!$E39&lt;=Listes!$B$42,('Dépenses forfaitaires'!$E39*(VLOOKUP('Dépenses forfaitaires'!$D39,Listes!$A$43:$E$49,2,FALSE))),IF('Dépenses forfaitaires'!$E39&gt;Listes!$D$42,('Dépenses forfaitaires'!$E39*(VLOOKUP('Dépenses forfaitaires'!$D39,Listes!$A$43:$E$49,5,FALSE))),('Dépenses forfaitaires'!$E39*(VLOOKUP('Dépenses forfaitaires'!$D39,Listes!$A$43:$E$49,3,FALSE)))+(VLOOKUP('Dépenses forfaitaires'!$D39,Listes!$A$43:$E$49,4,FALSE))))))</f>
        <v/>
      </c>
      <c r="P39" s="99" t="str">
        <f>IF($H39="","",IF($C39=Listes!$B$34,Listes!$I$31,IF($C39=Listes!$B$35,(VLOOKUP('Dépenses forfaitaires'!$F39,Listes!$E$31:$F$36,2,FALSE)),IF($C39=Listes!$B$33,IF('Dépenses forfaitaires'!$E39&lt;=Listes!$A$64,'Dépenses forfaitaires'!$E39*Listes!$A$65,IF('Dépenses forfaitaires'!$E39&gt;Listes!$D$64,'Dépenses forfaitaires'!$E39*Listes!$D$65,(('Dépenses forfaitaires'!$E39*Listes!$B$65)+Listes!$C$65)))))))</f>
        <v/>
      </c>
      <c r="Q39" s="100" t="str">
        <f t="shared" si="1"/>
        <v/>
      </c>
      <c r="R39" s="210"/>
    </row>
    <row r="40" spans="1:18" ht="29.25" customHeight="1" x14ac:dyDescent="0.25">
      <c r="A40" s="43">
        <v>34</v>
      </c>
      <c r="B40" s="19"/>
      <c r="C40" s="19"/>
      <c r="D40" s="19"/>
      <c r="E40" s="19"/>
      <c r="F40" s="19"/>
      <c r="G40" s="19"/>
      <c r="H40" s="106" t="str">
        <f>IF(C40="","",IF(C40="","",(VLOOKUP(C40,Listes!$B$31:$C$35,2,FALSE))))</f>
        <v/>
      </c>
      <c r="I40" s="210" t="str">
        <f t="shared" si="0"/>
        <v/>
      </c>
      <c r="J40" s="210"/>
      <c r="K40" s="210"/>
      <c r="L40" s="210"/>
      <c r="M40" s="100" t="str">
        <f>IF(H40="","",IF(H40="","",(VLOOKUP(H40,Listes!$C$31:$D$35,2,FALSE))))</f>
        <v/>
      </c>
      <c r="N40" s="99" t="str">
        <f>IF($H40="","",IF($C40=Listes!$B$32,IF('Dépenses forfaitaires'!$E40&lt;=Listes!$B$53,('Dépenses forfaitaires'!$E40*(VLOOKUP('Dépenses forfaitaires'!$D40,Listes!$A$54:$E$60,2,FALSE))),IF('Dépenses forfaitaires'!$E40&gt;Listes!$E$53,('Dépenses forfaitaires'!$E40*(VLOOKUP('Dépenses forfaitaires'!$D40,Listes!$A$54:$E$60,5,FALSE))),('Dépenses forfaitaires'!$E40*(VLOOKUP('Dépenses forfaitaires'!$D40,Listes!$A$54:$E$60,3,FALSE)))+(VLOOKUP('Dépenses forfaitaires'!$D40,Listes!$A$54:$E$60,4,FALSE))))))</f>
        <v/>
      </c>
      <c r="O40" s="99" t="str">
        <f>IF($H40="","",IF($C40=Listes!$B$31,IF('Dépenses forfaitaires'!$E40&lt;=Listes!$B$42,('Dépenses forfaitaires'!$E40*(VLOOKUP('Dépenses forfaitaires'!$D40,Listes!$A$43:$E$49,2,FALSE))),IF('Dépenses forfaitaires'!$E40&gt;Listes!$D$42,('Dépenses forfaitaires'!$E40*(VLOOKUP('Dépenses forfaitaires'!$D40,Listes!$A$43:$E$49,5,FALSE))),('Dépenses forfaitaires'!$E40*(VLOOKUP('Dépenses forfaitaires'!$D40,Listes!$A$43:$E$49,3,FALSE)))+(VLOOKUP('Dépenses forfaitaires'!$D40,Listes!$A$43:$E$49,4,FALSE))))))</f>
        <v/>
      </c>
      <c r="P40" s="99" t="str">
        <f>IF($H40="","",IF($C40=Listes!$B$34,Listes!$I$31,IF($C40=Listes!$B$35,(VLOOKUP('Dépenses forfaitaires'!$F40,Listes!$E$31:$F$36,2,FALSE)),IF($C40=Listes!$B$33,IF('Dépenses forfaitaires'!$E40&lt;=Listes!$A$64,'Dépenses forfaitaires'!$E40*Listes!$A$65,IF('Dépenses forfaitaires'!$E40&gt;Listes!$D$64,'Dépenses forfaitaires'!$E40*Listes!$D$65,(('Dépenses forfaitaires'!$E40*Listes!$B$65)+Listes!$C$65)))))))</f>
        <v/>
      </c>
      <c r="Q40" s="100" t="str">
        <f t="shared" si="1"/>
        <v/>
      </c>
      <c r="R40" s="210"/>
    </row>
    <row r="41" spans="1:18" ht="29.25" customHeight="1" x14ac:dyDescent="0.25">
      <c r="A41" s="43">
        <v>35</v>
      </c>
      <c r="B41" s="19"/>
      <c r="C41" s="19"/>
      <c r="D41" s="19"/>
      <c r="E41" s="19"/>
      <c r="F41" s="19"/>
      <c r="G41" s="19"/>
      <c r="H41" s="106" t="str">
        <f>IF(C41="","",IF(C41="","",(VLOOKUP(C41,Listes!$B$31:$C$35,2,FALSE))))</f>
        <v/>
      </c>
      <c r="I41" s="210" t="str">
        <f t="shared" si="0"/>
        <v/>
      </c>
      <c r="J41" s="210"/>
      <c r="K41" s="210"/>
      <c r="L41" s="210"/>
      <c r="M41" s="100" t="str">
        <f>IF(H41="","",IF(H41="","",(VLOOKUP(H41,Listes!$C$31:$D$35,2,FALSE))))</f>
        <v/>
      </c>
      <c r="N41" s="99" t="str">
        <f>IF($H41="","",IF($C41=Listes!$B$32,IF('Dépenses forfaitaires'!$E41&lt;=Listes!$B$53,('Dépenses forfaitaires'!$E41*(VLOOKUP('Dépenses forfaitaires'!$D41,Listes!$A$54:$E$60,2,FALSE))),IF('Dépenses forfaitaires'!$E41&gt;Listes!$E$53,('Dépenses forfaitaires'!$E41*(VLOOKUP('Dépenses forfaitaires'!$D41,Listes!$A$54:$E$60,5,FALSE))),('Dépenses forfaitaires'!$E41*(VLOOKUP('Dépenses forfaitaires'!$D41,Listes!$A$54:$E$60,3,FALSE)))+(VLOOKUP('Dépenses forfaitaires'!$D41,Listes!$A$54:$E$60,4,FALSE))))))</f>
        <v/>
      </c>
      <c r="O41" s="99" t="str">
        <f>IF($H41="","",IF($C41=Listes!$B$31,IF('Dépenses forfaitaires'!$E41&lt;=Listes!$B$42,('Dépenses forfaitaires'!$E41*(VLOOKUP('Dépenses forfaitaires'!$D41,Listes!$A$43:$E$49,2,FALSE))),IF('Dépenses forfaitaires'!$E41&gt;Listes!$D$42,('Dépenses forfaitaires'!$E41*(VLOOKUP('Dépenses forfaitaires'!$D41,Listes!$A$43:$E$49,5,FALSE))),('Dépenses forfaitaires'!$E41*(VLOOKUP('Dépenses forfaitaires'!$D41,Listes!$A$43:$E$49,3,FALSE)))+(VLOOKUP('Dépenses forfaitaires'!$D41,Listes!$A$43:$E$49,4,FALSE))))))</f>
        <v/>
      </c>
      <c r="P41" s="99" t="str">
        <f>IF($H41="","",IF($C41=Listes!$B$34,Listes!$I$31,IF($C41=Listes!$B$35,(VLOOKUP('Dépenses forfaitaires'!$F41,Listes!$E$31:$F$36,2,FALSE)),IF($C41=Listes!$B$33,IF('Dépenses forfaitaires'!$E41&lt;=Listes!$A$64,'Dépenses forfaitaires'!$E41*Listes!$A$65,IF('Dépenses forfaitaires'!$E41&gt;Listes!$D$64,'Dépenses forfaitaires'!$E41*Listes!$D$65,(('Dépenses forfaitaires'!$E41*Listes!$B$65)+Listes!$C$65)))))))</f>
        <v/>
      </c>
      <c r="Q41" s="100" t="str">
        <f t="shared" si="1"/>
        <v/>
      </c>
      <c r="R41" s="210"/>
    </row>
    <row r="42" spans="1:18" ht="29.25" customHeight="1" x14ac:dyDescent="0.25">
      <c r="A42" s="43">
        <v>36</v>
      </c>
      <c r="B42" s="19"/>
      <c r="C42" s="19"/>
      <c r="D42" s="19"/>
      <c r="E42" s="19"/>
      <c r="F42" s="19"/>
      <c r="G42" s="19"/>
      <c r="H42" s="106" t="str">
        <f>IF(C42="","",IF(C42="","",(VLOOKUP(C42,Listes!$B$31:$C$35,2,FALSE))))</f>
        <v/>
      </c>
      <c r="I42" s="210" t="str">
        <f t="shared" si="0"/>
        <v/>
      </c>
      <c r="J42" s="210"/>
      <c r="K42" s="210"/>
      <c r="L42" s="210"/>
      <c r="M42" s="100" t="str">
        <f>IF(H42="","",IF(H42="","",(VLOOKUP(H42,Listes!$C$31:$D$35,2,FALSE))))</f>
        <v/>
      </c>
      <c r="N42" s="99" t="str">
        <f>IF($H42="","",IF($C42=Listes!$B$32,IF('Dépenses forfaitaires'!$E42&lt;=Listes!$B$53,('Dépenses forfaitaires'!$E42*(VLOOKUP('Dépenses forfaitaires'!$D42,Listes!$A$54:$E$60,2,FALSE))),IF('Dépenses forfaitaires'!$E42&gt;Listes!$E$53,('Dépenses forfaitaires'!$E42*(VLOOKUP('Dépenses forfaitaires'!$D42,Listes!$A$54:$E$60,5,FALSE))),('Dépenses forfaitaires'!$E42*(VLOOKUP('Dépenses forfaitaires'!$D42,Listes!$A$54:$E$60,3,FALSE)))+(VLOOKUP('Dépenses forfaitaires'!$D42,Listes!$A$54:$E$60,4,FALSE))))))</f>
        <v/>
      </c>
      <c r="O42" s="99" t="str">
        <f>IF($H42="","",IF($C42=Listes!$B$31,IF('Dépenses forfaitaires'!$E42&lt;=Listes!$B$42,('Dépenses forfaitaires'!$E42*(VLOOKUP('Dépenses forfaitaires'!$D42,Listes!$A$43:$E$49,2,FALSE))),IF('Dépenses forfaitaires'!$E42&gt;Listes!$D$42,('Dépenses forfaitaires'!$E42*(VLOOKUP('Dépenses forfaitaires'!$D42,Listes!$A$43:$E$49,5,FALSE))),('Dépenses forfaitaires'!$E42*(VLOOKUP('Dépenses forfaitaires'!$D42,Listes!$A$43:$E$49,3,FALSE)))+(VLOOKUP('Dépenses forfaitaires'!$D42,Listes!$A$43:$E$49,4,FALSE))))))</f>
        <v/>
      </c>
      <c r="P42" s="99" t="str">
        <f>IF($H42="","",IF($C42=Listes!$B$34,Listes!$I$31,IF($C42=Listes!$B$35,(VLOOKUP('Dépenses forfaitaires'!$F42,Listes!$E$31:$F$36,2,FALSE)),IF($C42=Listes!$B$33,IF('Dépenses forfaitaires'!$E42&lt;=Listes!$A$64,'Dépenses forfaitaires'!$E42*Listes!$A$65,IF('Dépenses forfaitaires'!$E42&gt;Listes!$D$64,'Dépenses forfaitaires'!$E42*Listes!$D$65,(('Dépenses forfaitaires'!$E42*Listes!$B$65)+Listes!$C$65)))))))</f>
        <v/>
      </c>
      <c r="Q42" s="100" t="str">
        <f t="shared" si="1"/>
        <v/>
      </c>
      <c r="R42" s="210"/>
    </row>
    <row r="43" spans="1:18" ht="29.25" customHeight="1" x14ac:dyDescent="0.25">
      <c r="A43" s="43">
        <v>37</v>
      </c>
      <c r="B43" s="19"/>
      <c r="C43" s="19"/>
      <c r="D43" s="19"/>
      <c r="E43" s="19"/>
      <c r="F43" s="19"/>
      <c r="G43" s="19"/>
      <c r="H43" s="106" t="str">
        <f>IF(C43="","",IF(C43="","",(VLOOKUP(C43,Listes!$B$31:$C$35,2,FALSE))))</f>
        <v/>
      </c>
      <c r="I43" s="210" t="str">
        <f t="shared" si="0"/>
        <v/>
      </c>
      <c r="J43" s="210"/>
      <c r="K43" s="210"/>
      <c r="L43" s="210"/>
      <c r="M43" s="100" t="str">
        <f>IF(H43="","",IF(H43="","",(VLOOKUP(H43,Listes!$C$31:$D$35,2,FALSE))))</f>
        <v/>
      </c>
      <c r="N43" s="99" t="str">
        <f>IF($H43="","",IF($C43=Listes!$B$32,IF('Dépenses forfaitaires'!$E43&lt;=Listes!$B$53,('Dépenses forfaitaires'!$E43*(VLOOKUP('Dépenses forfaitaires'!$D43,Listes!$A$54:$E$60,2,FALSE))),IF('Dépenses forfaitaires'!$E43&gt;Listes!$E$53,('Dépenses forfaitaires'!$E43*(VLOOKUP('Dépenses forfaitaires'!$D43,Listes!$A$54:$E$60,5,FALSE))),('Dépenses forfaitaires'!$E43*(VLOOKUP('Dépenses forfaitaires'!$D43,Listes!$A$54:$E$60,3,FALSE)))+(VLOOKUP('Dépenses forfaitaires'!$D43,Listes!$A$54:$E$60,4,FALSE))))))</f>
        <v/>
      </c>
      <c r="O43" s="99" t="str">
        <f>IF($H43="","",IF($C43=Listes!$B$31,IF('Dépenses forfaitaires'!$E43&lt;=Listes!$B$42,('Dépenses forfaitaires'!$E43*(VLOOKUP('Dépenses forfaitaires'!$D43,Listes!$A$43:$E$49,2,FALSE))),IF('Dépenses forfaitaires'!$E43&gt;Listes!$D$42,('Dépenses forfaitaires'!$E43*(VLOOKUP('Dépenses forfaitaires'!$D43,Listes!$A$43:$E$49,5,FALSE))),('Dépenses forfaitaires'!$E43*(VLOOKUP('Dépenses forfaitaires'!$D43,Listes!$A$43:$E$49,3,FALSE)))+(VLOOKUP('Dépenses forfaitaires'!$D43,Listes!$A$43:$E$49,4,FALSE))))))</f>
        <v/>
      </c>
      <c r="P43" s="99" t="str">
        <f>IF($H43="","",IF($C43=Listes!$B$34,Listes!$I$31,IF($C43=Listes!$B$35,(VLOOKUP('Dépenses forfaitaires'!$F43,Listes!$E$31:$F$36,2,FALSE)),IF($C43=Listes!$B$33,IF('Dépenses forfaitaires'!$E43&lt;=Listes!$A$64,'Dépenses forfaitaires'!$E43*Listes!$A$65,IF('Dépenses forfaitaires'!$E43&gt;Listes!$D$64,'Dépenses forfaitaires'!$E43*Listes!$D$65,(('Dépenses forfaitaires'!$E43*Listes!$B$65)+Listes!$C$65)))))))</f>
        <v/>
      </c>
      <c r="Q43" s="100" t="str">
        <f t="shared" si="1"/>
        <v/>
      </c>
      <c r="R43" s="210"/>
    </row>
    <row r="44" spans="1:18" ht="29.25" customHeight="1" x14ac:dyDescent="0.25">
      <c r="A44" s="43">
        <v>38</v>
      </c>
      <c r="B44" s="19"/>
      <c r="C44" s="19"/>
      <c r="D44" s="19"/>
      <c r="E44" s="19"/>
      <c r="F44" s="19"/>
      <c r="G44" s="19"/>
      <c r="H44" s="106" t="str">
        <f>IF(C44="","",IF(C44="","",(VLOOKUP(C44,Listes!$B$31:$C$35,2,FALSE))))</f>
        <v/>
      </c>
      <c r="I44" s="210" t="str">
        <f t="shared" si="0"/>
        <v/>
      </c>
      <c r="J44" s="210"/>
      <c r="K44" s="210"/>
      <c r="L44" s="210"/>
      <c r="M44" s="100" t="str">
        <f>IF(H44="","",IF(H44="","",(VLOOKUP(H44,Listes!$C$31:$D$35,2,FALSE))))</f>
        <v/>
      </c>
      <c r="N44" s="99" t="str">
        <f>IF($H44="","",IF($C44=Listes!$B$32,IF('Dépenses forfaitaires'!$E44&lt;=Listes!$B$53,('Dépenses forfaitaires'!$E44*(VLOOKUP('Dépenses forfaitaires'!$D44,Listes!$A$54:$E$60,2,FALSE))),IF('Dépenses forfaitaires'!$E44&gt;Listes!$E$53,('Dépenses forfaitaires'!$E44*(VLOOKUP('Dépenses forfaitaires'!$D44,Listes!$A$54:$E$60,5,FALSE))),('Dépenses forfaitaires'!$E44*(VLOOKUP('Dépenses forfaitaires'!$D44,Listes!$A$54:$E$60,3,FALSE)))+(VLOOKUP('Dépenses forfaitaires'!$D44,Listes!$A$54:$E$60,4,FALSE))))))</f>
        <v/>
      </c>
      <c r="O44" s="99" t="str">
        <f>IF($H44="","",IF($C44=Listes!$B$31,IF('Dépenses forfaitaires'!$E44&lt;=Listes!$B$42,('Dépenses forfaitaires'!$E44*(VLOOKUP('Dépenses forfaitaires'!$D44,Listes!$A$43:$E$49,2,FALSE))),IF('Dépenses forfaitaires'!$E44&gt;Listes!$D$42,('Dépenses forfaitaires'!$E44*(VLOOKUP('Dépenses forfaitaires'!$D44,Listes!$A$43:$E$49,5,FALSE))),('Dépenses forfaitaires'!$E44*(VLOOKUP('Dépenses forfaitaires'!$D44,Listes!$A$43:$E$49,3,FALSE)))+(VLOOKUP('Dépenses forfaitaires'!$D44,Listes!$A$43:$E$49,4,FALSE))))))</f>
        <v/>
      </c>
      <c r="P44" s="99" t="str">
        <f>IF($H44="","",IF($C44=Listes!$B$34,Listes!$I$31,IF($C44=Listes!$B$35,(VLOOKUP('Dépenses forfaitaires'!$F44,Listes!$E$31:$F$36,2,FALSE)),IF($C44=Listes!$B$33,IF('Dépenses forfaitaires'!$E44&lt;=Listes!$A$64,'Dépenses forfaitaires'!$E44*Listes!$A$65,IF('Dépenses forfaitaires'!$E44&gt;Listes!$D$64,'Dépenses forfaitaires'!$E44*Listes!$D$65,(('Dépenses forfaitaires'!$E44*Listes!$B$65)+Listes!$C$65)))))))</f>
        <v/>
      </c>
      <c r="Q44" s="100" t="str">
        <f t="shared" si="1"/>
        <v/>
      </c>
      <c r="R44" s="210"/>
    </row>
    <row r="45" spans="1:18" ht="29.25" customHeight="1" x14ac:dyDescent="0.25">
      <c r="A45" s="43">
        <v>39</v>
      </c>
      <c r="B45" s="19"/>
      <c r="C45" s="19"/>
      <c r="D45" s="19"/>
      <c r="E45" s="19"/>
      <c r="F45" s="19"/>
      <c r="G45" s="19"/>
      <c r="H45" s="106" t="str">
        <f>IF(C45="","",IF(C45="","",(VLOOKUP(C45,Listes!$B$31:$C$35,2,FALSE))))</f>
        <v/>
      </c>
      <c r="I45" s="210" t="str">
        <f t="shared" si="0"/>
        <v/>
      </c>
      <c r="J45" s="210"/>
      <c r="K45" s="210"/>
      <c r="L45" s="210"/>
      <c r="M45" s="100" t="str">
        <f>IF(H45="","",IF(H45="","",(VLOOKUP(H45,Listes!$C$31:$D$35,2,FALSE))))</f>
        <v/>
      </c>
      <c r="N45" s="99" t="str">
        <f>IF($H45="","",IF($C45=Listes!$B$32,IF('Dépenses forfaitaires'!$E45&lt;=Listes!$B$53,('Dépenses forfaitaires'!$E45*(VLOOKUP('Dépenses forfaitaires'!$D45,Listes!$A$54:$E$60,2,FALSE))),IF('Dépenses forfaitaires'!$E45&gt;Listes!$E$53,('Dépenses forfaitaires'!$E45*(VLOOKUP('Dépenses forfaitaires'!$D45,Listes!$A$54:$E$60,5,FALSE))),('Dépenses forfaitaires'!$E45*(VLOOKUP('Dépenses forfaitaires'!$D45,Listes!$A$54:$E$60,3,FALSE)))+(VLOOKUP('Dépenses forfaitaires'!$D45,Listes!$A$54:$E$60,4,FALSE))))))</f>
        <v/>
      </c>
      <c r="O45" s="99" t="str">
        <f>IF($H45="","",IF($C45=Listes!$B$31,IF('Dépenses forfaitaires'!$E45&lt;=Listes!$B$42,('Dépenses forfaitaires'!$E45*(VLOOKUP('Dépenses forfaitaires'!$D45,Listes!$A$43:$E$49,2,FALSE))),IF('Dépenses forfaitaires'!$E45&gt;Listes!$D$42,('Dépenses forfaitaires'!$E45*(VLOOKUP('Dépenses forfaitaires'!$D45,Listes!$A$43:$E$49,5,FALSE))),('Dépenses forfaitaires'!$E45*(VLOOKUP('Dépenses forfaitaires'!$D45,Listes!$A$43:$E$49,3,FALSE)))+(VLOOKUP('Dépenses forfaitaires'!$D45,Listes!$A$43:$E$49,4,FALSE))))))</f>
        <v/>
      </c>
      <c r="P45" s="99" t="str">
        <f>IF($H45="","",IF($C45=Listes!$B$34,Listes!$I$31,IF($C45=Listes!$B$35,(VLOOKUP('Dépenses forfaitaires'!$F45,Listes!$E$31:$F$36,2,FALSE)),IF($C45=Listes!$B$33,IF('Dépenses forfaitaires'!$E45&lt;=Listes!$A$64,'Dépenses forfaitaires'!$E45*Listes!$A$65,IF('Dépenses forfaitaires'!$E45&gt;Listes!$D$64,'Dépenses forfaitaires'!$E45*Listes!$D$65,(('Dépenses forfaitaires'!$E45*Listes!$B$65)+Listes!$C$65)))))))</f>
        <v/>
      </c>
      <c r="Q45" s="100" t="str">
        <f t="shared" si="1"/>
        <v/>
      </c>
      <c r="R45" s="210"/>
    </row>
    <row r="46" spans="1:18" ht="29.25" customHeight="1" x14ac:dyDescent="0.25">
      <c r="A46" s="43">
        <v>40</v>
      </c>
      <c r="B46" s="19"/>
      <c r="C46" s="19"/>
      <c r="D46" s="19"/>
      <c r="E46" s="19"/>
      <c r="F46" s="19"/>
      <c r="G46" s="19"/>
      <c r="H46" s="106" t="str">
        <f>IF(C46="","",IF(C46="","",(VLOOKUP(C46,Listes!$B$31:$C$35,2,FALSE))))</f>
        <v/>
      </c>
      <c r="I46" s="210" t="str">
        <f t="shared" si="0"/>
        <v/>
      </c>
      <c r="J46" s="210"/>
      <c r="K46" s="210"/>
      <c r="L46" s="210"/>
      <c r="M46" s="100" t="str">
        <f>IF(H46="","",IF(H46="","",(VLOOKUP(H46,Listes!$C$31:$D$35,2,FALSE))))</f>
        <v/>
      </c>
      <c r="N46" s="99" t="str">
        <f>IF($H46="","",IF($C46=Listes!$B$32,IF('Dépenses forfaitaires'!$E46&lt;=Listes!$B$53,('Dépenses forfaitaires'!$E46*(VLOOKUP('Dépenses forfaitaires'!$D46,Listes!$A$54:$E$60,2,FALSE))),IF('Dépenses forfaitaires'!$E46&gt;Listes!$E$53,('Dépenses forfaitaires'!$E46*(VLOOKUP('Dépenses forfaitaires'!$D46,Listes!$A$54:$E$60,5,FALSE))),('Dépenses forfaitaires'!$E46*(VLOOKUP('Dépenses forfaitaires'!$D46,Listes!$A$54:$E$60,3,FALSE)))+(VLOOKUP('Dépenses forfaitaires'!$D46,Listes!$A$54:$E$60,4,FALSE))))))</f>
        <v/>
      </c>
      <c r="O46" s="99" t="str">
        <f>IF($H46="","",IF($C46=Listes!$B$31,IF('Dépenses forfaitaires'!$E46&lt;=Listes!$B$42,('Dépenses forfaitaires'!$E46*(VLOOKUP('Dépenses forfaitaires'!$D46,Listes!$A$43:$E$49,2,FALSE))),IF('Dépenses forfaitaires'!$E46&gt;Listes!$D$42,('Dépenses forfaitaires'!$E46*(VLOOKUP('Dépenses forfaitaires'!$D46,Listes!$A$43:$E$49,5,FALSE))),('Dépenses forfaitaires'!$E46*(VLOOKUP('Dépenses forfaitaires'!$D46,Listes!$A$43:$E$49,3,FALSE)))+(VLOOKUP('Dépenses forfaitaires'!$D46,Listes!$A$43:$E$49,4,FALSE))))))</f>
        <v/>
      </c>
      <c r="P46" s="99" t="str">
        <f>IF($H46="","",IF($C46=Listes!$B$34,Listes!$I$31,IF($C46=Listes!$B$35,(VLOOKUP('Dépenses forfaitaires'!$F46,Listes!$E$31:$F$36,2,FALSE)),IF($C46=Listes!$B$33,IF('Dépenses forfaitaires'!$E46&lt;=Listes!$A$64,'Dépenses forfaitaires'!$E46*Listes!$A$65,IF('Dépenses forfaitaires'!$E46&gt;Listes!$D$64,'Dépenses forfaitaires'!$E46*Listes!$D$65,(('Dépenses forfaitaires'!$E46*Listes!$B$65)+Listes!$C$65)))))))</f>
        <v/>
      </c>
      <c r="Q46" s="100" t="str">
        <f t="shared" si="1"/>
        <v/>
      </c>
      <c r="R46" s="210"/>
    </row>
    <row r="47" spans="1:18" ht="29.25" customHeight="1" x14ac:dyDescent="0.25">
      <c r="A47" s="43">
        <v>41</v>
      </c>
      <c r="B47" s="19"/>
      <c r="C47" s="19"/>
      <c r="D47" s="19"/>
      <c r="E47" s="19"/>
      <c r="F47" s="19"/>
      <c r="G47" s="19"/>
      <c r="H47" s="106" t="str">
        <f>IF(C47="","",IF(C47="","",(VLOOKUP(C47,Listes!$B$31:$C$35,2,FALSE))))</f>
        <v/>
      </c>
      <c r="I47" s="210" t="str">
        <f t="shared" si="0"/>
        <v/>
      </c>
      <c r="J47" s="210"/>
      <c r="K47" s="210"/>
      <c r="L47" s="210"/>
      <c r="M47" s="100" t="str">
        <f>IF(H47="","",IF(H47="","",(VLOOKUP(H47,Listes!$C$31:$D$35,2,FALSE))))</f>
        <v/>
      </c>
      <c r="N47" s="99" t="str">
        <f>IF($H47="","",IF($C47=Listes!$B$32,IF('Dépenses forfaitaires'!$E47&lt;=Listes!$B$53,('Dépenses forfaitaires'!$E47*(VLOOKUP('Dépenses forfaitaires'!$D47,Listes!$A$54:$E$60,2,FALSE))),IF('Dépenses forfaitaires'!$E47&gt;Listes!$E$53,('Dépenses forfaitaires'!$E47*(VLOOKUP('Dépenses forfaitaires'!$D47,Listes!$A$54:$E$60,5,FALSE))),('Dépenses forfaitaires'!$E47*(VLOOKUP('Dépenses forfaitaires'!$D47,Listes!$A$54:$E$60,3,FALSE)))+(VLOOKUP('Dépenses forfaitaires'!$D47,Listes!$A$54:$E$60,4,FALSE))))))</f>
        <v/>
      </c>
      <c r="O47" s="99" t="str">
        <f>IF($H47="","",IF($C47=Listes!$B$31,IF('Dépenses forfaitaires'!$E47&lt;=Listes!$B$42,('Dépenses forfaitaires'!$E47*(VLOOKUP('Dépenses forfaitaires'!$D47,Listes!$A$43:$E$49,2,FALSE))),IF('Dépenses forfaitaires'!$E47&gt;Listes!$D$42,('Dépenses forfaitaires'!$E47*(VLOOKUP('Dépenses forfaitaires'!$D47,Listes!$A$43:$E$49,5,FALSE))),('Dépenses forfaitaires'!$E47*(VLOOKUP('Dépenses forfaitaires'!$D47,Listes!$A$43:$E$49,3,FALSE)))+(VLOOKUP('Dépenses forfaitaires'!$D47,Listes!$A$43:$E$49,4,FALSE))))))</f>
        <v/>
      </c>
      <c r="P47" s="99" t="str">
        <f>IF($H47="","",IF($C47=Listes!$B$34,Listes!$I$31,IF($C47=Listes!$B$35,(VLOOKUP('Dépenses forfaitaires'!$F47,Listes!$E$31:$F$36,2,FALSE)),IF($C47=Listes!$B$33,IF('Dépenses forfaitaires'!$E47&lt;=Listes!$A$64,'Dépenses forfaitaires'!$E47*Listes!$A$65,IF('Dépenses forfaitaires'!$E47&gt;Listes!$D$64,'Dépenses forfaitaires'!$E47*Listes!$D$65,(('Dépenses forfaitaires'!$E47*Listes!$B$65)+Listes!$C$65)))))))</f>
        <v/>
      </c>
      <c r="Q47" s="100" t="str">
        <f t="shared" si="1"/>
        <v/>
      </c>
      <c r="R47" s="210"/>
    </row>
    <row r="48" spans="1:18" ht="29.25" customHeight="1" x14ac:dyDescent="0.25">
      <c r="A48" s="43">
        <v>42</v>
      </c>
      <c r="B48" s="19"/>
      <c r="C48" s="19"/>
      <c r="D48" s="19"/>
      <c r="E48" s="19"/>
      <c r="F48" s="19"/>
      <c r="G48" s="19"/>
      <c r="H48" s="106" t="str">
        <f>IF(C48="","",IF(C48="","",(VLOOKUP(C48,Listes!$B$31:$C$35,2,FALSE))))</f>
        <v/>
      </c>
      <c r="I48" s="210" t="str">
        <f t="shared" si="0"/>
        <v/>
      </c>
      <c r="J48" s="210"/>
      <c r="K48" s="210"/>
      <c r="L48" s="210"/>
      <c r="M48" s="100" t="str">
        <f>IF(H48="","",IF(H48="","",(VLOOKUP(H48,Listes!$C$31:$D$35,2,FALSE))))</f>
        <v/>
      </c>
      <c r="N48" s="99" t="str">
        <f>IF($H48="","",IF($C48=Listes!$B$32,IF('Dépenses forfaitaires'!$E48&lt;=Listes!$B$53,('Dépenses forfaitaires'!$E48*(VLOOKUP('Dépenses forfaitaires'!$D48,Listes!$A$54:$E$60,2,FALSE))),IF('Dépenses forfaitaires'!$E48&gt;Listes!$E$53,('Dépenses forfaitaires'!$E48*(VLOOKUP('Dépenses forfaitaires'!$D48,Listes!$A$54:$E$60,5,FALSE))),('Dépenses forfaitaires'!$E48*(VLOOKUP('Dépenses forfaitaires'!$D48,Listes!$A$54:$E$60,3,FALSE)))+(VLOOKUP('Dépenses forfaitaires'!$D48,Listes!$A$54:$E$60,4,FALSE))))))</f>
        <v/>
      </c>
      <c r="O48" s="99" t="str">
        <f>IF($H48="","",IF($C48=Listes!$B$31,IF('Dépenses forfaitaires'!$E48&lt;=Listes!$B$42,('Dépenses forfaitaires'!$E48*(VLOOKUP('Dépenses forfaitaires'!$D48,Listes!$A$43:$E$49,2,FALSE))),IF('Dépenses forfaitaires'!$E48&gt;Listes!$D$42,('Dépenses forfaitaires'!$E48*(VLOOKUP('Dépenses forfaitaires'!$D48,Listes!$A$43:$E$49,5,FALSE))),('Dépenses forfaitaires'!$E48*(VLOOKUP('Dépenses forfaitaires'!$D48,Listes!$A$43:$E$49,3,FALSE)))+(VLOOKUP('Dépenses forfaitaires'!$D48,Listes!$A$43:$E$49,4,FALSE))))))</f>
        <v/>
      </c>
      <c r="P48" s="99" t="str">
        <f>IF($H48="","",IF($C48=Listes!$B$34,Listes!$I$31,IF($C48=Listes!$B$35,(VLOOKUP('Dépenses forfaitaires'!$F48,Listes!$E$31:$F$36,2,FALSE)),IF($C48=Listes!$B$33,IF('Dépenses forfaitaires'!$E48&lt;=Listes!$A$64,'Dépenses forfaitaires'!$E48*Listes!$A$65,IF('Dépenses forfaitaires'!$E48&gt;Listes!$D$64,'Dépenses forfaitaires'!$E48*Listes!$D$65,(('Dépenses forfaitaires'!$E48*Listes!$B$65)+Listes!$C$65)))))))</f>
        <v/>
      </c>
      <c r="Q48" s="100" t="str">
        <f t="shared" si="1"/>
        <v/>
      </c>
      <c r="R48" s="210"/>
    </row>
    <row r="49" spans="1:18" ht="29.25" customHeight="1" x14ac:dyDescent="0.25">
      <c r="A49" s="43">
        <v>43</v>
      </c>
      <c r="B49" s="19"/>
      <c r="C49" s="19"/>
      <c r="D49" s="19"/>
      <c r="E49" s="19"/>
      <c r="F49" s="19"/>
      <c r="G49" s="19"/>
      <c r="H49" s="106" t="str">
        <f>IF(C49="","",IF(C49="","",(VLOOKUP(C49,Listes!$B$31:$C$35,2,FALSE))))</f>
        <v/>
      </c>
      <c r="I49" s="210" t="str">
        <f t="shared" si="0"/>
        <v/>
      </c>
      <c r="J49" s="210"/>
      <c r="K49" s="210"/>
      <c r="L49" s="210"/>
      <c r="M49" s="100" t="str">
        <f>IF(H49="","",IF(H49="","",(VLOOKUP(H49,Listes!$C$31:$D$35,2,FALSE))))</f>
        <v/>
      </c>
      <c r="N49" s="99" t="str">
        <f>IF($H49="","",IF($C49=Listes!$B$32,IF('Dépenses forfaitaires'!$E49&lt;=Listes!$B$53,('Dépenses forfaitaires'!$E49*(VLOOKUP('Dépenses forfaitaires'!$D49,Listes!$A$54:$E$60,2,FALSE))),IF('Dépenses forfaitaires'!$E49&gt;Listes!$E$53,('Dépenses forfaitaires'!$E49*(VLOOKUP('Dépenses forfaitaires'!$D49,Listes!$A$54:$E$60,5,FALSE))),('Dépenses forfaitaires'!$E49*(VLOOKUP('Dépenses forfaitaires'!$D49,Listes!$A$54:$E$60,3,FALSE)))+(VLOOKUP('Dépenses forfaitaires'!$D49,Listes!$A$54:$E$60,4,FALSE))))))</f>
        <v/>
      </c>
      <c r="O49" s="99" t="str">
        <f>IF($H49="","",IF($C49=Listes!$B$31,IF('Dépenses forfaitaires'!$E49&lt;=Listes!$B$42,('Dépenses forfaitaires'!$E49*(VLOOKUP('Dépenses forfaitaires'!$D49,Listes!$A$43:$E$49,2,FALSE))),IF('Dépenses forfaitaires'!$E49&gt;Listes!$D$42,('Dépenses forfaitaires'!$E49*(VLOOKUP('Dépenses forfaitaires'!$D49,Listes!$A$43:$E$49,5,FALSE))),('Dépenses forfaitaires'!$E49*(VLOOKUP('Dépenses forfaitaires'!$D49,Listes!$A$43:$E$49,3,FALSE)))+(VLOOKUP('Dépenses forfaitaires'!$D49,Listes!$A$43:$E$49,4,FALSE))))))</f>
        <v/>
      </c>
      <c r="P49" s="99" t="str">
        <f>IF($H49="","",IF($C49=Listes!$B$34,Listes!$I$31,IF($C49=Listes!$B$35,(VLOOKUP('Dépenses forfaitaires'!$F49,Listes!$E$31:$F$36,2,FALSE)),IF($C49=Listes!$B$33,IF('Dépenses forfaitaires'!$E49&lt;=Listes!$A$64,'Dépenses forfaitaires'!$E49*Listes!$A$65,IF('Dépenses forfaitaires'!$E49&gt;Listes!$D$64,'Dépenses forfaitaires'!$E49*Listes!$D$65,(('Dépenses forfaitaires'!$E49*Listes!$B$65)+Listes!$C$65)))))))</f>
        <v/>
      </c>
      <c r="Q49" s="100" t="str">
        <f t="shared" si="1"/>
        <v/>
      </c>
      <c r="R49" s="210"/>
    </row>
    <row r="50" spans="1:18" ht="29.25" customHeight="1" x14ac:dyDescent="0.25">
      <c r="A50" s="43">
        <v>44</v>
      </c>
      <c r="B50" s="19"/>
      <c r="C50" s="19"/>
      <c r="D50" s="19"/>
      <c r="E50" s="19"/>
      <c r="F50" s="19"/>
      <c r="G50" s="19"/>
      <c r="H50" s="106" t="str">
        <f>IF(C50="","",IF(C50="","",(VLOOKUP(C50,Listes!$B$31:$C$35,2,FALSE))))</f>
        <v/>
      </c>
      <c r="I50" s="210" t="str">
        <f t="shared" si="0"/>
        <v/>
      </c>
      <c r="J50" s="210"/>
      <c r="K50" s="210"/>
      <c r="L50" s="210"/>
      <c r="M50" s="100" t="str">
        <f>IF(H50="","",IF(H50="","",(VLOOKUP(H50,Listes!$C$31:$D$35,2,FALSE))))</f>
        <v/>
      </c>
      <c r="N50" s="99" t="str">
        <f>IF($H50="","",IF($C50=Listes!$B$32,IF('Dépenses forfaitaires'!$E50&lt;=Listes!$B$53,('Dépenses forfaitaires'!$E50*(VLOOKUP('Dépenses forfaitaires'!$D50,Listes!$A$54:$E$60,2,FALSE))),IF('Dépenses forfaitaires'!$E50&gt;Listes!$E$53,('Dépenses forfaitaires'!$E50*(VLOOKUP('Dépenses forfaitaires'!$D50,Listes!$A$54:$E$60,5,FALSE))),('Dépenses forfaitaires'!$E50*(VLOOKUP('Dépenses forfaitaires'!$D50,Listes!$A$54:$E$60,3,FALSE)))+(VLOOKUP('Dépenses forfaitaires'!$D50,Listes!$A$54:$E$60,4,FALSE))))))</f>
        <v/>
      </c>
      <c r="O50" s="99" t="str">
        <f>IF($H50="","",IF($C50=Listes!$B$31,IF('Dépenses forfaitaires'!$E50&lt;=Listes!$B$42,('Dépenses forfaitaires'!$E50*(VLOOKUP('Dépenses forfaitaires'!$D50,Listes!$A$43:$E$49,2,FALSE))),IF('Dépenses forfaitaires'!$E50&gt;Listes!$D$42,('Dépenses forfaitaires'!$E50*(VLOOKUP('Dépenses forfaitaires'!$D50,Listes!$A$43:$E$49,5,FALSE))),('Dépenses forfaitaires'!$E50*(VLOOKUP('Dépenses forfaitaires'!$D50,Listes!$A$43:$E$49,3,FALSE)))+(VLOOKUP('Dépenses forfaitaires'!$D50,Listes!$A$43:$E$49,4,FALSE))))))</f>
        <v/>
      </c>
      <c r="P50" s="99" t="str">
        <f>IF($H50="","",IF($C50=Listes!$B$34,Listes!$I$31,IF($C50=Listes!$B$35,(VLOOKUP('Dépenses forfaitaires'!$F50,Listes!$E$31:$F$36,2,FALSE)),IF($C50=Listes!$B$33,IF('Dépenses forfaitaires'!$E50&lt;=Listes!$A$64,'Dépenses forfaitaires'!$E50*Listes!$A$65,IF('Dépenses forfaitaires'!$E50&gt;Listes!$D$64,'Dépenses forfaitaires'!$E50*Listes!$D$65,(('Dépenses forfaitaires'!$E50*Listes!$B$65)+Listes!$C$65)))))))</f>
        <v/>
      </c>
      <c r="Q50" s="100" t="str">
        <f t="shared" si="1"/>
        <v/>
      </c>
      <c r="R50" s="210"/>
    </row>
    <row r="51" spans="1:18" ht="29.25" customHeight="1" x14ac:dyDescent="0.25">
      <c r="A51" s="43">
        <v>45</v>
      </c>
      <c r="B51" s="19"/>
      <c r="C51" s="19"/>
      <c r="D51" s="19"/>
      <c r="E51" s="19"/>
      <c r="F51" s="19"/>
      <c r="G51" s="19"/>
      <c r="H51" s="106" t="str">
        <f>IF(C51="","",IF(C51="","",(VLOOKUP(C51,Listes!$B$31:$C$35,2,FALSE))))</f>
        <v/>
      </c>
      <c r="I51" s="210" t="str">
        <f t="shared" si="0"/>
        <v/>
      </c>
      <c r="J51" s="210"/>
      <c r="K51" s="210"/>
      <c r="L51" s="210"/>
      <c r="M51" s="100" t="str">
        <f>IF(H51="","",IF(H51="","",(VLOOKUP(H51,Listes!$C$31:$D$35,2,FALSE))))</f>
        <v/>
      </c>
      <c r="N51" s="99" t="str">
        <f>IF($H51="","",IF($C51=Listes!$B$32,IF('Dépenses forfaitaires'!$E51&lt;=Listes!$B$53,('Dépenses forfaitaires'!$E51*(VLOOKUP('Dépenses forfaitaires'!$D51,Listes!$A$54:$E$60,2,FALSE))),IF('Dépenses forfaitaires'!$E51&gt;Listes!$E$53,('Dépenses forfaitaires'!$E51*(VLOOKUP('Dépenses forfaitaires'!$D51,Listes!$A$54:$E$60,5,FALSE))),('Dépenses forfaitaires'!$E51*(VLOOKUP('Dépenses forfaitaires'!$D51,Listes!$A$54:$E$60,3,FALSE)))+(VLOOKUP('Dépenses forfaitaires'!$D51,Listes!$A$54:$E$60,4,FALSE))))))</f>
        <v/>
      </c>
      <c r="O51" s="99" t="str">
        <f>IF($H51="","",IF($C51=Listes!$B$31,IF('Dépenses forfaitaires'!$E51&lt;=Listes!$B$42,('Dépenses forfaitaires'!$E51*(VLOOKUP('Dépenses forfaitaires'!$D51,Listes!$A$43:$E$49,2,FALSE))),IF('Dépenses forfaitaires'!$E51&gt;Listes!$D$42,('Dépenses forfaitaires'!$E51*(VLOOKUP('Dépenses forfaitaires'!$D51,Listes!$A$43:$E$49,5,FALSE))),('Dépenses forfaitaires'!$E51*(VLOOKUP('Dépenses forfaitaires'!$D51,Listes!$A$43:$E$49,3,FALSE)))+(VLOOKUP('Dépenses forfaitaires'!$D51,Listes!$A$43:$E$49,4,FALSE))))))</f>
        <v/>
      </c>
      <c r="P51" s="99" t="str">
        <f>IF($H51="","",IF($C51=Listes!$B$34,Listes!$I$31,IF($C51=Listes!$B$35,(VLOOKUP('Dépenses forfaitaires'!$F51,Listes!$E$31:$F$36,2,FALSE)),IF($C51=Listes!$B$33,IF('Dépenses forfaitaires'!$E51&lt;=Listes!$A$64,'Dépenses forfaitaires'!$E51*Listes!$A$65,IF('Dépenses forfaitaires'!$E51&gt;Listes!$D$64,'Dépenses forfaitaires'!$E51*Listes!$D$65,(('Dépenses forfaitaires'!$E51*Listes!$B$65)+Listes!$C$65)))))))</f>
        <v/>
      </c>
      <c r="Q51" s="100" t="str">
        <f t="shared" si="1"/>
        <v/>
      </c>
      <c r="R51" s="210"/>
    </row>
    <row r="52" spans="1:18" ht="29.25" customHeight="1" x14ac:dyDescent="0.25">
      <c r="A52" s="43">
        <v>46</v>
      </c>
      <c r="B52" s="19"/>
      <c r="C52" s="19"/>
      <c r="D52" s="19"/>
      <c r="E52" s="19"/>
      <c r="F52" s="19"/>
      <c r="G52" s="19"/>
      <c r="H52" s="106" t="str">
        <f>IF(C52="","",IF(C52="","",(VLOOKUP(C52,Listes!$B$31:$C$35,2,FALSE))))</f>
        <v/>
      </c>
      <c r="I52" s="210" t="str">
        <f t="shared" si="0"/>
        <v/>
      </c>
      <c r="J52" s="210"/>
      <c r="K52" s="210"/>
      <c r="L52" s="210"/>
      <c r="M52" s="100" t="str">
        <f>IF(H52="","",IF(H52="","",(VLOOKUP(H52,Listes!$C$31:$D$35,2,FALSE))))</f>
        <v/>
      </c>
      <c r="N52" s="99" t="str">
        <f>IF($H52="","",IF($C52=Listes!$B$32,IF('Dépenses forfaitaires'!$E52&lt;=Listes!$B$53,('Dépenses forfaitaires'!$E52*(VLOOKUP('Dépenses forfaitaires'!$D52,Listes!$A$54:$E$60,2,FALSE))),IF('Dépenses forfaitaires'!$E52&gt;Listes!$E$53,('Dépenses forfaitaires'!$E52*(VLOOKUP('Dépenses forfaitaires'!$D52,Listes!$A$54:$E$60,5,FALSE))),('Dépenses forfaitaires'!$E52*(VLOOKUP('Dépenses forfaitaires'!$D52,Listes!$A$54:$E$60,3,FALSE)))+(VLOOKUP('Dépenses forfaitaires'!$D52,Listes!$A$54:$E$60,4,FALSE))))))</f>
        <v/>
      </c>
      <c r="O52" s="99" t="str">
        <f>IF($H52="","",IF($C52=Listes!$B$31,IF('Dépenses forfaitaires'!$E52&lt;=Listes!$B$42,('Dépenses forfaitaires'!$E52*(VLOOKUP('Dépenses forfaitaires'!$D52,Listes!$A$43:$E$49,2,FALSE))),IF('Dépenses forfaitaires'!$E52&gt;Listes!$D$42,('Dépenses forfaitaires'!$E52*(VLOOKUP('Dépenses forfaitaires'!$D52,Listes!$A$43:$E$49,5,FALSE))),('Dépenses forfaitaires'!$E52*(VLOOKUP('Dépenses forfaitaires'!$D52,Listes!$A$43:$E$49,3,FALSE)))+(VLOOKUP('Dépenses forfaitaires'!$D52,Listes!$A$43:$E$49,4,FALSE))))))</f>
        <v/>
      </c>
      <c r="P52" s="99" t="str">
        <f>IF($H52="","",IF($C52=Listes!$B$34,Listes!$I$31,IF($C52=Listes!$B$35,(VLOOKUP('Dépenses forfaitaires'!$F52,Listes!$E$31:$F$36,2,FALSE)),IF($C52=Listes!$B$33,IF('Dépenses forfaitaires'!$E52&lt;=Listes!$A$64,'Dépenses forfaitaires'!$E52*Listes!$A$65,IF('Dépenses forfaitaires'!$E52&gt;Listes!$D$64,'Dépenses forfaitaires'!$E52*Listes!$D$65,(('Dépenses forfaitaires'!$E52*Listes!$B$65)+Listes!$C$65)))))))</f>
        <v/>
      </c>
      <c r="Q52" s="100" t="str">
        <f t="shared" si="1"/>
        <v/>
      </c>
      <c r="R52" s="210"/>
    </row>
    <row r="53" spans="1:18" ht="29.25" customHeight="1" x14ac:dyDescent="0.25">
      <c r="A53" s="43">
        <v>47</v>
      </c>
      <c r="B53" s="19"/>
      <c r="C53" s="19"/>
      <c r="D53" s="19"/>
      <c r="E53" s="19"/>
      <c r="F53" s="19"/>
      <c r="G53" s="19"/>
      <c r="H53" s="106" t="str">
        <f>IF(C53="","",IF(C53="","",(VLOOKUP(C53,Listes!$B$31:$C$35,2,FALSE))))</f>
        <v/>
      </c>
      <c r="I53" s="210" t="str">
        <f t="shared" si="0"/>
        <v/>
      </c>
      <c r="J53" s="210"/>
      <c r="K53" s="210"/>
      <c r="L53" s="210"/>
      <c r="M53" s="100" t="str">
        <f>IF(H53="","",IF(H53="","",(VLOOKUP(H53,Listes!$C$31:$D$35,2,FALSE))))</f>
        <v/>
      </c>
      <c r="N53" s="99" t="str">
        <f>IF($H53="","",IF($C53=Listes!$B$32,IF('Dépenses forfaitaires'!$E53&lt;=Listes!$B$53,('Dépenses forfaitaires'!$E53*(VLOOKUP('Dépenses forfaitaires'!$D53,Listes!$A$54:$E$60,2,FALSE))),IF('Dépenses forfaitaires'!$E53&gt;Listes!$E$53,('Dépenses forfaitaires'!$E53*(VLOOKUP('Dépenses forfaitaires'!$D53,Listes!$A$54:$E$60,5,FALSE))),('Dépenses forfaitaires'!$E53*(VLOOKUP('Dépenses forfaitaires'!$D53,Listes!$A$54:$E$60,3,FALSE)))+(VLOOKUP('Dépenses forfaitaires'!$D53,Listes!$A$54:$E$60,4,FALSE))))))</f>
        <v/>
      </c>
      <c r="O53" s="99" t="str">
        <f>IF($H53="","",IF($C53=Listes!$B$31,IF('Dépenses forfaitaires'!$E53&lt;=Listes!$B$42,('Dépenses forfaitaires'!$E53*(VLOOKUP('Dépenses forfaitaires'!$D53,Listes!$A$43:$E$49,2,FALSE))),IF('Dépenses forfaitaires'!$E53&gt;Listes!$D$42,('Dépenses forfaitaires'!$E53*(VLOOKUP('Dépenses forfaitaires'!$D53,Listes!$A$43:$E$49,5,FALSE))),('Dépenses forfaitaires'!$E53*(VLOOKUP('Dépenses forfaitaires'!$D53,Listes!$A$43:$E$49,3,FALSE)))+(VLOOKUP('Dépenses forfaitaires'!$D53,Listes!$A$43:$E$49,4,FALSE))))))</f>
        <v/>
      </c>
      <c r="P53" s="99" t="str">
        <f>IF($H53="","",IF($C53=Listes!$B$34,Listes!$I$31,IF($C53=Listes!$B$35,(VLOOKUP('Dépenses forfaitaires'!$F53,Listes!$E$31:$F$36,2,FALSE)),IF($C53=Listes!$B$33,IF('Dépenses forfaitaires'!$E53&lt;=Listes!$A$64,'Dépenses forfaitaires'!$E53*Listes!$A$65,IF('Dépenses forfaitaires'!$E53&gt;Listes!$D$64,'Dépenses forfaitaires'!$E53*Listes!$D$65,(('Dépenses forfaitaires'!$E53*Listes!$B$65)+Listes!$C$65)))))))</f>
        <v/>
      </c>
      <c r="Q53" s="100" t="str">
        <f t="shared" si="1"/>
        <v/>
      </c>
      <c r="R53" s="210"/>
    </row>
    <row r="54" spans="1:18" ht="29.25" customHeight="1" x14ac:dyDescent="0.25">
      <c r="A54" s="43">
        <v>48</v>
      </c>
      <c r="B54" s="19"/>
      <c r="C54" s="19"/>
      <c r="D54" s="19"/>
      <c r="E54" s="19"/>
      <c r="F54" s="19"/>
      <c r="G54" s="19"/>
      <c r="H54" s="106" t="str">
        <f>IF(C54="","",IF(C54="","",(VLOOKUP(C54,Listes!$B$31:$C$35,2,FALSE))))</f>
        <v/>
      </c>
      <c r="I54" s="210" t="str">
        <f t="shared" si="0"/>
        <v/>
      </c>
      <c r="J54" s="210"/>
      <c r="K54" s="210"/>
      <c r="L54" s="210"/>
      <c r="M54" s="100" t="str">
        <f>IF(H54="","",IF(H54="","",(VLOOKUP(H54,Listes!$C$31:$D$35,2,FALSE))))</f>
        <v/>
      </c>
      <c r="N54" s="99" t="str">
        <f>IF($H54="","",IF($C54=Listes!$B$32,IF('Dépenses forfaitaires'!$E54&lt;=Listes!$B$53,('Dépenses forfaitaires'!$E54*(VLOOKUP('Dépenses forfaitaires'!$D54,Listes!$A$54:$E$60,2,FALSE))),IF('Dépenses forfaitaires'!$E54&gt;Listes!$E$53,('Dépenses forfaitaires'!$E54*(VLOOKUP('Dépenses forfaitaires'!$D54,Listes!$A$54:$E$60,5,FALSE))),('Dépenses forfaitaires'!$E54*(VLOOKUP('Dépenses forfaitaires'!$D54,Listes!$A$54:$E$60,3,FALSE)))+(VLOOKUP('Dépenses forfaitaires'!$D54,Listes!$A$54:$E$60,4,FALSE))))))</f>
        <v/>
      </c>
      <c r="O54" s="99" t="str">
        <f>IF($H54="","",IF($C54=Listes!$B$31,IF('Dépenses forfaitaires'!$E54&lt;=Listes!$B$42,('Dépenses forfaitaires'!$E54*(VLOOKUP('Dépenses forfaitaires'!$D54,Listes!$A$43:$E$49,2,FALSE))),IF('Dépenses forfaitaires'!$E54&gt;Listes!$D$42,('Dépenses forfaitaires'!$E54*(VLOOKUP('Dépenses forfaitaires'!$D54,Listes!$A$43:$E$49,5,FALSE))),('Dépenses forfaitaires'!$E54*(VLOOKUP('Dépenses forfaitaires'!$D54,Listes!$A$43:$E$49,3,FALSE)))+(VLOOKUP('Dépenses forfaitaires'!$D54,Listes!$A$43:$E$49,4,FALSE))))))</f>
        <v/>
      </c>
      <c r="P54" s="99" t="str">
        <f>IF($H54="","",IF($C54=Listes!$B$34,Listes!$I$31,IF($C54=Listes!$B$35,(VLOOKUP('Dépenses forfaitaires'!$F54,Listes!$E$31:$F$36,2,FALSE)),IF($C54=Listes!$B$33,IF('Dépenses forfaitaires'!$E54&lt;=Listes!$A$64,'Dépenses forfaitaires'!$E54*Listes!$A$65,IF('Dépenses forfaitaires'!$E54&gt;Listes!$D$64,'Dépenses forfaitaires'!$E54*Listes!$D$65,(('Dépenses forfaitaires'!$E54*Listes!$B$65)+Listes!$C$65)))))))</f>
        <v/>
      </c>
      <c r="Q54" s="100" t="str">
        <f t="shared" si="1"/>
        <v/>
      </c>
      <c r="R54" s="210"/>
    </row>
    <row r="55" spans="1:18" ht="29.25" customHeight="1" x14ac:dyDescent="0.25">
      <c r="A55" s="43">
        <v>49</v>
      </c>
      <c r="B55" s="19"/>
      <c r="C55" s="19"/>
      <c r="D55" s="19"/>
      <c r="E55" s="19"/>
      <c r="F55" s="19"/>
      <c r="G55" s="19"/>
      <c r="H55" s="106" t="str">
        <f>IF(C55="","",IF(C55="","",(VLOOKUP(C55,Listes!$B$31:$C$35,2,FALSE))))</f>
        <v/>
      </c>
      <c r="I55" s="210" t="str">
        <f t="shared" si="0"/>
        <v/>
      </c>
      <c r="J55" s="210"/>
      <c r="K55" s="210"/>
      <c r="L55" s="210"/>
      <c r="M55" s="100" t="str">
        <f>IF(H55="","",IF(H55="","",(VLOOKUP(H55,Listes!$C$31:$D$35,2,FALSE))))</f>
        <v/>
      </c>
      <c r="N55" s="99" t="str">
        <f>IF($H55="","",IF($C55=Listes!$B$32,IF('Dépenses forfaitaires'!$E55&lt;=Listes!$B$53,('Dépenses forfaitaires'!$E55*(VLOOKUP('Dépenses forfaitaires'!$D55,Listes!$A$54:$E$60,2,FALSE))),IF('Dépenses forfaitaires'!$E55&gt;Listes!$E$53,('Dépenses forfaitaires'!$E55*(VLOOKUP('Dépenses forfaitaires'!$D55,Listes!$A$54:$E$60,5,FALSE))),('Dépenses forfaitaires'!$E55*(VLOOKUP('Dépenses forfaitaires'!$D55,Listes!$A$54:$E$60,3,FALSE)))+(VLOOKUP('Dépenses forfaitaires'!$D55,Listes!$A$54:$E$60,4,FALSE))))))</f>
        <v/>
      </c>
      <c r="O55" s="99" t="str">
        <f>IF($H55="","",IF($C55=Listes!$B$31,IF('Dépenses forfaitaires'!$E55&lt;=Listes!$B$42,('Dépenses forfaitaires'!$E55*(VLOOKUP('Dépenses forfaitaires'!$D55,Listes!$A$43:$E$49,2,FALSE))),IF('Dépenses forfaitaires'!$E55&gt;Listes!$D$42,('Dépenses forfaitaires'!$E55*(VLOOKUP('Dépenses forfaitaires'!$D55,Listes!$A$43:$E$49,5,FALSE))),('Dépenses forfaitaires'!$E55*(VLOOKUP('Dépenses forfaitaires'!$D55,Listes!$A$43:$E$49,3,FALSE)))+(VLOOKUP('Dépenses forfaitaires'!$D55,Listes!$A$43:$E$49,4,FALSE))))))</f>
        <v/>
      </c>
      <c r="P55" s="99" t="str">
        <f>IF($H55="","",IF($C55=Listes!$B$34,Listes!$I$31,IF($C55=Listes!$B$35,(VLOOKUP('Dépenses forfaitaires'!$F55,Listes!$E$31:$F$36,2,FALSE)),IF($C55=Listes!$B$33,IF('Dépenses forfaitaires'!$E55&lt;=Listes!$A$64,'Dépenses forfaitaires'!$E55*Listes!$A$65,IF('Dépenses forfaitaires'!$E55&gt;Listes!$D$64,'Dépenses forfaitaires'!$E55*Listes!$D$65,(('Dépenses forfaitaires'!$E55*Listes!$B$65)+Listes!$C$65)))))))</f>
        <v/>
      </c>
      <c r="Q55" s="100" t="str">
        <f t="shared" si="1"/>
        <v/>
      </c>
      <c r="R55" s="210"/>
    </row>
    <row r="56" spans="1:18" ht="29.25" customHeight="1" x14ac:dyDescent="0.25">
      <c r="A56" s="43">
        <v>50</v>
      </c>
      <c r="B56" s="19"/>
      <c r="C56" s="19"/>
      <c r="D56" s="19"/>
      <c r="E56" s="19"/>
      <c r="F56" s="19"/>
      <c r="G56" s="19"/>
      <c r="H56" s="106" t="str">
        <f>IF(C56="","",IF(C56="","",(VLOOKUP(C56,Listes!$B$31:$C$35,2,FALSE))))</f>
        <v/>
      </c>
      <c r="I56" s="210" t="str">
        <f t="shared" si="0"/>
        <v/>
      </c>
      <c r="J56" s="210"/>
      <c r="K56" s="210"/>
      <c r="L56" s="210"/>
      <c r="M56" s="100" t="str">
        <f>IF(H56="","",IF(H56="","",(VLOOKUP(H56,Listes!$C$31:$D$35,2,FALSE))))</f>
        <v/>
      </c>
      <c r="N56" s="99" t="str">
        <f>IF($H56="","",IF($C56=Listes!$B$32,IF('Dépenses forfaitaires'!$E56&lt;=Listes!$B$53,('Dépenses forfaitaires'!$E56*(VLOOKUP('Dépenses forfaitaires'!$D56,Listes!$A$54:$E$60,2,FALSE))),IF('Dépenses forfaitaires'!$E56&gt;Listes!$E$53,('Dépenses forfaitaires'!$E56*(VLOOKUP('Dépenses forfaitaires'!$D56,Listes!$A$54:$E$60,5,FALSE))),('Dépenses forfaitaires'!$E56*(VLOOKUP('Dépenses forfaitaires'!$D56,Listes!$A$54:$E$60,3,FALSE)))+(VLOOKUP('Dépenses forfaitaires'!$D56,Listes!$A$54:$E$60,4,FALSE))))))</f>
        <v/>
      </c>
      <c r="O56" s="99" t="str">
        <f>IF($H56="","",IF($C56=Listes!$B$31,IF('Dépenses forfaitaires'!$E56&lt;=Listes!$B$42,('Dépenses forfaitaires'!$E56*(VLOOKUP('Dépenses forfaitaires'!$D56,Listes!$A$43:$E$49,2,FALSE))),IF('Dépenses forfaitaires'!$E56&gt;Listes!$D$42,('Dépenses forfaitaires'!$E56*(VLOOKUP('Dépenses forfaitaires'!$D56,Listes!$A$43:$E$49,5,FALSE))),('Dépenses forfaitaires'!$E56*(VLOOKUP('Dépenses forfaitaires'!$D56,Listes!$A$43:$E$49,3,FALSE)))+(VLOOKUP('Dépenses forfaitaires'!$D56,Listes!$A$43:$E$49,4,FALSE))))))</f>
        <v/>
      </c>
      <c r="P56" s="99" t="str">
        <f>IF($H56="","",IF($C56=Listes!$B$34,Listes!$I$31,IF($C56=Listes!$B$35,(VLOOKUP('Dépenses forfaitaires'!$F56,Listes!$E$31:$F$36,2,FALSE)),IF($C56=Listes!$B$33,IF('Dépenses forfaitaires'!$E56&lt;=Listes!$A$64,'Dépenses forfaitaires'!$E56*Listes!$A$65,IF('Dépenses forfaitaires'!$E56&gt;Listes!$D$64,'Dépenses forfaitaires'!$E56*Listes!$D$65,(('Dépenses forfaitaires'!$E56*Listes!$B$65)+Listes!$C$65)))))))</f>
        <v/>
      </c>
      <c r="Q56" s="100" t="str">
        <f t="shared" si="1"/>
        <v/>
      </c>
      <c r="R56" s="210"/>
    </row>
    <row r="57" spans="1:18" ht="29.25" customHeight="1" x14ac:dyDescent="0.25">
      <c r="A57" s="43">
        <v>51</v>
      </c>
      <c r="B57" s="19"/>
      <c r="C57" s="19"/>
      <c r="D57" s="19"/>
      <c r="E57" s="19"/>
      <c r="F57" s="19"/>
      <c r="G57" s="19"/>
      <c r="H57" s="106" t="str">
        <f>IF(C57="","",IF(C57="","",(VLOOKUP(C57,Listes!$B$31:$C$35,2,FALSE))))</f>
        <v/>
      </c>
      <c r="I57" s="210" t="str">
        <f t="shared" si="0"/>
        <v/>
      </c>
      <c r="J57" s="210"/>
      <c r="K57" s="210"/>
      <c r="L57" s="210"/>
      <c r="M57" s="100" t="str">
        <f>IF(H57="","",IF(H57="","",(VLOOKUP(H57,Listes!$C$31:$D$35,2,FALSE))))</f>
        <v/>
      </c>
      <c r="N57" s="99" t="str">
        <f>IF($H57="","",IF($C57=Listes!$B$32,IF('Dépenses forfaitaires'!$E57&lt;=Listes!$B$53,('Dépenses forfaitaires'!$E57*(VLOOKUP('Dépenses forfaitaires'!$D57,Listes!$A$54:$E$60,2,FALSE))),IF('Dépenses forfaitaires'!$E57&gt;Listes!$E$53,('Dépenses forfaitaires'!$E57*(VLOOKUP('Dépenses forfaitaires'!$D57,Listes!$A$54:$E$60,5,FALSE))),('Dépenses forfaitaires'!$E57*(VLOOKUP('Dépenses forfaitaires'!$D57,Listes!$A$54:$E$60,3,FALSE)))+(VLOOKUP('Dépenses forfaitaires'!$D57,Listes!$A$54:$E$60,4,FALSE))))))</f>
        <v/>
      </c>
      <c r="O57" s="99" t="str">
        <f>IF($H57="","",IF($C57=Listes!$B$31,IF('Dépenses forfaitaires'!$E57&lt;=Listes!$B$42,('Dépenses forfaitaires'!$E57*(VLOOKUP('Dépenses forfaitaires'!$D57,Listes!$A$43:$E$49,2,FALSE))),IF('Dépenses forfaitaires'!$E57&gt;Listes!$D$42,('Dépenses forfaitaires'!$E57*(VLOOKUP('Dépenses forfaitaires'!$D57,Listes!$A$43:$E$49,5,FALSE))),('Dépenses forfaitaires'!$E57*(VLOOKUP('Dépenses forfaitaires'!$D57,Listes!$A$43:$E$49,3,FALSE)))+(VLOOKUP('Dépenses forfaitaires'!$D57,Listes!$A$43:$E$49,4,FALSE))))))</f>
        <v/>
      </c>
      <c r="P57" s="99" t="str">
        <f>IF($H57="","",IF($C57=Listes!$B$34,Listes!$I$31,IF($C57=Listes!$B$35,(VLOOKUP('Dépenses forfaitaires'!$F57,Listes!$E$31:$F$36,2,FALSE)),IF($C57=Listes!$B$33,IF('Dépenses forfaitaires'!$E57&lt;=Listes!$A$64,'Dépenses forfaitaires'!$E57*Listes!$A$65,IF('Dépenses forfaitaires'!$E57&gt;Listes!$D$64,'Dépenses forfaitaires'!$E57*Listes!$D$65,(('Dépenses forfaitaires'!$E57*Listes!$B$65)+Listes!$C$65)))))))</f>
        <v/>
      </c>
      <c r="Q57" s="100" t="str">
        <f t="shared" si="1"/>
        <v/>
      </c>
      <c r="R57" s="210"/>
    </row>
    <row r="58" spans="1:18" ht="29.25" customHeight="1" x14ac:dyDescent="0.25">
      <c r="A58" s="43">
        <v>52</v>
      </c>
      <c r="B58" s="19"/>
      <c r="C58" s="19"/>
      <c r="D58" s="19"/>
      <c r="E58" s="19"/>
      <c r="F58" s="19"/>
      <c r="G58" s="19"/>
      <c r="H58" s="106" t="str">
        <f>IF(C58="","",IF(C58="","",(VLOOKUP(C58,Listes!$B$31:$C$35,2,FALSE))))</f>
        <v/>
      </c>
      <c r="I58" s="210" t="str">
        <f t="shared" si="0"/>
        <v/>
      </c>
      <c r="J58" s="210"/>
      <c r="K58" s="210"/>
      <c r="L58" s="210"/>
      <c r="M58" s="100" t="str">
        <f>IF(H58="","",IF(H58="","",(VLOOKUP(H58,Listes!$C$31:$D$35,2,FALSE))))</f>
        <v/>
      </c>
      <c r="N58" s="99" t="str">
        <f>IF($H58="","",IF($C58=Listes!$B$32,IF('Dépenses forfaitaires'!$E58&lt;=Listes!$B$53,('Dépenses forfaitaires'!$E58*(VLOOKUP('Dépenses forfaitaires'!$D58,Listes!$A$54:$E$60,2,FALSE))),IF('Dépenses forfaitaires'!$E58&gt;Listes!$E$53,('Dépenses forfaitaires'!$E58*(VLOOKUP('Dépenses forfaitaires'!$D58,Listes!$A$54:$E$60,5,FALSE))),('Dépenses forfaitaires'!$E58*(VLOOKUP('Dépenses forfaitaires'!$D58,Listes!$A$54:$E$60,3,FALSE)))+(VLOOKUP('Dépenses forfaitaires'!$D58,Listes!$A$54:$E$60,4,FALSE))))))</f>
        <v/>
      </c>
      <c r="O58" s="99" t="str">
        <f>IF($H58="","",IF($C58=Listes!$B$31,IF('Dépenses forfaitaires'!$E58&lt;=Listes!$B$42,('Dépenses forfaitaires'!$E58*(VLOOKUP('Dépenses forfaitaires'!$D58,Listes!$A$43:$E$49,2,FALSE))),IF('Dépenses forfaitaires'!$E58&gt;Listes!$D$42,('Dépenses forfaitaires'!$E58*(VLOOKUP('Dépenses forfaitaires'!$D58,Listes!$A$43:$E$49,5,FALSE))),('Dépenses forfaitaires'!$E58*(VLOOKUP('Dépenses forfaitaires'!$D58,Listes!$A$43:$E$49,3,FALSE)))+(VLOOKUP('Dépenses forfaitaires'!$D58,Listes!$A$43:$E$49,4,FALSE))))))</f>
        <v/>
      </c>
      <c r="P58" s="99" t="str">
        <f>IF($H58="","",IF($C58=Listes!$B$34,Listes!$I$31,IF($C58=Listes!$B$35,(VLOOKUP('Dépenses forfaitaires'!$F58,Listes!$E$31:$F$36,2,FALSE)),IF($C58=Listes!$B$33,IF('Dépenses forfaitaires'!$E58&lt;=Listes!$A$64,'Dépenses forfaitaires'!$E58*Listes!$A$65,IF('Dépenses forfaitaires'!$E58&gt;Listes!$D$64,'Dépenses forfaitaires'!$E58*Listes!$D$65,(('Dépenses forfaitaires'!$E58*Listes!$B$65)+Listes!$C$65)))))))</f>
        <v/>
      </c>
      <c r="Q58" s="100" t="str">
        <f t="shared" si="1"/>
        <v/>
      </c>
      <c r="R58" s="210"/>
    </row>
    <row r="59" spans="1:18" ht="29.25" customHeight="1" x14ac:dyDescent="0.25">
      <c r="A59" s="43">
        <v>53</v>
      </c>
      <c r="B59" s="19"/>
      <c r="C59" s="19"/>
      <c r="D59" s="19"/>
      <c r="E59" s="19"/>
      <c r="F59" s="19"/>
      <c r="G59" s="19"/>
      <c r="H59" s="106" t="str">
        <f>IF(C59="","",IF(C59="","",(VLOOKUP(C59,Listes!$B$31:$C$35,2,FALSE))))</f>
        <v/>
      </c>
      <c r="I59" s="210" t="str">
        <f t="shared" si="0"/>
        <v/>
      </c>
      <c r="J59" s="210"/>
      <c r="K59" s="210"/>
      <c r="L59" s="210"/>
      <c r="M59" s="100" t="str">
        <f>IF(H59="","",IF(H59="","",(VLOOKUP(H59,Listes!$C$31:$D$35,2,FALSE))))</f>
        <v/>
      </c>
      <c r="N59" s="99" t="str">
        <f>IF($H59="","",IF($C59=Listes!$B$32,IF('Dépenses forfaitaires'!$E59&lt;=Listes!$B$53,('Dépenses forfaitaires'!$E59*(VLOOKUP('Dépenses forfaitaires'!$D59,Listes!$A$54:$E$60,2,FALSE))),IF('Dépenses forfaitaires'!$E59&gt;Listes!$E$53,('Dépenses forfaitaires'!$E59*(VLOOKUP('Dépenses forfaitaires'!$D59,Listes!$A$54:$E$60,5,FALSE))),('Dépenses forfaitaires'!$E59*(VLOOKUP('Dépenses forfaitaires'!$D59,Listes!$A$54:$E$60,3,FALSE)))+(VLOOKUP('Dépenses forfaitaires'!$D59,Listes!$A$54:$E$60,4,FALSE))))))</f>
        <v/>
      </c>
      <c r="O59" s="99" t="str">
        <f>IF($H59="","",IF($C59=Listes!$B$31,IF('Dépenses forfaitaires'!$E59&lt;=Listes!$B$42,('Dépenses forfaitaires'!$E59*(VLOOKUP('Dépenses forfaitaires'!$D59,Listes!$A$43:$E$49,2,FALSE))),IF('Dépenses forfaitaires'!$E59&gt;Listes!$D$42,('Dépenses forfaitaires'!$E59*(VLOOKUP('Dépenses forfaitaires'!$D59,Listes!$A$43:$E$49,5,FALSE))),('Dépenses forfaitaires'!$E59*(VLOOKUP('Dépenses forfaitaires'!$D59,Listes!$A$43:$E$49,3,FALSE)))+(VLOOKUP('Dépenses forfaitaires'!$D59,Listes!$A$43:$E$49,4,FALSE))))))</f>
        <v/>
      </c>
      <c r="P59" s="99" t="str">
        <f>IF($H59="","",IF($C59=Listes!$B$34,Listes!$I$31,IF($C59=Listes!$B$35,(VLOOKUP('Dépenses forfaitaires'!$F59,Listes!$E$31:$F$36,2,FALSE)),IF($C59=Listes!$B$33,IF('Dépenses forfaitaires'!$E59&lt;=Listes!$A$64,'Dépenses forfaitaires'!$E59*Listes!$A$65,IF('Dépenses forfaitaires'!$E59&gt;Listes!$D$64,'Dépenses forfaitaires'!$E59*Listes!$D$65,(('Dépenses forfaitaires'!$E59*Listes!$B$65)+Listes!$C$65)))))))</f>
        <v/>
      </c>
      <c r="Q59" s="100" t="str">
        <f t="shared" si="1"/>
        <v/>
      </c>
      <c r="R59" s="210"/>
    </row>
    <row r="60" spans="1:18" ht="29.25" customHeight="1" x14ac:dyDescent="0.25">
      <c r="A60" s="43">
        <v>54</v>
      </c>
      <c r="B60" s="19"/>
      <c r="C60" s="19"/>
      <c r="D60" s="19"/>
      <c r="E60" s="19"/>
      <c r="F60" s="19"/>
      <c r="G60" s="19"/>
      <c r="H60" s="106" t="str">
        <f>IF(C60="","",IF(C60="","",(VLOOKUP(C60,Listes!$B$31:$C$35,2,FALSE))))</f>
        <v/>
      </c>
      <c r="I60" s="210" t="str">
        <f t="shared" si="0"/>
        <v/>
      </c>
      <c r="J60" s="210"/>
      <c r="K60" s="210"/>
      <c r="L60" s="210"/>
      <c r="M60" s="100" t="str">
        <f>IF(H60="","",IF(H60="","",(VLOOKUP(H60,Listes!$C$31:$D$35,2,FALSE))))</f>
        <v/>
      </c>
      <c r="N60" s="99" t="str">
        <f>IF($H60="","",IF($C60=Listes!$B$32,IF('Dépenses forfaitaires'!$E60&lt;=Listes!$B$53,('Dépenses forfaitaires'!$E60*(VLOOKUP('Dépenses forfaitaires'!$D60,Listes!$A$54:$E$60,2,FALSE))),IF('Dépenses forfaitaires'!$E60&gt;Listes!$E$53,('Dépenses forfaitaires'!$E60*(VLOOKUP('Dépenses forfaitaires'!$D60,Listes!$A$54:$E$60,5,FALSE))),('Dépenses forfaitaires'!$E60*(VLOOKUP('Dépenses forfaitaires'!$D60,Listes!$A$54:$E$60,3,FALSE)))+(VLOOKUP('Dépenses forfaitaires'!$D60,Listes!$A$54:$E$60,4,FALSE))))))</f>
        <v/>
      </c>
      <c r="O60" s="99" t="str">
        <f>IF($H60="","",IF($C60=Listes!$B$31,IF('Dépenses forfaitaires'!$E60&lt;=Listes!$B$42,('Dépenses forfaitaires'!$E60*(VLOOKUP('Dépenses forfaitaires'!$D60,Listes!$A$43:$E$49,2,FALSE))),IF('Dépenses forfaitaires'!$E60&gt;Listes!$D$42,('Dépenses forfaitaires'!$E60*(VLOOKUP('Dépenses forfaitaires'!$D60,Listes!$A$43:$E$49,5,FALSE))),('Dépenses forfaitaires'!$E60*(VLOOKUP('Dépenses forfaitaires'!$D60,Listes!$A$43:$E$49,3,FALSE)))+(VLOOKUP('Dépenses forfaitaires'!$D60,Listes!$A$43:$E$49,4,FALSE))))))</f>
        <v/>
      </c>
      <c r="P60" s="99" t="str">
        <f>IF($H60="","",IF($C60=Listes!$B$34,Listes!$I$31,IF($C60=Listes!$B$35,(VLOOKUP('Dépenses forfaitaires'!$F60,Listes!$E$31:$F$36,2,FALSE)),IF($C60=Listes!$B$33,IF('Dépenses forfaitaires'!$E60&lt;=Listes!$A$64,'Dépenses forfaitaires'!$E60*Listes!$A$65,IF('Dépenses forfaitaires'!$E60&gt;Listes!$D$64,'Dépenses forfaitaires'!$E60*Listes!$D$65,(('Dépenses forfaitaires'!$E60*Listes!$B$65)+Listes!$C$65)))))))</f>
        <v/>
      </c>
      <c r="Q60" s="100" t="str">
        <f t="shared" si="1"/>
        <v/>
      </c>
      <c r="R60" s="210"/>
    </row>
    <row r="61" spans="1:18" ht="29.25" customHeight="1" x14ac:dyDescent="0.25">
      <c r="A61" s="43">
        <v>55</v>
      </c>
      <c r="B61" s="19"/>
      <c r="C61" s="19"/>
      <c r="D61" s="19"/>
      <c r="E61" s="19"/>
      <c r="F61" s="19"/>
      <c r="G61" s="19"/>
      <c r="H61" s="106" t="str">
        <f>IF(C61="","",IF(C61="","",(VLOOKUP(C61,Listes!$B$31:$C$35,2,FALSE))))</f>
        <v/>
      </c>
      <c r="I61" s="210" t="str">
        <f t="shared" si="0"/>
        <v/>
      </c>
      <c r="J61" s="210"/>
      <c r="K61" s="210"/>
      <c r="L61" s="210"/>
      <c r="M61" s="100" t="str">
        <f>IF(H61="","",IF(H61="","",(VLOOKUP(H61,Listes!$C$31:$D$35,2,FALSE))))</f>
        <v/>
      </c>
      <c r="N61" s="99" t="str">
        <f>IF($H61="","",IF($C61=Listes!$B$32,IF('Dépenses forfaitaires'!$E61&lt;=Listes!$B$53,('Dépenses forfaitaires'!$E61*(VLOOKUP('Dépenses forfaitaires'!$D61,Listes!$A$54:$E$60,2,FALSE))),IF('Dépenses forfaitaires'!$E61&gt;Listes!$E$53,('Dépenses forfaitaires'!$E61*(VLOOKUP('Dépenses forfaitaires'!$D61,Listes!$A$54:$E$60,5,FALSE))),('Dépenses forfaitaires'!$E61*(VLOOKUP('Dépenses forfaitaires'!$D61,Listes!$A$54:$E$60,3,FALSE)))+(VLOOKUP('Dépenses forfaitaires'!$D61,Listes!$A$54:$E$60,4,FALSE))))))</f>
        <v/>
      </c>
      <c r="O61" s="99" t="str">
        <f>IF($H61="","",IF($C61=Listes!$B$31,IF('Dépenses forfaitaires'!$E61&lt;=Listes!$B$42,('Dépenses forfaitaires'!$E61*(VLOOKUP('Dépenses forfaitaires'!$D61,Listes!$A$43:$E$49,2,FALSE))),IF('Dépenses forfaitaires'!$E61&gt;Listes!$D$42,('Dépenses forfaitaires'!$E61*(VLOOKUP('Dépenses forfaitaires'!$D61,Listes!$A$43:$E$49,5,FALSE))),('Dépenses forfaitaires'!$E61*(VLOOKUP('Dépenses forfaitaires'!$D61,Listes!$A$43:$E$49,3,FALSE)))+(VLOOKUP('Dépenses forfaitaires'!$D61,Listes!$A$43:$E$49,4,FALSE))))))</f>
        <v/>
      </c>
      <c r="P61" s="99" t="str">
        <f>IF($H61="","",IF($C61=Listes!$B$34,Listes!$I$31,IF($C61=Listes!$B$35,(VLOOKUP('Dépenses forfaitaires'!$F61,Listes!$E$31:$F$36,2,FALSE)),IF($C61=Listes!$B$33,IF('Dépenses forfaitaires'!$E61&lt;=Listes!$A$64,'Dépenses forfaitaires'!$E61*Listes!$A$65,IF('Dépenses forfaitaires'!$E61&gt;Listes!$D$64,'Dépenses forfaitaires'!$E61*Listes!$D$65,(('Dépenses forfaitaires'!$E61*Listes!$B$65)+Listes!$C$65)))))))</f>
        <v/>
      </c>
      <c r="Q61" s="100" t="str">
        <f t="shared" si="1"/>
        <v/>
      </c>
      <c r="R61" s="210"/>
    </row>
    <row r="62" spans="1:18" ht="29.25" customHeight="1" x14ac:dyDescent="0.25">
      <c r="A62" s="43">
        <v>56</v>
      </c>
      <c r="B62" s="19"/>
      <c r="C62" s="19"/>
      <c r="D62" s="19"/>
      <c r="E62" s="19"/>
      <c r="F62" s="19"/>
      <c r="G62" s="19"/>
      <c r="H62" s="106" t="str">
        <f>IF(C62="","",IF(C62="","",(VLOOKUP(C62,Listes!$B$31:$C$35,2,FALSE))))</f>
        <v/>
      </c>
      <c r="I62" s="210" t="str">
        <f t="shared" si="0"/>
        <v/>
      </c>
      <c r="J62" s="210"/>
      <c r="K62" s="210"/>
      <c r="L62" s="210"/>
      <c r="M62" s="100" t="str">
        <f>IF(H62="","",IF(H62="","",(VLOOKUP(H62,Listes!$C$31:$D$35,2,FALSE))))</f>
        <v/>
      </c>
      <c r="N62" s="99" t="str">
        <f>IF($H62="","",IF($C62=Listes!$B$32,IF('Dépenses forfaitaires'!$E62&lt;=Listes!$B$53,('Dépenses forfaitaires'!$E62*(VLOOKUP('Dépenses forfaitaires'!$D62,Listes!$A$54:$E$60,2,FALSE))),IF('Dépenses forfaitaires'!$E62&gt;Listes!$E$53,('Dépenses forfaitaires'!$E62*(VLOOKUP('Dépenses forfaitaires'!$D62,Listes!$A$54:$E$60,5,FALSE))),('Dépenses forfaitaires'!$E62*(VLOOKUP('Dépenses forfaitaires'!$D62,Listes!$A$54:$E$60,3,FALSE)))+(VLOOKUP('Dépenses forfaitaires'!$D62,Listes!$A$54:$E$60,4,FALSE))))))</f>
        <v/>
      </c>
      <c r="O62" s="99" t="str">
        <f>IF($H62="","",IF($C62=Listes!$B$31,IF('Dépenses forfaitaires'!$E62&lt;=Listes!$B$42,('Dépenses forfaitaires'!$E62*(VLOOKUP('Dépenses forfaitaires'!$D62,Listes!$A$43:$E$49,2,FALSE))),IF('Dépenses forfaitaires'!$E62&gt;Listes!$D$42,('Dépenses forfaitaires'!$E62*(VLOOKUP('Dépenses forfaitaires'!$D62,Listes!$A$43:$E$49,5,FALSE))),('Dépenses forfaitaires'!$E62*(VLOOKUP('Dépenses forfaitaires'!$D62,Listes!$A$43:$E$49,3,FALSE)))+(VLOOKUP('Dépenses forfaitaires'!$D62,Listes!$A$43:$E$49,4,FALSE))))))</f>
        <v/>
      </c>
      <c r="P62" s="99" t="str">
        <f>IF($H62="","",IF($C62=Listes!$B$34,Listes!$I$31,IF($C62=Listes!$B$35,(VLOOKUP('Dépenses forfaitaires'!$F62,Listes!$E$31:$F$36,2,FALSE)),IF($C62=Listes!$B$33,IF('Dépenses forfaitaires'!$E62&lt;=Listes!$A$64,'Dépenses forfaitaires'!$E62*Listes!$A$65,IF('Dépenses forfaitaires'!$E62&gt;Listes!$D$64,'Dépenses forfaitaires'!$E62*Listes!$D$65,(('Dépenses forfaitaires'!$E62*Listes!$B$65)+Listes!$C$65)))))))</f>
        <v/>
      </c>
      <c r="Q62" s="100" t="str">
        <f t="shared" si="1"/>
        <v/>
      </c>
      <c r="R62" s="210"/>
    </row>
    <row r="63" spans="1:18" ht="29.25" customHeight="1" x14ac:dyDescent="0.25">
      <c r="A63" s="43">
        <v>57</v>
      </c>
      <c r="B63" s="19"/>
      <c r="C63" s="19"/>
      <c r="D63" s="19"/>
      <c r="E63" s="19"/>
      <c r="F63" s="19"/>
      <c r="G63" s="19"/>
      <c r="H63" s="106" t="str">
        <f>IF(C63="","",IF(C63="","",(VLOOKUP(C63,Listes!$B$31:$C$35,2,FALSE))))</f>
        <v/>
      </c>
      <c r="I63" s="210" t="str">
        <f t="shared" si="0"/>
        <v/>
      </c>
      <c r="J63" s="210"/>
      <c r="K63" s="210"/>
      <c r="L63" s="210"/>
      <c r="M63" s="100" t="str">
        <f>IF(H63="","",IF(H63="","",(VLOOKUP(H63,Listes!$C$31:$D$35,2,FALSE))))</f>
        <v/>
      </c>
      <c r="N63" s="99" t="str">
        <f>IF($H63="","",IF($C63=Listes!$B$32,IF('Dépenses forfaitaires'!$E63&lt;=Listes!$B$53,('Dépenses forfaitaires'!$E63*(VLOOKUP('Dépenses forfaitaires'!$D63,Listes!$A$54:$E$60,2,FALSE))),IF('Dépenses forfaitaires'!$E63&gt;Listes!$E$53,('Dépenses forfaitaires'!$E63*(VLOOKUP('Dépenses forfaitaires'!$D63,Listes!$A$54:$E$60,5,FALSE))),('Dépenses forfaitaires'!$E63*(VLOOKUP('Dépenses forfaitaires'!$D63,Listes!$A$54:$E$60,3,FALSE)))+(VLOOKUP('Dépenses forfaitaires'!$D63,Listes!$A$54:$E$60,4,FALSE))))))</f>
        <v/>
      </c>
      <c r="O63" s="99" t="str">
        <f>IF($H63="","",IF($C63=Listes!$B$31,IF('Dépenses forfaitaires'!$E63&lt;=Listes!$B$42,('Dépenses forfaitaires'!$E63*(VLOOKUP('Dépenses forfaitaires'!$D63,Listes!$A$43:$E$49,2,FALSE))),IF('Dépenses forfaitaires'!$E63&gt;Listes!$D$42,('Dépenses forfaitaires'!$E63*(VLOOKUP('Dépenses forfaitaires'!$D63,Listes!$A$43:$E$49,5,FALSE))),('Dépenses forfaitaires'!$E63*(VLOOKUP('Dépenses forfaitaires'!$D63,Listes!$A$43:$E$49,3,FALSE)))+(VLOOKUP('Dépenses forfaitaires'!$D63,Listes!$A$43:$E$49,4,FALSE))))))</f>
        <v/>
      </c>
      <c r="P63" s="99" t="str">
        <f>IF($H63="","",IF($C63=Listes!$B$34,Listes!$I$31,IF($C63=Listes!$B$35,(VLOOKUP('Dépenses forfaitaires'!$F63,Listes!$E$31:$F$36,2,FALSE)),IF($C63=Listes!$B$33,IF('Dépenses forfaitaires'!$E63&lt;=Listes!$A$64,'Dépenses forfaitaires'!$E63*Listes!$A$65,IF('Dépenses forfaitaires'!$E63&gt;Listes!$D$64,'Dépenses forfaitaires'!$E63*Listes!$D$65,(('Dépenses forfaitaires'!$E63*Listes!$B$65)+Listes!$C$65)))))))</f>
        <v/>
      </c>
      <c r="Q63" s="100" t="str">
        <f t="shared" si="1"/>
        <v/>
      </c>
      <c r="R63" s="210"/>
    </row>
    <row r="64" spans="1:18" ht="29.25" customHeight="1" x14ac:dyDescent="0.25">
      <c r="A64" s="43">
        <v>58</v>
      </c>
      <c r="B64" s="19"/>
      <c r="C64" s="19"/>
      <c r="D64" s="19"/>
      <c r="E64" s="19"/>
      <c r="F64" s="19"/>
      <c r="G64" s="19"/>
      <c r="H64" s="106" t="str">
        <f>IF(C64="","",IF(C64="","",(VLOOKUP(C64,Listes!$B$31:$C$35,2,FALSE))))</f>
        <v/>
      </c>
      <c r="I64" s="210" t="str">
        <f t="shared" si="0"/>
        <v/>
      </c>
      <c r="J64" s="210"/>
      <c r="K64" s="210"/>
      <c r="L64" s="210"/>
      <c r="M64" s="100" t="str">
        <f>IF(H64="","",IF(H64="","",(VLOOKUP(H64,Listes!$C$31:$D$35,2,FALSE))))</f>
        <v/>
      </c>
      <c r="N64" s="99" t="str">
        <f>IF($H64="","",IF($C64=Listes!$B$32,IF('Dépenses forfaitaires'!$E64&lt;=Listes!$B$53,('Dépenses forfaitaires'!$E64*(VLOOKUP('Dépenses forfaitaires'!$D64,Listes!$A$54:$E$60,2,FALSE))),IF('Dépenses forfaitaires'!$E64&gt;Listes!$E$53,('Dépenses forfaitaires'!$E64*(VLOOKUP('Dépenses forfaitaires'!$D64,Listes!$A$54:$E$60,5,FALSE))),('Dépenses forfaitaires'!$E64*(VLOOKUP('Dépenses forfaitaires'!$D64,Listes!$A$54:$E$60,3,FALSE)))+(VLOOKUP('Dépenses forfaitaires'!$D64,Listes!$A$54:$E$60,4,FALSE))))))</f>
        <v/>
      </c>
      <c r="O64" s="99" t="str">
        <f>IF($H64="","",IF($C64=Listes!$B$31,IF('Dépenses forfaitaires'!$E64&lt;=Listes!$B$42,('Dépenses forfaitaires'!$E64*(VLOOKUP('Dépenses forfaitaires'!$D64,Listes!$A$43:$E$49,2,FALSE))),IF('Dépenses forfaitaires'!$E64&gt;Listes!$D$42,('Dépenses forfaitaires'!$E64*(VLOOKUP('Dépenses forfaitaires'!$D64,Listes!$A$43:$E$49,5,FALSE))),('Dépenses forfaitaires'!$E64*(VLOOKUP('Dépenses forfaitaires'!$D64,Listes!$A$43:$E$49,3,FALSE)))+(VLOOKUP('Dépenses forfaitaires'!$D64,Listes!$A$43:$E$49,4,FALSE))))))</f>
        <v/>
      </c>
      <c r="P64" s="99" t="str">
        <f>IF($H64="","",IF($C64=Listes!$B$34,Listes!$I$31,IF($C64=Listes!$B$35,(VLOOKUP('Dépenses forfaitaires'!$F64,Listes!$E$31:$F$36,2,FALSE)),IF($C64=Listes!$B$33,IF('Dépenses forfaitaires'!$E64&lt;=Listes!$A$64,'Dépenses forfaitaires'!$E64*Listes!$A$65,IF('Dépenses forfaitaires'!$E64&gt;Listes!$D$64,'Dépenses forfaitaires'!$E64*Listes!$D$65,(('Dépenses forfaitaires'!$E64*Listes!$B$65)+Listes!$C$65)))))))</f>
        <v/>
      </c>
      <c r="Q64" s="100" t="str">
        <f t="shared" si="1"/>
        <v/>
      </c>
      <c r="R64" s="210"/>
    </row>
    <row r="65" spans="1:18" ht="29.25" customHeight="1" x14ac:dyDescent="0.25">
      <c r="A65" s="43">
        <v>59</v>
      </c>
      <c r="B65" s="19"/>
      <c r="C65" s="19"/>
      <c r="D65" s="19"/>
      <c r="E65" s="19"/>
      <c r="F65" s="19"/>
      <c r="G65" s="19"/>
      <c r="H65" s="106" t="str">
        <f>IF(C65="","",IF(C65="","",(VLOOKUP(C65,Listes!$B$31:$C$35,2,FALSE))))</f>
        <v/>
      </c>
      <c r="I65" s="210" t="str">
        <f t="shared" si="0"/>
        <v/>
      </c>
      <c r="J65" s="210"/>
      <c r="K65" s="210"/>
      <c r="L65" s="210"/>
      <c r="M65" s="100" t="str">
        <f>IF(H65="","",IF(H65="","",(VLOOKUP(H65,Listes!$C$31:$D$35,2,FALSE))))</f>
        <v/>
      </c>
      <c r="N65" s="99" t="str">
        <f>IF($H65="","",IF($C65=Listes!$B$32,IF('Dépenses forfaitaires'!$E65&lt;=Listes!$B$53,('Dépenses forfaitaires'!$E65*(VLOOKUP('Dépenses forfaitaires'!$D65,Listes!$A$54:$E$60,2,FALSE))),IF('Dépenses forfaitaires'!$E65&gt;Listes!$E$53,('Dépenses forfaitaires'!$E65*(VLOOKUP('Dépenses forfaitaires'!$D65,Listes!$A$54:$E$60,5,FALSE))),('Dépenses forfaitaires'!$E65*(VLOOKUP('Dépenses forfaitaires'!$D65,Listes!$A$54:$E$60,3,FALSE)))+(VLOOKUP('Dépenses forfaitaires'!$D65,Listes!$A$54:$E$60,4,FALSE))))))</f>
        <v/>
      </c>
      <c r="O65" s="99" t="str">
        <f>IF($H65="","",IF($C65=Listes!$B$31,IF('Dépenses forfaitaires'!$E65&lt;=Listes!$B$42,('Dépenses forfaitaires'!$E65*(VLOOKUP('Dépenses forfaitaires'!$D65,Listes!$A$43:$E$49,2,FALSE))),IF('Dépenses forfaitaires'!$E65&gt;Listes!$D$42,('Dépenses forfaitaires'!$E65*(VLOOKUP('Dépenses forfaitaires'!$D65,Listes!$A$43:$E$49,5,FALSE))),('Dépenses forfaitaires'!$E65*(VLOOKUP('Dépenses forfaitaires'!$D65,Listes!$A$43:$E$49,3,FALSE)))+(VLOOKUP('Dépenses forfaitaires'!$D65,Listes!$A$43:$E$49,4,FALSE))))))</f>
        <v/>
      </c>
      <c r="P65" s="99" t="str">
        <f>IF($H65="","",IF($C65=Listes!$B$34,Listes!$I$31,IF($C65=Listes!$B$35,(VLOOKUP('Dépenses forfaitaires'!$F65,Listes!$E$31:$F$36,2,FALSE)),IF($C65=Listes!$B$33,IF('Dépenses forfaitaires'!$E65&lt;=Listes!$A$64,'Dépenses forfaitaires'!$E65*Listes!$A$65,IF('Dépenses forfaitaires'!$E65&gt;Listes!$D$64,'Dépenses forfaitaires'!$E65*Listes!$D$65,(('Dépenses forfaitaires'!$E65*Listes!$B$65)+Listes!$C$65)))))))</f>
        <v/>
      </c>
      <c r="Q65" s="100" t="str">
        <f t="shared" si="1"/>
        <v/>
      </c>
      <c r="R65" s="210"/>
    </row>
    <row r="66" spans="1:18" ht="29.25" customHeight="1" x14ac:dyDescent="0.25">
      <c r="A66" s="43">
        <v>60</v>
      </c>
      <c r="B66" s="19"/>
      <c r="C66" s="19"/>
      <c r="D66" s="19"/>
      <c r="E66" s="19"/>
      <c r="F66" s="19"/>
      <c r="G66" s="19"/>
      <c r="H66" s="106" t="str">
        <f>IF(C66="","",IF(C66="","",(VLOOKUP(C66,Listes!$B$31:$C$35,2,FALSE))))</f>
        <v/>
      </c>
      <c r="I66" s="210" t="str">
        <f t="shared" si="0"/>
        <v/>
      </c>
      <c r="J66" s="210"/>
      <c r="K66" s="210"/>
      <c r="L66" s="210"/>
      <c r="M66" s="100" t="str">
        <f>IF(H66="","",IF(H66="","",(VLOOKUP(H66,Listes!$C$31:$D$35,2,FALSE))))</f>
        <v/>
      </c>
      <c r="N66" s="99" t="str">
        <f>IF($H66="","",IF($C66=Listes!$B$32,IF('Dépenses forfaitaires'!$E66&lt;=Listes!$B$53,('Dépenses forfaitaires'!$E66*(VLOOKUP('Dépenses forfaitaires'!$D66,Listes!$A$54:$E$60,2,FALSE))),IF('Dépenses forfaitaires'!$E66&gt;Listes!$E$53,('Dépenses forfaitaires'!$E66*(VLOOKUP('Dépenses forfaitaires'!$D66,Listes!$A$54:$E$60,5,FALSE))),('Dépenses forfaitaires'!$E66*(VLOOKUP('Dépenses forfaitaires'!$D66,Listes!$A$54:$E$60,3,FALSE)))+(VLOOKUP('Dépenses forfaitaires'!$D66,Listes!$A$54:$E$60,4,FALSE))))))</f>
        <v/>
      </c>
      <c r="O66" s="99" t="str">
        <f>IF($H66="","",IF($C66=Listes!$B$31,IF('Dépenses forfaitaires'!$E66&lt;=Listes!$B$42,('Dépenses forfaitaires'!$E66*(VLOOKUP('Dépenses forfaitaires'!$D66,Listes!$A$43:$E$49,2,FALSE))),IF('Dépenses forfaitaires'!$E66&gt;Listes!$D$42,('Dépenses forfaitaires'!$E66*(VLOOKUP('Dépenses forfaitaires'!$D66,Listes!$A$43:$E$49,5,FALSE))),('Dépenses forfaitaires'!$E66*(VLOOKUP('Dépenses forfaitaires'!$D66,Listes!$A$43:$E$49,3,FALSE)))+(VLOOKUP('Dépenses forfaitaires'!$D66,Listes!$A$43:$E$49,4,FALSE))))))</f>
        <v/>
      </c>
      <c r="P66" s="99" t="str">
        <f>IF($H66="","",IF($C66=Listes!$B$34,Listes!$I$31,IF($C66=Listes!$B$35,(VLOOKUP('Dépenses forfaitaires'!$F66,Listes!$E$31:$F$36,2,FALSE)),IF($C66=Listes!$B$33,IF('Dépenses forfaitaires'!$E66&lt;=Listes!$A$64,'Dépenses forfaitaires'!$E66*Listes!$A$65,IF('Dépenses forfaitaires'!$E66&gt;Listes!$D$64,'Dépenses forfaitaires'!$E66*Listes!$D$65,(('Dépenses forfaitaires'!$E66*Listes!$B$65)+Listes!$C$65)))))))</f>
        <v/>
      </c>
      <c r="Q66" s="100" t="str">
        <f t="shared" si="1"/>
        <v/>
      </c>
      <c r="R66" s="210"/>
    </row>
    <row r="67" spans="1:18" ht="29.25" customHeight="1" x14ac:dyDescent="0.25">
      <c r="A67" s="43">
        <v>61</v>
      </c>
      <c r="B67" s="19"/>
      <c r="C67" s="19"/>
      <c r="D67" s="19"/>
      <c r="E67" s="19"/>
      <c r="F67" s="19"/>
      <c r="G67" s="19"/>
      <c r="H67" s="106" t="str">
        <f>IF(C67="","",IF(C67="","",(VLOOKUP(C67,Listes!$B$31:$C$35,2,FALSE))))</f>
        <v/>
      </c>
      <c r="I67" s="210" t="str">
        <f t="shared" si="0"/>
        <v/>
      </c>
      <c r="J67" s="210"/>
      <c r="K67" s="210"/>
      <c r="L67" s="210"/>
      <c r="M67" s="100" t="str">
        <f>IF(H67="","",IF(H67="","",(VLOOKUP(H67,Listes!$C$31:$D$35,2,FALSE))))</f>
        <v/>
      </c>
      <c r="N67" s="99" t="str">
        <f>IF($H67="","",IF($C67=Listes!$B$32,IF('Dépenses forfaitaires'!$E67&lt;=Listes!$B$53,('Dépenses forfaitaires'!$E67*(VLOOKUP('Dépenses forfaitaires'!$D67,Listes!$A$54:$E$60,2,FALSE))),IF('Dépenses forfaitaires'!$E67&gt;Listes!$E$53,('Dépenses forfaitaires'!$E67*(VLOOKUP('Dépenses forfaitaires'!$D67,Listes!$A$54:$E$60,5,FALSE))),('Dépenses forfaitaires'!$E67*(VLOOKUP('Dépenses forfaitaires'!$D67,Listes!$A$54:$E$60,3,FALSE)))+(VLOOKUP('Dépenses forfaitaires'!$D67,Listes!$A$54:$E$60,4,FALSE))))))</f>
        <v/>
      </c>
      <c r="O67" s="99" t="str">
        <f>IF($H67="","",IF($C67=Listes!$B$31,IF('Dépenses forfaitaires'!$E67&lt;=Listes!$B$42,('Dépenses forfaitaires'!$E67*(VLOOKUP('Dépenses forfaitaires'!$D67,Listes!$A$43:$E$49,2,FALSE))),IF('Dépenses forfaitaires'!$E67&gt;Listes!$D$42,('Dépenses forfaitaires'!$E67*(VLOOKUP('Dépenses forfaitaires'!$D67,Listes!$A$43:$E$49,5,FALSE))),('Dépenses forfaitaires'!$E67*(VLOOKUP('Dépenses forfaitaires'!$D67,Listes!$A$43:$E$49,3,FALSE)))+(VLOOKUP('Dépenses forfaitaires'!$D67,Listes!$A$43:$E$49,4,FALSE))))))</f>
        <v/>
      </c>
      <c r="P67" s="99" t="str">
        <f>IF($H67="","",IF($C67=Listes!$B$34,Listes!$I$31,IF($C67=Listes!$B$35,(VLOOKUP('Dépenses forfaitaires'!$F67,Listes!$E$31:$F$36,2,FALSE)),IF($C67=Listes!$B$33,IF('Dépenses forfaitaires'!$E67&lt;=Listes!$A$64,'Dépenses forfaitaires'!$E67*Listes!$A$65,IF('Dépenses forfaitaires'!$E67&gt;Listes!$D$64,'Dépenses forfaitaires'!$E67*Listes!$D$65,(('Dépenses forfaitaires'!$E67*Listes!$B$65)+Listes!$C$65)))))))</f>
        <v/>
      </c>
      <c r="Q67" s="100" t="str">
        <f t="shared" si="1"/>
        <v/>
      </c>
      <c r="R67" s="210"/>
    </row>
    <row r="68" spans="1:18" ht="29.25" customHeight="1" x14ac:dyDescent="0.25">
      <c r="A68" s="43">
        <v>62</v>
      </c>
      <c r="B68" s="19"/>
      <c r="C68" s="19"/>
      <c r="D68" s="19"/>
      <c r="E68" s="19"/>
      <c r="F68" s="19"/>
      <c r="G68" s="19"/>
      <c r="H68" s="106" t="str">
        <f>IF(C68="","",IF(C68="","",(VLOOKUP(C68,Listes!$B$31:$C$35,2,FALSE))))</f>
        <v/>
      </c>
      <c r="I68" s="210" t="str">
        <f t="shared" si="0"/>
        <v/>
      </c>
      <c r="J68" s="210"/>
      <c r="K68" s="210"/>
      <c r="L68" s="210"/>
      <c r="M68" s="100" t="str">
        <f>IF(H68="","",IF(H68="","",(VLOOKUP(H68,Listes!$C$31:$D$35,2,FALSE))))</f>
        <v/>
      </c>
      <c r="N68" s="99" t="str">
        <f>IF($H68="","",IF($C68=Listes!$B$32,IF('Dépenses forfaitaires'!$E68&lt;=Listes!$B$53,('Dépenses forfaitaires'!$E68*(VLOOKUP('Dépenses forfaitaires'!$D68,Listes!$A$54:$E$60,2,FALSE))),IF('Dépenses forfaitaires'!$E68&gt;Listes!$E$53,('Dépenses forfaitaires'!$E68*(VLOOKUP('Dépenses forfaitaires'!$D68,Listes!$A$54:$E$60,5,FALSE))),('Dépenses forfaitaires'!$E68*(VLOOKUP('Dépenses forfaitaires'!$D68,Listes!$A$54:$E$60,3,FALSE)))+(VLOOKUP('Dépenses forfaitaires'!$D68,Listes!$A$54:$E$60,4,FALSE))))))</f>
        <v/>
      </c>
      <c r="O68" s="99" t="str">
        <f>IF($H68="","",IF($C68=Listes!$B$31,IF('Dépenses forfaitaires'!$E68&lt;=Listes!$B$42,('Dépenses forfaitaires'!$E68*(VLOOKUP('Dépenses forfaitaires'!$D68,Listes!$A$43:$E$49,2,FALSE))),IF('Dépenses forfaitaires'!$E68&gt;Listes!$D$42,('Dépenses forfaitaires'!$E68*(VLOOKUP('Dépenses forfaitaires'!$D68,Listes!$A$43:$E$49,5,FALSE))),('Dépenses forfaitaires'!$E68*(VLOOKUP('Dépenses forfaitaires'!$D68,Listes!$A$43:$E$49,3,FALSE)))+(VLOOKUP('Dépenses forfaitaires'!$D68,Listes!$A$43:$E$49,4,FALSE))))))</f>
        <v/>
      </c>
      <c r="P68" s="99" t="str">
        <f>IF($H68="","",IF($C68=Listes!$B$34,Listes!$I$31,IF($C68=Listes!$B$35,(VLOOKUP('Dépenses forfaitaires'!$F68,Listes!$E$31:$F$36,2,FALSE)),IF($C68=Listes!$B$33,IF('Dépenses forfaitaires'!$E68&lt;=Listes!$A$64,'Dépenses forfaitaires'!$E68*Listes!$A$65,IF('Dépenses forfaitaires'!$E68&gt;Listes!$D$64,'Dépenses forfaitaires'!$E68*Listes!$D$65,(('Dépenses forfaitaires'!$E68*Listes!$B$65)+Listes!$C$65)))))))</f>
        <v/>
      </c>
      <c r="Q68" s="100" t="str">
        <f t="shared" si="1"/>
        <v/>
      </c>
      <c r="R68" s="210"/>
    </row>
    <row r="69" spans="1:18" ht="29.25" customHeight="1" x14ac:dyDescent="0.25">
      <c r="A69" s="43">
        <v>63</v>
      </c>
      <c r="B69" s="19"/>
      <c r="C69" s="19"/>
      <c r="D69" s="19"/>
      <c r="E69" s="19"/>
      <c r="F69" s="19"/>
      <c r="G69" s="19"/>
      <c r="H69" s="106" t="str">
        <f>IF(C69="","",IF(C69="","",(VLOOKUP(C69,Listes!$B$31:$C$35,2,FALSE))))</f>
        <v/>
      </c>
      <c r="I69" s="210" t="str">
        <f t="shared" si="0"/>
        <v/>
      </c>
      <c r="J69" s="210"/>
      <c r="K69" s="210"/>
      <c r="L69" s="210"/>
      <c r="M69" s="100" t="str">
        <f>IF(H69="","",IF(H69="","",(VLOOKUP(H69,Listes!$C$31:$D$35,2,FALSE))))</f>
        <v/>
      </c>
      <c r="N69" s="99" t="str">
        <f>IF($H69="","",IF($C69=Listes!$B$32,IF('Dépenses forfaitaires'!$E69&lt;=Listes!$B$53,('Dépenses forfaitaires'!$E69*(VLOOKUP('Dépenses forfaitaires'!$D69,Listes!$A$54:$E$60,2,FALSE))),IF('Dépenses forfaitaires'!$E69&gt;Listes!$E$53,('Dépenses forfaitaires'!$E69*(VLOOKUP('Dépenses forfaitaires'!$D69,Listes!$A$54:$E$60,5,FALSE))),('Dépenses forfaitaires'!$E69*(VLOOKUP('Dépenses forfaitaires'!$D69,Listes!$A$54:$E$60,3,FALSE)))+(VLOOKUP('Dépenses forfaitaires'!$D69,Listes!$A$54:$E$60,4,FALSE))))))</f>
        <v/>
      </c>
      <c r="O69" s="99" t="str">
        <f>IF($H69="","",IF($C69=Listes!$B$31,IF('Dépenses forfaitaires'!$E69&lt;=Listes!$B$42,('Dépenses forfaitaires'!$E69*(VLOOKUP('Dépenses forfaitaires'!$D69,Listes!$A$43:$E$49,2,FALSE))),IF('Dépenses forfaitaires'!$E69&gt;Listes!$D$42,('Dépenses forfaitaires'!$E69*(VLOOKUP('Dépenses forfaitaires'!$D69,Listes!$A$43:$E$49,5,FALSE))),('Dépenses forfaitaires'!$E69*(VLOOKUP('Dépenses forfaitaires'!$D69,Listes!$A$43:$E$49,3,FALSE)))+(VLOOKUP('Dépenses forfaitaires'!$D69,Listes!$A$43:$E$49,4,FALSE))))))</f>
        <v/>
      </c>
      <c r="P69" s="99" t="str">
        <f>IF($H69="","",IF($C69=Listes!$B$34,Listes!$I$31,IF($C69=Listes!$B$35,(VLOOKUP('Dépenses forfaitaires'!$F69,Listes!$E$31:$F$36,2,FALSE)),IF($C69=Listes!$B$33,IF('Dépenses forfaitaires'!$E69&lt;=Listes!$A$64,'Dépenses forfaitaires'!$E69*Listes!$A$65,IF('Dépenses forfaitaires'!$E69&gt;Listes!$D$64,'Dépenses forfaitaires'!$E69*Listes!$D$65,(('Dépenses forfaitaires'!$E69*Listes!$B$65)+Listes!$C$65)))))))</f>
        <v/>
      </c>
      <c r="Q69" s="100" t="str">
        <f t="shared" si="1"/>
        <v/>
      </c>
      <c r="R69" s="210"/>
    </row>
    <row r="70" spans="1:18" ht="29.25" customHeight="1" x14ac:dyDescent="0.25">
      <c r="A70" s="43">
        <v>64</v>
      </c>
      <c r="B70" s="19"/>
      <c r="C70" s="19"/>
      <c r="D70" s="19"/>
      <c r="E70" s="19"/>
      <c r="F70" s="19"/>
      <c r="G70" s="19"/>
      <c r="H70" s="106" t="str">
        <f>IF(C70="","",IF(C70="","",(VLOOKUP(C70,Listes!$B$31:$C$35,2,FALSE))))</f>
        <v/>
      </c>
      <c r="I70" s="210" t="str">
        <f t="shared" si="0"/>
        <v/>
      </c>
      <c r="J70" s="210"/>
      <c r="K70" s="210"/>
      <c r="L70" s="210"/>
      <c r="M70" s="100" t="str">
        <f>IF(H70="","",IF(H70="","",(VLOOKUP(H70,Listes!$C$31:$D$35,2,FALSE))))</f>
        <v/>
      </c>
      <c r="N70" s="99" t="str">
        <f>IF($H70="","",IF($C70=Listes!$B$32,IF('Dépenses forfaitaires'!$E70&lt;=Listes!$B$53,('Dépenses forfaitaires'!$E70*(VLOOKUP('Dépenses forfaitaires'!$D70,Listes!$A$54:$E$60,2,FALSE))),IF('Dépenses forfaitaires'!$E70&gt;Listes!$E$53,('Dépenses forfaitaires'!$E70*(VLOOKUP('Dépenses forfaitaires'!$D70,Listes!$A$54:$E$60,5,FALSE))),('Dépenses forfaitaires'!$E70*(VLOOKUP('Dépenses forfaitaires'!$D70,Listes!$A$54:$E$60,3,FALSE)))+(VLOOKUP('Dépenses forfaitaires'!$D70,Listes!$A$54:$E$60,4,FALSE))))))</f>
        <v/>
      </c>
      <c r="O70" s="99" t="str">
        <f>IF($H70="","",IF($C70=Listes!$B$31,IF('Dépenses forfaitaires'!$E70&lt;=Listes!$B$42,('Dépenses forfaitaires'!$E70*(VLOOKUP('Dépenses forfaitaires'!$D70,Listes!$A$43:$E$49,2,FALSE))),IF('Dépenses forfaitaires'!$E70&gt;Listes!$D$42,('Dépenses forfaitaires'!$E70*(VLOOKUP('Dépenses forfaitaires'!$D70,Listes!$A$43:$E$49,5,FALSE))),('Dépenses forfaitaires'!$E70*(VLOOKUP('Dépenses forfaitaires'!$D70,Listes!$A$43:$E$49,3,FALSE)))+(VLOOKUP('Dépenses forfaitaires'!$D70,Listes!$A$43:$E$49,4,FALSE))))))</f>
        <v/>
      </c>
      <c r="P70" s="99" t="str">
        <f>IF($H70="","",IF($C70=Listes!$B$34,Listes!$I$31,IF($C70=Listes!$B$35,(VLOOKUP('Dépenses forfaitaires'!$F70,Listes!$E$31:$F$36,2,FALSE)),IF($C70=Listes!$B$33,IF('Dépenses forfaitaires'!$E70&lt;=Listes!$A$64,'Dépenses forfaitaires'!$E70*Listes!$A$65,IF('Dépenses forfaitaires'!$E70&gt;Listes!$D$64,'Dépenses forfaitaires'!$E70*Listes!$D$65,(('Dépenses forfaitaires'!$E70*Listes!$B$65)+Listes!$C$65)))))))</f>
        <v/>
      </c>
      <c r="Q70" s="100" t="str">
        <f t="shared" si="1"/>
        <v/>
      </c>
      <c r="R70" s="210"/>
    </row>
    <row r="71" spans="1:18" ht="29.25" customHeight="1" x14ac:dyDescent="0.25">
      <c r="A71" s="43">
        <v>65</v>
      </c>
      <c r="B71" s="19"/>
      <c r="C71" s="19"/>
      <c r="D71" s="19"/>
      <c r="E71" s="19"/>
      <c r="F71" s="19"/>
      <c r="G71" s="19"/>
      <c r="H71" s="106" t="str">
        <f>IF(C71="","",IF(C71="","",(VLOOKUP(C71,Listes!$B$31:$C$35,2,FALSE))))</f>
        <v/>
      </c>
      <c r="I71" s="210" t="str">
        <f t="shared" si="0"/>
        <v/>
      </c>
      <c r="J71" s="210"/>
      <c r="K71" s="210"/>
      <c r="L71" s="210"/>
      <c r="M71" s="100" t="str">
        <f>IF(H71="","",IF(H71="","",(VLOOKUP(H71,Listes!$C$31:$D$35,2,FALSE))))</f>
        <v/>
      </c>
      <c r="N71" s="99" t="str">
        <f>IF($H71="","",IF($C71=Listes!$B$32,IF('Dépenses forfaitaires'!$E71&lt;=Listes!$B$53,('Dépenses forfaitaires'!$E71*(VLOOKUP('Dépenses forfaitaires'!$D71,Listes!$A$54:$E$60,2,FALSE))),IF('Dépenses forfaitaires'!$E71&gt;Listes!$E$53,('Dépenses forfaitaires'!$E71*(VLOOKUP('Dépenses forfaitaires'!$D71,Listes!$A$54:$E$60,5,FALSE))),('Dépenses forfaitaires'!$E71*(VLOOKUP('Dépenses forfaitaires'!$D71,Listes!$A$54:$E$60,3,FALSE)))+(VLOOKUP('Dépenses forfaitaires'!$D71,Listes!$A$54:$E$60,4,FALSE))))))</f>
        <v/>
      </c>
      <c r="O71" s="99" t="str">
        <f>IF($H71="","",IF($C71=Listes!$B$31,IF('Dépenses forfaitaires'!$E71&lt;=Listes!$B$42,('Dépenses forfaitaires'!$E71*(VLOOKUP('Dépenses forfaitaires'!$D71,Listes!$A$43:$E$49,2,FALSE))),IF('Dépenses forfaitaires'!$E71&gt;Listes!$D$42,('Dépenses forfaitaires'!$E71*(VLOOKUP('Dépenses forfaitaires'!$D71,Listes!$A$43:$E$49,5,FALSE))),('Dépenses forfaitaires'!$E71*(VLOOKUP('Dépenses forfaitaires'!$D71,Listes!$A$43:$E$49,3,FALSE)))+(VLOOKUP('Dépenses forfaitaires'!$D71,Listes!$A$43:$E$49,4,FALSE))))))</f>
        <v/>
      </c>
      <c r="P71" s="99" t="str">
        <f>IF($H71="","",IF($C71=Listes!$B$34,Listes!$I$31,IF($C71=Listes!$B$35,(VLOOKUP('Dépenses forfaitaires'!$F71,Listes!$E$31:$F$36,2,FALSE)),IF($C71=Listes!$B$33,IF('Dépenses forfaitaires'!$E71&lt;=Listes!$A$64,'Dépenses forfaitaires'!$E71*Listes!$A$65,IF('Dépenses forfaitaires'!$E71&gt;Listes!$D$64,'Dépenses forfaitaires'!$E71*Listes!$D$65,(('Dépenses forfaitaires'!$E71*Listes!$B$65)+Listes!$C$65)))))))</f>
        <v/>
      </c>
      <c r="Q71" s="100" t="str">
        <f t="shared" si="1"/>
        <v/>
      </c>
      <c r="R71" s="210"/>
    </row>
    <row r="72" spans="1:18" ht="29.25" customHeight="1" x14ac:dyDescent="0.25">
      <c r="A72" s="43">
        <v>66</v>
      </c>
      <c r="B72" s="19"/>
      <c r="C72" s="19"/>
      <c r="D72" s="19"/>
      <c r="E72" s="19"/>
      <c r="F72" s="19"/>
      <c r="G72" s="19"/>
      <c r="H72" s="106" t="str">
        <f>IF(C72="","",IF(C72="","",(VLOOKUP(C72,Listes!$B$31:$C$35,2,FALSE))))</f>
        <v/>
      </c>
      <c r="I72" s="210" t="str">
        <f t="shared" ref="I72:I135" si="2">IF(H72="Frais de déplacement (barèmes kilométriques) ",1,"")</f>
        <v/>
      </c>
      <c r="J72" s="210"/>
      <c r="K72" s="210"/>
      <c r="L72" s="210"/>
      <c r="M72" s="100" t="str">
        <f>IF(H72="","",IF(H72="","",(VLOOKUP(H72,Listes!$C$31:$D$35,2,FALSE))))</f>
        <v/>
      </c>
      <c r="N72" s="99" t="str">
        <f>IF($H72="","",IF($C72=Listes!$B$32,IF('Dépenses forfaitaires'!$E72&lt;=Listes!$B$53,('Dépenses forfaitaires'!$E72*(VLOOKUP('Dépenses forfaitaires'!$D72,Listes!$A$54:$E$60,2,FALSE))),IF('Dépenses forfaitaires'!$E72&gt;Listes!$E$53,('Dépenses forfaitaires'!$E72*(VLOOKUP('Dépenses forfaitaires'!$D72,Listes!$A$54:$E$60,5,FALSE))),('Dépenses forfaitaires'!$E72*(VLOOKUP('Dépenses forfaitaires'!$D72,Listes!$A$54:$E$60,3,FALSE)))+(VLOOKUP('Dépenses forfaitaires'!$D72,Listes!$A$54:$E$60,4,FALSE))))))</f>
        <v/>
      </c>
      <c r="O72" s="99" t="str">
        <f>IF($H72="","",IF($C72=Listes!$B$31,IF('Dépenses forfaitaires'!$E72&lt;=Listes!$B$42,('Dépenses forfaitaires'!$E72*(VLOOKUP('Dépenses forfaitaires'!$D72,Listes!$A$43:$E$49,2,FALSE))),IF('Dépenses forfaitaires'!$E72&gt;Listes!$D$42,('Dépenses forfaitaires'!$E72*(VLOOKUP('Dépenses forfaitaires'!$D72,Listes!$A$43:$E$49,5,FALSE))),('Dépenses forfaitaires'!$E72*(VLOOKUP('Dépenses forfaitaires'!$D72,Listes!$A$43:$E$49,3,FALSE)))+(VLOOKUP('Dépenses forfaitaires'!$D72,Listes!$A$43:$E$49,4,FALSE))))))</f>
        <v/>
      </c>
      <c r="P72" s="99" t="str">
        <f>IF($H72="","",IF($C72=Listes!$B$34,Listes!$I$31,IF($C72=Listes!$B$35,(VLOOKUP('Dépenses forfaitaires'!$F72,Listes!$E$31:$F$36,2,FALSE)),IF($C72=Listes!$B$33,IF('Dépenses forfaitaires'!$E72&lt;=Listes!$A$64,'Dépenses forfaitaires'!$E72*Listes!$A$65,IF('Dépenses forfaitaires'!$E72&gt;Listes!$D$64,'Dépenses forfaitaires'!$E72*Listes!$D$65,(('Dépenses forfaitaires'!$E72*Listes!$B$65)+Listes!$C$65)))))))</f>
        <v/>
      </c>
      <c r="Q72" s="100" t="str">
        <f t="shared" ref="Q72:Q135" si="3">IF($I72="","",($P72+$O72+$N72)*$I72)</f>
        <v/>
      </c>
      <c r="R72" s="210"/>
    </row>
    <row r="73" spans="1:18" ht="29.25" customHeight="1" x14ac:dyDescent="0.25">
      <c r="A73" s="43">
        <v>67</v>
      </c>
      <c r="B73" s="19"/>
      <c r="C73" s="19"/>
      <c r="D73" s="19"/>
      <c r="E73" s="19"/>
      <c r="F73" s="19"/>
      <c r="G73" s="19"/>
      <c r="H73" s="106" t="str">
        <f>IF(C73="","",IF(C73="","",(VLOOKUP(C73,Listes!$B$31:$C$35,2,FALSE))))</f>
        <v/>
      </c>
      <c r="I73" s="210" t="str">
        <f t="shared" si="2"/>
        <v/>
      </c>
      <c r="J73" s="210"/>
      <c r="K73" s="210"/>
      <c r="L73" s="210"/>
      <c r="M73" s="100" t="str">
        <f>IF(H73="","",IF(H73="","",(VLOOKUP(H73,Listes!$C$31:$D$35,2,FALSE))))</f>
        <v/>
      </c>
      <c r="N73" s="99" t="str">
        <f>IF($H73="","",IF($C73=Listes!$B$32,IF('Dépenses forfaitaires'!$E73&lt;=Listes!$B$53,('Dépenses forfaitaires'!$E73*(VLOOKUP('Dépenses forfaitaires'!$D73,Listes!$A$54:$E$60,2,FALSE))),IF('Dépenses forfaitaires'!$E73&gt;Listes!$E$53,('Dépenses forfaitaires'!$E73*(VLOOKUP('Dépenses forfaitaires'!$D73,Listes!$A$54:$E$60,5,FALSE))),('Dépenses forfaitaires'!$E73*(VLOOKUP('Dépenses forfaitaires'!$D73,Listes!$A$54:$E$60,3,FALSE)))+(VLOOKUP('Dépenses forfaitaires'!$D73,Listes!$A$54:$E$60,4,FALSE))))))</f>
        <v/>
      </c>
      <c r="O73" s="99" t="str">
        <f>IF($H73="","",IF($C73=Listes!$B$31,IF('Dépenses forfaitaires'!$E73&lt;=Listes!$B$42,('Dépenses forfaitaires'!$E73*(VLOOKUP('Dépenses forfaitaires'!$D73,Listes!$A$43:$E$49,2,FALSE))),IF('Dépenses forfaitaires'!$E73&gt;Listes!$D$42,('Dépenses forfaitaires'!$E73*(VLOOKUP('Dépenses forfaitaires'!$D73,Listes!$A$43:$E$49,5,FALSE))),('Dépenses forfaitaires'!$E73*(VLOOKUP('Dépenses forfaitaires'!$D73,Listes!$A$43:$E$49,3,FALSE)))+(VLOOKUP('Dépenses forfaitaires'!$D73,Listes!$A$43:$E$49,4,FALSE))))))</f>
        <v/>
      </c>
      <c r="P73" s="99" t="str">
        <f>IF($H73="","",IF($C73=Listes!$B$34,Listes!$I$31,IF($C73=Listes!$B$35,(VLOOKUP('Dépenses forfaitaires'!$F73,Listes!$E$31:$F$36,2,FALSE)),IF($C73=Listes!$B$33,IF('Dépenses forfaitaires'!$E73&lt;=Listes!$A$64,'Dépenses forfaitaires'!$E73*Listes!$A$65,IF('Dépenses forfaitaires'!$E73&gt;Listes!$D$64,'Dépenses forfaitaires'!$E73*Listes!$D$65,(('Dépenses forfaitaires'!$E73*Listes!$B$65)+Listes!$C$65)))))))</f>
        <v/>
      </c>
      <c r="Q73" s="100" t="str">
        <f t="shared" si="3"/>
        <v/>
      </c>
      <c r="R73" s="210"/>
    </row>
    <row r="74" spans="1:18" ht="29.25" customHeight="1" x14ac:dyDescent="0.25">
      <c r="A74" s="43">
        <v>68</v>
      </c>
      <c r="B74" s="19"/>
      <c r="C74" s="19"/>
      <c r="D74" s="19"/>
      <c r="E74" s="19"/>
      <c r="F74" s="19"/>
      <c r="G74" s="19"/>
      <c r="H74" s="106" t="str">
        <f>IF(C74="","",IF(C74="","",(VLOOKUP(C74,Listes!$B$31:$C$35,2,FALSE))))</f>
        <v/>
      </c>
      <c r="I74" s="210" t="str">
        <f t="shared" si="2"/>
        <v/>
      </c>
      <c r="J74" s="210"/>
      <c r="K74" s="210"/>
      <c r="L74" s="210"/>
      <c r="M74" s="100" t="str">
        <f>IF(H74="","",IF(H74="","",(VLOOKUP(H74,Listes!$C$31:$D$35,2,FALSE))))</f>
        <v/>
      </c>
      <c r="N74" s="99" t="str">
        <f>IF($H74="","",IF($C74=Listes!$B$32,IF('Dépenses forfaitaires'!$E74&lt;=Listes!$B$53,('Dépenses forfaitaires'!$E74*(VLOOKUP('Dépenses forfaitaires'!$D74,Listes!$A$54:$E$60,2,FALSE))),IF('Dépenses forfaitaires'!$E74&gt;Listes!$E$53,('Dépenses forfaitaires'!$E74*(VLOOKUP('Dépenses forfaitaires'!$D74,Listes!$A$54:$E$60,5,FALSE))),('Dépenses forfaitaires'!$E74*(VLOOKUP('Dépenses forfaitaires'!$D74,Listes!$A$54:$E$60,3,FALSE)))+(VLOOKUP('Dépenses forfaitaires'!$D74,Listes!$A$54:$E$60,4,FALSE))))))</f>
        <v/>
      </c>
      <c r="O74" s="99" t="str">
        <f>IF($H74="","",IF($C74=Listes!$B$31,IF('Dépenses forfaitaires'!$E74&lt;=Listes!$B$42,('Dépenses forfaitaires'!$E74*(VLOOKUP('Dépenses forfaitaires'!$D74,Listes!$A$43:$E$49,2,FALSE))),IF('Dépenses forfaitaires'!$E74&gt;Listes!$D$42,('Dépenses forfaitaires'!$E74*(VLOOKUP('Dépenses forfaitaires'!$D74,Listes!$A$43:$E$49,5,FALSE))),('Dépenses forfaitaires'!$E74*(VLOOKUP('Dépenses forfaitaires'!$D74,Listes!$A$43:$E$49,3,FALSE)))+(VLOOKUP('Dépenses forfaitaires'!$D74,Listes!$A$43:$E$49,4,FALSE))))))</f>
        <v/>
      </c>
      <c r="P74" s="99" t="str">
        <f>IF($H74="","",IF($C74=Listes!$B$34,Listes!$I$31,IF($C74=Listes!$B$35,(VLOOKUP('Dépenses forfaitaires'!$F74,Listes!$E$31:$F$36,2,FALSE)),IF($C74=Listes!$B$33,IF('Dépenses forfaitaires'!$E74&lt;=Listes!$A$64,'Dépenses forfaitaires'!$E74*Listes!$A$65,IF('Dépenses forfaitaires'!$E74&gt;Listes!$D$64,'Dépenses forfaitaires'!$E74*Listes!$D$65,(('Dépenses forfaitaires'!$E74*Listes!$B$65)+Listes!$C$65)))))))</f>
        <v/>
      </c>
      <c r="Q74" s="100" t="str">
        <f t="shared" si="3"/>
        <v/>
      </c>
      <c r="R74" s="210"/>
    </row>
    <row r="75" spans="1:18" ht="29.25" customHeight="1" x14ac:dyDescent="0.25">
      <c r="A75" s="43">
        <v>69</v>
      </c>
      <c r="B75" s="19"/>
      <c r="C75" s="19"/>
      <c r="D75" s="19"/>
      <c r="E75" s="19"/>
      <c r="F75" s="19"/>
      <c r="G75" s="19"/>
      <c r="H75" s="106" t="str">
        <f>IF(C75="","",IF(C75="","",(VLOOKUP(C75,Listes!$B$31:$C$35,2,FALSE))))</f>
        <v/>
      </c>
      <c r="I75" s="210" t="str">
        <f t="shared" si="2"/>
        <v/>
      </c>
      <c r="J75" s="210"/>
      <c r="K75" s="210"/>
      <c r="L75" s="210"/>
      <c r="M75" s="100" t="str">
        <f>IF(H75="","",IF(H75="","",(VLOOKUP(H75,Listes!$C$31:$D$35,2,FALSE))))</f>
        <v/>
      </c>
      <c r="N75" s="99" t="str">
        <f>IF($H75="","",IF($C75=Listes!$B$32,IF('Dépenses forfaitaires'!$E75&lt;=Listes!$B$53,('Dépenses forfaitaires'!$E75*(VLOOKUP('Dépenses forfaitaires'!$D75,Listes!$A$54:$E$60,2,FALSE))),IF('Dépenses forfaitaires'!$E75&gt;Listes!$E$53,('Dépenses forfaitaires'!$E75*(VLOOKUP('Dépenses forfaitaires'!$D75,Listes!$A$54:$E$60,5,FALSE))),('Dépenses forfaitaires'!$E75*(VLOOKUP('Dépenses forfaitaires'!$D75,Listes!$A$54:$E$60,3,FALSE)))+(VLOOKUP('Dépenses forfaitaires'!$D75,Listes!$A$54:$E$60,4,FALSE))))))</f>
        <v/>
      </c>
      <c r="O75" s="99" t="str">
        <f>IF($H75="","",IF($C75=Listes!$B$31,IF('Dépenses forfaitaires'!$E75&lt;=Listes!$B$42,('Dépenses forfaitaires'!$E75*(VLOOKUP('Dépenses forfaitaires'!$D75,Listes!$A$43:$E$49,2,FALSE))),IF('Dépenses forfaitaires'!$E75&gt;Listes!$D$42,('Dépenses forfaitaires'!$E75*(VLOOKUP('Dépenses forfaitaires'!$D75,Listes!$A$43:$E$49,5,FALSE))),('Dépenses forfaitaires'!$E75*(VLOOKUP('Dépenses forfaitaires'!$D75,Listes!$A$43:$E$49,3,FALSE)))+(VLOOKUP('Dépenses forfaitaires'!$D75,Listes!$A$43:$E$49,4,FALSE))))))</f>
        <v/>
      </c>
      <c r="P75" s="99" t="str">
        <f>IF($H75="","",IF($C75=Listes!$B$34,Listes!$I$31,IF($C75=Listes!$B$35,(VLOOKUP('Dépenses forfaitaires'!$F75,Listes!$E$31:$F$36,2,FALSE)),IF($C75=Listes!$B$33,IF('Dépenses forfaitaires'!$E75&lt;=Listes!$A$64,'Dépenses forfaitaires'!$E75*Listes!$A$65,IF('Dépenses forfaitaires'!$E75&gt;Listes!$D$64,'Dépenses forfaitaires'!$E75*Listes!$D$65,(('Dépenses forfaitaires'!$E75*Listes!$B$65)+Listes!$C$65)))))))</f>
        <v/>
      </c>
      <c r="Q75" s="100" t="str">
        <f t="shared" si="3"/>
        <v/>
      </c>
      <c r="R75" s="210"/>
    </row>
    <row r="76" spans="1:18" ht="29.25" customHeight="1" x14ac:dyDescent="0.25">
      <c r="A76" s="43">
        <v>70</v>
      </c>
      <c r="B76" s="19"/>
      <c r="C76" s="19"/>
      <c r="D76" s="19"/>
      <c r="E76" s="19"/>
      <c r="F76" s="19"/>
      <c r="G76" s="19"/>
      <c r="H76" s="106" t="str">
        <f>IF(C76="","",IF(C76="","",(VLOOKUP(C76,Listes!$B$31:$C$35,2,FALSE))))</f>
        <v/>
      </c>
      <c r="I76" s="210" t="str">
        <f t="shared" si="2"/>
        <v/>
      </c>
      <c r="J76" s="210"/>
      <c r="K76" s="210"/>
      <c r="L76" s="210"/>
      <c r="M76" s="100" t="str">
        <f>IF(H76="","",IF(H76="","",(VLOOKUP(H76,Listes!$C$31:$D$35,2,FALSE))))</f>
        <v/>
      </c>
      <c r="N76" s="99" t="str">
        <f>IF($H76="","",IF($C76=Listes!$B$32,IF('Dépenses forfaitaires'!$E76&lt;=Listes!$B$53,('Dépenses forfaitaires'!$E76*(VLOOKUP('Dépenses forfaitaires'!$D76,Listes!$A$54:$E$60,2,FALSE))),IF('Dépenses forfaitaires'!$E76&gt;Listes!$E$53,('Dépenses forfaitaires'!$E76*(VLOOKUP('Dépenses forfaitaires'!$D76,Listes!$A$54:$E$60,5,FALSE))),('Dépenses forfaitaires'!$E76*(VLOOKUP('Dépenses forfaitaires'!$D76,Listes!$A$54:$E$60,3,FALSE)))+(VLOOKUP('Dépenses forfaitaires'!$D76,Listes!$A$54:$E$60,4,FALSE))))))</f>
        <v/>
      </c>
      <c r="O76" s="99" t="str">
        <f>IF($H76="","",IF($C76=Listes!$B$31,IF('Dépenses forfaitaires'!$E76&lt;=Listes!$B$42,('Dépenses forfaitaires'!$E76*(VLOOKUP('Dépenses forfaitaires'!$D76,Listes!$A$43:$E$49,2,FALSE))),IF('Dépenses forfaitaires'!$E76&gt;Listes!$D$42,('Dépenses forfaitaires'!$E76*(VLOOKUP('Dépenses forfaitaires'!$D76,Listes!$A$43:$E$49,5,FALSE))),('Dépenses forfaitaires'!$E76*(VLOOKUP('Dépenses forfaitaires'!$D76,Listes!$A$43:$E$49,3,FALSE)))+(VLOOKUP('Dépenses forfaitaires'!$D76,Listes!$A$43:$E$49,4,FALSE))))))</f>
        <v/>
      </c>
      <c r="P76" s="99" t="str">
        <f>IF($H76="","",IF($C76=Listes!$B$34,Listes!$I$31,IF($C76=Listes!$B$35,(VLOOKUP('Dépenses forfaitaires'!$F76,Listes!$E$31:$F$36,2,FALSE)),IF($C76=Listes!$B$33,IF('Dépenses forfaitaires'!$E76&lt;=Listes!$A$64,'Dépenses forfaitaires'!$E76*Listes!$A$65,IF('Dépenses forfaitaires'!$E76&gt;Listes!$D$64,'Dépenses forfaitaires'!$E76*Listes!$D$65,(('Dépenses forfaitaires'!$E76*Listes!$B$65)+Listes!$C$65)))))))</f>
        <v/>
      </c>
      <c r="Q76" s="100" t="str">
        <f t="shared" si="3"/>
        <v/>
      </c>
      <c r="R76" s="210"/>
    </row>
    <row r="77" spans="1:18" ht="29.25" customHeight="1" x14ac:dyDescent="0.25">
      <c r="A77" s="43">
        <v>71</v>
      </c>
      <c r="B77" s="19"/>
      <c r="C77" s="19"/>
      <c r="D77" s="19"/>
      <c r="E77" s="19"/>
      <c r="F77" s="19"/>
      <c r="G77" s="19"/>
      <c r="H77" s="106" t="str">
        <f>IF(C77="","",IF(C77="","",(VLOOKUP(C77,Listes!$B$31:$C$35,2,FALSE))))</f>
        <v/>
      </c>
      <c r="I77" s="210" t="str">
        <f t="shared" si="2"/>
        <v/>
      </c>
      <c r="J77" s="210"/>
      <c r="K77" s="210"/>
      <c r="L77" s="210"/>
      <c r="M77" s="100" t="str">
        <f>IF(H77="","",IF(H77="","",(VLOOKUP(H77,Listes!$C$31:$D$35,2,FALSE))))</f>
        <v/>
      </c>
      <c r="N77" s="99" t="str">
        <f>IF($H77="","",IF($C77=Listes!$B$32,IF('Dépenses forfaitaires'!$E77&lt;=Listes!$B$53,('Dépenses forfaitaires'!$E77*(VLOOKUP('Dépenses forfaitaires'!$D77,Listes!$A$54:$E$60,2,FALSE))),IF('Dépenses forfaitaires'!$E77&gt;Listes!$E$53,('Dépenses forfaitaires'!$E77*(VLOOKUP('Dépenses forfaitaires'!$D77,Listes!$A$54:$E$60,5,FALSE))),('Dépenses forfaitaires'!$E77*(VLOOKUP('Dépenses forfaitaires'!$D77,Listes!$A$54:$E$60,3,FALSE)))+(VLOOKUP('Dépenses forfaitaires'!$D77,Listes!$A$54:$E$60,4,FALSE))))))</f>
        <v/>
      </c>
      <c r="O77" s="99" t="str">
        <f>IF($H77="","",IF($C77=Listes!$B$31,IF('Dépenses forfaitaires'!$E77&lt;=Listes!$B$42,('Dépenses forfaitaires'!$E77*(VLOOKUP('Dépenses forfaitaires'!$D77,Listes!$A$43:$E$49,2,FALSE))),IF('Dépenses forfaitaires'!$E77&gt;Listes!$D$42,('Dépenses forfaitaires'!$E77*(VLOOKUP('Dépenses forfaitaires'!$D77,Listes!$A$43:$E$49,5,FALSE))),('Dépenses forfaitaires'!$E77*(VLOOKUP('Dépenses forfaitaires'!$D77,Listes!$A$43:$E$49,3,FALSE)))+(VLOOKUP('Dépenses forfaitaires'!$D77,Listes!$A$43:$E$49,4,FALSE))))))</f>
        <v/>
      </c>
      <c r="P77" s="99" t="str">
        <f>IF($H77="","",IF($C77=Listes!$B$34,Listes!$I$31,IF($C77=Listes!$B$35,(VLOOKUP('Dépenses forfaitaires'!$F77,Listes!$E$31:$F$36,2,FALSE)),IF($C77=Listes!$B$33,IF('Dépenses forfaitaires'!$E77&lt;=Listes!$A$64,'Dépenses forfaitaires'!$E77*Listes!$A$65,IF('Dépenses forfaitaires'!$E77&gt;Listes!$D$64,'Dépenses forfaitaires'!$E77*Listes!$D$65,(('Dépenses forfaitaires'!$E77*Listes!$B$65)+Listes!$C$65)))))))</f>
        <v/>
      </c>
      <c r="Q77" s="100" t="str">
        <f t="shared" si="3"/>
        <v/>
      </c>
      <c r="R77" s="210"/>
    </row>
    <row r="78" spans="1:18" ht="29.25" customHeight="1" x14ac:dyDescent="0.25">
      <c r="A78" s="43">
        <v>72</v>
      </c>
      <c r="B78" s="19"/>
      <c r="C78" s="19"/>
      <c r="D78" s="19"/>
      <c r="E78" s="19"/>
      <c r="F78" s="19"/>
      <c r="G78" s="19"/>
      <c r="H78" s="106" t="str">
        <f>IF(C78="","",IF(C78="","",(VLOOKUP(C78,Listes!$B$31:$C$35,2,FALSE))))</f>
        <v/>
      </c>
      <c r="I78" s="210" t="str">
        <f t="shared" si="2"/>
        <v/>
      </c>
      <c r="J78" s="210"/>
      <c r="K78" s="210"/>
      <c r="L78" s="210"/>
      <c r="M78" s="100" t="str">
        <f>IF(H78="","",IF(H78="","",(VLOOKUP(H78,Listes!$C$31:$D$35,2,FALSE))))</f>
        <v/>
      </c>
      <c r="N78" s="99" t="str">
        <f>IF($H78="","",IF($C78=Listes!$B$32,IF('Dépenses forfaitaires'!$E78&lt;=Listes!$B$53,('Dépenses forfaitaires'!$E78*(VLOOKUP('Dépenses forfaitaires'!$D78,Listes!$A$54:$E$60,2,FALSE))),IF('Dépenses forfaitaires'!$E78&gt;Listes!$E$53,('Dépenses forfaitaires'!$E78*(VLOOKUP('Dépenses forfaitaires'!$D78,Listes!$A$54:$E$60,5,FALSE))),('Dépenses forfaitaires'!$E78*(VLOOKUP('Dépenses forfaitaires'!$D78,Listes!$A$54:$E$60,3,FALSE)))+(VLOOKUP('Dépenses forfaitaires'!$D78,Listes!$A$54:$E$60,4,FALSE))))))</f>
        <v/>
      </c>
      <c r="O78" s="99" t="str">
        <f>IF($H78="","",IF($C78=Listes!$B$31,IF('Dépenses forfaitaires'!$E78&lt;=Listes!$B$42,('Dépenses forfaitaires'!$E78*(VLOOKUP('Dépenses forfaitaires'!$D78,Listes!$A$43:$E$49,2,FALSE))),IF('Dépenses forfaitaires'!$E78&gt;Listes!$D$42,('Dépenses forfaitaires'!$E78*(VLOOKUP('Dépenses forfaitaires'!$D78,Listes!$A$43:$E$49,5,FALSE))),('Dépenses forfaitaires'!$E78*(VLOOKUP('Dépenses forfaitaires'!$D78,Listes!$A$43:$E$49,3,FALSE)))+(VLOOKUP('Dépenses forfaitaires'!$D78,Listes!$A$43:$E$49,4,FALSE))))))</f>
        <v/>
      </c>
      <c r="P78" s="99" t="str">
        <f>IF($H78="","",IF($C78=Listes!$B$34,Listes!$I$31,IF($C78=Listes!$B$35,(VLOOKUP('Dépenses forfaitaires'!$F78,Listes!$E$31:$F$36,2,FALSE)),IF($C78=Listes!$B$33,IF('Dépenses forfaitaires'!$E78&lt;=Listes!$A$64,'Dépenses forfaitaires'!$E78*Listes!$A$65,IF('Dépenses forfaitaires'!$E78&gt;Listes!$D$64,'Dépenses forfaitaires'!$E78*Listes!$D$65,(('Dépenses forfaitaires'!$E78*Listes!$B$65)+Listes!$C$65)))))))</f>
        <v/>
      </c>
      <c r="Q78" s="100" t="str">
        <f t="shared" si="3"/>
        <v/>
      </c>
      <c r="R78" s="210"/>
    </row>
    <row r="79" spans="1:18" ht="29.25" customHeight="1" x14ac:dyDescent="0.25">
      <c r="A79" s="43">
        <v>73</v>
      </c>
      <c r="B79" s="19"/>
      <c r="C79" s="19"/>
      <c r="D79" s="19"/>
      <c r="E79" s="19"/>
      <c r="F79" s="19"/>
      <c r="G79" s="19"/>
      <c r="H79" s="106" t="str">
        <f>IF(C79="","",IF(C79="","",(VLOOKUP(C79,Listes!$B$31:$C$35,2,FALSE))))</f>
        <v/>
      </c>
      <c r="I79" s="210" t="str">
        <f t="shared" si="2"/>
        <v/>
      </c>
      <c r="J79" s="210"/>
      <c r="K79" s="210"/>
      <c r="L79" s="210"/>
      <c r="M79" s="100" t="str">
        <f>IF(H79="","",IF(H79="","",(VLOOKUP(H79,Listes!$C$31:$D$35,2,FALSE))))</f>
        <v/>
      </c>
      <c r="N79" s="99" t="str">
        <f>IF($H79="","",IF($C79=Listes!$B$32,IF('Dépenses forfaitaires'!$E79&lt;=Listes!$B$53,('Dépenses forfaitaires'!$E79*(VLOOKUP('Dépenses forfaitaires'!$D79,Listes!$A$54:$E$60,2,FALSE))),IF('Dépenses forfaitaires'!$E79&gt;Listes!$E$53,('Dépenses forfaitaires'!$E79*(VLOOKUP('Dépenses forfaitaires'!$D79,Listes!$A$54:$E$60,5,FALSE))),('Dépenses forfaitaires'!$E79*(VLOOKUP('Dépenses forfaitaires'!$D79,Listes!$A$54:$E$60,3,FALSE)))+(VLOOKUP('Dépenses forfaitaires'!$D79,Listes!$A$54:$E$60,4,FALSE))))))</f>
        <v/>
      </c>
      <c r="O79" s="99" t="str">
        <f>IF($H79="","",IF($C79=Listes!$B$31,IF('Dépenses forfaitaires'!$E79&lt;=Listes!$B$42,('Dépenses forfaitaires'!$E79*(VLOOKUP('Dépenses forfaitaires'!$D79,Listes!$A$43:$E$49,2,FALSE))),IF('Dépenses forfaitaires'!$E79&gt;Listes!$D$42,('Dépenses forfaitaires'!$E79*(VLOOKUP('Dépenses forfaitaires'!$D79,Listes!$A$43:$E$49,5,FALSE))),('Dépenses forfaitaires'!$E79*(VLOOKUP('Dépenses forfaitaires'!$D79,Listes!$A$43:$E$49,3,FALSE)))+(VLOOKUP('Dépenses forfaitaires'!$D79,Listes!$A$43:$E$49,4,FALSE))))))</f>
        <v/>
      </c>
      <c r="P79" s="99" t="str">
        <f>IF($H79="","",IF($C79=Listes!$B$34,Listes!$I$31,IF($C79=Listes!$B$35,(VLOOKUP('Dépenses forfaitaires'!$F79,Listes!$E$31:$F$36,2,FALSE)),IF($C79=Listes!$B$33,IF('Dépenses forfaitaires'!$E79&lt;=Listes!$A$64,'Dépenses forfaitaires'!$E79*Listes!$A$65,IF('Dépenses forfaitaires'!$E79&gt;Listes!$D$64,'Dépenses forfaitaires'!$E79*Listes!$D$65,(('Dépenses forfaitaires'!$E79*Listes!$B$65)+Listes!$C$65)))))))</f>
        <v/>
      </c>
      <c r="Q79" s="100" t="str">
        <f t="shared" si="3"/>
        <v/>
      </c>
      <c r="R79" s="210"/>
    </row>
    <row r="80" spans="1:18" ht="29.25" customHeight="1" x14ac:dyDescent="0.25">
      <c r="A80" s="43">
        <v>74</v>
      </c>
      <c r="B80" s="19"/>
      <c r="C80" s="19"/>
      <c r="D80" s="19"/>
      <c r="E80" s="19"/>
      <c r="F80" s="19"/>
      <c r="G80" s="19"/>
      <c r="H80" s="106" t="str">
        <f>IF(C80="","",IF(C80="","",(VLOOKUP(C80,Listes!$B$31:$C$35,2,FALSE))))</f>
        <v/>
      </c>
      <c r="I80" s="210" t="str">
        <f t="shared" si="2"/>
        <v/>
      </c>
      <c r="J80" s="210"/>
      <c r="K80" s="210"/>
      <c r="L80" s="210"/>
      <c r="M80" s="100" t="str">
        <f>IF(H80="","",IF(H80="","",(VLOOKUP(H80,Listes!$C$31:$D$35,2,FALSE))))</f>
        <v/>
      </c>
      <c r="N80" s="99" t="str">
        <f>IF($H80="","",IF($C80=Listes!$B$32,IF('Dépenses forfaitaires'!$E80&lt;=Listes!$B$53,('Dépenses forfaitaires'!$E80*(VLOOKUP('Dépenses forfaitaires'!$D80,Listes!$A$54:$E$60,2,FALSE))),IF('Dépenses forfaitaires'!$E80&gt;Listes!$E$53,('Dépenses forfaitaires'!$E80*(VLOOKUP('Dépenses forfaitaires'!$D80,Listes!$A$54:$E$60,5,FALSE))),('Dépenses forfaitaires'!$E80*(VLOOKUP('Dépenses forfaitaires'!$D80,Listes!$A$54:$E$60,3,FALSE)))+(VLOOKUP('Dépenses forfaitaires'!$D80,Listes!$A$54:$E$60,4,FALSE))))))</f>
        <v/>
      </c>
      <c r="O80" s="99" t="str">
        <f>IF($H80="","",IF($C80=Listes!$B$31,IF('Dépenses forfaitaires'!$E80&lt;=Listes!$B$42,('Dépenses forfaitaires'!$E80*(VLOOKUP('Dépenses forfaitaires'!$D80,Listes!$A$43:$E$49,2,FALSE))),IF('Dépenses forfaitaires'!$E80&gt;Listes!$D$42,('Dépenses forfaitaires'!$E80*(VLOOKUP('Dépenses forfaitaires'!$D80,Listes!$A$43:$E$49,5,FALSE))),('Dépenses forfaitaires'!$E80*(VLOOKUP('Dépenses forfaitaires'!$D80,Listes!$A$43:$E$49,3,FALSE)))+(VLOOKUP('Dépenses forfaitaires'!$D80,Listes!$A$43:$E$49,4,FALSE))))))</f>
        <v/>
      </c>
      <c r="P80" s="99" t="str">
        <f>IF($H80="","",IF($C80=Listes!$B$34,Listes!$I$31,IF($C80=Listes!$B$35,(VLOOKUP('Dépenses forfaitaires'!$F80,Listes!$E$31:$F$36,2,FALSE)),IF($C80=Listes!$B$33,IF('Dépenses forfaitaires'!$E80&lt;=Listes!$A$64,'Dépenses forfaitaires'!$E80*Listes!$A$65,IF('Dépenses forfaitaires'!$E80&gt;Listes!$D$64,'Dépenses forfaitaires'!$E80*Listes!$D$65,(('Dépenses forfaitaires'!$E80*Listes!$B$65)+Listes!$C$65)))))))</f>
        <v/>
      </c>
      <c r="Q80" s="100" t="str">
        <f t="shared" si="3"/>
        <v/>
      </c>
      <c r="R80" s="210"/>
    </row>
    <row r="81" spans="1:18" ht="29.25" customHeight="1" x14ac:dyDescent="0.25">
      <c r="A81" s="43">
        <v>75</v>
      </c>
      <c r="B81" s="19"/>
      <c r="C81" s="19"/>
      <c r="D81" s="19"/>
      <c r="E81" s="19"/>
      <c r="F81" s="19"/>
      <c r="G81" s="19"/>
      <c r="H81" s="106" t="str">
        <f>IF(C81="","",IF(C81="","",(VLOOKUP(C81,Listes!$B$31:$C$35,2,FALSE))))</f>
        <v/>
      </c>
      <c r="I81" s="210" t="str">
        <f t="shared" si="2"/>
        <v/>
      </c>
      <c r="J81" s="210"/>
      <c r="K81" s="210"/>
      <c r="L81" s="210"/>
      <c r="M81" s="100" t="str">
        <f>IF(H81="","",IF(H81="","",(VLOOKUP(H81,Listes!$C$31:$D$35,2,FALSE))))</f>
        <v/>
      </c>
      <c r="N81" s="99" t="str">
        <f>IF($H81="","",IF($C81=Listes!$B$32,IF('Dépenses forfaitaires'!$E81&lt;=Listes!$B$53,('Dépenses forfaitaires'!$E81*(VLOOKUP('Dépenses forfaitaires'!$D81,Listes!$A$54:$E$60,2,FALSE))),IF('Dépenses forfaitaires'!$E81&gt;Listes!$E$53,('Dépenses forfaitaires'!$E81*(VLOOKUP('Dépenses forfaitaires'!$D81,Listes!$A$54:$E$60,5,FALSE))),('Dépenses forfaitaires'!$E81*(VLOOKUP('Dépenses forfaitaires'!$D81,Listes!$A$54:$E$60,3,FALSE)))+(VLOOKUP('Dépenses forfaitaires'!$D81,Listes!$A$54:$E$60,4,FALSE))))))</f>
        <v/>
      </c>
      <c r="O81" s="99" t="str">
        <f>IF($H81="","",IF($C81=Listes!$B$31,IF('Dépenses forfaitaires'!$E81&lt;=Listes!$B$42,('Dépenses forfaitaires'!$E81*(VLOOKUP('Dépenses forfaitaires'!$D81,Listes!$A$43:$E$49,2,FALSE))),IF('Dépenses forfaitaires'!$E81&gt;Listes!$D$42,('Dépenses forfaitaires'!$E81*(VLOOKUP('Dépenses forfaitaires'!$D81,Listes!$A$43:$E$49,5,FALSE))),('Dépenses forfaitaires'!$E81*(VLOOKUP('Dépenses forfaitaires'!$D81,Listes!$A$43:$E$49,3,FALSE)))+(VLOOKUP('Dépenses forfaitaires'!$D81,Listes!$A$43:$E$49,4,FALSE))))))</f>
        <v/>
      </c>
      <c r="P81" s="99" t="str">
        <f>IF($H81="","",IF($C81=Listes!$B$34,Listes!$I$31,IF($C81=Listes!$B$35,(VLOOKUP('Dépenses forfaitaires'!$F81,Listes!$E$31:$F$36,2,FALSE)),IF($C81=Listes!$B$33,IF('Dépenses forfaitaires'!$E81&lt;=Listes!$A$64,'Dépenses forfaitaires'!$E81*Listes!$A$65,IF('Dépenses forfaitaires'!$E81&gt;Listes!$D$64,'Dépenses forfaitaires'!$E81*Listes!$D$65,(('Dépenses forfaitaires'!$E81*Listes!$B$65)+Listes!$C$65)))))))</f>
        <v/>
      </c>
      <c r="Q81" s="100" t="str">
        <f t="shared" si="3"/>
        <v/>
      </c>
      <c r="R81" s="210"/>
    </row>
    <row r="82" spans="1:18" ht="29.25" customHeight="1" x14ac:dyDescent="0.25">
      <c r="A82" s="43">
        <v>76</v>
      </c>
      <c r="B82" s="19"/>
      <c r="C82" s="19"/>
      <c r="D82" s="19"/>
      <c r="E82" s="19"/>
      <c r="F82" s="19"/>
      <c r="G82" s="19"/>
      <c r="H82" s="106" t="str">
        <f>IF(C82="","",IF(C82="","",(VLOOKUP(C82,Listes!$B$31:$C$35,2,FALSE))))</f>
        <v/>
      </c>
      <c r="I82" s="210" t="str">
        <f t="shared" si="2"/>
        <v/>
      </c>
      <c r="J82" s="210"/>
      <c r="K82" s="210"/>
      <c r="L82" s="210"/>
      <c r="M82" s="100" t="str">
        <f>IF(H82="","",IF(H82="","",(VLOOKUP(H82,Listes!$C$31:$D$35,2,FALSE))))</f>
        <v/>
      </c>
      <c r="N82" s="99" t="str">
        <f>IF($H82="","",IF($C82=Listes!$B$32,IF('Dépenses forfaitaires'!$E82&lt;=Listes!$B$53,('Dépenses forfaitaires'!$E82*(VLOOKUP('Dépenses forfaitaires'!$D82,Listes!$A$54:$E$60,2,FALSE))),IF('Dépenses forfaitaires'!$E82&gt;Listes!$E$53,('Dépenses forfaitaires'!$E82*(VLOOKUP('Dépenses forfaitaires'!$D82,Listes!$A$54:$E$60,5,FALSE))),('Dépenses forfaitaires'!$E82*(VLOOKUP('Dépenses forfaitaires'!$D82,Listes!$A$54:$E$60,3,FALSE)))+(VLOOKUP('Dépenses forfaitaires'!$D82,Listes!$A$54:$E$60,4,FALSE))))))</f>
        <v/>
      </c>
      <c r="O82" s="99" t="str">
        <f>IF($H82="","",IF($C82=Listes!$B$31,IF('Dépenses forfaitaires'!$E82&lt;=Listes!$B$42,('Dépenses forfaitaires'!$E82*(VLOOKUP('Dépenses forfaitaires'!$D82,Listes!$A$43:$E$49,2,FALSE))),IF('Dépenses forfaitaires'!$E82&gt;Listes!$D$42,('Dépenses forfaitaires'!$E82*(VLOOKUP('Dépenses forfaitaires'!$D82,Listes!$A$43:$E$49,5,FALSE))),('Dépenses forfaitaires'!$E82*(VLOOKUP('Dépenses forfaitaires'!$D82,Listes!$A$43:$E$49,3,FALSE)))+(VLOOKUP('Dépenses forfaitaires'!$D82,Listes!$A$43:$E$49,4,FALSE))))))</f>
        <v/>
      </c>
      <c r="P82" s="99" t="str">
        <f>IF($H82="","",IF($C82=Listes!$B$34,Listes!$I$31,IF($C82=Listes!$B$35,(VLOOKUP('Dépenses forfaitaires'!$F82,Listes!$E$31:$F$36,2,FALSE)),IF($C82=Listes!$B$33,IF('Dépenses forfaitaires'!$E82&lt;=Listes!$A$64,'Dépenses forfaitaires'!$E82*Listes!$A$65,IF('Dépenses forfaitaires'!$E82&gt;Listes!$D$64,'Dépenses forfaitaires'!$E82*Listes!$D$65,(('Dépenses forfaitaires'!$E82*Listes!$B$65)+Listes!$C$65)))))))</f>
        <v/>
      </c>
      <c r="Q82" s="100" t="str">
        <f t="shared" si="3"/>
        <v/>
      </c>
      <c r="R82" s="210"/>
    </row>
    <row r="83" spans="1:18" ht="29.25" customHeight="1" x14ac:dyDescent="0.25">
      <c r="A83" s="43">
        <v>77</v>
      </c>
      <c r="B83" s="19"/>
      <c r="C83" s="19"/>
      <c r="D83" s="19"/>
      <c r="E83" s="19"/>
      <c r="F83" s="19"/>
      <c r="G83" s="19"/>
      <c r="H83" s="106" t="str">
        <f>IF(C83="","",IF(C83="","",(VLOOKUP(C83,Listes!$B$31:$C$35,2,FALSE))))</f>
        <v/>
      </c>
      <c r="I83" s="210" t="str">
        <f t="shared" si="2"/>
        <v/>
      </c>
      <c r="J83" s="210"/>
      <c r="K83" s="210"/>
      <c r="L83" s="210"/>
      <c r="M83" s="100" t="str">
        <f>IF(H83="","",IF(H83="","",(VLOOKUP(H83,Listes!$C$31:$D$35,2,FALSE))))</f>
        <v/>
      </c>
      <c r="N83" s="99" t="str">
        <f>IF($H83="","",IF($C83=Listes!$B$32,IF('Dépenses forfaitaires'!$E83&lt;=Listes!$B$53,('Dépenses forfaitaires'!$E83*(VLOOKUP('Dépenses forfaitaires'!$D83,Listes!$A$54:$E$60,2,FALSE))),IF('Dépenses forfaitaires'!$E83&gt;Listes!$E$53,('Dépenses forfaitaires'!$E83*(VLOOKUP('Dépenses forfaitaires'!$D83,Listes!$A$54:$E$60,5,FALSE))),('Dépenses forfaitaires'!$E83*(VLOOKUP('Dépenses forfaitaires'!$D83,Listes!$A$54:$E$60,3,FALSE)))+(VLOOKUP('Dépenses forfaitaires'!$D83,Listes!$A$54:$E$60,4,FALSE))))))</f>
        <v/>
      </c>
      <c r="O83" s="99" t="str">
        <f>IF($H83="","",IF($C83=Listes!$B$31,IF('Dépenses forfaitaires'!$E83&lt;=Listes!$B$42,('Dépenses forfaitaires'!$E83*(VLOOKUP('Dépenses forfaitaires'!$D83,Listes!$A$43:$E$49,2,FALSE))),IF('Dépenses forfaitaires'!$E83&gt;Listes!$D$42,('Dépenses forfaitaires'!$E83*(VLOOKUP('Dépenses forfaitaires'!$D83,Listes!$A$43:$E$49,5,FALSE))),('Dépenses forfaitaires'!$E83*(VLOOKUP('Dépenses forfaitaires'!$D83,Listes!$A$43:$E$49,3,FALSE)))+(VLOOKUP('Dépenses forfaitaires'!$D83,Listes!$A$43:$E$49,4,FALSE))))))</f>
        <v/>
      </c>
      <c r="P83" s="99" t="str">
        <f>IF($H83="","",IF($C83=Listes!$B$34,Listes!$I$31,IF($C83=Listes!$B$35,(VLOOKUP('Dépenses forfaitaires'!$F83,Listes!$E$31:$F$36,2,FALSE)),IF($C83=Listes!$B$33,IF('Dépenses forfaitaires'!$E83&lt;=Listes!$A$64,'Dépenses forfaitaires'!$E83*Listes!$A$65,IF('Dépenses forfaitaires'!$E83&gt;Listes!$D$64,'Dépenses forfaitaires'!$E83*Listes!$D$65,(('Dépenses forfaitaires'!$E83*Listes!$B$65)+Listes!$C$65)))))))</f>
        <v/>
      </c>
      <c r="Q83" s="100" t="str">
        <f t="shared" si="3"/>
        <v/>
      </c>
      <c r="R83" s="210"/>
    </row>
    <row r="84" spans="1:18" ht="29.25" customHeight="1" x14ac:dyDescent="0.25">
      <c r="A84" s="43">
        <v>78</v>
      </c>
      <c r="B84" s="19"/>
      <c r="C84" s="19"/>
      <c r="D84" s="19"/>
      <c r="E84" s="19"/>
      <c r="F84" s="19"/>
      <c r="G84" s="19"/>
      <c r="H84" s="106" t="str">
        <f>IF(C84="","",IF(C84="","",(VLOOKUP(C84,Listes!$B$31:$C$35,2,FALSE))))</f>
        <v/>
      </c>
      <c r="I84" s="210" t="str">
        <f t="shared" si="2"/>
        <v/>
      </c>
      <c r="J84" s="210"/>
      <c r="K84" s="210"/>
      <c r="L84" s="210"/>
      <c r="M84" s="100" t="str">
        <f>IF(H84="","",IF(H84="","",(VLOOKUP(H84,Listes!$C$31:$D$35,2,FALSE))))</f>
        <v/>
      </c>
      <c r="N84" s="99" t="str">
        <f>IF($H84="","",IF($C84=Listes!$B$32,IF('Dépenses forfaitaires'!$E84&lt;=Listes!$B$53,('Dépenses forfaitaires'!$E84*(VLOOKUP('Dépenses forfaitaires'!$D84,Listes!$A$54:$E$60,2,FALSE))),IF('Dépenses forfaitaires'!$E84&gt;Listes!$E$53,('Dépenses forfaitaires'!$E84*(VLOOKUP('Dépenses forfaitaires'!$D84,Listes!$A$54:$E$60,5,FALSE))),('Dépenses forfaitaires'!$E84*(VLOOKUP('Dépenses forfaitaires'!$D84,Listes!$A$54:$E$60,3,FALSE)))+(VLOOKUP('Dépenses forfaitaires'!$D84,Listes!$A$54:$E$60,4,FALSE))))))</f>
        <v/>
      </c>
      <c r="O84" s="99" t="str">
        <f>IF($H84="","",IF($C84=Listes!$B$31,IF('Dépenses forfaitaires'!$E84&lt;=Listes!$B$42,('Dépenses forfaitaires'!$E84*(VLOOKUP('Dépenses forfaitaires'!$D84,Listes!$A$43:$E$49,2,FALSE))),IF('Dépenses forfaitaires'!$E84&gt;Listes!$D$42,('Dépenses forfaitaires'!$E84*(VLOOKUP('Dépenses forfaitaires'!$D84,Listes!$A$43:$E$49,5,FALSE))),('Dépenses forfaitaires'!$E84*(VLOOKUP('Dépenses forfaitaires'!$D84,Listes!$A$43:$E$49,3,FALSE)))+(VLOOKUP('Dépenses forfaitaires'!$D84,Listes!$A$43:$E$49,4,FALSE))))))</f>
        <v/>
      </c>
      <c r="P84" s="99" t="str">
        <f>IF($H84="","",IF($C84=Listes!$B$34,Listes!$I$31,IF($C84=Listes!$B$35,(VLOOKUP('Dépenses forfaitaires'!$F84,Listes!$E$31:$F$36,2,FALSE)),IF($C84=Listes!$B$33,IF('Dépenses forfaitaires'!$E84&lt;=Listes!$A$64,'Dépenses forfaitaires'!$E84*Listes!$A$65,IF('Dépenses forfaitaires'!$E84&gt;Listes!$D$64,'Dépenses forfaitaires'!$E84*Listes!$D$65,(('Dépenses forfaitaires'!$E84*Listes!$B$65)+Listes!$C$65)))))))</f>
        <v/>
      </c>
      <c r="Q84" s="100" t="str">
        <f t="shared" si="3"/>
        <v/>
      </c>
      <c r="R84" s="210"/>
    </row>
    <row r="85" spans="1:18" ht="29.25" customHeight="1" x14ac:dyDescent="0.25">
      <c r="A85" s="43">
        <v>79</v>
      </c>
      <c r="B85" s="19"/>
      <c r="C85" s="19"/>
      <c r="D85" s="19"/>
      <c r="E85" s="19"/>
      <c r="F85" s="19"/>
      <c r="G85" s="19"/>
      <c r="H85" s="106" t="str">
        <f>IF(C85="","",IF(C85="","",(VLOOKUP(C85,Listes!$B$31:$C$35,2,FALSE))))</f>
        <v/>
      </c>
      <c r="I85" s="210" t="str">
        <f t="shared" si="2"/>
        <v/>
      </c>
      <c r="J85" s="210"/>
      <c r="K85" s="210"/>
      <c r="L85" s="210"/>
      <c r="M85" s="100" t="str">
        <f>IF(H85="","",IF(H85="","",(VLOOKUP(H85,Listes!$C$31:$D$35,2,FALSE))))</f>
        <v/>
      </c>
      <c r="N85" s="99" t="str">
        <f>IF($H85="","",IF($C85=Listes!$B$32,IF('Dépenses forfaitaires'!$E85&lt;=Listes!$B$53,('Dépenses forfaitaires'!$E85*(VLOOKUP('Dépenses forfaitaires'!$D85,Listes!$A$54:$E$60,2,FALSE))),IF('Dépenses forfaitaires'!$E85&gt;Listes!$E$53,('Dépenses forfaitaires'!$E85*(VLOOKUP('Dépenses forfaitaires'!$D85,Listes!$A$54:$E$60,5,FALSE))),('Dépenses forfaitaires'!$E85*(VLOOKUP('Dépenses forfaitaires'!$D85,Listes!$A$54:$E$60,3,FALSE)))+(VLOOKUP('Dépenses forfaitaires'!$D85,Listes!$A$54:$E$60,4,FALSE))))))</f>
        <v/>
      </c>
      <c r="O85" s="99" t="str">
        <f>IF($H85="","",IF($C85=Listes!$B$31,IF('Dépenses forfaitaires'!$E85&lt;=Listes!$B$42,('Dépenses forfaitaires'!$E85*(VLOOKUP('Dépenses forfaitaires'!$D85,Listes!$A$43:$E$49,2,FALSE))),IF('Dépenses forfaitaires'!$E85&gt;Listes!$D$42,('Dépenses forfaitaires'!$E85*(VLOOKUP('Dépenses forfaitaires'!$D85,Listes!$A$43:$E$49,5,FALSE))),('Dépenses forfaitaires'!$E85*(VLOOKUP('Dépenses forfaitaires'!$D85,Listes!$A$43:$E$49,3,FALSE)))+(VLOOKUP('Dépenses forfaitaires'!$D85,Listes!$A$43:$E$49,4,FALSE))))))</f>
        <v/>
      </c>
      <c r="P85" s="99" t="str">
        <f>IF($H85="","",IF($C85=Listes!$B$34,Listes!$I$31,IF($C85=Listes!$B$35,(VLOOKUP('Dépenses forfaitaires'!$F85,Listes!$E$31:$F$36,2,FALSE)),IF($C85=Listes!$B$33,IF('Dépenses forfaitaires'!$E85&lt;=Listes!$A$64,'Dépenses forfaitaires'!$E85*Listes!$A$65,IF('Dépenses forfaitaires'!$E85&gt;Listes!$D$64,'Dépenses forfaitaires'!$E85*Listes!$D$65,(('Dépenses forfaitaires'!$E85*Listes!$B$65)+Listes!$C$65)))))))</f>
        <v/>
      </c>
      <c r="Q85" s="100" t="str">
        <f t="shared" si="3"/>
        <v/>
      </c>
      <c r="R85" s="210"/>
    </row>
    <row r="86" spans="1:18" ht="29.25" customHeight="1" x14ac:dyDescent="0.25">
      <c r="A86" s="43">
        <v>80</v>
      </c>
      <c r="B86" s="19"/>
      <c r="C86" s="19"/>
      <c r="D86" s="19"/>
      <c r="E86" s="19"/>
      <c r="F86" s="19"/>
      <c r="G86" s="19"/>
      <c r="H86" s="106" t="str">
        <f>IF(C86="","",IF(C86="","",(VLOOKUP(C86,Listes!$B$31:$C$35,2,FALSE))))</f>
        <v/>
      </c>
      <c r="I86" s="210" t="str">
        <f t="shared" si="2"/>
        <v/>
      </c>
      <c r="J86" s="210"/>
      <c r="K86" s="210"/>
      <c r="L86" s="210"/>
      <c r="M86" s="100" t="str">
        <f>IF(H86="","",IF(H86="","",(VLOOKUP(H86,Listes!$C$31:$D$35,2,FALSE))))</f>
        <v/>
      </c>
      <c r="N86" s="99" t="str">
        <f>IF($H86="","",IF($C86=Listes!$B$32,IF('Dépenses forfaitaires'!$E86&lt;=Listes!$B$53,('Dépenses forfaitaires'!$E86*(VLOOKUP('Dépenses forfaitaires'!$D86,Listes!$A$54:$E$60,2,FALSE))),IF('Dépenses forfaitaires'!$E86&gt;Listes!$E$53,('Dépenses forfaitaires'!$E86*(VLOOKUP('Dépenses forfaitaires'!$D86,Listes!$A$54:$E$60,5,FALSE))),('Dépenses forfaitaires'!$E86*(VLOOKUP('Dépenses forfaitaires'!$D86,Listes!$A$54:$E$60,3,FALSE)))+(VLOOKUP('Dépenses forfaitaires'!$D86,Listes!$A$54:$E$60,4,FALSE))))))</f>
        <v/>
      </c>
      <c r="O86" s="99" t="str">
        <f>IF($H86="","",IF($C86=Listes!$B$31,IF('Dépenses forfaitaires'!$E86&lt;=Listes!$B$42,('Dépenses forfaitaires'!$E86*(VLOOKUP('Dépenses forfaitaires'!$D86,Listes!$A$43:$E$49,2,FALSE))),IF('Dépenses forfaitaires'!$E86&gt;Listes!$D$42,('Dépenses forfaitaires'!$E86*(VLOOKUP('Dépenses forfaitaires'!$D86,Listes!$A$43:$E$49,5,FALSE))),('Dépenses forfaitaires'!$E86*(VLOOKUP('Dépenses forfaitaires'!$D86,Listes!$A$43:$E$49,3,FALSE)))+(VLOOKUP('Dépenses forfaitaires'!$D86,Listes!$A$43:$E$49,4,FALSE))))))</f>
        <v/>
      </c>
      <c r="P86" s="99" t="str">
        <f>IF($H86="","",IF($C86=Listes!$B$34,Listes!$I$31,IF($C86=Listes!$B$35,(VLOOKUP('Dépenses forfaitaires'!$F86,Listes!$E$31:$F$36,2,FALSE)),IF($C86=Listes!$B$33,IF('Dépenses forfaitaires'!$E86&lt;=Listes!$A$64,'Dépenses forfaitaires'!$E86*Listes!$A$65,IF('Dépenses forfaitaires'!$E86&gt;Listes!$D$64,'Dépenses forfaitaires'!$E86*Listes!$D$65,(('Dépenses forfaitaires'!$E86*Listes!$B$65)+Listes!$C$65)))))))</f>
        <v/>
      </c>
      <c r="Q86" s="100" t="str">
        <f t="shared" si="3"/>
        <v/>
      </c>
      <c r="R86" s="210"/>
    </row>
    <row r="87" spans="1:18" ht="29.25" customHeight="1" x14ac:dyDescent="0.25">
      <c r="A87" s="43">
        <v>81</v>
      </c>
      <c r="B87" s="19"/>
      <c r="C87" s="19"/>
      <c r="D87" s="19"/>
      <c r="E87" s="19"/>
      <c r="F87" s="19"/>
      <c r="G87" s="19"/>
      <c r="H87" s="106" t="str">
        <f>IF(C87="","",IF(C87="","",(VLOOKUP(C87,Listes!$B$31:$C$35,2,FALSE))))</f>
        <v/>
      </c>
      <c r="I87" s="210" t="str">
        <f t="shared" si="2"/>
        <v/>
      </c>
      <c r="J87" s="210"/>
      <c r="K87" s="210"/>
      <c r="L87" s="210"/>
      <c r="M87" s="100" t="str">
        <f>IF(H87="","",IF(H87="","",(VLOOKUP(H87,Listes!$C$31:$D$35,2,FALSE))))</f>
        <v/>
      </c>
      <c r="N87" s="99" t="str">
        <f>IF($H87="","",IF($C87=Listes!$B$32,IF('Dépenses forfaitaires'!$E87&lt;=Listes!$B$53,('Dépenses forfaitaires'!$E87*(VLOOKUP('Dépenses forfaitaires'!$D87,Listes!$A$54:$E$60,2,FALSE))),IF('Dépenses forfaitaires'!$E87&gt;Listes!$E$53,('Dépenses forfaitaires'!$E87*(VLOOKUP('Dépenses forfaitaires'!$D87,Listes!$A$54:$E$60,5,FALSE))),('Dépenses forfaitaires'!$E87*(VLOOKUP('Dépenses forfaitaires'!$D87,Listes!$A$54:$E$60,3,FALSE)))+(VLOOKUP('Dépenses forfaitaires'!$D87,Listes!$A$54:$E$60,4,FALSE))))))</f>
        <v/>
      </c>
      <c r="O87" s="99" t="str">
        <f>IF($H87="","",IF($C87=Listes!$B$31,IF('Dépenses forfaitaires'!$E87&lt;=Listes!$B$42,('Dépenses forfaitaires'!$E87*(VLOOKUP('Dépenses forfaitaires'!$D87,Listes!$A$43:$E$49,2,FALSE))),IF('Dépenses forfaitaires'!$E87&gt;Listes!$D$42,('Dépenses forfaitaires'!$E87*(VLOOKUP('Dépenses forfaitaires'!$D87,Listes!$A$43:$E$49,5,FALSE))),('Dépenses forfaitaires'!$E87*(VLOOKUP('Dépenses forfaitaires'!$D87,Listes!$A$43:$E$49,3,FALSE)))+(VLOOKUP('Dépenses forfaitaires'!$D87,Listes!$A$43:$E$49,4,FALSE))))))</f>
        <v/>
      </c>
      <c r="P87" s="99" t="str">
        <f>IF($H87="","",IF($C87=Listes!$B$34,Listes!$I$31,IF($C87=Listes!$B$35,(VLOOKUP('Dépenses forfaitaires'!$F87,Listes!$E$31:$F$36,2,FALSE)),IF($C87=Listes!$B$33,IF('Dépenses forfaitaires'!$E87&lt;=Listes!$A$64,'Dépenses forfaitaires'!$E87*Listes!$A$65,IF('Dépenses forfaitaires'!$E87&gt;Listes!$D$64,'Dépenses forfaitaires'!$E87*Listes!$D$65,(('Dépenses forfaitaires'!$E87*Listes!$B$65)+Listes!$C$65)))))))</f>
        <v/>
      </c>
      <c r="Q87" s="100" t="str">
        <f t="shared" si="3"/>
        <v/>
      </c>
      <c r="R87" s="210"/>
    </row>
    <row r="88" spans="1:18" ht="29.25" customHeight="1" x14ac:dyDescent="0.25">
      <c r="A88" s="43">
        <v>82</v>
      </c>
      <c r="B88" s="19"/>
      <c r="C88" s="19"/>
      <c r="D88" s="19"/>
      <c r="E88" s="19"/>
      <c r="F88" s="19"/>
      <c r="G88" s="19"/>
      <c r="H88" s="106" t="str">
        <f>IF(C88="","",IF(C88="","",(VLOOKUP(C88,Listes!$B$31:$C$35,2,FALSE))))</f>
        <v/>
      </c>
      <c r="I88" s="210" t="str">
        <f t="shared" si="2"/>
        <v/>
      </c>
      <c r="J88" s="210"/>
      <c r="K88" s="210"/>
      <c r="L88" s="210"/>
      <c r="M88" s="100" t="str">
        <f>IF(H88="","",IF(H88="","",(VLOOKUP(H88,Listes!$C$31:$D$35,2,FALSE))))</f>
        <v/>
      </c>
      <c r="N88" s="99" t="str">
        <f>IF($H88="","",IF($C88=Listes!$B$32,IF('Dépenses forfaitaires'!$E88&lt;=Listes!$B$53,('Dépenses forfaitaires'!$E88*(VLOOKUP('Dépenses forfaitaires'!$D88,Listes!$A$54:$E$60,2,FALSE))),IF('Dépenses forfaitaires'!$E88&gt;Listes!$E$53,('Dépenses forfaitaires'!$E88*(VLOOKUP('Dépenses forfaitaires'!$D88,Listes!$A$54:$E$60,5,FALSE))),('Dépenses forfaitaires'!$E88*(VLOOKUP('Dépenses forfaitaires'!$D88,Listes!$A$54:$E$60,3,FALSE)))+(VLOOKUP('Dépenses forfaitaires'!$D88,Listes!$A$54:$E$60,4,FALSE))))))</f>
        <v/>
      </c>
      <c r="O88" s="99" t="str">
        <f>IF($H88="","",IF($C88=Listes!$B$31,IF('Dépenses forfaitaires'!$E88&lt;=Listes!$B$42,('Dépenses forfaitaires'!$E88*(VLOOKUP('Dépenses forfaitaires'!$D88,Listes!$A$43:$E$49,2,FALSE))),IF('Dépenses forfaitaires'!$E88&gt;Listes!$D$42,('Dépenses forfaitaires'!$E88*(VLOOKUP('Dépenses forfaitaires'!$D88,Listes!$A$43:$E$49,5,FALSE))),('Dépenses forfaitaires'!$E88*(VLOOKUP('Dépenses forfaitaires'!$D88,Listes!$A$43:$E$49,3,FALSE)))+(VLOOKUP('Dépenses forfaitaires'!$D88,Listes!$A$43:$E$49,4,FALSE))))))</f>
        <v/>
      </c>
      <c r="P88" s="99" t="str">
        <f>IF($H88="","",IF($C88=Listes!$B$34,Listes!$I$31,IF($C88=Listes!$B$35,(VLOOKUP('Dépenses forfaitaires'!$F88,Listes!$E$31:$F$36,2,FALSE)),IF($C88=Listes!$B$33,IF('Dépenses forfaitaires'!$E88&lt;=Listes!$A$64,'Dépenses forfaitaires'!$E88*Listes!$A$65,IF('Dépenses forfaitaires'!$E88&gt;Listes!$D$64,'Dépenses forfaitaires'!$E88*Listes!$D$65,(('Dépenses forfaitaires'!$E88*Listes!$B$65)+Listes!$C$65)))))))</f>
        <v/>
      </c>
      <c r="Q88" s="100" t="str">
        <f t="shared" si="3"/>
        <v/>
      </c>
      <c r="R88" s="210"/>
    </row>
    <row r="89" spans="1:18" ht="29.25" customHeight="1" x14ac:dyDescent="0.25">
      <c r="A89" s="43">
        <v>83</v>
      </c>
      <c r="B89" s="19"/>
      <c r="C89" s="19"/>
      <c r="D89" s="19"/>
      <c r="E89" s="19"/>
      <c r="F89" s="19"/>
      <c r="G89" s="19"/>
      <c r="H89" s="106" t="str">
        <f>IF(C89="","",IF(C89="","",(VLOOKUP(C89,Listes!$B$31:$C$35,2,FALSE))))</f>
        <v/>
      </c>
      <c r="I89" s="210" t="str">
        <f t="shared" si="2"/>
        <v/>
      </c>
      <c r="J89" s="210"/>
      <c r="K89" s="210"/>
      <c r="L89" s="210"/>
      <c r="M89" s="100" t="str">
        <f>IF(H89="","",IF(H89="","",(VLOOKUP(H89,Listes!$C$31:$D$35,2,FALSE))))</f>
        <v/>
      </c>
      <c r="N89" s="99" t="str">
        <f>IF($H89="","",IF($C89=Listes!$B$32,IF('Dépenses forfaitaires'!$E89&lt;=Listes!$B$53,('Dépenses forfaitaires'!$E89*(VLOOKUP('Dépenses forfaitaires'!$D89,Listes!$A$54:$E$60,2,FALSE))),IF('Dépenses forfaitaires'!$E89&gt;Listes!$E$53,('Dépenses forfaitaires'!$E89*(VLOOKUP('Dépenses forfaitaires'!$D89,Listes!$A$54:$E$60,5,FALSE))),('Dépenses forfaitaires'!$E89*(VLOOKUP('Dépenses forfaitaires'!$D89,Listes!$A$54:$E$60,3,FALSE)))+(VLOOKUP('Dépenses forfaitaires'!$D89,Listes!$A$54:$E$60,4,FALSE))))))</f>
        <v/>
      </c>
      <c r="O89" s="99" t="str">
        <f>IF($H89="","",IF($C89=Listes!$B$31,IF('Dépenses forfaitaires'!$E89&lt;=Listes!$B$42,('Dépenses forfaitaires'!$E89*(VLOOKUP('Dépenses forfaitaires'!$D89,Listes!$A$43:$E$49,2,FALSE))),IF('Dépenses forfaitaires'!$E89&gt;Listes!$D$42,('Dépenses forfaitaires'!$E89*(VLOOKUP('Dépenses forfaitaires'!$D89,Listes!$A$43:$E$49,5,FALSE))),('Dépenses forfaitaires'!$E89*(VLOOKUP('Dépenses forfaitaires'!$D89,Listes!$A$43:$E$49,3,FALSE)))+(VLOOKUP('Dépenses forfaitaires'!$D89,Listes!$A$43:$E$49,4,FALSE))))))</f>
        <v/>
      </c>
      <c r="P89" s="99" t="str">
        <f>IF($H89="","",IF($C89=Listes!$B$34,Listes!$I$31,IF($C89=Listes!$B$35,(VLOOKUP('Dépenses forfaitaires'!$F89,Listes!$E$31:$F$36,2,FALSE)),IF($C89=Listes!$B$33,IF('Dépenses forfaitaires'!$E89&lt;=Listes!$A$64,'Dépenses forfaitaires'!$E89*Listes!$A$65,IF('Dépenses forfaitaires'!$E89&gt;Listes!$D$64,'Dépenses forfaitaires'!$E89*Listes!$D$65,(('Dépenses forfaitaires'!$E89*Listes!$B$65)+Listes!$C$65)))))))</f>
        <v/>
      </c>
      <c r="Q89" s="100" t="str">
        <f t="shared" si="3"/>
        <v/>
      </c>
      <c r="R89" s="210"/>
    </row>
    <row r="90" spans="1:18" ht="29.25" customHeight="1" x14ac:dyDescent="0.25">
      <c r="A90" s="43">
        <v>84</v>
      </c>
      <c r="B90" s="19"/>
      <c r="C90" s="19"/>
      <c r="D90" s="19"/>
      <c r="E90" s="19"/>
      <c r="F90" s="19"/>
      <c r="G90" s="19"/>
      <c r="H90" s="106" t="str">
        <f>IF(C90="","",IF(C90="","",(VLOOKUP(C90,Listes!$B$31:$C$35,2,FALSE))))</f>
        <v/>
      </c>
      <c r="I90" s="210" t="str">
        <f t="shared" si="2"/>
        <v/>
      </c>
      <c r="J90" s="210"/>
      <c r="K90" s="210"/>
      <c r="L90" s="210"/>
      <c r="M90" s="100" t="str">
        <f>IF(H90="","",IF(H90="","",(VLOOKUP(H90,Listes!$C$31:$D$35,2,FALSE))))</f>
        <v/>
      </c>
      <c r="N90" s="99" t="str">
        <f>IF($H90="","",IF($C90=Listes!$B$32,IF('Dépenses forfaitaires'!$E90&lt;=Listes!$B$53,('Dépenses forfaitaires'!$E90*(VLOOKUP('Dépenses forfaitaires'!$D90,Listes!$A$54:$E$60,2,FALSE))),IF('Dépenses forfaitaires'!$E90&gt;Listes!$E$53,('Dépenses forfaitaires'!$E90*(VLOOKUP('Dépenses forfaitaires'!$D90,Listes!$A$54:$E$60,5,FALSE))),('Dépenses forfaitaires'!$E90*(VLOOKUP('Dépenses forfaitaires'!$D90,Listes!$A$54:$E$60,3,FALSE)))+(VLOOKUP('Dépenses forfaitaires'!$D90,Listes!$A$54:$E$60,4,FALSE))))))</f>
        <v/>
      </c>
      <c r="O90" s="99" t="str">
        <f>IF($H90="","",IF($C90=Listes!$B$31,IF('Dépenses forfaitaires'!$E90&lt;=Listes!$B$42,('Dépenses forfaitaires'!$E90*(VLOOKUP('Dépenses forfaitaires'!$D90,Listes!$A$43:$E$49,2,FALSE))),IF('Dépenses forfaitaires'!$E90&gt;Listes!$D$42,('Dépenses forfaitaires'!$E90*(VLOOKUP('Dépenses forfaitaires'!$D90,Listes!$A$43:$E$49,5,FALSE))),('Dépenses forfaitaires'!$E90*(VLOOKUP('Dépenses forfaitaires'!$D90,Listes!$A$43:$E$49,3,FALSE)))+(VLOOKUP('Dépenses forfaitaires'!$D90,Listes!$A$43:$E$49,4,FALSE))))))</f>
        <v/>
      </c>
      <c r="P90" s="99" t="str">
        <f>IF($H90="","",IF($C90=Listes!$B$34,Listes!$I$31,IF($C90=Listes!$B$35,(VLOOKUP('Dépenses forfaitaires'!$F90,Listes!$E$31:$F$36,2,FALSE)),IF($C90=Listes!$B$33,IF('Dépenses forfaitaires'!$E90&lt;=Listes!$A$64,'Dépenses forfaitaires'!$E90*Listes!$A$65,IF('Dépenses forfaitaires'!$E90&gt;Listes!$D$64,'Dépenses forfaitaires'!$E90*Listes!$D$65,(('Dépenses forfaitaires'!$E90*Listes!$B$65)+Listes!$C$65)))))))</f>
        <v/>
      </c>
      <c r="Q90" s="100" t="str">
        <f t="shared" si="3"/>
        <v/>
      </c>
      <c r="R90" s="210"/>
    </row>
    <row r="91" spans="1:18" ht="29.25" customHeight="1" x14ac:dyDescent="0.25">
      <c r="A91" s="43">
        <v>85</v>
      </c>
      <c r="B91" s="19"/>
      <c r="C91" s="19"/>
      <c r="D91" s="19"/>
      <c r="E91" s="19"/>
      <c r="F91" s="19"/>
      <c r="G91" s="19"/>
      <c r="H91" s="106" t="str">
        <f>IF(C91="","",IF(C91="","",(VLOOKUP(C91,Listes!$B$31:$C$35,2,FALSE))))</f>
        <v/>
      </c>
      <c r="I91" s="210" t="str">
        <f t="shared" si="2"/>
        <v/>
      </c>
      <c r="J91" s="210"/>
      <c r="K91" s="210"/>
      <c r="L91" s="210"/>
      <c r="M91" s="100" t="str">
        <f>IF(H91="","",IF(H91="","",(VLOOKUP(H91,Listes!$C$31:$D$35,2,FALSE))))</f>
        <v/>
      </c>
      <c r="N91" s="99" t="str">
        <f>IF($H91="","",IF($C91=Listes!$B$32,IF('Dépenses forfaitaires'!$E91&lt;=Listes!$B$53,('Dépenses forfaitaires'!$E91*(VLOOKUP('Dépenses forfaitaires'!$D91,Listes!$A$54:$E$60,2,FALSE))),IF('Dépenses forfaitaires'!$E91&gt;Listes!$E$53,('Dépenses forfaitaires'!$E91*(VLOOKUP('Dépenses forfaitaires'!$D91,Listes!$A$54:$E$60,5,FALSE))),('Dépenses forfaitaires'!$E91*(VLOOKUP('Dépenses forfaitaires'!$D91,Listes!$A$54:$E$60,3,FALSE)))+(VLOOKUP('Dépenses forfaitaires'!$D91,Listes!$A$54:$E$60,4,FALSE))))))</f>
        <v/>
      </c>
      <c r="O91" s="99" t="str">
        <f>IF($H91="","",IF($C91=Listes!$B$31,IF('Dépenses forfaitaires'!$E91&lt;=Listes!$B$42,('Dépenses forfaitaires'!$E91*(VLOOKUP('Dépenses forfaitaires'!$D91,Listes!$A$43:$E$49,2,FALSE))),IF('Dépenses forfaitaires'!$E91&gt;Listes!$D$42,('Dépenses forfaitaires'!$E91*(VLOOKUP('Dépenses forfaitaires'!$D91,Listes!$A$43:$E$49,5,FALSE))),('Dépenses forfaitaires'!$E91*(VLOOKUP('Dépenses forfaitaires'!$D91,Listes!$A$43:$E$49,3,FALSE)))+(VLOOKUP('Dépenses forfaitaires'!$D91,Listes!$A$43:$E$49,4,FALSE))))))</f>
        <v/>
      </c>
      <c r="P91" s="99" t="str">
        <f>IF($H91="","",IF($C91=Listes!$B$34,Listes!$I$31,IF($C91=Listes!$B$35,(VLOOKUP('Dépenses forfaitaires'!$F91,Listes!$E$31:$F$36,2,FALSE)),IF($C91=Listes!$B$33,IF('Dépenses forfaitaires'!$E91&lt;=Listes!$A$64,'Dépenses forfaitaires'!$E91*Listes!$A$65,IF('Dépenses forfaitaires'!$E91&gt;Listes!$D$64,'Dépenses forfaitaires'!$E91*Listes!$D$65,(('Dépenses forfaitaires'!$E91*Listes!$B$65)+Listes!$C$65)))))))</f>
        <v/>
      </c>
      <c r="Q91" s="100" t="str">
        <f t="shared" si="3"/>
        <v/>
      </c>
      <c r="R91" s="210"/>
    </row>
    <row r="92" spans="1:18" ht="29.25" customHeight="1" x14ac:dyDescent="0.25">
      <c r="A92" s="43">
        <v>86</v>
      </c>
      <c r="B92" s="19"/>
      <c r="C92" s="19"/>
      <c r="D92" s="19"/>
      <c r="E92" s="19"/>
      <c r="F92" s="19"/>
      <c r="G92" s="19"/>
      <c r="H92" s="106" t="str">
        <f>IF(C92="","",IF(C92="","",(VLOOKUP(C92,Listes!$B$31:$C$35,2,FALSE))))</f>
        <v/>
      </c>
      <c r="I92" s="210" t="str">
        <f t="shared" si="2"/>
        <v/>
      </c>
      <c r="J92" s="210"/>
      <c r="K92" s="210"/>
      <c r="L92" s="210"/>
      <c r="M92" s="100" t="str">
        <f>IF(H92="","",IF(H92="","",(VLOOKUP(H92,Listes!$C$31:$D$35,2,FALSE))))</f>
        <v/>
      </c>
      <c r="N92" s="99" t="str">
        <f>IF($H92="","",IF($C92=Listes!$B$32,IF('Dépenses forfaitaires'!$E92&lt;=Listes!$B$53,('Dépenses forfaitaires'!$E92*(VLOOKUP('Dépenses forfaitaires'!$D92,Listes!$A$54:$E$60,2,FALSE))),IF('Dépenses forfaitaires'!$E92&gt;Listes!$E$53,('Dépenses forfaitaires'!$E92*(VLOOKUP('Dépenses forfaitaires'!$D92,Listes!$A$54:$E$60,5,FALSE))),('Dépenses forfaitaires'!$E92*(VLOOKUP('Dépenses forfaitaires'!$D92,Listes!$A$54:$E$60,3,FALSE)))+(VLOOKUP('Dépenses forfaitaires'!$D92,Listes!$A$54:$E$60,4,FALSE))))))</f>
        <v/>
      </c>
      <c r="O92" s="99" t="str">
        <f>IF($H92="","",IF($C92=Listes!$B$31,IF('Dépenses forfaitaires'!$E92&lt;=Listes!$B$42,('Dépenses forfaitaires'!$E92*(VLOOKUP('Dépenses forfaitaires'!$D92,Listes!$A$43:$E$49,2,FALSE))),IF('Dépenses forfaitaires'!$E92&gt;Listes!$D$42,('Dépenses forfaitaires'!$E92*(VLOOKUP('Dépenses forfaitaires'!$D92,Listes!$A$43:$E$49,5,FALSE))),('Dépenses forfaitaires'!$E92*(VLOOKUP('Dépenses forfaitaires'!$D92,Listes!$A$43:$E$49,3,FALSE)))+(VLOOKUP('Dépenses forfaitaires'!$D92,Listes!$A$43:$E$49,4,FALSE))))))</f>
        <v/>
      </c>
      <c r="P92" s="99" t="str">
        <f>IF($H92="","",IF($C92=Listes!$B$34,Listes!$I$31,IF($C92=Listes!$B$35,(VLOOKUP('Dépenses forfaitaires'!$F92,Listes!$E$31:$F$36,2,FALSE)),IF($C92=Listes!$B$33,IF('Dépenses forfaitaires'!$E92&lt;=Listes!$A$64,'Dépenses forfaitaires'!$E92*Listes!$A$65,IF('Dépenses forfaitaires'!$E92&gt;Listes!$D$64,'Dépenses forfaitaires'!$E92*Listes!$D$65,(('Dépenses forfaitaires'!$E92*Listes!$B$65)+Listes!$C$65)))))))</f>
        <v/>
      </c>
      <c r="Q92" s="100" t="str">
        <f t="shared" si="3"/>
        <v/>
      </c>
      <c r="R92" s="210"/>
    </row>
    <row r="93" spans="1:18" ht="29.25" customHeight="1" x14ac:dyDescent="0.25">
      <c r="A93" s="43">
        <v>87</v>
      </c>
      <c r="B93" s="19"/>
      <c r="C93" s="19"/>
      <c r="D93" s="19"/>
      <c r="E93" s="19"/>
      <c r="F93" s="19"/>
      <c r="G93" s="19"/>
      <c r="H93" s="106" t="str">
        <f>IF(C93="","",IF(C93="","",(VLOOKUP(C93,Listes!$B$31:$C$35,2,FALSE))))</f>
        <v/>
      </c>
      <c r="I93" s="210" t="str">
        <f t="shared" si="2"/>
        <v/>
      </c>
      <c r="J93" s="210"/>
      <c r="K93" s="210"/>
      <c r="L93" s="210"/>
      <c r="M93" s="100" t="str">
        <f>IF(H93="","",IF(H93="","",(VLOOKUP(H93,Listes!$C$31:$D$35,2,FALSE))))</f>
        <v/>
      </c>
      <c r="N93" s="99" t="str">
        <f>IF($H93="","",IF($C93=Listes!$B$32,IF('Dépenses forfaitaires'!$E93&lt;=Listes!$B$53,('Dépenses forfaitaires'!$E93*(VLOOKUP('Dépenses forfaitaires'!$D93,Listes!$A$54:$E$60,2,FALSE))),IF('Dépenses forfaitaires'!$E93&gt;Listes!$E$53,('Dépenses forfaitaires'!$E93*(VLOOKUP('Dépenses forfaitaires'!$D93,Listes!$A$54:$E$60,5,FALSE))),('Dépenses forfaitaires'!$E93*(VLOOKUP('Dépenses forfaitaires'!$D93,Listes!$A$54:$E$60,3,FALSE)))+(VLOOKUP('Dépenses forfaitaires'!$D93,Listes!$A$54:$E$60,4,FALSE))))))</f>
        <v/>
      </c>
      <c r="O93" s="99" t="str">
        <f>IF($H93="","",IF($C93=Listes!$B$31,IF('Dépenses forfaitaires'!$E93&lt;=Listes!$B$42,('Dépenses forfaitaires'!$E93*(VLOOKUP('Dépenses forfaitaires'!$D93,Listes!$A$43:$E$49,2,FALSE))),IF('Dépenses forfaitaires'!$E93&gt;Listes!$D$42,('Dépenses forfaitaires'!$E93*(VLOOKUP('Dépenses forfaitaires'!$D93,Listes!$A$43:$E$49,5,FALSE))),('Dépenses forfaitaires'!$E93*(VLOOKUP('Dépenses forfaitaires'!$D93,Listes!$A$43:$E$49,3,FALSE)))+(VLOOKUP('Dépenses forfaitaires'!$D93,Listes!$A$43:$E$49,4,FALSE))))))</f>
        <v/>
      </c>
      <c r="P93" s="99" t="str">
        <f>IF($H93="","",IF($C93=Listes!$B$34,Listes!$I$31,IF($C93=Listes!$B$35,(VLOOKUP('Dépenses forfaitaires'!$F93,Listes!$E$31:$F$36,2,FALSE)),IF($C93=Listes!$B$33,IF('Dépenses forfaitaires'!$E93&lt;=Listes!$A$64,'Dépenses forfaitaires'!$E93*Listes!$A$65,IF('Dépenses forfaitaires'!$E93&gt;Listes!$D$64,'Dépenses forfaitaires'!$E93*Listes!$D$65,(('Dépenses forfaitaires'!$E93*Listes!$B$65)+Listes!$C$65)))))))</f>
        <v/>
      </c>
      <c r="Q93" s="100" t="str">
        <f t="shared" si="3"/>
        <v/>
      </c>
      <c r="R93" s="210"/>
    </row>
    <row r="94" spans="1:18" ht="29.25" customHeight="1" x14ac:dyDescent="0.25">
      <c r="A94" s="43">
        <v>88</v>
      </c>
      <c r="B94" s="19"/>
      <c r="C94" s="19"/>
      <c r="D94" s="19"/>
      <c r="E94" s="19"/>
      <c r="F94" s="19"/>
      <c r="G94" s="19"/>
      <c r="H94" s="106" t="str">
        <f>IF(C94="","",IF(C94="","",(VLOOKUP(C94,Listes!$B$31:$C$35,2,FALSE))))</f>
        <v/>
      </c>
      <c r="I94" s="210" t="str">
        <f t="shared" si="2"/>
        <v/>
      </c>
      <c r="J94" s="210"/>
      <c r="K94" s="210"/>
      <c r="L94" s="210"/>
      <c r="M94" s="100" t="str">
        <f>IF(H94="","",IF(H94="","",(VLOOKUP(H94,Listes!$C$31:$D$35,2,FALSE))))</f>
        <v/>
      </c>
      <c r="N94" s="99" t="str">
        <f>IF($H94="","",IF($C94=Listes!$B$32,IF('Dépenses forfaitaires'!$E94&lt;=Listes!$B$53,('Dépenses forfaitaires'!$E94*(VLOOKUP('Dépenses forfaitaires'!$D94,Listes!$A$54:$E$60,2,FALSE))),IF('Dépenses forfaitaires'!$E94&gt;Listes!$E$53,('Dépenses forfaitaires'!$E94*(VLOOKUP('Dépenses forfaitaires'!$D94,Listes!$A$54:$E$60,5,FALSE))),('Dépenses forfaitaires'!$E94*(VLOOKUP('Dépenses forfaitaires'!$D94,Listes!$A$54:$E$60,3,FALSE)))+(VLOOKUP('Dépenses forfaitaires'!$D94,Listes!$A$54:$E$60,4,FALSE))))))</f>
        <v/>
      </c>
      <c r="O94" s="99" t="str">
        <f>IF($H94="","",IF($C94=Listes!$B$31,IF('Dépenses forfaitaires'!$E94&lt;=Listes!$B$42,('Dépenses forfaitaires'!$E94*(VLOOKUP('Dépenses forfaitaires'!$D94,Listes!$A$43:$E$49,2,FALSE))),IF('Dépenses forfaitaires'!$E94&gt;Listes!$D$42,('Dépenses forfaitaires'!$E94*(VLOOKUP('Dépenses forfaitaires'!$D94,Listes!$A$43:$E$49,5,FALSE))),('Dépenses forfaitaires'!$E94*(VLOOKUP('Dépenses forfaitaires'!$D94,Listes!$A$43:$E$49,3,FALSE)))+(VLOOKUP('Dépenses forfaitaires'!$D94,Listes!$A$43:$E$49,4,FALSE))))))</f>
        <v/>
      </c>
      <c r="P94" s="99" t="str">
        <f>IF($H94="","",IF($C94=Listes!$B$34,Listes!$I$31,IF($C94=Listes!$B$35,(VLOOKUP('Dépenses forfaitaires'!$F94,Listes!$E$31:$F$36,2,FALSE)),IF($C94=Listes!$B$33,IF('Dépenses forfaitaires'!$E94&lt;=Listes!$A$64,'Dépenses forfaitaires'!$E94*Listes!$A$65,IF('Dépenses forfaitaires'!$E94&gt;Listes!$D$64,'Dépenses forfaitaires'!$E94*Listes!$D$65,(('Dépenses forfaitaires'!$E94*Listes!$B$65)+Listes!$C$65)))))))</f>
        <v/>
      </c>
      <c r="Q94" s="100" t="str">
        <f t="shared" si="3"/>
        <v/>
      </c>
      <c r="R94" s="210"/>
    </row>
    <row r="95" spans="1:18" ht="29.25" customHeight="1" x14ac:dyDescent="0.25">
      <c r="A95" s="43">
        <v>89</v>
      </c>
      <c r="B95" s="19"/>
      <c r="C95" s="19"/>
      <c r="D95" s="19"/>
      <c r="E95" s="19"/>
      <c r="F95" s="19"/>
      <c r="G95" s="19"/>
      <c r="H95" s="106" t="str">
        <f>IF(C95="","",IF(C95="","",(VLOOKUP(C95,Listes!$B$31:$C$35,2,FALSE))))</f>
        <v/>
      </c>
      <c r="I95" s="210" t="str">
        <f t="shared" si="2"/>
        <v/>
      </c>
      <c r="J95" s="210"/>
      <c r="K95" s="210"/>
      <c r="L95" s="210"/>
      <c r="M95" s="100" t="str">
        <f>IF(H95="","",IF(H95="","",(VLOOKUP(H95,Listes!$C$31:$D$35,2,FALSE))))</f>
        <v/>
      </c>
      <c r="N95" s="99" t="str">
        <f>IF($H95="","",IF($C95=Listes!$B$32,IF('Dépenses forfaitaires'!$E95&lt;=Listes!$B$53,('Dépenses forfaitaires'!$E95*(VLOOKUP('Dépenses forfaitaires'!$D95,Listes!$A$54:$E$60,2,FALSE))),IF('Dépenses forfaitaires'!$E95&gt;Listes!$E$53,('Dépenses forfaitaires'!$E95*(VLOOKUP('Dépenses forfaitaires'!$D95,Listes!$A$54:$E$60,5,FALSE))),('Dépenses forfaitaires'!$E95*(VLOOKUP('Dépenses forfaitaires'!$D95,Listes!$A$54:$E$60,3,FALSE)))+(VLOOKUP('Dépenses forfaitaires'!$D95,Listes!$A$54:$E$60,4,FALSE))))))</f>
        <v/>
      </c>
      <c r="O95" s="99" t="str">
        <f>IF($H95="","",IF($C95=Listes!$B$31,IF('Dépenses forfaitaires'!$E95&lt;=Listes!$B$42,('Dépenses forfaitaires'!$E95*(VLOOKUP('Dépenses forfaitaires'!$D95,Listes!$A$43:$E$49,2,FALSE))),IF('Dépenses forfaitaires'!$E95&gt;Listes!$D$42,('Dépenses forfaitaires'!$E95*(VLOOKUP('Dépenses forfaitaires'!$D95,Listes!$A$43:$E$49,5,FALSE))),('Dépenses forfaitaires'!$E95*(VLOOKUP('Dépenses forfaitaires'!$D95,Listes!$A$43:$E$49,3,FALSE)))+(VLOOKUP('Dépenses forfaitaires'!$D95,Listes!$A$43:$E$49,4,FALSE))))))</f>
        <v/>
      </c>
      <c r="P95" s="99" t="str">
        <f>IF($H95="","",IF($C95=Listes!$B$34,Listes!$I$31,IF($C95=Listes!$B$35,(VLOOKUP('Dépenses forfaitaires'!$F95,Listes!$E$31:$F$36,2,FALSE)),IF($C95=Listes!$B$33,IF('Dépenses forfaitaires'!$E95&lt;=Listes!$A$64,'Dépenses forfaitaires'!$E95*Listes!$A$65,IF('Dépenses forfaitaires'!$E95&gt;Listes!$D$64,'Dépenses forfaitaires'!$E95*Listes!$D$65,(('Dépenses forfaitaires'!$E95*Listes!$B$65)+Listes!$C$65)))))))</f>
        <v/>
      </c>
      <c r="Q95" s="100" t="str">
        <f t="shared" si="3"/>
        <v/>
      </c>
      <c r="R95" s="210"/>
    </row>
    <row r="96" spans="1:18" ht="29.25" customHeight="1" x14ac:dyDescent="0.25">
      <c r="A96" s="43">
        <v>90</v>
      </c>
      <c r="B96" s="19"/>
      <c r="C96" s="19"/>
      <c r="D96" s="19"/>
      <c r="E96" s="19"/>
      <c r="F96" s="19"/>
      <c r="G96" s="19"/>
      <c r="H96" s="106" t="str">
        <f>IF(C96="","",IF(C96="","",(VLOOKUP(C96,Listes!$B$31:$C$35,2,FALSE))))</f>
        <v/>
      </c>
      <c r="I96" s="210" t="str">
        <f t="shared" si="2"/>
        <v/>
      </c>
      <c r="J96" s="210"/>
      <c r="K96" s="210"/>
      <c r="L96" s="210"/>
      <c r="M96" s="100" t="str">
        <f>IF(H96="","",IF(H96="","",(VLOOKUP(H96,Listes!$C$31:$D$35,2,FALSE))))</f>
        <v/>
      </c>
      <c r="N96" s="99" t="str">
        <f>IF($H96="","",IF($C96=Listes!$B$32,IF('Dépenses forfaitaires'!$E96&lt;=Listes!$B$53,('Dépenses forfaitaires'!$E96*(VLOOKUP('Dépenses forfaitaires'!$D96,Listes!$A$54:$E$60,2,FALSE))),IF('Dépenses forfaitaires'!$E96&gt;Listes!$E$53,('Dépenses forfaitaires'!$E96*(VLOOKUP('Dépenses forfaitaires'!$D96,Listes!$A$54:$E$60,5,FALSE))),('Dépenses forfaitaires'!$E96*(VLOOKUP('Dépenses forfaitaires'!$D96,Listes!$A$54:$E$60,3,FALSE)))+(VLOOKUP('Dépenses forfaitaires'!$D96,Listes!$A$54:$E$60,4,FALSE))))))</f>
        <v/>
      </c>
      <c r="O96" s="99" t="str">
        <f>IF($H96="","",IF($C96=Listes!$B$31,IF('Dépenses forfaitaires'!$E96&lt;=Listes!$B$42,('Dépenses forfaitaires'!$E96*(VLOOKUP('Dépenses forfaitaires'!$D96,Listes!$A$43:$E$49,2,FALSE))),IF('Dépenses forfaitaires'!$E96&gt;Listes!$D$42,('Dépenses forfaitaires'!$E96*(VLOOKUP('Dépenses forfaitaires'!$D96,Listes!$A$43:$E$49,5,FALSE))),('Dépenses forfaitaires'!$E96*(VLOOKUP('Dépenses forfaitaires'!$D96,Listes!$A$43:$E$49,3,FALSE)))+(VLOOKUP('Dépenses forfaitaires'!$D96,Listes!$A$43:$E$49,4,FALSE))))))</f>
        <v/>
      </c>
      <c r="P96" s="99" t="str">
        <f>IF($H96="","",IF($C96=Listes!$B$34,Listes!$I$31,IF($C96=Listes!$B$35,(VLOOKUP('Dépenses forfaitaires'!$F96,Listes!$E$31:$F$36,2,FALSE)),IF($C96=Listes!$B$33,IF('Dépenses forfaitaires'!$E96&lt;=Listes!$A$64,'Dépenses forfaitaires'!$E96*Listes!$A$65,IF('Dépenses forfaitaires'!$E96&gt;Listes!$D$64,'Dépenses forfaitaires'!$E96*Listes!$D$65,(('Dépenses forfaitaires'!$E96*Listes!$B$65)+Listes!$C$65)))))))</f>
        <v/>
      </c>
      <c r="Q96" s="100" t="str">
        <f t="shared" si="3"/>
        <v/>
      </c>
      <c r="R96" s="210"/>
    </row>
    <row r="97" spans="1:18" ht="29.25" customHeight="1" x14ac:dyDescent="0.25">
      <c r="A97" s="43">
        <v>91</v>
      </c>
      <c r="B97" s="19"/>
      <c r="C97" s="19"/>
      <c r="D97" s="19"/>
      <c r="E97" s="19"/>
      <c r="F97" s="19"/>
      <c r="G97" s="19"/>
      <c r="H97" s="106" t="str">
        <f>IF(C97="","",IF(C97="","",(VLOOKUP(C97,Listes!$B$31:$C$35,2,FALSE))))</f>
        <v/>
      </c>
      <c r="I97" s="210" t="str">
        <f t="shared" si="2"/>
        <v/>
      </c>
      <c r="J97" s="210"/>
      <c r="K97" s="210"/>
      <c r="L97" s="210"/>
      <c r="M97" s="100" t="str">
        <f>IF(H97="","",IF(H97="","",(VLOOKUP(H97,Listes!$C$31:$D$35,2,FALSE))))</f>
        <v/>
      </c>
      <c r="N97" s="99" t="str">
        <f>IF($H97="","",IF($C97=Listes!$B$32,IF('Dépenses forfaitaires'!$E97&lt;=Listes!$B$53,('Dépenses forfaitaires'!$E97*(VLOOKUP('Dépenses forfaitaires'!$D97,Listes!$A$54:$E$60,2,FALSE))),IF('Dépenses forfaitaires'!$E97&gt;Listes!$E$53,('Dépenses forfaitaires'!$E97*(VLOOKUP('Dépenses forfaitaires'!$D97,Listes!$A$54:$E$60,5,FALSE))),('Dépenses forfaitaires'!$E97*(VLOOKUP('Dépenses forfaitaires'!$D97,Listes!$A$54:$E$60,3,FALSE)))+(VLOOKUP('Dépenses forfaitaires'!$D97,Listes!$A$54:$E$60,4,FALSE))))))</f>
        <v/>
      </c>
      <c r="O97" s="99" t="str">
        <f>IF($H97="","",IF($C97=Listes!$B$31,IF('Dépenses forfaitaires'!$E97&lt;=Listes!$B$42,('Dépenses forfaitaires'!$E97*(VLOOKUP('Dépenses forfaitaires'!$D97,Listes!$A$43:$E$49,2,FALSE))),IF('Dépenses forfaitaires'!$E97&gt;Listes!$D$42,('Dépenses forfaitaires'!$E97*(VLOOKUP('Dépenses forfaitaires'!$D97,Listes!$A$43:$E$49,5,FALSE))),('Dépenses forfaitaires'!$E97*(VLOOKUP('Dépenses forfaitaires'!$D97,Listes!$A$43:$E$49,3,FALSE)))+(VLOOKUP('Dépenses forfaitaires'!$D97,Listes!$A$43:$E$49,4,FALSE))))))</f>
        <v/>
      </c>
      <c r="P97" s="99" t="str">
        <f>IF($H97="","",IF($C97=Listes!$B$34,Listes!$I$31,IF($C97=Listes!$B$35,(VLOOKUP('Dépenses forfaitaires'!$F97,Listes!$E$31:$F$36,2,FALSE)),IF($C97=Listes!$B$33,IF('Dépenses forfaitaires'!$E97&lt;=Listes!$A$64,'Dépenses forfaitaires'!$E97*Listes!$A$65,IF('Dépenses forfaitaires'!$E97&gt;Listes!$D$64,'Dépenses forfaitaires'!$E97*Listes!$D$65,(('Dépenses forfaitaires'!$E97*Listes!$B$65)+Listes!$C$65)))))))</f>
        <v/>
      </c>
      <c r="Q97" s="100" t="str">
        <f t="shared" si="3"/>
        <v/>
      </c>
      <c r="R97" s="210"/>
    </row>
    <row r="98" spans="1:18" ht="29.25" customHeight="1" x14ac:dyDescent="0.25">
      <c r="A98" s="43">
        <v>92</v>
      </c>
      <c r="B98" s="19"/>
      <c r="C98" s="19"/>
      <c r="D98" s="19"/>
      <c r="E98" s="19"/>
      <c r="F98" s="19"/>
      <c r="G98" s="19"/>
      <c r="H98" s="106" t="str">
        <f>IF(C98="","",IF(C98="","",(VLOOKUP(C98,Listes!$B$31:$C$35,2,FALSE))))</f>
        <v/>
      </c>
      <c r="I98" s="210" t="str">
        <f t="shared" si="2"/>
        <v/>
      </c>
      <c r="J98" s="210"/>
      <c r="K98" s="210"/>
      <c r="L98" s="210"/>
      <c r="M98" s="100" t="str">
        <f>IF(H98="","",IF(H98="","",(VLOOKUP(H98,Listes!$C$31:$D$35,2,FALSE))))</f>
        <v/>
      </c>
      <c r="N98" s="99" t="str">
        <f>IF($H98="","",IF($C98=Listes!$B$32,IF('Dépenses forfaitaires'!$E98&lt;=Listes!$B$53,('Dépenses forfaitaires'!$E98*(VLOOKUP('Dépenses forfaitaires'!$D98,Listes!$A$54:$E$60,2,FALSE))),IF('Dépenses forfaitaires'!$E98&gt;Listes!$E$53,('Dépenses forfaitaires'!$E98*(VLOOKUP('Dépenses forfaitaires'!$D98,Listes!$A$54:$E$60,5,FALSE))),('Dépenses forfaitaires'!$E98*(VLOOKUP('Dépenses forfaitaires'!$D98,Listes!$A$54:$E$60,3,FALSE)))+(VLOOKUP('Dépenses forfaitaires'!$D98,Listes!$A$54:$E$60,4,FALSE))))))</f>
        <v/>
      </c>
      <c r="O98" s="99" t="str">
        <f>IF($H98="","",IF($C98=Listes!$B$31,IF('Dépenses forfaitaires'!$E98&lt;=Listes!$B$42,('Dépenses forfaitaires'!$E98*(VLOOKUP('Dépenses forfaitaires'!$D98,Listes!$A$43:$E$49,2,FALSE))),IF('Dépenses forfaitaires'!$E98&gt;Listes!$D$42,('Dépenses forfaitaires'!$E98*(VLOOKUP('Dépenses forfaitaires'!$D98,Listes!$A$43:$E$49,5,FALSE))),('Dépenses forfaitaires'!$E98*(VLOOKUP('Dépenses forfaitaires'!$D98,Listes!$A$43:$E$49,3,FALSE)))+(VLOOKUP('Dépenses forfaitaires'!$D98,Listes!$A$43:$E$49,4,FALSE))))))</f>
        <v/>
      </c>
      <c r="P98" s="99" t="str">
        <f>IF($H98="","",IF($C98=Listes!$B$34,Listes!$I$31,IF($C98=Listes!$B$35,(VLOOKUP('Dépenses forfaitaires'!$F98,Listes!$E$31:$F$36,2,FALSE)),IF($C98=Listes!$B$33,IF('Dépenses forfaitaires'!$E98&lt;=Listes!$A$64,'Dépenses forfaitaires'!$E98*Listes!$A$65,IF('Dépenses forfaitaires'!$E98&gt;Listes!$D$64,'Dépenses forfaitaires'!$E98*Listes!$D$65,(('Dépenses forfaitaires'!$E98*Listes!$B$65)+Listes!$C$65)))))))</f>
        <v/>
      </c>
      <c r="Q98" s="100" t="str">
        <f t="shared" si="3"/>
        <v/>
      </c>
      <c r="R98" s="210"/>
    </row>
    <row r="99" spans="1:18" ht="29.25" customHeight="1" x14ac:dyDescent="0.25">
      <c r="A99" s="43">
        <v>93</v>
      </c>
      <c r="B99" s="19"/>
      <c r="C99" s="19"/>
      <c r="D99" s="19"/>
      <c r="E99" s="19"/>
      <c r="F99" s="19"/>
      <c r="G99" s="19"/>
      <c r="H99" s="106" t="str">
        <f>IF(C99="","",IF(C99="","",(VLOOKUP(C99,Listes!$B$31:$C$35,2,FALSE))))</f>
        <v/>
      </c>
      <c r="I99" s="210" t="str">
        <f t="shared" si="2"/>
        <v/>
      </c>
      <c r="J99" s="210"/>
      <c r="K99" s="210"/>
      <c r="L99" s="210"/>
      <c r="M99" s="100" t="str">
        <f>IF(H99="","",IF(H99="","",(VLOOKUP(H99,Listes!$C$31:$D$35,2,FALSE))))</f>
        <v/>
      </c>
      <c r="N99" s="99" t="str">
        <f>IF($H99="","",IF($C99=Listes!$B$32,IF('Dépenses forfaitaires'!$E99&lt;=Listes!$B$53,('Dépenses forfaitaires'!$E99*(VLOOKUP('Dépenses forfaitaires'!$D99,Listes!$A$54:$E$60,2,FALSE))),IF('Dépenses forfaitaires'!$E99&gt;Listes!$E$53,('Dépenses forfaitaires'!$E99*(VLOOKUP('Dépenses forfaitaires'!$D99,Listes!$A$54:$E$60,5,FALSE))),('Dépenses forfaitaires'!$E99*(VLOOKUP('Dépenses forfaitaires'!$D99,Listes!$A$54:$E$60,3,FALSE)))+(VLOOKUP('Dépenses forfaitaires'!$D99,Listes!$A$54:$E$60,4,FALSE))))))</f>
        <v/>
      </c>
      <c r="O99" s="99" t="str">
        <f>IF($H99="","",IF($C99=Listes!$B$31,IF('Dépenses forfaitaires'!$E99&lt;=Listes!$B$42,('Dépenses forfaitaires'!$E99*(VLOOKUP('Dépenses forfaitaires'!$D99,Listes!$A$43:$E$49,2,FALSE))),IF('Dépenses forfaitaires'!$E99&gt;Listes!$D$42,('Dépenses forfaitaires'!$E99*(VLOOKUP('Dépenses forfaitaires'!$D99,Listes!$A$43:$E$49,5,FALSE))),('Dépenses forfaitaires'!$E99*(VLOOKUP('Dépenses forfaitaires'!$D99,Listes!$A$43:$E$49,3,FALSE)))+(VLOOKUP('Dépenses forfaitaires'!$D99,Listes!$A$43:$E$49,4,FALSE))))))</f>
        <v/>
      </c>
      <c r="P99" s="99" t="str">
        <f>IF($H99="","",IF($C99=Listes!$B$34,Listes!$I$31,IF($C99=Listes!$B$35,(VLOOKUP('Dépenses forfaitaires'!$F99,Listes!$E$31:$F$36,2,FALSE)),IF($C99=Listes!$B$33,IF('Dépenses forfaitaires'!$E99&lt;=Listes!$A$64,'Dépenses forfaitaires'!$E99*Listes!$A$65,IF('Dépenses forfaitaires'!$E99&gt;Listes!$D$64,'Dépenses forfaitaires'!$E99*Listes!$D$65,(('Dépenses forfaitaires'!$E99*Listes!$B$65)+Listes!$C$65)))))))</f>
        <v/>
      </c>
      <c r="Q99" s="100" t="str">
        <f t="shared" si="3"/>
        <v/>
      </c>
      <c r="R99" s="210"/>
    </row>
    <row r="100" spans="1:18" ht="29.25" customHeight="1" x14ac:dyDescent="0.25">
      <c r="A100" s="43">
        <v>94</v>
      </c>
      <c r="B100" s="19"/>
      <c r="C100" s="19"/>
      <c r="D100" s="19"/>
      <c r="E100" s="19"/>
      <c r="F100" s="19"/>
      <c r="G100" s="19"/>
      <c r="H100" s="106" t="str">
        <f>IF(C100="","",IF(C100="","",(VLOOKUP(C100,Listes!$B$31:$C$35,2,FALSE))))</f>
        <v/>
      </c>
      <c r="I100" s="210" t="str">
        <f t="shared" si="2"/>
        <v/>
      </c>
      <c r="J100" s="210"/>
      <c r="K100" s="210"/>
      <c r="L100" s="210"/>
      <c r="M100" s="100" t="str">
        <f>IF(H100="","",IF(H100="","",(VLOOKUP(H100,Listes!$C$31:$D$35,2,FALSE))))</f>
        <v/>
      </c>
      <c r="N100" s="99" t="str">
        <f>IF($H100="","",IF($C100=Listes!$B$32,IF('Dépenses forfaitaires'!$E100&lt;=Listes!$B$53,('Dépenses forfaitaires'!$E100*(VLOOKUP('Dépenses forfaitaires'!$D100,Listes!$A$54:$E$60,2,FALSE))),IF('Dépenses forfaitaires'!$E100&gt;Listes!$E$53,('Dépenses forfaitaires'!$E100*(VLOOKUP('Dépenses forfaitaires'!$D100,Listes!$A$54:$E$60,5,FALSE))),('Dépenses forfaitaires'!$E100*(VLOOKUP('Dépenses forfaitaires'!$D100,Listes!$A$54:$E$60,3,FALSE)))+(VLOOKUP('Dépenses forfaitaires'!$D100,Listes!$A$54:$E$60,4,FALSE))))))</f>
        <v/>
      </c>
      <c r="O100" s="99" t="str">
        <f>IF($H100="","",IF($C100=Listes!$B$31,IF('Dépenses forfaitaires'!$E100&lt;=Listes!$B$42,('Dépenses forfaitaires'!$E100*(VLOOKUP('Dépenses forfaitaires'!$D100,Listes!$A$43:$E$49,2,FALSE))),IF('Dépenses forfaitaires'!$E100&gt;Listes!$D$42,('Dépenses forfaitaires'!$E100*(VLOOKUP('Dépenses forfaitaires'!$D100,Listes!$A$43:$E$49,5,FALSE))),('Dépenses forfaitaires'!$E100*(VLOOKUP('Dépenses forfaitaires'!$D100,Listes!$A$43:$E$49,3,FALSE)))+(VLOOKUP('Dépenses forfaitaires'!$D100,Listes!$A$43:$E$49,4,FALSE))))))</f>
        <v/>
      </c>
      <c r="P100" s="99" t="str">
        <f>IF($H100="","",IF($C100=Listes!$B$34,Listes!$I$31,IF($C100=Listes!$B$35,(VLOOKUP('Dépenses forfaitaires'!$F100,Listes!$E$31:$F$36,2,FALSE)),IF($C100=Listes!$B$33,IF('Dépenses forfaitaires'!$E100&lt;=Listes!$A$64,'Dépenses forfaitaires'!$E100*Listes!$A$65,IF('Dépenses forfaitaires'!$E100&gt;Listes!$D$64,'Dépenses forfaitaires'!$E100*Listes!$D$65,(('Dépenses forfaitaires'!$E100*Listes!$B$65)+Listes!$C$65)))))))</f>
        <v/>
      </c>
      <c r="Q100" s="100" t="str">
        <f t="shared" si="3"/>
        <v/>
      </c>
      <c r="R100" s="210"/>
    </row>
    <row r="101" spans="1:18" ht="29.25" customHeight="1" x14ac:dyDescent="0.25">
      <c r="A101" s="43">
        <v>95</v>
      </c>
      <c r="B101" s="19"/>
      <c r="C101" s="19"/>
      <c r="D101" s="19"/>
      <c r="E101" s="19"/>
      <c r="F101" s="19"/>
      <c r="G101" s="19"/>
      <c r="H101" s="106" t="str">
        <f>IF(C101="","",IF(C101="","",(VLOOKUP(C101,Listes!$B$31:$C$35,2,FALSE))))</f>
        <v/>
      </c>
      <c r="I101" s="210" t="str">
        <f t="shared" si="2"/>
        <v/>
      </c>
      <c r="J101" s="210"/>
      <c r="K101" s="210"/>
      <c r="L101" s="210"/>
      <c r="M101" s="100" t="str">
        <f>IF(H101="","",IF(H101="","",(VLOOKUP(H101,Listes!$C$31:$D$35,2,FALSE))))</f>
        <v/>
      </c>
      <c r="N101" s="99" t="str">
        <f>IF($H101="","",IF($C101=Listes!$B$32,IF('Dépenses forfaitaires'!$E101&lt;=Listes!$B$53,('Dépenses forfaitaires'!$E101*(VLOOKUP('Dépenses forfaitaires'!$D101,Listes!$A$54:$E$60,2,FALSE))),IF('Dépenses forfaitaires'!$E101&gt;Listes!$E$53,('Dépenses forfaitaires'!$E101*(VLOOKUP('Dépenses forfaitaires'!$D101,Listes!$A$54:$E$60,5,FALSE))),('Dépenses forfaitaires'!$E101*(VLOOKUP('Dépenses forfaitaires'!$D101,Listes!$A$54:$E$60,3,FALSE)))+(VLOOKUP('Dépenses forfaitaires'!$D101,Listes!$A$54:$E$60,4,FALSE))))))</f>
        <v/>
      </c>
      <c r="O101" s="99" t="str">
        <f>IF($H101="","",IF($C101=Listes!$B$31,IF('Dépenses forfaitaires'!$E101&lt;=Listes!$B$42,('Dépenses forfaitaires'!$E101*(VLOOKUP('Dépenses forfaitaires'!$D101,Listes!$A$43:$E$49,2,FALSE))),IF('Dépenses forfaitaires'!$E101&gt;Listes!$D$42,('Dépenses forfaitaires'!$E101*(VLOOKUP('Dépenses forfaitaires'!$D101,Listes!$A$43:$E$49,5,FALSE))),('Dépenses forfaitaires'!$E101*(VLOOKUP('Dépenses forfaitaires'!$D101,Listes!$A$43:$E$49,3,FALSE)))+(VLOOKUP('Dépenses forfaitaires'!$D101,Listes!$A$43:$E$49,4,FALSE))))))</f>
        <v/>
      </c>
      <c r="P101" s="99" t="str">
        <f>IF($H101="","",IF($C101=Listes!$B$34,Listes!$I$31,IF($C101=Listes!$B$35,(VLOOKUP('Dépenses forfaitaires'!$F101,Listes!$E$31:$F$36,2,FALSE)),IF($C101=Listes!$B$33,IF('Dépenses forfaitaires'!$E101&lt;=Listes!$A$64,'Dépenses forfaitaires'!$E101*Listes!$A$65,IF('Dépenses forfaitaires'!$E101&gt;Listes!$D$64,'Dépenses forfaitaires'!$E101*Listes!$D$65,(('Dépenses forfaitaires'!$E101*Listes!$B$65)+Listes!$C$65)))))))</f>
        <v/>
      </c>
      <c r="Q101" s="100" t="str">
        <f t="shared" si="3"/>
        <v/>
      </c>
      <c r="R101" s="210"/>
    </row>
    <row r="102" spans="1:18" ht="29.25" customHeight="1" x14ac:dyDescent="0.25">
      <c r="A102" s="43">
        <v>96</v>
      </c>
      <c r="B102" s="19"/>
      <c r="C102" s="19"/>
      <c r="D102" s="19"/>
      <c r="E102" s="19"/>
      <c r="F102" s="19"/>
      <c r="G102" s="19"/>
      <c r="H102" s="106" t="str">
        <f>IF(C102="","",IF(C102="","",(VLOOKUP(C102,Listes!$B$31:$C$35,2,FALSE))))</f>
        <v/>
      </c>
      <c r="I102" s="210" t="str">
        <f t="shared" si="2"/>
        <v/>
      </c>
      <c r="J102" s="210"/>
      <c r="K102" s="210"/>
      <c r="L102" s="210"/>
      <c r="M102" s="100" t="str">
        <f>IF(H102="","",IF(H102="","",(VLOOKUP(H102,Listes!$C$31:$D$35,2,FALSE))))</f>
        <v/>
      </c>
      <c r="N102" s="99" t="str">
        <f>IF($H102="","",IF($C102=Listes!$B$32,IF('Dépenses forfaitaires'!$E102&lt;=Listes!$B$53,('Dépenses forfaitaires'!$E102*(VLOOKUP('Dépenses forfaitaires'!$D102,Listes!$A$54:$E$60,2,FALSE))),IF('Dépenses forfaitaires'!$E102&gt;Listes!$E$53,('Dépenses forfaitaires'!$E102*(VLOOKUP('Dépenses forfaitaires'!$D102,Listes!$A$54:$E$60,5,FALSE))),('Dépenses forfaitaires'!$E102*(VLOOKUP('Dépenses forfaitaires'!$D102,Listes!$A$54:$E$60,3,FALSE)))+(VLOOKUP('Dépenses forfaitaires'!$D102,Listes!$A$54:$E$60,4,FALSE))))))</f>
        <v/>
      </c>
      <c r="O102" s="99" t="str">
        <f>IF($H102="","",IF($C102=Listes!$B$31,IF('Dépenses forfaitaires'!$E102&lt;=Listes!$B$42,('Dépenses forfaitaires'!$E102*(VLOOKUP('Dépenses forfaitaires'!$D102,Listes!$A$43:$E$49,2,FALSE))),IF('Dépenses forfaitaires'!$E102&gt;Listes!$D$42,('Dépenses forfaitaires'!$E102*(VLOOKUP('Dépenses forfaitaires'!$D102,Listes!$A$43:$E$49,5,FALSE))),('Dépenses forfaitaires'!$E102*(VLOOKUP('Dépenses forfaitaires'!$D102,Listes!$A$43:$E$49,3,FALSE)))+(VLOOKUP('Dépenses forfaitaires'!$D102,Listes!$A$43:$E$49,4,FALSE))))))</f>
        <v/>
      </c>
      <c r="P102" s="99" t="str">
        <f>IF($H102="","",IF($C102=Listes!$B$34,Listes!$I$31,IF($C102=Listes!$B$35,(VLOOKUP('Dépenses forfaitaires'!$F102,Listes!$E$31:$F$36,2,FALSE)),IF($C102=Listes!$B$33,IF('Dépenses forfaitaires'!$E102&lt;=Listes!$A$64,'Dépenses forfaitaires'!$E102*Listes!$A$65,IF('Dépenses forfaitaires'!$E102&gt;Listes!$D$64,'Dépenses forfaitaires'!$E102*Listes!$D$65,(('Dépenses forfaitaires'!$E102*Listes!$B$65)+Listes!$C$65)))))))</f>
        <v/>
      </c>
      <c r="Q102" s="100" t="str">
        <f t="shared" si="3"/>
        <v/>
      </c>
      <c r="R102" s="210"/>
    </row>
    <row r="103" spans="1:18" ht="29.25" customHeight="1" x14ac:dyDescent="0.25">
      <c r="A103" s="43">
        <v>97</v>
      </c>
      <c r="B103" s="19"/>
      <c r="C103" s="19"/>
      <c r="D103" s="19"/>
      <c r="E103" s="19"/>
      <c r="F103" s="19"/>
      <c r="G103" s="19"/>
      <c r="H103" s="106" t="str">
        <f>IF(C103="","",IF(C103="","",(VLOOKUP(C103,Listes!$B$31:$C$35,2,FALSE))))</f>
        <v/>
      </c>
      <c r="I103" s="210" t="str">
        <f t="shared" si="2"/>
        <v/>
      </c>
      <c r="J103" s="210"/>
      <c r="K103" s="210"/>
      <c r="L103" s="210"/>
      <c r="M103" s="100" t="str">
        <f>IF(H103="","",IF(H103="","",(VLOOKUP(H103,Listes!$C$31:$D$35,2,FALSE))))</f>
        <v/>
      </c>
      <c r="N103" s="99" t="str">
        <f>IF($H103="","",IF($C103=Listes!$B$32,IF('Dépenses forfaitaires'!$E103&lt;=Listes!$B$53,('Dépenses forfaitaires'!$E103*(VLOOKUP('Dépenses forfaitaires'!$D103,Listes!$A$54:$E$60,2,FALSE))),IF('Dépenses forfaitaires'!$E103&gt;Listes!$E$53,('Dépenses forfaitaires'!$E103*(VLOOKUP('Dépenses forfaitaires'!$D103,Listes!$A$54:$E$60,5,FALSE))),('Dépenses forfaitaires'!$E103*(VLOOKUP('Dépenses forfaitaires'!$D103,Listes!$A$54:$E$60,3,FALSE)))+(VLOOKUP('Dépenses forfaitaires'!$D103,Listes!$A$54:$E$60,4,FALSE))))))</f>
        <v/>
      </c>
      <c r="O103" s="99" t="str">
        <f>IF($H103="","",IF($C103=Listes!$B$31,IF('Dépenses forfaitaires'!$E103&lt;=Listes!$B$42,('Dépenses forfaitaires'!$E103*(VLOOKUP('Dépenses forfaitaires'!$D103,Listes!$A$43:$E$49,2,FALSE))),IF('Dépenses forfaitaires'!$E103&gt;Listes!$D$42,('Dépenses forfaitaires'!$E103*(VLOOKUP('Dépenses forfaitaires'!$D103,Listes!$A$43:$E$49,5,FALSE))),('Dépenses forfaitaires'!$E103*(VLOOKUP('Dépenses forfaitaires'!$D103,Listes!$A$43:$E$49,3,FALSE)))+(VLOOKUP('Dépenses forfaitaires'!$D103,Listes!$A$43:$E$49,4,FALSE))))))</f>
        <v/>
      </c>
      <c r="P103" s="99" t="str">
        <f>IF($H103="","",IF($C103=Listes!$B$34,Listes!$I$31,IF($C103=Listes!$B$35,(VLOOKUP('Dépenses forfaitaires'!$F103,Listes!$E$31:$F$36,2,FALSE)),IF($C103=Listes!$B$33,IF('Dépenses forfaitaires'!$E103&lt;=Listes!$A$64,'Dépenses forfaitaires'!$E103*Listes!$A$65,IF('Dépenses forfaitaires'!$E103&gt;Listes!$D$64,'Dépenses forfaitaires'!$E103*Listes!$D$65,(('Dépenses forfaitaires'!$E103*Listes!$B$65)+Listes!$C$65)))))))</f>
        <v/>
      </c>
      <c r="Q103" s="100" t="str">
        <f t="shared" si="3"/>
        <v/>
      </c>
      <c r="R103" s="210"/>
    </row>
    <row r="104" spans="1:18" ht="29.25" customHeight="1" x14ac:dyDescent="0.25">
      <c r="A104" s="43">
        <v>98</v>
      </c>
      <c r="B104" s="19"/>
      <c r="C104" s="19"/>
      <c r="D104" s="19"/>
      <c r="E104" s="19"/>
      <c r="F104" s="19"/>
      <c r="G104" s="19"/>
      <c r="H104" s="106" t="str">
        <f>IF(C104="","",IF(C104="","",(VLOOKUP(C104,Listes!$B$31:$C$35,2,FALSE))))</f>
        <v/>
      </c>
      <c r="I104" s="210" t="str">
        <f t="shared" si="2"/>
        <v/>
      </c>
      <c r="J104" s="210"/>
      <c r="K104" s="210"/>
      <c r="L104" s="210"/>
      <c r="M104" s="100" t="str">
        <f>IF(H104="","",IF(H104="","",(VLOOKUP(H104,Listes!$C$31:$D$35,2,FALSE))))</f>
        <v/>
      </c>
      <c r="N104" s="99" t="str">
        <f>IF($H104="","",IF($C104=Listes!$B$32,IF('Dépenses forfaitaires'!$E104&lt;=Listes!$B$53,('Dépenses forfaitaires'!$E104*(VLOOKUP('Dépenses forfaitaires'!$D104,Listes!$A$54:$E$60,2,FALSE))),IF('Dépenses forfaitaires'!$E104&gt;Listes!$E$53,('Dépenses forfaitaires'!$E104*(VLOOKUP('Dépenses forfaitaires'!$D104,Listes!$A$54:$E$60,5,FALSE))),('Dépenses forfaitaires'!$E104*(VLOOKUP('Dépenses forfaitaires'!$D104,Listes!$A$54:$E$60,3,FALSE)))+(VLOOKUP('Dépenses forfaitaires'!$D104,Listes!$A$54:$E$60,4,FALSE))))))</f>
        <v/>
      </c>
      <c r="O104" s="99" t="str">
        <f>IF($H104="","",IF($C104=Listes!$B$31,IF('Dépenses forfaitaires'!$E104&lt;=Listes!$B$42,('Dépenses forfaitaires'!$E104*(VLOOKUP('Dépenses forfaitaires'!$D104,Listes!$A$43:$E$49,2,FALSE))),IF('Dépenses forfaitaires'!$E104&gt;Listes!$D$42,('Dépenses forfaitaires'!$E104*(VLOOKUP('Dépenses forfaitaires'!$D104,Listes!$A$43:$E$49,5,FALSE))),('Dépenses forfaitaires'!$E104*(VLOOKUP('Dépenses forfaitaires'!$D104,Listes!$A$43:$E$49,3,FALSE)))+(VLOOKUP('Dépenses forfaitaires'!$D104,Listes!$A$43:$E$49,4,FALSE))))))</f>
        <v/>
      </c>
      <c r="P104" s="99" t="str">
        <f>IF($H104="","",IF($C104=Listes!$B$34,Listes!$I$31,IF($C104=Listes!$B$35,(VLOOKUP('Dépenses forfaitaires'!$F104,Listes!$E$31:$F$36,2,FALSE)),IF($C104=Listes!$B$33,IF('Dépenses forfaitaires'!$E104&lt;=Listes!$A$64,'Dépenses forfaitaires'!$E104*Listes!$A$65,IF('Dépenses forfaitaires'!$E104&gt;Listes!$D$64,'Dépenses forfaitaires'!$E104*Listes!$D$65,(('Dépenses forfaitaires'!$E104*Listes!$B$65)+Listes!$C$65)))))))</f>
        <v/>
      </c>
      <c r="Q104" s="100" t="str">
        <f t="shared" si="3"/>
        <v/>
      </c>
      <c r="R104" s="210"/>
    </row>
    <row r="105" spans="1:18" ht="29.25" customHeight="1" x14ac:dyDescent="0.25">
      <c r="A105" s="43">
        <v>99</v>
      </c>
      <c r="B105" s="19"/>
      <c r="C105" s="19"/>
      <c r="D105" s="19"/>
      <c r="E105" s="19"/>
      <c r="F105" s="19"/>
      <c r="G105" s="19"/>
      <c r="H105" s="106" t="str">
        <f>IF(C105="","",IF(C105="","",(VLOOKUP(C105,Listes!$B$31:$C$35,2,FALSE))))</f>
        <v/>
      </c>
      <c r="I105" s="210" t="str">
        <f t="shared" si="2"/>
        <v/>
      </c>
      <c r="J105" s="210"/>
      <c r="K105" s="210"/>
      <c r="L105" s="210"/>
      <c r="M105" s="100" t="str">
        <f>IF(H105="","",IF(H105="","",(VLOOKUP(H105,Listes!$C$31:$D$35,2,FALSE))))</f>
        <v/>
      </c>
      <c r="N105" s="99" t="str">
        <f>IF($H105="","",IF($C105=Listes!$B$32,IF('Dépenses forfaitaires'!$E105&lt;=Listes!$B$53,('Dépenses forfaitaires'!$E105*(VLOOKUP('Dépenses forfaitaires'!$D105,Listes!$A$54:$E$60,2,FALSE))),IF('Dépenses forfaitaires'!$E105&gt;Listes!$E$53,('Dépenses forfaitaires'!$E105*(VLOOKUP('Dépenses forfaitaires'!$D105,Listes!$A$54:$E$60,5,FALSE))),('Dépenses forfaitaires'!$E105*(VLOOKUP('Dépenses forfaitaires'!$D105,Listes!$A$54:$E$60,3,FALSE)))+(VLOOKUP('Dépenses forfaitaires'!$D105,Listes!$A$54:$E$60,4,FALSE))))))</f>
        <v/>
      </c>
      <c r="O105" s="99" t="str">
        <f>IF($H105="","",IF($C105=Listes!$B$31,IF('Dépenses forfaitaires'!$E105&lt;=Listes!$B$42,('Dépenses forfaitaires'!$E105*(VLOOKUP('Dépenses forfaitaires'!$D105,Listes!$A$43:$E$49,2,FALSE))),IF('Dépenses forfaitaires'!$E105&gt;Listes!$D$42,('Dépenses forfaitaires'!$E105*(VLOOKUP('Dépenses forfaitaires'!$D105,Listes!$A$43:$E$49,5,FALSE))),('Dépenses forfaitaires'!$E105*(VLOOKUP('Dépenses forfaitaires'!$D105,Listes!$A$43:$E$49,3,FALSE)))+(VLOOKUP('Dépenses forfaitaires'!$D105,Listes!$A$43:$E$49,4,FALSE))))))</f>
        <v/>
      </c>
      <c r="P105" s="99" t="str">
        <f>IF($H105="","",IF($C105=Listes!$B$34,Listes!$I$31,IF($C105=Listes!$B$35,(VLOOKUP('Dépenses forfaitaires'!$F105,Listes!$E$31:$F$36,2,FALSE)),IF($C105=Listes!$B$33,IF('Dépenses forfaitaires'!$E105&lt;=Listes!$A$64,'Dépenses forfaitaires'!$E105*Listes!$A$65,IF('Dépenses forfaitaires'!$E105&gt;Listes!$D$64,'Dépenses forfaitaires'!$E105*Listes!$D$65,(('Dépenses forfaitaires'!$E105*Listes!$B$65)+Listes!$C$65)))))))</f>
        <v/>
      </c>
      <c r="Q105" s="100" t="str">
        <f t="shared" si="3"/>
        <v/>
      </c>
      <c r="R105" s="210"/>
    </row>
    <row r="106" spans="1:18" ht="29.25" customHeight="1" x14ac:dyDescent="0.25">
      <c r="A106" s="43">
        <v>100</v>
      </c>
      <c r="B106" s="19"/>
      <c r="C106" s="19"/>
      <c r="D106" s="19"/>
      <c r="E106" s="19"/>
      <c r="F106" s="19"/>
      <c r="G106" s="19"/>
      <c r="H106" s="106" t="str">
        <f>IF(C106="","",IF(C106="","",(VLOOKUP(C106,Listes!$B$31:$C$35,2,FALSE))))</f>
        <v/>
      </c>
      <c r="I106" s="210" t="str">
        <f t="shared" si="2"/>
        <v/>
      </c>
      <c r="J106" s="210"/>
      <c r="K106" s="210"/>
      <c r="L106" s="210"/>
      <c r="M106" s="100" t="str">
        <f>IF(H106="","",IF(H106="","",(VLOOKUP(H106,Listes!$C$31:$D$35,2,FALSE))))</f>
        <v/>
      </c>
      <c r="N106" s="99" t="str">
        <f>IF($H106="","",IF($C106=Listes!$B$32,IF('Dépenses forfaitaires'!$E106&lt;=Listes!$B$53,('Dépenses forfaitaires'!$E106*(VLOOKUP('Dépenses forfaitaires'!$D106,Listes!$A$54:$E$60,2,FALSE))),IF('Dépenses forfaitaires'!$E106&gt;Listes!$E$53,('Dépenses forfaitaires'!$E106*(VLOOKUP('Dépenses forfaitaires'!$D106,Listes!$A$54:$E$60,5,FALSE))),('Dépenses forfaitaires'!$E106*(VLOOKUP('Dépenses forfaitaires'!$D106,Listes!$A$54:$E$60,3,FALSE)))+(VLOOKUP('Dépenses forfaitaires'!$D106,Listes!$A$54:$E$60,4,FALSE))))))</f>
        <v/>
      </c>
      <c r="O106" s="99" t="str">
        <f>IF($H106="","",IF($C106=Listes!$B$31,IF('Dépenses forfaitaires'!$E106&lt;=Listes!$B$42,('Dépenses forfaitaires'!$E106*(VLOOKUP('Dépenses forfaitaires'!$D106,Listes!$A$43:$E$49,2,FALSE))),IF('Dépenses forfaitaires'!$E106&gt;Listes!$D$42,('Dépenses forfaitaires'!$E106*(VLOOKUP('Dépenses forfaitaires'!$D106,Listes!$A$43:$E$49,5,FALSE))),('Dépenses forfaitaires'!$E106*(VLOOKUP('Dépenses forfaitaires'!$D106,Listes!$A$43:$E$49,3,FALSE)))+(VLOOKUP('Dépenses forfaitaires'!$D106,Listes!$A$43:$E$49,4,FALSE))))))</f>
        <v/>
      </c>
      <c r="P106" s="99" t="str">
        <f>IF($H106="","",IF($C106=Listes!$B$34,Listes!$I$31,IF($C106=Listes!$B$35,(VLOOKUP('Dépenses forfaitaires'!$F106,Listes!$E$31:$F$36,2,FALSE)),IF($C106=Listes!$B$33,IF('Dépenses forfaitaires'!$E106&lt;=Listes!$A$64,'Dépenses forfaitaires'!$E106*Listes!$A$65,IF('Dépenses forfaitaires'!$E106&gt;Listes!$D$64,'Dépenses forfaitaires'!$E106*Listes!$D$65,(('Dépenses forfaitaires'!$E106*Listes!$B$65)+Listes!$C$65)))))))</f>
        <v/>
      </c>
      <c r="Q106" s="100" t="str">
        <f t="shared" si="3"/>
        <v/>
      </c>
      <c r="R106" s="210"/>
    </row>
    <row r="107" spans="1:18" ht="29.25" customHeight="1" x14ac:dyDescent="0.25">
      <c r="A107" s="43">
        <v>101</v>
      </c>
      <c r="B107" s="19"/>
      <c r="C107" s="19"/>
      <c r="D107" s="19"/>
      <c r="E107" s="19"/>
      <c r="F107" s="19"/>
      <c r="G107" s="19"/>
      <c r="H107" s="106" t="str">
        <f>IF(C107="","",IF(C107="","",(VLOOKUP(C107,Listes!$B$31:$C$35,2,FALSE))))</f>
        <v/>
      </c>
      <c r="I107" s="210" t="str">
        <f t="shared" si="2"/>
        <v/>
      </c>
      <c r="J107" s="210"/>
      <c r="K107" s="210"/>
      <c r="L107" s="210"/>
      <c r="M107" s="100" t="str">
        <f>IF(H107="","",IF(H107="","",(VLOOKUP(H107,Listes!$C$31:$D$35,2,FALSE))))</f>
        <v/>
      </c>
      <c r="N107" s="99" t="str">
        <f>IF($H107="","",IF($C107=Listes!$B$32,IF('Dépenses forfaitaires'!$E107&lt;=Listes!$B$53,('Dépenses forfaitaires'!$E107*(VLOOKUP('Dépenses forfaitaires'!$D107,Listes!$A$54:$E$60,2,FALSE))),IF('Dépenses forfaitaires'!$E107&gt;Listes!$E$53,('Dépenses forfaitaires'!$E107*(VLOOKUP('Dépenses forfaitaires'!$D107,Listes!$A$54:$E$60,5,FALSE))),('Dépenses forfaitaires'!$E107*(VLOOKUP('Dépenses forfaitaires'!$D107,Listes!$A$54:$E$60,3,FALSE)))+(VLOOKUP('Dépenses forfaitaires'!$D107,Listes!$A$54:$E$60,4,FALSE))))))</f>
        <v/>
      </c>
      <c r="O107" s="99" t="str">
        <f>IF($H107="","",IF($C107=Listes!$B$31,IF('Dépenses forfaitaires'!$E107&lt;=Listes!$B$42,('Dépenses forfaitaires'!$E107*(VLOOKUP('Dépenses forfaitaires'!$D107,Listes!$A$43:$E$49,2,FALSE))),IF('Dépenses forfaitaires'!$E107&gt;Listes!$D$42,('Dépenses forfaitaires'!$E107*(VLOOKUP('Dépenses forfaitaires'!$D107,Listes!$A$43:$E$49,5,FALSE))),('Dépenses forfaitaires'!$E107*(VLOOKUP('Dépenses forfaitaires'!$D107,Listes!$A$43:$E$49,3,FALSE)))+(VLOOKUP('Dépenses forfaitaires'!$D107,Listes!$A$43:$E$49,4,FALSE))))))</f>
        <v/>
      </c>
      <c r="P107" s="99" t="str">
        <f>IF($H107="","",IF($C107=Listes!$B$34,Listes!$I$31,IF($C107=Listes!$B$35,(VLOOKUP('Dépenses forfaitaires'!$F107,Listes!$E$31:$F$36,2,FALSE)),IF($C107=Listes!$B$33,IF('Dépenses forfaitaires'!$E107&lt;=Listes!$A$64,'Dépenses forfaitaires'!$E107*Listes!$A$65,IF('Dépenses forfaitaires'!$E107&gt;Listes!$D$64,'Dépenses forfaitaires'!$E107*Listes!$D$65,(('Dépenses forfaitaires'!$E107*Listes!$B$65)+Listes!$C$65)))))))</f>
        <v/>
      </c>
      <c r="Q107" s="100" t="str">
        <f t="shared" si="3"/>
        <v/>
      </c>
      <c r="R107" s="210"/>
    </row>
    <row r="108" spans="1:18" ht="29.25" customHeight="1" x14ac:dyDescent="0.25">
      <c r="A108" s="43">
        <v>102</v>
      </c>
      <c r="B108" s="19"/>
      <c r="C108" s="19"/>
      <c r="D108" s="19"/>
      <c r="E108" s="19"/>
      <c r="F108" s="19"/>
      <c r="G108" s="19"/>
      <c r="H108" s="106" t="str">
        <f>IF(C108="","",IF(C108="","",(VLOOKUP(C108,Listes!$B$31:$C$35,2,FALSE))))</f>
        <v/>
      </c>
      <c r="I108" s="210" t="str">
        <f t="shared" si="2"/>
        <v/>
      </c>
      <c r="J108" s="210"/>
      <c r="K108" s="210"/>
      <c r="L108" s="210"/>
      <c r="M108" s="100" t="str">
        <f>IF(H108="","",IF(H108="","",(VLOOKUP(H108,Listes!$C$31:$D$35,2,FALSE))))</f>
        <v/>
      </c>
      <c r="N108" s="99" t="str">
        <f>IF($H108="","",IF($C108=Listes!$B$32,IF('Dépenses forfaitaires'!$E108&lt;=Listes!$B$53,('Dépenses forfaitaires'!$E108*(VLOOKUP('Dépenses forfaitaires'!$D108,Listes!$A$54:$E$60,2,FALSE))),IF('Dépenses forfaitaires'!$E108&gt;Listes!$E$53,('Dépenses forfaitaires'!$E108*(VLOOKUP('Dépenses forfaitaires'!$D108,Listes!$A$54:$E$60,5,FALSE))),('Dépenses forfaitaires'!$E108*(VLOOKUP('Dépenses forfaitaires'!$D108,Listes!$A$54:$E$60,3,FALSE)))+(VLOOKUP('Dépenses forfaitaires'!$D108,Listes!$A$54:$E$60,4,FALSE))))))</f>
        <v/>
      </c>
      <c r="O108" s="99" t="str">
        <f>IF($H108="","",IF($C108=Listes!$B$31,IF('Dépenses forfaitaires'!$E108&lt;=Listes!$B$42,('Dépenses forfaitaires'!$E108*(VLOOKUP('Dépenses forfaitaires'!$D108,Listes!$A$43:$E$49,2,FALSE))),IF('Dépenses forfaitaires'!$E108&gt;Listes!$D$42,('Dépenses forfaitaires'!$E108*(VLOOKUP('Dépenses forfaitaires'!$D108,Listes!$A$43:$E$49,5,FALSE))),('Dépenses forfaitaires'!$E108*(VLOOKUP('Dépenses forfaitaires'!$D108,Listes!$A$43:$E$49,3,FALSE)))+(VLOOKUP('Dépenses forfaitaires'!$D108,Listes!$A$43:$E$49,4,FALSE))))))</f>
        <v/>
      </c>
      <c r="P108" s="99" t="str">
        <f>IF($H108="","",IF($C108=Listes!$B$34,Listes!$I$31,IF($C108=Listes!$B$35,(VLOOKUP('Dépenses forfaitaires'!$F108,Listes!$E$31:$F$36,2,FALSE)),IF($C108=Listes!$B$33,IF('Dépenses forfaitaires'!$E108&lt;=Listes!$A$64,'Dépenses forfaitaires'!$E108*Listes!$A$65,IF('Dépenses forfaitaires'!$E108&gt;Listes!$D$64,'Dépenses forfaitaires'!$E108*Listes!$D$65,(('Dépenses forfaitaires'!$E108*Listes!$B$65)+Listes!$C$65)))))))</f>
        <v/>
      </c>
      <c r="Q108" s="100" t="str">
        <f t="shared" si="3"/>
        <v/>
      </c>
      <c r="R108" s="210"/>
    </row>
    <row r="109" spans="1:18" ht="29.25" customHeight="1" x14ac:dyDescent="0.25">
      <c r="A109" s="43">
        <v>103</v>
      </c>
      <c r="B109" s="19"/>
      <c r="C109" s="19"/>
      <c r="D109" s="19"/>
      <c r="E109" s="19"/>
      <c r="F109" s="19"/>
      <c r="G109" s="19"/>
      <c r="H109" s="106" t="str">
        <f>IF(C109="","",IF(C109="","",(VLOOKUP(C109,Listes!$B$31:$C$35,2,FALSE))))</f>
        <v/>
      </c>
      <c r="I109" s="210" t="str">
        <f t="shared" si="2"/>
        <v/>
      </c>
      <c r="J109" s="210"/>
      <c r="K109" s="210"/>
      <c r="L109" s="210"/>
      <c r="M109" s="100" t="str">
        <f>IF(H109="","",IF(H109="","",(VLOOKUP(H109,Listes!$C$31:$D$35,2,FALSE))))</f>
        <v/>
      </c>
      <c r="N109" s="99" t="str">
        <f>IF($H109="","",IF($C109=Listes!$B$32,IF('Dépenses forfaitaires'!$E109&lt;=Listes!$B$53,('Dépenses forfaitaires'!$E109*(VLOOKUP('Dépenses forfaitaires'!$D109,Listes!$A$54:$E$60,2,FALSE))),IF('Dépenses forfaitaires'!$E109&gt;Listes!$E$53,('Dépenses forfaitaires'!$E109*(VLOOKUP('Dépenses forfaitaires'!$D109,Listes!$A$54:$E$60,5,FALSE))),('Dépenses forfaitaires'!$E109*(VLOOKUP('Dépenses forfaitaires'!$D109,Listes!$A$54:$E$60,3,FALSE)))+(VLOOKUP('Dépenses forfaitaires'!$D109,Listes!$A$54:$E$60,4,FALSE))))))</f>
        <v/>
      </c>
      <c r="O109" s="99" t="str">
        <f>IF($H109="","",IF($C109=Listes!$B$31,IF('Dépenses forfaitaires'!$E109&lt;=Listes!$B$42,('Dépenses forfaitaires'!$E109*(VLOOKUP('Dépenses forfaitaires'!$D109,Listes!$A$43:$E$49,2,FALSE))),IF('Dépenses forfaitaires'!$E109&gt;Listes!$D$42,('Dépenses forfaitaires'!$E109*(VLOOKUP('Dépenses forfaitaires'!$D109,Listes!$A$43:$E$49,5,FALSE))),('Dépenses forfaitaires'!$E109*(VLOOKUP('Dépenses forfaitaires'!$D109,Listes!$A$43:$E$49,3,FALSE)))+(VLOOKUP('Dépenses forfaitaires'!$D109,Listes!$A$43:$E$49,4,FALSE))))))</f>
        <v/>
      </c>
      <c r="P109" s="99" t="str">
        <f>IF($H109="","",IF($C109=Listes!$B$34,Listes!$I$31,IF($C109=Listes!$B$35,(VLOOKUP('Dépenses forfaitaires'!$F109,Listes!$E$31:$F$36,2,FALSE)),IF($C109=Listes!$B$33,IF('Dépenses forfaitaires'!$E109&lt;=Listes!$A$64,'Dépenses forfaitaires'!$E109*Listes!$A$65,IF('Dépenses forfaitaires'!$E109&gt;Listes!$D$64,'Dépenses forfaitaires'!$E109*Listes!$D$65,(('Dépenses forfaitaires'!$E109*Listes!$B$65)+Listes!$C$65)))))))</f>
        <v/>
      </c>
      <c r="Q109" s="100" t="str">
        <f t="shared" si="3"/>
        <v/>
      </c>
      <c r="R109" s="210"/>
    </row>
    <row r="110" spans="1:18" ht="29.25" customHeight="1" x14ac:dyDescent="0.25">
      <c r="A110" s="43">
        <v>104</v>
      </c>
      <c r="B110" s="19"/>
      <c r="C110" s="19"/>
      <c r="D110" s="19"/>
      <c r="E110" s="19"/>
      <c r="F110" s="19"/>
      <c r="G110" s="19"/>
      <c r="H110" s="106" t="str">
        <f>IF(C110="","",IF(C110="","",(VLOOKUP(C110,Listes!$B$31:$C$35,2,FALSE))))</f>
        <v/>
      </c>
      <c r="I110" s="210" t="str">
        <f t="shared" si="2"/>
        <v/>
      </c>
      <c r="J110" s="210"/>
      <c r="K110" s="210"/>
      <c r="L110" s="210"/>
      <c r="M110" s="100" t="str">
        <f>IF(H110="","",IF(H110="","",(VLOOKUP(H110,Listes!$C$31:$D$35,2,FALSE))))</f>
        <v/>
      </c>
      <c r="N110" s="99" t="str">
        <f>IF($H110="","",IF($C110=Listes!$B$32,IF('Dépenses forfaitaires'!$E110&lt;=Listes!$B$53,('Dépenses forfaitaires'!$E110*(VLOOKUP('Dépenses forfaitaires'!$D110,Listes!$A$54:$E$60,2,FALSE))),IF('Dépenses forfaitaires'!$E110&gt;Listes!$E$53,('Dépenses forfaitaires'!$E110*(VLOOKUP('Dépenses forfaitaires'!$D110,Listes!$A$54:$E$60,5,FALSE))),('Dépenses forfaitaires'!$E110*(VLOOKUP('Dépenses forfaitaires'!$D110,Listes!$A$54:$E$60,3,FALSE)))+(VLOOKUP('Dépenses forfaitaires'!$D110,Listes!$A$54:$E$60,4,FALSE))))))</f>
        <v/>
      </c>
      <c r="O110" s="99" t="str">
        <f>IF($H110="","",IF($C110=Listes!$B$31,IF('Dépenses forfaitaires'!$E110&lt;=Listes!$B$42,('Dépenses forfaitaires'!$E110*(VLOOKUP('Dépenses forfaitaires'!$D110,Listes!$A$43:$E$49,2,FALSE))),IF('Dépenses forfaitaires'!$E110&gt;Listes!$D$42,('Dépenses forfaitaires'!$E110*(VLOOKUP('Dépenses forfaitaires'!$D110,Listes!$A$43:$E$49,5,FALSE))),('Dépenses forfaitaires'!$E110*(VLOOKUP('Dépenses forfaitaires'!$D110,Listes!$A$43:$E$49,3,FALSE)))+(VLOOKUP('Dépenses forfaitaires'!$D110,Listes!$A$43:$E$49,4,FALSE))))))</f>
        <v/>
      </c>
      <c r="P110" s="99" t="str">
        <f>IF($H110="","",IF($C110=Listes!$B$34,Listes!$I$31,IF($C110=Listes!$B$35,(VLOOKUP('Dépenses forfaitaires'!$F110,Listes!$E$31:$F$36,2,FALSE)),IF($C110=Listes!$B$33,IF('Dépenses forfaitaires'!$E110&lt;=Listes!$A$64,'Dépenses forfaitaires'!$E110*Listes!$A$65,IF('Dépenses forfaitaires'!$E110&gt;Listes!$D$64,'Dépenses forfaitaires'!$E110*Listes!$D$65,(('Dépenses forfaitaires'!$E110*Listes!$B$65)+Listes!$C$65)))))))</f>
        <v/>
      </c>
      <c r="Q110" s="100" t="str">
        <f t="shared" si="3"/>
        <v/>
      </c>
      <c r="R110" s="210"/>
    </row>
    <row r="111" spans="1:18" ht="29.25" customHeight="1" x14ac:dyDescent="0.25">
      <c r="A111" s="43">
        <v>105</v>
      </c>
      <c r="B111" s="19"/>
      <c r="C111" s="19"/>
      <c r="D111" s="19"/>
      <c r="E111" s="19"/>
      <c r="F111" s="19"/>
      <c r="G111" s="19"/>
      <c r="H111" s="106" t="str">
        <f>IF(C111="","",IF(C111="","",(VLOOKUP(C111,Listes!$B$31:$C$35,2,FALSE))))</f>
        <v/>
      </c>
      <c r="I111" s="210" t="str">
        <f t="shared" si="2"/>
        <v/>
      </c>
      <c r="J111" s="210"/>
      <c r="K111" s="210"/>
      <c r="L111" s="210"/>
      <c r="M111" s="100" t="str">
        <f>IF(H111="","",IF(H111="","",(VLOOKUP(H111,Listes!$C$31:$D$35,2,FALSE))))</f>
        <v/>
      </c>
      <c r="N111" s="99" t="str">
        <f>IF($H111="","",IF($C111=Listes!$B$32,IF('Dépenses forfaitaires'!$E111&lt;=Listes!$B$53,('Dépenses forfaitaires'!$E111*(VLOOKUP('Dépenses forfaitaires'!$D111,Listes!$A$54:$E$60,2,FALSE))),IF('Dépenses forfaitaires'!$E111&gt;Listes!$E$53,('Dépenses forfaitaires'!$E111*(VLOOKUP('Dépenses forfaitaires'!$D111,Listes!$A$54:$E$60,5,FALSE))),('Dépenses forfaitaires'!$E111*(VLOOKUP('Dépenses forfaitaires'!$D111,Listes!$A$54:$E$60,3,FALSE)))+(VLOOKUP('Dépenses forfaitaires'!$D111,Listes!$A$54:$E$60,4,FALSE))))))</f>
        <v/>
      </c>
      <c r="O111" s="99" t="str">
        <f>IF($H111="","",IF($C111=Listes!$B$31,IF('Dépenses forfaitaires'!$E111&lt;=Listes!$B$42,('Dépenses forfaitaires'!$E111*(VLOOKUP('Dépenses forfaitaires'!$D111,Listes!$A$43:$E$49,2,FALSE))),IF('Dépenses forfaitaires'!$E111&gt;Listes!$D$42,('Dépenses forfaitaires'!$E111*(VLOOKUP('Dépenses forfaitaires'!$D111,Listes!$A$43:$E$49,5,FALSE))),('Dépenses forfaitaires'!$E111*(VLOOKUP('Dépenses forfaitaires'!$D111,Listes!$A$43:$E$49,3,FALSE)))+(VLOOKUP('Dépenses forfaitaires'!$D111,Listes!$A$43:$E$49,4,FALSE))))))</f>
        <v/>
      </c>
      <c r="P111" s="99" t="str">
        <f>IF($H111="","",IF($C111=Listes!$B$34,Listes!$I$31,IF($C111=Listes!$B$35,(VLOOKUP('Dépenses forfaitaires'!$F111,Listes!$E$31:$F$36,2,FALSE)),IF($C111=Listes!$B$33,IF('Dépenses forfaitaires'!$E111&lt;=Listes!$A$64,'Dépenses forfaitaires'!$E111*Listes!$A$65,IF('Dépenses forfaitaires'!$E111&gt;Listes!$D$64,'Dépenses forfaitaires'!$E111*Listes!$D$65,(('Dépenses forfaitaires'!$E111*Listes!$B$65)+Listes!$C$65)))))))</f>
        <v/>
      </c>
      <c r="Q111" s="100" t="str">
        <f t="shared" si="3"/>
        <v/>
      </c>
      <c r="R111" s="210"/>
    </row>
    <row r="112" spans="1:18" ht="29.25" customHeight="1" x14ac:dyDescent="0.25">
      <c r="A112" s="43">
        <v>106</v>
      </c>
      <c r="B112" s="19"/>
      <c r="C112" s="19"/>
      <c r="D112" s="19"/>
      <c r="E112" s="19"/>
      <c r="F112" s="19"/>
      <c r="G112" s="19"/>
      <c r="H112" s="106" t="str">
        <f>IF(C112="","",IF(C112="","",(VLOOKUP(C112,Listes!$B$31:$C$35,2,FALSE))))</f>
        <v/>
      </c>
      <c r="I112" s="210" t="str">
        <f t="shared" si="2"/>
        <v/>
      </c>
      <c r="J112" s="210"/>
      <c r="K112" s="210"/>
      <c r="L112" s="210"/>
      <c r="M112" s="100" t="str">
        <f>IF(H112="","",IF(H112="","",(VLOOKUP(H112,Listes!$C$31:$D$35,2,FALSE))))</f>
        <v/>
      </c>
      <c r="N112" s="99" t="str">
        <f>IF($H112="","",IF($C112=Listes!$B$32,IF('Dépenses forfaitaires'!$E112&lt;=Listes!$B$53,('Dépenses forfaitaires'!$E112*(VLOOKUP('Dépenses forfaitaires'!$D112,Listes!$A$54:$E$60,2,FALSE))),IF('Dépenses forfaitaires'!$E112&gt;Listes!$E$53,('Dépenses forfaitaires'!$E112*(VLOOKUP('Dépenses forfaitaires'!$D112,Listes!$A$54:$E$60,5,FALSE))),('Dépenses forfaitaires'!$E112*(VLOOKUP('Dépenses forfaitaires'!$D112,Listes!$A$54:$E$60,3,FALSE)))+(VLOOKUP('Dépenses forfaitaires'!$D112,Listes!$A$54:$E$60,4,FALSE))))))</f>
        <v/>
      </c>
      <c r="O112" s="99" t="str">
        <f>IF($H112="","",IF($C112=Listes!$B$31,IF('Dépenses forfaitaires'!$E112&lt;=Listes!$B$42,('Dépenses forfaitaires'!$E112*(VLOOKUP('Dépenses forfaitaires'!$D112,Listes!$A$43:$E$49,2,FALSE))),IF('Dépenses forfaitaires'!$E112&gt;Listes!$D$42,('Dépenses forfaitaires'!$E112*(VLOOKUP('Dépenses forfaitaires'!$D112,Listes!$A$43:$E$49,5,FALSE))),('Dépenses forfaitaires'!$E112*(VLOOKUP('Dépenses forfaitaires'!$D112,Listes!$A$43:$E$49,3,FALSE)))+(VLOOKUP('Dépenses forfaitaires'!$D112,Listes!$A$43:$E$49,4,FALSE))))))</f>
        <v/>
      </c>
      <c r="P112" s="99" t="str">
        <f>IF($H112="","",IF($C112=Listes!$B$34,Listes!$I$31,IF($C112=Listes!$B$35,(VLOOKUP('Dépenses forfaitaires'!$F112,Listes!$E$31:$F$36,2,FALSE)),IF($C112=Listes!$B$33,IF('Dépenses forfaitaires'!$E112&lt;=Listes!$A$64,'Dépenses forfaitaires'!$E112*Listes!$A$65,IF('Dépenses forfaitaires'!$E112&gt;Listes!$D$64,'Dépenses forfaitaires'!$E112*Listes!$D$65,(('Dépenses forfaitaires'!$E112*Listes!$B$65)+Listes!$C$65)))))))</f>
        <v/>
      </c>
      <c r="Q112" s="100" t="str">
        <f t="shared" si="3"/>
        <v/>
      </c>
      <c r="R112" s="210"/>
    </row>
    <row r="113" spans="1:18" ht="29.25" customHeight="1" x14ac:dyDescent="0.25">
      <c r="A113" s="43">
        <v>107</v>
      </c>
      <c r="B113" s="19"/>
      <c r="C113" s="19"/>
      <c r="D113" s="19"/>
      <c r="E113" s="19"/>
      <c r="F113" s="19"/>
      <c r="G113" s="19"/>
      <c r="H113" s="106" t="str">
        <f>IF(C113="","",IF(C113="","",(VLOOKUP(C113,Listes!$B$31:$C$35,2,FALSE))))</f>
        <v/>
      </c>
      <c r="I113" s="210" t="str">
        <f t="shared" si="2"/>
        <v/>
      </c>
      <c r="J113" s="210"/>
      <c r="K113" s="210"/>
      <c r="L113" s="210"/>
      <c r="M113" s="100" t="str">
        <f>IF(H113="","",IF(H113="","",(VLOOKUP(H113,Listes!$C$31:$D$35,2,FALSE))))</f>
        <v/>
      </c>
      <c r="N113" s="99" t="str">
        <f>IF($H113="","",IF($C113=Listes!$B$32,IF('Dépenses forfaitaires'!$E113&lt;=Listes!$B$53,('Dépenses forfaitaires'!$E113*(VLOOKUP('Dépenses forfaitaires'!$D113,Listes!$A$54:$E$60,2,FALSE))),IF('Dépenses forfaitaires'!$E113&gt;Listes!$E$53,('Dépenses forfaitaires'!$E113*(VLOOKUP('Dépenses forfaitaires'!$D113,Listes!$A$54:$E$60,5,FALSE))),('Dépenses forfaitaires'!$E113*(VLOOKUP('Dépenses forfaitaires'!$D113,Listes!$A$54:$E$60,3,FALSE)))+(VLOOKUP('Dépenses forfaitaires'!$D113,Listes!$A$54:$E$60,4,FALSE))))))</f>
        <v/>
      </c>
      <c r="O113" s="99" t="str">
        <f>IF($H113="","",IF($C113=Listes!$B$31,IF('Dépenses forfaitaires'!$E113&lt;=Listes!$B$42,('Dépenses forfaitaires'!$E113*(VLOOKUP('Dépenses forfaitaires'!$D113,Listes!$A$43:$E$49,2,FALSE))),IF('Dépenses forfaitaires'!$E113&gt;Listes!$D$42,('Dépenses forfaitaires'!$E113*(VLOOKUP('Dépenses forfaitaires'!$D113,Listes!$A$43:$E$49,5,FALSE))),('Dépenses forfaitaires'!$E113*(VLOOKUP('Dépenses forfaitaires'!$D113,Listes!$A$43:$E$49,3,FALSE)))+(VLOOKUP('Dépenses forfaitaires'!$D113,Listes!$A$43:$E$49,4,FALSE))))))</f>
        <v/>
      </c>
      <c r="P113" s="99" t="str">
        <f>IF($H113="","",IF($C113=Listes!$B$34,Listes!$I$31,IF($C113=Listes!$B$35,(VLOOKUP('Dépenses forfaitaires'!$F113,Listes!$E$31:$F$36,2,FALSE)),IF($C113=Listes!$B$33,IF('Dépenses forfaitaires'!$E113&lt;=Listes!$A$64,'Dépenses forfaitaires'!$E113*Listes!$A$65,IF('Dépenses forfaitaires'!$E113&gt;Listes!$D$64,'Dépenses forfaitaires'!$E113*Listes!$D$65,(('Dépenses forfaitaires'!$E113*Listes!$B$65)+Listes!$C$65)))))))</f>
        <v/>
      </c>
      <c r="Q113" s="100" t="str">
        <f t="shared" si="3"/>
        <v/>
      </c>
      <c r="R113" s="210"/>
    </row>
    <row r="114" spans="1:18" ht="29.25" customHeight="1" x14ac:dyDescent="0.25">
      <c r="A114" s="43">
        <v>108</v>
      </c>
      <c r="B114" s="19"/>
      <c r="C114" s="19"/>
      <c r="D114" s="19"/>
      <c r="E114" s="19"/>
      <c r="F114" s="19"/>
      <c r="G114" s="19"/>
      <c r="H114" s="106" t="str">
        <f>IF(C114="","",IF(C114="","",(VLOOKUP(C114,Listes!$B$31:$C$35,2,FALSE))))</f>
        <v/>
      </c>
      <c r="I114" s="210" t="str">
        <f t="shared" si="2"/>
        <v/>
      </c>
      <c r="J114" s="210"/>
      <c r="K114" s="210"/>
      <c r="L114" s="210"/>
      <c r="M114" s="100" t="str">
        <f>IF(H114="","",IF(H114="","",(VLOOKUP(H114,Listes!$C$31:$D$35,2,FALSE))))</f>
        <v/>
      </c>
      <c r="N114" s="99" t="str">
        <f>IF($H114="","",IF($C114=Listes!$B$32,IF('Dépenses forfaitaires'!$E114&lt;=Listes!$B$53,('Dépenses forfaitaires'!$E114*(VLOOKUP('Dépenses forfaitaires'!$D114,Listes!$A$54:$E$60,2,FALSE))),IF('Dépenses forfaitaires'!$E114&gt;Listes!$E$53,('Dépenses forfaitaires'!$E114*(VLOOKUP('Dépenses forfaitaires'!$D114,Listes!$A$54:$E$60,5,FALSE))),('Dépenses forfaitaires'!$E114*(VLOOKUP('Dépenses forfaitaires'!$D114,Listes!$A$54:$E$60,3,FALSE)))+(VLOOKUP('Dépenses forfaitaires'!$D114,Listes!$A$54:$E$60,4,FALSE))))))</f>
        <v/>
      </c>
      <c r="O114" s="99" t="str">
        <f>IF($H114="","",IF($C114=Listes!$B$31,IF('Dépenses forfaitaires'!$E114&lt;=Listes!$B$42,('Dépenses forfaitaires'!$E114*(VLOOKUP('Dépenses forfaitaires'!$D114,Listes!$A$43:$E$49,2,FALSE))),IF('Dépenses forfaitaires'!$E114&gt;Listes!$D$42,('Dépenses forfaitaires'!$E114*(VLOOKUP('Dépenses forfaitaires'!$D114,Listes!$A$43:$E$49,5,FALSE))),('Dépenses forfaitaires'!$E114*(VLOOKUP('Dépenses forfaitaires'!$D114,Listes!$A$43:$E$49,3,FALSE)))+(VLOOKUP('Dépenses forfaitaires'!$D114,Listes!$A$43:$E$49,4,FALSE))))))</f>
        <v/>
      </c>
      <c r="P114" s="99" t="str">
        <f>IF($H114="","",IF($C114=Listes!$B$34,Listes!$I$31,IF($C114=Listes!$B$35,(VLOOKUP('Dépenses forfaitaires'!$F114,Listes!$E$31:$F$36,2,FALSE)),IF($C114=Listes!$B$33,IF('Dépenses forfaitaires'!$E114&lt;=Listes!$A$64,'Dépenses forfaitaires'!$E114*Listes!$A$65,IF('Dépenses forfaitaires'!$E114&gt;Listes!$D$64,'Dépenses forfaitaires'!$E114*Listes!$D$65,(('Dépenses forfaitaires'!$E114*Listes!$B$65)+Listes!$C$65)))))))</f>
        <v/>
      </c>
      <c r="Q114" s="100" t="str">
        <f t="shared" si="3"/>
        <v/>
      </c>
      <c r="R114" s="210"/>
    </row>
    <row r="115" spans="1:18" ht="29.25" customHeight="1" x14ac:dyDescent="0.25">
      <c r="A115" s="43">
        <v>109</v>
      </c>
      <c r="B115" s="19"/>
      <c r="C115" s="19"/>
      <c r="D115" s="19"/>
      <c r="E115" s="19"/>
      <c r="F115" s="19"/>
      <c r="G115" s="19"/>
      <c r="H115" s="106" t="str">
        <f>IF(C115="","",IF(C115="","",(VLOOKUP(C115,Listes!$B$31:$C$35,2,FALSE))))</f>
        <v/>
      </c>
      <c r="I115" s="210" t="str">
        <f t="shared" si="2"/>
        <v/>
      </c>
      <c r="J115" s="210"/>
      <c r="K115" s="210"/>
      <c r="L115" s="210"/>
      <c r="M115" s="100" t="str">
        <f>IF(H115="","",IF(H115="","",(VLOOKUP(H115,Listes!$C$31:$D$35,2,FALSE))))</f>
        <v/>
      </c>
      <c r="N115" s="99" t="str">
        <f>IF($H115="","",IF($C115=Listes!$B$32,IF('Dépenses forfaitaires'!$E115&lt;=Listes!$B$53,('Dépenses forfaitaires'!$E115*(VLOOKUP('Dépenses forfaitaires'!$D115,Listes!$A$54:$E$60,2,FALSE))),IF('Dépenses forfaitaires'!$E115&gt;Listes!$E$53,('Dépenses forfaitaires'!$E115*(VLOOKUP('Dépenses forfaitaires'!$D115,Listes!$A$54:$E$60,5,FALSE))),('Dépenses forfaitaires'!$E115*(VLOOKUP('Dépenses forfaitaires'!$D115,Listes!$A$54:$E$60,3,FALSE)))+(VLOOKUP('Dépenses forfaitaires'!$D115,Listes!$A$54:$E$60,4,FALSE))))))</f>
        <v/>
      </c>
      <c r="O115" s="99" t="str">
        <f>IF($H115="","",IF($C115=Listes!$B$31,IF('Dépenses forfaitaires'!$E115&lt;=Listes!$B$42,('Dépenses forfaitaires'!$E115*(VLOOKUP('Dépenses forfaitaires'!$D115,Listes!$A$43:$E$49,2,FALSE))),IF('Dépenses forfaitaires'!$E115&gt;Listes!$D$42,('Dépenses forfaitaires'!$E115*(VLOOKUP('Dépenses forfaitaires'!$D115,Listes!$A$43:$E$49,5,FALSE))),('Dépenses forfaitaires'!$E115*(VLOOKUP('Dépenses forfaitaires'!$D115,Listes!$A$43:$E$49,3,FALSE)))+(VLOOKUP('Dépenses forfaitaires'!$D115,Listes!$A$43:$E$49,4,FALSE))))))</f>
        <v/>
      </c>
      <c r="P115" s="99" t="str">
        <f>IF($H115="","",IF($C115=Listes!$B$34,Listes!$I$31,IF($C115=Listes!$B$35,(VLOOKUP('Dépenses forfaitaires'!$F115,Listes!$E$31:$F$36,2,FALSE)),IF($C115=Listes!$B$33,IF('Dépenses forfaitaires'!$E115&lt;=Listes!$A$64,'Dépenses forfaitaires'!$E115*Listes!$A$65,IF('Dépenses forfaitaires'!$E115&gt;Listes!$D$64,'Dépenses forfaitaires'!$E115*Listes!$D$65,(('Dépenses forfaitaires'!$E115*Listes!$B$65)+Listes!$C$65)))))))</f>
        <v/>
      </c>
      <c r="Q115" s="100" t="str">
        <f t="shared" si="3"/>
        <v/>
      </c>
      <c r="R115" s="210"/>
    </row>
    <row r="116" spans="1:18" ht="29.25" customHeight="1" x14ac:dyDescent="0.25">
      <c r="A116" s="43">
        <v>110</v>
      </c>
      <c r="B116" s="19"/>
      <c r="C116" s="19"/>
      <c r="D116" s="19"/>
      <c r="E116" s="19"/>
      <c r="F116" s="19"/>
      <c r="G116" s="19"/>
      <c r="H116" s="106" t="str">
        <f>IF(C116="","",IF(C116="","",(VLOOKUP(C116,Listes!$B$31:$C$35,2,FALSE))))</f>
        <v/>
      </c>
      <c r="I116" s="210" t="str">
        <f t="shared" si="2"/>
        <v/>
      </c>
      <c r="J116" s="210"/>
      <c r="K116" s="210"/>
      <c r="L116" s="210"/>
      <c r="M116" s="100" t="str">
        <f>IF(H116="","",IF(H116="","",(VLOOKUP(H116,Listes!$C$31:$D$35,2,FALSE))))</f>
        <v/>
      </c>
      <c r="N116" s="99" t="str">
        <f>IF($H116="","",IF($C116=Listes!$B$32,IF('Dépenses forfaitaires'!$E116&lt;=Listes!$B$53,('Dépenses forfaitaires'!$E116*(VLOOKUP('Dépenses forfaitaires'!$D116,Listes!$A$54:$E$60,2,FALSE))),IF('Dépenses forfaitaires'!$E116&gt;Listes!$E$53,('Dépenses forfaitaires'!$E116*(VLOOKUP('Dépenses forfaitaires'!$D116,Listes!$A$54:$E$60,5,FALSE))),('Dépenses forfaitaires'!$E116*(VLOOKUP('Dépenses forfaitaires'!$D116,Listes!$A$54:$E$60,3,FALSE)))+(VLOOKUP('Dépenses forfaitaires'!$D116,Listes!$A$54:$E$60,4,FALSE))))))</f>
        <v/>
      </c>
      <c r="O116" s="99" t="str">
        <f>IF($H116="","",IF($C116=Listes!$B$31,IF('Dépenses forfaitaires'!$E116&lt;=Listes!$B$42,('Dépenses forfaitaires'!$E116*(VLOOKUP('Dépenses forfaitaires'!$D116,Listes!$A$43:$E$49,2,FALSE))),IF('Dépenses forfaitaires'!$E116&gt;Listes!$D$42,('Dépenses forfaitaires'!$E116*(VLOOKUP('Dépenses forfaitaires'!$D116,Listes!$A$43:$E$49,5,FALSE))),('Dépenses forfaitaires'!$E116*(VLOOKUP('Dépenses forfaitaires'!$D116,Listes!$A$43:$E$49,3,FALSE)))+(VLOOKUP('Dépenses forfaitaires'!$D116,Listes!$A$43:$E$49,4,FALSE))))))</f>
        <v/>
      </c>
      <c r="P116" s="99" t="str">
        <f>IF($H116="","",IF($C116=Listes!$B$34,Listes!$I$31,IF($C116=Listes!$B$35,(VLOOKUP('Dépenses forfaitaires'!$F116,Listes!$E$31:$F$36,2,FALSE)),IF($C116=Listes!$B$33,IF('Dépenses forfaitaires'!$E116&lt;=Listes!$A$64,'Dépenses forfaitaires'!$E116*Listes!$A$65,IF('Dépenses forfaitaires'!$E116&gt;Listes!$D$64,'Dépenses forfaitaires'!$E116*Listes!$D$65,(('Dépenses forfaitaires'!$E116*Listes!$B$65)+Listes!$C$65)))))))</f>
        <v/>
      </c>
      <c r="Q116" s="100" t="str">
        <f t="shared" si="3"/>
        <v/>
      </c>
      <c r="R116" s="210"/>
    </row>
    <row r="117" spans="1:18" ht="29.25" customHeight="1" x14ac:dyDescent="0.25">
      <c r="A117" s="43">
        <v>111</v>
      </c>
      <c r="B117" s="19"/>
      <c r="C117" s="19"/>
      <c r="D117" s="19"/>
      <c r="E117" s="19"/>
      <c r="F117" s="19"/>
      <c r="G117" s="19"/>
      <c r="H117" s="106" t="str">
        <f>IF(C117="","",IF(C117="","",(VLOOKUP(C117,Listes!$B$31:$C$35,2,FALSE))))</f>
        <v/>
      </c>
      <c r="I117" s="210" t="str">
        <f t="shared" si="2"/>
        <v/>
      </c>
      <c r="J117" s="210"/>
      <c r="K117" s="210"/>
      <c r="L117" s="210"/>
      <c r="M117" s="100" t="str">
        <f>IF(H117="","",IF(H117="","",(VLOOKUP(H117,Listes!$C$31:$D$35,2,FALSE))))</f>
        <v/>
      </c>
      <c r="N117" s="99" t="str">
        <f>IF($H117="","",IF($C117=Listes!$B$32,IF('Dépenses forfaitaires'!$E117&lt;=Listes!$B$53,('Dépenses forfaitaires'!$E117*(VLOOKUP('Dépenses forfaitaires'!$D117,Listes!$A$54:$E$60,2,FALSE))),IF('Dépenses forfaitaires'!$E117&gt;Listes!$E$53,('Dépenses forfaitaires'!$E117*(VLOOKUP('Dépenses forfaitaires'!$D117,Listes!$A$54:$E$60,5,FALSE))),('Dépenses forfaitaires'!$E117*(VLOOKUP('Dépenses forfaitaires'!$D117,Listes!$A$54:$E$60,3,FALSE)))+(VLOOKUP('Dépenses forfaitaires'!$D117,Listes!$A$54:$E$60,4,FALSE))))))</f>
        <v/>
      </c>
      <c r="O117" s="99" t="str">
        <f>IF($H117="","",IF($C117=Listes!$B$31,IF('Dépenses forfaitaires'!$E117&lt;=Listes!$B$42,('Dépenses forfaitaires'!$E117*(VLOOKUP('Dépenses forfaitaires'!$D117,Listes!$A$43:$E$49,2,FALSE))),IF('Dépenses forfaitaires'!$E117&gt;Listes!$D$42,('Dépenses forfaitaires'!$E117*(VLOOKUP('Dépenses forfaitaires'!$D117,Listes!$A$43:$E$49,5,FALSE))),('Dépenses forfaitaires'!$E117*(VLOOKUP('Dépenses forfaitaires'!$D117,Listes!$A$43:$E$49,3,FALSE)))+(VLOOKUP('Dépenses forfaitaires'!$D117,Listes!$A$43:$E$49,4,FALSE))))))</f>
        <v/>
      </c>
      <c r="P117" s="99" t="str">
        <f>IF($H117="","",IF($C117=Listes!$B$34,Listes!$I$31,IF($C117=Listes!$B$35,(VLOOKUP('Dépenses forfaitaires'!$F117,Listes!$E$31:$F$36,2,FALSE)),IF($C117=Listes!$B$33,IF('Dépenses forfaitaires'!$E117&lt;=Listes!$A$64,'Dépenses forfaitaires'!$E117*Listes!$A$65,IF('Dépenses forfaitaires'!$E117&gt;Listes!$D$64,'Dépenses forfaitaires'!$E117*Listes!$D$65,(('Dépenses forfaitaires'!$E117*Listes!$B$65)+Listes!$C$65)))))))</f>
        <v/>
      </c>
      <c r="Q117" s="100" t="str">
        <f t="shared" si="3"/>
        <v/>
      </c>
      <c r="R117" s="210"/>
    </row>
    <row r="118" spans="1:18" ht="29.25" customHeight="1" x14ac:dyDescent="0.25">
      <c r="A118" s="43">
        <v>112</v>
      </c>
      <c r="B118" s="19"/>
      <c r="C118" s="19"/>
      <c r="D118" s="19"/>
      <c r="E118" s="19"/>
      <c r="F118" s="19"/>
      <c r="G118" s="19"/>
      <c r="H118" s="106" t="str">
        <f>IF(C118="","",IF(C118="","",(VLOOKUP(C118,Listes!$B$31:$C$35,2,FALSE))))</f>
        <v/>
      </c>
      <c r="I118" s="210" t="str">
        <f t="shared" si="2"/>
        <v/>
      </c>
      <c r="J118" s="210"/>
      <c r="K118" s="210"/>
      <c r="L118" s="210"/>
      <c r="M118" s="100" t="str">
        <f>IF(H118="","",IF(H118="","",(VLOOKUP(H118,Listes!$C$31:$D$35,2,FALSE))))</f>
        <v/>
      </c>
      <c r="N118" s="99" t="str">
        <f>IF($H118="","",IF($C118=Listes!$B$32,IF('Dépenses forfaitaires'!$E118&lt;=Listes!$B$53,('Dépenses forfaitaires'!$E118*(VLOOKUP('Dépenses forfaitaires'!$D118,Listes!$A$54:$E$60,2,FALSE))),IF('Dépenses forfaitaires'!$E118&gt;Listes!$E$53,('Dépenses forfaitaires'!$E118*(VLOOKUP('Dépenses forfaitaires'!$D118,Listes!$A$54:$E$60,5,FALSE))),('Dépenses forfaitaires'!$E118*(VLOOKUP('Dépenses forfaitaires'!$D118,Listes!$A$54:$E$60,3,FALSE)))+(VLOOKUP('Dépenses forfaitaires'!$D118,Listes!$A$54:$E$60,4,FALSE))))))</f>
        <v/>
      </c>
      <c r="O118" s="99" t="str">
        <f>IF($H118="","",IF($C118=Listes!$B$31,IF('Dépenses forfaitaires'!$E118&lt;=Listes!$B$42,('Dépenses forfaitaires'!$E118*(VLOOKUP('Dépenses forfaitaires'!$D118,Listes!$A$43:$E$49,2,FALSE))),IF('Dépenses forfaitaires'!$E118&gt;Listes!$D$42,('Dépenses forfaitaires'!$E118*(VLOOKUP('Dépenses forfaitaires'!$D118,Listes!$A$43:$E$49,5,FALSE))),('Dépenses forfaitaires'!$E118*(VLOOKUP('Dépenses forfaitaires'!$D118,Listes!$A$43:$E$49,3,FALSE)))+(VLOOKUP('Dépenses forfaitaires'!$D118,Listes!$A$43:$E$49,4,FALSE))))))</f>
        <v/>
      </c>
      <c r="P118" s="99" t="str">
        <f>IF($H118="","",IF($C118=Listes!$B$34,Listes!$I$31,IF($C118=Listes!$B$35,(VLOOKUP('Dépenses forfaitaires'!$F118,Listes!$E$31:$F$36,2,FALSE)),IF($C118=Listes!$B$33,IF('Dépenses forfaitaires'!$E118&lt;=Listes!$A$64,'Dépenses forfaitaires'!$E118*Listes!$A$65,IF('Dépenses forfaitaires'!$E118&gt;Listes!$D$64,'Dépenses forfaitaires'!$E118*Listes!$D$65,(('Dépenses forfaitaires'!$E118*Listes!$B$65)+Listes!$C$65)))))))</f>
        <v/>
      </c>
      <c r="Q118" s="100" t="str">
        <f t="shared" si="3"/>
        <v/>
      </c>
      <c r="R118" s="210"/>
    </row>
    <row r="119" spans="1:18" ht="29.25" customHeight="1" x14ac:dyDescent="0.25">
      <c r="A119" s="43">
        <v>113</v>
      </c>
      <c r="B119" s="19"/>
      <c r="C119" s="19"/>
      <c r="D119" s="19"/>
      <c r="E119" s="19"/>
      <c r="F119" s="19"/>
      <c r="G119" s="19"/>
      <c r="H119" s="106" t="str">
        <f>IF(C119="","",IF(C119="","",(VLOOKUP(C119,Listes!$B$31:$C$35,2,FALSE))))</f>
        <v/>
      </c>
      <c r="I119" s="210" t="str">
        <f t="shared" si="2"/>
        <v/>
      </c>
      <c r="J119" s="210"/>
      <c r="K119" s="210"/>
      <c r="L119" s="210"/>
      <c r="M119" s="100" t="str">
        <f>IF(H119="","",IF(H119="","",(VLOOKUP(H119,Listes!$C$31:$D$35,2,FALSE))))</f>
        <v/>
      </c>
      <c r="N119" s="99" t="str">
        <f>IF($H119="","",IF($C119=Listes!$B$32,IF('Dépenses forfaitaires'!$E119&lt;=Listes!$B$53,('Dépenses forfaitaires'!$E119*(VLOOKUP('Dépenses forfaitaires'!$D119,Listes!$A$54:$E$60,2,FALSE))),IF('Dépenses forfaitaires'!$E119&gt;Listes!$E$53,('Dépenses forfaitaires'!$E119*(VLOOKUP('Dépenses forfaitaires'!$D119,Listes!$A$54:$E$60,5,FALSE))),('Dépenses forfaitaires'!$E119*(VLOOKUP('Dépenses forfaitaires'!$D119,Listes!$A$54:$E$60,3,FALSE)))+(VLOOKUP('Dépenses forfaitaires'!$D119,Listes!$A$54:$E$60,4,FALSE))))))</f>
        <v/>
      </c>
      <c r="O119" s="99" t="str">
        <f>IF($H119="","",IF($C119=Listes!$B$31,IF('Dépenses forfaitaires'!$E119&lt;=Listes!$B$42,('Dépenses forfaitaires'!$E119*(VLOOKUP('Dépenses forfaitaires'!$D119,Listes!$A$43:$E$49,2,FALSE))),IF('Dépenses forfaitaires'!$E119&gt;Listes!$D$42,('Dépenses forfaitaires'!$E119*(VLOOKUP('Dépenses forfaitaires'!$D119,Listes!$A$43:$E$49,5,FALSE))),('Dépenses forfaitaires'!$E119*(VLOOKUP('Dépenses forfaitaires'!$D119,Listes!$A$43:$E$49,3,FALSE)))+(VLOOKUP('Dépenses forfaitaires'!$D119,Listes!$A$43:$E$49,4,FALSE))))))</f>
        <v/>
      </c>
      <c r="P119" s="99" t="str">
        <f>IF($H119="","",IF($C119=Listes!$B$34,Listes!$I$31,IF($C119=Listes!$B$35,(VLOOKUP('Dépenses forfaitaires'!$F119,Listes!$E$31:$F$36,2,FALSE)),IF($C119=Listes!$B$33,IF('Dépenses forfaitaires'!$E119&lt;=Listes!$A$64,'Dépenses forfaitaires'!$E119*Listes!$A$65,IF('Dépenses forfaitaires'!$E119&gt;Listes!$D$64,'Dépenses forfaitaires'!$E119*Listes!$D$65,(('Dépenses forfaitaires'!$E119*Listes!$B$65)+Listes!$C$65)))))))</f>
        <v/>
      </c>
      <c r="Q119" s="100" t="str">
        <f t="shared" si="3"/>
        <v/>
      </c>
      <c r="R119" s="210"/>
    </row>
    <row r="120" spans="1:18" ht="29.25" customHeight="1" x14ac:dyDescent="0.25">
      <c r="A120" s="43">
        <v>114</v>
      </c>
      <c r="B120" s="19"/>
      <c r="C120" s="19"/>
      <c r="D120" s="19"/>
      <c r="E120" s="19"/>
      <c r="F120" s="19"/>
      <c r="G120" s="19"/>
      <c r="H120" s="106" t="str">
        <f>IF(C120="","",IF(C120="","",(VLOOKUP(C120,Listes!$B$31:$C$35,2,FALSE))))</f>
        <v/>
      </c>
      <c r="I120" s="210" t="str">
        <f t="shared" si="2"/>
        <v/>
      </c>
      <c r="J120" s="210"/>
      <c r="K120" s="210"/>
      <c r="L120" s="210"/>
      <c r="M120" s="100" t="str">
        <f>IF(H120="","",IF(H120="","",(VLOOKUP(H120,Listes!$C$31:$D$35,2,FALSE))))</f>
        <v/>
      </c>
      <c r="N120" s="99" t="str">
        <f>IF($H120="","",IF($C120=Listes!$B$32,IF('Dépenses forfaitaires'!$E120&lt;=Listes!$B$53,('Dépenses forfaitaires'!$E120*(VLOOKUP('Dépenses forfaitaires'!$D120,Listes!$A$54:$E$60,2,FALSE))),IF('Dépenses forfaitaires'!$E120&gt;Listes!$E$53,('Dépenses forfaitaires'!$E120*(VLOOKUP('Dépenses forfaitaires'!$D120,Listes!$A$54:$E$60,5,FALSE))),('Dépenses forfaitaires'!$E120*(VLOOKUP('Dépenses forfaitaires'!$D120,Listes!$A$54:$E$60,3,FALSE)))+(VLOOKUP('Dépenses forfaitaires'!$D120,Listes!$A$54:$E$60,4,FALSE))))))</f>
        <v/>
      </c>
      <c r="O120" s="99" t="str">
        <f>IF($H120="","",IF($C120=Listes!$B$31,IF('Dépenses forfaitaires'!$E120&lt;=Listes!$B$42,('Dépenses forfaitaires'!$E120*(VLOOKUP('Dépenses forfaitaires'!$D120,Listes!$A$43:$E$49,2,FALSE))),IF('Dépenses forfaitaires'!$E120&gt;Listes!$D$42,('Dépenses forfaitaires'!$E120*(VLOOKUP('Dépenses forfaitaires'!$D120,Listes!$A$43:$E$49,5,FALSE))),('Dépenses forfaitaires'!$E120*(VLOOKUP('Dépenses forfaitaires'!$D120,Listes!$A$43:$E$49,3,FALSE)))+(VLOOKUP('Dépenses forfaitaires'!$D120,Listes!$A$43:$E$49,4,FALSE))))))</f>
        <v/>
      </c>
      <c r="P120" s="99" t="str">
        <f>IF($H120="","",IF($C120=Listes!$B$34,Listes!$I$31,IF($C120=Listes!$B$35,(VLOOKUP('Dépenses forfaitaires'!$F120,Listes!$E$31:$F$36,2,FALSE)),IF($C120=Listes!$B$33,IF('Dépenses forfaitaires'!$E120&lt;=Listes!$A$64,'Dépenses forfaitaires'!$E120*Listes!$A$65,IF('Dépenses forfaitaires'!$E120&gt;Listes!$D$64,'Dépenses forfaitaires'!$E120*Listes!$D$65,(('Dépenses forfaitaires'!$E120*Listes!$B$65)+Listes!$C$65)))))))</f>
        <v/>
      </c>
      <c r="Q120" s="100" t="str">
        <f t="shared" si="3"/>
        <v/>
      </c>
      <c r="R120" s="210"/>
    </row>
    <row r="121" spans="1:18" ht="29.25" customHeight="1" x14ac:dyDescent="0.25">
      <c r="A121" s="43">
        <v>115</v>
      </c>
      <c r="B121" s="19"/>
      <c r="C121" s="19"/>
      <c r="D121" s="19"/>
      <c r="E121" s="19"/>
      <c r="F121" s="19"/>
      <c r="G121" s="19"/>
      <c r="H121" s="106" t="str">
        <f>IF(C121="","",IF(C121="","",(VLOOKUP(C121,Listes!$B$31:$C$35,2,FALSE))))</f>
        <v/>
      </c>
      <c r="I121" s="210" t="str">
        <f t="shared" si="2"/>
        <v/>
      </c>
      <c r="J121" s="210"/>
      <c r="K121" s="210"/>
      <c r="L121" s="210"/>
      <c r="M121" s="100" t="str">
        <f>IF(H121="","",IF(H121="","",(VLOOKUP(H121,Listes!$C$31:$D$35,2,FALSE))))</f>
        <v/>
      </c>
      <c r="N121" s="99" t="str">
        <f>IF($H121="","",IF($C121=Listes!$B$32,IF('Dépenses forfaitaires'!$E121&lt;=Listes!$B$53,('Dépenses forfaitaires'!$E121*(VLOOKUP('Dépenses forfaitaires'!$D121,Listes!$A$54:$E$60,2,FALSE))),IF('Dépenses forfaitaires'!$E121&gt;Listes!$E$53,('Dépenses forfaitaires'!$E121*(VLOOKUP('Dépenses forfaitaires'!$D121,Listes!$A$54:$E$60,5,FALSE))),('Dépenses forfaitaires'!$E121*(VLOOKUP('Dépenses forfaitaires'!$D121,Listes!$A$54:$E$60,3,FALSE)))+(VLOOKUP('Dépenses forfaitaires'!$D121,Listes!$A$54:$E$60,4,FALSE))))))</f>
        <v/>
      </c>
      <c r="O121" s="99" t="str">
        <f>IF($H121="","",IF($C121=Listes!$B$31,IF('Dépenses forfaitaires'!$E121&lt;=Listes!$B$42,('Dépenses forfaitaires'!$E121*(VLOOKUP('Dépenses forfaitaires'!$D121,Listes!$A$43:$E$49,2,FALSE))),IF('Dépenses forfaitaires'!$E121&gt;Listes!$D$42,('Dépenses forfaitaires'!$E121*(VLOOKUP('Dépenses forfaitaires'!$D121,Listes!$A$43:$E$49,5,FALSE))),('Dépenses forfaitaires'!$E121*(VLOOKUP('Dépenses forfaitaires'!$D121,Listes!$A$43:$E$49,3,FALSE)))+(VLOOKUP('Dépenses forfaitaires'!$D121,Listes!$A$43:$E$49,4,FALSE))))))</f>
        <v/>
      </c>
      <c r="P121" s="99" t="str">
        <f>IF($H121="","",IF($C121=Listes!$B$34,Listes!$I$31,IF($C121=Listes!$B$35,(VLOOKUP('Dépenses forfaitaires'!$F121,Listes!$E$31:$F$36,2,FALSE)),IF($C121=Listes!$B$33,IF('Dépenses forfaitaires'!$E121&lt;=Listes!$A$64,'Dépenses forfaitaires'!$E121*Listes!$A$65,IF('Dépenses forfaitaires'!$E121&gt;Listes!$D$64,'Dépenses forfaitaires'!$E121*Listes!$D$65,(('Dépenses forfaitaires'!$E121*Listes!$B$65)+Listes!$C$65)))))))</f>
        <v/>
      </c>
      <c r="Q121" s="100" t="str">
        <f t="shared" si="3"/>
        <v/>
      </c>
      <c r="R121" s="210"/>
    </row>
    <row r="122" spans="1:18" ht="29.25" customHeight="1" x14ac:dyDescent="0.25">
      <c r="A122" s="43">
        <v>116</v>
      </c>
      <c r="B122" s="19"/>
      <c r="C122" s="19"/>
      <c r="D122" s="19"/>
      <c r="E122" s="19"/>
      <c r="F122" s="19"/>
      <c r="G122" s="19"/>
      <c r="H122" s="106" t="str">
        <f>IF(C122="","",IF(C122="","",(VLOOKUP(C122,Listes!$B$31:$C$35,2,FALSE))))</f>
        <v/>
      </c>
      <c r="I122" s="210" t="str">
        <f t="shared" si="2"/>
        <v/>
      </c>
      <c r="J122" s="210"/>
      <c r="K122" s="210"/>
      <c r="L122" s="210"/>
      <c r="M122" s="100" t="str">
        <f>IF(H122="","",IF(H122="","",(VLOOKUP(H122,Listes!$C$31:$D$35,2,FALSE))))</f>
        <v/>
      </c>
      <c r="N122" s="99" t="str">
        <f>IF($H122="","",IF($C122=Listes!$B$32,IF('Dépenses forfaitaires'!$E122&lt;=Listes!$B$53,('Dépenses forfaitaires'!$E122*(VLOOKUP('Dépenses forfaitaires'!$D122,Listes!$A$54:$E$60,2,FALSE))),IF('Dépenses forfaitaires'!$E122&gt;Listes!$E$53,('Dépenses forfaitaires'!$E122*(VLOOKUP('Dépenses forfaitaires'!$D122,Listes!$A$54:$E$60,5,FALSE))),('Dépenses forfaitaires'!$E122*(VLOOKUP('Dépenses forfaitaires'!$D122,Listes!$A$54:$E$60,3,FALSE)))+(VLOOKUP('Dépenses forfaitaires'!$D122,Listes!$A$54:$E$60,4,FALSE))))))</f>
        <v/>
      </c>
      <c r="O122" s="99" t="str">
        <f>IF($H122="","",IF($C122=Listes!$B$31,IF('Dépenses forfaitaires'!$E122&lt;=Listes!$B$42,('Dépenses forfaitaires'!$E122*(VLOOKUP('Dépenses forfaitaires'!$D122,Listes!$A$43:$E$49,2,FALSE))),IF('Dépenses forfaitaires'!$E122&gt;Listes!$D$42,('Dépenses forfaitaires'!$E122*(VLOOKUP('Dépenses forfaitaires'!$D122,Listes!$A$43:$E$49,5,FALSE))),('Dépenses forfaitaires'!$E122*(VLOOKUP('Dépenses forfaitaires'!$D122,Listes!$A$43:$E$49,3,FALSE)))+(VLOOKUP('Dépenses forfaitaires'!$D122,Listes!$A$43:$E$49,4,FALSE))))))</f>
        <v/>
      </c>
      <c r="P122" s="99" t="str">
        <f>IF($H122="","",IF($C122=Listes!$B$34,Listes!$I$31,IF($C122=Listes!$B$35,(VLOOKUP('Dépenses forfaitaires'!$F122,Listes!$E$31:$F$36,2,FALSE)),IF($C122=Listes!$B$33,IF('Dépenses forfaitaires'!$E122&lt;=Listes!$A$64,'Dépenses forfaitaires'!$E122*Listes!$A$65,IF('Dépenses forfaitaires'!$E122&gt;Listes!$D$64,'Dépenses forfaitaires'!$E122*Listes!$D$65,(('Dépenses forfaitaires'!$E122*Listes!$B$65)+Listes!$C$65)))))))</f>
        <v/>
      </c>
      <c r="Q122" s="100" t="str">
        <f t="shared" si="3"/>
        <v/>
      </c>
      <c r="R122" s="210"/>
    </row>
    <row r="123" spans="1:18" ht="29.25" customHeight="1" x14ac:dyDescent="0.25">
      <c r="A123" s="43">
        <v>117</v>
      </c>
      <c r="B123" s="19"/>
      <c r="C123" s="19"/>
      <c r="D123" s="19"/>
      <c r="E123" s="19"/>
      <c r="F123" s="19"/>
      <c r="G123" s="19"/>
      <c r="H123" s="106" t="str">
        <f>IF(C123="","",IF(C123="","",(VLOOKUP(C123,Listes!$B$31:$C$35,2,FALSE))))</f>
        <v/>
      </c>
      <c r="I123" s="210" t="str">
        <f t="shared" si="2"/>
        <v/>
      </c>
      <c r="J123" s="210"/>
      <c r="K123" s="210"/>
      <c r="L123" s="210"/>
      <c r="M123" s="100" t="str">
        <f>IF(H123="","",IF(H123="","",(VLOOKUP(H123,Listes!$C$31:$D$35,2,FALSE))))</f>
        <v/>
      </c>
      <c r="N123" s="99" t="str">
        <f>IF($H123="","",IF($C123=Listes!$B$32,IF('Dépenses forfaitaires'!$E123&lt;=Listes!$B$53,('Dépenses forfaitaires'!$E123*(VLOOKUP('Dépenses forfaitaires'!$D123,Listes!$A$54:$E$60,2,FALSE))),IF('Dépenses forfaitaires'!$E123&gt;Listes!$E$53,('Dépenses forfaitaires'!$E123*(VLOOKUP('Dépenses forfaitaires'!$D123,Listes!$A$54:$E$60,5,FALSE))),('Dépenses forfaitaires'!$E123*(VLOOKUP('Dépenses forfaitaires'!$D123,Listes!$A$54:$E$60,3,FALSE)))+(VLOOKUP('Dépenses forfaitaires'!$D123,Listes!$A$54:$E$60,4,FALSE))))))</f>
        <v/>
      </c>
      <c r="O123" s="99" t="str">
        <f>IF($H123="","",IF($C123=Listes!$B$31,IF('Dépenses forfaitaires'!$E123&lt;=Listes!$B$42,('Dépenses forfaitaires'!$E123*(VLOOKUP('Dépenses forfaitaires'!$D123,Listes!$A$43:$E$49,2,FALSE))),IF('Dépenses forfaitaires'!$E123&gt;Listes!$D$42,('Dépenses forfaitaires'!$E123*(VLOOKUP('Dépenses forfaitaires'!$D123,Listes!$A$43:$E$49,5,FALSE))),('Dépenses forfaitaires'!$E123*(VLOOKUP('Dépenses forfaitaires'!$D123,Listes!$A$43:$E$49,3,FALSE)))+(VLOOKUP('Dépenses forfaitaires'!$D123,Listes!$A$43:$E$49,4,FALSE))))))</f>
        <v/>
      </c>
      <c r="P123" s="99" t="str">
        <f>IF($H123="","",IF($C123=Listes!$B$34,Listes!$I$31,IF($C123=Listes!$B$35,(VLOOKUP('Dépenses forfaitaires'!$F123,Listes!$E$31:$F$36,2,FALSE)),IF($C123=Listes!$B$33,IF('Dépenses forfaitaires'!$E123&lt;=Listes!$A$64,'Dépenses forfaitaires'!$E123*Listes!$A$65,IF('Dépenses forfaitaires'!$E123&gt;Listes!$D$64,'Dépenses forfaitaires'!$E123*Listes!$D$65,(('Dépenses forfaitaires'!$E123*Listes!$B$65)+Listes!$C$65)))))))</f>
        <v/>
      </c>
      <c r="Q123" s="100" t="str">
        <f t="shared" si="3"/>
        <v/>
      </c>
      <c r="R123" s="210"/>
    </row>
    <row r="124" spans="1:18" ht="29.25" customHeight="1" x14ac:dyDescent="0.25">
      <c r="A124" s="43">
        <v>118</v>
      </c>
      <c r="B124" s="19"/>
      <c r="C124" s="19"/>
      <c r="D124" s="19"/>
      <c r="E124" s="19"/>
      <c r="F124" s="19"/>
      <c r="G124" s="19"/>
      <c r="H124" s="106" t="str">
        <f>IF(C124="","",IF(C124="","",(VLOOKUP(C124,Listes!$B$31:$C$35,2,FALSE))))</f>
        <v/>
      </c>
      <c r="I124" s="210" t="str">
        <f t="shared" si="2"/>
        <v/>
      </c>
      <c r="J124" s="210"/>
      <c r="K124" s="210"/>
      <c r="L124" s="210"/>
      <c r="M124" s="100" t="str">
        <f>IF(H124="","",IF(H124="","",(VLOOKUP(H124,Listes!$C$31:$D$35,2,FALSE))))</f>
        <v/>
      </c>
      <c r="N124" s="99" t="str">
        <f>IF($H124="","",IF($C124=Listes!$B$32,IF('Dépenses forfaitaires'!$E124&lt;=Listes!$B$53,('Dépenses forfaitaires'!$E124*(VLOOKUP('Dépenses forfaitaires'!$D124,Listes!$A$54:$E$60,2,FALSE))),IF('Dépenses forfaitaires'!$E124&gt;Listes!$E$53,('Dépenses forfaitaires'!$E124*(VLOOKUP('Dépenses forfaitaires'!$D124,Listes!$A$54:$E$60,5,FALSE))),('Dépenses forfaitaires'!$E124*(VLOOKUP('Dépenses forfaitaires'!$D124,Listes!$A$54:$E$60,3,FALSE)))+(VLOOKUP('Dépenses forfaitaires'!$D124,Listes!$A$54:$E$60,4,FALSE))))))</f>
        <v/>
      </c>
      <c r="O124" s="99" t="str">
        <f>IF($H124="","",IF($C124=Listes!$B$31,IF('Dépenses forfaitaires'!$E124&lt;=Listes!$B$42,('Dépenses forfaitaires'!$E124*(VLOOKUP('Dépenses forfaitaires'!$D124,Listes!$A$43:$E$49,2,FALSE))),IF('Dépenses forfaitaires'!$E124&gt;Listes!$D$42,('Dépenses forfaitaires'!$E124*(VLOOKUP('Dépenses forfaitaires'!$D124,Listes!$A$43:$E$49,5,FALSE))),('Dépenses forfaitaires'!$E124*(VLOOKUP('Dépenses forfaitaires'!$D124,Listes!$A$43:$E$49,3,FALSE)))+(VLOOKUP('Dépenses forfaitaires'!$D124,Listes!$A$43:$E$49,4,FALSE))))))</f>
        <v/>
      </c>
      <c r="P124" s="99" t="str">
        <f>IF($H124="","",IF($C124=Listes!$B$34,Listes!$I$31,IF($C124=Listes!$B$35,(VLOOKUP('Dépenses forfaitaires'!$F124,Listes!$E$31:$F$36,2,FALSE)),IF($C124=Listes!$B$33,IF('Dépenses forfaitaires'!$E124&lt;=Listes!$A$64,'Dépenses forfaitaires'!$E124*Listes!$A$65,IF('Dépenses forfaitaires'!$E124&gt;Listes!$D$64,'Dépenses forfaitaires'!$E124*Listes!$D$65,(('Dépenses forfaitaires'!$E124*Listes!$B$65)+Listes!$C$65)))))))</f>
        <v/>
      </c>
      <c r="Q124" s="100" t="str">
        <f t="shared" si="3"/>
        <v/>
      </c>
      <c r="R124" s="210"/>
    </row>
    <row r="125" spans="1:18" ht="29.25" customHeight="1" x14ac:dyDescent="0.25">
      <c r="A125" s="43">
        <v>119</v>
      </c>
      <c r="B125" s="19"/>
      <c r="C125" s="19"/>
      <c r="D125" s="19"/>
      <c r="E125" s="19"/>
      <c r="F125" s="19"/>
      <c r="G125" s="19"/>
      <c r="H125" s="106" t="str">
        <f>IF(C125="","",IF(C125="","",(VLOOKUP(C125,Listes!$B$31:$C$35,2,FALSE))))</f>
        <v/>
      </c>
      <c r="I125" s="210" t="str">
        <f t="shared" si="2"/>
        <v/>
      </c>
      <c r="J125" s="210"/>
      <c r="K125" s="210"/>
      <c r="L125" s="210"/>
      <c r="M125" s="100" t="str">
        <f>IF(H125="","",IF(H125="","",(VLOOKUP(H125,Listes!$C$31:$D$35,2,FALSE))))</f>
        <v/>
      </c>
      <c r="N125" s="99" t="str">
        <f>IF($H125="","",IF($C125=Listes!$B$32,IF('Dépenses forfaitaires'!$E125&lt;=Listes!$B$53,('Dépenses forfaitaires'!$E125*(VLOOKUP('Dépenses forfaitaires'!$D125,Listes!$A$54:$E$60,2,FALSE))),IF('Dépenses forfaitaires'!$E125&gt;Listes!$E$53,('Dépenses forfaitaires'!$E125*(VLOOKUP('Dépenses forfaitaires'!$D125,Listes!$A$54:$E$60,5,FALSE))),('Dépenses forfaitaires'!$E125*(VLOOKUP('Dépenses forfaitaires'!$D125,Listes!$A$54:$E$60,3,FALSE)))+(VLOOKUP('Dépenses forfaitaires'!$D125,Listes!$A$54:$E$60,4,FALSE))))))</f>
        <v/>
      </c>
      <c r="O125" s="99" t="str">
        <f>IF($H125="","",IF($C125=Listes!$B$31,IF('Dépenses forfaitaires'!$E125&lt;=Listes!$B$42,('Dépenses forfaitaires'!$E125*(VLOOKUP('Dépenses forfaitaires'!$D125,Listes!$A$43:$E$49,2,FALSE))),IF('Dépenses forfaitaires'!$E125&gt;Listes!$D$42,('Dépenses forfaitaires'!$E125*(VLOOKUP('Dépenses forfaitaires'!$D125,Listes!$A$43:$E$49,5,FALSE))),('Dépenses forfaitaires'!$E125*(VLOOKUP('Dépenses forfaitaires'!$D125,Listes!$A$43:$E$49,3,FALSE)))+(VLOOKUP('Dépenses forfaitaires'!$D125,Listes!$A$43:$E$49,4,FALSE))))))</f>
        <v/>
      </c>
      <c r="P125" s="99" t="str">
        <f>IF($H125="","",IF($C125=Listes!$B$34,Listes!$I$31,IF($C125=Listes!$B$35,(VLOOKUP('Dépenses forfaitaires'!$F125,Listes!$E$31:$F$36,2,FALSE)),IF($C125=Listes!$B$33,IF('Dépenses forfaitaires'!$E125&lt;=Listes!$A$64,'Dépenses forfaitaires'!$E125*Listes!$A$65,IF('Dépenses forfaitaires'!$E125&gt;Listes!$D$64,'Dépenses forfaitaires'!$E125*Listes!$D$65,(('Dépenses forfaitaires'!$E125*Listes!$B$65)+Listes!$C$65)))))))</f>
        <v/>
      </c>
      <c r="Q125" s="100" t="str">
        <f t="shared" si="3"/>
        <v/>
      </c>
      <c r="R125" s="210"/>
    </row>
    <row r="126" spans="1:18" ht="29.25" customHeight="1" x14ac:dyDescent="0.25">
      <c r="A126" s="43">
        <v>120</v>
      </c>
      <c r="B126" s="19"/>
      <c r="C126" s="19"/>
      <c r="D126" s="19"/>
      <c r="E126" s="19"/>
      <c r="F126" s="19"/>
      <c r="G126" s="19"/>
      <c r="H126" s="106" t="str">
        <f>IF(C126="","",IF(C126="","",(VLOOKUP(C126,Listes!$B$31:$C$35,2,FALSE))))</f>
        <v/>
      </c>
      <c r="I126" s="210" t="str">
        <f t="shared" si="2"/>
        <v/>
      </c>
      <c r="J126" s="210"/>
      <c r="K126" s="210"/>
      <c r="L126" s="210"/>
      <c r="M126" s="100" t="str">
        <f>IF(H126="","",IF(H126="","",(VLOOKUP(H126,Listes!$C$31:$D$35,2,FALSE))))</f>
        <v/>
      </c>
      <c r="N126" s="99" t="str">
        <f>IF($H126="","",IF($C126=Listes!$B$32,IF('Dépenses forfaitaires'!$E126&lt;=Listes!$B$53,('Dépenses forfaitaires'!$E126*(VLOOKUP('Dépenses forfaitaires'!$D126,Listes!$A$54:$E$60,2,FALSE))),IF('Dépenses forfaitaires'!$E126&gt;Listes!$E$53,('Dépenses forfaitaires'!$E126*(VLOOKUP('Dépenses forfaitaires'!$D126,Listes!$A$54:$E$60,5,FALSE))),('Dépenses forfaitaires'!$E126*(VLOOKUP('Dépenses forfaitaires'!$D126,Listes!$A$54:$E$60,3,FALSE)))+(VLOOKUP('Dépenses forfaitaires'!$D126,Listes!$A$54:$E$60,4,FALSE))))))</f>
        <v/>
      </c>
      <c r="O126" s="99" t="str">
        <f>IF($H126="","",IF($C126=Listes!$B$31,IF('Dépenses forfaitaires'!$E126&lt;=Listes!$B$42,('Dépenses forfaitaires'!$E126*(VLOOKUP('Dépenses forfaitaires'!$D126,Listes!$A$43:$E$49,2,FALSE))),IF('Dépenses forfaitaires'!$E126&gt;Listes!$D$42,('Dépenses forfaitaires'!$E126*(VLOOKUP('Dépenses forfaitaires'!$D126,Listes!$A$43:$E$49,5,FALSE))),('Dépenses forfaitaires'!$E126*(VLOOKUP('Dépenses forfaitaires'!$D126,Listes!$A$43:$E$49,3,FALSE)))+(VLOOKUP('Dépenses forfaitaires'!$D126,Listes!$A$43:$E$49,4,FALSE))))))</f>
        <v/>
      </c>
      <c r="P126" s="99" t="str">
        <f>IF($H126="","",IF($C126=Listes!$B$34,Listes!$I$31,IF($C126=Listes!$B$35,(VLOOKUP('Dépenses forfaitaires'!$F126,Listes!$E$31:$F$36,2,FALSE)),IF($C126=Listes!$B$33,IF('Dépenses forfaitaires'!$E126&lt;=Listes!$A$64,'Dépenses forfaitaires'!$E126*Listes!$A$65,IF('Dépenses forfaitaires'!$E126&gt;Listes!$D$64,'Dépenses forfaitaires'!$E126*Listes!$D$65,(('Dépenses forfaitaires'!$E126*Listes!$B$65)+Listes!$C$65)))))))</f>
        <v/>
      </c>
      <c r="Q126" s="100" t="str">
        <f t="shared" si="3"/>
        <v/>
      </c>
      <c r="R126" s="210"/>
    </row>
    <row r="127" spans="1:18" ht="29.25" customHeight="1" x14ac:dyDescent="0.25">
      <c r="A127" s="43">
        <v>121</v>
      </c>
      <c r="B127" s="19"/>
      <c r="C127" s="19"/>
      <c r="D127" s="19"/>
      <c r="E127" s="19"/>
      <c r="F127" s="19"/>
      <c r="G127" s="19"/>
      <c r="H127" s="106" t="str">
        <f>IF(C127="","",IF(C127="","",(VLOOKUP(C127,Listes!$B$31:$C$35,2,FALSE))))</f>
        <v/>
      </c>
      <c r="I127" s="210" t="str">
        <f t="shared" si="2"/>
        <v/>
      </c>
      <c r="J127" s="210"/>
      <c r="K127" s="210"/>
      <c r="L127" s="210"/>
      <c r="M127" s="100" t="str">
        <f>IF(H127="","",IF(H127="","",(VLOOKUP(H127,Listes!$C$31:$D$35,2,FALSE))))</f>
        <v/>
      </c>
      <c r="N127" s="99" t="str">
        <f>IF($H127="","",IF($C127=Listes!$B$32,IF('Dépenses forfaitaires'!$E127&lt;=Listes!$B$53,('Dépenses forfaitaires'!$E127*(VLOOKUP('Dépenses forfaitaires'!$D127,Listes!$A$54:$E$60,2,FALSE))),IF('Dépenses forfaitaires'!$E127&gt;Listes!$E$53,('Dépenses forfaitaires'!$E127*(VLOOKUP('Dépenses forfaitaires'!$D127,Listes!$A$54:$E$60,5,FALSE))),('Dépenses forfaitaires'!$E127*(VLOOKUP('Dépenses forfaitaires'!$D127,Listes!$A$54:$E$60,3,FALSE)))+(VLOOKUP('Dépenses forfaitaires'!$D127,Listes!$A$54:$E$60,4,FALSE))))))</f>
        <v/>
      </c>
      <c r="O127" s="99" t="str">
        <f>IF($H127="","",IF($C127=Listes!$B$31,IF('Dépenses forfaitaires'!$E127&lt;=Listes!$B$42,('Dépenses forfaitaires'!$E127*(VLOOKUP('Dépenses forfaitaires'!$D127,Listes!$A$43:$E$49,2,FALSE))),IF('Dépenses forfaitaires'!$E127&gt;Listes!$D$42,('Dépenses forfaitaires'!$E127*(VLOOKUP('Dépenses forfaitaires'!$D127,Listes!$A$43:$E$49,5,FALSE))),('Dépenses forfaitaires'!$E127*(VLOOKUP('Dépenses forfaitaires'!$D127,Listes!$A$43:$E$49,3,FALSE)))+(VLOOKUP('Dépenses forfaitaires'!$D127,Listes!$A$43:$E$49,4,FALSE))))))</f>
        <v/>
      </c>
      <c r="P127" s="99" t="str">
        <f>IF($H127="","",IF($C127=Listes!$B$34,Listes!$I$31,IF($C127=Listes!$B$35,(VLOOKUP('Dépenses forfaitaires'!$F127,Listes!$E$31:$F$36,2,FALSE)),IF($C127=Listes!$B$33,IF('Dépenses forfaitaires'!$E127&lt;=Listes!$A$64,'Dépenses forfaitaires'!$E127*Listes!$A$65,IF('Dépenses forfaitaires'!$E127&gt;Listes!$D$64,'Dépenses forfaitaires'!$E127*Listes!$D$65,(('Dépenses forfaitaires'!$E127*Listes!$B$65)+Listes!$C$65)))))))</f>
        <v/>
      </c>
      <c r="Q127" s="100" t="str">
        <f t="shared" si="3"/>
        <v/>
      </c>
      <c r="R127" s="210"/>
    </row>
    <row r="128" spans="1:18" ht="29.25" customHeight="1" x14ac:dyDescent="0.25">
      <c r="A128" s="43">
        <v>122</v>
      </c>
      <c r="B128" s="19"/>
      <c r="C128" s="19"/>
      <c r="D128" s="19"/>
      <c r="E128" s="19"/>
      <c r="F128" s="19"/>
      <c r="G128" s="19"/>
      <c r="H128" s="106" t="str">
        <f>IF(C128="","",IF(C128="","",(VLOOKUP(C128,Listes!$B$31:$C$35,2,FALSE))))</f>
        <v/>
      </c>
      <c r="I128" s="210" t="str">
        <f t="shared" si="2"/>
        <v/>
      </c>
      <c r="J128" s="210"/>
      <c r="K128" s="210"/>
      <c r="L128" s="210"/>
      <c r="M128" s="100" t="str">
        <f>IF(H128="","",IF(H128="","",(VLOOKUP(H128,Listes!$C$31:$D$35,2,FALSE))))</f>
        <v/>
      </c>
      <c r="N128" s="99" t="str">
        <f>IF($H128="","",IF($C128=Listes!$B$32,IF('Dépenses forfaitaires'!$E128&lt;=Listes!$B$53,('Dépenses forfaitaires'!$E128*(VLOOKUP('Dépenses forfaitaires'!$D128,Listes!$A$54:$E$60,2,FALSE))),IF('Dépenses forfaitaires'!$E128&gt;Listes!$E$53,('Dépenses forfaitaires'!$E128*(VLOOKUP('Dépenses forfaitaires'!$D128,Listes!$A$54:$E$60,5,FALSE))),('Dépenses forfaitaires'!$E128*(VLOOKUP('Dépenses forfaitaires'!$D128,Listes!$A$54:$E$60,3,FALSE)))+(VLOOKUP('Dépenses forfaitaires'!$D128,Listes!$A$54:$E$60,4,FALSE))))))</f>
        <v/>
      </c>
      <c r="O128" s="99" t="str">
        <f>IF($H128="","",IF($C128=Listes!$B$31,IF('Dépenses forfaitaires'!$E128&lt;=Listes!$B$42,('Dépenses forfaitaires'!$E128*(VLOOKUP('Dépenses forfaitaires'!$D128,Listes!$A$43:$E$49,2,FALSE))),IF('Dépenses forfaitaires'!$E128&gt;Listes!$D$42,('Dépenses forfaitaires'!$E128*(VLOOKUP('Dépenses forfaitaires'!$D128,Listes!$A$43:$E$49,5,FALSE))),('Dépenses forfaitaires'!$E128*(VLOOKUP('Dépenses forfaitaires'!$D128,Listes!$A$43:$E$49,3,FALSE)))+(VLOOKUP('Dépenses forfaitaires'!$D128,Listes!$A$43:$E$49,4,FALSE))))))</f>
        <v/>
      </c>
      <c r="P128" s="99" t="str">
        <f>IF($H128="","",IF($C128=Listes!$B$34,Listes!$I$31,IF($C128=Listes!$B$35,(VLOOKUP('Dépenses forfaitaires'!$F128,Listes!$E$31:$F$36,2,FALSE)),IF($C128=Listes!$B$33,IF('Dépenses forfaitaires'!$E128&lt;=Listes!$A$64,'Dépenses forfaitaires'!$E128*Listes!$A$65,IF('Dépenses forfaitaires'!$E128&gt;Listes!$D$64,'Dépenses forfaitaires'!$E128*Listes!$D$65,(('Dépenses forfaitaires'!$E128*Listes!$B$65)+Listes!$C$65)))))))</f>
        <v/>
      </c>
      <c r="Q128" s="100" t="str">
        <f t="shared" si="3"/>
        <v/>
      </c>
      <c r="R128" s="210"/>
    </row>
    <row r="129" spans="1:18" ht="29.25" customHeight="1" x14ac:dyDescent="0.25">
      <c r="A129" s="43">
        <v>123</v>
      </c>
      <c r="B129" s="19"/>
      <c r="C129" s="19"/>
      <c r="D129" s="19"/>
      <c r="E129" s="19"/>
      <c r="F129" s="19"/>
      <c r="G129" s="19"/>
      <c r="H129" s="106" t="str">
        <f>IF(C129="","",IF(C129="","",(VLOOKUP(C129,Listes!$B$31:$C$35,2,FALSE))))</f>
        <v/>
      </c>
      <c r="I129" s="210" t="str">
        <f t="shared" si="2"/>
        <v/>
      </c>
      <c r="J129" s="210"/>
      <c r="K129" s="210"/>
      <c r="L129" s="210"/>
      <c r="M129" s="100" t="str">
        <f>IF(H129="","",IF(H129="","",(VLOOKUP(H129,Listes!$C$31:$D$35,2,FALSE))))</f>
        <v/>
      </c>
      <c r="N129" s="99" t="str">
        <f>IF($H129="","",IF($C129=Listes!$B$32,IF('Dépenses forfaitaires'!$E129&lt;=Listes!$B$53,('Dépenses forfaitaires'!$E129*(VLOOKUP('Dépenses forfaitaires'!$D129,Listes!$A$54:$E$60,2,FALSE))),IF('Dépenses forfaitaires'!$E129&gt;Listes!$E$53,('Dépenses forfaitaires'!$E129*(VLOOKUP('Dépenses forfaitaires'!$D129,Listes!$A$54:$E$60,5,FALSE))),('Dépenses forfaitaires'!$E129*(VLOOKUP('Dépenses forfaitaires'!$D129,Listes!$A$54:$E$60,3,FALSE)))+(VLOOKUP('Dépenses forfaitaires'!$D129,Listes!$A$54:$E$60,4,FALSE))))))</f>
        <v/>
      </c>
      <c r="O129" s="99" t="str">
        <f>IF($H129="","",IF($C129=Listes!$B$31,IF('Dépenses forfaitaires'!$E129&lt;=Listes!$B$42,('Dépenses forfaitaires'!$E129*(VLOOKUP('Dépenses forfaitaires'!$D129,Listes!$A$43:$E$49,2,FALSE))),IF('Dépenses forfaitaires'!$E129&gt;Listes!$D$42,('Dépenses forfaitaires'!$E129*(VLOOKUP('Dépenses forfaitaires'!$D129,Listes!$A$43:$E$49,5,FALSE))),('Dépenses forfaitaires'!$E129*(VLOOKUP('Dépenses forfaitaires'!$D129,Listes!$A$43:$E$49,3,FALSE)))+(VLOOKUP('Dépenses forfaitaires'!$D129,Listes!$A$43:$E$49,4,FALSE))))))</f>
        <v/>
      </c>
      <c r="P129" s="99" t="str">
        <f>IF($H129="","",IF($C129=Listes!$B$34,Listes!$I$31,IF($C129=Listes!$B$35,(VLOOKUP('Dépenses forfaitaires'!$F129,Listes!$E$31:$F$36,2,FALSE)),IF($C129=Listes!$B$33,IF('Dépenses forfaitaires'!$E129&lt;=Listes!$A$64,'Dépenses forfaitaires'!$E129*Listes!$A$65,IF('Dépenses forfaitaires'!$E129&gt;Listes!$D$64,'Dépenses forfaitaires'!$E129*Listes!$D$65,(('Dépenses forfaitaires'!$E129*Listes!$B$65)+Listes!$C$65)))))))</f>
        <v/>
      </c>
      <c r="Q129" s="100" t="str">
        <f t="shared" si="3"/>
        <v/>
      </c>
      <c r="R129" s="210"/>
    </row>
    <row r="130" spans="1:18" ht="29.25" customHeight="1" x14ac:dyDescent="0.25">
      <c r="A130" s="43">
        <v>124</v>
      </c>
      <c r="B130" s="19"/>
      <c r="C130" s="19"/>
      <c r="D130" s="19"/>
      <c r="E130" s="19"/>
      <c r="F130" s="19"/>
      <c r="G130" s="19"/>
      <c r="H130" s="106" t="str">
        <f>IF(C130="","",IF(C130="","",(VLOOKUP(C130,Listes!$B$31:$C$35,2,FALSE))))</f>
        <v/>
      </c>
      <c r="I130" s="210" t="str">
        <f t="shared" si="2"/>
        <v/>
      </c>
      <c r="J130" s="210"/>
      <c r="K130" s="210"/>
      <c r="L130" s="210"/>
      <c r="M130" s="100" t="str">
        <f>IF(H130="","",IF(H130="","",(VLOOKUP(H130,Listes!$C$31:$D$35,2,FALSE))))</f>
        <v/>
      </c>
      <c r="N130" s="99" t="str">
        <f>IF($H130="","",IF($C130=Listes!$B$32,IF('Dépenses forfaitaires'!$E130&lt;=Listes!$B$53,('Dépenses forfaitaires'!$E130*(VLOOKUP('Dépenses forfaitaires'!$D130,Listes!$A$54:$E$60,2,FALSE))),IF('Dépenses forfaitaires'!$E130&gt;Listes!$E$53,('Dépenses forfaitaires'!$E130*(VLOOKUP('Dépenses forfaitaires'!$D130,Listes!$A$54:$E$60,5,FALSE))),('Dépenses forfaitaires'!$E130*(VLOOKUP('Dépenses forfaitaires'!$D130,Listes!$A$54:$E$60,3,FALSE)))+(VLOOKUP('Dépenses forfaitaires'!$D130,Listes!$A$54:$E$60,4,FALSE))))))</f>
        <v/>
      </c>
      <c r="O130" s="99" t="str">
        <f>IF($H130="","",IF($C130=Listes!$B$31,IF('Dépenses forfaitaires'!$E130&lt;=Listes!$B$42,('Dépenses forfaitaires'!$E130*(VLOOKUP('Dépenses forfaitaires'!$D130,Listes!$A$43:$E$49,2,FALSE))),IF('Dépenses forfaitaires'!$E130&gt;Listes!$D$42,('Dépenses forfaitaires'!$E130*(VLOOKUP('Dépenses forfaitaires'!$D130,Listes!$A$43:$E$49,5,FALSE))),('Dépenses forfaitaires'!$E130*(VLOOKUP('Dépenses forfaitaires'!$D130,Listes!$A$43:$E$49,3,FALSE)))+(VLOOKUP('Dépenses forfaitaires'!$D130,Listes!$A$43:$E$49,4,FALSE))))))</f>
        <v/>
      </c>
      <c r="P130" s="99" t="str">
        <f>IF($H130="","",IF($C130=Listes!$B$34,Listes!$I$31,IF($C130=Listes!$B$35,(VLOOKUP('Dépenses forfaitaires'!$F130,Listes!$E$31:$F$36,2,FALSE)),IF($C130=Listes!$B$33,IF('Dépenses forfaitaires'!$E130&lt;=Listes!$A$64,'Dépenses forfaitaires'!$E130*Listes!$A$65,IF('Dépenses forfaitaires'!$E130&gt;Listes!$D$64,'Dépenses forfaitaires'!$E130*Listes!$D$65,(('Dépenses forfaitaires'!$E130*Listes!$B$65)+Listes!$C$65)))))))</f>
        <v/>
      </c>
      <c r="Q130" s="100" t="str">
        <f t="shared" si="3"/>
        <v/>
      </c>
      <c r="R130" s="210"/>
    </row>
    <row r="131" spans="1:18" ht="29.25" customHeight="1" x14ac:dyDescent="0.25">
      <c r="A131" s="43">
        <v>125</v>
      </c>
      <c r="B131" s="19"/>
      <c r="C131" s="19"/>
      <c r="D131" s="19"/>
      <c r="E131" s="19"/>
      <c r="F131" s="19"/>
      <c r="G131" s="19"/>
      <c r="H131" s="106" t="str">
        <f>IF(C131="","",IF(C131="","",(VLOOKUP(C131,Listes!$B$31:$C$35,2,FALSE))))</f>
        <v/>
      </c>
      <c r="I131" s="210" t="str">
        <f t="shared" si="2"/>
        <v/>
      </c>
      <c r="J131" s="210"/>
      <c r="K131" s="210"/>
      <c r="L131" s="210"/>
      <c r="M131" s="100" t="str">
        <f>IF(H131="","",IF(H131="","",(VLOOKUP(H131,Listes!$C$31:$D$35,2,FALSE))))</f>
        <v/>
      </c>
      <c r="N131" s="99" t="str">
        <f>IF($H131="","",IF($C131=Listes!$B$32,IF('Dépenses forfaitaires'!$E131&lt;=Listes!$B$53,('Dépenses forfaitaires'!$E131*(VLOOKUP('Dépenses forfaitaires'!$D131,Listes!$A$54:$E$60,2,FALSE))),IF('Dépenses forfaitaires'!$E131&gt;Listes!$E$53,('Dépenses forfaitaires'!$E131*(VLOOKUP('Dépenses forfaitaires'!$D131,Listes!$A$54:$E$60,5,FALSE))),('Dépenses forfaitaires'!$E131*(VLOOKUP('Dépenses forfaitaires'!$D131,Listes!$A$54:$E$60,3,FALSE)))+(VLOOKUP('Dépenses forfaitaires'!$D131,Listes!$A$54:$E$60,4,FALSE))))))</f>
        <v/>
      </c>
      <c r="O131" s="99" t="str">
        <f>IF($H131="","",IF($C131=Listes!$B$31,IF('Dépenses forfaitaires'!$E131&lt;=Listes!$B$42,('Dépenses forfaitaires'!$E131*(VLOOKUP('Dépenses forfaitaires'!$D131,Listes!$A$43:$E$49,2,FALSE))),IF('Dépenses forfaitaires'!$E131&gt;Listes!$D$42,('Dépenses forfaitaires'!$E131*(VLOOKUP('Dépenses forfaitaires'!$D131,Listes!$A$43:$E$49,5,FALSE))),('Dépenses forfaitaires'!$E131*(VLOOKUP('Dépenses forfaitaires'!$D131,Listes!$A$43:$E$49,3,FALSE)))+(VLOOKUP('Dépenses forfaitaires'!$D131,Listes!$A$43:$E$49,4,FALSE))))))</f>
        <v/>
      </c>
      <c r="P131" s="99" t="str">
        <f>IF($H131="","",IF($C131=Listes!$B$34,Listes!$I$31,IF($C131=Listes!$B$35,(VLOOKUP('Dépenses forfaitaires'!$F131,Listes!$E$31:$F$36,2,FALSE)),IF($C131=Listes!$B$33,IF('Dépenses forfaitaires'!$E131&lt;=Listes!$A$64,'Dépenses forfaitaires'!$E131*Listes!$A$65,IF('Dépenses forfaitaires'!$E131&gt;Listes!$D$64,'Dépenses forfaitaires'!$E131*Listes!$D$65,(('Dépenses forfaitaires'!$E131*Listes!$B$65)+Listes!$C$65)))))))</f>
        <v/>
      </c>
      <c r="Q131" s="100" t="str">
        <f t="shared" si="3"/>
        <v/>
      </c>
      <c r="R131" s="210"/>
    </row>
    <row r="132" spans="1:18" ht="29.25" customHeight="1" x14ac:dyDescent="0.25">
      <c r="A132" s="43">
        <v>126</v>
      </c>
      <c r="B132" s="19"/>
      <c r="C132" s="19"/>
      <c r="D132" s="19"/>
      <c r="E132" s="19"/>
      <c r="F132" s="19"/>
      <c r="G132" s="19"/>
      <c r="H132" s="106" t="str">
        <f>IF(C132="","",IF(C132="","",(VLOOKUP(C132,Listes!$B$31:$C$35,2,FALSE))))</f>
        <v/>
      </c>
      <c r="I132" s="210" t="str">
        <f t="shared" si="2"/>
        <v/>
      </c>
      <c r="J132" s="210"/>
      <c r="K132" s="210"/>
      <c r="L132" s="210"/>
      <c r="M132" s="100" t="str">
        <f>IF(H132="","",IF(H132="","",(VLOOKUP(H132,Listes!$C$31:$D$35,2,FALSE))))</f>
        <v/>
      </c>
      <c r="N132" s="99" t="str">
        <f>IF($H132="","",IF($C132=Listes!$B$32,IF('Dépenses forfaitaires'!$E132&lt;=Listes!$B$53,('Dépenses forfaitaires'!$E132*(VLOOKUP('Dépenses forfaitaires'!$D132,Listes!$A$54:$E$60,2,FALSE))),IF('Dépenses forfaitaires'!$E132&gt;Listes!$E$53,('Dépenses forfaitaires'!$E132*(VLOOKUP('Dépenses forfaitaires'!$D132,Listes!$A$54:$E$60,5,FALSE))),('Dépenses forfaitaires'!$E132*(VLOOKUP('Dépenses forfaitaires'!$D132,Listes!$A$54:$E$60,3,FALSE)))+(VLOOKUP('Dépenses forfaitaires'!$D132,Listes!$A$54:$E$60,4,FALSE))))))</f>
        <v/>
      </c>
      <c r="O132" s="99" t="str">
        <f>IF($H132="","",IF($C132=Listes!$B$31,IF('Dépenses forfaitaires'!$E132&lt;=Listes!$B$42,('Dépenses forfaitaires'!$E132*(VLOOKUP('Dépenses forfaitaires'!$D132,Listes!$A$43:$E$49,2,FALSE))),IF('Dépenses forfaitaires'!$E132&gt;Listes!$D$42,('Dépenses forfaitaires'!$E132*(VLOOKUP('Dépenses forfaitaires'!$D132,Listes!$A$43:$E$49,5,FALSE))),('Dépenses forfaitaires'!$E132*(VLOOKUP('Dépenses forfaitaires'!$D132,Listes!$A$43:$E$49,3,FALSE)))+(VLOOKUP('Dépenses forfaitaires'!$D132,Listes!$A$43:$E$49,4,FALSE))))))</f>
        <v/>
      </c>
      <c r="P132" s="99" t="str">
        <f>IF($H132="","",IF($C132=Listes!$B$34,Listes!$I$31,IF($C132=Listes!$B$35,(VLOOKUP('Dépenses forfaitaires'!$F132,Listes!$E$31:$F$36,2,FALSE)),IF($C132=Listes!$B$33,IF('Dépenses forfaitaires'!$E132&lt;=Listes!$A$64,'Dépenses forfaitaires'!$E132*Listes!$A$65,IF('Dépenses forfaitaires'!$E132&gt;Listes!$D$64,'Dépenses forfaitaires'!$E132*Listes!$D$65,(('Dépenses forfaitaires'!$E132*Listes!$B$65)+Listes!$C$65)))))))</f>
        <v/>
      </c>
      <c r="Q132" s="100" t="str">
        <f t="shared" si="3"/>
        <v/>
      </c>
      <c r="R132" s="210"/>
    </row>
    <row r="133" spans="1:18" ht="29.25" customHeight="1" x14ac:dyDescent="0.25">
      <c r="A133" s="43">
        <v>127</v>
      </c>
      <c r="B133" s="19"/>
      <c r="C133" s="19"/>
      <c r="D133" s="19"/>
      <c r="E133" s="19"/>
      <c r="F133" s="19"/>
      <c r="G133" s="19"/>
      <c r="H133" s="106" t="str">
        <f>IF(C133="","",IF(C133="","",(VLOOKUP(C133,Listes!$B$31:$C$35,2,FALSE))))</f>
        <v/>
      </c>
      <c r="I133" s="210" t="str">
        <f t="shared" si="2"/>
        <v/>
      </c>
      <c r="J133" s="210"/>
      <c r="K133" s="210"/>
      <c r="L133" s="210"/>
      <c r="M133" s="100" t="str">
        <f>IF(H133="","",IF(H133="","",(VLOOKUP(H133,Listes!$C$31:$D$35,2,FALSE))))</f>
        <v/>
      </c>
      <c r="N133" s="99" t="str">
        <f>IF($H133="","",IF($C133=Listes!$B$32,IF('Dépenses forfaitaires'!$E133&lt;=Listes!$B$53,('Dépenses forfaitaires'!$E133*(VLOOKUP('Dépenses forfaitaires'!$D133,Listes!$A$54:$E$60,2,FALSE))),IF('Dépenses forfaitaires'!$E133&gt;Listes!$E$53,('Dépenses forfaitaires'!$E133*(VLOOKUP('Dépenses forfaitaires'!$D133,Listes!$A$54:$E$60,5,FALSE))),('Dépenses forfaitaires'!$E133*(VLOOKUP('Dépenses forfaitaires'!$D133,Listes!$A$54:$E$60,3,FALSE)))+(VLOOKUP('Dépenses forfaitaires'!$D133,Listes!$A$54:$E$60,4,FALSE))))))</f>
        <v/>
      </c>
      <c r="O133" s="99" t="str">
        <f>IF($H133="","",IF($C133=Listes!$B$31,IF('Dépenses forfaitaires'!$E133&lt;=Listes!$B$42,('Dépenses forfaitaires'!$E133*(VLOOKUP('Dépenses forfaitaires'!$D133,Listes!$A$43:$E$49,2,FALSE))),IF('Dépenses forfaitaires'!$E133&gt;Listes!$D$42,('Dépenses forfaitaires'!$E133*(VLOOKUP('Dépenses forfaitaires'!$D133,Listes!$A$43:$E$49,5,FALSE))),('Dépenses forfaitaires'!$E133*(VLOOKUP('Dépenses forfaitaires'!$D133,Listes!$A$43:$E$49,3,FALSE)))+(VLOOKUP('Dépenses forfaitaires'!$D133,Listes!$A$43:$E$49,4,FALSE))))))</f>
        <v/>
      </c>
      <c r="P133" s="99" t="str">
        <f>IF($H133="","",IF($C133=Listes!$B$34,Listes!$I$31,IF($C133=Listes!$B$35,(VLOOKUP('Dépenses forfaitaires'!$F133,Listes!$E$31:$F$36,2,FALSE)),IF($C133=Listes!$B$33,IF('Dépenses forfaitaires'!$E133&lt;=Listes!$A$64,'Dépenses forfaitaires'!$E133*Listes!$A$65,IF('Dépenses forfaitaires'!$E133&gt;Listes!$D$64,'Dépenses forfaitaires'!$E133*Listes!$D$65,(('Dépenses forfaitaires'!$E133*Listes!$B$65)+Listes!$C$65)))))))</f>
        <v/>
      </c>
      <c r="Q133" s="100" t="str">
        <f t="shared" si="3"/>
        <v/>
      </c>
      <c r="R133" s="210"/>
    </row>
    <row r="134" spans="1:18" ht="29.25" customHeight="1" x14ac:dyDescent="0.25">
      <c r="A134" s="43">
        <v>128</v>
      </c>
      <c r="B134" s="19"/>
      <c r="C134" s="19"/>
      <c r="D134" s="19"/>
      <c r="E134" s="19"/>
      <c r="F134" s="19"/>
      <c r="G134" s="19"/>
      <c r="H134" s="106" t="str">
        <f>IF(C134="","",IF(C134="","",(VLOOKUP(C134,Listes!$B$31:$C$35,2,FALSE))))</f>
        <v/>
      </c>
      <c r="I134" s="210" t="str">
        <f t="shared" si="2"/>
        <v/>
      </c>
      <c r="J134" s="210"/>
      <c r="K134" s="210"/>
      <c r="L134" s="210"/>
      <c r="M134" s="100" t="str">
        <f>IF(H134="","",IF(H134="","",(VLOOKUP(H134,Listes!$C$31:$D$35,2,FALSE))))</f>
        <v/>
      </c>
      <c r="N134" s="99" t="str">
        <f>IF($H134="","",IF($C134=Listes!$B$32,IF('Dépenses forfaitaires'!$E134&lt;=Listes!$B$53,('Dépenses forfaitaires'!$E134*(VLOOKUP('Dépenses forfaitaires'!$D134,Listes!$A$54:$E$60,2,FALSE))),IF('Dépenses forfaitaires'!$E134&gt;Listes!$E$53,('Dépenses forfaitaires'!$E134*(VLOOKUP('Dépenses forfaitaires'!$D134,Listes!$A$54:$E$60,5,FALSE))),('Dépenses forfaitaires'!$E134*(VLOOKUP('Dépenses forfaitaires'!$D134,Listes!$A$54:$E$60,3,FALSE)))+(VLOOKUP('Dépenses forfaitaires'!$D134,Listes!$A$54:$E$60,4,FALSE))))))</f>
        <v/>
      </c>
      <c r="O134" s="99" t="str">
        <f>IF($H134="","",IF($C134=Listes!$B$31,IF('Dépenses forfaitaires'!$E134&lt;=Listes!$B$42,('Dépenses forfaitaires'!$E134*(VLOOKUP('Dépenses forfaitaires'!$D134,Listes!$A$43:$E$49,2,FALSE))),IF('Dépenses forfaitaires'!$E134&gt;Listes!$D$42,('Dépenses forfaitaires'!$E134*(VLOOKUP('Dépenses forfaitaires'!$D134,Listes!$A$43:$E$49,5,FALSE))),('Dépenses forfaitaires'!$E134*(VLOOKUP('Dépenses forfaitaires'!$D134,Listes!$A$43:$E$49,3,FALSE)))+(VLOOKUP('Dépenses forfaitaires'!$D134,Listes!$A$43:$E$49,4,FALSE))))))</f>
        <v/>
      </c>
      <c r="P134" s="99" t="str">
        <f>IF($H134="","",IF($C134=Listes!$B$34,Listes!$I$31,IF($C134=Listes!$B$35,(VLOOKUP('Dépenses forfaitaires'!$F134,Listes!$E$31:$F$36,2,FALSE)),IF($C134=Listes!$B$33,IF('Dépenses forfaitaires'!$E134&lt;=Listes!$A$64,'Dépenses forfaitaires'!$E134*Listes!$A$65,IF('Dépenses forfaitaires'!$E134&gt;Listes!$D$64,'Dépenses forfaitaires'!$E134*Listes!$D$65,(('Dépenses forfaitaires'!$E134*Listes!$B$65)+Listes!$C$65)))))))</f>
        <v/>
      </c>
      <c r="Q134" s="100" t="str">
        <f t="shared" si="3"/>
        <v/>
      </c>
      <c r="R134" s="210"/>
    </row>
    <row r="135" spans="1:18" ht="29.25" customHeight="1" x14ac:dyDescent="0.25">
      <c r="A135" s="43">
        <v>129</v>
      </c>
      <c r="B135" s="19"/>
      <c r="C135" s="19"/>
      <c r="D135" s="19"/>
      <c r="E135" s="19"/>
      <c r="F135" s="19"/>
      <c r="G135" s="19"/>
      <c r="H135" s="106" t="str">
        <f>IF(C135="","",IF(C135="","",(VLOOKUP(C135,Listes!$B$31:$C$35,2,FALSE))))</f>
        <v/>
      </c>
      <c r="I135" s="210" t="str">
        <f t="shared" si="2"/>
        <v/>
      </c>
      <c r="J135" s="210"/>
      <c r="K135" s="210"/>
      <c r="L135" s="210"/>
      <c r="M135" s="100" t="str">
        <f>IF(H135="","",IF(H135="","",(VLOOKUP(H135,Listes!$C$31:$D$35,2,FALSE))))</f>
        <v/>
      </c>
      <c r="N135" s="99" t="str">
        <f>IF($H135="","",IF($C135=Listes!$B$32,IF('Dépenses forfaitaires'!$E135&lt;=Listes!$B$53,('Dépenses forfaitaires'!$E135*(VLOOKUP('Dépenses forfaitaires'!$D135,Listes!$A$54:$E$60,2,FALSE))),IF('Dépenses forfaitaires'!$E135&gt;Listes!$E$53,('Dépenses forfaitaires'!$E135*(VLOOKUP('Dépenses forfaitaires'!$D135,Listes!$A$54:$E$60,5,FALSE))),('Dépenses forfaitaires'!$E135*(VLOOKUP('Dépenses forfaitaires'!$D135,Listes!$A$54:$E$60,3,FALSE)))+(VLOOKUP('Dépenses forfaitaires'!$D135,Listes!$A$54:$E$60,4,FALSE))))))</f>
        <v/>
      </c>
      <c r="O135" s="99" t="str">
        <f>IF($H135="","",IF($C135=Listes!$B$31,IF('Dépenses forfaitaires'!$E135&lt;=Listes!$B$42,('Dépenses forfaitaires'!$E135*(VLOOKUP('Dépenses forfaitaires'!$D135,Listes!$A$43:$E$49,2,FALSE))),IF('Dépenses forfaitaires'!$E135&gt;Listes!$D$42,('Dépenses forfaitaires'!$E135*(VLOOKUP('Dépenses forfaitaires'!$D135,Listes!$A$43:$E$49,5,FALSE))),('Dépenses forfaitaires'!$E135*(VLOOKUP('Dépenses forfaitaires'!$D135,Listes!$A$43:$E$49,3,FALSE)))+(VLOOKUP('Dépenses forfaitaires'!$D135,Listes!$A$43:$E$49,4,FALSE))))))</f>
        <v/>
      </c>
      <c r="P135" s="99" t="str">
        <f>IF($H135="","",IF($C135=Listes!$B$34,Listes!$I$31,IF($C135=Listes!$B$35,(VLOOKUP('Dépenses forfaitaires'!$F135,Listes!$E$31:$F$36,2,FALSE)),IF($C135=Listes!$B$33,IF('Dépenses forfaitaires'!$E135&lt;=Listes!$A$64,'Dépenses forfaitaires'!$E135*Listes!$A$65,IF('Dépenses forfaitaires'!$E135&gt;Listes!$D$64,'Dépenses forfaitaires'!$E135*Listes!$D$65,(('Dépenses forfaitaires'!$E135*Listes!$B$65)+Listes!$C$65)))))))</f>
        <v/>
      </c>
      <c r="Q135" s="100" t="str">
        <f t="shared" si="3"/>
        <v/>
      </c>
      <c r="R135" s="210"/>
    </row>
    <row r="136" spans="1:18" ht="29.25" customHeight="1" x14ac:dyDescent="0.25">
      <c r="A136" s="43">
        <v>130</v>
      </c>
      <c r="B136" s="19"/>
      <c r="C136" s="19"/>
      <c r="D136" s="19"/>
      <c r="E136" s="19"/>
      <c r="F136" s="19"/>
      <c r="G136" s="19"/>
      <c r="H136" s="106" t="str">
        <f>IF(C136="","",IF(C136="","",(VLOOKUP(C136,Listes!$B$31:$C$35,2,FALSE))))</f>
        <v/>
      </c>
      <c r="I136" s="210" t="str">
        <f t="shared" ref="I136:I199" si="4">IF(H136="Frais de déplacement (barèmes kilométriques) ",1,"")</f>
        <v/>
      </c>
      <c r="J136" s="210"/>
      <c r="K136" s="210"/>
      <c r="L136" s="210"/>
      <c r="M136" s="100" t="str">
        <f>IF(H136="","",IF(H136="","",(VLOOKUP(H136,Listes!$C$31:$D$35,2,FALSE))))</f>
        <v/>
      </c>
      <c r="N136" s="99" t="str">
        <f>IF($H136="","",IF($C136=Listes!$B$32,IF('Dépenses forfaitaires'!$E136&lt;=Listes!$B$53,('Dépenses forfaitaires'!$E136*(VLOOKUP('Dépenses forfaitaires'!$D136,Listes!$A$54:$E$60,2,FALSE))),IF('Dépenses forfaitaires'!$E136&gt;Listes!$E$53,('Dépenses forfaitaires'!$E136*(VLOOKUP('Dépenses forfaitaires'!$D136,Listes!$A$54:$E$60,5,FALSE))),('Dépenses forfaitaires'!$E136*(VLOOKUP('Dépenses forfaitaires'!$D136,Listes!$A$54:$E$60,3,FALSE)))+(VLOOKUP('Dépenses forfaitaires'!$D136,Listes!$A$54:$E$60,4,FALSE))))))</f>
        <v/>
      </c>
      <c r="O136" s="99" t="str">
        <f>IF($H136="","",IF($C136=Listes!$B$31,IF('Dépenses forfaitaires'!$E136&lt;=Listes!$B$42,('Dépenses forfaitaires'!$E136*(VLOOKUP('Dépenses forfaitaires'!$D136,Listes!$A$43:$E$49,2,FALSE))),IF('Dépenses forfaitaires'!$E136&gt;Listes!$D$42,('Dépenses forfaitaires'!$E136*(VLOOKUP('Dépenses forfaitaires'!$D136,Listes!$A$43:$E$49,5,FALSE))),('Dépenses forfaitaires'!$E136*(VLOOKUP('Dépenses forfaitaires'!$D136,Listes!$A$43:$E$49,3,FALSE)))+(VLOOKUP('Dépenses forfaitaires'!$D136,Listes!$A$43:$E$49,4,FALSE))))))</f>
        <v/>
      </c>
      <c r="P136" s="99" t="str">
        <f>IF($H136="","",IF($C136=Listes!$B$34,Listes!$I$31,IF($C136=Listes!$B$35,(VLOOKUP('Dépenses forfaitaires'!$F136,Listes!$E$31:$F$36,2,FALSE)),IF($C136=Listes!$B$33,IF('Dépenses forfaitaires'!$E136&lt;=Listes!$A$64,'Dépenses forfaitaires'!$E136*Listes!$A$65,IF('Dépenses forfaitaires'!$E136&gt;Listes!$D$64,'Dépenses forfaitaires'!$E136*Listes!$D$65,(('Dépenses forfaitaires'!$E136*Listes!$B$65)+Listes!$C$65)))))))</f>
        <v/>
      </c>
      <c r="Q136" s="100" t="str">
        <f t="shared" ref="Q136:Q199" si="5">IF($I136="","",($P136+$O136+$N136)*$I136)</f>
        <v/>
      </c>
      <c r="R136" s="210"/>
    </row>
    <row r="137" spans="1:18" ht="29.25" customHeight="1" x14ac:dyDescent="0.25">
      <c r="A137" s="43">
        <v>131</v>
      </c>
      <c r="B137" s="19"/>
      <c r="C137" s="19"/>
      <c r="D137" s="19"/>
      <c r="E137" s="19"/>
      <c r="F137" s="19"/>
      <c r="G137" s="19"/>
      <c r="H137" s="106" t="str">
        <f>IF(C137="","",IF(C137="","",(VLOOKUP(C137,Listes!$B$31:$C$35,2,FALSE))))</f>
        <v/>
      </c>
      <c r="I137" s="210" t="str">
        <f t="shared" si="4"/>
        <v/>
      </c>
      <c r="J137" s="210"/>
      <c r="K137" s="210"/>
      <c r="L137" s="210"/>
      <c r="M137" s="100" t="str">
        <f>IF(H137="","",IF(H137="","",(VLOOKUP(H137,Listes!$C$31:$D$35,2,FALSE))))</f>
        <v/>
      </c>
      <c r="N137" s="99" t="str">
        <f>IF($H137="","",IF($C137=Listes!$B$32,IF('Dépenses forfaitaires'!$E137&lt;=Listes!$B$53,('Dépenses forfaitaires'!$E137*(VLOOKUP('Dépenses forfaitaires'!$D137,Listes!$A$54:$E$60,2,FALSE))),IF('Dépenses forfaitaires'!$E137&gt;Listes!$E$53,('Dépenses forfaitaires'!$E137*(VLOOKUP('Dépenses forfaitaires'!$D137,Listes!$A$54:$E$60,5,FALSE))),('Dépenses forfaitaires'!$E137*(VLOOKUP('Dépenses forfaitaires'!$D137,Listes!$A$54:$E$60,3,FALSE)))+(VLOOKUP('Dépenses forfaitaires'!$D137,Listes!$A$54:$E$60,4,FALSE))))))</f>
        <v/>
      </c>
      <c r="O137" s="99" t="str">
        <f>IF($H137="","",IF($C137=Listes!$B$31,IF('Dépenses forfaitaires'!$E137&lt;=Listes!$B$42,('Dépenses forfaitaires'!$E137*(VLOOKUP('Dépenses forfaitaires'!$D137,Listes!$A$43:$E$49,2,FALSE))),IF('Dépenses forfaitaires'!$E137&gt;Listes!$D$42,('Dépenses forfaitaires'!$E137*(VLOOKUP('Dépenses forfaitaires'!$D137,Listes!$A$43:$E$49,5,FALSE))),('Dépenses forfaitaires'!$E137*(VLOOKUP('Dépenses forfaitaires'!$D137,Listes!$A$43:$E$49,3,FALSE)))+(VLOOKUP('Dépenses forfaitaires'!$D137,Listes!$A$43:$E$49,4,FALSE))))))</f>
        <v/>
      </c>
      <c r="P137" s="99" t="str">
        <f>IF($H137="","",IF($C137=Listes!$B$34,Listes!$I$31,IF($C137=Listes!$B$35,(VLOOKUP('Dépenses forfaitaires'!$F137,Listes!$E$31:$F$36,2,FALSE)),IF($C137=Listes!$B$33,IF('Dépenses forfaitaires'!$E137&lt;=Listes!$A$64,'Dépenses forfaitaires'!$E137*Listes!$A$65,IF('Dépenses forfaitaires'!$E137&gt;Listes!$D$64,'Dépenses forfaitaires'!$E137*Listes!$D$65,(('Dépenses forfaitaires'!$E137*Listes!$B$65)+Listes!$C$65)))))))</f>
        <v/>
      </c>
      <c r="Q137" s="100" t="str">
        <f t="shared" si="5"/>
        <v/>
      </c>
      <c r="R137" s="210"/>
    </row>
    <row r="138" spans="1:18" ht="29.25" customHeight="1" x14ac:dyDescent="0.25">
      <c r="A138" s="43">
        <v>132</v>
      </c>
      <c r="B138" s="19"/>
      <c r="C138" s="19"/>
      <c r="D138" s="19"/>
      <c r="E138" s="19"/>
      <c r="F138" s="19"/>
      <c r="G138" s="19"/>
      <c r="H138" s="106" t="str">
        <f>IF(C138="","",IF(C138="","",(VLOOKUP(C138,Listes!$B$31:$C$35,2,FALSE))))</f>
        <v/>
      </c>
      <c r="I138" s="210" t="str">
        <f t="shared" si="4"/>
        <v/>
      </c>
      <c r="J138" s="210"/>
      <c r="K138" s="210"/>
      <c r="L138" s="210"/>
      <c r="M138" s="100" t="str">
        <f>IF(H138="","",IF(H138="","",(VLOOKUP(H138,Listes!$C$31:$D$35,2,FALSE))))</f>
        <v/>
      </c>
      <c r="N138" s="99" t="str">
        <f>IF($H138="","",IF($C138=Listes!$B$32,IF('Dépenses forfaitaires'!$E138&lt;=Listes!$B$53,('Dépenses forfaitaires'!$E138*(VLOOKUP('Dépenses forfaitaires'!$D138,Listes!$A$54:$E$60,2,FALSE))),IF('Dépenses forfaitaires'!$E138&gt;Listes!$E$53,('Dépenses forfaitaires'!$E138*(VLOOKUP('Dépenses forfaitaires'!$D138,Listes!$A$54:$E$60,5,FALSE))),('Dépenses forfaitaires'!$E138*(VLOOKUP('Dépenses forfaitaires'!$D138,Listes!$A$54:$E$60,3,FALSE)))+(VLOOKUP('Dépenses forfaitaires'!$D138,Listes!$A$54:$E$60,4,FALSE))))))</f>
        <v/>
      </c>
      <c r="O138" s="99" t="str">
        <f>IF($H138="","",IF($C138=Listes!$B$31,IF('Dépenses forfaitaires'!$E138&lt;=Listes!$B$42,('Dépenses forfaitaires'!$E138*(VLOOKUP('Dépenses forfaitaires'!$D138,Listes!$A$43:$E$49,2,FALSE))),IF('Dépenses forfaitaires'!$E138&gt;Listes!$D$42,('Dépenses forfaitaires'!$E138*(VLOOKUP('Dépenses forfaitaires'!$D138,Listes!$A$43:$E$49,5,FALSE))),('Dépenses forfaitaires'!$E138*(VLOOKUP('Dépenses forfaitaires'!$D138,Listes!$A$43:$E$49,3,FALSE)))+(VLOOKUP('Dépenses forfaitaires'!$D138,Listes!$A$43:$E$49,4,FALSE))))))</f>
        <v/>
      </c>
      <c r="P138" s="99" t="str">
        <f>IF($H138="","",IF($C138=Listes!$B$34,Listes!$I$31,IF($C138=Listes!$B$35,(VLOOKUP('Dépenses forfaitaires'!$F138,Listes!$E$31:$F$36,2,FALSE)),IF($C138=Listes!$B$33,IF('Dépenses forfaitaires'!$E138&lt;=Listes!$A$64,'Dépenses forfaitaires'!$E138*Listes!$A$65,IF('Dépenses forfaitaires'!$E138&gt;Listes!$D$64,'Dépenses forfaitaires'!$E138*Listes!$D$65,(('Dépenses forfaitaires'!$E138*Listes!$B$65)+Listes!$C$65)))))))</f>
        <v/>
      </c>
      <c r="Q138" s="100" t="str">
        <f t="shared" si="5"/>
        <v/>
      </c>
      <c r="R138" s="210"/>
    </row>
    <row r="139" spans="1:18" ht="29.25" customHeight="1" x14ac:dyDescent="0.25">
      <c r="A139" s="43">
        <v>133</v>
      </c>
      <c r="B139" s="19"/>
      <c r="C139" s="19"/>
      <c r="D139" s="19"/>
      <c r="E139" s="19"/>
      <c r="F139" s="19"/>
      <c r="G139" s="19"/>
      <c r="H139" s="106" t="str">
        <f>IF(C139="","",IF(C139="","",(VLOOKUP(C139,Listes!$B$31:$C$35,2,FALSE))))</f>
        <v/>
      </c>
      <c r="I139" s="210" t="str">
        <f t="shared" si="4"/>
        <v/>
      </c>
      <c r="J139" s="210"/>
      <c r="K139" s="210"/>
      <c r="L139" s="210"/>
      <c r="M139" s="100" t="str">
        <f>IF(H139="","",IF(H139="","",(VLOOKUP(H139,Listes!$C$31:$D$35,2,FALSE))))</f>
        <v/>
      </c>
      <c r="N139" s="99" t="str">
        <f>IF($H139="","",IF($C139=Listes!$B$32,IF('Dépenses forfaitaires'!$E139&lt;=Listes!$B$53,('Dépenses forfaitaires'!$E139*(VLOOKUP('Dépenses forfaitaires'!$D139,Listes!$A$54:$E$60,2,FALSE))),IF('Dépenses forfaitaires'!$E139&gt;Listes!$E$53,('Dépenses forfaitaires'!$E139*(VLOOKUP('Dépenses forfaitaires'!$D139,Listes!$A$54:$E$60,5,FALSE))),('Dépenses forfaitaires'!$E139*(VLOOKUP('Dépenses forfaitaires'!$D139,Listes!$A$54:$E$60,3,FALSE)))+(VLOOKUP('Dépenses forfaitaires'!$D139,Listes!$A$54:$E$60,4,FALSE))))))</f>
        <v/>
      </c>
      <c r="O139" s="99" t="str">
        <f>IF($H139="","",IF($C139=Listes!$B$31,IF('Dépenses forfaitaires'!$E139&lt;=Listes!$B$42,('Dépenses forfaitaires'!$E139*(VLOOKUP('Dépenses forfaitaires'!$D139,Listes!$A$43:$E$49,2,FALSE))),IF('Dépenses forfaitaires'!$E139&gt;Listes!$D$42,('Dépenses forfaitaires'!$E139*(VLOOKUP('Dépenses forfaitaires'!$D139,Listes!$A$43:$E$49,5,FALSE))),('Dépenses forfaitaires'!$E139*(VLOOKUP('Dépenses forfaitaires'!$D139,Listes!$A$43:$E$49,3,FALSE)))+(VLOOKUP('Dépenses forfaitaires'!$D139,Listes!$A$43:$E$49,4,FALSE))))))</f>
        <v/>
      </c>
      <c r="P139" s="99" t="str">
        <f>IF($H139="","",IF($C139=Listes!$B$34,Listes!$I$31,IF($C139=Listes!$B$35,(VLOOKUP('Dépenses forfaitaires'!$F139,Listes!$E$31:$F$36,2,FALSE)),IF($C139=Listes!$B$33,IF('Dépenses forfaitaires'!$E139&lt;=Listes!$A$64,'Dépenses forfaitaires'!$E139*Listes!$A$65,IF('Dépenses forfaitaires'!$E139&gt;Listes!$D$64,'Dépenses forfaitaires'!$E139*Listes!$D$65,(('Dépenses forfaitaires'!$E139*Listes!$B$65)+Listes!$C$65)))))))</f>
        <v/>
      </c>
      <c r="Q139" s="100" t="str">
        <f t="shared" si="5"/>
        <v/>
      </c>
      <c r="R139" s="210"/>
    </row>
    <row r="140" spans="1:18" ht="29.25" customHeight="1" x14ac:dyDescent="0.25">
      <c r="A140" s="43">
        <v>134</v>
      </c>
      <c r="B140" s="19"/>
      <c r="C140" s="19"/>
      <c r="D140" s="19"/>
      <c r="E140" s="19"/>
      <c r="F140" s="19"/>
      <c r="G140" s="19"/>
      <c r="H140" s="106" t="str">
        <f>IF(C140="","",IF(C140="","",(VLOOKUP(C140,Listes!$B$31:$C$35,2,FALSE))))</f>
        <v/>
      </c>
      <c r="I140" s="210" t="str">
        <f t="shared" si="4"/>
        <v/>
      </c>
      <c r="J140" s="210"/>
      <c r="K140" s="210"/>
      <c r="L140" s="210"/>
      <c r="M140" s="100" t="str">
        <f>IF(H140="","",IF(H140="","",(VLOOKUP(H140,Listes!$C$31:$D$35,2,FALSE))))</f>
        <v/>
      </c>
      <c r="N140" s="99" t="str">
        <f>IF($H140="","",IF($C140=Listes!$B$32,IF('Dépenses forfaitaires'!$E140&lt;=Listes!$B$53,('Dépenses forfaitaires'!$E140*(VLOOKUP('Dépenses forfaitaires'!$D140,Listes!$A$54:$E$60,2,FALSE))),IF('Dépenses forfaitaires'!$E140&gt;Listes!$E$53,('Dépenses forfaitaires'!$E140*(VLOOKUP('Dépenses forfaitaires'!$D140,Listes!$A$54:$E$60,5,FALSE))),('Dépenses forfaitaires'!$E140*(VLOOKUP('Dépenses forfaitaires'!$D140,Listes!$A$54:$E$60,3,FALSE)))+(VLOOKUP('Dépenses forfaitaires'!$D140,Listes!$A$54:$E$60,4,FALSE))))))</f>
        <v/>
      </c>
      <c r="O140" s="99" t="str">
        <f>IF($H140="","",IF($C140=Listes!$B$31,IF('Dépenses forfaitaires'!$E140&lt;=Listes!$B$42,('Dépenses forfaitaires'!$E140*(VLOOKUP('Dépenses forfaitaires'!$D140,Listes!$A$43:$E$49,2,FALSE))),IF('Dépenses forfaitaires'!$E140&gt;Listes!$D$42,('Dépenses forfaitaires'!$E140*(VLOOKUP('Dépenses forfaitaires'!$D140,Listes!$A$43:$E$49,5,FALSE))),('Dépenses forfaitaires'!$E140*(VLOOKUP('Dépenses forfaitaires'!$D140,Listes!$A$43:$E$49,3,FALSE)))+(VLOOKUP('Dépenses forfaitaires'!$D140,Listes!$A$43:$E$49,4,FALSE))))))</f>
        <v/>
      </c>
      <c r="P140" s="99" t="str">
        <f>IF($H140="","",IF($C140=Listes!$B$34,Listes!$I$31,IF($C140=Listes!$B$35,(VLOOKUP('Dépenses forfaitaires'!$F140,Listes!$E$31:$F$36,2,FALSE)),IF($C140=Listes!$B$33,IF('Dépenses forfaitaires'!$E140&lt;=Listes!$A$64,'Dépenses forfaitaires'!$E140*Listes!$A$65,IF('Dépenses forfaitaires'!$E140&gt;Listes!$D$64,'Dépenses forfaitaires'!$E140*Listes!$D$65,(('Dépenses forfaitaires'!$E140*Listes!$B$65)+Listes!$C$65)))))))</f>
        <v/>
      </c>
      <c r="Q140" s="100" t="str">
        <f t="shared" si="5"/>
        <v/>
      </c>
      <c r="R140" s="210"/>
    </row>
    <row r="141" spans="1:18" ht="29.25" customHeight="1" x14ac:dyDescent="0.25">
      <c r="A141" s="43">
        <v>135</v>
      </c>
      <c r="B141" s="19"/>
      <c r="C141" s="19"/>
      <c r="D141" s="19"/>
      <c r="E141" s="19"/>
      <c r="F141" s="19"/>
      <c r="G141" s="19"/>
      <c r="H141" s="106" t="str">
        <f>IF(C141="","",IF(C141="","",(VLOOKUP(C141,Listes!$B$31:$C$35,2,FALSE))))</f>
        <v/>
      </c>
      <c r="I141" s="210" t="str">
        <f t="shared" si="4"/>
        <v/>
      </c>
      <c r="J141" s="210"/>
      <c r="K141" s="210"/>
      <c r="L141" s="210"/>
      <c r="M141" s="100" t="str">
        <f>IF(H141="","",IF(H141="","",(VLOOKUP(H141,Listes!$C$31:$D$35,2,FALSE))))</f>
        <v/>
      </c>
      <c r="N141" s="99" t="str">
        <f>IF($H141="","",IF($C141=Listes!$B$32,IF('Dépenses forfaitaires'!$E141&lt;=Listes!$B$53,('Dépenses forfaitaires'!$E141*(VLOOKUP('Dépenses forfaitaires'!$D141,Listes!$A$54:$E$60,2,FALSE))),IF('Dépenses forfaitaires'!$E141&gt;Listes!$E$53,('Dépenses forfaitaires'!$E141*(VLOOKUP('Dépenses forfaitaires'!$D141,Listes!$A$54:$E$60,5,FALSE))),('Dépenses forfaitaires'!$E141*(VLOOKUP('Dépenses forfaitaires'!$D141,Listes!$A$54:$E$60,3,FALSE)))+(VLOOKUP('Dépenses forfaitaires'!$D141,Listes!$A$54:$E$60,4,FALSE))))))</f>
        <v/>
      </c>
      <c r="O141" s="99" t="str">
        <f>IF($H141="","",IF($C141=Listes!$B$31,IF('Dépenses forfaitaires'!$E141&lt;=Listes!$B$42,('Dépenses forfaitaires'!$E141*(VLOOKUP('Dépenses forfaitaires'!$D141,Listes!$A$43:$E$49,2,FALSE))),IF('Dépenses forfaitaires'!$E141&gt;Listes!$D$42,('Dépenses forfaitaires'!$E141*(VLOOKUP('Dépenses forfaitaires'!$D141,Listes!$A$43:$E$49,5,FALSE))),('Dépenses forfaitaires'!$E141*(VLOOKUP('Dépenses forfaitaires'!$D141,Listes!$A$43:$E$49,3,FALSE)))+(VLOOKUP('Dépenses forfaitaires'!$D141,Listes!$A$43:$E$49,4,FALSE))))))</f>
        <v/>
      </c>
      <c r="P141" s="99" t="str">
        <f>IF($H141="","",IF($C141=Listes!$B$34,Listes!$I$31,IF($C141=Listes!$B$35,(VLOOKUP('Dépenses forfaitaires'!$F141,Listes!$E$31:$F$36,2,FALSE)),IF($C141=Listes!$B$33,IF('Dépenses forfaitaires'!$E141&lt;=Listes!$A$64,'Dépenses forfaitaires'!$E141*Listes!$A$65,IF('Dépenses forfaitaires'!$E141&gt;Listes!$D$64,'Dépenses forfaitaires'!$E141*Listes!$D$65,(('Dépenses forfaitaires'!$E141*Listes!$B$65)+Listes!$C$65)))))))</f>
        <v/>
      </c>
      <c r="Q141" s="100" t="str">
        <f t="shared" si="5"/>
        <v/>
      </c>
      <c r="R141" s="210"/>
    </row>
    <row r="142" spans="1:18" ht="29.25" customHeight="1" x14ac:dyDescent="0.25">
      <c r="A142" s="43">
        <v>136</v>
      </c>
      <c r="B142" s="19"/>
      <c r="C142" s="19"/>
      <c r="D142" s="19"/>
      <c r="E142" s="19"/>
      <c r="F142" s="19"/>
      <c r="G142" s="19"/>
      <c r="H142" s="106" t="str">
        <f>IF(C142="","",IF(C142="","",(VLOOKUP(C142,Listes!$B$31:$C$35,2,FALSE))))</f>
        <v/>
      </c>
      <c r="I142" s="210" t="str">
        <f t="shared" si="4"/>
        <v/>
      </c>
      <c r="J142" s="210"/>
      <c r="K142" s="210"/>
      <c r="L142" s="210"/>
      <c r="M142" s="100" t="str">
        <f>IF(H142="","",IF(H142="","",(VLOOKUP(H142,Listes!$C$31:$D$35,2,FALSE))))</f>
        <v/>
      </c>
      <c r="N142" s="99" t="str">
        <f>IF($H142="","",IF($C142=Listes!$B$32,IF('Dépenses forfaitaires'!$E142&lt;=Listes!$B$53,('Dépenses forfaitaires'!$E142*(VLOOKUP('Dépenses forfaitaires'!$D142,Listes!$A$54:$E$60,2,FALSE))),IF('Dépenses forfaitaires'!$E142&gt;Listes!$E$53,('Dépenses forfaitaires'!$E142*(VLOOKUP('Dépenses forfaitaires'!$D142,Listes!$A$54:$E$60,5,FALSE))),('Dépenses forfaitaires'!$E142*(VLOOKUP('Dépenses forfaitaires'!$D142,Listes!$A$54:$E$60,3,FALSE)))+(VLOOKUP('Dépenses forfaitaires'!$D142,Listes!$A$54:$E$60,4,FALSE))))))</f>
        <v/>
      </c>
      <c r="O142" s="99" t="str">
        <f>IF($H142="","",IF($C142=Listes!$B$31,IF('Dépenses forfaitaires'!$E142&lt;=Listes!$B$42,('Dépenses forfaitaires'!$E142*(VLOOKUP('Dépenses forfaitaires'!$D142,Listes!$A$43:$E$49,2,FALSE))),IF('Dépenses forfaitaires'!$E142&gt;Listes!$D$42,('Dépenses forfaitaires'!$E142*(VLOOKUP('Dépenses forfaitaires'!$D142,Listes!$A$43:$E$49,5,FALSE))),('Dépenses forfaitaires'!$E142*(VLOOKUP('Dépenses forfaitaires'!$D142,Listes!$A$43:$E$49,3,FALSE)))+(VLOOKUP('Dépenses forfaitaires'!$D142,Listes!$A$43:$E$49,4,FALSE))))))</f>
        <v/>
      </c>
      <c r="P142" s="99" t="str">
        <f>IF($H142="","",IF($C142=Listes!$B$34,Listes!$I$31,IF($C142=Listes!$B$35,(VLOOKUP('Dépenses forfaitaires'!$F142,Listes!$E$31:$F$36,2,FALSE)),IF($C142=Listes!$B$33,IF('Dépenses forfaitaires'!$E142&lt;=Listes!$A$64,'Dépenses forfaitaires'!$E142*Listes!$A$65,IF('Dépenses forfaitaires'!$E142&gt;Listes!$D$64,'Dépenses forfaitaires'!$E142*Listes!$D$65,(('Dépenses forfaitaires'!$E142*Listes!$B$65)+Listes!$C$65)))))))</f>
        <v/>
      </c>
      <c r="Q142" s="100" t="str">
        <f t="shared" si="5"/>
        <v/>
      </c>
      <c r="R142" s="210"/>
    </row>
    <row r="143" spans="1:18" ht="29.25" customHeight="1" x14ac:dyDescent="0.25">
      <c r="A143" s="43">
        <v>137</v>
      </c>
      <c r="B143" s="19"/>
      <c r="C143" s="19"/>
      <c r="D143" s="19"/>
      <c r="E143" s="19"/>
      <c r="F143" s="19"/>
      <c r="G143" s="19"/>
      <c r="H143" s="106" t="str">
        <f>IF(C143="","",IF(C143="","",(VLOOKUP(C143,Listes!$B$31:$C$35,2,FALSE))))</f>
        <v/>
      </c>
      <c r="I143" s="210" t="str">
        <f t="shared" si="4"/>
        <v/>
      </c>
      <c r="J143" s="210"/>
      <c r="K143" s="210"/>
      <c r="L143" s="210"/>
      <c r="M143" s="100" t="str">
        <f>IF(H143="","",IF(H143="","",(VLOOKUP(H143,Listes!$C$31:$D$35,2,FALSE))))</f>
        <v/>
      </c>
      <c r="N143" s="99" t="str">
        <f>IF($H143="","",IF($C143=Listes!$B$32,IF('Dépenses forfaitaires'!$E143&lt;=Listes!$B$53,('Dépenses forfaitaires'!$E143*(VLOOKUP('Dépenses forfaitaires'!$D143,Listes!$A$54:$E$60,2,FALSE))),IF('Dépenses forfaitaires'!$E143&gt;Listes!$E$53,('Dépenses forfaitaires'!$E143*(VLOOKUP('Dépenses forfaitaires'!$D143,Listes!$A$54:$E$60,5,FALSE))),('Dépenses forfaitaires'!$E143*(VLOOKUP('Dépenses forfaitaires'!$D143,Listes!$A$54:$E$60,3,FALSE)))+(VLOOKUP('Dépenses forfaitaires'!$D143,Listes!$A$54:$E$60,4,FALSE))))))</f>
        <v/>
      </c>
      <c r="O143" s="99" t="str">
        <f>IF($H143="","",IF($C143=Listes!$B$31,IF('Dépenses forfaitaires'!$E143&lt;=Listes!$B$42,('Dépenses forfaitaires'!$E143*(VLOOKUP('Dépenses forfaitaires'!$D143,Listes!$A$43:$E$49,2,FALSE))),IF('Dépenses forfaitaires'!$E143&gt;Listes!$D$42,('Dépenses forfaitaires'!$E143*(VLOOKUP('Dépenses forfaitaires'!$D143,Listes!$A$43:$E$49,5,FALSE))),('Dépenses forfaitaires'!$E143*(VLOOKUP('Dépenses forfaitaires'!$D143,Listes!$A$43:$E$49,3,FALSE)))+(VLOOKUP('Dépenses forfaitaires'!$D143,Listes!$A$43:$E$49,4,FALSE))))))</f>
        <v/>
      </c>
      <c r="P143" s="99" t="str">
        <f>IF($H143="","",IF($C143=Listes!$B$34,Listes!$I$31,IF($C143=Listes!$B$35,(VLOOKUP('Dépenses forfaitaires'!$F143,Listes!$E$31:$F$36,2,FALSE)),IF($C143=Listes!$B$33,IF('Dépenses forfaitaires'!$E143&lt;=Listes!$A$64,'Dépenses forfaitaires'!$E143*Listes!$A$65,IF('Dépenses forfaitaires'!$E143&gt;Listes!$D$64,'Dépenses forfaitaires'!$E143*Listes!$D$65,(('Dépenses forfaitaires'!$E143*Listes!$B$65)+Listes!$C$65)))))))</f>
        <v/>
      </c>
      <c r="Q143" s="100" t="str">
        <f t="shared" si="5"/>
        <v/>
      </c>
      <c r="R143" s="210"/>
    </row>
    <row r="144" spans="1:18" ht="29.25" customHeight="1" x14ac:dyDescent="0.25">
      <c r="A144" s="43">
        <v>138</v>
      </c>
      <c r="B144" s="19"/>
      <c r="C144" s="19"/>
      <c r="D144" s="19"/>
      <c r="E144" s="19"/>
      <c r="F144" s="19"/>
      <c r="G144" s="19"/>
      <c r="H144" s="106" t="str">
        <f>IF(C144="","",IF(C144="","",(VLOOKUP(C144,Listes!$B$31:$C$35,2,FALSE))))</f>
        <v/>
      </c>
      <c r="I144" s="210" t="str">
        <f t="shared" si="4"/>
        <v/>
      </c>
      <c r="J144" s="210"/>
      <c r="K144" s="210"/>
      <c r="L144" s="210"/>
      <c r="M144" s="100" t="str">
        <f>IF(H144="","",IF(H144="","",(VLOOKUP(H144,Listes!$C$31:$D$35,2,FALSE))))</f>
        <v/>
      </c>
      <c r="N144" s="99" t="str">
        <f>IF($H144="","",IF($C144=Listes!$B$32,IF('Dépenses forfaitaires'!$E144&lt;=Listes!$B$53,('Dépenses forfaitaires'!$E144*(VLOOKUP('Dépenses forfaitaires'!$D144,Listes!$A$54:$E$60,2,FALSE))),IF('Dépenses forfaitaires'!$E144&gt;Listes!$E$53,('Dépenses forfaitaires'!$E144*(VLOOKUP('Dépenses forfaitaires'!$D144,Listes!$A$54:$E$60,5,FALSE))),('Dépenses forfaitaires'!$E144*(VLOOKUP('Dépenses forfaitaires'!$D144,Listes!$A$54:$E$60,3,FALSE)))+(VLOOKUP('Dépenses forfaitaires'!$D144,Listes!$A$54:$E$60,4,FALSE))))))</f>
        <v/>
      </c>
      <c r="O144" s="99" t="str">
        <f>IF($H144="","",IF($C144=Listes!$B$31,IF('Dépenses forfaitaires'!$E144&lt;=Listes!$B$42,('Dépenses forfaitaires'!$E144*(VLOOKUP('Dépenses forfaitaires'!$D144,Listes!$A$43:$E$49,2,FALSE))),IF('Dépenses forfaitaires'!$E144&gt;Listes!$D$42,('Dépenses forfaitaires'!$E144*(VLOOKUP('Dépenses forfaitaires'!$D144,Listes!$A$43:$E$49,5,FALSE))),('Dépenses forfaitaires'!$E144*(VLOOKUP('Dépenses forfaitaires'!$D144,Listes!$A$43:$E$49,3,FALSE)))+(VLOOKUP('Dépenses forfaitaires'!$D144,Listes!$A$43:$E$49,4,FALSE))))))</f>
        <v/>
      </c>
      <c r="P144" s="99" t="str">
        <f>IF($H144="","",IF($C144=Listes!$B$34,Listes!$I$31,IF($C144=Listes!$B$35,(VLOOKUP('Dépenses forfaitaires'!$F144,Listes!$E$31:$F$36,2,FALSE)),IF($C144=Listes!$B$33,IF('Dépenses forfaitaires'!$E144&lt;=Listes!$A$64,'Dépenses forfaitaires'!$E144*Listes!$A$65,IF('Dépenses forfaitaires'!$E144&gt;Listes!$D$64,'Dépenses forfaitaires'!$E144*Listes!$D$65,(('Dépenses forfaitaires'!$E144*Listes!$B$65)+Listes!$C$65)))))))</f>
        <v/>
      </c>
      <c r="Q144" s="100" t="str">
        <f t="shared" si="5"/>
        <v/>
      </c>
      <c r="R144" s="210"/>
    </row>
    <row r="145" spans="1:18" ht="29.25" customHeight="1" x14ac:dyDescent="0.25">
      <c r="A145" s="43">
        <v>139</v>
      </c>
      <c r="B145" s="19"/>
      <c r="C145" s="19"/>
      <c r="D145" s="19"/>
      <c r="E145" s="19"/>
      <c r="F145" s="19"/>
      <c r="G145" s="19"/>
      <c r="H145" s="106" t="str">
        <f>IF(C145="","",IF(C145="","",(VLOOKUP(C145,Listes!$B$31:$C$35,2,FALSE))))</f>
        <v/>
      </c>
      <c r="I145" s="210" t="str">
        <f t="shared" si="4"/>
        <v/>
      </c>
      <c r="J145" s="210"/>
      <c r="K145" s="210"/>
      <c r="L145" s="210"/>
      <c r="M145" s="100" t="str">
        <f>IF(H145="","",IF(H145="","",(VLOOKUP(H145,Listes!$C$31:$D$35,2,FALSE))))</f>
        <v/>
      </c>
      <c r="N145" s="99" t="str">
        <f>IF($H145="","",IF($C145=Listes!$B$32,IF('Dépenses forfaitaires'!$E145&lt;=Listes!$B$53,('Dépenses forfaitaires'!$E145*(VLOOKUP('Dépenses forfaitaires'!$D145,Listes!$A$54:$E$60,2,FALSE))),IF('Dépenses forfaitaires'!$E145&gt;Listes!$E$53,('Dépenses forfaitaires'!$E145*(VLOOKUP('Dépenses forfaitaires'!$D145,Listes!$A$54:$E$60,5,FALSE))),('Dépenses forfaitaires'!$E145*(VLOOKUP('Dépenses forfaitaires'!$D145,Listes!$A$54:$E$60,3,FALSE)))+(VLOOKUP('Dépenses forfaitaires'!$D145,Listes!$A$54:$E$60,4,FALSE))))))</f>
        <v/>
      </c>
      <c r="O145" s="99" t="str">
        <f>IF($H145="","",IF($C145=Listes!$B$31,IF('Dépenses forfaitaires'!$E145&lt;=Listes!$B$42,('Dépenses forfaitaires'!$E145*(VLOOKUP('Dépenses forfaitaires'!$D145,Listes!$A$43:$E$49,2,FALSE))),IF('Dépenses forfaitaires'!$E145&gt;Listes!$D$42,('Dépenses forfaitaires'!$E145*(VLOOKUP('Dépenses forfaitaires'!$D145,Listes!$A$43:$E$49,5,FALSE))),('Dépenses forfaitaires'!$E145*(VLOOKUP('Dépenses forfaitaires'!$D145,Listes!$A$43:$E$49,3,FALSE)))+(VLOOKUP('Dépenses forfaitaires'!$D145,Listes!$A$43:$E$49,4,FALSE))))))</f>
        <v/>
      </c>
      <c r="P145" s="99" t="str">
        <f>IF($H145="","",IF($C145=Listes!$B$34,Listes!$I$31,IF($C145=Listes!$B$35,(VLOOKUP('Dépenses forfaitaires'!$F145,Listes!$E$31:$F$36,2,FALSE)),IF($C145=Listes!$B$33,IF('Dépenses forfaitaires'!$E145&lt;=Listes!$A$64,'Dépenses forfaitaires'!$E145*Listes!$A$65,IF('Dépenses forfaitaires'!$E145&gt;Listes!$D$64,'Dépenses forfaitaires'!$E145*Listes!$D$65,(('Dépenses forfaitaires'!$E145*Listes!$B$65)+Listes!$C$65)))))))</f>
        <v/>
      </c>
      <c r="Q145" s="100" t="str">
        <f t="shared" si="5"/>
        <v/>
      </c>
      <c r="R145" s="210"/>
    </row>
    <row r="146" spans="1:18" ht="29.25" customHeight="1" x14ac:dyDescent="0.25">
      <c r="A146" s="43">
        <v>140</v>
      </c>
      <c r="B146" s="19"/>
      <c r="C146" s="19"/>
      <c r="D146" s="19"/>
      <c r="E146" s="19"/>
      <c r="F146" s="19"/>
      <c r="G146" s="19"/>
      <c r="H146" s="106" t="str">
        <f>IF(C146="","",IF(C146="","",(VLOOKUP(C146,Listes!$B$31:$C$35,2,FALSE))))</f>
        <v/>
      </c>
      <c r="I146" s="210" t="str">
        <f t="shared" si="4"/>
        <v/>
      </c>
      <c r="J146" s="210"/>
      <c r="K146" s="210"/>
      <c r="L146" s="210"/>
      <c r="M146" s="100" t="str">
        <f>IF(H146="","",IF(H146="","",(VLOOKUP(H146,Listes!$C$31:$D$35,2,FALSE))))</f>
        <v/>
      </c>
      <c r="N146" s="99" t="str">
        <f>IF($H146="","",IF($C146=Listes!$B$32,IF('Dépenses forfaitaires'!$E146&lt;=Listes!$B$53,('Dépenses forfaitaires'!$E146*(VLOOKUP('Dépenses forfaitaires'!$D146,Listes!$A$54:$E$60,2,FALSE))),IF('Dépenses forfaitaires'!$E146&gt;Listes!$E$53,('Dépenses forfaitaires'!$E146*(VLOOKUP('Dépenses forfaitaires'!$D146,Listes!$A$54:$E$60,5,FALSE))),('Dépenses forfaitaires'!$E146*(VLOOKUP('Dépenses forfaitaires'!$D146,Listes!$A$54:$E$60,3,FALSE)))+(VLOOKUP('Dépenses forfaitaires'!$D146,Listes!$A$54:$E$60,4,FALSE))))))</f>
        <v/>
      </c>
      <c r="O146" s="99" t="str">
        <f>IF($H146="","",IF($C146=Listes!$B$31,IF('Dépenses forfaitaires'!$E146&lt;=Listes!$B$42,('Dépenses forfaitaires'!$E146*(VLOOKUP('Dépenses forfaitaires'!$D146,Listes!$A$43:$E$49,2,FALSE))),IF('Dépenses forfaitaires'!$E146&gt;Listes!$D$42,('Dépenses forfaitaires'!$E146*(VLOOKUP('Dépenses forfaitaires'!$D146,Listes!$A$43:$E$49,5,FALSE))),('Dépenses forfaitaires'!$E146*(VLOOKUP('Dépenses forfaitaires'!$D146,Listes!$A$43:$E$49,3,FALSE)))+(VLOOKUP('Dépenses forfaitaires'!$D146,Listes!$A$43:$E$49,4,FALSE))))))</f>
        <v/>
      </c>
      <c r="P146" s="99" t="str">
        <f>IF($H146="","",IF($C146=Listes!$B$34,Listes!$I$31,IF($C146=Listes!$B$35,(VLOOKUP('Dépenses forfaitaires'!$F146,Listes!$E$31:$F$36,2,FALSE)),IF($C146=Listes!$B$33,IF('Dépenses forfaitaires'!$E146&lt;=Listes!$A$64,'Dépenses forfaitaires'!$E146*Listes!$A$65,IF('Dépenses forfaitaires'!$E146&gt;Listes!$D$64,'Dépenses forfaitaires'!$E146*Listes!$D$65,(('Dépenses forfaitaires'!$E146*Listes!$B$65)+Listes!$C$65)))))))</f>
        <v/>
      </c>
      <c r="Q146" s="100" t="str">
        <f t="shared" si="5"/>
        <v/>
      </c>
      <c r="R146" s="210"/>
    </row>
    <row r="147" spans="1:18" ht="29.25" customHeight="1" x14ac:dyDescent="0.25">
      <c r="A147" s="43">
        <v>141</v>
      </c>
      <c r="B147" s="19"/>
      <c r="C147" s="19"/>
      <c r="D147" s="19"/>
      <c r="E147" s="19"/>
      <c r="F147" s="19"/>
      <c r="G147" s="19"/>
      <c r="H147" s="106" t="str">
        <f>IF(C147="","",IF(C147="","",(VLOOKUP(C147,Listes!$B$31:$C$35,2,FALSE))))</f>
        <v/>
      </c>
      <c r="I147" s="210" t="str">
        <f t="shared" si="4"/>
        <v/>
      </c>
      <c r="J147" s="210"/>
      <c r="K147" s="210"/>
      <c r="L147" s="210"/>
      <c r="M147" s="100" t="str">
        <f>IF(H147="","",IF(H147="","",(VLOOKUP(H147,Listes!$C$31:$D$35,2,FALSE))))</f>
        <v/>
      </c>
      <c r="N147" s="99" t="str">
        <f>IF($H147="","",IF($C147=Listes!$B$32,IF('Dépenses forfaitaires'!$E147&lt;=Listes!$B$53,('Dépenses forfaitaires'!$E147*(VLOOKUP('Dépenses forfaitaires'!$D147,Listes!$A$54:$E$60,2,FALSE))),IF('Dépenses forfaitaires'!$E147&gt;Listes!$E$53,('Dépenses forfaitaires'!$E147*(VLOOKUP('Dépenses forfaitaires'!$D147,Listes!$A$54:$E$60,5,FALSE))),('Dépenses forfaitaires'!$E147*(VLOOKUP('Dépenses forfaitaires'!$D147,Listes!$A$54:$E$60,3,FALSE)))+(VLOOKUP('Dépenses forfaitaires'!$D147,Listes!$A$54:$E$60,4,FALSE))))))</f>
        <v/>
      </c>
      <c r="O147" s="99" t="str">
        <f>IF($H147="","",IF($C147=Listes!$B$31,IF('Dépenses forfaitaires'!$E147&lt;=Listes!$B$42,('Dépenses forfaitaires'!$E147*(VLOOKUP('Dépenses forfaitaires'!$D147,Listes!$A$43:$E$49,2,FALSE))),IF('Dépenses forfaitaires'!$E147&gt;Listes!$D$42,('Dépenses forfaitaires'!$E147*(VLOOKUP('Dépenses forfaitaires'!$D147,Listes!$A$43:$E$49,5,FALSE))),('Dépenses forfaitaires'!$E147*(VLOOKUP('Dépenses forfaitaires'!$D147,Listes!$A$43:$E$49,3,FALSE)))+(VLOOKUP('Dépenses forfaitaires'!$D147,Listes!$A$43:$E$49,4,FALSE))))))</f>
        <v/>
      </c>
      <c r="P147" s="99" t="str">
        <f>IF($H147="","",IF($C147=Listes!$B$34,Listes!$I$31,IF($C147=Listes!$B$35,(VLOOKUP('Dépenses forfaitaires'!$F147,Listes!$E$31:$F$36,2,FALSE)),IF($C147=Listes!$B$33,IF('Dépenses forfaitaires'!$E147&lt;=Listes!$A$64,'Dépenses forfaitaires'!$E147*Listes!$A$65,IF('Dépenses forfaitaires'!$E147&gt;Listes!$D$64,'Dépenses forfaitaires'!$E147*Listes!$D$65,(('Dépenses forfaitaires'!$E147*Listes!$B$65)+Listes!$C$65)))))))</f>
        <v/>
      </c>
      <c r="Q147" s="100" t="str">
        <f t="shared" si="5"/>
        <v/>
      </c>
      <c r="R147" s="210"/>
    </row>
    <row r="148" spans="1:18" ht="29.25" customHeight="1" x14ac:dyDescent="0.25">
      <c r="A148" s="43">
        <v>142</v>
      </c>
      <c r="B148" s="19"/>
      <c r="C148" s="19"/>
      <c r="D148" s="19"/>
      <c r="E148" s="19"/>
      <c r="F148" s="19"/>
      <c r="G148" s="19"/>
      <c r="H148" s="106" t="str">
        <f>IF(C148="","",IF(C148="","",(VLOOKUP(C148,Listes!$B$31:$C$35,2,FALSE))))</f>
        <v/>
      </c>
      <c r="I148" s="210" t="str">
        <f t="shared" si="4"/>
        <v/>
      </c>
      <c r="J148" s="210"/>
      <c r="K148" s="210"/>
      <c r="L148" s="210"/>
      <c r="M148" s="100" t="str">
        <f>IF(H148="","",IF(H148="","",(VLOOKUP(H148,Listes!$C$31:$D$35,2,FALSE))))</f>
        <v/>
      </c>
      <c r="N148" s="99" t="str">
        <f>IF($H148="","",IF($C148=Listes!$B$32,IF('Dépenses forfaitaires'!$E148&lt;=Listes!$B$53,('Dépenses forfaitaires'!$E148*(VLOOKUP('Dépenses forfaitaires'!$D148,Listes!$A$54:$E$60,2,FALSE))),IF('Dépenses forfaitaires'!$E148&gt;Listes!$E$53,('Dépenses forfaitaires'!$E148*(VLOOKUP('Dépenses forfaitaires'!$D148,Listes!$A$54:$E$60,5,FALSE))),('Dépenses forfaitaires'!$E148*(VLOOKUP('Dépenses forfaitaires'!$D148,Listes!$A$54:$E$60,3,FALSE)))+(VLOOKUP('Dépenses forfaitaires'!$D148,Listes!$A$54:$E$60,4,FALSE))))))</f>
        <v/>
      </c>
      <c r="O148" s="99" t="str">
        <f>IF($H148="","",IF($C148=Listes!$B$31,IF('Dépenses forfaitaires'!$E148&lt;=Listes!$B$42,('Dépenses forfaitaires'!$E148*(VLOOKUP('Dépenses forfaitaires'!$D148,Listes!$A$43:$E$49,2,FALSE))),IF('Dépenses forfaitaires'!$E148&gt;Listes!$D$42,('Dépenses forfaitaires'!$E148*(VLOOKUP('Dépenses forfaitaires'!$D148,Listes!$A$43:$E$49,5,FALSE))),('Dépenses forfaitaires'!$E148*(VLOOKUP('Dépenses forfaitaires'!$D148,Listes!$A$43:$E$49,3,FALSE)))+(VLOOKUP('Dépenses forfaitaires'!$D148,Listes!$A$43:$E$49,4,FALSE))))))</f>
        <v/>
      </c>
      <c r="P148" s="99" t="str">
        <f>IF($H148="","",IF($C148=Listes!$B$34,Listes!$I$31,IF($C148=Listes!$B$35,(VLOOKUP('Dépenses forfaitaires'!$F148,Listes!$E$31:$F$36,2,FALSE)),IF($C148=Listes!$B$33,IF('Dépenses forfaitaires'!$E148&lt;=Listes!$A$64,'Dépenses forfaitaires'!$E148*Listes!$A$65,IF('Dépenses forfaitaires'!$E148&gt;Listes!$D$64,'Dépenses forfaitaires'!$E148*Listes!$D$65,(('Dépenses forfaitaires'!$E148*Listes!$B$65)+Listes!$C$65)))))))</f>
        <v/>
      </c>
      <c r="Q148" s="100" t="str">
        <f t="shared" si="5"/>
        <v/>
      </c>
      <c r="R148" s="210"/>
    </row>
    <row r="149" spans="1:18" ht="29.25" customHeight="1" x14ac:dyDescent="0.25">
      <c r="A149" s="43">
        <v>143</v>
      </c>
      <c r="B149" s="19"/>
      <c r="C149" s="19"/>
      <c r="D149" s="19"/>
      <c r="E149" s="19"/>
      <c r="F149" s="19"/>
      <c r="G149" s="19"/>
      <c r="H149" s="106" t="str">
        <f>IF(C149="","",IF(C149="","",(VLOOKUP(C149,Listes!$B$31:$C$35,2,FALSE))))</f>
        <v/>
      </c>
      <c r="I149" s="210" t="str">
        <f t="shared" si="4"/>
        <v/>
      </c>
      <c r="J149" s="210"/>
      <c r="K149" s="210"/>
      <c r="L149" s="210"/>
      <c r="M149" s="100" t="str">
        <f>IF(H149="","",IF(H149="","",(VLOOKUP(H149,Listes!$C$31:$D$35,2,FALSE))))</f>
        <v/>
      </c>
      <c r="N149" s="99" t="str">
        <f>IF($H149="","",IF($C149=Listes!$B$32,IF('Dépenses forfaitaires'!$E149&lt;=Listes!$B$53,('Dépenses forfaitaires'!$E149*(VLOOKUP('Dépenses forfaitaires'!$D149,Listes!$A$54:$E$60,2,FALSE))),IF('Dépenses forfaitaires'!$E149&gt;Listes!$E$53,('Dépenses forfaitaires'!$E149*(VLOOKUP('Dépenses forfaitaires'!$D149,Listes!$A$54:$E$60,5,FALSE))),('Dépenses forfaitaires'!$E149*(VLOOKUP('Dépenses forfaitaires'!$D149,Listes!$A$54:$E$60,3,FALSE)))+(VLOOKUP('Dépenses forfaitaires'!$D149,Listes!$A$54:$E$60,4,FALSE))))))</f>
        <v/>
      </c>
      <c r="O149" s="99" t="str">
        <f>IF($H149="","",IF($C149=Listes!$B$31,IF('Dépenses forfaitaires'!$E149&lt;=Listes!$B$42,('Dépenses forfaitaires'!$E149*(VLOOKUP('Dépenses forfaitaires'!$D149,Listes!$A$43:$E$49,2,FALSE))),IF('Dépenses forfaitaires'!$E149&gt;Listes!$D$42,('Dépenses forfaitaires'!$E149*(VLOOKUP('Dépenses forfaitaires'!$D149,Listes!$A$43:$E$49,5,FALSE))),('Dépenses forfaitaires'!$E149*(VLOOKUP('Dépenses forfaitaires'!$D149,Listes!$A$43:$E$49,3,FALSE)))+(VLOOKUP('Dépenses forfaitaires'!$D149,Listes!$A$43:$E$49,4,FALSE))))))</f>
        <v/>
      </c>
      <c r="P149" s="99" t="str">
        <f>IF($H149="","",IF($C149=Listes!$B$34,Listes!$I$31,IF($C149=Listes!$B$35,(VLOOKUP('Dépenses forfaitaires'!$F149,Listes!$E$31:$F$36,2,FALSE)),IF($C149=Listes!$B$33,IF('Dépenses forfaitaires'!$E149&lt;=Listes!$A$64,'Dépenses forfaitaires'!$E149*Listes!$A$65,IF('Dépenses forfaitaires'!$E149&gt;Listes!$D$64,'Dépenses forfaitaires'!$E149*Listes!$D$65,(('Dépenses forfaitaires'!$E149*Listes!$B$65)+Listes!$C$65)))))))</f>
        <v/>
      </c>
      <c r="Q149" s="100" t="str">
        <f t="shared" si="5"/>
        <v/>
      </c>
      <c r="R149" s="210"/>
    </row>
    <row r="150" spans="1:18" ht="29.25" customHeight="1" x14ac:dyDescent="0.25">
      <c r="A150" s="43">
        <v>144</v>
      </c>
      <c r="B150" s="19"/>
      <c r="C150" s="19"/>
      <c r="D150" s="19"/>
      <c r="E150" s="19"/>
      <c r="F150" s="19"/>
      <c r="G150" s="19"/>
      <c r="H150" s="106" t="str">
        <f>IF(C150="","",IF(C150="","",(VLOOKUP(C150,Listes!$B$31:$C$35,2,FALSE))))</f>
        <v/>
      </c>
      <c r="I150" s="210" t="str">
        <f t="shared" si="4"/>
        <v/>
      </c>
      <c r="J150" s="210"/>
      <c r="K150" s="210"/>
      <c r="L150" s="210"/>
      <c r="M150" s="100" t="str">
        <f>IF(H150="","",IF(H150="","",(VLOOKUP(H150,Listes!$C$31:$D$35,2,FALSE))))</f>
        <v/>
      </c>
      <c r="N150" s="99" t="str">
        <f>IF($H150="","",IF($C150=Listes!$B$32,IF('Dépenses forfaitaires'!$E150&lt;=Listes!$B$53,('Dépenses forfaitaires'!$E150*(VLOOKUP('Dépenses forfaitaires'!$D150,Listes!$A$54:$E$60,2,FALSE))),IF('Dépenses forfaitaires'!$E150&gt;Listes!$E$53,('Dépenses forfaitaires'!$E150*(VLOOKUP('Dépenses forfaitaires'!$D150,Listes!$A$54:$E$60,5,FALSE))),('Dépenses forfaitaires'!$E150*(VLOOKUP('Dépenses forfaitaires'!$D150,Listes!$A$54:$E$60,3,FALSE)))+(VLOOKUP('Dépenses forfaitaires'!$D150,Listes!$A$54:$E$60,4,FALSE))))))</f>
        <v/>
      </c>
      <c r="O150" s="99" t="str">
        <f>IF($H150="","",IF($C150=Listes!$B$31,IF('Dépenses forfaitaires'!$E150&lt;=Listes!$B$42,('Dépenses forfaitaires'!$E150*(VLOOKUP('Dépenses forfaitaires'!$D150,Listes!$A$43:$E$49,2,FALSE))),IF('Dépenses forfaitaires'!$E150&gt;Listes!$D$42,('Dépenses forfaitaires'!$E150*(VLOOKUP('Dépenses forfaitaires'!$D150,Listes!$A$43:$E$49,5,FALSE))),('Dépenses forfaitaires'!$E150*(VLOOKUP('Dépenses forfaitaires'!$D150,Listes!$A$43:$E$49,3,FALSE)))+(VLOOKUP('Dépenses forfaitaires'!$D150,Listes!$A$43:$E$49,4,FALSE))))))</f>
        <v/>
      </c>
      <c r="P150" s="99" t="str">
        <f>IF($H150="","",IF($C150=Listes!$B$34,Listes!$I$31,IF($C150=Listes!$B$35,(VLOOKUP('Dépenses forfaitaires'!$F150,Listes!$E$31:$F$36,2,FALSE)),IF($C150=Listes!$B$33,IF('Dépenses forfaitaires'!$E150&lt;=Listes!$A$64,'Dépenses forfaitaires'!$E150*Listes!$A$65,IF('Dépenses forfaitaires'!$E150&gt;Listes!$D$64,'Dépenses forfaitaires'!$E150*Listes!$D$65,(('Dépenses forfaitaires'!$E150*Listes!$B$65)+Listes!$C$65)))))))</f>
        <v/>
      </c>
      <c r="Q150" s="100" t="str">
        <f t="shared" si="5"/>
        <v/>
      </c>
      <c r="R150" s="210"/>
    </row>
    <row r="151" spans="1:18" ht="29.25" customHeight="1" x14ac:dyDescent="0.25">
      <c r="A151" s="43">
        <v>145</v>
      </c>
      <c r="B151" s="19"/>
      <c r="C151" s="19"/>
      <c r="D151" s="19"/>
      <c r="E151" s="19"/>
      <c r="F151" s="19"/>
      <c r="G151" s="19"/>
      <c r="H151" s="106" t="str">
        <f>IF(C151="","",IF(C151="","",(VLOOKUP(C151,Listes!$B$31:$C$35,2,FALSE))))</f>
        <v/>
      </c>
      <c r="I151" s="210" t="str">
        <f t="shared" si="4"/>
        <v/>
      </c>
      <c r="J151" s="210"/>
      <c r="K151" s="210"/>
      <c r="L151" s="210"/>
      <c r="M151" s="100" t="str">
        <f>IF(H151="","",IF(H151="","",(VLOOKUP(H151,Listes!$C$31:$D$35,2,FALSE))))</f>
        <v/>
      </c>
      <c r="N151" s="99" t="str">
        <f>IF($H151="","",IF($C151=Listes!$B$32,IF('Dépenses forfaitaires'!$E151&lt;=Listes!$B$53,('Dépenses forfaitaires'!$E151*(VLOOKUP('Dépenses forfaitaires'!$D151,Listes!$A$54:$E$60,2,FALSE))),IF('Dépenses forfaitaires'!$E151&gt;Listes!$E$53,('Dépenses forfaitaires'!$E151*(VLOOKUP('Dépenses forfaitaires'!$D151,Listes!$A$54:$E$60,5,FALSE))),('Dépenses forfaitaires'!$E151*(VLOOKUP('Dépenses forfaitaires'!$D151,Listes!$A$54:$E$60,3,FALSE)))+(VLOOKUP('Dépenses forfaitaires'!$D151,Listes!$A$54:$E$60,4,FALSE))))))</f>
        <v/>
      </c>
      <c r="O151" s="99" t="str">
        <f>IF($H151="","",IF($C151=Listes!$B$31,IF('Dépenses forfaitaires'!$E151&lt;=Listes!$B$42,('Dépenses forfaitaires'!$E151*(VLOOKUP('Dépenses forfaitaires'!$D151,Listes!$A$43:$E$49,2,FALSE))),IF('Dépenses forfaitaires'!$E151&gt;Listes!$D$42,('Dépenses forfaitaires'!$E151*(VLOOKUP('Dépenses forfaitaires'!$D151,Listes!$A$43:$E$49,5,FALSE))),('Dépenses forfaitaires'!$E151*(VLOOKUP('Dépenses forfaitaires'!$D151,Listes!$A$43:$E$49,3,FALSE)))+(VLOOKUP('Dépenses forfaitaires'!$D151,Listes!$A$43:$E$49,4,FALSE))))))</f>
        <v/>
      </c>
      <c r="P151" s="99" t="str">
        <f>IF($H151="","",IF($C151=Listes!$B$34,Listes!$I$31,IF($C151=Listes!$B$35,(VLOOKUP('Dépenses forfaitaires'!$F151,Listes!$E$31:$F$36,2,FALSE)),IF($C151=Listes!$B$33,IF('Dépenses forfaitaires'!$E151&lt;=Listes!$A$64,'Dépenses forfaitaires'!$E151*Listes!$A$65,IF('Dépenses forfaitaires'!$E151&gt;Listes!$D$64,'Dépenses forfaitaires'!$E151*Listes!$D$65,(('Dépenses forfaitaires'!$E151*Listes!$B$65)+Listes!$C$65)))))))</f>
        <v/>
      </c>
      <c r="Q151" s="100" t="str">
        <f t="shared" si="5"/>
        <v/>
      </c>
      <c r="R151" s="210"/>
    </row>
    <row r="152" spans="1:18" ht="29.25" customHeight="1" x14ac:dyDescent="0.25">
      <c r="A152" s="43">
        <v>146</v>
      </c>
      <c r="B152" s="19"/>
      <c r="C152" s="19"/>
      <c r="D152" s="19"/>
      <c r="E152" s="19"/>
      <c r="F152" s="19"/>
      <c r="G152" s="19"/>
      <c r="H152" s="106" t="str">
        <f>IF(C152="","",IF(C152="","",(VLOOKUP(C152,Listes!$B$31:$C$35,2,FALSE))))</f>
        <v/>
      </c>
      <c r="I152" s="210" t="str">
        <f t="shared" si="4"/>
        <v/>
      </c>
      <c r="J152" s="210"/>
      <c r="K152" s="210"/>
      <c r="L152" s="210"/>
      <c r="M152" s="100" t="str">
        <f>IF(H152="","",IF(H152="","",(VLOOKUP(H152,Listes!$C$31:$D$35,2,FALSE))))</f>
        <v/>
      </c>
      <c r="N152" s="99" t="str">
        <f>IF($H152="","",IF($C152=Listes!$B$32,IF('Dépenses forfaitaires'!$E152&lt;=Listes!$B$53,('Dépenses forfaitaires'!$E152*(VLOOKUP('Dépenses forfaitaires'!$D152,Listes!$A$54:$E$60,2,FALSE))),IF('Dépenses forfaitaires'!$E152&gt;Listes!$E$53,('Dépenses forfaitaires'!$E152*(VLOOKUP('Dépenses forfaitaires'!$D152,Listes!$A$54:$E$60,5,FALSE))),('Dépenses forfaitaires'!$E152*(VLOOKUP('Dépenses forfaitaires'!$D152,Listes!$A$54:$E$60,3,FALSE)))+(VLOOKUP('Dépenses forfaitaires'!$D152,Listes!$A$54:$E$60,4,FALSE))))))</f>
        <v/>
      </c>
      <c r="O152" s="99" t="str">
        <f>IF($H152="","",IF($C152=Listes!$B$31,IF('Dépenses forfaitaires'!$E152&lt;=Listes!$B$42,('Dépenses forfaitaires'!$E152*(VLOOKUP('Dépenses forfaitaires'!$D152,Listes!$A$43:$E$49,2,FALSE))),IF('Dépenses forfaitaires'!$E152&gt;Listes!$D$42,('Dépenses forfaitaires'!$E152*(VLOOKUP('Dépenses forfaitaires'!$D152,Listes!$A$43:$E$49,5,FALSE))),('Dépenses forfaitaires'!$E152*(VLOOKUP('Dépenses forfaitaires'!$D152,Listes!$A$43:$E$49,3,FALSE)))+(VLOOKUP('Dépenses forfaitaires'!$D152,Listes!$A$43:$E$49,4,FALSE))))))</f>
        <v/>
      </c>
      <c r="P152" s="99" t="str">
        <f>IF($H152="","",IF($C152=Listes!$B$34,Listes!$I$31,IF($C152=Listes!$B$35,(VLOOKUP('Dépenses forfaitaires'!$F152,Listes!$E$31:$F$36,2,FALSE)),IF($C152=Listes!$B$33,IF('Dépenses forfaitaires'!$E152&lt;=Listes!$A$64,'Dépenses forfaitaires'!$E152*Listes!$A$65,IF('Dépenses forfaitaires'!$E152&gt;Listes!$D$64,'Dépenses forfaitaires'!$E152*Listes!$D$65,(('Dépenses forfaitaires'!$E152*Listes!$B$65)+Listes!$C$65)))))))</f>
        <v/>
      </c>
      <c r="Q152" s="100" t="str">
        <f t="shared" si="5"/>
        <v/>
      </c>
      <c r="R152" s="210"/>
    </row>
    <row r="153" spans="1:18" ht="29.25" customHeight="1" x14ac:dyDescent="0.25">
      <c r="A153" s="43">
        <v>147</v>
      </c>
      <c r="B153" s="19"/>
      <c r="C153" s="19"/>
      <c r="D153" s="19"/>
      <c r="E153" s="19"/>
      <c r="F153" s="19"/>
      <c r="G153" s="19"/>
      <c r="H153" s="106" t="str">
        <f>IF(C153="","",IF(C153="","",(VLOOKUP(C153,Listes!$B$31:$C$35,2,FALSE))))</f>
        <v/>
      </c>
      <c r="I153" s="210" t="str">
        <f t="shared" si="4"/>
        <v/>
      </c>
      <c r="J153" s="210"/>
      <c r="K153" s="210"/>
      <c r="L153" s="210"/>
      <c r="M153" s="100" t="str">
        <f>IF(H153="","",IF(H153="","",(VLOOKUP(H153,Listes!$C$31:$D$35,2,FALSE))))</f>
        <v/>
      </c>
      <c r="N153" s="99" t="str">
        <f>IF($H153="","",IF($C153=Listes!$B$32,IF('Dépenses forfaitaires'!$E153&lt;=Listes!$B$53,('Dépenses forfaitaires'!$E153*(VLOOKUP('Dépenses forfaitaires'!$D153,Listes!$A$54:$E$60,2,FALSE))),IF('Dépenses forfaitaires'!$E153&gt;Listes!$E$53,('Dépenses forfaitaires'!$E153*(VLOOKUP('Dépenses forfaitaires'!$D153,Listes!$A$54:$E$60,5,FALSE))),('Dépenses forfaitaires'!$E153*(VLOOKUP('Dépenses forfaitaires'!$D153,Listes!$A$54:$E$60,3,FALSE)))+(VLOOKUP('Dépenses forfaitaires'!$D153,Listes!$A$54:$E$60,4,FALSE))))))</f>
        <v/>
      </c>
      <c r="O153" s="99" t="str">
        <f>IF($H153="","",IF($C153=Listes!$B$31,IF('Dépenses forfaitaires'!$E153&lt;=Listes!$B$42,('Dépenses forfaitaires'!$E153*(VLOOKUP('Dépenses forfaitaires'!$D153,Listes!$A$43:$E$49,2,FALSE))),IF('Dépenses forfaitaires'!$E153&gt;Listes!$D$42,('Dépenses forfaitaires'!$E153*(VLOOKUP('Dépenses forfaitaires'!$D153,Listes!$A$43:$E$49,5,FALSE))),('Dépenses forfaitaires'!$E153*(VLOOKUP('Dépenses forfaitaires'!$D153,Listes!$A$43:$E$49,3,FALSE)))+(VLOOKUP('Dépenses forfaitaires'!$D153,Listes!$A$43:$E$49,4,FALSE))))))</f>
        <v/>
      </c>
      <c r="P153" s="99" t="str">
        <f>IF($H153="","",IF($C153=Listes!$B$34,Listes!$I$31,IF($C153=Listes!$B$35,(VLOOKUP('Dépenses forfaitaires'!$F153,Listes!$E$31:$F$36,2,FALSE)),IF($C153=Listes!$B$33,IF('Dépenses forfaitaires'!$E153&lt;=Listes!$A$64,'Dépenses forfaitaires'!$E153*Listes!$A$65,IF('Dépenses forfaitaires'!$E153&gt;Listes!$D$64,'Dépenses forfaitaires'!$E153*Listes!$D$65,(('Dépenses forfaitaires'!$E153*Listes!$B$65)+Listes!$C$65)))))))</f>
        <v/>
      </c>
      <c r="Q153" s="100" t="str">
        <f t="shared" si="5"/>
        <v/>
      </c>
      <c r="R153" s="210"/>
    </row>
    <row r="154" spans="1:18" ht="29.25" customHeight="1" x14ac:dyDescent="0.25">
      <c r="A154" s="43">
        <v>148</v>
      </c>
      <c r="B154" s="19"/>
      <c r="C154" s="19"/>
      <c r="D154" s="19"/>
      <c r="E154" s="19"/>
      <c r="F154" s="19"/>
      <c r="G154" s="19"/>
      <c r="H154" s="106" t="str">
        <f>IF(C154="","",IF(C154="","",(VLOOKUP(C154,Listes!$B$31:$C$35,2,FALSE))))</f>
        <v/>
      </c>
      <c r="I154" s="210" t="str">
        <f t="shared" si="4"/>
        <v/>
      </c>
      <c r="J154" s="210"/>
      <c r="K154" s="210"/>
      <c r="L154" s="210"/>
      <c r="M154" s="100" t="str">
        <f>IF(H154="","",IF(H154="","",(VLOOKUP(H154,Listes!$C$31:$D$35,2,FALSE))))</f>
        <v/>
      </c>
      <c r="N154" s="99" t="str">
        <f>IF($H154="","",IF($C154=Listes!$B$32,IF('Dépenses forfaitaires'!$E154&lt;=Listes!$B$53,('Dépenses forfaitaires'!$E154*(VLOOKUP('Dépenses forfaitaires'!$D154,Listes!$A$54:$E$60,2,FALSE))),IF('Dépenses forfaitaires'!$E154&gt;Listes!$E$53,('Dépenses forfaitaires'!$E154*(VLOOKUP('Dépenses forfaitaires'!$D154,Listes!$A$54:$E$60,5,FALSE))),('Dépenses forfaitaires'!$E154*(VLOOKUP('Dépenses forfaitaires'!$D154,Listes!$A$54:$E$60,3,FALSE)))+(VLOOKUP('Dépenses forfaitaires'!$D154,Listes!$A$54:$E$60,4,FALSE))))))</f>
        <v/>
      </c>
      <c r="O154" s="99" t="str">
        <f>IF($H154="","",IF($C154=Listes!$B$31,IF('Dépenses forfaitaires'!$E154&lt;=Listes!$B$42,('Dépenses forfaitaires'!$E154*(VLOOKUP('Dépenses forfaitaires'!$D154,Listes!$A$43:$E$49,2,FALSE))),IF('Dépenses forfaitaires'!$E154&gt;Listes!$D$42,('Dépenses forfaitaires'!$E154*(VLOOKUP('Dépenses forfaitaires'!$D154,Listes!$A$43:$E$49,5,FALSE))),('Dépenses forfaitaires'!$E154*(VLOOKUP('Dépenses forfaitaires'!$D154,Listes!$A$43:$E$49,3,FALSE)))+(VLOOKUP('Dépenses forfaitaires'!$D154,Listes!$A$43:$E$49,4,FALSE))))))</f>
        <v/>
      </c>
      <c r="P154" s="99" t="str">
        <f>IF($H154="","",IF($C154=Listes!$B$34,Listes!$I$31,IF($C154=Listes!$B$35,(VLOOKUP('Dépenses forfaitaires'!$F154,Listes!$E$31:$F$36,2,FALSE)),IF($C154=Listes!$B$33,IF('Dépenses forfaitaires'!$E154&lt;=Listes!$A$64,'Dépenses forfaitaires'!$E154*Listes!$A$65,IF('Dépenses forfaitaires'!$E154&gt;Listes!$D$64,'Dépenses forfaitaires'!$E154*Listes!$D$65,(('Dépenses forfaitaires'!$E154*Listes!$B$65)+Listes!$C$65)))))))</f>
        <v/>
      </c>
      <c r="Q154" s="100" t="str">
        <f t="shared" si="5"/>
        <v/>
      </c>
      <c r="R154" s="210"/>
    </row>
    <row r="155" spans="1:18" ht="29.25" customHeight="1" x14ac:dyDescent="0.25">
      <c r="A155" s="43">
        <v>149</v>
      </c>
      <c r="B155" s="19"/>
      <c r="C155" s="19"/>
      <c r="D155" s="19"/>
      <c r="E155" s="19"/>
      <c r="F155" s="19"/>
      <c r="G155" s="19"/>
      <c r="H155" s="106" t="str">
        <f>IF(C155="","",IF(C155="","",(VLOOKUP(C155,Listes!$B$31:$C$35,2,FALSE))))</f>
        <v/>
      </c>
      <c r="I155" s="210" t="str">
        <f t="shared" si="4"/>
        <v/>
      </c>
      <c r="J155" s="210"/>
      <c r="K155" s="210"/>
      <c r="L155" s="210"/>
      <c r="M155" s="100" t="str">
        <f>IF(H155="","",IF(H155="","",(VLOOKUP(H155,Listes!$C$31:$D$35,2,FALSE))))</f>
        <v/>
      </c>
      <c r="N155" s="99" t="str">
        <f>IF($H155="","",IF($C155=Listes!$B$32,IF('Dépenses forfaitaires'!$E155&lt;=Listes!$B$53,('Dépenses forfaitaires'!$E155*(VLOOKUP('Dépenses forfaitaires'!$D155,Listes!$A$54:$E$60,2,FALSE))),IF('Dépenses forfaitaires'!$E155&gt;Listes!$E$53,('Dépenses forfaitaires'!$E155*(VLOOKUP('Dépenses forfaitaires'!$D155,Listes!$A$54:$E$60,5,FALSE))),('Dépenses forfaitaires'!$E155*(VLOOKUP('Dépenses forfaitaires'!$D155,Listes!$A$54:$E$60,3,FALSE)))+(VLOOKUP('Dépenses forfaitaires'!$D155,Listes!$A$54:$E$60,4,FALSE))))))</f>
        <v/>
      </c>
      <c r="O155" s="99" t="str">
        <f>IF($H155="","",IF($C155=Listes!$B$31,IF('Dépenses forfaitaires'!$E155&lt;=Listes!$B$42,('Dépenses forfaitaires'!$E155*(VLOOKUP('Dépenses forfaitaires'!$D155,Listes!$A$43:$E$49,2,FALSE))),IF('Dépenses forfaitaires'!$E155&gt;Listes!$D$42,('Dépenses forfaitaires'!$E155*(VLOOKUP('Dépenses forfaitaires'!$D155,Listes!$A$43:$E$49,5,FALSE))),('Dépenses forfaitaires'!$E155*(VLOOKUP('Dépenses forfaitaires'!$D155,Listes!$A$43:$E$49,3,FALSE)))+(VLOOKUP('Dépenses forfaitaires'!$D155,Listes!$A$43:$E$49,4,FALSE))))))</f>
        <v/>
      </c>
      <c r="P155" s="99" t="str">
        <f>IF($H155="","",IF($C155=Listes!$B$34,Listes!$I$31,IF($C155=Listes!$B$35,(VLOOKUP('Dépenses forfaitaires'!$F155,Listes!$E$31:$F$36,2,FALSE)),IF($C155=Listes!$B$33,IF('Dépenses forfaitaires'!$E155&lt;=Listes!$A$64,'Dépenses forfaitaires'!$E155*Listes!$A$65,IF('Dépenses forfaitaires'!$E155&gt;Listes!$D$64,'Dépenses forfaitaires'!$E155*Listes!$D$65,(('Dépenses forfaitaires'!$E155*Listes!$B$65)+Listes!$C$65)))))))</f>
        <v/>
      </c>
      <c r="Q155" s="100" t="str">
        <f t="shared" si="5"/>
        <v/>
      </c>
      <c r="R155" s="210"/>
    </row>
    <row r="156" spans="1:18" ht="29.25" customHeight="1" x14ac:dyDescent="0.25">
      <c r="A156" s="43">
        <v>150</v>
      </c>
      <c r="B156" s="19"/>
      <c r="C156" s="19"/>
      <c r="D156" s="19"/>
      <c r="E156" s="19"/>
      <c r="F156" s="19"/>
      <c r="G156" s="19"/>
      <c r="H156" s="106" t="str">
        <f>IF(C156="","",IF(C156="","",(VLOOKUP(C156,Listes!$B$31:$C$35,2,FALSE))))</f>
        <v/>
      </c>
      <c r="I156" s="210" t="str">
        <f t="shared" si="4"/>
        <v/>
      </c>
      <c r="J156" s="210"/>
      <c r="K156" s="210"/>
      <c r="L156" s="210"/>
      <c r="M156" s="100" t="str">
        <f>IF(H156="","",IF(H156="","",(VLOOKUP(H156,Listes!$C$31:$D$35,2,FALSE))))</f>
        <v/>
      </c>
      <c r="N156" s="99" t="str">
        <f>IF($H156="","",IF($C156=Listes!$B$32,IF('Dépenses forfaitaires'!$E156&lt;=Listes!$B$53,('Dépenses forfaitaires'!$E156*(VLOOKUP('Dépenses forfaitaires'!$D156,Listes!$A$54:$E$60,2,FALSE))),IF('Dépenses forfaitaires'!$E156&gt;Listes!$E$53,('Dépenses forfaitaires'!$E156*(VLOOKUP('Dépenses forfaitaires'!$D156,Listes!$A$54:$E$60,5,FALSE))),('Dépenses forfaitaires'!$E156*(VLOOKUP('Dépenses forfaitaires'!$D156,Listes!$A$54:$E$60,3,FALSE)))+(VLOOKUP('Dépenses forfaitaires'!$D156,Listes!$A$54:$E$60,4,FALSE))))))</f>
        <v/>
      </c>
      <c r="O156" s="99" t="str">
        <f>IF($H156="","",IF($C156=Listes!$B$31,IF('Dépenses forfaitaires'!$E156&lt;=Listes!$B$42,('Dépenses forfaitaires'!$E156*(VLOOKUP('Dépenses forfaitaires'!$D156,Listes!$A$43:$E$49,2,FALSE))),IF('Dépenses forfaitaires'!$E156&gt;Listes!$D$42,('Dépenses forfaitaires'!$E156*(VLOOKUP('Dépenses forfaitaires'!$D156,Listes!$A$43:$E$49,5,FALSE))),('Dépenses forfaitaires'!$E156*(VLOOKUP('Dépenses forfaitaires'!$D156,Listes!$A$43:$E$49,3,FALSE)))+(VLOOKUP('Dépenses forfaitaires'!$D156,Listes!$A$43:$E$49,4,FALSE))))))</f>
        <v/>
      </c>
      <c r="P156" s="99" t="str">
        <f>IF($H156="","",IF($C156=Listes!$B$34,Listes!$I$31,IF($C156=Listes!$B$35,(VLOOKUP('Dépenses forfaitaires'!$F156,Listes!$E$31:$F$36,2,FALSE)),IF($C156=Listes!$B$33,IF('Dépenses forfaitaires'!$E156&lt;=Listes!$A$64,'Dépenses forfaitaires'!$E156*Listes!$A$65,IF('Dépenses forfaitaires'!$E156&gt;Listes!$D$64,'Dépenses forfaitaires'!$E156*Listes!$D$65,(('Dépenses forfaitaires'!$E156*Listes!$B$65)+Listes!$C$65)))))))</f>
        <v/>
      </c>
      <c r="Q156" s="100" t="str">
        <f t="shared" si="5"/>
        <v/>
      </c>
      <c r="R156" s="210"/>
    </row>
    <row r="157" spans="1:18" ht="29.25" customHeight="1" x14ac:dyDescent="0.25">
      <c r="A157" s="43">
        <v>151</v>
      </c>
      <c r="B157" s="19"/>
      <c r="C157" s="19"/>
      <c r="D157" s="19"/>
      <c r="E157" s="19"/>
      <c r="F157" s="19"/>
      <c r="G157" s="19"/>
      <c r="H157" s="106" t="str">
        <f>IF(C157="","",IF(C157="","",(VLOOKUP(C157,Listes!$B$31:$C$35,2,FALSE))))</f>
        <v/>
      </c>
      <c r="I157" s="210" t="str">
        <f t="shared" si="4"/>
        <v/>
      </c>
      <c r="J157" s="210"/>
      <c r="K157" s="210"/>
      <c r="L157" s="210"/>
      <c r="M157" s="100" t="str">
        <f>IF(H157="","",IF(H157="","",(VLOOKUP(H157,Listes!$C$31:$D$35,2,FALSE))))</f>
        <v/>
      </c>
      <c r="N157" s="99" t="str">
        <f>IF($H157="","",IF($C157=Listes!$B$32,IF('Dépenses forfaitaires'!$E157&lt;=Listes!$B$53,('Dépenses forfaitaires'!$E157*(VLOOKUP('Dépenses forfaitaires'!$D157,Listes!$A$54:$E$60,2,FALSE))),IF('Dépenses forfaitaires'!$E157&gt;Listes!$E$53,('Dépenses forfaitaires'!$E157*(VLOOKUP('Dépenses forfaitaires'!$D157,Listes!$A$54:$E$60,5,FALSE))),('Dépenses forfaitaires'!$E157*(VLOOKUP('Dépenses forfaitaires'!$D157,Listes!$A$54:$E$60,3,FALSE)))+(VLOOKUP('Dépenses forfaitaires'!$D157,Listes!$A$54:$E$60,4,FALSE))))))</f>
        <v/>
      </c>
      <c r="O157" s="99" t="str">
        <f>IF($H157="","",IF($C157=Listes!$B$31,IF('Dépenses forfaitaires'!$E157&lt;=Listes!$B$42,('Dépenses forfaitaires'!$E157*(VLOOKUP('Dépenses forfaitaires'!$D157,Listes!$A$43:$E$49,2,FALSE))),IF('Dépenses forfaitaires'!$E157&gt;Listes!$D$42,('Dépenses forfaitaires'!$E157*(VLOOKUP('Dépenses forfaitaires'!$D157,Listes!$A$43:$E$49,5,FALSE))),('Dépenses forfaitaires'!$E157*(VLOOKUP('Dépenses forfaitaires'!$D157,Listes!$A$43:$E$49,3,FALSE)))+(VLOOKUP('Dépenses forfaitaires'!$D157,Listes!$A$43:$E$49,4,FALSE))))))</f>
        <v/>
      </c>
      <c r="P157" s="99" t="str">
        <f>IF($H157="","",IF($C157=Listes!$B$34,Listes!$I$31,IF($C157=Listes!$B$35,(VLOOKUP('Dépenses forfaitaires'!$F157,Listes!$E$31:$F$36,2,FALSE)),IF($C157=Listes!$B$33,IF('Dépenses forfaitaires'!$E157&lt;=Listes!$A$64,'Dépenses forfaitaires'!$E157*Listes!$A$65,IF('Dépenses forfaitaires'!$E157&gt;Listes!$D$64,'Dépenses forfaitaires'!$E157*Listes!$D$65,(('Dépenses forfaitaires'!$E157*Listes!$B$65)+Listes!$C$65)))))))</f>
        <v/>
      </c>
      <c r="Q157" s="100" t="str">
        <f t="shared" si="5"/>
        <v/>
      </c>
      <c r="R157" s="210"/>
    </row>
    <row r="158" spans="1:18" ht="29.25" customHeight="1" x14ac:dyDescent="0.25">
      <c r="A158" s="43">
        <v>152</v>
      </c>
      <c r="B158" s="19"/>
      <c r="C158" s="19"/>
      <c r="D158" s="19"/>
      <c r="E158" s="19"/>
      <c r="F158" s="19"/>
      <c r="G158" s="19"/>
      <c r="H158" s="106" t="str">
        <f>IF(C158="","",IF(C158="","",(VLOOKUP(C158,Listes!$B$31:$C$35,2,FALSE))))</f>
        <v/>
      </c>
      <c r="I158" s="210" t="str">
        <f t="shared" si="4"/>
        <v/>
      </c>
      <c r="J158" s="210"/>
      <c r="K158" s="210"/>
      <c r="L158" s="210"/>
      <c r="M158" s="100" t="str">
        <f>IF(H158="","",IF(H158="","",(VLOOKUP(H158,Listes!$C$31:$D$35,2,FALSE))))</f>
        <v/>
      </c>
      <c r="N158" s="99" t="str">
        <f>IF($H158="","",IF($C158=Listes!$B$32,IF('Dépenses forfaitaires'!$E158&lt;=Listes!$B$53,('Dépenses forfaitaires'!$E158*(VLOOKUP('Dépenses forfaitaires'!$D158,Listes!$A$54:$E$60,2,FALSE))),IF('Dépenses forfaitaires'!$E158&gt;Listes!$E$53,('Dépenses forfaitaires'!$E158*(VLOOKUP('Dépenses forfaitaires'!$D158,Listes!$A$54:$E$60,5,FALSE))),('Dépenses forfaitaires'!$E158*(VLOOKUP('Dépenses forfaitaires'!$D158,Listes!$A$54:$E$60,3,FALSE)))+(VLOOKUP('Dépenses forfaitaires'!$D158,Listes!$A$54:$E$60,4,FALSE))))))</f>
        <v/>
      </c>
      <c r="O158" s="99" t="str">
        <f>IF($H158="","",IF($C158=Listes!$B$31,IF('Dépenses forfaitaires'!$E158&lt;=Listes!$B$42,('Dépenses forfaitaires'!$E158*(VLOOKUP('Dépenses forfaitaires'!$D158,Listes!$A$43:$E$49,2,FALSE))),IF('Dépenses forfaitaires'!$E158&gt;Listes!$D$42,('Dépenses forfaitaires'!$E158*(VLOOKUP('Dépenses forfaitaires'!$D158,Listes!$A$43:$E$49,5,FALSE))),('Dépenses forfaitaires'!$E158*(VLOOKUP('Dépenses forfaitaires'!$D158,Listes!$A$43:$E$49,3,FALSE)))+(VLOOKUP('Dépenses forfaitaires'!$D158,Listes!$A$43:$E$49,4,FALSE))))))</f>
        <v/>
      </c>
      <c r="P158" s="99" t="str">
        <f>IF($H158="","",IF($C158=Listes!$B$34,Listes!$I$31,IF($C158=Listes!$B$35,(VLOOKUP('Dépenses forfaitaires'!$F158,Listes!$E$31:$F$36,2,FALSE)),IF($C158=Listes!$B$33,IF('Dépenses forfaitaires'!$E158&lt;=Listes!$A$64,'Dépenses forfaitaires'!$E158*Listes!$A$65,IF('Dépenses forfaitaires'!$E158&gt;Listes!$D$64,'Dépenses forfaitaires'!$E158*Listes!$D$65,(('Dépenses forfaitaires'!$E158*Listes!$B$65)+Listes!$C$65)))))))</f>
        <v/>
      </c>
      <c r="Q158" s="100" t="str">
        <f t="shared" si="5"/>
        <v/>
      </c>
      <c r="R158" s="210"/>
    </row>
    <row r="159" spans="1:18" ht="29.25" customHeight="1" x14ac:dyDescent="0.25">
      <c r="A159" s="43">
        <v>153</v>
      </c>
      <c r="B159" s="19"/>
      <c r="C159" s="19"/>
      <c r="D159" s="19"/>
      <c r="E159" s="19"/>
      <c r="F159" s="19"/>
      <c r="G159" s="19"/>
      <c r="H159" s="106" t="str">
        <f>IF(C159="","",IF(C159="","",(VLOOKUP(C159,Listes!$B$31:$C$35,2,FALSE))))</f>
        <v/>
      </c>
      <c r="I159" s="210" t="str">
        <f t="shared" si="4"/>
        <v/>
      </c>
      <c r="J159" s="210"/>
      <c r="K159" s="210"/>
      <c r="L159" s="210"/>
      <c r="M159" s="100" t="str">
        <f>IF(H159="","",IF(H159="","",(VLOOKUP(H159,Listes!$C$31:$D$35,2,FALSE))))</f>
        <v/>
      </c>
      <c r="N159" s="99" t="str">
        <f>IF($H159="","",IF($C159=Listes!$B$32,IF('Dépenses forfaitaires'!$E159&lt;=Listes!$B$53,('Dépenses forfaitaires'!$E159*(VLOOKUP('Dépenses forfaitaires'!$D159,Listes!$A$54:$E$60,2,FALSE))),IF('Dépenses forfaitaires'!$E159&gt;Listes!$E$53,('Dépenses forfaitaires'!$E159*(VLOOKUP('Dépenses forfaitaires'!$D159,Listes!$A$54:$E$60,5,FALSE))),('Dépenses forfaitaires'!$E159*(VLOOKUP('Dépenses forfaitaires'!$D159,Listes!$A$54:$E$60,3,FALSE)))+(VLOOKUP('Dépenses forfaitaires'!$D159,Listes!$A$54:$E$60,4,FALSE))))))</f>
        <v/>
      </c>
      <c r="O159" s="99" t="str">
        <f>IF($H159="","",IF($C159=Listes!$B$31,IF('Dépenses forfaitaires'!$E159&lt;=Listes!$B$42,('Dépenses forfaitaires'!$E159*(VLOOKUP('Dépenses forfaitaires'!$D159,Listes!$A$43:$E$49,2,FALSE))),IF('Dépenses forfaitaires'!$E159&gt;Listes!$D$42,('Dépenses forfaitaires'!$E159*(VLOOKUP('Dépenses forfaitaires'!$D159,Listes!$A$43:$E$49,5,FALSE))),('Dépenses forfaitaires'!$E159*(VLOOKUP('Dépenses forfaitaires'!$D159,Listes!$A$43:$E$49,3,FALSE)))+(VLOOKUP('Dépenses forfaitaires'!$D159,Listes!$A$43:$E$49,4,FALSE))))))</f>
        <v/>
      </c>
      <c r="P159" s="99" t="str">
        <f>IF($H159="","",IF($C159=Listes!$B$34,Listes!$I$31,IF($C159=Listes!$B$35,(VLOOKUP('Dépenses forfaitaires'!$F159,Listes!$E$31:$F$36,2,FALSE)),IF($C159=Listes!$B$33,IF('Dépenses forfaitaires'!$E159&lt;=Listes!$A$64,'Dépenses forfaitaires'!$E159*Listes!$A$65,IF('Dépenses forfaitaires'!$E159&gt;Listes!$D$64,'Dépenses forfaitaires'!$E159*Listes!$D$65,(('Dépenses forfaitaires'!$E159*Listes!$B$65)+Listes!$C$65)))))))</f>
        <v/>
      </c>
      <c r="Q159" s="100" t="str">
        <f t="shared" si="5"/>
        <v/>
      </c>
      <c r="R159" s="210"/>
    </row>
    <row r="160" spans="1:18" ht="29.25" customHeight="1" x14ac:dyDescent="0.25">
      <c r="A160" s="43">
        <v>154</v>
      </c>
      <c r="B160" s="19"/>
      <c r="C160" s="19"/>
      <c r="D160" s="19"/>
      <c r="E160" s="19"/>
      <c r="F160" s="19"/>
      <c r="G160" s="19"/>
      <c r="H160" s="106" t="str">
        <f>IF(C160="","",IF(C160="","",(VLOOKUP(C160,Listes!$B$31:$C$35,2,FALSE))))</f>
        <v/>
      </c>
      <c r="I160" s="210" t="str">
        <f t="shared" si="4"/>
        <v/>
      </c>
      <c r="J160" s="210"/>
      <c r="K160" s="210"/>
      <c r="L160" s="210"/>
      <c r="M160" s="100" t="str">
        <f>IF(H160="","",IF(H160="","",(VLOOKUP(H160,Listes!$C$31:$D$35,2,FALSE))))</f>
        <v/>
      </c>
      <c r="N160" s="99" t="str">
        <f>IF($H160="","",IF($C160=Listes!$B$32,IF('Dépenses forfaitaires'!$E160&lt;=Listes!$B$53,('Dépenses forfaitaires'!$E160*(VLOOKUP('Dépenses forfaitaires'!$D160,Listes!$A$54:$E$60,2,FALSE))),IF('Dépenses forfaitaires'!$E160&gt;Listes!$E$53,('Dépenses forfaitaires'!$E160*(VLOOKUP('Dépenses forfaitaires'!$D160,Listes!$A$54:$E$60,5,FALSE))),('Dépenses forfaitaires'!$E160*(VLOOKUP('Dépenses forfaitaires'!$D160,Listes!$A$54:$E$60,3,FALSE)))+(VLOOKUP('Dépenses forfaitaires'!$D160,Listes!$A$54:$E$60,4,FALSE))))))</f>
        <v/>
      </c>
      <c r="O160" s="99" t="str">
        <f>IF($H160="","",IF($C160=Listes!$B$31,IF('Dépenses forfaitaires'!$E160&lt;=Listes!$B$42,('Dépenses forfaitaires'!$E160*(VLOOKUP('Dépenses forfaitaires'!$D160,Listes!$A$43:$E$49,2,FALSE))),IF('Dépenses forfaitaires'!$E160&gt;Listes!$D$42,('Dépenses forfaitaires'!$E160*(VLOOKUP('Dépenses forfaitaires'!$D160,Listes!$A$43:$E$49,5,FALSE))),('Dépenses forfaitaires'!$E160*(VLOOKUP('Dépenses forfaitaires'!$D160,Listes!$A$43:$E$49,3,FALSE)))+(VLOOKUP('Dépenses forfaitaires'!$D160,Listes!$A$43:$E$49,4,FALSE))))))</f>
        <v/>
      </c>
      <c r="P160" s="99" t="str">
        <f>IF($H160="","",IF($C160=Listes!$B$34,Listes!$I$31,IF($C160=Listes!$B$35,(VLOOKUP('Dépenses forfaitaires'!$F160,Listes!$E$31:$F$36,2,FALSE)),IF($C160=Listes!$B$33,IF('Dépenses forfaitaires'!$E160&lt;=Listes!$A$64,'Dépenses forfaitaires'!$E160*Listes!$A$65,IF('Dépenses forfaitaires'!$E160&gt;Listes!$D$64,'Dépenses forfaitaires'!$E160*Listes!$D$65,(('Dépenses forfaitaires'!$E160*Listes!$B$65)+Listes!$C$65)))))))</f>
        <v/>
      </c>
      <c r="Q160" s="100" t="str">
        <f t="shared" si="5"/>
        <v/>
      </c>
      <c r="R160" s="210"/>
    </row>
    <row r="161" spans="1:18" ht="29.25" customHeight="1" x14ac:dyDescent="0.25">
      <c r="A161" s="43">
        <v>155</v>
      </c>
      <c r="B161" s="19"/>
      <c r="C161" s="19"/>
      <c r="D161" s="19"/>
      <c r="E161" s="19"/>
      <c r="F161" s="19"/>
      <c r="G161" s="19"/>
      <c r="H161" s="106" t="str">
        <f>IF(C161="","",IF(C161="","",(VLOOKUP(C161,Listes!$B$31:$C$35,2,FALSE))))</f>
        <v/>
      </c>
      <c r="I161" s="210" t="str">
        <f t="shared" si="4"/>
        <v/>
      </c>
      <c r="J161" s="210"/>
      <c r="K161" s="210"/>
      <c r="L161" s="210"/>
      <c r="M161" s="100" t="str">
        <f>IF(H161="","",IF(H161="","",(VLOOKUP(H161,Listes!$C$31:$D$35,2,FALSE))))</f>
        <v/>
      </c>
      <c r="N161" s="99" t="str">
        <f>IF($H161="","",IF($C161=Listes!$B$32,IF('Dépenses forfaitaires'!$E161&lt;=Listes!$B$53,('Dépenses forfaitaires'!$E161*(VLOOKUP('Dépenses forfaitaires'!$D161,Listes!$A$54:$E$60,2,FALSE))),IF('Dépenses forfaitaires'!$E161&gt;Listes!$E$53,('Dépenses forfaitaires'!$E161*(VLOOKUP('Dépenses forfaitaires'!$D161,Listes!$A$54:$E$60,5,FALSE))),('Dépenses forfaitaires'!$E161*(VLOOKUP('Dépenses forfaitaires'!$D161,Listes!$A$54:$E$60,3,FALSE)))+(VLOOKUP('Dépenses forfaitaires'!$D161,Listes!$A$54:$E$60,4,FALSE))))))</f>
        <v/>
      </c>
      <c r="O161" s="99" t="str">
        <f>IF($H161="","",IF($C161=Listes!$B$31,IF('Dépenses forfaitaires'!$E161&lt;=Listes!$B$42,('Dépenses forfaitaires'!$E161*(VLOOKUP('Dépenses forfaitaires'!$D161,Listes!$A$43:$E$49,2,FALSE))),IF('Dépenses forfaitaires'!$E161&gt;Listes!$D$42,('Dépenses forfaitaires'!$E161*(VLOOKUP('Dépenses forfaitaires'!$D161,Listes!$A$43:$E$49,5,FALSE))),('Dépenses forfaitaires'!$E161*(VLOOKUP('Dépenses forfaitaires'!$D161,Listes!$A$43:$E$49,3,FALSE)))+(VLOOKUP('Dépenses forfaitaires'!$D161,Listes!$A$43:$E$49,4,FALSE))))))</f>
        <v/>
      </c>
      <c r="P161" s="99" t="str">
        <f>IF($H161="","",IF($C161=Listes!$B$34,Listes!$I$31,IF($C161=Listes!$B$35,(VLOOKUP('Dépenses forfaitaires'!$F161,Listes!$E$31:$F$36,2,FALSE)),IF($C161=Listes!$B$33,IF('Dépenses forfaitaires'!$E161&lt;=Listes!$A$64,'Dépenses forfaitaires'!$E161*Listes!$A$65,IF('Dépenses forfaitaires'!$E161&gt;Listes!$D$64,'Dépenses forfaitaires'!$E161*Listes!$D$65,(('Dépenses forfaitaires'!$E161*Listes!$B$65)+Listes!$C$65)))))))</f>
        <v/>
      </c>
      <c r="Q161" s="100" t="str">
        <f t="shared" si="5"/>
        <v/>
      </c>
      <c r="R161" s="210"/>
    </row>
    <row r="162" spans="1:18" ht="29.25" customHeight="1" x14ac:dyDescent="0.25">
      <c r="A162" s="43">
        <v>156</v>
      </c>
      <c r="B162" s="19"/>
      <c r="C162" s="19"/>
      <c r="D162" s="19"/>
      <c r="E162" s="19"/>
      <c r="F162" s="19"/>
      <c r="G162" s="19"/>
      <c r="H162" s="106" t="str">
        <f>IF(C162="","",IF(C162="","",(VLOOKUP(C162,Listes!$B$31:$C$35,2,FALSE))))</f>
        <v/>
      </c>
      <c r="I162" s="210" t="str">
        <f t="shared" si="4"/>
        <v/>
      </c>
      <c r="J162" s="210"/>
      <c r="K162" s="210"/>
      <c r="L162" s="210"/>
      <c r="M162" s="100" t="str">
        <f>IF(H162="","",IF(H162="","",(VLOOKUP(H162,Listes!$C$31:$D$35,2,FALSE))))</f>
        <v/>
      </c>
      <c r="N162" s="99" t="str">
        <f>IF($H162="","",IF($C162=Listes!$B$32,IF('Dépenses forfaitaires'!$E162&lt;=Listes!$B$53,('Dépenses forfaitaires'!$E162*(VLOOKUP('Dépenses forfaitaires'!$D162,Listes!$A$54:$E$60,2,FALSE))),IF('Dépenses forfaitaires'!$E162&gt;Listes!$E$53,('Dépenses forfaitaires'!$E162*(VLOOKUP('Dépenses forfaitaires'!$D162,Listes!$A$54:$E$60,5,FALSE))),('Dépenses forfaitaires'!$E162*(VLOOKUP('Dépenses forfaitaires'!$D162,Listes!$A$54:$E$60,3,FALSE)))+(VLOOKUP('Dépenses forfaitaires'!$D162,Listes!$A$54:$E$60,4,FALSE))))))</f>
        <v/>
      </c>
      <c r="O162" s="99" t="str">
        <f>IF($H162="","",IF($C162=Listes!$B$31,IF('Dépenses forfaitaires'!$E162&lt;=Listes!$B$42,('Dépenses forfaitaires'!$E162*(VLOOKUP('Dépenses forfaitaires'!$D162,Listes!$A$43:$E$49,2,FALSE))),IF('Dépenses forfaitaires'!$E162&gt;Listes!$D$42,('Dépenses forfaitaires'!$E162*(VLOOKUP('Dépenses forfaitaires'!$D162,Listes!$A$43:$E$49,5,FALSE))),('Dépenses forfaitaires'!$E162*(VLOOKUP('Dépenses forfaitaires'!$D162,Listes!$A$43:$E$49,3,FALSE)))+(VLOOKUP('Dépenses forfaitaires'!$D162,Listes!$A$43:$E$49,4,FALSE))))))</f>
        <v/>
      </c>
      <c r="P162" s="99" t="str">
        <f>IF($H162="","",IF($C162=Listes!$B$34,Listes!$I$31,IF($C162=Listes!$B$35,(VLOOKUP('Dépenses forfaitaires'!$F162,Listes!$E$31:$F$36,2,FALSE)),IF($C162=Listes!$B$33,IF('Dépenses forfaitaires'!$E162&lt;=Listes!$A$64,'Dépenses forfaitaires'!$E162*Listes!$A$65,IF('Dépenses forfaitaires'!$E162&gt;Listes!$D$64,'Dépenses forfaitaires'!$E162*Listes!$D$65,(('Dépenses forfaitaires'!$E162*Listes!$B$65)+Listes!$C$65)))))))</f>
        <v/>
      </c>
      <c r="Q162" s="100" t="str">
        <f t="shared" si="5"/>
        <v/>
      </c>
      <c r="R162" s="210"/>
    </row>
    <row r="163" spans="1:18" ht="29.25" customHeight="1" x14ac:dyDescent="0.25">
      <c r="A163" s="43">
        <v>157</v>
      </c>
      <c r="B163" s="19"/>
      <c r="C163" s="19"/>
      <c r="D163" s="19"/>
      <c r="E163" s="19"/>
      <c r="F163" s="19"/>
      <c r="G163" s="19"/>
      <c r="H163" s="106" t="str">
        <f>IF(C163="","",IF(C163="","",(VLOOKUP(C163,Listes!$B$31:$C$35,2,FALSE))))</f>
        <v/>
      </c>
      <c r="I163" s="210" t="str">
        <f t="shared" si="4"/>
        <v/>
      </c>
      <c r="J163" s="210"/>
      <c r="K163" s="210"/>
      <c r="L163" s="210"/>
      <c r="M163" s="100" t="str">
        <f>IF(H163="","",IF(H163="","",(VLOOKUP(H163,Listes!$C$31:$D$35,2,FALSE))))</f>
        <v/>
      </c>
      <c r="N163" s="99" t="str">
        <f>IF($H163="","",IF($C163=Listes!$B$32,IF('Dépenses forfaitaires'!$E163&lt;=Listes!$B$53,('Dépenses forfaitaires'!$E163*(VLOOKUP('Dépenses forfaitaires'!$D163,Listes!$A$54:$E$60,2,FALSE))),IF('Dépenses forfaitaires'!$E163&gt;Listes!$E$53,('Dépenses forfaitaires'!$E163*(VLOOKUP('Dépenses forfaitaires'!$D163,Listes!$A$54:$E$60,5,FALSE))),('Dépenses forfaitaires'!$E163*(VLOOKUP('Dépenses forfaitaires'!$D163,Listes!$A$54:$E$60,3,FALSE)))+(VLOOKUP('Dépenses forfaitaires'!$D163,Listes!$A$54:$E$60,4,FALSE))))))</f>
        <v/>
      </c>
      <c r="O163" s="99" t="str">
        <f>IF($H163="","",IF($C163=Listes!$B$31,IF('Dépenses forfaitaires'!$E163&lt;=Listes!$B$42,('Dépenses forfaitaires'!$E163*(VLOOKUP('Dépenses forfaitaires'!$D163,Listes!$A$43:$E$49,2,FALSE))),IF('Dépenses forfaitaires'!$E163&gt;Listes!$D$42,('Dépenses forfaitaires'!$E163*(VLOOKUP('Dépenses forfaitaires'!$D163,Listes!$A$43:$E$49,5,FALSE))),('Dépenses forfaitaires'!$E163*(VLOOKUP('Dépenses forfaitaires'!$D163,Listes!$A$43:$E$49,3,FALSE)))+(VLOOKUP('Dépenses forfaitaires'!$D163,Listes!$A$43:$E$49,4,FALSE))))))</f>
        <v/>
      </c>
      <c r="P163" s="99" t="str">
        <f>IF($H163="","",IF($C163=Listes!$B$34,Listes!$I$31,IF($C163=Listes!$B$35,(VLOOKUP('Dépenses forfaitaires'!$F163,Listes!$E$31:$F$36,2,FALSE)),IF($C163=Listes!$B$33,IF('Dépenses forfaitaires'!$E163&lt;=Listes!$A$64,'Dépenses forfaitaires'!$E163*Listes!$A$65,IF('Dépenses forfaitaires'!$E163&gt;Listes!$D$64,'Dépenses forfaitaires'!$E163*Listes!$D$65,(('Dépenses forfaitaires'!$E163*Listes!$B$65)+Listes!$C$65)))))))</f>
        <v/>
      </c>
      <c r="Q163" s="100" t="str">
        <f t="shared" si="5"/>
        <v/>
      </c>
      <c r="R163" s="210"/>
    </row>
    <row r="164" spans="1:18" ht="29.25" customHeight="1" x14ac:dyDescent="0.25">
      <c r="A164" s="43">
        <v>158</v>
      </c>
      <c r="B164" s="19"/>
      <c r="C164" s="19"/>
      <c r="D164" s="19"/>
      <c r="E164" s="19"/>
      <c r="F164" s="19"/>
      <c r="G164" s="19"/>
      <c r="H164" s="106" t="str">
        <f>IF(C164="","",IF(C164="","",(VLOOKUP(C164,Listes!$B$31:$C$35,2,FALSE))))</f>
        <v/>
      </c>
      <c r="I164" s="210" t="str">
        <f t="shared" si="4"/>
        <v/>
      </c>
      <c r="J164" s="210"/>
      <c r="K164" s="210"/>
      <c r="L164" s="210"/>
      <c r="M164" s="100" t="str">
        <f>IF(H164="","",IF(H164="","",(VLOOKUP(H164,Listes!$C$31:$D$35,2,FALSE))))</f>
        <v/>
      </c>
      <c r="N164" s="99" t="str">
        <f>IF($H164="","",IF($C164=Listes!$B$32,IF('Dépenses forfaitaires'!$E164&lt;=Listes!$B$53,('Dépenses forfaitaires'!$E164*(VLOOKUP('Dépenses forfaitaires'!$D164,Listes!$A$54:$E$60,2,FALSE))),IF('Dépenses forfaitaires'!$E164&gt;Listes!$E$53,('Dépenses forfaitaires'!$E164*(VLOOKUP('Dépenses forfaitaires'!$D164,Listes!$A$54:$E$60,5,FALSE))),('Dépenses forfaitaires'!$E164*(VLOOKUP('Dépenses forfaitaires'!$D164,Listes!$A$54:$E$60,3,FALSE)))+(VLOOKUP('Dépenses forfaitaires'!$D164,Listes!$A$54:$E$60,4,FALSE))))))</f>
        <v/>
      </c>
      <c r="O164" s="99" t="str">
        <f>IF($H164="","",IF($C164=Listes!$B$31,IF('Dépenses forfaitaires'!$E164&lt;=Listes!$B$42,('Dépenses forfaitaires'!$E164*(VLOOKUP('Dépenses forfaitaires'!$D164,Listes!$A$43:$E$49,2,FALSE))),IF('Dépenses forfaitaires'!$E164&gt;Listes!$D$42,('Dépenses forfaitaires'!$E164*(VLOOKUP('Dépenses forfaitaires'!$D164,Listes!$A$43:$E$49,5,FALSE))),('Dépenses forfaitaires'!$E164*(VLOOKUP('Dépenses forfaitaires'!$D164,Listes!$A$43:$E$49,3,FALSE)))+(VLOOKUP('Dépenses forfaitaires'!$D164,Listes!$A$43:$E$49,4,FALSE))))))</f>
        <v/>
      </c>
      <c r="P164" s="99" t="str">
        <f>IF($H164="","",IF($C164=Listes!$B$34,Listes!$I$31,IF($C164=Listes!$B$35,(VLOOKUP('Dépenses forfaitaires'!$F164,Listes!$E$31:$F$36,2,FALSE)),IF($C164=Listes!$B$33,IF('Dépenses forfaitaires'!$E164&lt;=Listes!$A$64,'Dépenses forfaitaires'!$E164*Listes!$A$65,IF('Dépenses forfaitaires'!$E164&gt;Listes!$D$64,'Dépenses forfaitaires'!$E164*Listes!$D$65,(('Dépenses forfaitaires'!$E164*Listes!$B$65)+Listes!$C$65)))))))</f>
        <v/>
      </c>
      <c r="Q164" s="100" t="str">
        <f t="shared" si="5"/>
        <v/>
      </c>
      <c r="R164" s="210"/>
    </row>
    <row r="165" spans="1:18" ht="29.25" customHeight="1" x14ac:dyDescent="0.25">
      <c r="A165" s="43">
        <v>159</v>
      </c>
      <c r="B165" s="19"/>
      <c r="C165" s="19"/>
      <c r="D165" s="19"/>
      <c r="E165" s="19"/>
      <c r="F165" s="19"/>
      <c r="G165" s="19"/>
      <c r="H165" s="106" t="str">
        <f>IF(C165="","",IF(C165="","",(VLOOKUP(C165,Listes!$B$31:$C$35,2,FALSE))))</f>
        <v/>
      </c>
      <c r="I165" s="210" t="str">
        <f t="shared" si="4"/>
        <v/>
      </c>
      <c r="J165" s="210"/>
      <c r="K165" s="210"/>
      <c r="L165" s="210"/>
      <c r="M165" s="100" t="str">
        <f>IF(H165="","",IF(H165="","",(VLOOKUP(H165,Listes!$C$31:$D$35,2,FALSE))))</f>
        <v/>
      </c>
      <c r="N165" s="99" t="str">
        <f>IF($H165="","",IF($C165=Listes!$B$32,IF('Dépenses forfaitaires'!$E165&lt;=Listes!$B$53,('Dépenses forfaitaires'!$E165*(VLOOKUP('Dépenses forfaitaires'!$D165,Listes!$A$54:$E$60,2,FALSE))),IF('Dépenses forfaitaires'!$E165&gt;Listes!$E$53,('Dépenses forfaitaires'!$E165*(VLOOKUP('Dépenses forfaitaires'!$D165,Listes!$A$54:$E$60,5,FALSE))),('Dépenses forfaitaires'!$E165*(VLOOKUP('Dépenses forfaitaires'!$D165,Listes!$A$54:$E$60,3,FALSE)))+(VLOOKUP('Dépenses forfaitaires'!$D165,Listes!$A$54:$E$60,4,FALSE))))))</f>
        <v/>
      </c>
      <c r="O165" s="99" t="str">
        <f>IF($H165="","",IF($C165=Listes!$B$31,IF('Dépenses forfaitaires'!$E165&lt;=Listes!$B$42,('Dépenses forfaitaires'!$E165*(VLOOKUP('Dépenses forfaitaires'!$D165,Listes!$A$43:$E$49,2,FALSE))),IF('Dépenses forfaitaires'!$E165&gt;Listes!$D$42,('Dépenses forfaitaires'!$E165*(VLOOKUP('Dépenses forfaitaires'!$D165,Listes!$A$43:$E$49,5,FALSE))),('Dépenses forfaitaires'!$E165*(VLOOKUP('Dépenses forfaitaires'!$D165,Listes!$A$43:$E$49,3,FALSE)))+(VLOOKUP('Dépenses forfaitaires'!$D165,Listes!$A$43:$E$49,4,FALSE))))))</f>
        <v/>
      </c>
      <c r="P165" s="99" t="str">
        <f>IF($H165="","",IF($C165=Listes!$B$34,Listes!$I$31,IF($C165=Listes!$B$35,(VLOOKUP('Dépenses forfaitaires'!$F165,Listes!$E$31:$F$36,2,FALSE)),IF($C165=Listes!$B$33,IF('Dépenses forfaitaires'!$E165&lt;=Listes!$A$64,'Dépenses forfaitaires'!$E165*Listes!$A$65,IF('Dépenses forfaitaires'!$E165&gt;Listes!$D$64,'Dépenses forfaitaires'!$E165*Listes!$D$65,(('Dépenses forfaitaires'!$E165*Listes!$B$65)+Listes!$C$65)))))))</f>
        <v/>
      </c>
      <c r="Q165" s="100" t="str">
        <f t="shared" si="5"/>
        <v/>
      </c>
      <c r="R165" s="210"/>
    </row>
    <row r="166" spans="1:18" ht="29.25" customHeight="1" x14ac:dyDescent="0.25">
      <c r="A166" s="43">
        <v>160</v>
      </c>
      <c r="B166" s="19"/>
      <c r="C166" s="19"/>
      <c r="D166" s="19"/>
      <c r="E166" s="19"/>
      <c r="F166" s="19"/>
      <c r="G166" s="19"/>
      <c r="H166" s="106" t="str">
        <f>IF(C166="","",IF(C166="","",(VLOOKUP(C166,Listes!$B$31:$C$35,2,FALSE))))</f>
        <v/>
      </c>
      <c r="I166" s="210" t="str">
        <f t="shared" si="4"/>
        <v/>
      </c>
      <c r="J166" s="210"/>
      <c r="K166" s="210"/>
      <c r="L166" s="210"/>
      <c r="M166" s="100" t="str">
        <f>IF(H166="","",IF(H166="","",(VLOOKUP(H166,Listes!$C$31:$D$35,2,FALSE))))</f>
        <v/>
      </c>
      <c r="N166" s="99" t="str">
        <f>IF($H166="","",IF($C166=Listes!$B$32,IF('Dépenses forfaitaires'!$E166&lt;=Listes!$B$53,('Dépenses forfaitaires'!$E166*(VLOOKUP('Dépenses forfaitaires'!$D166,Listes!$A$54:$E$60,2,FALSE))),IF('Dépenses forfaitaires'!$E166&gt;Listes!$E$53,('Dépenses forfaitaires'!$E166*(VLOOKUP('Dépenses forfaitaires'!$D166,Listes!$A$54:$E$60,5,FALSE))),('Dépenses forfaitaires'!$E166*(VLOOKUP('Dépenses forfaitaires'!$D166,Listes!$A$54:$E$60,3,FALSE)))+(VLOOKUP('Dépenses forfaitaires'!$D166,Listes!$A$54:$E$60,4,FALSE))))))</f>
        <v/>
      </c>
      <c r="O166" s="99" t="str">
        <f>IF($H166="","",IF($C166=Listes!$B$31,IF('Dépenses forfaitaires'!$E166&lt;=Listes!$B$42,('Dépenses forfaitaires'!$E166*(VLOOKUP('Dépenses forfaitaires'!$D166,Listes!$A$43:$E$49,2,FALSE))),IF('Dépenses forfaitaires'!$E166&gt;Listes!$D$42,('Dépenses forfaitaires'!$E166*(VLOOKUP('Dépenses forfaitaires'!$D166,Listes!$A$43:$E$49,5,FALSE))),('Dépenses forfaitaires'!$E166*(VLOOKUP('Dépenses forfaitaires'!$D166,Listes!$A$43:$E$49,3,FALSE)))+(VLOOKUP('Dépenses forfaitaires'!$D166,Listes!$A$43:$E$49,4,FALSE))))))</f>
        <v/>
      </c>
      <c r="P166" s="99" t="str">
        <f>IF($H166="","",IF($C166=Listes!$B$34,Listes!$I$31,IF($C166=Listes!$B$35,(VLOOKUP('Dépenses forfaitaires'!$F166,Listes!$E$31:$F$36,2,FALSE)),IF($C166=Listes!$B$33,IF('Dépenses forfaitaires'!$E166&lt;=Listes!$A$64,'Dépenses forfaitaires'!$E166*Listes!$A$65,IF('Dépenses forfaitaires'!$E166&gt;Listes!$D$64,'Dépenses forfaitaires'!$E166*Listes!$D$65,(('Dépenses forfaitaires'!$E166*Listes!$B$65)+Listes!$C$65)))))))</f>
        <v/>
      </c>
      <c r="Q166" s="100" t="str">
        <f t="shared" si="5"/>
        <v/>
      </c>
      <c r="R166" s="210"/>
    </row>
    <row r="167" spans="1:18" ht="29.25" customHeight="1" x14ac:dyDescent="0.25">
      <c r="A167" s="43">
        <v>161</v>
      </c>
      <c r="B167" s="19"/>
      <c r="C167" s="19"/>
      <c r="D167" s="19"/>
      <c r="E167" s="19"/>
      <c r="F167" s="19"/>
      <c r="G167" s="19"/>
      <c r="H167" s="106" t="str">
        <f>IF(C167="","",IF(C167="","",(VLOOKUP(C167,Listes!$B$31:$C$35,2,FALSE))))</f>
        <v/>
      </c>
      <c r="I167" s="210" t="str">
        <f t="shared" si="4"/>
        <v/>
      </c>
      <c r="J167" s="210"/>
      <c r="K167" s="210"/>
      <c r="L167" s="210"/>
      <c r="M167" s="100" t="str">
        <f>IF(H167="","",IF(H167="","",(VLOOKUP(H167,Listes!$C$31:$D$35,2,FALSE))))</f>
        <v/>
      </c>
      <c r="N167" s="99" t="str">
        <f>IF($H167="","",IF($C167=Listes!$B$32,IF('Dépenses forfaitaires'!$E167&lt;=Listes!$B$53,('Dépenses forfaitaires'!$E167*(VLOOKUP('Dépenses forfaitaires'!$D167,Listes!$A$54:$E$60,2,FALSE))),IF('Dépenses forfaitaires'!$E167&gt;Listes!$E$53,('Dépenses forfaitaires'!$E167*(VLOOKUP('Dépenses forfaitaires'!$D167,Listes!$A$54:$E$60,5,FALSE))),('Dépenses forfaitaires'!$E167*(VLOOKUP('Dépenses forfaitaires'!$D167,Listes!$A$54:$E$60,3,FALSE)))+(VLOOKUP('Dépenses forfaitaires'!$D167,Listes!$A$54:$E$60,4,FALSE))))))</f>
        <v/>
      </c>
      <c r="O167" s="99" t="str">
        <f>IF($H167="","",IF($C167=Listes!$B$31,IF('Dépenses forfaitaires'!$E167&lt;=Listes!$B$42,('Dépenses forfaitaires'!$E167*(VLOOKUP('Dépenses forfaitaires'!$D167,Listes!$A$43:$E$49,2,FALSE))),IF('Dépenses forfaitaires'!$E167&gt;Listes!$D$42,('Dépenses forfaitaires'!$E167*(VLOOKUP('Dépenses forfaitaires'!$D167,Listes!$A$43:$E$49,5,FALSE))),('Dépenses forfaitaires'!$E167*(VLOOKUP('Dépenses forfaitaires'!$D167,Listes!$A$43:$E$49,3,FALSE)))+(VLOOKUP('Dépenses forfaitaires'!$D167,Listes!$A$43:$E$49,4,FALSE))))))</f>
        <v/>
      </c>
      <c r="P167" s="99" t="str">
        <f>IF($H167="","",IF($C167=Listes!$B$34,Listes!$I$31,IF($C167=Listes!$B$35,(VLOOKUP('Dépenses forfaitaires'!$F167,Listes!$E$31:$F$36,2,FALSE)),IF($C167=Listes!$B$33,IF('Dépenses forfaitaires'!$E167&lt;=Listes!$A$64,'Dépenses forfaitaires'!$E167*Listes!$A$65,IF('Dépenses forfaitaires'!$E167&gt;Listes!$D$64,'Dépenses forfaitaires'!$E167*Listes!$D$65,(('Dépenses forfaitaires'!$E167*Listes!$B$65)+Listes!$C$65)))))))</f>
        <v/>
      </c>
      <c r="Q167" s="100" t="str">
        <f t="shared" si="5"/>
        <v/>
      </c>
      <c r="R167" s="210"/>
    </row>
    <row r="168" spans="1:18" ht="29.25" customHeight="1" x14ac:dyDescent="0.25">
      <c r="A168" s="43">
        <v>162</v>
      </c>
      <c r="B168" s="19"/>
      <c r="C168" s="19"/>
      <c r="D168" s="19"/>
      <c r="E168" s="19"/>
      <c r="F168" s="19"/>
      <c r="G168" s="19"/>
      <c r="H168" s="106" t="str">
        <f>IF(C168="","",IF(C168="","",(VLOOKUP(C168,Listes!$B$31:$C$35,2,FALSE))))</f>
        <v/>
      </c>
      <c r="I168" s="210" t="str">
        <f t="shared" si="4"/>
        <v/>
      </c>
      <c r="J168" s="210"/>
      <c r="K168" s="210"/>
      <c r="L168" s="210"/>
      <c r="M168" s="100" t="str">
        <f>IF(H168="","",IF(H168="","",(VLOOKUP(H168,Listes!$C$31:$D$35,2,FALSE))))</f>
        <v/>
      </c>
      <c r="N168" s="99" t="str">
        <f>IF($H168="","",IF($C168=Listes!$B$32,IF('Dépenses forfaitaires'!$E168&lt;=Listes!$B$53,('Dépenses forfaitaires'!$E168*(VLOOKUP('Dépenses forfaitaires'!$D168,Listes!$A$54:$E$60,2,FALSE))),IF('Dépenses forfaitaires'!$E168&gt;Listes!$E$53,('Dépenses forfaitaires'!$E168*(VLOOKUP('Dépenses forfaitaires'!$D168,Listes!$A$54:$E$60,5,FALSE))),('Dépenses forfaitaires'!$E168*(VLOOKUP('Dépenses forfaitaires'!$D168,Listes!$A$54:$E$60,3,FALSE)))+(VLOOKUP('Dépenses forfaitaires'!$D168,Listes!$A$54:$E$60,4,FALSE))))))</f>
        <v/>
      </c>
      <c r="O168" s="99" t="str">
        <f>IF($H168="","",IF($C168=Listes!$B$31,IF('Dépenses forfaitaires'!$E168&lt;=Listes!$B$42,('Dépenses forfaitaires'!$E168*(VLOOKUP('Dépenses forfaitaires'!$D168,Listes!$A$43:$E$49,2,FALSE))),IF('Dépenses forfaitaires'!$E168&gt;Listes!$D$42,('Dépenses forfaitaires'!$E168*(VLOOKUP('Dépenses forfaitaires'!$D168,Listes!$A$43:$E$49,5,FALSE))),('Dépenses forfaitaires'!$E168*(VLOOKUP('Dépenses forfaitaires'!$D168,Listes!$A$43:$E$49,3,FALSE)))+(VLOOKUP('Dépenses forfaitaires'!$D168,Listes!$A$43:$E$49,4,FALSE))))))</f>
        <v/>
      </c>
      <c r="P168" s="99" t="str">
        <f>IF($H168="","",IF($C168=Listes!$B$34,Listes!$I$31,IF($C168=Listes!$B$35,(VLOOKUP('Dépenses forfaitaires'!$F168,Listes!$E$31:$F$36,2,FALSE)),IF($C168=Listes!$B$33,IF('Dépenses forfaitaires'!$E168&lt;=Listes!$A$64,'Dépenses forfaitaires'!$E168*Listes!$A$65,IF('Dépenses forfaitaires'!$E168&gt;Listes!$D$64,'Dépenses forfaitaires'!$E168*Listes!$D$65,(('Dépenses forfaitaires'!$E168*Listes!$B$65)+Listes!$C$65)))))))</f>
        <v/>
      </c>
      <c r="Q168" s="100" t="str">
        <f t="shared" si="5"/>
        <v/>
      </c>
      <c r="R168" s="210"/>
    </row>
    <row r="169" spans="1:18" ht="29.25" customHeight="1" x14ac:dyDescent="0.25">
      <c r="A169" s="43">
        <v>163</v>
      </c>
      <c r="B169" s="19"/>
      <c r="C169" s="19"/>
      <c r="D169" s="19"/>
      <c r="E169" s="19"/>
      <c r="F169" s="19"/>
      <c r="G169" s="19"/>
      <c r="H169" s="106" t="str">
        <f>IF(C169="","",IF(C169="","",(VLOOKUP(C169,Listes!$B$31:$C$35,2,FALSE))))</f>
        <v/>
      </c>
      <c r="I169" s="210" t="str">
        <f t="shared" si="4"/>
        <v/>
      </c>
      <c r="J169" s="210"/>
      <c r="K169" s="210"/>
      <c r="L169" s="210"/>
      <c r="M169" s="100" t="str">
        <f>IF(H169="","",IF(H169="","",(VLOOKUP(H169,Listes!$C$31:$D$35,2,FALSE))))</f>
        <v/>
      </c>
      <c r="N169" s="99" t="str">
        <f>IF($H169="","",IF($C169=Listes!$B$32,IF('Dépenses forfaitaires'!$E169&lt;=Listes!$B$53,('Dépenses forfaitaires'!$E169*(VLOOKUP('Dépenses forfaitaires'!$D169,Listes!$A$54:$E$60,2,FALSE))),IF('Dépenses forfaitaires'!$E169&gt;Listes!$E$53,('Dépenses forfaitaires'!$E169*(VLOOKUP('Dépenses forfaitaires'!$D169,Listes!$A$54:$E$60,5,FALSE))),('Dépenses forfaitaires'!$E169*(VLOOKUP('Dépenses forfaitaires'!$D169,Listes!$A$54:$E$60,3,FALSE)))+(VLOOKUP('Dépenses forfaitaires'!$D169,Listes!$A$54:$E$60,4,FALSE))))))</f>
        <v/>
      </c>
      <c r="O169" s="99" t="str">
        <f>IF($H169="","",IF($C169=Listes!$B$31,IF('Dépenses forfaitaires'!$E169&lt;=Listes!$B$42,('Dépenses forfaitaires'!$E169*(VLOOKUP('Dépenses forfaitaires'!$D169,Listes!$A$43:$E$49,2,FALSE))),IF('Dépenses forfaitaires'!$E169&gt;Listes!$D$42,('Dépenses forfaitaires'!$E169*(VLOOKUP('Dépenses forfaitaires'!$D169,Listes!$A$43:$E$49,5,FALSE))),('Dépenses forfaitaires'!$E169*(VLOOKUP('Dépenses forfaitaires'!$D169,Listes!$A$43:$E$49,3,FALSE)))+(VLOOKUP('Dépenses forfaitaires'!$D169,Listes!$A$43:$E$49,4,FALSE))))))</f>
        <v/>
      </c>
      <c r="P169" s="99" t="str">
        <f>IF($H169="","",IF($C169=Listes!$B$34,Listes!$I$31,IF($C169=Listes!$B$35,(VLOOKUP('Dépenses forfaitaires'!$F169,Listes!$E$31:$F$36,2,FALSE)),IF($C169=Listes!$B$33,IF('Dépenses forfaitaires'!$E169&lt;=Listes!$A$64,'Dépenses forfaitaires'!$E169*Listes!$A$65,IF('Dépenses forfaitaires'!$E169&gt;Listes!$D$64,'Dépenses forfaitaires'!$E169*Listes!$D$65,(('Dépenses forfaitaires'!$E169*Listes!$B$65)+Listes!$C$65)))))))</f>
        <v/>
      </c>
      <c r="Q169" s="100" t="str">
        <f t="shared" si="5"/>
        <v/>
      </c>
      <c r="R169" s="210"/>
    </row>
    <row r="170" spans="1:18" ht="29.25" customHeight="1" x14ac:dyDescent="0.25">
      <c r="A170" s="43">
        <v>164</v>
      </c>
      <c r="B170" s="19"/>
      <c r="C170" s="19"/>
      <c r="D170" s="19"/>
      <c r="E170" s="19"/>
      <c r="F170" s="19"/>
      <c r="G170" s="19"/>
      <c r="H170" s="106" t="str">
        <f>IF(C170="","",IF(C170="","",(VLOOKUP(C170,Listes!$B$31:$C$35,2,FALSE))))</f>
        <v/>
      </c>
      <c r="I170" s="210" t="str">
        <f t="shared" si="4"/>
        <v/>
      </c>
      <c r="J170" s="210"/>
      <c r="K170" s="210"/>
      <c r="L170" s="210"/>
      <c r="M170" s="100" t="str">
        <f>IF(H170="","",IF(H170="","",(VLOOKUP(H170,Listes!$C$31:$D$35,2,FALSE))))</f>
        <v/>
      </c>
      <c r="N170" s="99" t="str">
        <f>IF($H170="","",IF($C170=Listes!$B$32,IF('Dépenses forfaitaires'!$E170&lt;=Listes!$B$53,('Dépenses forfaitaires'!$E170*(VLOOKUP('Dépenses forfaitaires'!$D170,Listes!$A$54:$E$60,2,FALSE))),IF('Dépenses forfaitaires'!$E170&gt;Listes!$E$53,('Dépenses forfaitaires'!$E170*(VLOOKUP('Dépenses forfaitaires'!$D170,Listes!$A$54:$E$60,5,FALSE))),('Dépenses forfaitaires'!$E170*(VLOOKUP('Dépenses forfaitaires'!$D170,Listes!$A$54:$E$60,3,FALSE)))+(VLOOKUP('Dépenses forfaitaires'!$D170,Listes!$A$54:$E$60,4,FALSE))))))</f>
        <v/>
      </c>
      <c r="O170" s="99" t="str">
        <f>IF($H170="","",IF($C170=Listes!$B$31,IF('Dépenses forfaitaires'!$E170&lt;=Listes!$B$42,('Dépenses forfaitaires'!$E170*(VLOOKUP('Dépenses forfaitaires'!$D170,Listes!$A$43:$E$49,2,FALSE))),IF('Dépenses forfaitaires'!$E170&gt;Listes!$D$42,('Dépenses forfaitaires'!$E170*(VLOOKUP('Dépenses forfaitaires'!$D170,Listes!$A$43:$E$49,5,FALSE))),('Dépenses forfaitaires'!$E170*(VLOOKUP('Dépenses forfaitaires'!$D170,Listes!$A$43:$E$49,3,FALSE)))+(VLOOKUP('Dépenses forfaitaires'!$D170,Listes!$A$43:$E$49,4,FALSE))))))</f>
        <v/>
      </c>
      <c r="P170" s="99" t="str">
        <f>IF($H170="","",IF($C170=Listes!$B$34,Listes!$I$31,IF($C170=Listes!$B$35,(VLOOKUP('Dépenses forfaitaires'!$F170,Listes!$E$31:$F$36,2,FALSE)),IF($C170=Listes!$B$33,IF('Dépenses forfaitaires'!$E170&lt;=Listes!$A$64,'Dépenses forfaitaires'!$E170*Listes!$A$65,IF('Dépenses forfaitaires'!$E170&gt;Listes!$D$64,'Dépenses forfaitaires'!$E170*Listes!$D$65,(('Dépenses forfaitaires'!$E170*Listes!$B$65)+Listes!$C$65)))))))</f>
        <v/>
      </c>
      <c r="Q170" s="100" t="str">
        <f t="shared" si="5"/>
        <v/>
      </c>
      <c r="R170" s="210"/>
    </row>
    <row r="171" spans="1:18" ht="29.25" customHeight="1" x14ac:dyDescent="0.25">
      <c r="A171" s="43">
        <v>165</v>
      </c>
      <c r="B171" s="19"/>
      <c r="C171" s="19"/>
      <c r="D171" s="19"/>
      <c r="E171" s="19"/>
      <c r="F171" s="19"/>
      <c r="G171" s="19"/>
      <c r="H171" s="106" t="str">
        <f>IF(C171="","",IF(C171="","",(VLOOKUP(C171,Listes!$B$31:$C$35,2,FALSE))))</f>
        <v/>
      </c>
      <c r="I171" s="210" t="str">
        <f t="shared" si="4"/>
        <v/>
      </c>
      <c r="J171" s="210"/>
      <c r="K171" s="210"/>
      <c r="L171" s="210"/>
      <c r="M171" s="100" t="str">
        <f>IF(H171="","",IF(H171="","",(VLOOKUP(H171,Listes!$C$31:$D$35,2,FALSE))))</f>
        <v/>
      </c>
      <c r="N171" s="99" t="str">
        <f>IF($H171="","",IF($C171=Listes!$B$32,IF('Dépenses forfaitaires'!$E171&lt;=Listes!$B$53,('Dépenses forfaitaires'!$E171*(VLOOKUP('Dépenses forfaitaires'!$D171,Listes!$A$54:$E$60,2,FALSE))),IF('Dépenses forfaitaires'!$E171&gt;Listes!$E$53,('Dépenses forfaitaires'!$E171*(VLOOKUP('Dépenses forfaitaires'!$D171,Listes!$A$54:$E$60,5,FALSE))),('Dépenses forfaitaires'!$E171*(VLOOKUP('Dépenses forfaitaires'!$D171,Listes!$A$54:$E$60,3,FALSE)))+(VLOOKUP('Dépenses forfaitaires'!$D171,Listes!$A$54:$E$60,4,FALSE))))))</f>
        <v/>
      </c>
      <c r="O171" s="99" t="str">
        <f>IF($H171="","",IF($C171=Listes!$B$31,IF('Dépenses forfaitaires'!$E171&lt;=Listes!$B$42,('Dépenses forfaitaires'!$E171*(VLOOKUP('Dépenses forfaitaires'!$D171,Listes!$A$43:$E$49,2,FALSE))),IF('Dépenses forfaitaires'!$E171&gt;Listes!$D$42,('Dépenses forfaitaires'!$E171*(VLOOKUP('Dépenses forfaitaires'!$D171,Listes!$A$43:$E$49,5,FALSE))),('Dépenses forfaitaires'!$E171*(VLOOKUP('Dépenses forfaitaires'!$D171,Listes!$A$43:$E$49,3,FALSE)))+(VLOOKUP('Dépenses forfaitaires'!$D171,Listes!$A$43:$E$49,4,FALSE))))))</f>
        <v/>
      </c>
      <c r="P171" s="99" t="str">
        <f>IF($H171="","",IF($C171=Listes!$B$34,Listes!$I$31,IF($C171=Listes!$B$35,(VLOOKUP('Dépenses forfaitaires'!$F171,Listes!$E$31:$F$36,2,FALSE)),IF($C171=Listes!$B$33,IF('Dépenses forfaitaires'!$E171&lt;=Listes!$A$64,'Dépenses forfaitaires'!$E171*Listes!$A$65,IF('Dépenses forfaitaires'!$E171&gt;Listes!$D$64,'Dépenses forfaitaires'!$E171*Listes!$D$65,(('Dépenses forfaitaires'!$E171*Listes!$B$65)+Listes!$C$65)))))))</f>
        <v/>
      </c>
      <c r="Q171" s="100" t="str">
        <f t="shared" si="5"/>
        <v/>
      </c>
      <c r="R171" s="210"/>
    </row>
    <row r="172" spans="1:18" ht="29.25" customHeight="1" x14ac:dyDescent="0.25">
      <c r="A172" s="43">
        <v>166</v>
      </c>
      <c r="B172" s="19"/>
      <c r="C172" s="19"/>
      <c r="D172" s="19"/>
      <c r="E172" s="19"/>
      <c r="F172" s="19"/>
      <c r="G172" s="19"/>
      <c r="H172" s="106" t="str">
        <f>IF(C172="","",IF(C172="","",(VLOOKUP(C172,Listes!$B$31:$C$35,2,FALSE))))</f>
        <v/>
      </c>
      <c r="I172" s="210" t="str">
        <f t="shared" si="4"/>
        <v/>
      </c>
      <c r="J172" s="210"/>
      <c r="K172" s="210"/>
      <c r="L172" s="210"/>
      <c r="M172" s="100" t="str">
        <f>IF(H172="","",IF(H172="","",(VLOOKUP(H172,Listes!$C$31:$D$35,2,FALSE))))</f>
        <v/>
      </c>
      <c r="N172" s="99" t="str">
        <f>IF($H172="","",IF($C172=Listes!$B$32,IF('Dépenses forfaitaires'!$E172&lt;=Listes!$B$53,('Dépenses forfaitaires'!$E172*(VLOOKUP('Dépenses forfaitaires'!$D172,Listes!$A$54:$E$60,2,FALSE))),IF('Dépenses forfaitaires'!$E172&gt;Listes!$E$53,('Dépenses forfaitaires'!$E172*(VLOOKUP('Dépenses forfaitaires'!$D172,Listes!$A$54:$E$60,5,FALSE))),('Dépenses forfaitaires'!$E172*(VLOOKUP('Dépenses forfaitaires'!$D172,Listes!$A$54:$E$60,3,FALSE)))+(VLOOKUP('Dépenses forfaitaires'!$D172,Listes!$A$54:$E$60,4,FALSE))))))</f>
        <v/>
      </c>
      <c r="O172" s="99" t="str">
        <f>IF($H172="","",IF($C172=Listes!$B$31,IF('Dépenses forfaitaires'!$E172&lt;=Listes!$B$42,('Dépenses forfaitaires'!$E172*(VLOOKUP('Dépenses forfaitaires'!$D172,Listes!$A$43:$E$49,2,FALSE))),IF('Dépenses forfaitaires'!$E172&gt;Listes!$D$42,('Dépenses forfaitaires'!$E172*(VLOOKUP('Dépenses forfaitaires'!$D172,Listes!$A$43:$E$49,5,FALSE))),('Dépenses forfaitaires'!$E172*(VLOOKUP('Dépenses forfaitaires'!$D172,Listes!$A$43:$E$49,3,FALSE)))+(VLOOKUP('Dépenses forfaitaires'!$D172,Listes!$A$43:$E$49,4,FALSE))))))</f>
        <v/>
      </c>
      <c r="P172" s="99" t="str">
        <f>IF($H172="","",IF($C172=Listes!$B$34,Listes!$I$31,IF($C172=Listes!$B$35,(VLOOKUP('Dépenses forfaitaires'!$F172,Listes!$E$31:$F$36,2,FALSE)),IF($C172=Listes!$B$33,IF('Dépenses forfaitaires'!$E172&lt;=Listes!$A$64,'Dépenses forfaitaires'!$E172*Listes!$A$65,IF('Dépenses forfaitaires'!$E172&gt;Listes!$D$64,'Dépenses forfaitaires'!$E172*Listes!$D$65,(('Dépenses forfaitaires'!$E172*Listes!$B$65)+Listes!$C$65)))))))</f>
        <v/>
      </c>
      <c r="Q172" s="100" t="str">
        <f t="shared" si="5"/>
        <v/>
      </c>
      <c r="R172" s="210"/>
    </row>
    <row r="173" spans="1:18" ht="29.25" customHeight="1" x14ac:dyDescent="0.25">
      <c r="A173" s="43">
        <v>167</v>
      </c>
      <c r="B173" s="19"/>
      <c r="C173" s="19"/>
      <c r="D173" s="19"/>
      <c r="E173" s="19"/>
      <c r="F173" s="19"/>
      <c r="G173" s="19"/>
      <c r="H173" s="106" t="str">
        <f>IF(C173="","",IF(C173="","",(VLOOKUP(C173,Listes!$B$31:$C$35,2,FALSE))))</f>
        <v/>
      </c>
      <c r="I173" s="210" t="str">
        <f t="shared" si="4"/>
        <v/>
      </c>
      <c r="J173" s="210"/>
      <c r="K173" s="210"/>
      <c r="L173" s="210"/>
      <c r="M173" s="100" t="str">
        <f>IF(H173="","",IF(H173="","",(VLOOKUP(H173,Listes!$C$31:$D$35,2,FALSE))))</f>
        <v/>
      </c>
      <c r="N173" s="99" t="str">
        <f>IF($H173="","",IF($C173=Listes!$B$32,IF('Dépenses forfaitaires'!$E173&lt;=Listes!$B$53,('Dépenses forfaitaires'!$E173*(VLOOKUP('Dépenses forfaitaires'!$D173,Listes!$A$54:$E$60,2,FALSE))),IF('Dépenses forfaitaires'!$E173&gt;Listes!$E$53,('Dépenses forfaitaires'!$E173*(VLOOKUP('Dépenses forfaitaires'!$D173,Listes!$A$54:$E$60,5,FALSE))),('Dépenses forfaitaires'!$E173*(VLOOKUP('Dépenses forfaitaires'!$D173,Listes!$A$54:$E$60,3,FALSE)))+(VLOOKUP('Dépenses forfaitaires'!$D173,Listes!$A$54:$E$60,4,FALSE))))))</f>
        <v/>
      </c>
      <c r="O173" s="99" t="str">
        <f>IF($H173="","",IF($C173=Listes!$B$31,IF('Dépenses forfaitaires'!$E173&lt;=Listes!$B$42,('Dépenses forfaitaires'!$E173*(VLOOKUP('Dépenses forfaitaires'!$D173,Listes!$A$43:$E$49,2,FALSE))),IF('Dépenses forfaitaires'!$E173&gt;Listes!$D$42,('Dépenses forfaitaires'!$E173*(VLOOKUP('Dépenses forfaitaires'!$D173,Listes!$A$43:$E$49,5,FALSE))),('Dépenses forfaitaires'!$E173*(VLOOKUP('Dépenses forfaitaires'!$D173,Listes!$A$43:$E$49,3,FALSE)))+(VLOOKUP('Dépenses forfaitaires'!$D173,Listes!$A$43:$E$49,4,FALSE))))))</f>
        <v/>
      </c>
      <c r="P173" s="99" t="str">
        <f>IF($H173="","",IF($C173=Listes!$B$34,Listes!$I$31,IF($C173=Listes!$B$35,(VLOOKUP('Dépenses forfaitaires'!$F173,Listes!$E$31:$F$36,2,FALSE)),IF($C173=Listes!$B$33,IF('Dépenses forfaitaires'!$E173&lt;=Listes!$A$64,'Dépenses forfaitaires'!$E173*Listes!$A$65,IF('Dépenses forfaitaires'!$E173&gt;Listes!$D$64,'Dépenses forfaitaires'!$E173*Listes!$D$65,(('Dépenses forfaitaires'!$E173*Listes!$B$65)+Listes!$C$65)))))))</f>
        <v/>
      </c>
      <c r="Q173" s="100" t="str">
        <f t="shared" si="5"/>
        <v/>
      </c>
      <c r="R173" s="210"/>
    </row>
    <row r="174" spans="1:18" ht="29.25" customHeight="1" x14ac:dyDescent="0.25">
      <c r="A174" s="43">
        <v>168</v>
      </c>
      <c r="B174" s="19"/>
      <c r="C174" s="19"/>
      <c r="D174" s="19"/>
      <c r="E174" s="19"/>
      <c r="F174" s="19"/>
      <c r="G174" s="19"/>
      <c r="H174" s="106" t="str">
        <f>IF(C174="","",IF(C174="","",(VLOOKUP(C174,Listes!$B$31:$C$35,2,FALSE))))</f>
        <v/>
      </c>
      <c r="I174" s="210" t="str">
        <f t="shared" si="4"/>
        <v/>
      </c>
      <c r="J174" s="210"/>
      <c r="K174" s="210"/>
      <c r="L174" s="210"/>
      <c r="M174" s="100" t="str">
        <f>IF(H174="","",IF(H174="","",(VLOOKUP(H174,Listes!$C$31:$D$35,2,FALSE))))</f>
        <v/>
      </c>
      <c r="N174" s="99" t="str">
        <f>IF($H174="","",IF($C174=Listes!$B$32,IF('Dépenses forfaitaires'!$E174&lt;=Listes!$B$53,('Dépenses forfaitaires'!$E174*(VLOOKUP('Dépenses forfaitaires'!$D174,Listes!$A$54:$E$60,2,FALSE))),IF('Dépenses forfaitaires'!$E174&gt;Listes!$E$53,('Dépenses forfaitaires'!$E174*(VLOOKUP('Dépenses forfaitaires'!$D174,Listes!$A$54:$E$60,5,FALSE))),('Dépenses forfaitaires'!$E174*(VLOOKUP('Dépenses forfaitaires'!$D174,Listes!$A$54:$E$60,3,FALSE)))+(VLOOKUP('Dépenses forfaitaires'!$D174,Listes!$A$54:$E$60,4,FALSE))))))</f>
        <v/>
      </c>
      <c r="O174" s="99" t="str">
        <f>IF($H174="","",IF($C174=Listes!$B$31,IF('Dépenses forfaitaires'!$E174&lt;=Listes!$B$42,('Dépenses forfaitaires'!$E174*(VLOOKUP('Dépenses forfaitaires'!$D174,Listes!$A$43:$E$49,2,FALSE))),IF('Dépenses forfaitaires'!$E174&gt;Listes!$D$42,('Dépenses forfaitaires'!$E174*(VLOOKUP('Dépenses forfaitaires'!$D174,Listes!$A$43:$E$49,5,FALSE))),('Dépenses forfaitaires'!$E174*(VLOOKUP('Dépenses forfaitaires'!$D174,Listes!$A$43:$E$49,3,FALSE)))+(VLOOKUP('Dépenses forfaitaires'!$D174,Listes!$A$43:$E$49,4,FALSE))))))</f>
        <v/>
      </c>
      <c r="P174" s="99" t="str">
        <f>IF($H174="","",IF($C174=Listes!$B$34,Listes!$I$31,IF($C174=Listes!$B$35,(VLOOKUP('Dépenses forfaitaires'!$F174,Listes!$E$31:$F$36,2,FALSE)),IF($C174=Listes!$B$33,IF('Dépenses forfaitaires'!$E174&lt;=Listes!$A$64,'Dépenses forfaitaires'!$E174*Listes!$A$65,IF('Dépenses forfaitaires'!$E174&gt;Listes!$D$64,'Dépenses forfaitaires'!$E174*Listes!$D$65,(('Dépenses forfaitaires'!$E174*Listes!$B$65)+Listes!$C$65)))))))</f>
        <v/>
      </c>
      <c r="Q174" s="100" t="str">
        <f t="shared" si="5"/>
        <v/>
      </c>
      <c r="R174" s="210"/>
    </row>
    <row r="175" spans="1:18" ht="29.25" customHeight="1" x14ac:dyDescent="0.25">
      <c r="A175" s="43">
        <v>169</v>
      </c>
      <c r="B175" s="19"/>
      <c r="C175" s="19"/>
      <c r="D175" s="19"/>
      <c r="E175" s="19"/>
      <c r="F175" s="19"/>
      <c r="G175" s="19"/>
      <c r="H175" s="106" t="str">
        <f>IF(C175="","",IF(C175="","",(VLOOKUP(C175,Listes!$B$31:$C$35,2,FALSE))))</f>
        <v/>
      </c>
      <c r="I175" s="210" t="str">
        <f t="shared" si="4"/>
        <v/>
      </c>
      <c r="J175" s="210"/>
      <c r="K175" s="210"/>
      <c r="L175" s="210"/>
      <c r="M175" s="100" t="str">
        <f>IF(H175="","",IF(H175="","",(VLOOKUP(H175,Listes!$C$31:$D$35,2,FALSE))))</f>
        <v/>
      </c>
      <c r="N175" s="99" t="str">
        <f>IF($H175="","",IF($C175=Listes!$B$32,IF('Dépenses forfaitaires'!$E175&lt;=Listes!$B$53,('Dépenses forfaitaires'!$E175*(VLOOKUP('Dépenses forfaitaires'!$D175,Listes!$A$54:$E$60,2,FALSE))),IF('Dépenses forfaitaires'!$E175&gt;Listes!$E$53,('Dépenses forfaitaires'!$E175*(VLOOKUP('Dépenses forfaitaires'!$D175,Listes!$A$54:$E$60,5,FALSE))),('Dépenses forfaitaires'!$E175*(VLOOKUP('Dépenses forfaitaires'!$D175,Listes!$A$54:$E$60,3,FALSE)))+(VLOOKUP('Dépenses forfaitaires'!$D175,Listes!$A$54:$E$60,4,FALSE))))))</f>
        <v/>
      </c>
      <c r="O175" s="99" t="str">
        <f>IF($H175="","",IF($C175=Listes!$B$31,IF('Dépenses forfaitaires'!$E175&lt;=Listes!$B$42,('Dépenses forfaitaires'!$E175*(VLOOKUP('Dépenses forfaitaires'!$D175,Listes!$A$43:$E$49,2,FALSE))),IF('Dépenses forfaitaires'!$E175&gt;Listes!$D$42,('Dépenses forfaitaires'!$E175*(VLOOKUP('Dépenses forfaitaires'!$D175,Listes!$A$43:$E$49,5,FALSE))),('Dépenses forfaitaires'!$E175*(VLOOKUP('Dépenses forfaitaires'!$D175,Listes!$A$43:$E$49,3,FALSE)))+(VLOOKUP('Dépenses forfaitaires'!$D175,Listes!$A$43:$E$49,4,FALSE))))))</f>
        <v/>
      </c>
      <c r="P175" s="99" t="str">
        <f>IF($H175="","",IF($C175=Listes!$B$34,Listes!$I$31,IF($C175=Listes!$B$35,(VLOOKUP('Dépenses forfaitaires'!$F175,Listes!$E$31:$F$36,2,FALSE)),IF($C175=Listes!$B$33,IF('Dépenses forfaitaires'!$E175&lt;=Listes!$A$64,'Dépenses forfaitaires'!$E175*Listes!$A$65,IF('Dépenses forfaitaires'!$E175&gt;Listes!$D$64,'Dépenses forfaitaires'!$E175*Listes!$D$65,(('Dépenses forfaitaires'!$E175*Listes!$B$65)+Listes!$C$65)))))))</f>
        <v/>
      </c>
      <c r="Q175" s="100" t="str">
        <f t="shared" si="5"/>
        <v/>
      </c>
      <c r="R175" s="210"/>
    </row>
    <row r="176" spans="1:18" ht="29.25" customHeight="1" x14ac:dyDescent="0.25">
      <c r="A176" s="43">
        <v>170</v>
      </c>
      <c r="B176" s="19"/>
      <c r="C176" s="19"/>
      <c r="D176" s="19"/>
      <c r="E176" s="19"/>
      <c r="F176" s="19"/>
      <c r="G176" s="19"/>
      <c r="H176" s="106" t="str">
        <f>IF(C176="","",IF(C176="","",(VLOOKUP(C176,Listes!$B$31:$C$35,2,FALSE))))</f>
        <v/>
      </c>
      <c r="I176" s="210" t="str">
        <f t="shared" si="4"/>
        <v/>
      </c>
      <c r="J176" s="210"/>
      <c r="K176" s="210"/>
      <c r="L176" s="210"/>
      <c r="M176" s="100" t="str">
        <f>IF(H176="","",IF(H176="","",(VLOOKUP(H176,Listes!$C$31:$D$35,2,FALSE))))</f>
        <v/>
      </c>
      <c r="N176" s="99" t="str">
        <f>IF($H176="","",IF($C176=Listes!$B$32,IF('Dépenses forfaitaires'!$E176&lt;=Listes!$B$53,('Dépenses forfaitaires'!$E176*(VLOOKUP('Dépenses forfaitaires'!$D176,Listes!$A$54:$E$60,2,FALSE))),IF('Dépenses forfaitaires'!$E176&gt;Listes!$E$53,('Dépenses forfaitaires'!$E176*(VLOOKUP('Dépenses forfaitaires'!$D176,Listes!$A$54:$E$60,5,FALSE))),('Dépenses forfaitaires'!$E176*(VLOOKUP('Dépenses forfaitaires'!$D176,Listes!$A$54:$E$60,3,FALSE)))+(VLOOKUP('Dépenses forfaitaires'!$D176,Listes!$A$54:$E$60,4,FALSE))))))</f>
        <v/>
      </c>
      <c r="O176" s="99" t="str">
        <f>IF($H176="","",IF($C176=Listes!$B$31,IF('Dépenses forfaitaires'!$E176&lt;=Listes!$B$42,('Dépenses forfaitaires'!$E176*(VLOOKUP('Dépenses forfaitaires'!$D176,Listes!$A$43:$E$49,2,FALSE))),IF('Dépenses forfaitaires'!$E176&gt;Listes!$D$42,('Dépenses forfaitaires'!$E176*(VLOOKUP('Dépenses forfaitaires'!$D176,Listes!$A$43:$E$49,5,FALSE))),('Dépenses forfaitaires'!$E176*(VLOOKUP('Dépenses forfaitaires'!$D176,Listes!$A$43:$E$49,3,FALSE)))+(VLOOKUP('Dépenses forfaitaires'!$D176,Listes!$A$43:$E$49,4,FALSE))))))</f>
        <v/>
      </c>
      <c r="P176" s="99" t="str">
        <f>IF($H176="","",IF($C176=Listes!$B$34,Listes!$I$31,IF($C176=Listes!$B$35,(VLOOKUP('Dépenses forfaitaires'!$F176,Listes!$E$31:$F$36,2,FALSE)),IF($C176=Listes!$B$33,IF('Dépenses forfaitaires'!$E176&lt;=Listes!$A$64,'Dépenses forfaitaires'!$E176*Listes!$A$65,IF('Dépenses forfaitaires'!$E176&gt;Listes!$D$64,'Dépenses forfaitaires'!$E176*Listes!$D$65,(('Dépenses forfaitaires'!$E176*Listes!$B$65)+Listes!$C$65)))))))</f>
        <v/>
      </c>
      <c r="Q176" s="100" t="str">
        <f t="shared" si="5"/>
        <v/>
      </c>
      <c r="R176" s="210"/>
    </row>
    <row r="177" spans="1:18" ht="29.25" customHeight="1" x14ac:dyDescent="0.25">
      <c r="A177" s="43">
        <v>171</v>
      </c>
      <c r="B177" s="19"/>
      <c r="C177" s="19"/>
      <c r="D177" s="19"/>
      <c r="E177" s="19"/>
      <c r="F177" s="19"/>
      <c r="G177" s="19"/>
      <c r="H177" s="106" t="str">
        <f>IF(C177="","",IF(C177="","",(VLOOKUP(C177,Listes!$B$31:$C$35,2,FALSE))))</f>
        <v/>
      </c>
      <c r="I177" s="210" t="str">
        <f t="shared" si="4"/>
        <v/>
      </c>
      <c r="J177" s="210"/>
      <c r="K177" s="210"/>
      <c r="L177" s="210"/>
      <c r="M177" s="100" t="str">
        <f>IF(H177="","",IF(H177="","",(VLOOKUP(H177,Listes!$C$31:$D$35,2,FALSE))))</f>
        <v/>
      </c>
      <c r="N177" s="99" t="str">
        <f>IF($H177="","",IF($C177=Listes!$B$32,IF('Dépenses forfaitaires'!$E177&lt;=Listes!$B$53,('Dépenses forfaitaires'!$E177*(VLOOKUP('Dépenses forfaitaires'!$D177,Listes!$A$54:$E$60,2,FALSE))),IF('Dépenses forfaitaires'!$E177&gt;Listes!$E$53,('Dépenses forfaitaires'!$E177*(VLOOKUP('Dépenses forfaitaires'!$D177,Listes!$A$54:$E$60,5,FALSE))),('Dépenses forfaitaires'!$E177*(VLOOKUP('Dépenses forfaitaires'!$D177,Listes!$A$54:$E$60,3,FALSE)))+(VLOOKUP('Dépenses forfaitaires'!$D177,Listes!$A$54:$E$60,4,FALSE))))))</f>
        <v/>
      </c>
      <c r="O177" s="99" t="str">
        <f>IF($H177="","",IF($C177=Listes!$B$31,IF('Dépenses forfaitaires'!$E177&lt;=Listes!$B$42,('Dépenses forfaitaires'!$E177*(VLOOKUP('Dépenses forfaitaires'!$D177,Listes!$A$43:$E$49,2,FALSE))),IF('Dépenses forfaitaires'!$E177&gt;Listes!$D$42,('Dépenses forfaitaires'!$E177*(VLOOKUP('Dépenses forfaitaires'!$D177,Listes!$A$43:$E$49,5,FALSE))),('Dépenses forfaitaires'!$E177*(VLOOKUP('Dépenses forfaitaires'!$D177,Listes!$A$43:$E$49,3,FALSE)))+(VLOOKUP('Dépenses forfaitaires'!$D177,Listes!$A$43:$E$49,4,FALSE))))))</f>
        <v/>
      </c>
      <c r="P177" s="99" t="str">
        <f>IF($H177="","",IF($C177=Listes!$B$34,Listes!$I$31,IF($C177=Listes!$B$35,(VLOOKUP('Dépenses forfaitaires'!$F177,Listes!$E$31:$F$36,2,FALSE)),IF($C177=Listes!$B$33,IF('Dépenses forfaitaires'!$E177&lt;=Listes!$A$64,'Dépenses forfaitaires'!$E177*Listes!$A$65,IF('Dépenses forfaitaires'!$E177&gt;Listes!$D$64,'Dépenses forfaitaires'!$E177*Listes!$D$65,(('Dépenses forfaitaires'!$E177*Listes!$B$65)+Listes!$C$65)))))))</f>
        <v/>
      </c>
      <c r="Q177" s="100" t="str">
        <f t="shared" si="5"/>
        <v/>
      </c>
      <c r="R177" s="210"/>
    </row>
    <row r="178" spans="1:18" ht="29.25" customHeight="1" x14ac:dyDescent="0.25">
      <c r="A178" s="43">
        <v>172</v>
      </c>
      <c r="B178" s="19"/>
      <c r="C178" s="19"/>
      <c r="D178" s="19"/>
      <c r="E178" s="19"/>
      <c r="F178" s="19"/>
      <c r="G178" s="19"/>
      <c r="H178" s="106" t="str">
        <f>IF(C178="","",IF(C178="","",(VLOOKUP(C178,Listes!$B$31:$C$35,2,FALSE))))</f>
        <v/>
      </c>
      <c r="I178" s="210" t="str">
        <f t="shared" si="4"/>
        <v/>
      </c>
      <c r="J178" s="210"/>
      <c r="K178" s="210"/>
      <c r="L178" s="210"/>
      <c r="M178" s="100" t="str">
        <f>IF(H178="","",IF(H178="","",(VLOOKUP(H178,Listes!$C$31:$D$35,2,FALSE))))</f>
        <v/>
      </c>
      <c r="N178" s="99" t="str">
        <f>IF($H178="","",IF($C178=Listes!$B$32,IF('Dépenses forfaitaires'!$E178&lt;=Listes!$B$53,('Dépenses forfaitaires'!$E178*(VLOOKUP('Dépenses forfaitaires'!$D178,Listes!$A$54:$E$60,2,FALSE))),IF('Dépenses forfaitaires'!$E178&gt;Listes!$E$53,('Dépenses forfaitaires'!$E178*(VLOOKUP('Dépenses forfaitaires'!$D178,Listes!$A$54:$E$60,5,FALSE))),('Dépenses forfaitaires'!$E178*(VLOOKUP('Dépenses forfaitaires'!$D178,Listes!$A$54:$E$60,3,FALSE)))+(VLOOKUP('Dépenses forfaitaires'!$D178,Listes!$A$54:$E$60,4,FALSE))))))</f>
        <v/>
      </c>
      <c r="O178" s="99" t="str">
        <f>IF($H178="","",IF($C178=Listes!$B$31,IF('Dépenses forfaitaires'!$E178&lt;=Listes!$B$42,('Dépenses forfaitaires'!$E178*(VLOOKUP('Dépenses forfaitaires'!$D178,Listes!$A$43:$E$49,2,FALSE))),IF('Dépenses forfaitaires'!$E178&gt;Listes!$D$42,('Dépenses forfaitaires'!$E178*(VLOOKUP('Dépenses forfaitaires'!$D178,Listes!$A$43:$E$49,5,FALSE))),('Dépenses forfaitaires'!$E178*(VLOOKUP('Dépenses forfaitaires'!$D178,Listes!$A$43:$E$49,3,FALSE)))+(VLOOKUP('Dépenses forfaitaires'!$D178,Listes!$A$43:$E$49,4,FALSE))))))</f>
        <v/>
      </c>
      <c r="P178" s="99" t="str">
        <f>IF($H178="","",IF($C178=Listes!$B$34,Listes!$I$31,IF($C178=Listes!$B$35,(VLOOKUP('Dépenses forfaitaires'!$F178,Listes!$E$31:$F$36,2,FALSE)),IF($C178=Listes!$B$33,IF('Dépenses forfaitaires'!$E178&lt;=Listes!$A$64,'Dépenses forfaitaires'!$E178*Listes!$A$65,IF('Dépenses forfaitaires'!$E178&gt;Listes!$D$64,'Dépenses forfaitaires'!$E178*Listes!$D$65,(('Dépenses forfaitaires'!$E178*Listes!$B$65)+Listes!$C$65)))))))</f>
        <v/>
      </c>
      <c r="Q178" s="100" t="str">
        <f t="shared" si="5"/>
        <v/>
      </c>
      <c r="R178" s="210"/>
    </row>
    <row r="179" spans="1:18" ht="29.25" customHeight="1" x14ac:dyDescent="0.25">
      <c r="A179" s="43">
        <v>173</v>
      </c>
      <c r="B179" s="19"/>
      <c r="C179" s="19"/>
      <c r="D179" s="19"/>
      <c r="E179" s="19"/>
      <c r="F179" s="19"/>
      <c r="G179" s="19"/>
      <c r="H179" s="106" t="str">
        <f>IF(C179="","",IF(C179="","",(VLOOKUP(C179,Listes!$B$31:$C$35,2,FALSE))))</f>
        <v/>
      </c>
      <c r="I179" s="210" t="str">
        <f t="shared" si="4"/>
        <v/>
      </c>
      <c r="J179" s="210"/>
      <c r="K179" s="210"/>
      <c r="L179" s="210"/>
      <c r="M179" s="100" t="str">
        <f>IF(H179="","",IF(H179="","",(VLOOKUP(H179,Listes!$C$31:$D$35,2,FALSE))))</f>
        <v/>
      </c>
      <c r="N179" s="99" t="str">
        <f>IF($H179="","",IF($C179=Listes!$B$32,IF('Dépenses forfaitaires'!$E179&lt;=Listes!$B$53,('Dépenses forfaitaires'!$E179*(VLOOKUP('Dépenses forfaitaires'!$D179,Listes!$A$54:$E$60,2,FALSE))),IF('Dépenses forfaitaires'!$E179&gt;Listes!$E$53,('Dépenses forfaitaires'!$E179*(VLOOKUP('Dépenses forfaitaires'!$D179,Listes!$A$54:$E$60,5,FALSE))),('Dépenses forfaitaires'!$E179*(VLOOKUP('Dépenses forfaitaires'!$D179,Listes!$A$54:$E$60,3,FALSE)))+(VLOOKUP('Dépenses forfaitaires'!$D179,Listes!$A$54:$E$60,4,FALSE))))))</f>
        <v/>
      </c>
      <c r="O179" s="99" t="str">
        <f>IF($H179="","",IF($C179=Listes!$B$31,IF('Dépenses forfaitaires'!$E179&lt;=Listes!$B$42,('Dépenses forfaitaires'!$E179*(VLOOKUP('Dépenses forfaitaires'!$D179,Listes!$A$43:$E$49,2,FALSE))),IF('Dépenses forfaitaires'!$E179&gt;Listes!$D$42,('Dépenses forfaitaires'!$E179*(VLOOKUP('Dépenses forfaitaires'!$D179,Listes!$A$43:$E$49,5,FALSE))),('Dépenses forfaitaires'!$E179*(VLOOKUP('Dépenses forfaitaires'!$D179,Listes!$A$43:$E$49,3,FALSE)))+(VLOOKUP('Dépenses forfaitaires'!$D179,Listes!$A$43:$E$49,4,FALSE))))))</f>
        <v/>
      </c>
      <c r="P179" s="99" t="str">
        <f>IF($H179="","",IF($C179=Listes!$B$34,Listes!$I$31,IF($C179=Listes!$B$35,(VLOOKUP('Dépenses forfaitaires'!$F179,Listes!$E$31:$F$36,2,FALSE)),IF($C179=Listes!$B$33,IF('Dépenses forfaitaires'!$E179&lt;=Listes!$A$64,'Dépenses forfaitaires'!$E179*Listes!$A$65,IF('Dépenses forfaitaires'!$E179&gt;Listes!$D$64,'Dépenses forfaitaires'!$E179*Listes!$D$65,(('Dépenses forfaitaires'!$E179*Listes!$B$65)+Listes!$C$65)))))))</f>
        <v/>
      </c>
      <c r="Q179" s="100" t="str">
        <f t="shared" si="5"/>
        <v/>
      </c>
      <c r="R179" s="210"/>
    </row>
    <row r="180" spans="1:18" ht="29.25" customHeight="1" x14ac:dyDescent="0.25">
      <c r="A180" s="43">
        <v>174</v>
      </c>
      <c r="B180" s="19"/>
      <c r="C180" s="19"/>
      <c r="D180" s="19"/>
      <c r="E180" s="19"/>
      <c r="F180" s="19"/>
      <c r="G180" s="19"/>
      <c r="H180" s="106" t="str">
        <f>IF(C180="","",IF(C180="","",(VLOOKUP(C180,Listes!$B$31:$C$35,2,FALSE))))</f>
        <v/>
      </c>
      <c r="I180" s="210" t="str">
        <f t="shared" si="4"/>
        <v/>
      </c>
      <c r="J180" s="210"/>
      <c r="K180" s="210"/>
      <c r="L180" s="210"/>
      <c r="M180" s="100" t="str">
        <f>IF(H180="","",IF(H180="","",(VLOOKUP(H180,Listes!$C$31:$D$35,2,FALSE))))</f>
        <v/>
      </c>
      <c r="N180" s="99" t="str">
        <f>IF($H180="","",IF($C180=Listes!$B$32,IF('Dépenses forfaitaires'!$E180&lt;=Listes!$B$53,('Dépenses forfaitaires'!$E180*(VLOOKUP('Dépenses forfaitaires'!$D180,Listes!$A$54:$E$60,2,FALSE))),IF('Dépenses forfaitaires'!$E180&gt;Listes!$E$53,('Dépenses forfaitaires'!$E180*(VLOOKUP('Dépenses forfaitaires'!$D180,Listes!$A$54:$E$60,5,FALSE))),('Dépenses forfaitaires'!$E180*(VLOOKUP('Dépenses forfaitaires'!$D180,Listes!$A$54:$E$60,3,FALSE)))+(VLOOKUP('Dépenses forfaitaires'!$D180,Listes!$A$54:$E$60,4,FALSE))))))</f>
        <v/>
      </c>
      <c r="O180" s="99" t="str">
        <f>IF($H180="","",IF($C180=Listes!$B$31,IF('Dépenses forfaitaires'!$E180&lt;=Listes!$B$42,('Dépenses forfaitaires'!$E180*(VLOOKUP('Dépenses forfaitaires'!$D180,Listes!$A$43:$E$49,2,FALSE))),IF('Dépenses forfaitaires'!$E180&gt;Listes!$D$42,('Dépenses forfaitaires'!$E180*(VLOOKUP('Dépenses forfaitaires'!$D180,Listes!$A$43:$E$49,5,FALSE))),('Dépenses forfaitaires'!$E180*(VLOOKUP('Dépenses forfaitaires'!$D180,Listes!$A$43:$E$49,3,FALSE)))+(VLOOKUP('Dépenses forfaitaires'!$D180,Listes!$A$43:$E$49,4,FALSE))))))</f>
        <v/>
      </c>
      <c r="P180" s="99" t="str">
        <f>IF($H180="","",IF($C180=Listes!$B$34,Listes!$I$31,IF($C180=Listes!$B$35,(VLOOKUP('Dépenses forfaitaires'!$F180,Listes!$E$31:$F$36,2,FALSE)),IF($C180=Listes!$B$33,IF('Dépenses forfaitaires'!$E180&lt;=Listes!$A$64,'Dépenses forfaitaires'!$E180*Listes!$A$65,IF('Dépenses forfaitaires'!$E180&gt;Listes!$D$64,'Dépenses forfaitaires'!$E180*Listes!$D$65,(('Dépenses forfaitaires'!$E180*Listes!$B$65)+Listes!$C$65)))))))</f>
        <v/>
      </c>
      <c r="Q180" s="100" t="str">
        <f t="shared" si="5"/>
        <v/>
      </c>
      <c r="R180" s="210"/>
    </row>
    <row r="181" spans="1:18" ht="29.25" customHeight="1" x14ac:dyDescent="0.25">
      <c r="A181" s="43">
        <v>175</v>
      </c>
      <c r="B181" s="19"/>
      <c r="C181" s="19"/>
      <c r="D181" s="19"/>
      <c r="E181" s="19"/>
      <c r="F181" s="19"/>
      <c r="G181" s="19"/>
      <c r="H181" s="106" t="str">
        <f>IF(C181="","",IF(C181="","",(VLOOKUP(C181,Listes!$B$31:$C$35,2,FALSE))))</f>
        <v/>
      </c>
      <c r="I181" s="210" t="str">
        <f t="shared" si="4"/>
        <v/>
      </c>
      <c r="J181" s="210"/>
      <c r="K181" s="210"/>
      <c r="L181" s="210"/>
      <c r="M181" s="100" t="str">
        <f>IF(H181="","",IF(H181="","",(VLOOKUP(H181,Listes!$C$31:$D$35,2,FALSE))))</f>
        <v/>
      </c>
      <c r="N181" s="99" t="str">
        <f>IF($H181="","",IF($C181=Listes!$B$32,IF('Dépenses forfaitaires'!$E181&lt;=Listes!$B$53,('Dépenses forfaitaires'!$E181*(VLOOKUP('Dépenses forfaitaires'!$D181,Listes!$A$54:$E$60,2,FALSE))),IF('Dépenses forfaitaires'!$E181&gt;Listes!$E$53,('Dépenses forfaitaires'!$E181*(VLOOKUP('Dépenses forfaitaires'!$D181,Listes!$A$54:$E$60,5,FALSE))),('Dépenses forfaitaires'!$E181*(VLOOKUP('Dépenses forfaitaires'!$D181,Listes!$A$54:$E$60,3,FALSE)))+(VLOOKUP('Dépenses forfaitaires'!$D181,Listes!$A$54:$E$60,4,FALSE))))))</f>
        <v/>
      </c>
      <c r="O181" s="99" t="str">
        <f>IF($H181="","",IF($C181=Listes!$B$31,IF('Dépenses forfaitaires'!$E181&lt;=Listes!$B$42,('Dépenses forfaitaires'!$E181*(VLOOKUP('Dépenses forfaitaires'!$D181,Listes!$A$43:$E$49,2,FALSE))),IF('Dépenses forfaitaires'!$E181&gt;Listes!$D$42,('Dépenses forfaitaires'!$E181*(VLOOKUP('Dépenses forfaitaires'!$D181,Listes!$A$43:$E$49,5,FALSE))),('Dépenses forfaitaires'!$E181*(VLOOKUP('Dépenses forfaitaires'!$D181,Listes!$A$43:$E$49,3,FALSE)))+(VLOOKUP('Dépenses forfaitaires'!$D181,Listes!$A$43:$E$49,4,FALSE))))))</f>
        <v/>
      </c>
      <c r="P181" s="99" t="str">
        <f>IF($H181="","",IF($C181=Listes!$B$34,Listes!$I$31,IF($C181=Listes!$B$35,(VLOOKUP('Dépenses forfaitaires'!$F181,Listes!$E$31:$F$36,2,FALSE)),IF($C181=Listes!$B$33,IF('Dépenses forfaitaires'!$E181&lt;=Listes!$A$64,'Dépenses forfaitaires'!$E181*Listes!$A$65,IF('Dépenses forfaitaires'!$E181&gt;Listes!$D$64,'Dépenses forfaitaires'!$E181*Listes!$D$65,(('Dépenses forfaitaires'!$E181*Listes!$B$65)+Listes!$C$65)))))))</f>
        <v/>
      </c>
      <c r="Q181" s="100" t="str">
        <f t="shared" si="5"/>
        <v/>
      </c>
      <c r="R181" s="210"/>
    </row>
    <row r="182" spans="1:18" ht="29.25" customHeight="1" x14ac:dyDescent="0.25">
      <c r="A182" s="43">
        <v>176</v>
      </c>
      <c r="B182" s="19"/>
      <c r="C182" s="19"/>
      <c r="D182" s="19"/>
      <c r="E182" s="19"/>
      <c r="F182" s="19"/>
      <c r="G182" s="19"/>
      <c r="H182" s="106" t="str">
        <f>IF(C182="","",IF(C182="","",(VLOOKUP(C182,Listes!$B$31:$C$35,2,FALSE))))</f>
        <v/>
      </c>
      <c r="I182" s="210" t="str">
        <f t="shared" si="4"/>
        <v/>
      </c>
      <c r="J182" s="210"/>
      <c r="K182" s="210"/>
      <c r="L182" s="210"/>
      <c r="M182" s="100" t="str">
        <f>IF(H182="","",IF(H182="","",(VLOOKUP(H182,Listes!$C$31:$D$35,2,FALSE))))</f>
        <v/>
      </c>
      <c r="N182" s="99" t="str">
        <f>IF($H182="","",IF($C182=Listes!$B$32,IF('Dépenses forfaitaires'!$E182&lt;=Listes!$B$53,('Dépenses forfaitaires'!$E182*(VLOOKUP('Dépenses forfaitaires'!$D182,Listes!$A$54:$E$60,2,FALSE))),IF('Dépenses forfaitaires'!$E182&gt;Listes!$E$53,('Dépenses forfaitaires'!$E182*(VLOOKUP('Dépenses forfaitaires'!$D182,Listes!$A$54:$E$60,5,FALSE))),('Dépenses forfaitaires'!$E182*(VLOOKUP('Dépenses forfaitaires'!$D182,Listes!$A$54:$E$60,3,FALSE)))+(VLOOKUP('Dépenses forfaitaires'!$D182,Listes!$A$54:$E$60,4,FALSE))))))</f>
        <v/>
      </c>
      <c r="O182" s="99" t="str">
        <f>IF($H182="","",IF($C182=Listes!$B$31,IF('Dépenses forfaitaires'!$E182&lt;=Listes!$B$42,('Dépenses forfaitaires'!$E182*(VLOOKUP('Dépenses forfaitaires'!$D182,Listes!$A$43:$E$49,2,FALSE))),IF('Dépenses forfaitaires'!$E182&gt;Listes!$D$42,('Dépenses forfaitaires'!$E182*(VLOOKUP('Dépenses forfaitaires'!$D182,Listes!$A$43:$E$49,5,FALSE))),('Dépenses forfaitaires'!$E182*(VLOOKUP('Dépenses forfaitaires'!$D182,Listes!$A$43:$E$49,3,FALSE)))+(VLOOKUP('Dépenses forfaitaires'!$D182,Listes!$A$43:$E$49,4,FALSE))))))</f>
        <v/>
      </c>
      <c r="P182" s="99" t="str">
        <f>IF($H182="","",IF($C182=Listes!$B$34,Listes!$I$31,IF($C182=Listes!$B$35,(VLOOKUP('Dépenses forfaitaires'!$F182,Listes!$E$31:$F$36,2,FALSE)),IF($C182=Listes!$B$33,IF('Dépenses forfaitaires'!$E182&lt;=Listes!$A$64,'Dépenses forfaitaires'!$E182*Listes!$A$65,IF('Dépenses forfaitaires'!$E182&gt;Listes!$D$64,'Dépenses forfaitaires'!$E182*Listes!$D$65,(('Dépenses forfaitaires'!$E182*Listes!$B$65)+Listes!$C$65)))))))</f>
        <v/>
      </c>
      <c r="Q182" s="100" t="str">
        <f t="shared" si="5"/>
        <v/>
      </c>
      <c r="R182" s="210"/>
    </row>
    <row r="183" spans="1:18" ht="29.25" customHeight="1" x14ac:dyDescent="0.25">
      <c r="A183" s="43">
        <v>177</v>
      </c>
      <c r="B183" s="19"/>
      <c r="C183" s="19"/>
      <c r="D183" s="19"/>
      <c r="E183" s="19"/>
      <c r="F183" s="19"/>
      <c r="G183" s="19"/>
      <c r="H183" s="106" t="str">
        <f>IF(C183="","",IF(C183="","",(VLOOKUP(C183,Listes!$B$31:$C$35,2,FALSE))))</f>
        <v/>
      </c>
      <c r="I183" s="210" t="str">
        <f t="shared" si="4"/>
        <v/>
      </c>
      <c r="J183" s="210"/>
      <c r="K183" s="210"/>
      <c r="L183" s="210"/>
      <c r="M183" s="100" t="str">
        <f>IF(H183="","",IF(H183="","",(VLOOKUP(H183,Listes!$C$31:$D$35,2,FALSE))))</f>
        <v/>
      </c>
      <c r="N183" s="99" t="str">
        <f>IF($H183="","",IF($C183=Listes!$B$32,IF('Dépenses forfaitaires'!$E183&lt;=Listes!$B$53,('Dépenses forfaitaires'!$E183*(VLOOKUP('Dépenses forfaitaires'!$D183,Listes!$A$54:$E$60,2,FALSE))),IF('Dépenses forfaitaires'!$E183&gt;Listes!$E$53,('Dépenses forfaitaires'!$E183*(VLOOKUP('Dépenses forfaitaires'!$D183,Listes!$A$54:$E$60,5,FALSE))),('Dépenses forfaitaires'!$E183*(VLOOKUP('Dépenses forfaitaires'!$D183,Listes!$A$54:$E$60,3,FALSE)))+(VLOOKUP('Dépenses forfaitaires'!$D183,Listes!$A$54:$E$60,4,FALSE))))))</f>
        <v/>
      </c>
      <c r="O183" s="99" t="str">
        <f>IF($H183="","",IF($C183=Listes!$B$31,IF('Dépenses forfaitaires'!$E183&lt;=Listes!$B$42,('Dépenses forfaitaires'!$E183*(VLOOKUP('Dépenses forfaitaires'!$D183,Listes!$A$43:$E$49,2,FALSE))),IF('Dépenses forfaitaires'!$E183&gt;Listes!$D$42,('Dépenses forfaitaires'!$E183*(VLOOKUP('Dépenses forfaitaires'!$D183,Listes!$A$43:$E$49,5,FALSE))),('Dépenses forfaitaires'!$E183*(VLOOKUP('Dépenses forfaitaires'!$D183,Listes!$A$43:$E$49,3,FALSE)))+(VLOOKUP('Dépenses forfaitaires'!$D183,Listes!$A$43:$E$49,4,FALSE))))))</f>
        <v/>
      </c>
      <c r="P183" s="99" t="str">
        <f>IF($H183="","",IF($C183=Listes!$B$34,Listes!$I$31,IF($C183=Listes!$B$35,(VLOOKUP('Dépenses forfaitaires'!$F183,Listes!$E$31:$F$36,2,FALSE)),IF($C183=Listes!$B$33,IF('Dépenses forfaitaires'!$E183&lt;=Listes!$A$64,'Dépenses forfaitaires'!$E183*Listes!$A$65,IF('Dépenses forfaitaires'!$E183&gt;Listes!$D$64,'Dépenses forfaitaires'!$E183*Listes!$D$65,(('Dépenses forfaitaires'!$E183*Listes!$B$65)+Listes!$C$65)))))))</f>
        <v/>
      </c>
      <c r="Q183" s="100" t="str">
        <f t="shared" si="5"/>
        <v/>
      </c>
      <c r="R183" s="210"/>
    </row>
    <row r="184" spans="1:18" ht="29.25" customHeight="1" x14ac:dyDescent="0.25">
      <c r="A184" s="43">
        <v>178</v>
      </c>
      <c r="B184" s="19"/>
      <c r="C184" s="19"/>
      <c r="D184" s="19"/>
      <c r="E184" s="19"/>
      <c r="F184" s="19"/>
      <c r="G184" s="19"/>
      <c r="H184" s="106" t="str">
        <f>IF(C184="","",IF(C184="","",(VLOOKUP(C184,Listes!$B$31:$C$35,2,FALSE))))</f>
        <v/>
      </c>
      <c r="I184" s="210" t="str">
        <f t="shared" si="4"/>
        <v/>
      </c>
      <c r="J184" s="210"/>
      <c r="K184" s="210"/>
      <c r="L184" s="210"/>
      <c r="M184" s="100" t="str">
        <f>IF(H184="","",IF(H184="","",(VLOOKUP(H184,Listes!$C$31:$D$35,2,FALSE))))</f>
        <v/>
      </c>
      <c r="N184" s="99" t="str">
        <f>IF($H184="","",IF($C184=Listes!$B$32,IF('Dépenses forfaitaires'!$E184&lt;=Listes!$B$53,('Dépenses forfaitaires'!$E184*(VLOOKUP('Dépenses forfaitaires'!$D184,Listes!$A$54:$E$60,2,FALSE))),IF('Dépenses forfaitaires'!$E184&gt;Listes!$E$53,('Dépenses forfaitaires'!$E184*(VLOOKUP('Dépenses forfaitaires'!$D184,Listes!$A$54:$E$60,5,FALSE))),('Dépenses forfaitaires'!$E184*(VLOOKUP('Dépenses forfaitaires'!$D184,Listes!$A$54:$E$60,3,FALSE)))+(VLOOKUP('Dépenses forfaitaires'!$D184,Listes!$A$54:$E$60,4,FALSE))))))</f>
        <v/>
      </c>
      <c r="O184" s="99" t="str">
        <f>IF($H184="","",IF($C184=Listes!$B$31,IF('Dépenses forfaitaires'!$E184&lt;=Listes!$B$42,('Dépenses forfaitaires'!$E184*(VLOOKUP('Dépenses forfaitaires'!$D184,Listes!$A$43:$E$49,2,FALSE))),IF('Dépenses forfaitaires'!$E184&gt;Listes!$D$42,('Dépenses forfaitaires'!$E184*(VLOOKUP('Dépenses forfaitaires'!$D184,Listes!$A$43:$E$49,5,FALSE))),('Dépenses forfaitaires'!$E184*(VLOOKUP('Dépenses forfaitaires'!$D184,Listes!$A$43:$E$49,3,FALSE)))+(VLOOKUP('Dépenses forfaitaires'!$D184,Listes!$A$43:$E$49,4,FALSE))))))</f>
        <v/>
      </c>
      <c r="P184" s="99" t="str">
        <f>IF($H184="","",IF($C184=Listes!$B$34,Listes!$I$31,IF($C184=Listes!$B$35,(VLOOKUP('Dépenses forfaitaires'!$F184,Listes!$E$31:$F$36,2,FALSE)),IF($C184=Listes!$B$33,IF('Dépenses forfaitaires'!$E184&lt;=Listes!$A$64,'Dépenses forfaitaires'!$E184*Listes!$A$65,IF('Dépenses forfaitaires'!$E184&gt;Listes!$D$64,'Dépenses forfaitaires'!$E184*Listes!$D$65,(('Dépenses forfaitaires'!$E184*Listes!$B$65)+Listes!$C$65)))))))</f>
        <v/>
      </c>
      <c r="Q184" s="100" t="str">
        <f t="shared" si="5"/>
        <v/>
      </c>
      <c r="R184" s="210"/>
    </row>
    <row r="185" spans="1:18" ht="29.25" customHeight="1" x14ac:dyDescent="0.25">
      <c r="A185" s="43">
        <v>179</v>
      </c>
      <c r="B185" s="19"/>
      <c r="C185" s="19"/>
      <c r="D185" s="19"/>
      <c r="E185" s="19"/>
      <c r="F185" s="19"/>
      <c r="G185" s="19"/>
      <c r="H185" s="106" t="str">
        <f>IF(C185="","",IF(C185="","",(VLOOKUP(C185,Listes!$B$31:$C$35,2,FALSE))))</f>
        <v/>
      </c>
      <c r="I185" s="210" t="str">
        <f t="shared" si="4"/>
        <v/>
      </c>
      <c r="J185" s="210"/>
      <c r="K185" s="210"/>
      <c r="L185" s="210"/>
      <c r="M185" s="100" t="str">
        <f>IF(H185="","",IF(H185="","",(VLOOKUP(H185,Listes!$C$31:$D$35,2,FALSE))))</f>
        <v/>
      </c>
      <c r="N185" s="99" t="str">
        <f>IF($H185="","",IF($C185=Listes!$B$32,IF('Dépenses forfaitaires'!$E185&lt;=Listes!$B$53,('Dépenses forfaitaires'!$E185*(VLOOKUP('Dépenses forfaitaires'!$D185,Listes!$A$54:$E$60,2,FALSE))),IF('Dépenses forfaitaires'!$E185&gt;Listes!$E$53,('Dépenses forfaitaires'!$E185*(VLOOKUP('Dépenses forfaitaires'!$D185,Listes!$A$54:$E$60,5,FALSE))),('Dépenses forfaitaires'!$E185*(VLOOKUP('Dépenses forfaitaires'!$D185,Listes!$A$54:$E$60,3,FALSE)))+(VLOOKUP('Dépenses forfaitaires'!$D185,Listes!$A$54:$E$60,4,FALSE))))))</f>
        <v/>
      </c>
      <c r="O185" s="99" t="str">
        <f>IF($H185="","",IF($C185=Listes!$B$31,IF('Dépenses forfaitaires'!$E185&lt;=Listes!$B$42,('Dépenses forfaitaires'!$E185*(VLOOKUP('Dépenses forfaitaires'!$D185,Listes!$A$43:$E$49,2,FALSE))),IF('Dépenses forfaitaires'!$E185&gt;Listes!$D$42,('Dépenses forfaitaires'!$E185*(VLOOKUP('Dépenses forfaitaires'!$D185,Listes!$A$43:$E$49,5,FALSE))),('Dépenses forfaitaires'!$E185*(VLOOKUP('Dépenses forfaitaires'!$D185,Listes!$A$43:$E$49,3,FALSE)))+(VLOOKUP('Dépenses forfaitaires'!$D185,Listes!$A$43:$E$49,4,FALSE))))))</f>
        <v/>
      </c>
      <c r="P185" s="99" t="str">
        <f>IF($H185="","",IF($C185=Listes!$B$34,Listes!$I$31,IF($C185=Listes!$B$35,(VLOOKUP('Dépenses forfaitaires'!$F185,Listes!$E$31:$F$36,2,FALSE)),IF($C185=Listes!$B$33,IF('Dépenses forfaitaires'!$E185&lt;=Listes!$A$64,'Dépenses forfaitaires'!$E185*Listes!$A$65,IF('Dépenses forfaitaires'!$E185&gt;Listes!$D$64,'Dépenses forfaitaires'!$E185*Listes!$D$65,(('Dépenses forfaitaires'!$E185*Listes!$B$65)+Listes!$C$65)))))))</f>
        <v/>
      </c>
      <c r="Q185" s="100" t="str">
        <f t="shared" si="5"/>
        <v/>
      </c>
      <c r="R185" s="210"/>
    </row>
    <row r="186" spans="1:18" ht="29.25" customHeight="1" x14ac:dyDescent="0.25">
      <c r="A186" s="43">
        <v>180</v>
      </c>
      <c r="B186" s="19"/>
      <c r="C186" s="19"/>
      <c r="D186" s="19"/>
      <c r="E186" s="19"/>
      <c r="F186" s="19"/>
      <c r="G186" s="19"/>
      <c r="H186" s="106" t="str">
        <f>IF(C186="","",IF(C186="","",(VLOOKUP(C186,Listes!$B$31:$C$35,2,FALSE))))</f>
        <v/>
      </c>
      <c r="I186" s="210" t="str">
        <f t="shared" si="4"/>
        <v/>
      </c>
      <c r="J186" s="210"/>
      <c r="K186" s="210"/>
      <c r="L186" s="210"/>
      <c r="M186" s="100" t="str">
        <f>IF(H186="","",IF(H186="","",(VLOOKUP(H186,Listes!$C$31:$D$35,2,FALSE))))</f>
        <v/>
      </c>
      <c r="N186" s="99" t="str">
        <f>IF($H186="","",IF($C186=Listes!$B$32,IF('Dépenses forfaitaires'!$E186&lt;=Listes!$B$53,('Dépenses forfaitaires'!$E186*(VLOOKUP('Dépenses forfaitaires'!$D186,Listes!$A$54:$E$60,2,FALSE))),IF('Dépenses forfaitaires'!$E186&gt;Listes!$E$53,('Dépenses forfaitaires'!$E186*(VLOOKUP('Dépenses forfaitaires'!$D186,Listes!$A$54:$E$60,5,FALSE))),('Dépenses forfaitaires'!$E186*(VLOOKUP('Dépenses forfaitaires'!$D186,Listes!$A$54:$E$60,3,FALSE)))+(VLOOKUP('Dépenses forfaitaires'!$D186,Listes!$A$54:$E$60,4,FALSE))))))</f>
        <v/>
      </c>
      <c r="O186" s="99" t="str">
        <f>IF($H186="","",IF($C186=Listes!$B$31,IF('Dépenses forfaitaires'!$E186&lt;=Listes!$B$42,('Dépenses forfaitaires'!$E186*(VLOOKUP('Dépenses forfaitaires'!$D186,Listes!$A$43:$E$49,2,FALSE))),IF('Dépenses forfaitaires'!$E186&gt;Listes!$D$42,('Dépenses forfaitaires'!$E186*(VLOOKUP('Dépenses forfaitaires'!$D186,Listes!$A$43:$E$49,5,FALSE))),('Dépenses forfaitaires'!$E186*(VLOOKUP('Dépenses forfaitaires'!$D186,Listes!$A$43:$E$49,3,FALSE)))+(VLOOKUP('Dépenses forfaitaires'!$D186,Listes!$A$43:$E$49,4,FALSE))))))</f>
        <v/>
      </c>
      <c r="P186" s="99" t="str">
        <f>IF($H186="","",IF($C186=Listes!$B$34,Listes!$I$31,IF($C186=Listes!$B$35,(VLOOKUP('Dépenses forfaitaires'!$F186,Listes!$E$31:$F$36,2,FALSE)),IF($C186=Listes!$B$33,IF('Dépenses forfaitaires'!$E186&lt;=Listes!$A$64,'Dépenses forfaitaires'!$E186*Listes!$A$65,IF('Dépenses forfaitaires'!$E186&gt;Listes!$D$64,'Dépenses forfaitaires'!$E186*Listes!$D$65,(('Dépenses forfaitaires'!$E186*Listes!$B$65)+Listes!$C$65)))))))</f>
        <v/>
      </c>
      <c r="Q186" s="100" t="str">
        <f t="shared" si="5"/>
        <v/>
      </c>
      <c r="R186" s="210"/>
    </row>
    <row r="187" spans="1:18" ht="29.25" customHeight="1" x14ac:dyDescent="0.25">
      <c r="A187" s="43">
        <v>181</v>
      </c>
      <c r="B187" s="19"/>
      <c r="C187" s="19"/>
      <c r="D187" s="19"/>
      <c r="E187" s="19"/>
      <c r="F187" s="19"/>
      <c r="G187" s="19"/>
      <c r="H187" s="106" t="str">
        <f>IF(C187="","",IF(C187="","",(VLOOKUP(C187,Listes!$B$31:$C$35,2,FALSE))))</f>
        <v/>
      </c>
      <c r="I187" s="210" t="str">
        <f t="shared" si="4"/>
        <v/>
      </c>
      <c r="J187" s="210"/>
      <c r="K187" s="210"/>
      <c r="L187" s="210"/>
      <c r="M187" s="100" t="str">
        <f>IF(H187="","",IF(H187="","",(VLOOKUP(H187,Listes!$C$31:$D$35,2,FALSE))))</f>
        <v/>
      </c>
      <c r="N187" s="99" t="str">
        <f>IF($H187="","",IF($C187=Listes!$B$32,IF('Dépenses forfaitaires'!$E187&lt;=Listes!$B$53,('Dépenses forfaitaires'!$E187*(VLOOKUP('Dépenses forfaitaires'!$D187,Listes!$A$54:$E$60,2,FALSE))),IF('Dépenses forfaitaires'!$E187&gt;Listes!$E$53,('Dépenses forfaitaires'!$E187*(VLOOKUP('Dépenses forfaitaires'!$D187,Listes!$A$54:$E$60,5,FALSE))),('Dépenses forfaitaires'!$E187*(VLOOKUP('Dépenses forfaitaires'!$D187,Listes!$A$54:$E$60,3,FALSE)))+(VLOOKUP('Dépenses forfaitaires'!$D187,Listes!$A$54:$E$60,4,FALSE))))))</f>
        <v/>
      </c>
      <c r="O187" s="99" t="str">
        <f>IF($H187="","",IF($C187=Listes!$B$31,IF('Dépenses forfaitaires'!$E187&lt;=Listes!$B$42,('Dépenses forfaitaires'!$E187*(VLOOKUP('Dépenses forfaitaires'!$D187,Listes!$A$43:$E$49,2,FALSE))),IF('Dépenses forfaitaires'!$E187&gt;Listes!$D$42,('Dépenses forfaitaires'!$E187*(VLOOKUP('Dépenses forfaitaires'!$D187,Listes!$A$43:$E$49,5,FALSE))),('Dépenses forfaitaires'!$E187*(VLOOKUP('Dépenses forfaitaires'!$D187,Listes!$A$43:$E$49,3,FALSE)))+(VLOOKUP('Dépenses forfaitaires'!$D187,Listes!$A$43:$E$49,4,FALSE))))))</f>
        <v/>
      </c>
      <c r="P187" s="99" t="str">
        <f>IF($H187="","",IF($C187=Listes!$B$34,Listes!$I$31,IF($C187=Listes!$B$35,(VLOOKUP('Dépenses forfaitaires'!$F187,Listes!$E$31:$F$36,2,FALSE)),IF($C187=Listes!$B$33,IF('Dépenses forfaitaires'!$E187&lt;=Listes!$A$64,'Dépenses forfaitaires'!$E187*Listes!$A$65,IF('Dépenses forfaitaires'!$E187&gt;Listes!$D$64,'Dépenses forfaitaires'!$E187*Listes!$D$65,(('Dépenses forfaitaires'!$E187*Listes!$B$65)+Listes!$C$65)))))))</f>
        <v/>
      </c>
      <c r="Q187" s="100" t="str">
        <f t="shared" si="5"/>
        <v/>
      </c>
      <c r="R187" s="210"/>
    </row>
    <row r="188" spans="1:18" ht="29.25" customHeight="1" x14ac:dyDescent="0.25">
      <c r="A188" s="43">
        <v>182</v>
      </c>
      <c r="B188" s="19"/>
      <c r="C188" s="19"/>
      <c r="D188" s="19"/>
      <c r="E188" s="19"/>
      <c r="F188" s="19"/>
      <c r="G188" s="19"/>
      <c r="H188" s="106" t="str">
        <f>IF(C188="","",IF(C188="","",(VLOOKUP(C188,Listes!$B$31:$C$35,2,FALSE))))</f>
        <v/>
      </c>
      <c r="I188" s="210" t="str">
        <f t="shared" si="4"/>
        <v/>
      </c>
      <c r="J188" s="210"/>
      <c r="K188" s="210"/>
      <c r="L188" s="210"/>
      <c r="M188" s="100" t="str">
        <f>IF(H188="","",IF(H188="","",(VLOOKUP(H188,Listes!$C$31:$D$35,2,FALSE))))</f>
        <v/>
      </c>
      <c r="N188" s="99" t="str">
        <f>IF($H188="","",IF($C188=Listes!$B$32,IF('Dépenses forfaitaires'!$E188&lt;=Listes!$B$53,('Dépenses forfaitaires'!$E188*(VLOOKUP('Dépenses forfaitaires'!$D188,Listes!$A$54:$E$60,2,FALSE))),IF('Dépenses forfaitaires'!$E188&gt;Listes!$E$53,('Dépenses forfaitaires'!$E188*(VLOOKUP('Dépenses forfaitaires'!$D188,Listes!$A$54:$E$60,5,FALSE))),('Dépenses forfaitaires'!$E188*(VLOOKUP('Dépenses forfaitaires'!$D188,Listes!$A$54:$E$60,3,FALSE)))+(VLOOKUP('Dépenses forfaitaires'!$D188,Listes!$A$54:$E$60,4,FALSE))))))</f>
        <v/>
      </c>
      <c r="O188" s="99" t="str">
        <f>IF($H188="","",IF($C188=Listes!$B$31,IF('Dépenses forfaitaires'!$E188&lt;=Listes!$B$42,('Dépenses forfaitaires'!$E188*(VLOOKUP('Dépenses forfaitaires'!$D188,Listes!$A$43:$E$49,2,FALSE))),IF('Dépenses forfaitaires'!$E188&gt;Listes!$D$42,('Dépenses forfaitaires'!$E188*(VLOOKUP('Dépenses forfaitaires'!$D188,Listes!$A$43:$E$49,5,FALSE))),('Dépenses forfaitaires'!$E188*(VLOOKUP('Dépenses forfaitaires'!$D188,Listes!$A$43:$E$49,3,FALSE)))+(VLOOKUP('Dépenses forfaitaires'!$D188,Listes!$A$43:$E$49,4,FALSE))))))</f>
        <v/>
      </c>
      <c r="P188" s="99" t="str">
        <f>IF($H188="","",IF($C188=Listes!$B$34,Listes!$I$31,IF($C188=Listes!$B$35,(VLOOKUP('Dépenses forfaitaires'!$F188,Listes!$E$31:$F$36,2,FALSE)),IF($C188=Listes!$B$33,IF('Dépenses forfaitaires'!$E188&lt;=Listes!$A$64,'Dépenses forfaitaires'!$E188*Listes!$A$65,IF('Dépenses forfaitaires'!$E188&gt;Listes!$D$64,'Dépenses forfaitaires'!$E188*Listes!$D$65,(('Dépenses forfaitaires'!$E188*Listes!$B$65)+Listes!$C$65)))))))</f>
        <v/>
      </c>
      <c r="Q188" s="100" t="str">
        <f t="shared" si="5"/>
        <v/>
      </c>
      <c r="R188" s="210"/>
    </row>
    <row r="189" spans="1:18" ht="29.25" customHeight="1" x14ac:dyDescent="0.25">
      <c r="A189" s="43">
        <v>183</v>
      </c>
      <c r="B189" s="19"/>
      <c r="C189" s="19"/>
      <c r="D189" s="19"/>
      <c r="E189" s="19"/>
      <c r="F189" s="19"/>
      <c r="G189" s="19"/>
      <c r="H189" s="106" t="str">
        <f>IF(C189="","",IF(C189="","",(VLOOKUP(C189,Listes!$B$31:$C$35,2,FALSE))))</f>
        <v/>
      </c>
      <c r="I189" s="210" t="str">
        <f t="shared" si="4"/>
        <v/>
      </c>
      <c r="J189" s="210"/>
      <c r="K189" s="210"/>
      <c r="L189" s="210"/>
      <c r="M189" s="100" t="str">
        <f>IF(H189="","",IF(H189="","",(VLOOKUP(H189,Listes!$C$31:$D$35,2,FALSE))))</f>
        <v/>
      </c>
      <c r="N189" s="99" t="str">
        <f>IF($H189="","",IF($C189=Listes!$B$32,IF('Dépenses forfaitaires'!$E189&lt;=Listes!$B$53,('Dépenses forfaitaires'!$E189*(VLOOKUP('Dépenses forfaitaires'!$D189,Listes!$A$54:$E$60,2,FALSE))),IF('Dépenses forfaitaires'!$E189&gt;Listes!$E$53,('Dépenses forfaitaires'!$E189*(VLOOKUP('Dépenses forfaitaires'!$D189,Listes!$A$54:$E$60,5,FALSE))),('Dépenses forfaitaires'!$E189*(VLOOKUP('Dépenses forfaitaires'!$D189,Listes!$A$54:$E$60,3,FALSE)))+(VLOOKUP('Dépenses forfaitaires'!$D189,Listes!$A$54:$E$60,4,FALSE))))))</f>
        <v/>
      </c>
      <c r="O189" s="99" t="str">
        <f>IF($H189="","",IF($C189=Listes!$B$31,IF('Dépenses forfaitaires'!$E189&lt;=Listes!$B$42,('Dépenses forfaitaires'!$E189*(VLOOKUP('Dépenses forfaitaires'!$D189,Listes!$A$43:$E$49,2,FALSE))),IF('Dépenses forfaitaires'!$E189&gt;Listes!$D$42,('Dépenses forfaitaires'!$E189*(VLOOKUP('Dépenses forfaitaires'!$D189,Listes!$A$43:$E$49,5,FALSE))),('Dépenses forfaitaires'!$E189*(VLOOKUP('Dépenses forfaitaires'!$D189,Listes!$A$43:$E$49,3,FALSE)))+(VLOOKUP('Dépenses forfaitaires'!$D189,Listes!$A$43:$E$49,4,FALSE))))))</f>
        <v/>
      </c>
      <c r="P189" s="99" t="str">
        <f>IF($H189="","",IF($C189=Listes!$B$34,Listes!$I$31,IF($C189=Listes!$B$35,(VLOOKUP('Dépenses forfaitaires'!$F189,Listes!$E$31:$F$36,2,FALSE)),IF($C189=Listes!$B$33,IF('Dépenses forfaitaires'!$E189&lt;=Listes!$A$64,'Dépenses forfaitaires'!$E189*Listes!$A$65,IF('Dépenses forfaitaires'!$E189&gt;Listes!$D$64,'Dépenses forfaitaires'!$E189*Listes!$D$65,(('Dépenses forfaitaires'!$E189*Listes!$B$65)+Listes!$C$65)))))))</f>
        <v/>
      </c>
      <c r="Q189" s="100" t="str">
        <f t="shared" si="5"/>
        <v/>
      </c>
      <c r="R189" s="210"/>
    </row>
    <row r="190" spans="1:18" ht="29.25" customHeight="1" x14ac:dyDescent="0.25">
      <c r="A190" s="43">
        <v>184</v>
      </c>
      <c r="B190" s="19"/>
      <c r="C190" s="19"/>
      <c r="D190" s="19"/>
      <c r="E190" s="19"/>
      <c r="F190" s="19"/>
      <c r="G190" s="19"/>
      <c r="H190" s="106" t="str">
        <f>IF(C190="","",IF(C190="","",(VLOOKUP(C190,Listes!$B$31:$C$35,2,FALSE))))</f>
        <v/>
      </c>
      <c r="I190" s="210" t="str">
        <f t="shared" si="4"/>
        <v/>
      </c>
      <c r="J190" s="210"/>
      <c r="K190" s="210"/>
      <c r="L190" s="210"/>
      <c r="M190" s="100" t="str">
        <f>IF(H190="","",IF(H190="","",(VLOOKUP(H190,Listes!$C$31:$D$35,2,FALSE))))</f>
        <v/>
      </c>
      <c r="N190" s="99" t="str">
        <f>IF($H190="","",IF($C190=Listes!$B$32,IF('Dépenses forfaitaires'!$E190&lt;=Listes!$B$53,('Dépenses forfaitaires'!$E190*(VLOOKUP('Dépenses forfaitaires'!$D190,Listes!$A$54:$E$60,2,FALSE))),IF('Dépenses forfaitaires'!$E190&gt;Listes!$E$53,('Dépenses forfaitaires'!$E190*(VLOOKUP('Dépenses forfaitaires'!$D190,Listes!$A$54:$E$60,5,FALSE))),('Dépenses forfaitaires'!$E190*(VLOOKUP('Dépenses forfaitaires'!$D190,Listes!$A$54:$E$60,3,FALSE)))+(VLOOKUP('Dépenses forfaitaires'!$D190,Listes!$A$54:$E$60,4,FALSE))))))</f>
        <v/>
      </c>
      <c r="O190" s="99" t="str">
        <f>IF($H190="","",IF($C190=Listes!$B$31,IF('Dépenses forfaitaires'!$E190&lt;=Listes!$B$42,('Dépenses forfaitaires'!$E190*(VLOOKUP('Dépenses forfaitaires'!$D190,Listes!$A$43:$E$49,2,FALSE))),IF('Dépenses forfaitaires'!$E190&gt;Listes!$D$42,('Dépenses forfaitaires'!$E190*(VLOOKUP('Dépenses forfaitaires'!$D190,Listes!$A$43:$E$49,5,FALSE))),('Dépenses forfaitaires'!$E190*(VLOOKUP('Dépenses forfaitaires'!$D190,Listes!$A$43:$E$49,3,FALSE)))+(VLOOKUP('Dépenses forfaitaires'!$D190,Listes!$A$43:$E$49,4,FALSE))))))</f>
        <v/>
      </c>
      <c r="P190" s="99" t="str">
        <f>IF($H190="","",IF($C190=Listes!$B$34,Listes!$I$31,IF($C190=Listes!$B$35,(VLOOKUP('Dépenses forfaitaires'!$F190,Listes!$E$31:$F$36,2,FALSE)),IF($C190=Listes!$B$33,IF('Dépenses forfaitaires'!$E190&lt;=Listes!$A$64,'Dépenses forfaitaires'!$E190*Listes!$A$65,IF('Dépenses forfaitaires'!$E190&gt;Listes!$D$64,'Dépenses forfaitaires'!$E190*Listes!$D$65,(('Dépenses forfaitaires'!$E190*Listes!$B$65)+Listes!$C$65)))))))</f>
        <v/>
      </c>
      <c r="Q190" s="100" t="str">
        <f t="shared" si="5"/>
        <v/>
      </c>
      <c r="R190" s="210"/>
    </row>
    <row r="191" spans="1:18" ht="29.25" customHeight="1" x14ac:dyDescent="0.25">
      <c r="A191" s="43">
        <v>185</v>
      </c>
      <c r="B191" s="19"/>
      <c r="C191" s="19"/>
      <c r="D191" s="19"/>
      <c r="E191" s="19"/>
      <c r="F191" s="19"/>
      <c r="G191" s="19"/>
      <c r="H191" s="106" t="str">
        <f>IF(C191="","",IF(C191="","",(VLOOKUP(C191,Listes!$B$31:$C$35,2,FALSE))))</f>
        <v/>
      </c>
      <c r="I191" s="210" t="str">
        <f t="shared" si="4"/>
        <v/>
      </c>
      <c r="J191" s="210"/>
      <c r="K191" s="210"/>
      <c r="L191" s="210"/>
      <c r="M191" s="100" t="str">
        <f>IF(H191="","",IF(H191="","",(VLOOKUP(H191,Listes!$C$31:$D$35,2,FALSE))))</f>
        <v/>
      </c>
      <c r="N191" s="99" t="str">
        <f>IF($H191="","",IF($C191=Listes!$B$32,IF('Dépenses forfaitaires'!$E191&lt;=Listes!$B$53,('Dépenses forfaitaires'!$E191*(VLOOKUP('Dépenses forfaitaires'!$D191,Listes!$A$54:$E$60,2,FALSE))),IF('Dépenses forfaitaires'!$E191&gt;Listes!$E$53,('Dépenses forfaitaires'!$E191*(VLOOKUP('Dépenses forfaitaires'!$D191,Listes!$A$54:$E$60,5,FALSE))),('Dépenses forfaitaires'!$E191*(VLOOKUP('Dépenses forfaitaires'!$D191,Listes!$A$54:$E$60,3,FALSE)))+(VLOOKUP('Dépenses forfaitaires'!$D191,Listes!$A$54:$E$60,4,FALSE))))))</f>
        <v/>
      </c>
      <c r="O191" s="99" t="str">
        <f>IF($H191="","",IF($C191=Listes!$B$31,IF('Dépenses forfaitaires'!$E191&lt;=Listes!$B$42,('Dépenses forfaitaires'!$E191*(VLOOKUP('Dépenses forfaitaires'!$D191,Listes!$A$43:$E$49,2,FALSE))),IF('Dépenses forfaitaires'!$E191&gt;Listes!$D$42,('Dépenses forfaitaires'!$E191*(VLOOKUP('Dépenses forfaitaires'!$D191,Listes!$A$43:$E$49,5,FALSE))),('Dépenses forfaitaires'!$E191*(VLOOKUP('Dépenses forfaitaires'!$D191,Listes!$A$43:$E$49,3,FALSE)))+(VLOOKUP('Dépenses forfaitaires'!$D191,Listes!$A$43:$E$49,4,FALSE))))))</f>
        <v/>
      </c>
      <c r="P191" s="99" t="str">
        <f>IF($H191="","",IF($C191=Listes!$B$34,Listes!$I$31,IF($C191=Listes!$B$35,(VLOOKUP('Dépenses forfaitaires'!$F191,Listes!$E$31:$F$36,2,FALSE)),IF($C191=Listes!$B$33,IF('Dépenses forfaitaires'!$E191&lt;=Listes!$A$64,'Dépenses forfaitaires'!$E191*Listes!$A$65,IF('Dépenses forfaitaires'!$E191&gt;Listes!$D$64,'Dépenses forfaitaires'!$E191*Listes!$D$65,(('Dépenses forfaitaires'!$E191*Listes!$B$65)+Listes!$C$65)))))))</f>
        <v/>
      </c>
      <c r="Q191" s="100" t="str">
        <f t="shared" si="5"/>
        <v/>
      </c>
      <c r="R191" s="210"/>
    </row>
    <row r="192" spans="1:18" ht="29.25" customHeight="1" x14ac:dyDescent="0.25">
      <c r="A192" s="43">
        <v>186</v>
      </c>
      <c r="B192" s="19"/>
      <c r="C192" s="19"/>
      <c r="D192" s="19"/>
      <c r="E192" s="19"/>
      <c r="F192" s="19"/>
      <c r="G192" s="19"/>
      <c r="H192" s="106" t="str">
        <f>IF(C192="","",IF(C192="","",(VLOOKUP(C192,Listes!$B$31:$C$35,2,FALSE))))</f>
        <v/>
      </c>
      <c r="I192" s="210" t="str">
        <f t="shared" si="4"/>
        <v/>
      </c>
      <c r="J192" s="210"/>
      <c r="K192" s="210"/>
      <c r="L192" s="210"/>
      <c r="M192" s="100" t="str">
        <f>IF(H192="","",IF(H192="","",(VLOOKUP(H192,Listes!$C$31:$D$35,2,FALSE))))</f>
        <v/>
      </c>
      <c r="N192" s="99" t="str">
        <f>IF($H192="","",IF($C192=Listes!$B$32,IF('Dépenses forfaitaires'!$E192&lt;=Listes!$B$53,('Dépenses forfaitaires'!$E192*(VLOOKUP('Dépenses forfaitaires'!$D192,Listes!$A$54:$E$60,2,FALSE))),IF('Dépenses forfaitaires'!$E192&gt;Listes!$E$53,('Dépenses forfaitaires'!$E192*(VLOOKUP('Dépenses forfaitaires'!$D192,Listes!$A$54:$E$60,5,FALSE))),('Dépenses forfaitaires'!$E192*(VLOOKUP('Dépenses forfaitaires'!$D192,Listes!$A$54:$E$60,3,FALSE)))+(VLOOKUP('Dépenses forfaitaires'!$D192,Listes!$A$54:$E$60,4,FALSE))))))</f>
        <v/>
      </c>
      <c r="O192" s="99" t="str">
        <f>IF($H192="","",IF($C192=Listes!$B$31,IF('Dépenses forfaitaires'!$E192&lt;=Listes!$B$42,('Dépenses forfaitaires'!$E192*(VLOOKUP('Dépenses forfaitaires'!$D192,Listes!$A$43:$E$49,2,FALSE))),IF('Dépenses forfaitaires'!$E192&gt;Listes!$D$42,('Dépenses forfaitaires'!$E192*(VLOOKUP('Dépenses forfaitaires'!$D192,Listes!$A$43:$E$49,5,FALSE))),('Dépenses forfaitaires'!$E192*(VLOOKUP('Dépenses forfaitaires'!$D192,Listes!$A$43:$E$49,3,FALSE)))+(VLOOKUP('Dépenses forfaitaires'!$D192,Listes!$A$43:$E$49,4,FALSE))))))</f>
        <v/>
      </c>
      <c r="P192" s="99" t="str">
        <f>IF($H192="","",IF($C192=Listes!$B$34,Listes!$I$31,IF($C192=Listes!$B$35,(VLOOKUP('Dépenses forfaitaires'!$F192,Listes!$E$31:$F$36,2,FALSE)),IF($C192=Listes!$B$33,IF('Dépenses forfaitaires'!$E192&lt;=Listes!$A$64,'Dépenses forfaitaires'!$E192*Listes!$A$65,IF('Dépenses forfaitaires'!$E192&gt;Listes!$D$64,'Dépenses forfaitaires'!$E192*Listes!$D$65,(('Dépenses forfaitaires'!$E192*Listes!$B$65)+Listes!$C$65)))))))</f>
        <v/>
      </c>
      <c r="Q192" s="100" t="str">
        <f t="shared" si="5"/>
        <v/>
      </c>
      <c r="R192" s="210"/>
    </row>
    <row r="193" spans="1:18" ht="29.25" customHeight="1" x14ac:dyDescent="0.25">
      <c r="A193" s="43">
        <v>187</v>
      </c>
      <c r="B193" s="19"/>
      <c r="C193" s="19"/>
      <c r="D193" s="19"/>
      <c r="E193" s="19"/>
      <c r="F193" s="19"/>
      <c r="G193" s="19"/>
      <c r="H193" s="106" t="str">
        <f>IF(C193="","",IF(C193="","",(VLOOKUP(C193,Listes!$B$31:$C$35,2,FALSE))))</f>
        <v/>
      </c>
      <c r="I193" s="210" t="str">
        <f t="shared" si="4"/>
        <v/>
      </c>
      <c r="J193" s="210"/>
      <c r="K193" s="210"/>
      <c r="L193" s="210"/>
      <c r="M193" s="100" t="str">
        <f>IF(H193="","",IF(H193="","",(VLOOKUP(H193,Listes!$C$31:$D$35,2,FALSE))))</f>
        <v/>
      </c>
      <c r="N193" s="99" t="str">
        <f>IF($H193="","",IF($C193=Listes!$B$32,IF('Dépenses forfaitaires'!$E193&lt;=Listes!$B$53,('Dépenses forfaitaires'!$E193*(VLOOKUP('Dépenses forfaitaires'!$D193,Listes!$A$54:$E$60,2,FALSE))),IF('Dépenses forfaitaires'!$E193&gt;Listes!$E$53,('Dépenses forfaitaires'!$E193*(VLOOKUP('Dépenses forfaitaires'!$D193,Listes!$A$54:$E$60,5,FALSE))),('Dépenses forfaitaires'!$E193*(VLOOKUP('Dépenses forfaitaires'!$D193,Listes!$A$54:$E$60,3,FALSE)))+(VLOOKUP('Dépenses forfaitaires'!$D193,Listes!$A$54:$E$60,4,FALSE))))))</f>
        <v/>
      </c>
      <c r="O193" s="99" t="str">
        <f>IF($H193="","",IF($C193=Listes!$B$31,IF('Dépenses forfaitaires'!$E193&lt;=Listes!$B$42,('Dépenses forfaitaires'!$E193*(VLOOKUP('Dépenses forfaitaires'!$D193,Listes!$A$43:$E$49,2,FALSE))),IF('Dépenses forfaitaires'!$E193&gt;Listes!$D$42,('Dépenses forfaitaires'!$E193*(VLOOKUP('Dépenses forfaitaires'!$D193,Listes!$A$43:$E$49,5,FALSE))),('Dépenses forfaitaires'!$E193*(VLOOKUP('Dépenses forfaitaires'!$D193,Listes!$A$43:$E$49,3,FALSE)))+(VLOOKUP('Dépenses forfaitaires'!$D193,Listes!$A$43:$E$49,4,FALSE))))))</f>
        <v/>
      </c>
      <c r="P193" s="99" t="str">
        <f>IF($H193="","",IF($C193=Listes!$B$34,Listes!$I$31,IF($C193=Listes!$B$35,(VLOOKUP('Dépenses forfaitaires'!$F193,Listes!$E$31:$F$36,2,FALSE)),IF($C193=Listes!$B$33,IF('Dépenses forfaitaires'!$E193&lt;=Listes!$A$64,'Dépenses forfaitaires'!$E193*Listes!$A$65,IF('Dépenses forfaitaires'!$E193&gt;Listes!$D$64,'Dépenses forfaitaires'!$E193*Listes!$D$65,(('Dépenses forfaitaires'!$E193*Listes!$B$65)+Listes!$C$65)))))))</f>
        <v/>
      </c>
      <c r="Q193" s="100" t="str">
        <f t="shared" si="5"/>
        <v/>
      </c>
      <c r="R193" s="210"/>
    </row>
    <row r="194" spans="1:18" ht="29.25" customHeight="1" x14ac:dyDescent="0.25">
      <c r="A194" s="43">
        <v>188</v>
      </c>
      <c r="B194" s="19"/>
      <c r="C194" s="19"/>
      <c r="D194" s="19"/>
      <c r="E194" s="19"/>
      <c r="F194" s="19"/>
      <c r="G194" s="19"/>
      <c r="H194" s="106" t="str">
        <f>IF(C194="","",IF(C194="","",(VLOOKUP(C194,Listes!$B$31:$C$35,2,FALSE))))</f>
        <v/>
      </c>
      <c r="I194" s="210" t="str">
        <f t="shared" si="4"/>
        <v/>
      </c>
      <c r="J194" s="210"/>
      <c r="K194" s="210"/>
      <c r="L194" s="210"/>
      <c r="M194" s="100" t="str">
        <f>IF(H194="","",IF(H194="","",(VLOOKUP(H194,Listes!$C$31:$D$35,2,FALSE))))</f>
        <v/>
      </c>
      <c r="N194" s="99" t="str">
        <f>IF($H194="","",IF($C194=Listes!$B$32,IF('Dépenses forfaitaires'!$E194&lt;=Listes!$B$53,('Dépenses forfaitaires'!$E194*(VLOOKUP('Dépenses forfaitaires'!$D194,Listes!$A$54:$E$60,2,FALSE))),IF('Dépenses forfaitaires'!$E194&gt;Listes!$E$53,('Dépenses forfaitaires'!$E194*(VLOOKUP('Dépenses forfaitaires'!$D194,Listes!$A$54:$E$60,5,FALSE))),('Dépenses forfaitaires'!$E194*(VLOOKUP('Dépenses forfaitaires'!$D194,Listes!$A$54:$E$60,3,FALSE)))+(VLOOKUP('Dépenses forfaitaires'!$D194,Listes!$A$54:$E$60,4,FALSE))))))</f>
        <v/>
      </c>
      <c r="O194" s="99" t="str">
        <f>IF($H194="","",IF($C194=Listes!$B$31,IF('Dépenses forfaitaires'!$E194&lt;=Listes!$B$42,('Dépenses forfaitaires'!$E194*(VLOOKUP('Dépenses forfaitaires'!$D194,Listes!$A$43:$E$49,2,FALSE))),IF('Dépenses forfaitaires'!$E194&gt;Listes!$D$42,('Dépenses forfaitaires'!$E194*(VLOOKUP('Dépenses forfaitaires'!$D194,Listes!$A$43:$E$49,5,FALSE))),('Dépenses forfaitaires'!$E194*(VLOOKUP('Dépenses forfaitaires'!$D194,Listes!$A$43:$E$49,3,FALSE)))+(VLOOKUP('Dépenses forfaitaires'!$D194,Listes!$A$43:$E$49,4,FALSE))))))</f>
        <v/>
      </c>
      <c r="P194" s="99" t="str">
        <f>IF($H194="","",IF($C194=Listes!$B$34,Listes!$I$31,IF($C194=Listes!$B$35,(VLOOKUP('Dépenses forfaitaires'!$F194,Listes!$E$31:$F$36,2,FALSE)),IF($C194=Listes!$B$33,IF('Dépenses forfaitaires'!$E194&lt;=Listes!$A$64,'Dépenses forfaitaires'!$E194*Listes!$A$65,IF('Dépenses forfaitaires'!$E194&gt;Listes!$D$64,'Dépenses forfaitaires'!$E194*Listes!$D$65,(('Dépenses forfaitaires'!$E194*Listes!$B$65)+Listes!$C$65)))))))</f>
        <v/>
      </c>
      <c r="Q194" s="100" t="str">
        <f t="shared" si="5"/>
        <v/>
      </c>
      <c r="R194" s="210"/>
    </row>
    <row r="195" spans="1:18" ht="29.25" customHeight="1" x14ac:dyDescent="0.25">
      <c r="A195" s="43">
        <v>189</v>
      </c>
      <c r="B195" s="19"/>
      <c r="C195" s="19"/>
      <c r="D195" s="19"/>
      <c r="E195" s="19"/>
      <c r="F195" s="19"/>
      <c r="G195" s="19"/>
      <c r="H195" s="106" t="str">
        <f>IF(C195="","",IF(C195="","",(VLOOKUP(C195,Listes!$B$31:$C$35,2,FALSE))))</f>
        <v/>
      </c>
      <c r="I195" s="210" t="str">
        <f t="shared" si="4"/>
        <v/>
      </c>
      <c r="J195" s="210"/>
      <c r="K195" s="210"/>
      <c r="L195" s="210"/>
      <c r="M195" s="100" t="str">
        <f>IF(H195="","",IF(H195="","",(VLOOKUP(H195,Listes!$C$31:$D$35,2,FALSE))))</f>
        <v/>
      </c>
      <c r="N195" s="99" t="str">
        <f>IF($H195="","",IF($C195=Listes!$B$32,IF('Dépenses forfaitaires'!$E195&lt;=Listes!$B$53,('Dépenses forfaitaires'!$E195*(VLOOKUP('Dépenses forfaitaires'!$D195,Listes!$A$54:$E$60,2,FALSE))),IF('Dépenses forfaitaires'!$E195&gt;Listes!$E$53,('Dépenses forfaitaires'!$E195*(VLOOKUP('Dépenses forfaitaires'!$D195,Listes!$A$54:$E$60,5,FALSE))),('Dépenses forfaitaires'!$E195*(VLOOKUP('Dépenses forfaitaires'!$D195,Listes!$A$54:$E$60,3,FALSE)))+(VLOOKUP('Dépenses forfaitaires'!$D195,Listes!$A$54:$E$60,4,FALSE))))))</f>
        <v/>
      </c>
      <c r="O195" s="99" t="str">
        <f>IF($H195="","",IF($C195=Listes!$B$31,IF('Dépenses forfaitaires'!$E195&lt;=Listes!$B$42,('Dépenses forfaitaires'!$E195*(VLOOKUP('Dépenses forfaitaires'!$D195,Listes!$A$43:$E$49,2,FALSE))),IF('Dépenses forfaitaires'!$E195&gt;Listes!$D$42,('Dépenses forfaitaires'!$E195*(VLOOKUP('Dépenses forfaitaires'!$D195,Listes!$A$43:$E$49,5,FALSE))),('Dépenses forfaitaires'!$E195*(VLOOKUP('Dépenses forfaitaires'!$D195,Listes!$A$43:$E$49,3,FALSE)))+(VLOOKUP('Dépenses forfaitaires'!$D195,Listes!$A$43:$E$49,4,FALSE))))))</f>
        <v/>
      </c>
      <c r="P195" s="99" t="str">
        <f>IF($H195="","",IF($C195=Listes!$B$34,Listes!$I$31,IF($C195=Listes!$B$35,(VLOOKUP('Dépenses forfaitaires'!$F195,Listes!$E$31:$F$36,2,FALSE)),IF($C195=Listes!$B$33,IF('Dépenses forfaitaires'!$E195&lt;=Listes!$A$64,'Dépenses forfaitaires'!$E195*Listes!$A$65,IF('Dépenses forfaitaires'!$E195&gt;Listes!$D$64,'Dépenses forfaitaires'!$E195*Listes!$D$65,(('Dépenses forfaitaires'!$E195*Listes!$B$65)+Listes!$C$65)))))))</f>
        <v/>
      </c>
      <c r="Q195" s="100" t="str">
        <f t="shared" si="5"/>
        <v/>
      </c>
      <c r="R195" s="210"/>
    </row>
    <row r="196" spans="1:18" ht="29.25" customHeight="1" x14ac:dyDescent="0.25">
      <c r="A196" s="43">
        <v>190</v>
      </c>
      <c r="B196" s="19"/>
      <c r="C196" s="19"/>
      <c r="D196" s="19"/>
      <c r="E196" s="19"/>
      <c r="F196" s="19"/>
      <c r="G196" s="19"/>
      <c r="H196" s="106" t="str">
        <f>IF(C196="","",IF(C196="","",(VLOOKUP(C196,Listes!$B$31:$C$35,2,FALSE))))</f>
        <v/>
      </c>
      <c r="I196" s="210" t="str">
        <f t="shared" si="4"/>
        <v/>
      </c>
      <c r="J196" s="210"/>
      <c r="K196" s="210"/>
      <c r="L196" s="210"/>
      <c r="M196" s="100" t="str">
        <f>IF(H196="","",IF(H196="","",(VLOOKUP(H196,Listes!$C$31:$D$35,2,FALSE))))</f>
        <v/>
      </c>
      <c r="N196" s="99" t="str">
        <f>IF($H196="","",IF($C196=Listes!$B$32,IF('Dépenses forfaitaires'!$E196&lt;=Listes!$B$53,('Dépenses forfaitaires'!$E196*(VLOOKUP('Dépenses forfaitaires'!$D196,Listes!$A$54:$E$60,2,FALSE))),IF('Dépenses forfaitaires'!$E196&gt;Listes!$E$53,('Dépenses forfaitaires'!$E196*(VLOOKUP('Dépenses forfaitaires'!$D196,Listes!$A$54:$E$60,5,FALSE))),('Dépenses forfaitaires'!$E196*(VLOOKUP('Dépenses forfaitaires'!$D196,Listes!$A$54:$E$60,3,FALSE)))+(VLOOKUP('Dépenses forfaitaires'!$D196,Listes!$A$54:$E$60,4,FALSE))))))</f>
        <v/>
      </c>
      <c r="O196" s="99" t="str">
        <f>IF($H196="","",IF($C196=Listes!$B$31,IF('Dépenses forfaitaires'!$E196&lt;=Listes!$B$42,('Dépenses forfaitaires'!$E196*(VLOOKUP('Dépenses forfaitaires'!$D196,Listes!$A$43:$E$49,2,FALSE))),IF('Dépenses forfaitaires'!$E196&gt;Listes!$D$42,('Dépenses forfaitaires'!$E196*(VLOOKUP('Dépenses forfaitaires'!$D196,Listes!$A$43:$E$49,5,FALSE))),('Dépenses forfaitaires'!$E196*(VLOOKUP('Dépenses forfaitaires'!$D196,Listes!$A$43:$E$49,3,FALSE)))+(VLOOKUP('Dépenses forfaitaires'!$D196,Listes!$A$43:$E$49,4,FALSE))))))</f>
        <v/>
      </c>
      <c r="P196" s="99" t="str">
        <f>IF($H196="","",IF($C196=Listes!$B$34,Listes!$I$31,IF($C196=Listes!$B$35,(VLOOKUP('Dépenses forfaitaires'!$F196,Listes!$E$31:$F$36,2,FALSE)),IF($C196=Listes!$B$33,IF('Dépenses forfaitaires'!$E196&lt;=Listes!$A$64,'Dépenses forfaitaires'!$E196*Listes!$A$65,IF('Dépenses forfaitaires'!$E196&gt;Listes!$D$64,'Dépenses forfaitaires'!$E196*Listes!$D$65,(('Dépenses forfaitaires'!$E196*Listes!$B$65)+Listes!$C$65)))))))</f>
        <v/>
      </c>
      <c r="Q196" s="100" t="str">
        <f t="shared" si="5"/>
        <v/>
      </c>
      <c r="R196" s="210"/>
    </row>
    <row r="197" spans="1:18" ht="29.25" customHeight="1" x14ac:dyDescent="0.25">
      <c r="A197" s="43">
        <v>191</v>
      </c>
      <c r="B197" s="19"/>
      <c r="C197" s="19"/>
      <c r="D197" s="19"/>
      <c r="E197" s="19"/>
      <c r="F197" s="19"/>
      <c r="G197" s="19"/>
      <c r="H197" s="106" t="str">
        <f>IF(C197="","",IF(C197="","",(VLOOKUP(C197,Listes!$B$31:$C$35,2,FALSE))))</f>
        <v/>
      </c>
      <c r="I197" s="210" t="str">
        <f t="shared" si="4"/>
        <v/>
      </c>
      <c r="J197" s="210"/>
      <c r="K197" s="210"/>
      <c r="L197" s="210"/>
      <c r="M197" s="100" t="str">
        <f>IF(H197="","",IF(H197="","",(VLOOKUP(H197,Listes!$C$31:$D$35,2,FALSE))))</f>
        <v/>
      </c>
      <c r="N197" s="99" t="str">
        <f>IF($H197="","",IF($C197=Listes!$B$32,IF('Dépenses forfaitaires'!$E197&lt;=Listes!$B$53,('Dépenses forfaitaires'!$E197*(VLOOKUP('Dépenses forfaitaires'!$D197,Listes!$A$54:$E$60,2,FALSE))),IF('Dépenses forfaitaires'!$E197&gt;Listes!$E$53,('Dépenses forfaitaires'!$E197*(VLOOKUP('Dépenses forfaitaires'!$D197,Listes!$A$54:$E$60,5,FALSE))),('Dépenses forfaitaires'!$E197*(VLOOKUP('Dépenses forfaitaires'!$D197,Listes!$A$54:$E$60,3,FALSE)))+(VLOOKUP('Dépenses forfaitaires'!$D197,Listes!$A$54:$E$60,4,FALSE))))))</f>
        <v/>
      </c>
      <c r="O197" s="99" t="str">
        <f>IF($H197="","",IF($C197=Listes!$B$31,IF('Dépenses forfaitaires'!$E197&lt;=Listes!$B$42,('Dépenses forfaitaires'!$E197*(VLOOKUP('Dépenses forfaitaires'!$D197,Listes!$A$43:$E$49,2,FALSE))),IF('Dépenses forfaitaires'!$E197&gt;Listes!$D$42,('Dépenses forfaitaires'!$E197*(VLOOKUP('Dépenses forfaitaires'!$D197,Listes!$A$43:$E$49,5,FALSE))),('Dépenses forfaitaires'!$E197*(VLOOKUP('Dépenses forfaitaires'!$D197,Listes!$A$43:$E$49,3,FALSE)))+(VLOOKUP('Dépenses forfaitaires'!$D197,Listes!$A$43:$E$49,4,FALSE))))))</f>
        <v/>
      </c>
      <c r="P197" s="99" t="str">
        <f>IF($H197="","",IF($C197=Listes!$B$34,Listes!$I$31,IF($C197=Listes!$B$35,(VLOOKUP('Dépenses forfaitaires'!$F197,Listes!$E$31:$F$36,2,FALSE)),IF($C197=Listes!$B$33,IF('Dépenses forfaitaires'!$E197&lt;=Listes!$A$64,'Dépenses forfaitaires'!$E197*Listes!$A$65,IF('Dépenses forfaitaires'!$E197&gt;Listes!$D$64,'Dépenses forfaitaires'!$E197*Listes!$D$65,(('Dépenses forfaitaires'!$E197*Listes!$B$65)+Listes!$C$65)))))))</f>
        <v/>
      </c>
      <c r="Q197" s="100" t="str">
        <f t="shared" si="5"/>
        <v/>
      </c>
      <c r="R197" s="210"/>
    </row>
    <row r="198" spans="1:18" ht="29.25" customHeight="1" x14ac:dyDescent="0.25">
      <c r="A198" s="43">
        <v>192</v>
      </c>
      <c r="B198" s="19"/>
      <c r="C198" s="19"/>
      <c r="D198" s="19"/>
      <c r="E198" s="19"/>
      <c r="F198" s="19"/>
      <c r="G198" s="19"/>
      <c r="H198" s="106" t="str">
        <f>IF(C198="","",IF(C198="","",(VLOOKUP(C198,Listes!$B$31:$C$35,2,FALSE))))</f>
        <v/>
      </c>
      <c r="I198" s="210" t="str">
        <f t="shared" si="4"/>
        <v/>
      </c>
      <c r="J198" s="210"/>
      <c r="K198" s="210"/>
      <c r="L198" s="210"/>
      <c r="M198" s="100" t="str">
        <f>IF(H198="","",IF(H198="","",(VLOOKUP(H198,Listes!$C$31:$D$35,2,FALSE))))</f>
        <v/>
      </c>
      <c r="N198" s="99" t="str">
        <f>IF($H198="","",IF($C198=Listes!$B$32,IF('Dépenses forfaitaires'!$E198&lt;=Listes!$B$53,('Dépenses forfaitaires'!$E198*(VLOOKUP('Dépenses forfaitaires'!$D198,Listes!$A$54:$E$60,2,FALSE))),IF('Dépenses forfaitaires'!$E198&gt;Listes!$E$53,('Dépenses forfaitaires'!$E198*(VLOOKUP('Dépenses forfaitaires'!$D198,Listes!$A$54:$E$60,5,FALSE))),('Dépenses forfaitaires'!$E198*(VLOOKUP('Dépenses forfaitaires'!$D198,Listes!$A$54:$E$60,3,FALSE)))+(VLOOKUP('Dépenses forfaitaires'!$D198,Listes!$A$54:$E$60,4,FALSE))))))</f>
        <v/>
      </c>
      <c r="O198" s="99" t="str">
        <f>IF($H198="","",IF($C198=Listes!$B$31,IF('Dépenses forfaitaires'!$E198&lt;=Listes!$B$42,('Dépenses forfaitaires'!$E198*(VLOOKUP('Dépenses forfaitaires'!$D198,Listes!$A$43:$E$49,2,FALSE))),IF('Dépenses forfaitaires'!$E198&gt;Listes!$D$42,('Dépenses forfaitaires'!$E198*(VLOOKUP('Dépenses forfaitaires'!$D198,Listes!$A$43:$E$49,5,FALSE))),('Dépenses forfaitaires'!$E198*(VLOOKUP('Dépenses forfaitaires'!$D198,Listes!$A$43:$E$49,3,FALSE)))+(VLOOKUP('Dépenses forfaitaires'!$D198,Listes!$A$43:$E$49,4,FALSE))))))</f>
        <v/>
      </c>
      <c r="P198" s="99" t="str">
        <f>IF($H198="","",IF($C198=Listes!$B$34,Listes!$I$31,IF($C198=Listes!$B$35,(VLOOKUP('Dépenses forfaitaires'!$F198,Listes!$E$31:$F$36,2,FALSE)),IF($C198=Listes!$B$33,IF('Dépenses forfaitaires'!$E198&lt;=Listes!$A$64,'Dépenses forfaitaires'!$E198*Listes!$A$65,IF('Dépenses forfaitaires'!$E198&gt;Listes!$D$64,'Dépenses forfaitaires'!$E198*Listes!$D$65,(('Dépenses forfaitaires'!$E198*Listes!$B$65)+Listes!$C$65)))))))</f>
        <v/>
      </c>
      <c r="Q198" s="100" t="str">
        <f t="shared" si="5"/>
        <v/>
      </c>
      <c r="R198" s="210"/>
    </row>
    <row r="199" spans="1:18" ht="29.25" customHeight="1" x14ac:dyDescent="0.25">
      <c r="A199" s="43">
        <v>193</v>
      </c>
      <c r="B199" s="19"/>
      <c r="C199" s="19"/>
      <c r="D199" s="19"/>
      <c r="E199" s="19"/>
      <c r="F199" s="19"/>
      <c r="G199" s="19"/>
      <c r="H199" s="106" t="str">
        <f>IF(C199="","",IF(C199="","",(VLOOKUP(C199,Listes!$B$31:$C$35,2,FALSE))))</f>
        <v/>
      </c>
      <c r="I199" s="210" t="str">
        <f t="shared" si="4"/>
        <v/>
      </c>
      <c r="J199" s="210"/>
      <c r="K199" s="210"/>
      <c r="L199" s="210"/>
      <c r="M199" s="100" t="str">
        <f>IF(H199="","",IF(H199="","",(VLOOKUP(H199,Listes!$C$31:$D$35,2,FALSE))))</f>
        <v/>
      </c>
      <c r="N199" s="99" t="str">
        <f>IF($H199="","",IF($C199=Listes!$B$32,IF('Dépenses forfaitaires'!$E199&lt;=Listes!$B$53,('Dépenses forfaitaires'!$E199*(VLOOKUP('Dépenses forfaitaires'!$D199,Listes!$A$54:$E$60,2,FALSE))),IF('Dépenses forfaitaires'!$E199&gt;Listes!$E$53,('Dépenses forfaitaires'!$E199*(VLOOKUP('Dépenses forfaitaires'!$D199,Listes!$A$54:$E$60,5,FALSE))),('Dépenses forfaitaires'!$E199*(VLOOKUP('Dépenses forfaitaires'!$D199,Listes!$A$54:$E$60,3,FALSE)))+(VLOOKUP('Dépenses forfaitaires'!$D199,Listes!$A$54:$E$60,4,FALSE))))))</f>
        <v/>
      </c>
      <c r="O199" s="99" t="str">
        <f>IF($H199="","",IF($C199=Listes!$B$31,IF('Dépenses forfaitaires'!$E199&lt;=Listes!$B$42,('Dépenses forfaitaires'!$E199*(VLOOKUP('Dépenses forfaitaires'!$D199,Listes!$A$43:$E$49,2,FALSE))),IF('Dépenses forfaitaires'!$E199&gt;Listes!$D$42,('Dépenses forfaitaires'!$E199*(VLOOKUP('Dépenses forfaitaires'!$D199,Listes!$A$43:$E$49,5,FALSE))),('Dépenses forfaitaires'!$E199*(VLOOKUP('Dépenses forfaitaires'!$D199,Listes!$A$43:$E$49,3,FALSE)))+(VLOOKUP('Dépenses forfaitaires'!$D199,Listes!$A$43:$E$49,4,FALSE))))))</f>
        <v/>
      </c>
      <c r="P199" s="99" t="str">
        <f>IF($H199="","",IF($C199=Listes!$B$34,Listes!$I$31,IF($C199=Listes!$B$35,(VLOOKUP('Dépenses forfaitaires'!$F199,Listes!$E$31:$F$36,2,FALSE)),IF($C199=Listes!$B$33,IF('Dépenses forfaitaires'!$E199&lt;=Listes!$A$64,'Dépenses forfaitaires'!$E199*Listes!$A$65,IF('Dépenses forfaitaires'!$E199&gt;Listes!$D$64,'Dépenses forfaitaires'!$E199*Listes!$D$65,(('Dépenses forfaitaires'!$E199*Listes!$B$65)+Listes!$C$65)))))))</f>
        <v/>
      </c>
      <c r="Q199" s="100" t="str">
        <f t="shared" si="5"/>
        <v/>
      </c>
      <c r="R199" s="210"/>
    </row>
    <row r="200" spans="1:18" ht="29.25" customHeight="1" x14ac:dyDescent="0.25">
      <c r="A200" s="43">
        <v>194</v>
      </c>
      <c r="B200" s="19"/>
      <c r="C200" s="19"/>
      <c r="D200" s="19"/>
      <c r="E200" s="19"/>
      <c r="F200" s="19"/>
      <c r="G200" s="19"/>
      <c r="H200" s="106" t="str">
        <f>IF(C200="","",IF(C200="","",(VLOOKUP(C200,Listes!$B$31:$C$35,2,FALSE))))</f>
        <v/>
      </c>
      <c r="I200" s="210" t="str">
        <f t="shared" ref="I200:I263" si="6">IF(H200="Frais de déplacement (barèmes kilométriques) ",1,"")</f>
        <v/>
      </c>
      <c r="J200" s="210"/>
      <c r="K200" s="210"/>
      <c r="L200" s="210"/>
      <c r="M200" s="100" t="str">
        <f>IF(H200="","",IF(H200="","",(VLOOKUP(H200,Listes!$C$31:$D$35,2,FALSE))))</f>
        <v/>
      </c>
      <c r="N200" s="99" t="str">
        <f>IF($H200="","",IF($C200=Listes!$B$32,IF('Dépenses forfaitaires'!$E200&lt;=Listes!$B$53,('Dépenses forfaitaires'!$E200*(VLOOKUP('Dépenses forfaitaires'!$D200,Listes!$A$54:$E$60,2,FALSE))),IF('Dépenses forfaitaires'!$E200&gt;Listes!$E$53,('Dépenses forfaitaires'!$E200*(VLOOKUP('Dépenses forfaitaires'!$D200,Listes!$A$54:$E$60,5,FALSE))),('Dépenses forfaitaires'!$E200*(VLOOKUP('Dépenses forfaitaires'!$D200,Listes!$A$54:$E$60,3,FALSE)))+(VLOOKUP('Dépenses forfaitaires'!$D200,Listes!$A$54:$E$60,4,FALSE))))))</f>
        <v/>
      </c>
      <c r="O200" s="99" t="str">
        <f>IF($H200="","",IF($C200=Listes!$B$31,IF('Dépenses forfaitaires'!$E200&lt;=Listes!$B$42,('Dépenses forfaitaires'!$E200*(VLOOKUP('Dépenses forfaitaires'!$D200,Listes!$A$43:$E$49,2,FALSE))),IF('Dépenses forfaitaires'!$E200&gt;Listes!$D$42,('Dépenses forfaitaires'!$E200*(VLOOKUP('Dépenses forfaitaires'!$D200,Listes!$A$43:$E$49,5,FALSE))),('Dépenses forfaitaires'!$E200*(VLOOKUP('Dépenses forfaitaires'!$D200,Listes!$A$43:$E$49,3,FALSE)))+(VLOOKUP('Dépenses forfaitaires'!$D200,Listes!$A$43:$E$49,4,FALSE))))))</f>
        <v/>
      </c>
      <c r="P200" s="99" t="str">
        <f>IF($H200="","",IF($C200=Listes!$B$34,Listes!$I$31,IF($C200=Listes!$B$35,(VLOOKUP('Dépenses forfaitaires'!$F200,Listes!$E$31:$F$36,2,FALSE)),IF($C200=Listes!$B$33,IF('Dépenses forfaitaires'!$E200&lt;=Listes!$A$64,'Dépenses forfaitaires'!$E200*Listes!$A$65,IF('Dépenses forfaitaires'!$E200&gt;Listes!$D$64,'Dépenses forfaitaires'!$E200*Listes!$D$65,(('Dépenses forfaitaires'!$E200*Listes!$B$65)+Listes!$C$65)))))))</f>
        <v/>
      </c>
      <c r="Q200" s="100" t="str">
        <f t="shared" ref="Q200:Q263" si="7">IF($I200="","",($P200+$O200+$N200)*$I200)</f>
        <v/>
      </c>
      <c r="R200" s="210"/>
    </row>
    <row r="201" spans="1:18" ht="29.25" customHeight="1" x14ac:dyDescent="0.25">
      <c r="A201" s="43">
        <v>195</v>
      </c>
      <c r="B201" s="19"/>
      <c r="C201" s="19"/>
      <c r="D201" s="19"/>
      <c r="E201" s="19"/>
      <c r="F201" s="19"/>
      <c r="G201" s="19"/>
      <c r="H201" s="106" t="str">
        <f>IF(C201="","",IF(C201="","",(VLOOKUP(C201,Listes!$B$31:$C$35,2,FALSE))))</f>
        <v/>
      </c>
      <c r="I201" s="210" t="str">
        <f t="shared" si="6"/>
        <v/>
      </c>
      <c r="J201" s="210"/>
      <c r="K201" s="210"/>
      <c r="L201" s="210"/>
      <c r="M201" s="100" t="str">
        <f>IF(H201="","",IF(H201="","",(VLOOKUP(H201,Listes!$C$31:$D$35,2,FALSE))))</f>
        <v/>
      </c>
      <c r="N201" s="99" t="str">
        <f>IF($H201="","",IF($C201=Listes!$B$32,IF('Dépenses forfaitaires'!$E201&lt;=Listes!$B$53,('Dépenses forfaitaires'!$E201*(VLOOKUP('Dépenses forfaitaires'!$D201,Listes!$A$54:$E$60,2,FALSE))),IF('Dépenses forfaitaires'!$E201&gt;Listes!$E$53,('Dépenses forfaitaires'!$E201*(VLOOKUP('Dépenses forfaitaires'!$D201,Listes!$A$54:$E$60,5,FALSE))),('Dépenses forfaitaires'!$E201*(VLOOKUP('Dépenses forfaitaires'!$D201,Listes!$A$54:$E$60,3,FALSE)))+(VLOOKUP('Dépenses forfaitaires'!$D201,Listes!$A$54:$E$60,4,FALSE))))))</f>
        <v/>
      </c>
      <c r="O201" s="99" t="str">
        <f>IF($H201="","",IF($C201=Listes!$B$31,IF('Dépenses forfaitaires'!$E201&lt;=Listes!$B$42,('Dépenses forfaitaires'!$E201*(VLOOKUP('Dépenses forfaitaires'!$D201,Listes!$A$43:$E$49,2,FALSE))),IF('Dépenses forfaitaires'!$E201&gt;Listes!$D$42,('Dépenses forfaitaires'!$E201*(VLOOKUP('Dépenses forfaitaires'!$D201,Listes!$A$43:$E$49,5,FALSE))),('Dépenses forfaitaires'!$E201*(VLOOKUP('Dépenses forfaitaires'!$D201,Listes!$A$43:$E$49,3,FALSE)))+(VLOOKUP('Dépenses forfaitaires'!$D201,Listes!$A$43:$E$49,4,FALSE))))))</f>
        <v/>
      </c>
      <c r="P201" s="99" t="str">
        <f>IF($H201="","",IF($C201=Listes!$B$34,Listes!$I$31,IF($C201=Listes!$B$35,(VLOOKUP('Dépenses forfaitaires'!$F201,Listes!$E$31:$F$36,2,FALSE)),IF($C201=Listes!$B$33,IF('Dépenses forfaitaires'!$E201&lt;=Listes!$A$64,'Dépenses forfaitaires'!$E201*Listes!$A$65,IF('Dépenses forfaitaires'!$E201&gt;Listes!$D$64,'Dépenses forfaitaires'!$E201*Listes!$D$65,(('Dépenses forfaitaires'!$E201*Listes!$B$65)+Listes!$C$65)))))))</f>
        <v/>
      </c>
      <c r="Q201" s="100" t="str">
        <f t="shared" si="7"/>
        <v/>
      </c>
      <c r="R201" s="210"/>
    </row>
    <row r="202" spans="1:18" ht="29.25" customHeight="1" x14ac:dyDescent="0.25">
      <c r="A202" s="43">
        <v>196</v>
      </c>
      <c r="B202" s="19"/>
      <c r="C202" s="19"/>
      <c r="D202" s="19"/>
      <c r="E202" s="19"/>
      <c r="F202" s="19"/>
      <c r="G202" s="19"/>
      <c r="H202" s="106" t="str">
        <f>IF(C202="","",IF(C202="","",(VLOOKUP(C202,Listes!$B$31:$C$35,2,FALSE))))</f>
        <v/>
      </c>
      <c r="I202" s="210" t="str">
        <f t="shared" si="6"/>
        <v/>
      </c>
      <c r="J202" s="210"/>
      <c r="K202" s="210"/>
      <c r="L202" s="210"/>
      <c r="M202" s="100" t="str">
        <f>IF(H202="","",IF(H202="","",(VLOOKUP(H202,Listes!$C$31:$D$35,2,FALSE))))</f>
        <v/>
      </c>
      <c r="N202" s="99" t="str">
        <f>IF($H202="","",IF($C202=Listes!$B$32,IF('Dépenses forfaitaires'!$E202&lt;=Listes!$B$53,('Dépenses forfaitaires'!$E202*(VLOOKUP('Dépenses forfaitaires'!$D202,Listes!$A$54:$E$60,2,FALSE))),IF('Dépenses forfaitaires'!$E202&gt;Listes!$E$53,('Dépenses forfaitaires'!$E202*(VLOOKUP('Dépenses forfaitaires'!$D202,Listes!$A$54:$E$60,5,FALSE))),('Dépenses forfaitaires'!$E202*(VLOOKUP('Dépenses forfaitaires'!$D202,Listes!$A$54:$E$60,3,FALSE)))+(VLOOKUP('Dépenses forfaitaires'!$D202,Listes!$A$54:$E$60,4,FALSE))))))</f>
        <v/>
      </c>
      <c r="O202" s="99" t="str">
        <f>IF($H202="","",IF($C202=Listes!$B$31,IF('Dépenses forfaitaires'!$E202&lt;=Listes!$B$42,('Dépenses forfaitaires'!$E202*(VLOOKUP('Dépenses forfaitaires'!$D202,Listes!$A$43:$E$49,2,FALSE))),IF('Dépenses forfaitaires'!$E202&gt;Listes!$D$42,('Dépenses forfaitaires'!$E202*(VLOOKUP('Dépenses forfaitaires'!$D202,Listes!$A$43:$E$49,5,FALSE))),('Dépenses forfaitaires'!$E202*(VLOOKUP('Dépenses forfaitaires'!$D202,Listes!$A$43:$E$49,3,FALSE)))+(VLOOKUP('Dépenses forfaitaires'!$D202,Listes!$A$43:$E$49,4,FALSE))))))</f>
        <v/>
      </c>
      <c r="P202" s="99" t="str">
        <f>IF($H202="","",IF($C202=Listes!$B$34,Listes!$I$31,IF($C202=Listes!$B$35,(VLOOKUP('Dépenses forfaitaires'!$F202,Listes!$E$31:$F$36,2,FALSE)),IF($C202=Listes!$B$33,IF('Dépenses forfaitaires'!$E202&lt;=Listes!$A$64,'Dépenses forfaitaires'!$E202*Listes!$A$65,IF('Dépenses forfaitaires'!$E202&gt;Listes!$D$64,'Dépenses forfaitaires'!$E202*Listes!$D$65,(('Dépenses forfaitaires'!$E202*Listes!$B$65)+Listes!$C$65)))))))</f>
        <v/>
      </c>
      <c r="Q202" s="100" t="str">
        <f t="shared" si="7"/>
        <v/>
      </c>
      <c r="R202" s="210"/>
    </row>
    <row r="203" spans="1:18" ht="29.25" customHeight="1" x14ac:dyDescent="0.25">
      <c r="A203" s="43">
        <v>197</v>
      </c>
      <c r="B203" s="19"/>
      <c r="C203" s="19"/>
      <c r="D203" s="19"/>
      <c r="E203" s="19"/>
      <c r="F203" s="19"/>
      <c r="G203" s="19"/>
      <c r="H203" s="106" t="str">
        <f>IF(C203="","",IF(C203="","",(VLOOKUP(C203,Listes!$B$31:$C$35,2,FALSE))))</f>
        <v/>
      </c>
      <c r="I203" s="210" t="str">
        <f t="shared" si="6"/>
        <v/>
      </c>
      <c r="J203" s="210"/>
      <c r="K203" s="210"/>
      <c r="L203" s="210"/>
      <c r="M203" s="100" t="str">
        <f>IF(H203="","",IF(H203="","",(VLOOKUP(H203,Listes!$C$31:$D$35,2,FALSE))))</f>
        <v/>
      </c>
      <c r="N203" s="99" t="str">
        <f>IF($H203="","",IF($C203=Listes!$B$32,IF('Dépenses forfaitaires'!$E203&lt;=Listes!$B$53,('Dépenses forfaitaires'!$E203*(VLOOKUP('Dépenses forfaitaires'!$D203,Listes!$A$54:$E$60,2,FALSE))),IF('Dépenses forfaitaires'!$E203&gt;Listes!$E$53,('Dépenses forfaitaires'!$E203*(VLOOKUP('Dépenses forfaitaires'!$D203,Listes!$A$54:$E$60,5,FALSE))),('Dépenses forfaitaires'!$E203*(VLOOKUP('Dépenses forfaitaires'!$D203,Listes!$A$54:$E$60,3,FALSE)))+(VLOOKUP('Dépenses forfaitaires'!$D203,Listes!$A$54:$E$60,4,FALSE))))))</f>
        <v/>
      </c>
      <c r="O203" s="99" t="str">
        <f>IF($H203="","",IF($C203=Listes!$B$31,IF('Dépenses forfaitaires'!$E203&lt;=Listes!$B$42,('Dépenses forfaitaires'!$E203*(VLOOKUP('Dépenses forfaitaires'!$D203,Listes!$A$43:$E$49,2,FALSE))),IF('Dépenses forfaitaires'!$E203&gt;Listes!$D$42,('Dépenses forfaitaires'!$E203*(VLOOKUP('Dépenses forfaitaires'!$D203,Listes!$A$43:$E$49,5,FALSE))),('Dépenses forfaitaires'!$E203*(VLOOKUP('Dépenses forfaitaires'!$D203,Listes!$A$43:$E$49,3,FALSE)))+(VLOOKUP('Dépenses forfaitaires'!$D203,Listes!$A$43:$E$49,4,FALSE))))))</f>
        <v/>
      </c>
      <c r="P203" s="99" t="str">
        <f>IF($H203="","",IF($C203=Listes!$B$34,Listes!$I$31,IF($C203=Listes!$B$35,(VLOOKUP('Dépenses forfaitaires'!$F203,Listes!$E$31:$F$36,2,FALSE)),IF($C203=Listes!$B$33,IF('Dépenses forfaitaires'!$E203&lt;=Listes!$A$64,'Dépenses forfaitaires'!$E203*Listes!$A$65,IF('Dépenses forfaitaires'!$E203&gt;Listes!$D$64,'Dépenses forfaitaires'!$E203*Listes!$D$65,(('Dépenses forfaitaires'!$E203*Listes!$B$65)+Listes!$C$65)))))))</f>
        <v/>
      </c>
      <c r="Q203" s="100" t="str">
        <f t="shared" si="7"/>
        <v/>
      </c>
      <c r="R203" s="210"/>
    </row>
    <row r="204" spans="1:18" ht="29.25" customHeight="1" x14ac:dyDescent="0.25">
      <c r="A204" s="43">
        <v>198</v>
      </c>
      <c r="B204" s="19"/>
      <c r="C204" s="19"/>
      <c r="D204" s="19"/>
      <c r="E204" s="19"/>
      <c r="F204" s="19"/>
      <c r="G204" s="19"/>
      <c r="H204" s="106" t="str">
        <f>IF(C204="","",IF(C204="","",(VLOOKUP(C204,Listes!$B$31:$C$35,2,FALSE))))</f>
        <v/>
      </c>
      <c r="I204" s="210" t="str">
        <f t="shared" si="6"/>
        <v/>
      </c>
      <c r="J204" s="210"/>
      <c r="K204" s="210"/>
      <c r="L204" s="210"/>
      <c r="M204" s="100" t="str">
        <f>IF(H204="","",IF(H204="","",(VLOOKUP(H204,Listes!$C$31:$D$35,2,FALSE))))</f>
        <v/>
      </c>
      <c r="N204" s="99" t="str">
        <f>IF($H204="","",IF($C204=Listes!$B$32,IF('Dépenses forfaitaires'!$E204&lt;=Listes!$B$53,('Dépenses forfaitaires'!$E204*(VLOOKUP('Dépenses forfaitaires'!$D204,Listes!$A$54:$E$60,2,FALSE))),IF('Dépenses forfaitaires'!$E204&gt;Listes!$E$53,('Dépenses forfaitaires'!$E204*(VLOOKUP('Dépenses forfaitaires'!$D204,Listes!$A$54:$E$60,5,FALSE))),('Dépenses forfaitaires'!$E204*(VLOOKUP('Dépenses forfaitaires'!$D204,Listes!$A$54:$E$60,3,FALSE)))+(VLOOKUP('Dépenses forfaitaires'!$D204,Listes!$A$54:$E$60,4,FALSE))))))</f>
        <v/>
      </c>
      <c r="O204" s="99" t="str">
        <f>IF($H204="","",IF($C204=Listes!$B$31,IF('Dépenses forfaitaires'!$E204&lt;=Listes!$B$42,('Dépenses forfaitaires'!$E204*(VLOOKUP('Dépenses forfaitaires'!$D204,Listes!$A$43:$E$49,2,FALSE))),IF('Dépenses forfaitaires'!$E204&gt;Listes!$D$42,('Dépenses forfaitaires'!$E204*(VLOOKUP('Dépenses forfaitaires'!$D204,Listes!$A$43:$E$49,5,FALSE))),('Dépenses forfaitaires'!$E204*(VLOOKUP('Dépenses forfaitaires'!$D204,Listes!$A$43:$E$49,3,FALSE)))+(VLOOKUP('Dépenses forfaitaires'!$D204,Listes!$A$43:$E$49,4,FALSE))))))</f>
        <v/>
      </c>
      <c r="P204" s="99" t="str">
        <f>IF($H204="","",IF($C204=Listes!$B$34,Listes!$I$31,IF($C204=Listes!$B$35,(VLOOKUP('Dépenses forfaitaires'!$F204,Listes!$E$31:$F$36,2,FALSE)),IF($C204=Listes!$B$33,IF('Dépenses forfaitaires'!$E204&lt;=Listes!$A$64,'Dépenses forfaitaires'!$E204*Listes!$A$65,IF('Dépenses forfaitaires'!$E204&gt;Listes!$D$64,'Dépenses forfaitaires'!$E204*Listes!$D$65,(('Dépenses forfaitaires'!$E204*Listes!$B$65)+Listes!$C$65)))))))</f>
        <v/>
      </c>
      <c r="Q204" s="100" t="str">
        <f t="shared" si="7"/>
        <v/>
      </c>
      <c r="R204" s="210"/>
    </row>
    <row r="205" spans="1:18" ht="29.25" customHeight="1" x14ac:dyDescent="0.25">
      <c r="A205" s="43">
        <v>199</v>
      </c>
      <c r="B205" s="19"/>
      <c r="C205" s="19"/>
      <c r="D205" s="19"/>
      <c r="E205" s="19"/>
      <c r="F205" s="19"/>
      <c r="G205" s="19"/>
      <c r="H205" s="106" t="str">
        <f>IF(C205="","",IF(C205="","",(VLOOKUP(C205,Listes!$B$31:$C$35,2,FALSE))))</f>
        <v/>
      </c>
      <c r="I205" s="210" t="str">
        <f t="shared" si="6"/>
        <v/>
      </c>
      <c r="J205" s="210"/>
      <c r="K205" s="210"/>
      <c r="L205" s="210"/>
      <c r="M205" s="100" t="str">
        <f>IF(H205="","",IF(H205="","",(VLOOKUP(H205,Listes!$C$31:$D$35,2,FALSE))))</f>
        <v/>
      </c>
      <c r="N205" s="99" t="str">
        <f>IF($H205="","",IF($C205=Listes!$B$32,IF('Dépenses forfaitaires'!$E205&lt;=Listes!$B$53,('Dépenses forfaitaires'!$E205*(VLOOKUP('Dépenses forfaitaires'!$D205,Listes!$A$54:$E$60,2,FALSE))),IF('Dépenses forfaitaires'!$E205&gt;Listes!$E$53,('Dépenses forfaitaires'!$E205*(VLOOKUP('Dépenses forfaitaires'!$D205,Listes!$A$54:$E$60,5,FALSE))),('Dépenses forfaitaires'!$E205*(VLOOKUP('Dépenses forfaitaires'!$D205,Listes!$A$54:$E$60,3,FALSE)))+(VLOOKUP('Dépenses forfaitaires'!$D205,Listes!$A$54:$E$60,4,FALSE))))))</f>
        <v/>
      </c>
      <c r="O205" s="99" t="str">
        <f>IF($H205="","",IF($C205=Listes!$B$31,IF('Dépenses forfaitaires'!$E205&lt;=Listes!$B$42,('Dépenses forfaitaires'!$E205*(VLOOKUP('Dépenses forfaitaires'!$D205,Listes!$A$43:$E$49,2,FALSE))),IF('Dépenses forfaitaires'!$E205&gt;Listes!$D$42,('Dépenses forfaitaires'!$E205*(VLOOKUP('Dépenses forfaitaires'!$D205,Listes!$A$43:$E$49,5,FALSE))),('Dépenses forfaitaires'!$E205*(VLOOKUP('Dépenses forfaitaires'!$D205,Listes!$A$43:$E$49,3,FALSE)))+(VLOOKUP('Dépenses forfaitaires'!$D205,Listes!$A$43:$E$49,4,FALSE))))))</f>
        <v/>
      </c>
      <c r="P205" s="99" t="str">
        <f>IF($H205="","",IF($C205=Listes!$B$34,Listes!$I$31,IF($C205=Listes!$B$35,(VLOOKUP('Dépenses forfaitaires'!$F205,Listes!$E$31:$F$36,2,FALSE)),IF($C205=Listes!$B$33,IF('Dépenses forfaitaires'!$E205&lt;=Listes!$A$64,'Dépenses forfaitaires'!$E205*Listes!$A$65,IF('Dépenses forfaitaires'!$E205&gt;Listes!$D$64,'Dépenses forfaitaires'!$E205*Listes!$D$65,(('Dépenses forfaitaires'!$E205*Listes!$B$65)+Listes!$C$65)))))))</f>
        <v/>
      </c>
      <c r="Q205" s="100" t="str">
        <f t="shared" si="7"/>
        <v/>
      </c>
      <c r="R205" s="210"/>
    </row>
    <row r="206" spans="1:18" ht="29.25" customHeight="1" x14ac:dyDescent="0.25">
      <c r="A206" s="43">
        <v>200</v>
      </c>
      <c r="B206" s="19"/>
      <c r="C206" s="19"/>
      <c r="D206" s="19"/>
      <c r="E206" s="19"/>
      <c r="F206" s="19"/>
      <c r="G206" s="19"/>
      <c r="H206" s="106" t="str">
        <f>IF(C206="","",IF(C206="","",(VLOOKUP(C206,Listes!$B$31:$C$35,2,FALSE))))</f>
        <v/>
      </c>
      <c r="I206" s="210" t="str">
        <f t="shared" si="6"/>
        <v/>
      </c>
      <c r="J206" s="210"/>
      <c r="K206" s="210"/>
      <c r="L206" s="210"/>
      <c r="M206" s="100" t="str">
        <f>IF(H206="","",IF(H206="","",(VLOOKUP(H206,Listes!$C$31:$D$35,2,FALSE))))</f>
        <v/>
      </c>
      <c r="N206" s="99" t="str">
        <f>IF($H206="","",IF($C206=Listes!$B$32,IF('Dépenses forfaitaires'!$E206&lt;=Listes!$B$53,('Dépenses forfaitaires'!$E206*(VLOOKUP('Dépenses forfaitaires'!$D206,Listes!$A$54:$E$60,2,FALSE))),IF('Dépenses forfaitaires'!$E206&gt;Listes!$E$53,('Dépenses forfaitaires'!$E206*(VLOOKUP('Dépenses forfaitaires'!$D206,Listes!$A$54:$E$60,5,FALSE))),('Dépenses forfaitaires'!$E206*(VLOOKUP('Dépenses forfaitaires'!$D206,Listes!$A$54:$E$60,3,FALSE)))+(VLOOKUP('Dépenses forfaitaires'!$D206,Listes!$A$54:$E$60,4,FALSE))))))</f>
        <v/>
      </c>
      <c r="O206" s="99" t="str">
        <f>IF($H206="","",IF($C206=Listes!$B$31,IF('Dépenses forfaitaires'!$E206&lt;=Listes!$B$42,('Dépenses forfaitaires'!$E206*(VLOOKUP('Dépenses forfaitaires'!$D206,Listes!$A$43:$E$49,2,FALSE))),IF('Dépenses forfaitaires'!$E206&gt;Listes!$D$42,('Dépenses forfaitaires'!$E206*(VLOOKUP('Dépenses forfaitaires'!$D206,Listes!$A$43:$E$49,5,FALSE))),('Dépenses forfaitaires'!$E206*(VLOOKUP('Dépenses forfaitaires'!$D206,Listes!$A$43:$E$49,3,FALSE)))+(VLOOKUP('Dépenses forfaitaires'!$D206,Listes!$A$43:$E$49,4,FALSE))))))</f>
        <v/>
      </c>
      <c r="P206" s="99" t="str">
        <f>IF($H206="","",IF($C206=Listes!$B$34,Listes!$I$31,IF($C206=Listes!$B$35,(VLOOKUP('Dépenses forfaitaires'!$F206,Listes!$E$31:$F$36,2,FALSE)),IF($C206=Listes!$B$33,IF('Dépenses forfaitaires'!$E206&lt;=Listes!$A$64,'Dépenses forfaitaires'!$E206*Listes!$A$65,IF('Dépenses forfaitaires'!$E206&gt;Listes!$D$64,'Dépenses forfaitaires'!$E206*Listes!$D$65,(('Dépenses forfaitaires'!$E206*Listes!$B$65)+Listes!$C$65)))))))</f>
        <v/>
      </c>
      <c r="Q206" s="100" t="str">
        <f t="shared" si="7"/>
        <v/>
      </c>
      <c r="R206" s="210"/>
    </row>
    <row r="207" spans="1:18" ht="29.25" customHeight="1" x14ac:dyDescent="0.25">
      <c r="A207" s="43">
        <v>201</v>
      </c>
      <c r="B207" s="19"/>
      <c r="C207" s="19"/>
      <c r="D207" s="19"/>
      <c r="E207" s="19"/>
      <c r="F207" s="19"/>
      <c r="G207" s="19"/>
      <c r="H207" s="106" t="str">
        <f>IF(C207="","",IF(C207="","",(VLOOKUP(C207,Listes!$B$31:$C$35,2,FALSE))))</f>
        <v/>
      </c>
      <c r="I207" s="210" t="str">
        <f t="shared" si="6"/>
        <v/>
      </c>
      <c r="J207" s="210"/>
      <c r="K207" s="210"/>
      <c r="L207" s="210"/>
      <c r="M207" s="100" t="str">
        <f>IF(H207="","",IF(H207="","",(VLOOKUP(H207,Listes!$C$31:$D$35,2,FALSE))))</f>
        <v/>
      </c>
      <c r="N207" s="99" t="str">
        <f>IF($H207="","",IF($C207=Listes!$B$32,IF('Dépenses forfaitaires'!$E207&lt;=Listes!$B$53,('Dépenses forfaitaires'!$E207*(VLOOKUP('Dépenses forfaitaires'!$D207,Listes!$A$54:$E$60,2,FALSE))),IF('Dépenses forfaitaires'!$E207&gt;Listes!$E$53,('Dépenses forfaitaires'!$E207*(VLOOKUP('Dépenses forfaitaires'!$D207,Listes!$A$54:$E$60,5,FALSE))),('Dépenses forfaitaires'!$E207*(VLOOKUP('Dépenses forfaitaires'!$D207,Listes!$A$54:$E$60,3,FALSE)))+(VLOOKUP('Dépenses forfaitaires'!$D207,Listes!$A$54:$E$60,4,FALSE))))))</f>
        <v/>
      </c>
      <c r="O207" s="99" t="str">
        <f>IF($H207="","",IF($C207=Listes!$B$31,IF('Dépenses forfaitaires'!$E207&lt;=Listes!$B$42,('Dépenses forfaitaires'!$E207*(VLOOKUP('Dépenses forfaitaires'!$D207,Listes!$A$43:$E$49,2,FALSE))),IF('Dépenses forfaitaires'!$E207&gt;Listes!$D$42,('Dépenses forfaitaires'!$E207*(VLOOKUP('Dépenses forfaitaires'!$D207,Listes!$A$43:$E$49,5,FALSE))),('Dépenses forfaitaires'!$E207*(VLOOKUP('Dépenses forfaitaires'!$D207,Listes!$A$43:$E$49,3,FALSE)))+(VLOOKUP('Dépenses forfaitaires'!$D207,Listes!$A$43:$E$49,4,FALSE))))))</f>
        <v/>
      </c>
      <c r="P207" s="99" t="str">
        <f>IF($H207="","",IF($C207=Listes!$B$34,Listes!$I$31,IF($C207=Listes!$B$35,(VLOOKUP('Dépenses forfaitaires'!$F207,Listes!$E$31:$F$36,2,FALSE)),IF($C207=Listes!$B$33,IF('Dépenses forfaitaires'!$E207&lt;=Listes!$A$64,'Dépenses forfaitaires'!$E207*Listes!$A$65,IF('Dépenses forfaitaires'!$E207&gt;Listes!$D$64,'Dépenses forfaitaires'!$E207*Listes!$D$65,(('Dépenses forfaitaires'!$E207*Listes!$B$65)+Listes!$C$65)))))))</f>
        <v/>
      </c>
      <c r="Q207" s="100" t="str">
        <f t="shared" si="7"/>
        <v/>
      </c>
      <c r="R207" s="210"/>
    </row>
    <row r="208" spans="1:18" ht="29.25" customHeight="1" x14ac:dyDescent="0.25">
      <c r="A208" s="43">
        <v>202</v>
      </c>
      <c r="B208" s="19"/>
      <c r="C208" s="19"/>
      <c r="D208" s="19"/>
      <c r="E208" s="19"/>
      <c r="F208" s="19"/>
      <c r="G208" s="19"/>
      <c r="H208" s="106" t="str">
        <f>IF(C208="","",IF(C208="","",(VLOOKUP(C208,Listes!$B$31:$C$35,2,FALSE))))</f>
        <v/>
      </c>
      <c r="I208" s="210" t="str">
        <f t="shared" si="6"/>
        <v/>
      </c>
      <c r="J208" s="210"/>
      <c r="K208" s="210"/>
      <c r="L208" s="210"/>
      <c r="M208" s="100" t="str">
        <f>IF(H208="","",IF(H208="","",(VLOOKUP(H208,Listes!$C$31:$D$35,2,FALSE))))</f>
        <v/>
      </c>
      <c r="N208" s="99" t="str">
        <f>IF($H208="","",IF($C208=Listes!$B$32,IF('Dépenses forfaitaires'!$E208&lt;=Listes!$B$53,('Dépenses forfaitaires'!$E208*(VLOOKUP('Dépenses forfaitaires'!$D208,Listes!$A$54:$E$60,2,FALSE))),IF('Dépenses forfaitaires'!$E208&gt;Listes!$E$53,('Dépenses forfaitaires'!$E208*(VLOOKUP('Dépenses forfaitaires'!$D208,Listes!$A$54:$E$60,5,FALSE))),('Dépenses forfaitaires'!$E208*(VLOOKUP('Dépenses forfaitaires'!$D208,Listes!$A$54:$E$60,3,FALSE)))+(VLOOKUP('Dépenses forfaitaires'!$D208,Listes!$A$54:$E$60,4,FALSE))))))</f>
        <v/>
      </c>
      <c r="O208" s="99" t="str">
        <f>IF($H208="","",IF($C208=Listes!$B$31,IF('Dépenses forfaitaires'!$E208&lt;=Listes!$B$42,('Dépenses forfaitaires'!$E208*(VLOOKUP('Dépenses forfaitaires'!$D208,Listes!$A$43:$E$49,2,FALSE))),IF('Dépenses forfaitaires'!$E208&gt;Listes!$D$42,('Dépenses forfaitaires'!$E208*(VLOOKUP('Dépenses forfaitaires'!$D208,Listes!$A$43:$E$49,5,FALSE))),('Dépenses forfaitaires'!$E208*(VLOOKUP('Dépenses forfaitaires'!$D208,Listes!$A$43:$E$49,3,FALSE)))+(VLOOKUP('Dépenses forfaitaires'!$D208,Listes!$A$43:$E$49,4,FALSE))))))</f>
        <v/>
      </c>
      <c r="P208" s="99" t="str">
        <f>IF($H208="","",IF($C208=Listes!$B$34,Listes!$I$31,IF($C208=Listes!$B$35,(VLOOKUP('Dépenses forfaitaires'!$F208,Listes!$E$31:$F$36,2,FALSE)),IF($C208=Listes!$B$33,IF('Dépenses forfaitaires'!$E208&lt;=Listes!$A$64,'Dépenses forfaitaires'!$E208*Listes!$A$65,IF('Dépenses forfaitaires'!$E208&gt;Listes!$D$64,'Dépenses forfaitaires'!$E208*Listes!$D$65,(('Dépenses forfaitaires'!$E208*Listes!$B$65)+Listes!$C$65)))))))</f>
        <v/>
      </c>
      <c r="Q208" s="100" t="str">
        <f t="shared" si="7"/>
        <v/>
      </c>
      <c r="R208" s="210"/>
    </row>
    <row r="209" spans="1:18" ht="29.25" customHeight="1" x14ac:dyDescent="0.25">
      <c r="A209" s="43">
        <v>203</v>
      </c>
      <c r="B209" s="19"/>
      <c r="C209" s="19"/>
      <c r="D209" s="19"/>
      <c r="E209" s="19"/>
      <c r="F209" s="19"/>
      <c r="G209" s="19"/>
      <c r="H209" s="106" t="str">
        <f>IF(C209="","",IF(C209="","",(VLOOKUP(C209,Listes!$B$31:$C$35,2,FALSE))))</f>
        <v/>
      </c>
      <c r="I209" s="210" t="str">
        <f t="shared" si="6"/>
        <v/>
      </c>
      <c r="J209" s="210"/>
      <c r="K209" s="210"/>
      <c r="L209" s="210"/>
      <c r="M209" s="100" t="str">
        <f>IF(H209="","",IF(H209="","",(VLOOKUP(H209,Listes!$C$31:$D$35,2,FALSE))))</f>
        <v/>
      </c>
      <c r="N209" s="99" t="str">
        <f>IF($H209="","",IF($C209=Listes!$B$32,IF('Dépenses forfaitaires'!$E209&lt;=Listes!$B$53,('Dépenses forfaitaires'!$E209*(VLOOKUP('Dépenses forfaitaires'!$D209,Listes!$A$54:$E$60,2,FALSE))),IF('Dépenses forfaitaires'!$E209&gt;Listes!$E$53,('Dépenses forfaitaires'!$E209*(VLOOKUP('Dépenses forfaitaires'!$D209,Listes!$A$54:$E$60,5,FALSE))),('Dépenses forfaitaires'!$E209*(VLOOKUP('Dépenses forfaitaires'!$D209,Listes!$A$54:$E$60,3,FALSE)))+(VLOOKUP('Dépenses forfaitaires'!$D209,Listes!$A$54:$E$60,4,FALSE))))))</f>
        <v/>
      </c>
      <c r="O209" s="99" t="str">
        <f>IF($H209="","",IF($C209=Listes!$B$31,IF('Dépenses forfaitaires'!$E209&lt;=Listes!$B$42,('Dépenses forfaitaires'!$E209*(VLOOKUP('Dépenses forfaitaires'!$D209,Listes!$A$43:$E$49,2,FALSE))),IF('Dépenses forfaitaires'!$E209&gt;Listes!$D$42,('Dépenses forfaitaires'!$E209*(VLOOKUP('Dépenses forfaitaires'!$D209,Listes!$A$43:$E$49,5,FALSE))),('Dépenses forfaitaires'!$E209*(VLOOKUP('Dépenses forfaitaires'!$D209,Listes!$A$43:$E$49,3,FALSE)))+(VLOOKUP('Dépenses forfaitaires'!$D209,Listes!$A$43:$E$49,4,FALSE))))))</f>
        <v/>
      </c>
      <c r="P209" s="99" t="str">
        <f>IF($H209="","",IF($C209=Listes!$B$34,Listes!$I$31,IF($C209=Listes!$B$35,(VLOOKUP('Dépenses forfaitaires'!$F209,Listes!$E$31:$F$36,2,FALSE)),IF($C209=Listes!$B$33,IF('Dépenses forfaitaires'!$E209&lt;=Listes!$A$64,'Dépenses forfaitaires'!$E209*Listes!$A$65,IF('Dépenses forfaitaires'!$E209&gt;Listes!$D$64,'Dépenses forfaitaires'!$E209*Listes!$D$65,(('Dépenses forfaitaires'!$E209*Listes!$B$65)+Listes!$C$65)))))))</f>
        <v/>
      </c>
      <c r="Q209" s="100" t="str">
        <f t="shared" si="7"/>
        <v/>
      </c>
      <c r="R209" s="210"/>
    </row>
    <row r="210" spans="1:18" ht="29.25" customHeight="1" x14ac:dyDescent="0.25">
      <c r="A210" s="43">
        <v>204</v>
      </c>
      <c r="B210" s="19"/>
      <c r="C210" s="19"/>
      <c r="D210" s="19"/>
      <c r="E210" s="19"/>
      <c r="F210" s="19"/>
      <c r="G210" s="19"/>
      <c r="H210" s="106" t="str">
        <f>IF(C210="","",IF(C210="","",(VLOOKUP(C210,Listes!$B$31:$C$35,2,FALSE))))</f>
        <v/>
      </c>
      <c r="I210" s="210" t="str">
        <f t="shared" si="6"/>
        <v/>
      </c>
      <c r="J210" s="210"/>
      <c r="K210" s="210"/>
      <c r="L210" s="210"/>
      <c r="M210" s="100" t="str">
        <f>IF(H210="","",IF(H210="","",(VLOOKUP(H210,Listes!$C$31:$D$35,2,FALSE))))</f>
        <v/>
      </c>
      <c r="N210" s="99" t="str">
        <f>IF($H210="","",IF($C210=Listes!$B$32,IF('Dépenses forfaitaires'!$E210&lt;=Listes!$B$53,('Dépenses forfaitaires'!$E210*(VLOOKUP('Dépenses forfaitaires'!$D210,Listes!$A$54:$E$60,2,FALSE))),IF('Dépenses forfaitaires'!$E210&gt;Listes!$E$53,('Dépenses forfaitaires'!$E210*(VLOOKUP('Dépenses forfaitaires'!$D210,Listes!$A$54:$E$60,5,FALSE))),('Dépenses forfaitaires'!$E210*(VLOOKUP('Dépenses forfaitaires'!$D210,Listes!$A$54:$E$60,3,FALSE)))+(VLOOKUP('Dépenses forfaitaires'!$D210,Listes!$A$54:$E$60,4,FALSE))))))</f>
        <v/>
      </c>
      <c r="O210" s="99" t="str">
        <f>IF($H210="","",IF($C210=Listes!$B$31,IF('Dépenses forfaitaires'!$E210&lt;=Listes!$B$42,('Dépenses forfaitaires'!$E210*(VLOOKUP('Dépenses forfaitaires'!$D210,Listes!$A$43:$E$49,2,FALSE))),IF('Dépenses forfaitaires'!$E210&gt;Listes!$D$42,('Dépenses forfaitaires'!$E210*(VLOOKUP('Dépenses forfaitaires'!$D210,Listes!$A$43:$E$49,5,FALSE))),('Dépenses forfaitaires'!$E210*(VLOOKUP('Dépenses forfaitaires'!$D210,Listes!$A$43:$E$49,3,FALSE)))+(VLOOKUP('Dépenses forfaitaires'!$D210,Listes!$A$43:$E$49,4,FALSE))))))</f>
        <v/>
      </c>
      <c r="P210" s="99" t="str">
        <f>IF($H210="","",IF($C210=Listes!$B$34,Listes!$I$31,IF($C210=Listes!$B$35,(VLOOKUP('Dépenses forfaitaires'!$F210,Listes!$E$31:$F$36,2,FALSE)),IF($C210=Listes!$B$33,IF('Dépenses forfaitaires'!$E210&lt;=Listes!$A$64,'Dépenses forfaitaires'!$E210*Listes!$A$65,IF('Dépenses forfaitaires'!$E210&gt;Listes!$D$64,'Dépenses forfaitaires'!$E210*Listes!$D$65,(('Dépenses forfaitaires'!$E210*Listes!$B$65)+Listes!$C$65)))))))</f>
        <v/>
      </c>
      <c r="Q210" s="100" t="str">
        <f t="shared" si="7"/>
        <v/>
      </c>
      <c r="R210" s="210"/>
    </row>
    <row r="211" spans="1:18" ht="29.25" customHeight="1" x14ac:dyDescent="0.25">
      <c r="A211" s="43">
        <v>205</v>
      </c>
      <c r="B211" s="19"/>
      <c r="C211" s="19"/>
      <c r="D211" s="19"/>
      <c r="E211" s="19"/>
      <c r="F211" s="19"/>
      <c r="G211" s="19"/>
      <c r="H211" s="106" t="str">
        <f>IF(C211="","",IF(C211="","",(VLOOKUP(C211,Listes!$B$31:$C$35,2,FALSE))))</f>
        <v/>
      </c>
      <c r="I211" s="210" t="str">
        <f t="shared" si="6"/>
        <v/>
      </c>
      <c r="J211" s="210"/>
      <c r="K211" s="210"/>
      <c r="L211" s="210"/>
      <c r="M211" s="100" t="str">
        <f>IF(H211="","",IF(H211="","",(VLOOKUP(H211,Listes!$C$31:$D$35,2,FALSE))))</f>
        <v/>
      </c>
      <c r="N211" s="99" t="str">
        <f>IF($H211="","",IF($C211=Listes!$B$32,IF('Dépenses forfaitaires'!$E211&lt;=Listes!$B$53,('Dépenses forfaitaires'!$E211*(VLOOKUP('Dépenses forfaitaires'!$D211,Listes!$A$54:$E$60,2,FALSE))),IF('Dépenses forfaitaires'!$E211&gt;Listes!$E$53,('Dépenses forfaitaires'!$E211*(VLOOKUP('Dépenses forfaitaires'!$D211,Listes!$A$54:$E$60,5,FALSE))),('Dépenses forfaitaires'!$E211*(VLOOKUP('Dépenses forfaitaires'!$D211,Listes!$A$54:$E$60,3,FALSE)))+(VLOOKUP('Dépenses forfaitaires'!$D211,Listes!$A$54:$E$60,4,FALSE))))))</f>
        <v/>
      </c>
      <c r="O211" s="99" t="str">
        <f>IF($H211="","",IF($C211=Listes!$B$31,IF('Dépenses forfaitaires'!$E211&lt;=Listes!$B$42,('Dépenses forfaitaires'!$E211*(VLOOKUP('Dépenses forfaitaires'!$D211,Listes!$A$43:$E$49,2,FALSE))),IF('Dépenses forfaitaires'!$E211&gt;Listes!$D$42,('Dépenses forfaitaires'!$E211*(VLOOKUP('Dépenses forfaitaires'!$D211,Listes!$A$43:$E$49,5,FALSE))),('Dépenses forfaitaires'!$E211*(VLOOKUP('Dépenses forfaitaires'!$D211,Listes!$A$43:$E$49,3,FALSE)))+(VLOOKUP('Dépenses forfaitaires'!$D211,Listes!$A$43:$E$49,4,FALSE))))))</f>
        <v/>
      </c>
      <c r="P211" s="99" t="str">
        <f>IF($H211="","",IF($C211=Listes!$B$34,Listes!$I$31,IF($C211=Listes!$B$35,(VLOOKUP('Dépenses forfaitaires'!$F211,Listes!$E$31:$F$36,2,FALSE)),IF($C211=Listes!$B$33,IF('Dépenses forfaitaires'!$E211&lt;=Listes!$A$64,'Dépenses forfaitaires'!$E211*Listes!$A$65,IF('Dépenses forfaitaires'!$E211&gt;Listes!$D$64,'Dépenses forfaitaires'!$E211*Listes!$D$65,(('Dépenses forfaitaires'!$E211*Listes!$B$65)+Listes!$C$65)))))))</f>
        <v/>
      </c>
      <c r="Q211" s="100" t="str">
        <f t="shared" si="7"/>
        <v/>
      </c>
      <c r="R211" s="210"/>
    </row>
    <row r="212" spans="1:18" ht="29.25" customHeight="1" x14ac:dyDescent="0.25">
      <c r="A212" s="43">
        <v>206</v>
      </c>
      <c r="B212" s="19"/>
      <c r="C212" s="19"/>
      <c r="D212" s="19"/>
      <c r="E212" s="19"/>
      <c r="F212" s="19"/>
      <c r="G212" s="19"/>
      <c r="H212" s="106" t="str">
        <f>IF(C212="","",IF(C212="","",(VLOOKUP(C212,Listes!$B$31:$C$35,2,FALSE))))</f>
        <v/>
      </c>
      <c r="I212" s="210" t="str">
        <f t="shared" si="6"/>
        <v/>
      </c>
      <c r="J212" s="210"/>
      <c r="K212" s="210"/>
      <c r="L212" s="210"/>
      <c r="M212" s="100" t="str">
        <f>IF(H212="","",IF(H212="","",(VLOOKUP(H212,Listes!$C$31:$D$35,2,FALSE))))</f>
        <v/>
      </c>
      <c r="N212" s="99" t="str">
        <f>IF($H212="","",IF($C212=Listes!$B$32,IF('Dépenses forfaitaires'!$E212&lt;=Listes!$B$53,('Dépenses forfaitaires'!$E212*(VLOOKUP('Dépenses forfaitaires'!$D212,Listes!$A$54:$E$60,2,FALSE))),IF('Dépenses forfaitaires'!$E212&gt;Listes!$E$53,('Dépenses forfaitaires'!$E212*(VLOOKUP('Dépenses forfaitaires'!$D212,Listes!$A$54:$E$60,5,FALSE))),('Dépenses forfaitaires'!$E212*(VLOOKUP('Dépenses forfaitaires'!$D212,Listes!$A$54:$E$60,3,FALSE)))+(VLOOKUP('Dépenses forfaitaires'!$D212,Listes!$A$54:$E$60,4,FALSE))))))</f>
        <v/>
      </c>
      <c r="O212" s="99" t="str">
        <f>IF($H212="","",IF($C212=Listes!$B$31,IF('Dépenses forfaitaires'!$E212&lt;=Listes!$B$42,('Dépenses forfaitaires'!$E212*(VLOOKUP('Dépenses forfaitaires'!$D212,Listes!$A$43:$E$49,2,FALSE))),IF('Dépenses forfaitaires'!$E212&gt;Listes!$D$42,('Dépenses forfaitaires'!$E212*(VLOOKUP('Dépenses forfaitaires'!$D212,Listes!$A$43:$E$49,5,FALSE))),('Dépenses forfaitaires'!$E212*(VLOOKUP('Dépenses forfaitaires'!$D212,Listes!$A$43:$E$49,3,FALSE)))+(VLOOKUP('Dépenses forfaitaires'!$D212,Listes!$A$43:$E$49,4,FALSE))))))</f>
        <v/>
      </c>
      <c r="P212" s="99" t="str">
        <f>IF($H212="","",IF($C212=Listes!$B$34,Listes!$I$31,IF($C212=Listes!$B$35,(VLOOKUP('Dépenses forfaitaires'!$F212,Listes!$E$31:$F$36,2,FALSE)),IF($C212=Listes!$B$33,IF('Dépenses forfaitaires'!$E212&lt;=Listes!$A$64,'Dépenses forfaitaires'!$E212*Listes!$A$65,IF('Dépenses forfaitaires'!$E212&gt;Listes!$D$64,'Dépenses forfaitaires'!$E212*Listes!$D$65,(('Dépenses forfaitaires'!$E212*Listes!$B$65)+Listes!$C$65)))))))</f>
        <v/>
      </c>
      <c r="Q212" s="100" t="str">
        <f t="shared" si="7"/>
        <v/>
      </c>
      <c r="R212" s="210"/>
    </row>
    <row r="213" spans="1:18" ht="29.25" customHeight="1" x14ac:dyDescent="0.25">
      <c r="A213" s="43">
        <v>207</v>
      </c>
      <c r="B213" s="19"/>
      <c r="C213" s="19"/>
      <c r="D213" s="19"/>
      <c r="E213" s="19"/>
      <c r="F213" s="19"/>
      <c r="G213" s="19"/>
      <c r="H213" s="106" t="str">
        <f>IF(C213="","",IF(C213="","",(VLOOKUP(C213,Listes!$B$31:$C$35,2,FALSE))))</f>
        <v/>
      </c>
      <c r="I213" s="210" t="str">
        <f t="shared" si="6"/>
        <v/>
      </c>
      <c r="J213" s="210"/>
      <c r="K213" s="210"/>
      <c r="L213" s="210"/>
      <c r="M213" s="100" t="str">
        <f>IF(H213="","",IF(H213="","",(VLOOKUP(H213,Listes!$C$31:$D$35,2,FALSE))))</f>
        <v/>
      </c>
      <c r="N213" s="99" t="str">
        <f>IF($H213="","",IF($C213=Listes!$B$32,IF('Dépenses forfaitaires'!$E213&lt;=Listes!$B$53,('Dépenses forfaitaires'!$E213*(VLOOKUP('Dépenses forfaitaires'!$D213,Listes!$A$54:$E$60,2,FALSE))),IF('Dépenses forfaitaires'!$E213&gt;Listes!$E$53,('Dépenses forfaitaires'!$E213*(VLOOKUP('Dépenses forfaitaires'!$D213,Listes!$A$54:$E$60,5,FALSE))),('Dépenses forfaitaires'!$E213*(VLOOKUP('Dépenses forfaitaires'!$D213,Listes!$A$54:$E$60,3,FALSE)))+(VLOOKUP('Dépenses forfaitaires'!$D213,Listes!$A$54:$E$60,4,FALSE))))))</f>
        <v/>
      </c>
      <c r="O213" s="99" t="str">
        <f>IF($H213="","",IF($C213=Listes!$B$31,IF('Dépenses forfaitaires'!$E213&lt;=Listes!$B$42,('Dépenses forfaitaires'!$E213*(VLOOKUP('Dépenses forfaitaires'!$D213,Listes!$A$43:$E$49,2,FALSE))),IF('Dépenses forfaitaires'!$E213&gt;Listes!$D$42,('Dépenses forfaitaires'!$E213*(VLOOKUP('Dépenses forfaitaires'!$D213,Listes!$A$43:$E$49,5,FALSE))),('Dépenses forfaitaires'!$E213*(VLOOKUP('Dépenses forfaitaires'!$D213,Listes!$A$43:$E$49,3,FALSE)))+(VLOOKUP('Dépenses forfaitaires'!$D213,Listes!$A$43:$E$49,4,FALSE))))))</f>
        <v/>
      </c>
      <c r="P213" s="99" t="str">
        <f>IF($H213="","",IF($C213=Listes!$B$34,Listes!$I$31,IF($C213=Listes!$B$35,(VLOOKUP('Dépenses forfaitaires'!$F213,Listes!$E$31:$F$36,2,FALSE)),IF($C213=Listes!$B$33,IF('Dépenses forfaitaires'!$E213&lt;=Listes!$A$64,'Dépenses forfaitaires'!$E213*Listes!$A$65,IF('Dépenses forfaitaires'!$E213&gt;Listes!$D$64,'Dépenses forfaitaires'!$E213*Listes!$D$65,(('Dépenses forfaitaires'!$E213*Listes!$B$65)+Listes!$C$65)))))))</f>
        <v/>
      </c>
      <c r="Q213" s="100" t="str">
        <f t="shared" si="7"/>
        <v/>
      </c>
      <c r="R213" s="210"/>
    </row>
    <row r="214" spans="1:18" ht="29.25" customHeight="1" x14ac:dyDescent="0.25">
      <c r="A214" s="43">
        <v>208</v>
      </c>
      <c r="B214" s="19"/>
      <c r="C214" s="19"/>
      <c r="D214" s="19"/>
      <c r="E214" s="19"/>
      <c r="F214" s="19"/>
      <c r="G214" s="19"/>
      <c r="H214" s="106" t="str">
        <f>IF(C214="","",IF(C214="","",(VLOOKUP(C214,Listes!$B$31:$C$35,2,FALSE))))</f>
        <v/>
      </c>
      <c r="I214" s="210" t="str">
        <f t="shared" si="6"/>
        <v/>
      </c>
      <c r="J214" s="210"/>
      <c r="K214" s="210"/>
      <c r="L214" s="210"/>
      <c r="M214" s="100" t="str">
        <f>IF(H214="","",IF(H214="","",(VLOOKUP(H214,Listes!$C$31:$D$35,2,FALSE))))</f>
        <v/>
      </c>
      <c r="N214" s="99" t="str">
        <f>IF($H214="","",IF($C214=Listes!$B$32,IF('Dépenses forfaitaires'!$E214&lt;=Listes!$B$53,('Dépenses forfaitaires'!$E214*(VLOOKUP('Dépenses forfaitaires'!$D214,Listes!$A$54:$E$60,2,FALSE))),IF('Dépenses forfaitaires'!$E214&gt;Listes!$E$53,('Dépenses forfaitaires'!$E214*(VLOOKUP('Dépenses forfaitaires'!$D214,Listes!$A$54:$E$60,5,FALSE))),('Dépenses forfaitaires'!$E214*(VLOOKUP('Dépenses forfaitaires'!$D214,Listes!$A$54:$E$60,3,FALSE)))+(VLOOKUP('Dépenses forfaitaires'!$D214,Listes!$A$54:$E$60,4,FALSE))))))</f>
        <v/>
      </c>
      <c r="O214" s="99" t="str">
        <f>IF($H214="","",IF($C214=Listes!$B$31,IF('Dépenses forfaitaires'!$E214&lt;=Listes!$B$42,('Dépenses forfaitaires'!$E214*(VLOOKUP('Dépenses forfaitaires'!$D214,Listes!$A$43:$E$49,2,FALSE))),IF('Dépenses forfaitaires'!$E214&gt;Listes!$D$42,('Dépenses forfaitaires'!$E214*(VLOOKUP('Dépenses forfaitaires'!$D214,Listes!$A$43:$E$49,5,FALSE))),('Dépenses forfaitaires'!$E214*(VLOOKUP('Dépenses forfaitaires'!$D214,Listes!$A$43:$E$49,3,FALSE)))+(VLOOKUP('Dépenses forfaitaires'!$D214,Listes!$A$43:$E$49,4,FALSE))))))</f>
        <v/>
      </c>
      <c r="P214" s="99" t="str">
        <f>IF($H214="","",IF($C214=Listes!$B$34,Listes!$I$31,IF($C214=Listes!$B$35,(VLOOKUP('Dépenses forfaitaires'!$F214,Listes!$E$31:$F$36,2,FALSE)),IF($C214=Listes!$B$33,IF('Dépenses forfaitaires'!$E214&lt;=Listes!$A$64,'Dépenses forfaitaires'!$E214*Listes!$A$65,IF('Dépenses forfaitaires'!$E214&gt;Listes!$D$64,'Dépenses forfaitaires'!$E214*Listes!$D$65,(('Dépenses forfaitaires'!$E214*Listes!$B$65)+Listes!$C$65)))))))</f>
        <v/>
      </c>
      <c r="Q214" s="100" t="str">
        <f t="shared" si="7"/>
        <v/>
      </c>
      <c r="R214" s="210"/>
    </row>
    <row r="215" spans="1:18" ht="29.25" customHeight="1" x14ac:dyDescent="0.25">
      <c r="A215" s="43">
        <v>209</v>
      </c>
      <c r="B215" s="19"/>
      <c r="C215" s="19"/>
      <c r="D215" s="19"/>
      <c r="E215" s="19"/>
      <c r="F215" s="19"/>
      <c r="G215" s="19"/>
      <c r="H215" s="106" t="str">
        <f>IF(C215="","",IF(C215="","",(VLOOKUP(C215,Listes!$B$31:$C$35,2,FALSE))))</f>
        <v/>
      </c>
      <c r="I215" s="210" t="str">
        <f t="shared" si="6"/>
        <v/>
      </c>
      <c r="J215" s="210"/>
      <c r="K215" s="210"/>
      <c r="L215" s="210"/>
      <c r="M215" s="100" t="str">
        <f>IF(H215="","",IF(H215="","",(VLOOKUP(H215,Listes!$C$31:$D$35,2,FALSE))))</f>
        <v/>
      </c>
      <c r="N215" s="99" t="str">
        <f>IF($H215="","",IF($C215=Listes!$B$32,IF('Dépenses forfaitaires'!$E215&lt;=Listes!$B$53,('Dépenses forfaitaires'!$E215*(VLOOKUP('Dépenses forfaitaires'!$D215,Listes!$A$54:$E$60,2,FALSE))),IF('Dépenses forfaitaires'!$E215&gt;Listes!$E$53,('Dépenses forfaitaires'!$E215*(VLOOKUP('Dépenses forfaitaires'!$D215,Listes!$A$54:$E$60,5,FALSE))),('Dépenses forfaitaires'!$E215*(VLOOKUP('Dépenses forfaitaires'!$D215,Listes!$A$54:$E$60,3,FALSE)))+(VLOOKUP('Dépenses forfaitaires'!$D215,Listes!$A$54:$E$60,4,FALSE))))))</f>
        <v/>
      </c>
      <c r="O215" s="99" t="str">
        <f>IF($H215="","",IF($C215=Listes!$B$31,IF('Dépenses forfaitaires'!$E215&lt;=Listes!$B$42,('Dépenses forfaitaires'!$E215*(VLOOKUP('Dépenses forfaitaires'!$D215,Listes!$A$43:$E$49,2,FALSE))),IF('Dépenses forfaitaires'!$E215&gt;Listes!$D$42,('Dépenses forfaitaires'!$E215*(VLOOKUP('Dépenses forfaitaires'!$D215,Listes!$A$43:$E$49,5,FALSE))),('Dépenses forfaitaires'!$E215*(VLOOKUP('Dépenses forfaitaires'!$D215,Listes!$A$43:$E$49,3,FALSE)))+(VLOOKUP('Dépenses forfaitaires'!$D215,Listes!$A$43:$E$49,4,FALSE))))))</f>
        <v/>
      </c>
      <c r="P215" s="99" t="str">
        <f>IF($H215="","",IF($C215=Listes!$B$34,Listes!$I$31,IF($C215=Listes!$B$35,(VLOOKUP('Dépenses forfaitaires'!$F215,Listes!$E$31:$F$36,2,FALSE)),IF($C215=Listes!$B$33,IF('Dépenses forfaitaires'!$E215&lt;=Listes!$A$64,'Dépenses forfaitaires'!$E215*Listes!$A$65,IF('Dépenses forfaitaires'!$E215&gt;Listes!$D$64,'Dépenses forfaitaires'!$E215*Listes!$D$65,(('Dépenses forfaitaires'!$E215*Listes!$B$65)+Listes!$C$65)))))))</f>
        <v/>
      </c>
      <c r="Q215" s="100" t="str">
        <f t="shared" si="7"/>
        <v/>
      </c>
      <c r="R215" s="210"/>
    </row>
    <row r="216" spans="1:18" ht="29.25" customHeight="1" x14ac:dyDescent="0.25">
      <c r="A216" s="43">
        <v>210</v>
      </c>
      <c r="B216" s="19"/>
      <c r="C216" s="19"/>
      <c r="D216" s="19"/>
      <c r="E216" s="19"/>
      <c r="F216" s="19"/>
      <c r="G216" s="19"/>
      <c r="H216" s="106" t="str">
        <f>IF(C216="","",IF(C216="","",(VLOOKUP(C216,Listes!$B$31:$C$35,2,FALSE))))</f>
        <v/>
      </c>
      <c r="I216" s="210" t="str">
        <f t="shared" si="6"/>
        <v/>
      </c>
      <c r="J216" s="210"/>
      <c r="K216" s="210"/>
      <c r="L216" s="210"/>
      <c r="M216" s="100" t="str">
        <f>IF(H216="","",IF(H216="","",(VLOOKUP(H216,Listes!$C$31:$D$35,2,FALSE))))</f>
        <v/>
      </c>
      <c r="N216" s="99" t="str">
        <f>IF($H216="","",IF($C216=Listes!$B$32,IF('Dépenses forfaitaires'!$E216&lt;=Listes!$B$53,('Dépenses forfaitaires'!$E216*(VLOOKUP('Dépenses forfaitaires'!$D216,Listes!$A$54:$E$60,2,FALSE))),IF('Dépenses forfaitaires'!$E216&gt;Listes!$E$53,('Dépenses forfaitaires'!$E216*(VLOOKUP('Dépenses forfaitaires'!$D216,Listes!$A$54:$E$60,5,FALSE))),('Dépenses forfaitaires'!$E216*(VLOOKUP('Dépenses forfaitaires'!$D216,Listes!$A$54:$E$60,3,FALSE)))+(VLOOKUP('Dépenses forfaitaires'!$D216,Listes!$A$54:$E$60,4,FALSE))))))</f>
        <v/>
      </c>
      <c r="O216" s="99" t="str">
        <f>IF($H216="","",IF($C216=Listes!$B$31,IF('Dépenses forfaitaires'!$E216&lt;=Listes!$B$42,('Dépenses forfaitaires'!$E216*(VLOOKUP('Dépenses forfaitaires'!$D216,Listes!$A$43:$E$49,2,FALSE))),IF('Dépenses forfaitaires'!$E216&gt;Listes!$D$42,('Dépenses forfaitaires'!$E216*(VLOOKUP('Dépenses forfaitaires'!$D216,Listes!$A$43:$E$49,5,FALSE))),('Dépenses forfaitaires'!$E216*(VLOOKUP('Dépenses forfaitaires'!$D216,Listes!$A$43:$E$49,3,FALSE)))+(VLOOKUP('Dépenses forfaitaires'!$D216,Listes!$A$43:$E$49,4,FALSE))))))</f>
        <v/>
      </c>
      <c r="P216" s="99" t="str">
        <f>IF($H216="","",IF($C216=Listes!$B$34,Listes!$I$31,IF($C216=Listes!$B$35,(VLOOKUP('Dépenses forfaitaires'!$F216,Listes!$E$31:$F$36,2,FALSE)),IF($C216=Listes!$B$33,IF('Dépenses forfaitaires'!$E216&lt;=Listes!$A$64,'Dépenses forfaitaires'!$E216*Listes!$A$65,IF('Dépenses forfaitaires'!$E216&gt;Listes!$D$64,'Dépenses forfaitaires'!$E216*Listes!$D$65,(('Dépenses forfaitaires'!$E216*Listes!$B$65)+Listes!$C$65)))))))</f>
        <v/>
      </c>
      <c r="Q216" s="100" t="str">
        <f t="shared" si="7"/>
        <v/>
      </c>
      <c r="R216" s="210"/>
    </row>
    <row r="217" spans="1:18" ht="29.25" customHeight="1" x14ac:dyDescent="0.25">
      <c r="A217" s="43">
        <v>211</v>
      </c>
      <c r="B217" s="19"/>
      <c r="C217" s="19"/>
      <c r="D217" s="19"/>
      <c r="E217" s="19"/>
      <c r="F217" s="19"/>
      <c r="G217" s="19"/>
      <c r="H217" s="106" t="str">
        <f>IF(C217="","",IF(C217="","",(VLOOKUP(C217,Listes!$B$31:$C$35,2,FALSE))))</f>
        <v/>
      </c>
      <c r="I217" s="210" t="str">
        <f t="shared" si="6"/>
        <v/>
      </c>
      <c r="J217" s="210"/>
      <c r="K217" s="210"/>
      <c r="L217" s="210"/>
      <c r="M217" s="100" t="str">
        <f>IF(H217="","",IF(H217="","",(VLOOKUP(H217,Listes!$C$31:$D$35,2,FALSE))))</f>
        <v/>
      </c>
      <c r="N217" s="99" t="str">
        <f>IF($H217="","",IF($C217=Listes!$B$32,IF('Dépenses forfaitaires'!$E217&lt;=Listes!$B$53,('Dépenses forfaitaires'!$E217*(VLOOKUP('Dépenses forfaitaires'!$D217,Listes!$A$54:$E$60,2,FALSE))),IF('Dépenses forfaitaires'!$E217&gt;Listes!$E$53,('Dépenses forfaitaires'!$E217*(VLOOKUP('Dépenses forfaitaires'!$D217,Listes!$A$54:$E$60,5,FALSE))),('Dépenses forfaitaires'!$E217*(VLOOKUP('Dépenses forfaitaires'!$D217,Listes!$A$54:$E$60,3,FALSE)))+(VLOOKUP('Dépenses forfaitaires'!$D217,Listes!$A$54:$E$60,4,FALSE))))))</f>
        <v/>
      </c>
      <c r="O217" s="99" t="str">
        <f>IF($H217="","",IF($C217=Listes!$B$31,IF('Dépenses forfaitaires'!$E217&lt;=Listes!$B$42,('Dépenses forfaitaires'!$E217*(VLOOKUP('Dépenses forfaitaires'!$D217,Listes!$A$43:$E$49,2,FALSE))),IF('Dépenses forfaitaires'!$E217&gt;Listes!$D$42,('Dépenses forfaitaires'!$E217*(VLOOKUP('Dépenses forfaitaires'!$D217,Listes!$A$43:$E$49,5,FALSE))),('Dépenses forfaitaires'!$E217*(VLOOKUP('Dépenses forfaitaires'!$D217,Listes!$A$43:$E$49,3,FALSE)))+(VLOOKUP('Dépenses forfaitaires'!$D217,Listes!$A$43:$E$49,4,FALSE))))))</f>
        <v/>
      </c>
      <c r="P217" s="99" t="str">
        <f>IF($H217="","",IF($C217=Listes!$B$34,Listes!$I$31,IF($C217=Listes!$B$35,(VLOOKUP('Dépenses forfaitaires'!$F217,Listes!$E$31:$F$36,2,FALSE)),IF($C217=Listes!$B$33,IF('Dépenses forfaitaires'!$E217&lt;=Listes!$A$64,'Dépenses forfaitaires'!$E217*Listes!$A$65,IF('Dépenses forfaitaires'!$E217&gt;Listes!$D$64,'Dépenses forfaitaires'!$E217*Listes!$D$65,(('Dépenses forfaitaires'!$E217*Listes!$B$65)+Listes!$C$65)))))))</f>
        <v/>
      </c>
      <c r="Q217" s="100" t="str">
        <f t="shared" si="7"/>
        <v/>
      </c>
      <c r="R217" s="210"/>
    </row>
    <row r="218" spans="1:18" ht="29.25" customHeight="1" x14ac:dyDescent="0.25">
      <c r="A218" s="43">
        <v>212</v>
      </c>
      <c r="B218" s="19"/>
      <c r="C218" s="19"/>
      <c r="D218" s="19"/>
      <c r="E218" s="19"/>
      <c r="F218" s="19"/>
      <c r="G218" s="19"/>
      <c r="H218" s="106" t="str">
        <f>IF(C218="","",IF(C218="","",(VLOOKUP(C218,Listes!$B$31:$C$35,2,FALSE))))</f>
        <v/>
      </c>
      <c r="I218" s="210" t="str">
        <f t="shared" si="6"/>
        <v/>
      </c>
      <c r="J218" s="210"/>
      <c r="K218" s="210"/>
      <c r="L218" s="210"/>
      <c r="M218" s="100" t="str">
        <f>IF(H218="","",IF(H218="","",(VLOOKUP(H218,Listes!$C$31:$D$35,2,FALSE))))</f>
        <v/>
      </c>
      <c r="N218" s="99" t="str">
        <f>IF($H218="","",IF($C218=Listes!$B$32,IF('Dépenses forfaitaires'!$E218&lt;=Listes!$B$53,('Dépenses forfaitaires'!$E218*(VLOOKUP('Dépenses forfaitaires'!$D218,Listes!$A$54:$E$60,2,FALSE))),IF('Dépenses forfaitaires'!$E218&gt;Listes!$E$53,('Dépenses forfaitaires'!$E218*(VLOOKUP('Dépenses forfaitaires'!$D218,Listes!$A$54:$E$60,5,FALSE))),('Dépenses forfaitaires'!$E218*(VLOOKUP('Dépenses forfaitaires'!$D218,Listes!$A$54:$E$60,3,FALSE)))+(VLOOKUP('Dépenses forfaitaires'!$D218,Listes!$A$54:$E$60,4,FALSE))))))</f>
        <v/>
      </c>
      <c r="O218" s="99" t="str">
        <f>IF($H218="","",IF($C218=Listes!$B$31,IF('Dépenses forfaitaires'!$E218&lt;=Listes!$B$42,('Dépenses forfaitaires'!$E218*(VLOOKUP('Dépenses forfaitaires'!$D218,Listes!$A$43:$E$49,2,FALSE))),IF('Dépenses forfaitaires'!$E218&gt;Listes!$D$42,('Dépenses forfaitaires'!$E218*(VLOOKUP('Dépenses forfaitaires'!$D218,Listes!$A$43:$E$49,5,FALSE))),('Dépenses forfaitaires'!$E218*(VLOOKUP('Dépenses forfaitaires'!$D218,Listes!$A$43:$E$49,3,FALSE)))+(VLOOKUP('Dépenses forfaitaires'!$D218,Listes!$A$43:$E$49,4,FALSE))))))</f>
        <v/>
      </c>
      <c r="P218" s="99" t="str">
        <f>IF($H218="","",IF($C218=Listes!$B$34,Listes!$I$31,IF($C218=Listes!$B$35,(VLOOKUP('Dépenses forfaitaires'!$F218,Listes!$E$31:$F$36,2,FALSE)),IF($C218=Listes!$B$33,IF('Dépenses forfaitaires'!$E218&lt;=Listes!$A$64,'Dépenses forfaitaires'!$E218*Listes!$A$65,IF('Dépenses forfaitaires'!$E218&gt;Listes!$D$64,'Dépenses forfaitaires'!$E218*Listes!$D$65,(('Dépenses forfaitaires'!$E218*Listes!$B$65)+Listes!$C$65)))))))</f>
        <v/>
      </c>
      <c r="Q218" s="100" t="str">
        <f t="shared" si="7"/>
        <v/>
      </c>
      <c r="R218" s="210"/>
    </row>
    <row r="219" spans="1:18" ht="29.25" customHeight="1" x14ac:dyDescent="0.25">
      <c r="A219" s="43">
        <v>213</v>
      </c>
      <c r="B219" s="19"/>
      <c r="C219" s="19"/>
      <c r="D219" s="19"/>
      <c r="E219" s="19"/>
      <c r="F219" s="19"/>
      <c r="G219" s="19"/>
      <c r="H219" s="106" t="str">
        <f>IF(C219="","",IF(C219="","",(VLOOKUP(C219,Listes!$B$31:$C$35,2,FALSE))))</f>
        <v/>
      </c>
      <c r="I219" s="210" t="str">
        <f t="shared" si="6"/>
        <v/>
      </c>
      <c r="J219" s="210"/>
      <c r="K219" s="210"/>
      <c r="L219" s="210"/>
      <c r="M219" s="100" t="str">
        <f>IF(H219="","",IF(H219="","",(VLOOKUP(H219,Listes!$C$31:$D$35,2,FALSE))))</f>
        <v/>
      </c>
      <c r="N219" s="99" t="str">
        <f>IF($H219="","",IF($C219=Listes!$B$32,IF('Dépenses forfaitaires'!$E219&lt;=Listes!$B$53,('Dépenses forfaitaires'!$E219*(VLOOKUP('Dépenses forfaitaires'!$D219,Listes!$A$54:$E$60,2,FALSE))),IF('Dépenses forfaitaires'!$E219&gt;Listes!$E$53,('Dépenses forfaitaires'!$E219*(VLOOKUP('Dépenses forfaitaires'!$D219,Listes!$A$54:$E$60,5,FALSE))),('Dépenses forfaitaires'!$E219*(VLOOKUP('Dépenses forfaitaires'!$D219,Listes!$A$54:$E$60,3,FALSE)))+(VLOOKUP('Dépenses forfaitaires'!$D219,Listes!$A$54:$E$60,4,FALSE))))))</f>
        <v/>
      </c>
      <c r="O219" s="99" t="str">
        <f>IF($H219="","",IF($C219=Listes!$B$31,IF('Dépenses forfaitaires'!$E219&lt;=Listes!$B$42,('Dépenses forfaitaires'!$E219*(VLOOKUP('Dépenses forfaitaires'!$D219,Listes!$A$43:$E$49,2,FALSE))),IF('Dépenses forfaitaires'!$E219&gt;Listes!$D$42,('Dépenses forfaitaires'!$E219*(VLOOKUP('Dépenses forfaitaires'!$D219,Listes!$A$43:$E$49,5,FALSE))),('Dépenses forfaitaires'!$E219*(VLOOKUP('Dépenses forfaitaires'!$D219,Listes!$A$43:$E$49,3,FALSE)))+(VLOOKUP('Dépenses forfaitaires'!$D219,Listes!$A$43:$E$49,4,FALSE))))))</f>
        <v/>
      </c>
      <c r="P219" s="99" t="str">
        <f>IF($H219="","",IF($C219=Listes!$B$34,Listes!$I$31,IF($C219=Listes!$B$35,(VLOOKUP('Dépenses forfaitaires'!$F219,Listes!$E$31:$F$36,2,FALSE)),IF($C219=Listes!$B$33,IF('Dépenses forfaitaires'!$E219&lt;=Listes!$A$64,'Dépenses forfaitaires'!$E219*Listes!$A$65,IF('Dépenses forfaitaires'!$E219&gt;Listes!$D$64,'Dépenses forfaitaires'!$E219*Listes!$D$65,(('Dépenses forfaitaires'!$E219*Listes!$B$65)+Listes!$C$65)))))))</f>
        <v/>
      </c>
      <c r="Q219" s="100" t="str">
        <f t="shared" si="7"/>
        <v/>
      </c>
      <c r="R219" s="210"/>
    </row>
    <row r="220" spans="1:18" ht="29.25" customHeight="1" x14ac:dyDescent="0.25">
      <c r="A220" s="43">
        <v>214</v>
      </c>
      <c r="B220" s="19"/>
      <c r="C220" s="19"/>
      <c r="D220" s="19"/>
      <c r="E220" s="19"/>
      <c r="F220" s="19"/>
      <c r="G220" s="19"/>
      <c r="H220" s="106" t="str">
        <f>IF(C220="","",IF(C220="","",(VLOOKUP(C220,Listes!$B$31:$C$35,2,FALSE))))</f>
        <v/>
      </c>
      <c r="I220" s="210" t="str">
        <f t="shared" si="6"/>
        <v/>
      </c>
      <c r="J220" s="210"/>
      <c r="K220" s="210"/>
      <c r="L220" s="210"/>
      <c r="M220" s="100" t="str">
        <f>IF(H220="","",IF(H220="","",(VLOOKUP(H220,Listes!$C$31:$D$35,2,FALSE))))</f>
        <v/>
      </c>
      <c r="N220" s="99" t="str">
        <f>IF($H220="","",IF($C220=Listes!$B$32,IF('Dépenses forfaitaires'!$E220&lt;=Listes!$B$53,('Dépenses forfaitaires'!$E220*(VLOOKUP('Dépenses forfaitaires'!$D220,Listes!$A$54:$E$60,2,FALSE))),IF('Dépenses forfaitaires'!$E220&gt;Listes!$E$53,('Dépenses forfaitaires'!$E220*(VLOOKUP('Dépenses forfaitaires'!$D220,Listes!$A$54:$E$60,5,FALSE))),('Dépenses forfaitaires'!$E220*(VLOOKUP('Dépenses forfaitaires'!$D220,Listes!$A$54:$E$60,3,FALSE)))+(VLOOKUP('Dépenses forfaitaires'!$D220,Listes!$A$54:$E$60,4,FALSE))))))</f>
        <v/>
      </c>
      <c r="O220" s="99" t="str">
        <f>IF($H220="","",IF($C220=Listes!$B$31,IF('Dépenses forfaitaires'!$E220&lt;=Listes!$B$42,('Dépenses forfaitaires'!$E220*(VLOOKUP('Dépenses forfaitaires'!$D220,Listes!$A$43:$E$49,2,FALSE))),IF('Dépenses forfaitaires'!$E220&gt;Listes!$D$42,('Dépenses forfaitaires'!$E220*(VLOOKUP('Dépenses forfaitaires'!$D220,Listes!$A$43:$E$49,5,FALSE))),('Dépenses forfaitaires'!$E220*(VLOOKUP('Dépenses forfaitaires'!$D220,Listes!$A$43:$E$49,3,FALSE)))+(VLOOKUP('Dépenses forfaitaires'!$D220,Listes!$A$43:$E$49,4,FALSE))))))</f>
        <v/>
      </c>
      <c r="P220" s="99" t="str">
        <f>IF($H220="","",IF($C220=Listes!$B$34,Listes!$I$31,IF($C220=Listes!$B$35,(VLOOKUP('Dépenses forfaitaires'!$F220,Listes!$E$31:$F$36,2,FALSE)),IF($C220=Listes!$B$33,IF('Dépenses forfaitaires'!$E220&lt;=Listes!$A$64,'Dépenses forfaitaires'!$E220*Listes!$A$65,IF('Dépenses forfaitaires'!$E220&gt;Listes!$D$64,'Dépenses forfaitaires'!$E220*Listes!$D$65,(('Dépenses forfaitaires'!$E220*Listes!$B$65)+Listes!$C$65)))))))</f>
        <v/>
      </c>
      <c r="Q220" s="100" t="str">
        <f t="shared" si="7"/>
        <v/>
      </c>
      <c r="R220" s="210"/>
    </row>
    <row r="221" spans="1:18" ht="29.25" customHeight="1" x14ac:dyDescent="0.25">
      <c r="A221" s="43">
        <v>215</v>
      </c>
      <c r="B221" s="19"/>
      <c r="C221" s="19"/>
      <c r="D221" s="19"/>
      <c r="E221" s="19"/>
      <c r="F221" s="19"/>
      <c r="G221" s="19"/>
      <c r="H221" s="106" t="str">
        <f>IF(C221="","",IF(C221="","",(VLOOKUP(C221,Listes!$B$31:$C$35,2,FALSE))))</f>
        <v/>
      </c>
      <c r="I221" s="210" t="str">
        <f t="shared" si="6"/>
        <v/>
      </c>
      <c r="J221" s="210"/>
      <c r="K221" s="210"/>
      <c r="L221" s="210"/>
      <c r="M221" s="100" t="str">
        <f>IF(H221="","",IF(H221="","",(VLOOKUP(H221,Listes!$C$31:$D$35,2,FALSE))))</f>
        <v/>
      </c>
      <c r="N221" s="99" t="str">
        <f>IF($H221="","",IF($C221=Listes!$B$32,IF('Dépenses forfaitaires'!$E221&lt;=Listes!$B$53,('Dépenses forfaitaires'!$E221*(VLOOKUP('Dépenses forfaitaires'!$D221,Listes!$A$54:$E$60,2,FALSE))),IF('Dépenses forfaitaires'!$E221&gt;Listes!$E$53,('Dépenses forfaitaires'!$E221*(VLOOKUP('Dépenses forfaitaires'!$D221,Listes!$A$54:$E$60,5,FALSE))),('Dépenses forfaitaires'!$E221*(VLOOKUP('Dépenses forfaitaires'!$D221,Listes!$A$54:$E$60,3,FALSE)))+(VLOOKUP('Dépenses forfaitaires'!$D221,Listes!$A$54:$E$60,4,FALSE))))))</f>
        <v/>
      </c>
      <c r="O221" s="99" t="str">
        <f>IF($H221="","",IF($C221=Listes!$B$31,IF('Dépenses forfaitaires'!$E221&lt;=Listes!$B$42,('Dépenses forfaitaires'!$E221*(VLOOKUP('Dépenses forfaitaires'!$D221,Listes!$A$43:$E$49,2,FALSE))),IF('Dépenses forfaitaires'!$E221&gt;Listes!$D$42,('Dépenses forfaitaires'!$E221*(VLOOKUP('Dépenses forfaitaires'!$D221,Listes!$A$43:$E$49,5,FALSE))),('Dépenses forfaitaires'!$E221*(VLOOKUP('Dépenses forfaitaires'!$D221,Listes!$A$43:$E$49,3,FALSE)))+(VLOOKUP('Dépenses forfaitaires'!$D221,Listes!$A$43:$E$49,4,FALSE))))))</f>
        <v/>
      </c>
      <c r="P221" s="99" t="str">
        <f>IF($H221="","",IF($C221=Listes!$B$34,Listes!$I$31,IF($C221=Listes!$B$35,(VLOOKUP('Dépenses forfaitaires'!$F221,Listes!$E$31:$F$36,2,FALSE)),IF($C221=Listes!$B$33,IF('Dépenses forfaitaires'!$E221&lt;=Listes!$A$64,'Dépenses forfaitaires'!$E221*Listes!$A$65,IF('Dépenses forfaitaires'!$E221&gt;Listes!$D$64,'Dépenses forfaitaires'!$E221*Listes!$D$65,(('Dépenses forfaitaires'!$E221*Listes!$B$65)+Listes!$C$65)))))))</f>
        <v/>
      </c>
      <c r="Q221" s="100" t="str">
        <f t="shared" si="7"/>
        <v/>
      </c>
      <c r="R221" s="210"/>
    </row>
    <row r="222" spans="1:18" ht="29.25" customHeight="1" x14ac:dyDescent="0.25">
      <c r="A222" s="43">
        <v>216</v>
      </c>
      <c r="B222" s="19"/>
      <c r="C222" s="19"/>
      <c r="D222" s="19"/>
      <c r="E222" s="19"/>
      <c r="F222" s="19"/>
      <c r="G222" s="19"/>
      <c r="H222" s="106" t="str">
        <f>IF(C222="","",IF(C222="","",(VLOOKUP(C222,Listes!$B$31:$C$35,2,FALSE))))</f>
        <v/>
      </c>
      <c r="I222" s="210" t="str">
        <f t="shared" si="6"/>
        <v/>
      </c>
      <c r="J222" s="210"/>
      <c r="K222" s="210"/>
      <c r="L222" s="210"/>
      <c r="M222" s="100" t="str">
        <f>IF(H222="","",IF(H222="","",(VLOOKUP(H222,Listes!$C$31:$D$35,2,FALSE))))</f>
        <v/>
      </c>
      <c r="N222" s="99" t="str">
        <f>IF($H222="","",IF($C222=Listes!$B$32,IF('Dépenses forfaitaires'!$E222&lt;=Listes!$B$53,('Dépenses forfaitaires'!$E222*(VLOOKUP('Dépenses forfaitaires'!$D222,Listes!$A$54:$E$60,2,FALSE))),IF('Dépenses forfaitaires'!$E222&gt;Listes!$E$53,('Dépenses forfaitaires'!$E222*(VLOOKUP('Dépenses forfaitaires'!$D222,Listes!$A$54:$E$60,5,FALSE))),('Dépenses forfaitaires'!$E222*(VLOOKUP('Dépenses forfaitaires'!$D222,Listes!$A$54:$E$60,3,FALSE)))+(VLOOKUP('Dépenses forfaitaires'!$D222,Listes!$A$54:$E$60,4,FALSE))))))</f>
        <v/>
      </c>
      <c r="O222" s="99" t="str">
        <f>IF($H222="","",IF($C222=Listes!$B$31,IF('Dépenses forfaitaires'!$E222&lt;=Listes!$B$42,('Dépenses forfaitaires'!$E222*(VLOOKUP('Dépenses forfaitaires'!$D222,Listes!$A$43:$E$49,2,FALSE))),IF('Dépenses forfaitaires'!$E222&gt;Listes!$D$42,('Dépenses forfaitaires'!$E222*(VLOOKUP('Dépenses forfaitaires'!$D222,Listes!$A$43:$E$49,5,FALSE))),('Dépenses forfaitaires'!$E222*(VLOOKUP('Dépenses forfaitaires'!$D222,Listes!$A$43:$E$49,3,FALSE)))+(VLOOKUP('Dépenses forfaitaires'!$D222,Listes!$A$43:$E$49,4,FALSE))))))</f>
        <v/>
      </c>
      <c r="P222" s="99" t="str">
        <f>IF($H222="","",IF($C222=Listes!$B$34,Listes!$I$31,IF($C222=Listes!$B$35,(VLOOKUP('Dépenses forfaitaires'!$F222,Listes!$E$31:$F$36,2,FALSE)),IF($C222=Listes!$B$33,IF('Dépenses forfaitaires'!$E222&lt;=Listes!$A$64,'Dépenses forfaitaires'!$E222*Listes!$A$65,IF('Dépenses forfaitaires'!$E222&gt;Listes!$D$64,'Dépenses forfaitaires'!$E222*Listes!$D$65,(('Dépenses forfaitaires'!$E222*Listes!$B$65)+Listes!$C$65)))))))</f>
        <v/>
      </c>
      <c r="Q222" s="100" t="str">
        <f t="shared" si="7"/>
        <v/>
      </c>
      <c r="R222" s="210"/>
    </row>
    <row r="223" spans="1:18" ht="29.25" customHeight="1" x14ac:dyDescent="0.25">
      <c r="A223" s="43">
        <v>217</v>
      </c>
      <c r="B223" s="19"/>
      <c r="C223" s="19"/>
      <c r="D223" s="19"/>
      <c r="E223" s="19"/>
      <c r="F223" s="19"/>
      <c r="G223" s="19"/>
      <c r="H223" s="106" t="str">
        <f>IF(C223="","",IF(C223="","",(VLOOKUP(C223,Listes!$B$31:$C$35,2,FALSE))))</f>
        <v/>
      </c>
      <c r="I223" s="210" t="str">
        <f t="shared" si="6"/>
        <v/>
      </c>
      <c r="J223" s="210"/>
      <c r="K223" s="210"/>
      <c r="L223" s="210"/>
      <c r="M223" s="100" t="str">
        <f>IF(H223="","",IF(H223="","",(VLOOKUP(H223,Listes!$C$31:$D$35,2,FALSE))))</f>
        <v/>
      </c>
      <c r="N223" s="99" t="str">
        <f>IF($H223="","",IF($C223=Listes!$B$32,IF('Dépenses forfaitaires'!$E223&lt;=Listes!$B$53,('Dépenses forfaitaires'!$E223*(VLOOKUP('Dépenses forfaitaires'!$D223,Listes!$A$54:$E$60,2,FALSE))),IF('Dépenses forfaitaires'!$E223&gt;Listes!$E$53,('Dépenses forfaitaires'!$E223*(VLOOKUP('Dépenses forfaitaires'!$D223,Listes!$A$54:$E$60,5,FALSE))),('Dépenses forfaitaires'!$E223*(VLOOKUP('Dépenses forfaitaires'!$D223,Listes!$A$54:$E$60,3,FALSE)))+(VLOOKUP('Dépenses forfaitaires'!$D223,Listes!$A$54:$E$60,4,FALSE))))))</f>
        <v/>
      </c>
      <c r="O223" s="99" t="str">
        <f>IF($H223="","",IF($C223=Listes!$B$31,IF('Dépenses forfaitaires'!$E223&lt;=Listes!$B$42,('Dépenses forfaitaires'!$E223*(VLOOKUP('Dépenses forfaitaires'!$D223,Listes!$A$43:$E$49,2,FALSE))),IF('Dépenses forfaitaires'!$E223&gt;Listes!$D$42,('Dépenses forfaitaires'!$E223*(VLOOKUP('Dépenses forfaitaires'!$D223,Listes!$A$43:$E$49,5,FALSE))),('Dépenses forfaitaires'!$E223*(VLOOKUP('Dépenses forfaitaires'!$D223,Listes!$A$43:$E$49,3,FALSE)))+(VLOOKUP('Dépenses forfaitaires'!$D223,Listes!$A$43:$E$49,4,FALSE))))))</f>
        <v/>
      </c>
      <c r="P223" s="99" t="str">
        <f>IF($H223="","",IF($C223=Listes!$B$34,Listes!$I$31,IF($C223=Listes!$B$35,(VLOOKUP('Dépenses forfaitaires'!$F223,Listes!$E$31:$F$36,2,FALSE)),IF($C223=Listes!$B$33,IF('Dépenses forfaitaires'!$E223&lt;=Listes!$A$64,'Dépenses forfaitaires'!$E223*Listes!$A$65,IF('Dépenses forfaitaires'!$E223&gt;Listes!$D$64,'Dépenses forfaitaires'!$E223*Listes!$D$65,(('Dépenses forfaitaires'!$E223*Listes!$B$65)+Listes!$C$65)))))))</f>
        <v/>
      </c>
      <c r="Q223" s="100" t="str">
        <f t="shared" si="7"/>
        <v/>
      </c>
      <c r="R223" s="210"/>
    </row>
    <row r="224" spans="1:18" ht="29.25" customHeight="1" x14ac:dyDescent="0.25">
      <c r="A224" s="43">
        <v>218</v>
      </c>
      <c r="B224" s="19"/>
      <c r="C224" s="19"/>
      <c r="D224" s="19"/>
      <c r="E224" s="19"/>
      <c r="F224" s="19"/>
      <c r="G224" s="19"/>
      <c r="H224" s="106" t="str">
        <f>IF(C224="","",IF(C224="","",(VLOOKUP(C224,Listes!$B$31:$C$35,2,FALSE))))</f>
        <v/>
      </c>
      <c r="I224" s="210" t="str">
        <f t="shared" si="6"/>
        <v/>
      </c>
      <c r="J224" s="210"/>
      <c r="K224" s="210"/>
      <c r="L224" s="210"/>
      <c r="M224" s="100" t="str">
        <f>IF(H224="","",IF(H224="","",(VLOOKUP(H224,Listes!$C$31:$D$35,2,FALSE))))</f>
        <v/>
      </c>
      <c r="N224" s="99" t="str">
        <f>IF($H224="","",IF($C224=Listes!$B$32,IF('Dépenses forfaitaires'!$E224&lt;=Listes!$B$53,('Dépenses forfaitaires'!$E224*(VLOOKUP('Dépenses forfaitaires'!$D224,Listes!$A$54:$E$60,2,FALSE))),IF('Dépenses forfaitaires'!$E224&gt;Listes!$E$53,('Dépenses forfaitaires'!$E224*(VLOOKUP('Dépenses forfaitaires'!$D224,Listes!$A$54:$E$60,5,FALSE))),('Dépenses forfaitaires'!$E224*(VLOOKUP('Dépenses forfaitaires'!$D224,Listes!$A$54:$E$60,3,FALSE)))+(VLOOKUP('Dépenses forfaitaires'!$D224,Listes!$A$54:$E$60,4,FALSE))))))</f>
        <v/>
      </c>
      <c r="O224" s="99" t="str">
        <f>IF($H224="","",IF($C224=Listes!$B$31,IF('Dépenses forfaitaires'!$E224&lt;=Listes!$B$42,('Dépenses forfaitaires'!$E224*(VLOOKUP('Dépenses forfaitaires'!$D224,Listes!$A$43:$E$49,2,FALSE))),IF('Dépenses forfaitaires'!$E224&gt;Listes!$D$42,('Dépenses forfaitaires'!$E224*(VLOOKUP('Dépenses forfaitaires'!$D224,Listes!$A$43:$E$49,5,FALSE))),('Dépenses forfaitaires'!$E224*(VLOOKUP('Dépenses forfaitaires'!$D224,Listes!$A$43:$E$49,3,FALSE)))+(VLOOKUP('Dépenses forfaitaires'!$D224,Listes!$A$43:$E$49,4,FALSE))))))</f>
        <v/>
      </c>
      <c r="P224" s="99" t="str">
        <f>IF($H224="","",IF($C224=Listes!$B$34,Listes!$I$31,IF($C224=Listes!$B$35,(VLOOKUP('Dépenses forfaitaires'!$F224,Listes!$E$31:$F$36,2,FALSE)),IF($C224=Listes!$B$33,IF('Dépenses forfaitaires'!$E224&lt;=Listes!$A$64,'Dépenses forfaitaires'!$E224*Listes!$A$65,IF('Dépenses forfaitaires'!$E224&gt;Listes!$D$64,'Dépenses forfaitaires'!$E224*Listes!$D$65,(('Dépenses forfaitaires'!$E224*Listes!$B$65)+Listes!$C$65)))))))</f>
        <v/>
      </c>
      <c r="Q224" s="100" t="str">
        <f t="shared" si="7"/>
        <v/>
      </c>
      <c r="R224" s="210"/>
    </row>
    <row r="225" spans="1:18" ht="29.25" customHeight="1" x14ac:dyDescent="0.25">
      <c r="A225" s="43">
        <v>219</v>
      </c>
      <c r="B225" s="19"/>
      <c r="C225" s="19"/>
      <c r="D225" s="19"/>
      <c r="E225" s="19"/>
      <c r="F225" s="19"/>
      <c r="G225" s="19"/>
      <c r="H225" s="106" t="str">
        <f>IF(C225="","",IF(C225="","",(VLOOKUP(C225,Listes!$B$31:$C$35,2,FALSE))))</f>
        <v/>
      </c>
      <c r="I225" s="210" t="str">
        <f t="shared" si="6"/>
        <v/>
      </c>
      <c r="J225" s="210"/>
      <c r="K225" s="210"/>
      <c r="L225" s="210"/>
      <c r="M225" s="100" t="str">
        <f>IF(H225="","",IF(H225="","",(VLOOKUP(H225,Listes!$C$31:$D$35,2,FALSE))))</f>
        <v/>
      </c>
      <c r="N225" s="99" t="str">
        <f>IF($H225="","",IF($C225=Listes!$B$32,IF('Dépenses forfaitaires'!$E225&lt;=Listes!$B$53,('Dépenses forfaitaires'!$E225*(VLOOKUP('Dépenses forfaitaires'!$D225,Listes!$A$54:$E$60,2,FALSE))),IF('Dépenses forfaitaires'!$E225&gt;Listes!$E$53,('Dépenses forfaitaires'!$E225*(VLOOKUP('Dépenses forfaitaires'!$D225,Listes!$A$54:$E$60,5,FALSE))),('Dépenses forfaitaires'!$E225*(VLOOKUP('Dépenses forfaitaires'!$D225,Listes!$A$54:$E$60,3,FALSE)))+(VLOOKUP('Dépenses forfaitaires'!$D225,Listes!$A$54:$E$60,4,FALSE))))))</f>
        <v/>
      </c>
      <c r="O225" s="99" t="str">
        <f>IF($H225="","",IF($C225=Listes!$B$31,IF('Dépenses forfaitaires'!$E225&lt;=Listes!$B$42,('Dépenses forfaitaires'!$E225*(VLOOKUP('Dépenses forfaitaires'!$D225,Listes!$A$43:$E$49,2,FALSE))),IF('Dépenses forfaitaires'!$E225&gt;Listes!$D$42,('Dépenses forfaitaires'!$E225*(VLOOKUP('Dépenses forfaitaires'!$D225,Listes!$A$43:$E$49,5,FALSE))),('Dépenses forfaitaires'!$E225*(VLOOKUP('Dépenses forfaitaires'!$D225,Listes!$A$43:$E$49,3,FALSE)))+(VLOOKUP('Dépenses forfaitaires'!$D225,Listes!$A$43:$E$49,4,FALSE))))))</f>
        <v/>
      </c>
      <c r="P225" s="99" t="str">
        <f>IF($H225="","",IF($C225=Listes!$B$34,Listes!$I$31,IF($C225=Listes!$B$35,(VLOOKUP('Dépenses forfaitaires'!$F225,Listes!$E$31:$F$36,2,FALSE)),IF($C225=Listes!$B$33,IF('Dépenses forfaitaires'!$E225&lt;=Listes!$A$64,'Dépenses forfaitaires'!$E225*Listes!$A$65,IF('Dépenses forfaitaires'!$E225&gt;Listes!$D$64,'Dépenses forfaitaires'!$E225*Listes!$D$65,(('Dépenses forfaitaires'!$E225*Listes!$B$65)+Listes!$C$65)))))))</f>
        <v/>
      </c>
      <c r="Q225" s="100" t="str">
        <f t="shared" si="7"/>
        <v/>
      </c>
      <c r="R225" s="210"/>
    </row>
    <row r="226" spans="1:18" ht="29.25" customHeight="1" x14ac:dyDescent="0.25">
      <c r="A226" s="43">
        <v>220</v>
      </c>
      <c r="B226" s="19"/>
      <c r="C226" s="19"/>
      <c r="D226" s="19"/>
      <c r="E226" s="19"/>
      <c r="F226" s="19"/>
      <c r="G226" s="19"/>
      <c r="H226" s="106" t="str">
        <f>IF(C226="","",IF(C226="","",(VLOOKUP(C226,Listes!$B$31:$C$35,2,FALSE))))</f>
        <v/>
      </c>
      <c r="I226" s="210" t="str">
        <f t="shared" si="6"/>
        <v/>
      </c>
      <c r="J226" s="210"/>
      <c r="K226" s="210"/>
      <c r="L226" s="210"/>
      <c r="M226" s="100" t="str">
        <f>IF(H226="","",IF(H226="","",(VLOOKUP(H226,Listes!$C$31:$D$35,2,FALSE))))</f>
        <v/>
      </c>
      <c r="N226" s="99" t="str">
        <f>IF($H226="","",IF($C226=Listes!$B$32,IF('Dépenses forfaitaires'!$E226&lt;=Listes!$B$53,('Dépenses forfaitaires'!$E226*(VLOOKUP('Dépenses forfaitaires'!$D226,Listes!$A$54:$E$60,2,FALSE))),IF('Dépenses forfaitaires'!$E226&gt;Listes!$E$53,('Dépenses forfaitaires'!$E226*(VLOOKUP('Dépenses forfaitaires'!$D226,Listes!$A$54:$E$60,5,FALSE))),('Dépenses forfaitaires'!$E226*(VLOOKUP('Dépenses forfaitaires'!$D226,Listes!$A$54:$E$60,3,FALSE)))+(VLOOKUP('Dépenses forfaitaires'!$D226,Listes!$A$54:$E$60,4,FALSE))))))</f>
        <v/>
      </c>
      <c r="O226" s="99" t="str">
        <f>IF($H226="","",IF($C226=Listes!$B$31,IF('Dépenses forfaitaires'!$E226&lt;=Listes!$B$42,('Dépenses forfaitaires'!$E226*(VLOOKUP('Dépenses forfaitaires'!$D226,Listes!$A$43:$E$49,2,FALSE))),IF('Dépenses forfaitaires'!$E226&gt;Listes!$D$42,('Dépenses forfaitaires'!$E226*(VLOOKUP('Dépenses forfaitaires'!$D226,Listes!$A$43:$E$49,5,FALSE))),('Dépenses forfaitaires'!$E226*(VLOOKUP('Dépenses forfaitaires'!$D226,Listes!$A$43:$E$49,3,FALSE)))+(VLOOKUP('Dépenses forfaitaires'!$D226,Listes!$A$43:$E$49,4,FALSE))))))</f>
        <v/>
      </c>
      <c r="P226" s="99" t="str">
        <f>IF($H226="","",IF($C226=Listes!$B$34,Listes!$I$31,IF($C226=Listes!$B$35,(VLOOKUP('Dépenses forfaitaires'!$F226,Listes!$E$31:$F$36,2,FALSE)),IF($C226=Listes!$B$33,IF('Dépenses forfaitaires'!$E226&lt;=Listes!$A$64,'Dépenses forfaitaires'!$E226*Listes!$A$65,IF('Dépenses forfaitaires'!$E226&gt;Listes!$D$64,'Dépenses forfaitaires'!$E226*Listes!$D$65,(('Dépenses forfaitaires'!$E226*Listes!$B$65)+Listes!$C$65)))))))</f>
        <v/>
      </c>
      <c r="Q226" s="100" t="str">
        <f t="shared" si="7"/>
        <v/>
      </c>
      <c r="R226" s="210"/>
    </row>
    <row r="227" spans="1:18" ht="29.25" customHeight="1" x14ac:dyDescent="0.25">
      <c r="A227" s="43">
        <v>221</v>
      </c>
      <c r="B227" s="19"/>
      <c r="C227" s="19"/>
      <c r="D227" s="19"/>
      <c r="E227" s="19"/>
      <c r="F227" s="19"/>
      <c r="G227" s="19"/>
      <c r="H227" s="106" t="str">
        <f>IF(C227="","",IF(C227="","",(VLOOKUP(C227,Listes!$B$31:$C$35,2,FALSE))))</f>
        <v/>
      </c>
      <c r="I227" s="210" t="str">
        <f t="shared" si="6"/>
        <v/>
      </c>
      <c r="J227" s="210"/>
      <c r="K227" s="210"/>
      <c r="L227" s="210"/>
      <c r="M227" s="100" t="str">
        <f>IF(H227="","",IF(H227="","",(VLOOKUP(H227,Listes!$C$31:$D$35,2,FALSE))))</f>
        <v/>
      </c>
      <c r="N227" s="99" t="str">
        <f>IF($H227="","",IF($C227=Listes!$B$32,IF('Dépenses forfaitaires'!$E227&lt;=Listes!$B$53,('Dépenses forfaitaires'!$E227*(VLOOKUP('Dépenses forfaitaires'!$D227,Listes!$A$54:$E$60,2,FALSE))),IF('Dépenses forfaitaires'!$E227&gt;Listes!$E$53,('Dépenses forfaitaires'!$E227*(VLOOKUP('Dépenses forfaitaires'!$D227,Listes!$A$54:$E$60,5,FALSE))),('Dépenses forfaitaires'!$E227*(VLOOKUP('Dépenses forfaitaires'!$D227,Listes!$A$54:$E$60,3,FALSE)))+(VLOOKUP('Dépenses forfaitaires'!$D227,Listes!$A$54:$E$60,4,FALSE))))))</f>
        <v/>
      </c>
      <c r="O227" s="99" t="str">
        <f>IF($H227="","",IF($C227=Listes!$B$31,IF('Dépenses forfaitaires'!$E227&lt;=Listes!$B$42,('Dépenses forfaitaires'!$E227*(VLOOKUP('Dépenses forfaitaires'!$D227,Listes!$A$43:$E$49,2,FALSE))),IF('Dépenses forfaitaires'!$E227&gt;Listes!$D$42,('Dépenses forfaitaires'!$E227*(VLOOKUP('Dépenses forfaitaires'!$D227,Listes!$A$43:$E$49,5,FALSE))),('Dépenses forfaitaires'!$E227*(VLOOKUP('Dépenses forfaitaires'!$D227,Listes!$A$43:$E$49,3,FALSE)))+(VLOOKUP('Dépenses forfaitaires'!$D227,Listes!$A$43:$E$49,4,FALSE))))))</f>
        <v/>
      </c>
      <c r="P227" s="99" t="str">
        <f>IF($H227="","",IF($C227=Listes!$B$34,Listes!$I$31,IF($C227=Listes!$B$35,(VLOOKUP('Dépenses forfaitaires'!$F227,Listes!$E$31:$F$36,2,FALSE)),IF($C227=Listes!$B$33,IF('Dépenses forfaitaires'!$E227&lt;=Listes!$A$64,'Dépenses forfaitaires'!$E227*Listes!$A$65,IF('Dépenses forfaitaires'!$E227&gt;Listes!$D$64,'Dépenses forfaitaires'!$E227*Listes!$D$65,(('Dépenses forfaitaires'!$E227*Listes!$B$65)+Listes!$C$65)))))))</f>
        <v/>
      </c>
      <c r="Q227" s="100" t="str">
        <f t="shared" si="7"/>
        <v/>
      </c>
      <c r="R227" s="210"/>
    </row>
    <row r="228" spans="1:18" ht="29.25" customHeight="1" x14ac:dyDescent="0.25">
      <c r="A228" s="43">
        <v>222</v>
      </c>
      <c r="B228" s="19"/>
      <c r="C228" s="19"/>
      <c r="D228" s="19"/>
      <c r="E228" s="19"/>
      <c r="F228" s="19"/>
      <c r="G228" s="19"/>
      <c r="H228" s="106" t="str">
        <f>IF(C228="","",IF(C228="","",(VLOOKUP(C228,Listes!$B$31:$C$35,2,FALSE))))</f>
        <v/>
      </c>
      <c r="I228" s="210" t="str">
        <f t="shared" si="6"/>
        <v/>
      </c>
      <c r="J228" s="210"/>
      <c r="K228" s="210"/>
      <c r="L228" s="210"/>
      <c r="M228" s="100" t="str">
        <f>IF(H228="","",IF(H228="","",(VLOOKUP(H228,Listes!$C$31:$D$35,2,FALSE))))</f>
        <v/>
      </c>
      <c r="N228" s="99" t="str">
        <f>IF($H228="","",IF($C228=Listes!$B$32,IF('Dépenses forfaitaires'!$E228&lt;=Listes!$B$53,('Dépenses forfaitaires'!$E228*(VLOOKUP('Dépenses forfaitaires'!$D228,Listes!$A$54:$E$60,2,FALSE))),IF('Dépenses forfaitaires'!$E228&gt;Listes!$E$53,('Dépenses forfaitaires'!$E228*(VLOOKUP('Dépenses forfaitaires'!$D228,Listes!$A$54:$E$60,5,FALSE))),('Dépenses forfaitaires'!$E228*(VLOOKUP('Dépenses forfaitaires'!$D228,Listes!$A$54:$E$60,3,FALSE)))+(VLOOKUP('Dépenses forfaitaires'!$D228,Listes!$A$54:$E$60,4,FALSE))))))</f>
        <v/>
      </c>
      <c r="O228" s="99" t="str">
        <f>IF($H228="","",IF($C228=Listes!$B$31,IF('Dépenses forfaitaires'!$E228&lt;=Listes!$B$42,('Dépenses forfaitaires'!$E228*(VLOOKUP('Dépenses forfaitaires'!$D228,Listes!$A$43:$E$49,2,FALSE))),IF('Dépenses forfaitaires'!$E228&gt;Listes!$D$42,('Dépenses forfaitaires'!$E228*(VLOOKUP('Dépenses forfaitaires'!$D228,Listes!$A$43:$E$49,5,FALSE))),('Dépenses forfaitaires'!$E228*(VLOOKUP('Dépenses forfaitaires'!$D228,Listes!$A$43:$E$49,3,FALSE)))+(VLOOKUP('Dépenses forfaitaires'!$D228,Listes!$A$43:$E$49,4,FALSE))))))</f>
        <v/>
      </c>
      <c r="P228" s="99" t="str">
        <f>IF($H228="","",IF($C228=Listes!$B$34,Listes!$I$31,IF($C228=Listes!$B$35,(VLOOKUP('Dépenses forfaitaires'!$F228,Listes!$E$31:$F$36,2,FALSE)),IF($C228=Listes!$B$33,IF('Dépenses forfaitaires'!$E228&lt;=Listes!$A$64,'Dépenses forfaitaires'!$E228*Listes!$A$65,IF('Dépenses forfaitaires'!$E228&gt;Listes!$D$64,'Dépenses forfaitaires'!$E228*Listes!$D$65,(('Dépenses forfaitaires'!$E228*Listes!$B$65)+Listes!$C$65)))))))</f>
        <v/>
      </c>
      <c r="Q228" s="100" t="str">
        <f t="shared" si="7"/>
        <v/>
      </c>
      <c r="R228" s="210"/>
    </row>
    <row r="229" spans="1:18" ht="29.25" customHeight="1" x14ac:dyDescent="0.25">
      <c r="A229" s="43">
        <v>223</v>
      </c>
      <c r="B229" s="19"/>
      <c r="C229" s="19"/>
      <c r="D229" s="19"/>
      <c r="E229" s="19"/>
      <c r="F229" s="19"/>
      <c r="G229" s="19"/>
      <c r="H229" s="106" t="str">
        <f>IF(C229="","",IF(C229="","",(VLOOKUP(C229,Listes!$B$31:$C$35,2,FALSE))))</f>
        <v/>
      </c>
      <c r="I229" s="210" t="str">
        <f t="shared" si="6"/>
        <v/>
      </c>
      <c r="J229" s="210"/>
      <c r="K229" s="210"/>
      <c r="L229" s="210"/>
      <c r="M229" s="100" t="str">
        <f>IF(H229="","",IF(H229="","",(VLOOKUP(H229,Listes!$C$31:$D$35,2,FALSE))))</f>
        <v/>
      </c>
      <c r="N229" s="99" t="str">
        <f>IF($H229="","",IF($C229=Listes!$B$32,IF('Dépenses forfaitaires'!$E229&lt;=Listes!$B$53,('Dépenses forfaitaires'!$E229*(VLOOKUP('Dépenses forfaitaires'!$D229,Listes!$A$54:$E$60,2,FALSE))),IF('Dépenses forfaitaires'!$E229&gt;Listes!$E$53,('Dépenses forfaitaires'!$E229*(VLOOKUP('Dépenses forfaitaires'!$D229,Listes!$A$54:$E$60,5,FALSE))),('Dépenses forfaitaires'!$E229*(VLOOKUP('Dépenses forfaitaires'!$D229,Listes!$A$54:$E$60,3,FALSE)))+(VLOOKUP('Dépenses forfaitaires'!$D229,Listes!$A$54:$E$60,4,FALSE))))))</f>
        <v/>
      </c>
      <c r="O229" s="99" t="str">
        <f>IF($H229="","",IF($C229=Listes!$B$31,IF('Dépenses forfaitaires'!$E229&lt;=Listes!$B$42,('Dépenses forfaitaires'!$E229*(VLOOKUP('Dépenses forfaitaires'!$D229,Listes!$A$43:$E$49,2,FALSE))),IF('Dépenses forfaitaires'!$E229&gt;Listes!$D$42,('Dépenses forfaitaires'!$E229*(VLOOKUP('Dépenses forfaitaires'!$D229,Listes!$A$43:$E$49,5,FALSE))),('Dépenses forfaitaires'!$E229*(VLOOKUP('Dépenses forfaitaires'!$D229,Listes!$A$43:$E$49,3,FALSE)))+(VLOOKUP('Dépenses forfaitaires'!$D229,Listes!$A$43:$E$49,4,FALSE))))))</f>
        <v/>
      </c>
      <c r="P229" s="99" t="str">
        <f>IF($H229="","",IF($C229=Listes!$B$34,Listes!$I$31,IF($C229=Listes!$B$35,(VLOOKUP('Dépenses forfaitaires'!$F229,Listes!$E$31:$F$36,2,FALSE)),IF($C229=Listes!$B$33,IF('Dépenses forfaitaires'!$E229&lt;=Listes!$A$64,'Dépenses forfaitaires'!$E229*Listes!$A$65,IF('Dépenses forfaitaires'!$E229&gt;Listes!$D$64,'Dépenses forfaitaires'!$E229*Listes!$D$65,(('Dépenses forfaitaires'!$E229*Listes!$B$65)+Listes!$C$65)))))))</f>
        <v/>
      </c>
      <c r="Q229" s="100" t="str">
        <f t="shared" si="7"/>
        <v/>
      </c>
      <c r="R229" s="210"/>
    </row>
    <row r="230" spans="1:18" ht="29.25" customHeight="1" x14ac:dyDescent="0.25">
      <c r="A230" s="43">
        <v>224</v>
      </c>
      <c r="B230" s="19"/>
      <c r="C230" s="19"/>
      <c r="D230" s="19"/>
      <c r="E230" s="19"/>
      <c r="F230" s="19"/>
      <c r="G230" s="19"/>
      <c r="H230" s="106" t="str">
        <f>IF(C230="","",IF(C230="","",(VLOOKUP(C230,Listes!$B$31:$C$35,2,FALSE))))</f>
        <v/>
      </c>
      <c r="I230" s="210" t="str">
        <f t="shared" si="6"/>
        <v/>
      </c>
      <c r="J230" s="210"/>
      <c r="K230" s="210"/>
      <c r="L230" s="210"/>
      <c r="M230" s="100" t="str">
        <f>IF(H230="","",IF(H230="","",(VLOOKUP(H230,Listes!$C$31:$D$35,2,FALSE))))</f>
        <v/>
      </c>
      <c r="N230" s="99" t="str">
        <f>IF($H230="","",IF($C230=Listes!$B$32,IF('Dépenses forfaitaires'!$E230&lt;=Listes!$B$53,('Dépenses forfaitaires'!$E230*(VLOOKUP('Dépenses forfaitaires'!$D230,Listes!$A$54:$E$60,2,FALSE))),IF('Dépenses forfaitaires'!$E230&gt;Listes!$E$53,('Dépenses forfaitaires'!$E230*(VLOOKUP('Dépenses forfaitaires'!$D230,Listes!$A$54:$E$60,5,FALSE))),('Dépenses forfaitaires'!$E230*(VLOOKUP('Dépenses forfaitaires'!$D230,Listes!$A$54:$E$60,3,FALSE)))+(VLOOKUP('Dépenses forfaitaires'!$D230,Listes!$A$54:$E$60,4,FALSE))))))</f>
        <v/>
      </c>
      <c r="O230" s="99" t="str">
        <f>IF($H230="","",IF($C230=Listes!$B$31,IF('Dépenses forfaitaires'!$E230&lt;=Listes!$B$42,('Dépenses forfaitaires'!$E230*(VLOOKUP('Dépenses forfaitaires'!$D230,Listes!$A$43:$E$49,2,FALSE))),IF('Dépenses forfaitaires'!$E230&gt;Listes!$D$42,('Dépenses forfaitaires'!$E230*(VLOOKUP('Dépenses forfaitaires'!$D230,Listes!$A$43:$E$49,5,FALSE))),('Dépenses forfaitaires'!$E230*(VLOOKUP('Dépenses forfaitaires'!$D230,Listes!$A$43:$E$49,3,FALSE)))+(VLOOKUP('Dépenses forfaitaires'!$D230,Listes!$A$43:$E$49,4,FALSE))))))</f>
        <v/>
      </c>
      <c r="P230" s="99" t="str">
        <f>IF($H230="","",IF($C230=Listes!$B$34,Listes!$I$31,IF($C230=Listes!$B$35,(VLOOKUP('Dépenses forfaitaires'!$F230,Listes!$E$31:$F$36,2,FALSE)),IF($C230=Listes!$B$33,IF('Dépenses forfaitaires'!$E230&lt;=Listes!$A$64,'Dépenses forfaitaires'!$E230*Listes!$A$65,IF('Dépenses forfaitaires'!$E230&gt;Listes!$D$64,'Dépenses forfaitaires'!$E230*Listes!$D$65,(('Dépenses forfaitaires'!$E230*Listes!$B$65)+Listes!$C$65)))))))</f>
        <v/>
      </c>
      <c r="Q230" s="100" t="str">
        <f t="shared" si="7"/>
        <v/>
      </c>
      <c r="R230" s="210"/>
    </row>
    <row r="231" spans="1:18" ht="29.25" customHeight="1" x14ac:dyDescent="0.25">
      <c r="A231" s="43">
        <v>225</v>
      </c>
      <c r="B231" s="19"/>
      <c r="C231" s="19"/>
      <c r="D231" s="19"/>
      <c r="E231" s="19"/>
      <c r="F231" s="19"/>
      <c r="G231" s="19"/>
      <c r="H231" s="106" t="str">
        <f>IF(C231="","",IF(C231="","",(VLOOKUP(C231,Listes!$B$31:$C$35,2,FALSE))))</f>
        <v/>
      </c>
      <c r="I231" s="210" t="str">
        <f t="shared" si="6"/>
        <v/>
      </c>
      <c r="J231" s="210"/>
      <c r="K231" s="210"/>
      <c r="L231" s="210"/>
      <c r="M231" s="100" t="str">
        <f>IF(H231="","",IF(H231="","",(VLOOKUP(H231,Listes!$C$31:$D$35,2,FALSE))))</f>
        <v/>
      </c>
      <c r="N231" s="99" t="str">
        <f>IF($H231="","",IF($C231=Listes!$B$32,IF('Dépenses forfaitaires'!$E231&lt;=Listes!$B$53,('Dépenses forfaitaires'!$E231*(VLOOKUP('Dépenses forfaitaires'!$D231,Listes!$A$54:$E$60,2,FALSE))),IF('Dépenses forfaitaires'!$E231&gt;Listes!$E$53,('Dépenses forfaitaires'!$E231*(VLOOKUP('Dépenses forfaitaires'!$D231,Listes!$A$54:$E$60,5,FALSE))),('Dépenses forfaitaires'!$E231*(VLOOKUP('Dépenses forfaitaires'!$D231,Listes!$A$54:$E$60,3,FALSE)))+(VLOOKUP('Dépenses forfaitaires'!$D231,Listes!$A$54:$E$60,4,FALSE))))))</f>
        <v/>
      </c>
      <c r="O231" s="99" t="str">
        <f>IF($H231="","",IF($C231=Listes!$B$31,IF('Dépenses forfaitaires'!$E231&lt;=Listes!$B$42,('Dépenses forfaitaires'!$E231*(VLOOKUP('Dépenses forfaitaires'!$D231,Listes!$A$43:$E$49,2,FALSE))),IF('Dépenses forfaitaires'!$E231&gt;Listes!$D$42,('Dépenses forfaitaires'!$E231*(VLOOKUP('Dépenses forfaitaires'!$D231,Listes!$A$43:$E$49,5,FALSE))),('Dépenses forfaitaires'!$E231*(VLOOKUP('Dépenses forfaitaires'!$D231,Listes!$A$43:$E$49,3,FALSE)))+(VLOOKUP('Dépenses forfaitaires'!$D231,Listes!$A$43:$E$49,4,FALSE))))))</f>
        <v/>
      </c>
      <c r="P231" s="99" t="str">
        <f>IF($H231="","",IF($C231=Listes!$B$34,Listes!$I$31,IF($C231=Listes!$B$35,(VLOOKUP('Dépenses forfaitaires'!$F231,Listes!$E$31:$F$36,2,FALSE)),IF($C231=Listes!$B$33,IF('Dépenses forfaitaires'!$E231&lt;=Listes!$A$64,'Dépenses forfaitaires'!$E231*Listes!$A$65,IF('Dépenses forfaitaires'!$E231&gt;Listes!$D$64,'Dépenses forfaitaires'!$E231*Listes!$D$65,(('Dépenses forfaitaires'!$E231*Listes!$B$65)+Listes!$C$65)))))))</f>
        <v/>
      </c>
      <c r="Q231" s="100" t="str">
        <f t="shared" si="7"/>
        <v/>
      </c>
      <c r="R231" s="210"/>
    </row>
    <row r="232" spans="1:18" ht="29.25" customHeight="1" x14ac:dyDescent="0.25">
      <c r="A232" s="43">
        <v>226</v>
      </c>
      <c r="B232" s="19"/>
      <c r="C232" s="19"/>
      <c r="D232" s="19"/>
      <c r="E232" s="19"/>
      <c r="F232" s="19"/>
      <c r="G232" s="19"/>
      <c r="H232" s="106" t="str">
        <f>IF(C232="","",IF(C232="","",(VLOOKUP(C232,Listes!$B$31:$C$35,2,FALSE))))</f>
        <v/>
      </c>
      <c r="I232" s="210" t="str">
        <f t="shared" si="6"/>
        <v/>
      </c>
      <c r="J232" s="210"/>
      <c r="K232" s="210"/>
      <c r="L232" s="210"/>
      <c r="M232" s="100" t="str">
        <f>IF(H232="","",IF(H232="","",(VLOOKUP(H232,Listes!$C$31:$D$35,2,FALSE))))</f>
        <v/>
      </c>
      <c r="N232" s="99" t="str">
        <f>IF($H232="","",IF($C232=Listes!$B$32,IF('Dépenses forfaitaires'!$E232&lt;=Listes!$B$53,('Dépenses forfaitaires'!$E232*(VLOOKUP('Dépenses forfaitaires'!$D232,Listes!$A$54:$E$60,2,FALSE))),IF('Dépenses forfaitaires'!$E232&gt;Listes!$E$53,('Dépenses forfaitaires'!$E232*(VLOOKUP('Dépenses forfaitaires'!$D232,Listes!$A$54:$E$60,5,FALSE))),('Dépenses forfaitaires'!$E232*(VLOOKUP('Dépenses forfaitaires'!$D232,Listes!$A$54:$E$60,3,FALSE)))+(VLOOKUP('Dépenses forfaitaires'!$D232,Listes!$A$54:$E$60,4,FALSE))))))</f>
        <v/>
      </c>
      <c r="O232" s="99" t="str">
        <f>IF($H232="","",IF($C232=Listes!$B$31,IF('Dépenses forfaitaires'!$E232&lt;=Listes!$B$42,('Dépenses forfaitaires'!$E232*(VLOOKUP('Dépenses forfaitaires'!$D232,Listes!$A$43:$E$49,2,FALSE))),IF('Dépenses forfaitaires'!$E232&gt;Listes!$D$42,('Dépenses forfaitaires'!$E232*(VLOOKUP('Dépenses forfaitaires'!$D232,Listes!$A$43:$E$49,5,FALSE))),('Dépenses forfaitaires'!$E232*(VLOOKUP('Dépenses forfaitaires'!$D232,Listes!$A$43:$E$49,3,FALSE)))+(VLOOKUP('Dépenses forfaitaires'!$D232,Listes!$A$43:$E$49,4,FALSE))))))</f>
        <v/>
      </c>
      <c r="P232" s="99" t="str">
        <f>IF($H232="","",IF($C232=Listes!$B$34,Listes!$I$31,IF($C232=Listes!$B$35,(VLOOKUP('Dépenses forfaitaires'!$F232,Listes!$E$31:$F$36,2,FALSE)),IF($C232=Listes!$B$33,IF('Dépenses forfaitaires'!$E232&lt;=Listes!$A$64,'Dépenses forfaitaires'!$E232*Listes!$A$65,IF('Dépenses forfaitaires'!$E232&gt;Listes!$D$64,'Dépenses forfaitaires'!$E232*Listes!$D$65,(('Dépenses forfaitaires'!$E232*Listes!$B$65)+Listes!$C$65)))))))</f>
        <v/>
      </c>
      <c r="Q232" s="100" t="str">
        <f t="shared" si="7"/>
        <v/>
      </c>
      <c r="R232" s="210"/>
    </row>
    <row r="233" spans="1:18" ht="29.25" customHeight="1" x14ac:dyDescent="0.25">
      <c r="A233" s="43">
        <v>227</v>
      </c>
      <c r="B233" s="19"/>
      <c r="C233" s="19"/>
      <c r="D233" s="19"/>
      <c r="E233" s="19"/>
      <c r="F233" s="19"/>
      <c r="G233" s="19"/>
      <c r="H233" s="106" t="str">
        <f>IF(C233="","",IF(C233="","",(VLOOKUP(C233,Listes!$B$31:$C$35,2,FALSE))))</f>
        <v/>
      </c>
      <c r="I233" s="210" t="str">
        <f t="shared" si="6"/>
        <v/>
      </c>
      <c r="J233" s="210"/>
      <c r="K233" s="210"/>
      <c r="L233" s="210"/>
      <c r="M233" s="100" t="str">
        <f>IF(H233="","",IF(H233="","",(VLOOKUP(H233,Listes!$C$31:$D$35,2,FALSE))))</f>
        <v/>
      </c>
      <c r="N233" s="99" t="str">
        <f>IF($H233="","",IF($C233=Listes!$B$32,IF('Dépenses forfaitaires'!$E233&lt;=Listes!$B$53,('Dépenses forfaitaires'!$E233*(VLOOKUP('Dépenses forfaitaires'!$D233,Listes!$A$54:$E$60,2,FALSE))),IF('Dépenses forfaitaires'!$E233&gt;Listes!$E$53,('Dépenses forfaitaires'!$E233*(VLOOKUP('Dépenses forfaitaires'!$D233,Listes!$A$54:$E$60,5,FALSE))),('Dépenses forfaitaires'!$E233*(VLOOKUP('Dépenses forfaitaires'!$D233,Listes!$A$54:$E$60,3,FALSE)))+(VLOOKUP('Dépenses forfaitaires'!$D233,Listes!$A$54:$E$60,4,FALSE))))))</f>
        <v/>
      </c>
      <c r="O233" s="99" t="str">
        <f>IF($H233="","",IF($C233=Listes!$B$31,IF('Dépenses forfaitaires'!$E233&lt;=Listes!$B$42,('Dépenses forfaitaires'!$E233*(VLOOKUP('Dépenses forfaitaires'!$D233,Listes!$A$43:$E$49,2,FALSE))),IF('Dépenses forfaitaires'!$E233&gt;Listes!$D$42,('Dépenses forfaitaires'!$E233*(VLOOKUP('Dépenses forfaitaires'!$D233,Listes!$A$43:$E$49,5,FALSE))),('Dépenses forfaitaires'!$E233*(VLOOKUP('Dépenses forfaitaires'!$D233,Listes!$A$43:$E$49,3,FALSE)))+(VLOOKUP('Dépenses forfaitaires'!$D233,Listes!$A$43:$E$49,4,FALSE))))))</f>
        <v/>
      </c>
      <c r="P233" s="99" t="str">
        <f>IF($H233="","",IF($C233=Listes!$B$34,Listes!$I$31,IF($C233=Listes!$B$35,(VLOOKUP('Dépenses forfaitaires'!$F233,Listes!$E$31:$F$36,2,FALSE)),IF($C233=Listes!$B$33,IF('Dépenses forfaitaires'!$E233&lt;=Listes!$A$64,'Dépenses forfaitaires'!$E233*Listes!$A$65,IF('Dépenses forfaitaires'!$E233&gt;Listes!$D$64,'Dépenses forfaitaires'!$E233*Listes!$D$65,(('Dépenses forfaitaires'!$E233*Listes!$B$65)+Listes!$C$65)))))))</f>
        <v/>
      </c>
      <c r="Q233" s="100" t="str">
        <f t="shared" si="7"/>
        <v/>
      </c>
      <c r="R233" s="210"/>
    </row>
    <row r="234" spans="1:18" ht="29.25" customHeight="1" x14ac:dyDescent="0.25">
      <c r="A234" s="43">
        <v>228</v>
      </c>
      <c r="B234" s="19"/>
      <c r="C234" s="19"/>
      <c r="D234" s="19"/>
      <c r="E234" s="19"/>
      <c r="F234" s="19"/>
      <c r="G234" s="19"/>
      <c r="H234" s="106" t="str">
        <f>IF(C234="","",IF(C234="","",(VLOOKUP(C234,Listes!$B$31:$C$35,2,FALSE))))</f>
        <v/>
      </c>
      <c r="I234" s="210" t="str">
        <f t="shared" si="6"/>
        <v/>
      </c>
      <c r="J234" s="210"/>
      <c r="K234" s="210"/>
      <c r="L234" s="210"/>
      <c r="M234" s="100" t="str">
        <f>IF(H234="","",IF(H234="","",(VLOOKUP(H234,Listes!$C$31:$D$35,2,FALSE))))</f>
        <v/>
      </c>
      <c r="N234" s="99" t="str">
        <f>IF($H234="","",IF($C234=Listes!$B$32,IF('Dépenses forfaitaires'!$E234&lt;=Listes!$B$53,('Dépenses forfaitaires'!$E234*(VLOOKUP('Dépenses forfaitaires'!$D234,Listes!$A$54:$E$60,2,FALSE))),IF('Dépenses forfaitaires'!$E234&gt;Listes!$E$53,('Dépenses forfaitaires'!$E234*(VLOOKUP('Dépenses forfaitaires'!$D234,Listes!$A$54:$E$60,5,FALSE))),('Dépenses forfaitaires'!$E234*(VLOOKUP('Dépenses forfaitaires'!$D234,Listes!$A$54:$E$60,3,FALSE)))+(VLOOKUP('Dépenses forfaitaires'!$D234,Listes!$A$54:$E$60,4,FALSE))))))</f>
        <v/>
      </c>
      <c r="O234" s="99" t="str">
        <f>IF($H234="","",IF($C234=Listes!$B$31,IF('Dépenses forfaitaires'!$E234&lt;=Listes!$B$42,('Dépenses forfaitaires'!$E234*(VLOOKUP('Dépenses forfaitaires'!$D234,Listes!$A$43:$E$49,2,FALSE))),IF('Dépenses forfaitaires'!$E234&gt;Listes!$D$42,('Dépenses forfaitaires'!$E234*(VLOOKUP('Dépenses forfaitaires'!$D234,Listes!$A$43:$E$49,5,FALSE))),('Dépenses forfaitaires'!$E234*(VLOOKUP('Dépenses forfaitaires'!$D234,Listes!$A$43:$E$49,3,FALSE)))+(VLOOKUP('Dépenses forfaitaires'!$D234,Listes!$A$43:$E$49,4,FALSE))))))</f>
        <v/>
      </c>
      <c r="P234" s="99" t="str">
        <f>IF($H234="","",IF($C234=Listes!$B$34,Listes!$I$31,IF($C234=Listes!$B$35,(VLOOKUP('Dépenses forfaitaires'!$F234,Listes!$E$31:$F$36,2,FALSE)),IF($C234=Listes!$B$33,IF('Dépenses forfaitaires'!$E234&lt;=Listes!$A$64,'Dépenses forfaitaires'!$E234*Listes!$A$65,IF('Dépenses forfaitaires'!$E234&gt;Listes!$D$64,'Dépenses forfaitaires'!$E234*Listes!$D$65,(('Dépenses forfaitaires'!$E234*Listes!$B$65)+Listes!$C$65)))))))</f>
        <v/>
      </c>
      <c r="Q234" s="100" t="str">
        <f t="shared" si="7"/>
        <v/>
      </c>
      <c r="R234" s="210"/>
    </row>
    <row r="235" spans="1:18" ht="29.25" customHeight="1" x14ac:dyDescent="0.25">
      <c r="A235" s="43">
        <v>229</v>
      </c>
      <c r="B235" s="19"/>
      <c r="C235" s="19"/>
      <c r="D235" s="19"/>
      <c r="E235" s="19"/>
      <c r="F235" s="19"/>
      <c r="G235" s="19"/>
      <c r="H235" s="106" t="str">
        <f>IF(C235="","",IF(C235="","",(VLOOKUP(C235,Listes!$B$31:$C$35,2,FALSE))))</f>
        <v/>
      </c>
      <c r="I235" s="210" t="str">
        <f t="shared" si="6"/>
        <v/>
      </c>
      <c r="J235" s="210"/>
      <c r="K235" s="210"/>
      <c r="L235" s="210"/>
      <c r="M235" s="100" t="str">
        <f>IF(H235="","",IF(H235="","",(VLOOKUP(H235,Listes!$C$31:$D$35,2,FALSE))))</f>
        <v/>
      </c>
      <c r="N235" s="99" t="str">
        <f>IF($H235="","",IF($C235=Listes!$B$32,IF('Dépenses forfaitaires'!$E235&lt;=Listes!$B$53,('Dépenses forfaitaires'!$E235*(VLOOKUP('Dépenses forfaitaires'!$D235,Listes!$A$54:$E$60,2,FALSE))),IF('Dépenses forfaitaires'!$E235&gt;Listes!$E$53,('Dépenses forfaitaires'!$E235*(VLOOKUP('Dépenses forfaitaires'!$D235,Listes!$A$54:$E$60,5,FALSE))),('Dépenses forfaitaires'!$E235*(VLOOKUP('Dépenses forfaitaires'!$D235,Listes!$A$54:$E$60,3,FALSE)))+(VLOOKUP('Dépenses forfaitaires'!$D235,Listes!$A$54:$E$60,4,FALSE))))))</f>
        <v/>
      </c>
      <c r="O235" s="99" t="str">
        <f>IF($H235="","",IF($C235=Listes!$B$31,IF('Dépenses forfaitaires'!$E235&lt;=Listes!$B$42,('Dépenses forfaitaires'!$E235*(VLOOKUP('Dépenses forfaitaires'!$D235,Listes!$A$43:$E$49,2,FALSE))),IF('Dépenses forfaitaires'!$E235&gt;Listes!$D$42,('Dépenses forfaitaires'!$E235*(VLOOKUP('Dépenses forfaitaires'!$D235,Listes!$A$43:$E$49,5,FALSE))),('Dépenses forfaitaires'!$E235*(VLOOKUP('Dépenses forfaitaires'!$D235,Listes!$A$43:$E$49,3,FALSE)))+(VLOOKUP('Dépenses forfaitaires'!$D235,Listes!$A$43:$E$49,4,FALSE))))))</f>
        <v/>
      </c>
      <c r="P235" s="99" t="str">
        <f>IF($H235="","",IF($C235=Listes!$B$34,Listes!$I$31,IF($C235=Listes!$B$35,(VLOOKUP('Dépenses forfaitaires'!$F235,Listes!$E$31:$F$36,2,FALSE)),IF($C235=Listes!$B$33,IF('Dépenses forfaitaires'!$E235&lt;=Listes!$A$64,'Dépenses forfaitaires'!$E235*Listes!$A$65,IF('Dépenses forfaitaires'!$E235&gt;Listes!$D$64,'Dépenses forfaitaires'!$E235*Listes!$D$65,(('Dépenses forfaitaires'!$E235*Listes!$B$65)+Listes!$C$65)))))))</f>
        <v/>
      </c>
      <c r="Q235" s="100" t="str">
        <f t="shared" si="7"/>
        <v/>
      </c>
      <c r="R235" s="210"/>
    </row>
    <row r="236" spans="1:18" ht="29.25" customHeight="1" x14ac:dyDescent="0.25">
      <c r="A236" s="43">
        <v>230</v>
      </c>
      <c r="B236" s="19"/>
      <c r="C236" s="19"/>
      <c r="D236" s="19"/>
      <c r="E236" s="19"/>
      <c r="F236" s="19"/>
      <c r="G236" s="19"/>
      <c r="H236" s="106" t="str">
        <f>IF(C236="","",IF(C236="","",(VLOOKUP(C236,Listes!$B$31:$C$35,2,FALSE))))</f>
        <v/>
      </c>
      <c r="I236" s="210" t="str">
        <f t="shared" si="6"/>
        <v/>
      </c>
      <c r="J236" s="210"/>
      <c r="K236" s="210"/>
      <c r="L236" s="210"/>
      <c r="M236" s="100" t="str">
        <f>IF(H236="","",IF(H236="","",(VLOOKUP(H236,Listes!$C$31:$D$35,2,FALSE))))</f>
        <v/>
      </c>
      <c r="N236" s="99" t="str">
        <f>IF($H236="","",IF($C236=Listes!$B$32,IF('Dépenses forfaitaires'!$E236&lt;=Listes!$B$53,('Dépenses forfaitaires'!$E236*(VLOOKUP('Dépenses forfaitaires'!$D236,Listes!$A$54:$E$60,2,FALSE))),IF('Dépenses forfaitaires'!$E236&gt;Listes!$E$53,('Dépenses forfaitaires'!$E236*(VLOOKUP('Dépenses forfaitaires'!$D236,Listes!$A$54:$E$60,5,FALSE))),('Dépenses forfaitaires'!$E236*(VLOOKUP('Dépenses forfaitaires'!$D236,Listes!$A$54:$E$60,3,FALSE)))+(VLOOKUP('Dépenses forfaitaires'!$D236,Listes!$A$54:$E$60,4,FALSE))))))</f>
        <v/>
      </c>
      <c r="O236" s="99" t="str">
        <f>IF($H236="","",IF($C236=Listes!$B$31,IF('Dépenses forfaitaires'!$E236&lt;=Listes!$B$42,('Dépenses forfaitaires'!$E236*(VLOOKUP('Dépenses forfaitaires'!$D236,Listes!$A$43:$E$49,2,FALSE))),IF('Dépenses forfaitaires'!$E236&gt;Listes!$D$42,('Dépenses forfaitaires'!$E236*(VLOOKUP('Dépenses forfaitaires'!$D236,Listes!$A$43:$E$49,5,FALSE))),('Dépenses forfaitaires'!$E236*(VLOOKUP('Dépenses forfaitaires'!$D236,Listes!$A$43:$E$49,3,FALSE)))+(VLOOKUP('Dépenses forfaitaires'!$D236,Listes!$A$43:$E$49,4,FALSE))))))</f>
        <v/>
      </c>
      <c r="P236" s="99" t="str">
        <f>IF($H236="","",IF($C236=Listes!$B$34,Listes!$I$31,IF($C236=Listes!$B$35,(VLOOKUP('Dépenses forfaitaires'!$F236,Listes!$E$31:$F$36,2,FALSE)),IF($C236=Listes!$B$33,IF('Dépenses forfaitaires'!$E236&lt;=Listes!$A$64,'Dépenses forfaitaires'!$E236*Listes!$A$65,IF('Dépenses forfaitaires'!$E236&gt;Listes!$D$64,'Dépenses forfaitaires'!$E236*Listes!$D$65,(('Dépenses forfaitaires'!$E236*Listes!$B$65)+Listes!$C$65)))))))</f>
        <v/>
      </c>
      <c r="Q236" s="100" t="str">
        <f t="shared" si="7"/>
        <v/>
      </c>
      <c r="R236" s="210"/>
    </row>
    <row r="237" spans="1:18" ht="29.25" customHeight="1" x14ac:dyDescent="0.25">
      <c r="A237" s="43">
        <v>231</v>
      </c>
      <c r="B237" s="19"/>
      <c r="C237" s="19"/>
      <c r="D237" s="19"/>
      <c r="E237" s="19"/>
      <c r="F237" s="19"/>
      <c r="G237" s="19"/>
      <c r="H237" s="106" t="str">
        <f>IF(C237="","",IF(C237="","",(VLOOKUP(C237,Listes!$B$31:$C$35,2,FALSE))))</f>
        <v/>
      </c>
      <c r="I237" s="210" t="str">
        <f t="shared" si="6"/>
        <v/>
      </c>
      <c r="J237" s="210"/>
      <c r="K237" s="210"/>
      <c r="L237" s="210"/>
      <c r="M237" s="100" t="str">
        <f>IF(H237="","",IF(H237="","",(VLOOKUP(H237,Listes!$C$31:$D$35,2,FALSE))))</f>
        <v/>
      </c>
      <c r="N237" s="99" t="str">
        <f>IF($H237="","",IF($C237=Listes!$B$32,IF('Dépenses forfaitaires'!$E237&lt;=Listes!$B$53,('Dépenses forfaitaires'!$E237*(VLOOKUP('Dépenses forfaitaires'!$D237,Listes!$A$54:$E$60,2,FALSE))),IF('Dépenses forfaitaires'!$E237&gt;Listes!$E$53,('Dépenses forfaitaires'!$E237*(VLOOKUP('Dépenses forfaitaires'!$D237,Listes!$A$54:$E$60,5,FALSE))),('Dépenses forfaitaires'!$E237*(VLOOKUP('Dépenses forfaitaires'!$D237,Listes!$A$54:$E$60,3,FALSE)))+(VLOOKUP('Dépenses forfaitaires'!$D237,Listes!$A$54:$E$60,4,FALSE))))))</f>
        <v/>
      </c>
      <c r="O237" s="99" t="str">
        <f>IF($H237="","",IF($C237=Listes!$B$31,IF('Dépenses forfaitaires'!$E237&lt;=Listes!$B$42,('Dépenses forfaitaires'!$E237*(VLOOKUP('Dépenses forfaitaires'!$D237,Listes!$A$43:$E$49,2,FALSE))),IF('Dépenses forfaitaires'!$E237&gt;Listes!$D$42,('Dépenses forfaitaires'!$E237*(VLOOKUP('Dépenses forfaitaires'!$D237,Listes!$A$43:$E$49,5,FALSE))),('Dépenses forfaitaires'!$E237*(VLOOKUP('Dépenses forfaitaires'!$D237,Listes!$A$43:$E$49,3,FALSE)))+(VLOOKUP('Dépenses forfaitaires'!$D237,Listes!$A$43:$E$49,4,FALSE))))))</f>
        <v/>
      </c>
      <c r="P237" s="99" t="str">
        <f>IF($H237="","",IF($C237=Listes!$B$34,Listes!$I$31,IF($C237=Listes!$B$35,(VLOOKUP('Dépenses forfaitaires'!$F237,Listes!$E$31:$F$36,2,FALSE)),IF($C237=Listes!$B$33,IF('Dépenses forfaitaires'!$E237&lt;=Listes!$A$64,'Dépenses forfaitaires'!$E237*Listes!$A$65,IF('Dépenses forfaitaires'!$E237&gt;Listes!$D$64,'Dépenses forfaitaires'!$E237*Listes!$D$65,(('Dépenses forfaitaires'!$E237*Listes!$B$65)+Listes!$C$65)))))))</f>
        <v/>
      </c>
      <c r="Q237" s="100" t="str">
        <f t="shared" si="7"/>
        <v/>
      </c>
      <c r="R237" s="210"/>
    </row>
    <row r="238" spans="1:18" ht="29.25" customHeight="1" x14ac:dyDescent="0.25">
      <c r="A238" s="43">
        <v>232</v>
      </c>
      <c r="B238" s="19"/>
      <c r="C238" s="19"/>
      <c r="D238" s="19"/>
      <c r="E238" s="19"/>
      <c r="F238" s="19"/>
      <c r="G238" s="19"/>
      <c r="H238" s="106" t="str">
        <f>IF(C238="","",IF(C238="","",(VLOOKUP(C238,Listes!$B$31:$C$35,2,FALSE))))</f>
        <v/>
      </c>
      <c r="I238" s="210" t="str">
        <f t="shared" si="6"/>
        <v/>
      </c>
      <c r="J238" s="210"/>
      <c r="K238" s="210"/>
      <c r="L238" s="210"/>
      <c r="M238" s="100" t="str">
        <f>IF(H238="","",IF(H238="","",(VLOOKUP(H238,Listes!$C$31:$D$35,2,FALSE))))</f>
        <v/>
      </c>
      <c r="N238" s="99" t="str">
        <f>IF($H238="","",IF($C238=Listes!$B$32,IF('Dépenses forfaitaires'!$E238&lt;=Listes!$B$53,('Dépenses forfaitaires'!$E238*(VLOOKUP('Dépenses forfaitaires'!$D238,Listes!$A$54:$E$60,2,FALSE))),IF('Dépenses forfaitaires'!$E238&gt;Listes!$E$53,('Dépenses forfaitaires'!$E238*(VLOOKUP('Dépenses forfaitaires'!$D238,Listes!$A$54:$E$60,5,FALSE))),('Dépenses forfaitaires'!$E238*(VLOOKUP('Dépenses forfaitaires'!$D238,Listes!$A$54:$E$60,3,FALSE)))+(VLOOKUP('Dépenses forfaitaires'!$D238,Listes!$A$54:$E$60,4,FALSE))))))</f>
        <v/>
      </c>
      <c r="O238" s="99" t="str">
        <f>IF($H238="","",IF($C238=Listes!$B$31,IF('Dépenses forfaitaires'!$E238&lt;=Listes!$B$42,('Dépenses forfaitaires'!$E238*(VLOOKUP('Dépenses forfaitaires'!$D238,Listes!$A$43:$E$49,2,FALSE))),IF('Dépenses forfaitaires'!$E238&gt;Listes!$D$42,('Dépenses forfaitaires'!$E238*(VLOOKUP('Dépenses forfaitaires'!$D238,Listes!$A$43:$E$49,5,FALSE))),('Dépenses forfaitaires'!$E238*(VLOOKUP('Dépenses forfaitaires'!$D238,Listes!$A$43:$E$49,3,FALSE)))+(VLOOKUP('Dépenses forfaitaires'!$D238,Listes!$A$43:$E$49,4,FALSE))))))</f>
        <v/>
      </c>
      <c r="P238" s="99" t="str">
        <f>IF($H238="","",IF($C238=Listes!$B$34,Listes!$I$31,IF($C238=Listes!$B$35,(VLOOKUP('Dépenses forfaitaires'!$F238,Listes!$E$31:$F$36,2,FALSE)),IF($C238=Listes!$B$33,IF('Dépenses forfaitaires'!$E238&lt;=Listes!$A$64,'Dépenses forfaitaires'!$E238*Listes!$A$65,IF('Dépenses forfaitaires'!$E238&gt;Listes!$D$64,'Dépenses forfaitaires'!$E238*Listes!$D$65,(('Dépenses forfaitaires'!$E238*Listes!$B$65)+Listes!$C$65)))))))</f>
        <v/>
      </c>
      <c r="Q238" s="100" t="str">
        <f t="shared" si="7"/>
        <v/>
      </c>
      <c r="R238" s="210"/>
    </row>
    <row r="239" spans="1:18" ht="29.25" customHeight="1" x14ac:dyDescent="0.25">
      <c r="A239" s="43">
        <v>233</v>
      </c>
      <c r="B239" s="19"/>
      <c r="C239" s="19"/>
      <c r="D239" s="19"/>
      <c r="E239" s="19"/>
      <c r="F239" s="19"/>
      <c r="G239" s="19"/>
      <c r="H239" s="106" t="str">
        <f>IF(C239="","",IF(C239="","",(VLOOKUP(C239,Listes!$B$31:$C$35,2,FALSE))))</f>
        <v/>
      </c>
      <c r="I239" s="210" t="str">
        <f t="shared" si="6"/>
        <v/>
      </c>
      <c r="J239" s="210"/>
      <c r="K239" s="210"/>
      <c r="L239" s="210"/>
      <c r="M239" s="100" t="str">
        <f>IF(H239="","",IF(H239="","",(VLOOKUP(H239,Listes!$C$31:$D$35,2,FALSE))))</f>
        <v/>
      </c>
      <c r="N239" s="99" t="str">
        <f>IF($H239="","",IF($C239=Listes!$B$32,IF('Dépenses forfaitaires'!$E239&lt;=Listes!$B$53,('Dépenses forfaitaires'!$E239*(VLOOKUP('Dépenses forfaitaires'!$D239,Listes!$A$54:$E$60,2,FALSE))),IF('Dépenses forfaitaires'!$E239&gt;Listes!$E$53,('Dépenses forfaitaires'!$E239*(VLOOKUP('Dépenses forfaitaires'!$D239,Listes!$A$54:$E$60,5,FALSE))),('Dépenses forfaitaires'!$E239*(VLOOKUP('Dépenses forfaitaires'!$D239,Listes!$A$54:$E$60,3,FALSE)))+(VLOOKUP('Dépenses forfaitaires'!$D239,Listes!$A$54:$E$60,4,FALSE))))))</f>
        <v/>
      </c>
      <c r="O239" s="99" t="str">
        <f>IF($H239="","",IF($C239=Listes!$B$31,IF('Dépenses forfaitaires'!$E239&lt;=Listes!$B$42,('Dépenses forfaitaires'!$E239*(VLOOKUP('Dépenses forfaitaires'!$D239,Listes!$A$43:$E$49,2,FALSE))),IF('Dépenses forfaitaires'!$E239&gt;Listes!$D$42,('Dépenses forfaitaires'!$E239*(VLOOKUP('Dépenses forfaitaires'!$D239,Listes!$A$43:$E$49,5,FALSE))),('Dépenses forfaitaires'!$E239*(VLOOKUP('Dépenses forfaitaires'!$D239,Listes!$A$43:$E$49,3,FALSE)))+(VLOOKUP('Dépenses forfaitaires'!$D239,Listes!$A$43:$E$49,4,FALSE))))))</f>
        <v/>
      </c>
      <c r="P239" s="99" t="str">
        <f>IF($H239="","",IF($C239=Listes!$B$34,Listes!$I$31,IF($C239=Listes!$B$35,(VLOOKUP('Dépenses forfaitaires'!$F239,Listes!$E$31:$F$36,2,FALSE)),IF($C239=Listes!$B$33,IF('Dépenses forfaitaires'!$E239&lt;=Listes!$A$64,'Dépenses forfaitaires'!$E239*Listes!$A$65,IF('Dépenses forfaitaires'!$E239&gt;Listes!$D$64,'Dépenses forfaitaires'!$E239*Listes!$D$65,(('Dépenses forfaitaires'!$E239*Listes!$B$65)+Listes!$C$65)))))))</f>
        <v/>
      </c>
      <c r="Q239" s="100" t="str">
        <f t="shared" si="7"/>
        <v/>
      </c>
      <c r="R239" s="210"/>
    </row>
    <row r="240" spans="1:18" ht="29.25" customHeight="1" x14ac:dyDescent="0.25">
      <c r="A240" s="43">
        <v>234</v>
      </c>
      <c r="B240" s="19"/>
      <c r="C240" s="19"/>
      <c r="D240" s="19"/>
      <c r="E240" s="19"/>
      <c r="F240" s="19"/>
      <c r="G240" s="19"/>
      <c r="H240" s="106" t="str">
        <f>IF(C240="","",IF(C240="","",(VLOOKUP(C240,Listes!$B$31:$C$35,2,FALSE))))</f>
        <v/>
      </c>
      <c r="I240" s="210" t="str">
        <f t="shared" si="6"/>
        <v/>
      </c>
      <c r="J240" s="210"/>
      <c r="K240" s="210"/>
      <c r="L240" s="210"/>
      <c r="M240" s="100" t="str">
        <f>IF(H240="","",IF(H240="","",(VLOOKUP(H240,Listes!$C$31:$D$35,2,FALSE))))</f>
        <v/>
      </c>
      <c r="N240" s="99" t="str">
        <f>IF($H240="","",IF($C240=Listes!$B$32,IF('Dépenses forfaitaires'!$E240&lt;=Listes!$B$53,('Dépenses forfaitaires'!$E240*(VLOOKUP('Dépenses forfaitaires'!$D240,Listes!$A$54:$E$60,2,FALSE))),IF('Dépenses forfaitaires'!$E240&gt;Listes!$E$53,('Dépenses forfaitaires'!$E240*(VLOOKUP('Dépenses forfaitaires'!$D240,Listes!$A$54:$E$60,5,FALSE))),('Dépenses forfaitaires'!$E240*(VLOOKUP('Dépenses forfaitaires'!$D240,Listes!$A$54:$E$60,3,FALSE)))+(VLOOKUP('Dépenses forfaitaires'!$D240,Listes!$A$54:$E$60,4,FALSE))))))</f>
        <v/>
      </c>
      <c r="O240" s="99" t="str">
        <f>IF($H240="","",IF($C240=Listes!$B$31,IF('Dépenses forfaitaires'!$E240&lt;=Listes!$B$42,('Dépenses forfaitaires'!$E240*(VLOOKUP('Dépenses forfaitaires'!$D240,Listes!$A$43:$E$49,2,FALSE))),IF('Dépenses forfaitaires'!$E240&gt;Listes!$D$42,('Dépenses forfaitaires'!$E240*(VLOOKUP('Dépenses forfaitaires'!$D240,Listes!$A$43:$E$49,5,FALSE))),('Dépenses forfaitaires'!$E240*(VLOOKUP('Dépenses forfaitaires'!$D240,Listes!$A$43:$E$49,3,FALSE)))+(VLOOKUP('Dépenses forfaitaires'!$D240,Listes!$A$43:$E$49,4,FALSE))))))</f>
        <v/>
      </c>
      <c r="P240" s="99" t="str">
        <f>IF($H240="","",IF($C240=Listes!$B$34,Listes!$I$31,IF($C240=Listes!$B$35,(VLOOKUP('Dépenses forfaitaires'!$F240,Listes!$E$31:$F$36,2,FALSE)),IF($C240=Listes!$B$33,IF('Dépenses forfaitaires'!$E240&lt;=Listes!$A$64,'Dépenses forfaitaires'!$E240*Listes!$A$65,IF('Dépenses forfaitaires'!$E240&gt;Listes!$D$64,'Dépenses forfaitaires'!$E240*Listes!$D$65,(('Dépenses forfaitaires'!$E240*Listes!$B$65)+Listes!$C$65)))))))</f>
        <v/>
      </c>
      <c r="Q240" s="100" t="str">
        <f t="shared" si="7"/>
        <v/>
      </c>
      <c r="R240" s="210"/>
    </row>
    <row r="241" spans="1:18" ht="29.25" customHeight="1" x14ac:dyDescent="0.25">
      <c r="A241" s="43">
        <v>235</v>
      </c>
      <c r="B241" s="19"/>
      <c r="C241" s="19"/>
      <c r="D241" s="19"/>
      <c r="E241" s="19"/>
      <c r="F241" s="19"/>
      <c r="G241" s="19"/>
      <c r="H241" s="106" t="str">
        <f>IF(C241="","",IF(C241="","",(VLOOKUP(C241,Listes!$B$31:$C$35,2,FALSE))))</f>
        <v/>
      </c>
      <c r="I241" s="210" t="str">
        <f t="shared" si="6"/>
        <v/>
      </c>
      <c r="J241" s="210"/>
      <c r="K241" s="210"/>
      <c r="L241" s="210"/>
      <c r="M241" s="100" t="str">
        <f>IF(H241="","",IF(H241="","",(VLOOKUP(H241,Listes!$C$31:$D$35,2,FALSE))))</f>
        <v/>
      </c>
      <c r="N241" s="99" t="str">
        <f>IF($H241="","",IF($C241=Listes!$B$32,IF('Dépenses forfaitaires'!$E241&lt;=Listes!$B$53,('Dépenses forfaitaires'!$E241*(VLOOKUP('Dépenses forfaitaires'!$D241,Listes!$A$54:$E$60,2,FALSE))),IF('Dépenses forfaitaires'!$E241&gt;Listes!$E$53,('Dépenses forfaitaires'!$E241*(VLOOKUP('Dépenses forfaitaires'!$D241,Listes!$A$54:$E$60,5,FALSE))),('Dépenses forfaitaires'!$E241*(VLOOKUP('Dépenses forfaitaires'!$D241,Listes!$A$54:$E$60,3,FALSE)))+(VLOOKUP('Dépenses forfaitaires'!$D241,Listes!$A$54:$E$60,4,FALSE))))))</f>
        <v/>
      </c>
      <c r="O241" s="99" t="str">
        <f>IF($H241="","",IF($C241=Listes!$B$31,IF('Dépenses forfaitaires'!$E241&lt;=Listes!$B$42,('Dépenses forfaitaires'!$E241*(VLOOKUP('Dépenses forfaitaires'!$D241,Listes!$A$43:$E$49,2,FALSE))),IF('Dépenses forfaitaires'!$E241&gt;Listes!$D$42,('Dépenses forfaitaires'!$E241*(VLOOKUP('Dépenses forfaitaires'!$D241,Listes!$A$43:$E$49,5,FALSE))),('Dépenses forfaitaires'!$E241*(VLOOKUP('Dépenses forfaitaires'!$D241,Listes!$A$43:$E$49,3,FALSE)))+(VLOOKUP('Dépenses forfaitaires'!$D241,Listes!$A$43:$E$49,4,FALSE))))))</f>
        <v/>
      </c>
      <c r="P241" s="99" t="str">
        <f>IF($H241="","",IF($C241=Listes!$B$34,Listes!$I$31,IF($C241=Listes!$B$35,(VLOOKUP('Dépenses forfaitaires'!$F241,Listes!$E$31:$F$36,2,FALSE)),IF($C241=Listes!$B$33,IF('Dépenses forfaitaires'!$E241&lt;=Listes!$A$64,'Dépenses forfaitaires'!$E241*Listes!$A$65,IF('Dépenses forfaitaires'!$E241&gt;Listes!$D$64,'Dépenses forfaitaires'!$E241*Listes!$D$65,(('Dépenses forfaitaires'!$E241*Listes!$B$65)+Listes!$C$65)))))))</f>
        <v/>
      </c>
      <c r="Q241" s="100" t="str">
        <f t="shared" si="7"/>
        <v/>
      </c>
      <c r="R241" s="210"/>
    </row>
    <row r="242" spans="1:18" ht="29.25" customHeight="1" x14ac:dyDescent="0.25">
      <c r="A242" s="43">
        <v>236</v>
      </c>
      <c r="B242" s="19"/>
      <c r="C242" s="19"/>
      <c r="D242" s="19"/>
      <c r="E242" s="19"/>
      <c r="F242" s="19"/>
      <c r="G242" s="19"/>
      <c r="H242" s="106" t="str">
        <f>IF(C242="","",IF(C242="","",(VLOOKUP(C242,Listes!$B$31:$C$35,2,FALSE))))</f>
        <v/>
      </c>
      <c r="I242" s="210" t="str">
        <f t="shared" si="6"/>
        <v/>
      </c>
      <c r="J242" s="210"/>
      <c r="K242" s="210"/>
      <c r="L242" s="210"/>
      <c r="M242" s="100" t="str">
        <f>IF(H242="","",IF(H242="","",(VLOOKUP(H242,Listes!$C$31:$D$35,2,FALSE))))</f>
        <v/>
      </c>
      <c r="N242" s="99" t="str">
        <f>IF($H242="","",IF($C242=Listes!$B$32,IF('Dépenses forfaitaires'!$E242&lt;=Listes!$B$53,('Dépenses forfaitaires'!$E242*(VLOOKUP('Dépenses forfaitaires'!$D242,Listes!$A$54:$E$60,2,FALSE))),IF('Dépenses forfaitaires'!$E242&gt;Listes!$E$53,('Dépenses forfaitaires'!$E242*(VLOOKUP('Dépenses forfaitaires'!$D242,Listes!$A$54:$E$60,5,FALSE))),('Dépenses forfaitaires'!$E242*(VLOOKUP('Dépenses forfaitaires'!$D242,Listes!$A$54:$E$60,3,FALSE)))+(VLOOKUP('Dépenses forfaitaires'!$D242,Listes!$A$54:$E$60,4,FALSE))))))</f>
        <v/>
      </c>
      <c r="O242" s="99" t="str">
        <f>IF($H242="","",IF($C242=Listes!$B$31,IF('Dépenses forfaitaires'!$E242&lt;=Listes!$B$42,('Dépenses forfaitaires'!$E242*(VLOOKUP('Dépenses forfaitaires'!$D242,Listes!$A$43:$E$49,2,FALSE))),IF('Dépenses forfaitaires'!$E242&gt;Listes!$D$42,('Dépenses forfaitaires'!$E242*(VLOOKUP('Dépenses forfaitaires'!$D242,Listes!$A$43:$E$49,5,FALSE))),('Dépenses forfaitaires'!$E242*(VLOOKUP('Dépenses forfaitaires'!$D242,Listes!$A$43:$E$49,3,FALSE)))+(VLOOKUP('Dépenses forfaitaires'!$D242,Listes!$A$43:$E$49,4,FALSE))))))</f>
        <v/>
      </c>
      <c r="P242" s="99" t="str">
        <f>IF($H242="","",IF($C242=Listes!$B$34,Listes!$I$31,IF($C242=Listes!$B$35,(VLOOKUP('Dépenses forfaitaires'!$F242,Listes!$E$31:$F$36,2,FALSE)),IF($C242=Listes!$B$33,IF('Dépenses forfaitaires'!$E242&lt;=Listes!$A$64,'Dépenses forfaitaires'!$E242*Listes!$A$65,IF('Dépenses forfaitaires'!$E242&gt;Listes!$D$64,'Dépenses forfaitaires'!$E242*Listes!$D$65,(('Dépenses forfaitaires'!$E242*Listes!$B$65)+Listes!$C$65)))))))</f>
        <v/>
      </c>
      <c r="Q242" s="100" t="str">
        <f t="shared" si="7"/>
        <v/>
      </c>
      <c r="R242" s="210"/>
    </row>
    <row r="243" spans="1:18" ht="29.25" customHeight="1" x14ac:dyDescent="0.25">
      <c r="A243" s="43">
        <v>237</v>
      </c>
      <c r="B243" s="19"/>
      <c r="C243" s="19"/>
      <c r="D243" s="19"/>
      <c r="E243" s="19"/>
      <c r="F243" s="19"/>
      <c r="G243" s="19"/>
      <c r="H243" s="106" t="str">
        <f>IF(C243="","",IF(C243="","",(VLOOKUP(C243,Listes!$B$31:$C$35,2,FALSE))))</f>
        <v/>
      </c>
      <c r="I243" s="210" t="str">
        <f t="shared" si="6"/>
        <v/>
      </c>
      <c r="J243" s="210"/>
      <c r="K243" s="210"/>
      <c r="L243" s="210"/>
      <c r="M243" s="100" t="str">
        <f>IF(H243="","",IF(H243="","",(VLOOKUP(H243,Listes!$C$31:$D$35,2,FALSE))))</f>
        <v/>
      </c>
      <c r="N243" s="99" t="str">
        <f>IF($H243="","",IF($C243=Listes!$B$32,IF('Dépenses forfaitaires'!$E243&lt;=Listes!$B$53,('Dépenses forfaitaires'!$E243*(VLOOKUP('Dépenses forfaitaires'!$D243,Listes!$A$54:$E$60,2,FALSE))),IF('Dépenses forfaitaires'!$E243&gt;Listes!$E$53,('Dépenses forfaitaires'!$E243*(VLOOKUP('Dépenses forfaitaires'!$D243,Listes!$A$54:$E$60,5,FALSE))),('Dépenses forfaitaires'!$E243*(VLOOKUP('Dépenses forfaitaires'!$D243,Listes!$A$54:$E$60,3,FALSE)))+(VLOOKUP('Dépenses forfaitaires'!$D243,Listes!$A$54:$E$60,4,FALSE))))))</f>
        <v/>
      </c>
      <c r="O243" s="99" t="str">
        <f>IF($H243="","",IF($C243=Listes!$B$31,IF('Dépenses forfaitaires'!$E243&lt;=Listes!$B$42,('Dépenses forfaitaires'!$E243*(VLOOKUP('Dépenses forfaitaires'!$D243,Listes!$A$43:$E$49,2,FALSE))),IF('Dépenses forfaitaires'!$E243&gt;Listes!$D$42,('Dépenses forfaitaires'!$E243*(VLOOKUP('Dépenses forfaitaires'!$D243,Listes!$A$43:$E$49,5,FALSE))),('Dépenses forfaitaires'!$E243*(VLOOKUP('Dépenses forfaitaires'!$D243,Listes!$A$43:$E$49,3,FALSE)))+(VLOOKUP('Dépenses forfaitaires'!$D243,Listes!$A$43:$E$49,4,FALSE))))))</f>
        <v/>
      </c>
      <c r="P243" s="99" t="str">
        <f>IF($H243="","",IF($C243=Listes!$B$34,Listes!$I$31,IF($C243=Listes!$B$35,(VLOOKUP('Dépenses forfaitaires'!$F243,Listes!$E$31:$F$36,2,FALSE)),IF($C243=Listes!$B$33,IF('Dépenses forfaitaires'!$E243&lt;=Listes!$A$64,'Dépenses forfaitaires'!$E243*Listes!$A$65,IF('Dépenses forfaitaires'!$E243&gt;Listes!$D$64,'Dépenses forfaitaires'!$E243*Listes!$D$65,(('Dépenses forfaitaires'!$E243*Listes!$B$65)+Listes!$C$65)))))))</f>
        <v/>
      </c>
      <c r="Q243" s="100" t="str">
        <f t="shared" si="7"/>
        <v/>
      </c>
      <c r="R243" s="210"/>
    </row>
    <row r="244" spans="1:18" ht="29.25" customHeight="1" x14ac:dyDescent="0.25">
      <c r="A244" s="43">
        <v>238</v>
      </c>
      <c r="B244" s="19"/>
      <c r="C244" s="19"/>
      <c r="D244" s="19"/>
      <c r="E244" s="19"/>
      <c r="F244" s="19"/>
      <c r="G244" s="19"/>
      <c r="H244" s="106" t="str">
        <f>IF(C244="","",IF(C244="","",(VLOOKUP(C244,Listes!$B$31:$C$35,2,FALSE))))</f>
        <v/>
      </c>
      <c r="I244" s="210" t="str">
        <f t="shared" si="6"/>
        <v/>
      </c>
      <c r="J244" s="210"/>
      <c r="K244" s="210"/>
      <c r="L244" s="210"/>
      <c r="M244" s="100" t="str">
        <f>IF(H244="","",IF(H244="","",(VLOOKUP(H244,Listes!$C$31:$D$35,2,FALSE))))</f>
        <v/>
      </c>
      <c r="N244" s="99" t="str">
        <f>IF($H244="","",IF($C244=Listes!$B$32,IF('Dépenses forfaitaires'!$E244&lt;=Listes!$B$53,('Dépenses forfaitaires'!$E244*(VLOOKUP('Dépenses forfaitaires'!$D244,Listes!$A$54:$E$60,2,FALSE))),IF('Dépenses forfaitaires'!$E244&gt;Listes!$E$53,('Dépenses forfaitaires'!$E244*(VLOOKUP('Dépenses forfaitaires'!$D244,Listes!$A$54:$E$60,5,FALSE))),('Dépenses forfaitaires'!$E244*(VLOOKUP('Dépenses forfaitaires'!$D244,Listes!$A$54:$E$60,3,FALSE)))+(VLOOKUP('Dépenses forfaitaires'!$D244,Listes!$A$54:$E$60,4,FALSE))))))</f>
        <v/>
      </c>
      <c r="O244" s="99" t="str">
        <f>IF($H244="","",IF($C244=Listes!$B$31,IF('Dépenses forfaitaires'!$E244&lt;=Listes!$B$42,('Dépenses forfaitaires'!$E244*(VLOOKUP('Dépenses forfaitaires'!$D244,Listes!$A$43:$E$49,2,FALSE))),IF('Dépenses forfaitaires'!$E244&gt;Listes!$D$42,('Dépenses forfaitaires'!$E244*(VLOOKUP('Dépenses forfaitaires'!$D244,Listes!$A$43:$E$49,5,FALSE))),('Dépenses forfaitaires'!$E244*(VLOOKUP('Dépenses forfaitaires'!$D244,Listes!$A$43:$E$49,3,FALSE)))+(VLOOKUP('Dépenses forfaitaires'!$D244,Listes!$A$43:$E$49,4,FALSE))))))</f>
        <v/>
      </c>
      <c r="P244" s="99" t="str">
        <f>IF($H244="","",IF($C244=Listes!$B$34,Listes!$I$31,IF($C244=Listes!$B$35,(VLOOKUP('Dépenses forfaitaires'!$F244,Listes!$E$31:$F$36,2,FALSE)),IF($C244=Listes!$B$33,IF('Dépenses forfaitaires'!$E244&lt;=Listes!$A$64,'Dépenses forfaitaires'!$E244*Listes!$A$65,IF('Dépenses forfaitaires'!$E244&gt;Listes!$D$64,'Dépenses forfaitaires'!$E244*Listes!$D$65,(('Dépenses forfaitaires'!$E244*Listes!$B$65)+Listes!$C$65)))))))</f>
        <v/>
      </c>
      <c r="Q244" s="100" t="str">
        <f t="shared" si="7"/>
        <v/>
      </c>
      <c r="R244" s="210"/>
    </row>
    <row r="245" spans="1:18" ht="29.25" customHeight="1" x14ac:dyDescent="0.25">
      <c r="A245" s="43">
        <v>239</v>
      </c>
      <c r="B245" s="19"/>
      <c r="C245" s="19"/>
      <c r="D245" s="19"/>
      <c r="E245" s="19"/>
      <c r="F245" s="19"/>
      <c r="G245" s="19"/>
      <c r="H245" s="106" t="str">
        <f>IF(C245="","",IF(C245="","",(VLOOKUP(C245,Listes!$B$31:$C$35,2,FALSE))))</f>
        <v/>
      </c>
      <c r="I245" s="210" t="str">
        <f t="shared" si="6"/>
        <v/>
      </c>
      <c r="J245" s="210"/>
      <c r="K245" s="210"/>
      <c r="L245" s="210"/>
      <c r="M245" s="100" t="str">
        <f>IF(H245="","",IF(H245="","",(VLOOKUP(H245,Listes!$C$31:$D$35,2,FALSE))))</f>
        <v/>
      </c>
      <c r="N245" s="99" t="str">
        <f>IF($H245="","",IF($C245=Listes!$B$32,IF('Dépenses forfaitaires'!$E245&lt;=Listes!$B$53,('Dépenses forfaitaires'!$E245*(VLOOKUP('Dépenses forfaitaires'!$D245,Listes!$A$54:$E$60,2,FALSE))),IF('Dépenses forfaitaires'!$E245&gt;Listes!$E$53,('Dépenses forfaitaires'!$E245*(VLOOKUP('Dépenses forfaitaires'!$D245,Listes!$A$54:$E$60,5,FALSE))),('Dépenses forfaitaires'!$E245*(VLOOKUP('Dépenses forfaitaires'!$D245,Listes!$A$54:$E$60,3,FALSE)))+(VLOOKUP('Dépenses forfaitaires'!$D245,Listes!$A$54:$E$60,4,FALSE))))))</f>
        <v/>
      </c>
      <c r="O245" s="99" t="str">
        <f>IF($H245="","",IF($C245=Listes!$B$31,IF('Dépenses forfaitaires'!$E245&lt;=Listes!$B$42,('Dépenses forfaitaires'!$E245*(VLOOKUP('Dépenses forfaitaires'!$D245,Listes!$A$43:$E$49,2,FALSE))),IF('Dépenses forfaitaires'!$E245&gt;Listes!$D$42,('Dépenses forfaitaires'!$E245*(VLOOKUP('Dépenses forfaitaires'!$D245,Listes!$A$43:$E$49,5,FALSE))),('Dépenses forfaitaires'!$E245*(VLOOKUP('Dépenses forfaitaires'!$D245,Listes!$A$43:$E$49,3,FALSE)))+(VLOOKUP('Dépenses forfaitaires'!$D245,Listes!$A$43:$E$49,4,FALSE))))))</f>
        <v/>
      </c>
      <c r="P245" s="99" t="str">
        <f>IF($H245="","",IF($C245=Listes!$B$34,Listes!$I$31,IF($C245=Listes!$B$35,(VLOOKUP('Dépenses forfaitaires'!$F245,Listes!$E$31:$F$36,2,FALSE)),IF($C245=Listes!$B$33,IF('Dépenses forfaitaires'!$E245&lt;=Listes!$A$64,'Dépenses forfaitaires'!$E245*Listes!$A$65,IF('Dépenses forfaitaires'!$E245&gt;Listes!$D$64,'Dépenses forfaitaires'!$E245*Listes!$D$65,(('Dépenses forfaitaires'!$E245*Listes!$B$65)+Listes!$C$65)))))))</f>
        <v/>
      </c>
      <c r="Q245" s="100" t="str">
        <f t="shared" si="7"/>
        <v/>
      </c>
      <c r="R245" s="210"/>
    </row>
    <row r="246" spans="1:18" ht="29.25" customHeight="1" x14ac:dyDescent="0.25">
      <c r="A246" s="43">
        <v>240</v>
      </c>
      <c r="B246" s="19"/>
      <c r="C246" s="19"/>
      <c r="D246" s="19"/>
      <c r="E246" s="19"/>
      <c r="F246" s="19"/>
      <c r="G246" s="19"/>
      <c r="H246" s="106" t="str">
        <f>IF(C246="","",IF(C246="","",(VLOOKUP(C246,Listes!$B$31:$C$35,2,FALSE))))</f>
        <v/>
      </c>
      <c r="I246" s="210" t="str">
        <f t="shared" si="6"/>
        <v/>
      </c>
      <c r="J246" s="210"/>
      <c r="K246" s="210"/>
      <c r="L246" s="210"/>
      <c r="M246" s="100" t="str">
        <f>IF(H246="","",IF(H246="","",(VLOOKUP(H246,Listes!$C$31:$D$35,2,FALSE))))</f>
        <v/>
      </c>
      <c r="N246" s="99" t="str">
        <f>IF($H246="","",IF($C246=Listes!$B$32,IF('Dépenses forfaitaires'!$E246&lt;=Listes!$B$53,('Dépenses forfaitaires'!$E246*(VLOOKUP('Dépenses forfaitaires'!$D246,Listes!$A$54:$E$60,2,FALSE))),IF('Dépenses forfaitaires'!$E246&gt;Listes!$E$53,('Dépenses forfaitaires'!$E246*(VLOOKUP('Dépenses forfaitaires'!$D246,Listes!$A$54:$E$60,5,FALSE))),('Dépenses forfaitaires'!$E246*(VLOOKUP('Dépenses forfaitaires'!$D246,Listes!$A$54:$E$60,3,FALSE)))+(VLOOKUP('Dépenses forfaitaires'!$D246,Listes!$A$54:$E$60,4,FALSE))))))</f>
        <v/>
      </c>
      <c r="O246" s="99" t="str">
        <f>IF($H246="","",IF($C246=Listes!$B$31,IF('Dépenses forfaitaires'!$E246&lt;=Listes!$B$42,('Dépenses forfaitaires'!$E246*(VLOOKUP('Dépenses forfaitaires'!$D246,Listes!$A$43:$E$49,2,FALSE))),IF('Dépenses forfaitaires'!$E246&gt;Listes!$D$42,('Dépenses forfaitaires'!$E246*(VLOOKUP('Dépenses forfaitaires'!$D246,Listes!$A$43:$E$49,5,FALSE))),('Dépenses forfaitaires'!$E246*(VLOOKUP('Dépenses forfaitaires'!$D246,Listes!$A$43:$E$49,3,FALSE)))+(VLOOKUP('Dépenses forfaitaires'!$D246,Listes!$A$43:$E$49,4,FALSE))))))</f>
        <v/>
      </c>
      <c r="P246" s="99" t="str">
        <f>IF($H246="","",IF($C246=Listes!$B$34,Listes!$I$31,IF($C246=Listes!$B$35,(VLOOKUP('Dépenses forfaitaires'!$F246,Listes!$E$31:$F$36,2,FALSE)),IF($C246=Listes!$B$33,IF('Dépenses forfaitaires'!$E246&lt;=Listes!$A$64,'Dépenses forfaitaires'!$E246*Listes!$A$65,IF('Dépenses forfaitaires'!$E246&gt;Listes!$D$64,'Dépenses forfaitaires'!$E246*Listes!$D$65,(('Dépenses forfaitaires'!$E246*Listes!$B$65)+Listes!$C$65)))))))</f>
        <v/>
      </c>
      <c r="Q246" s="100" t="str">
        <f t="shared" si="7"/>
        <v/>
      </c>
      <c r="R246" s="210"/>
    </row>
    <row r="247" spans="1:18" ht="29.25" customHeight="1" x14ac:dyDescent="0.25">
      <c r="A247" s="43">
        <v>241</v>
      </c>
      <c r="B247" s="19"/>
      <c r="C247" s="19"/>
      <c r="D247" s="19"/>
      <c r="E247" s="19"/>
      <c r="F247" s="19"/>
      <c r="G247" s="19"/>
      <c r="H247" s="106" t="str">
        <f>IF(C247="","",IF(C247="","",(VLOOKUP(C247,Listes!$B$31:$C$35,2,FALSE))))</f>
        <v/>
      </c>
      <c r="I247" s="210" t="str">
        <f t="shared" si="6"/>
        <v/>
      </c>
      <c r="J247" s="210"/>
      <c r="K247" s="210"/>
      <c r="L247" s="210"/>
      <c r="M247" s="100" t="str">
        <f>IF(H247="","",IF(H247="","",(VLOOKUP(H247,Listes!$C$31:$D$35,2,FALSE))))</f>
        <v/>
      </c>
      <c r="N247" s="99" t="str">
        <f>IF($H247="","",IF($C247=Listes!$B$32,IF('Dépenses forfaitaires'!$E247&lt;=Listes!$B$53,('Dépenses forfaitaires'!$E247*(VLOOKUP('Dépenses forfaitaires'!$D247,Listes!$A$54:$E$60,2,FALSE))),IF('Dépenses forfaitaires'!$E247&gt;Listes!$E$53,('Dépenses forfaitaires'!$E247*(VLOOKUP('Dépenses forfaitaires'!$D247,Listes!$A$54:$E$60,5,FALSE))),('Dépenses forfaitaires'!$E247*(VLOOKUP('Dépenses forfaitaires'!$D247,Listes!$A$54:$E$60,3,FALSE)))+(VLOOKUP('Dépenses forfaitaires'!$D247,Listes!$A$54:$E$60,4,FALSE))))))</f>
        <v/>
      </c>
      <c r="O247" s="99" t="str">
        <f>IF($H247="","",IF($C247=Listes!$B$31,IF('Dépenses forfaitaires'!$E247&lt;=Listes!$B$42,('Dépenses forfaitaires'!$E247*(VLOOKUP('Dépenses forfaitaires'!$D247,Listes!$A$43:$E$49,2,FALSE))),IF('Dépenses forfaitaires'!$E247&gt;Listes!$D$42,('Dépenses forfaitaires'!$E247*(VLOOKUP('Dépenses forfaitaires'!$D247,Listes!$A$43:$E$49,5,FALSE))),('Dépenses forfaitaires'!$E247*(VLOOKUP('Dépenses forfaitaires'!$D247,Listes!$A$43:$E$49,3,FALSE)))+(VLOOKUP('Dépenses forfaitaires'!$D247,Listes!$A$43:$E$49,4,FALSE))))))</f>
        <v/>
      </c>
      <c r="P247" s="99" t="str">
        <f>IF($H247="","",IF($C247=Listes!$B$34,Listes!$I$31,IF($C247=Listes!$B$35,(VLOOKUP('Dépenses forfaitaires'!$F247,Listes!$E$31:$F$36,2,FALSE)),IF($C247=Listes!$B$33,IF('Dépenses forfaitaires'!$E247&lt;=Listes!$A$64,'Dépenses forfaitaires'!$E247*Listes!$A$65,IF('Dépenses forfaitaires'!$E247&gt;Listes!$D$64,'Dépenses forfaitaires'!$E247*Listes!$D$65,(('Dépenses forfaitaires'!$E247*Listes!$B$65)+Listes!$C$65)))))))</f>
        <v/>
      </c>
      <c r="Q247" s="100" t="str">
        <f t="shared" si="7"/>
        <v/>
      </c>
      <c r="R247" s="210"/>
    </row>
    <row r="248" spans="1:18" ht="29.25" customHeight="1" x14ac:dyDescent="0.25">
      <c r="A248" s="43">
        <v>242</v>
      </c>
      <c r="B248" s="19"/>
      <c r="C248" s="19"/>
      <c r="D248" s="19"/>
      <c r="E248" s="19"/>
      <c r="F248" s="19"/>
      <c r="G248" s="19"/>
      <c r="H248" s="106" t="str">
        <f>IF(C248="","",IF(C248="","",(VLOOKUP(C248,Listes!$B$31:$C$35,2,FALSE))))</f>
        <v/>
      </c>
      <c r="I248" s="210" t="str">
        <f t="shared" si="6"/>
        <v/>
      </c>
      <c r="J248" s="210"/>
      <c r="K248" s="210"/>
      <c r="L248" s="210"/>
      <c r="M248" s="100" t="str">
        <f>IF(H248="","",IF(H248="","",(VLOOKUP(H248,Listes!$C$31:$D$35,2,FALSE))))</f>
        <v/>
      </c>
      <c r="N248" s="99" t="str">
        <f>IF($H248="","",IF($C248=Listes!$B$32,IF('Dépenses forfaitaires'!$E248&lt;=Listes!$B$53,('Dépenses forfaitaires'!$E248*(VLOOKUP('Dépenses forfaitaires'!$D248,Listes!$A$54:$E$60,2,FALSE))),IF('Dépenses forfaitaires'!$E248&gt;Listes!$E$53,('Dépenses forfaitaires'!$E248*(VLOOKUP('Dépenses forfaitaires'!$D248,Listes!$A$54:$E$60,5,FALSE))),('Dépenses forfaitaires'!$E248*(VLOOKUP('Dépenses forfaitaires'!$D248,Listes!$A$54:$E$60,3,FALSE)))+(VLOOKUP('Dépenses forfaitaires'!$D248,Listes!$A$54:$E$60,4,FALSE))))))</f>
        <v/>
      </c>
      <c r="O248" s="99" t="str">
        <f>IF($H248="","",IF($C248=Listes!$B$31,IF('Dépenses forfaitaires'!$E248&lt;=Listes!$B$42,('Dépenses forfaitaires'!$E248*(VLOOKUP('Dépenses forfaitaires'!$D248,Listes!$A$43:$E$49,2,FALSE))),IF('Dépenses forfaitaires'!$E248&gt;Listes!$D$42,('Dépenses forfaitaires'!$E248*(VLOOKUP('Dépenses forfaitaires'!$D248,Listes!$A$43:$E$49,5,FALSE))),('Dépenses forfaitaires'!$E248*(VLOOKUP('Dépenses forfaitaires'!$D248,Listes!$A$43:$E$49,3,FALSE)))+(VLOOKUP('Dépenses forfaitaires'!$D248,Listes!$A$43:$E$49,4,FALSE))))))</f>
        <v/>
      </c>
      <c r="P248" s="99" t="str">
        <f>IF($H248="","",IF($C248=Listes!$B$34,Listes!$I$31,IF($C248=Listes!$B$35,(VLOOKUP('Dépenses forfaitaires'!$F248,Listes!$E$31:$F$36,2,FALSE)),IF($C248=Listes!$B$33,IF('Dépenses forfaitaires'!$E248&lt;=Listes!$A$64,'Dépenses forfaitaires'!$E248*Listes!$A$65,IF('Dépenses forfaitaires'!$E248&gt;Listes!$D$64,'Dépenses forfaitaires'!$E248*Listes!$D$65,(('Dépenses forfaitaires'!$E248*Listes!$B$65)+Listes!$C$65)))))))</f>
        <v/>
      </c>
      <c r="Q248" s="100" t="str">
        <f t="shared" si="7"/>
        <v/>
      </c>
      <c r="R248" s="210"/>
    </row>
    <row r="249" spans="1:18" ht="29.25" customHeight="1" x14ac:dyDescent="0.25">
      <c r="A249" s="43">
        <v>243</v>
      </c>
      <c r="B249" s="19"/>
      <c r="C249" s="19"/>
      <c r="D249" s="19"/>
      <c r="E249" s="19"/>
      <c r="F249" s="19"/>
      <c r="G249" s="19"/>
      <c r="H249" s="106" t="str">
        <f>IF(C249="","",IF(C249="","",(VLOOKUP(C249,Listes!$B$31:$C$35,2,FALSE))))</f>
        <v/>
      </c>
      <c r="I249" s="210" t="str">
        <f t="shared" si="6"/>
        <v/>
      </c>
      <c r="J249" s="210"/>
      <c r="K249" s="210"/>
      <c r="L249" s="210"/>
      <c r="M249" s="100" t="str">
        <f>IF(H249="","",IF(H249="","",(VLOOKUP(H249,Listes!$C$31:$D$35,2,FALSE))))</f>
        <v/>
      </c>
      <c r="N249" s="99" t="str">
        <f>IF($H249="","",IF($C249=Listes!$B$32,IF('Dépenses forfaitaires'!$E249&lt;=Listes!$B$53,('Dépenses forfaitaires'!$E249*(VLOOKUP('Dépenses forfaitaires'!$D249,Listes!$A$54:$E$60,2,FALSE))),IF('Dépenses forfaitaires'!$E249&gt;Listes!$E$53,('Dépenses forfaitaires'!$E249*(VLOOKUP('Dépenses forfaitaires'!$D249,Listes!$A$54:$E$60,5,FALSE))),('Dépenses forfaitaires'!$E249*(VLOOKUP('Dépenses forfaitaires'!$D249,Listes!$A$54:$E$60,3,FALSE)))+(VLOOKUP('Dépenses forfaitaires'!$D249,Listes!$A$54:$E$60,4,FALSE))))))</f>
        <v/>
      </c>
      <c r="O249" s="99" t="str">
        <f>IF($H249="","",IF($C249=Listes!$B$31,IF('Dépenses forfaitaires'!$E249&lt;=Listes!$B$42,('Dépenses forfaitaires'!$E249*(VLOOKUP('Dépenses forfaitaires'!$D249,Listes!$A$43:$E$49,2,FALSE))),IF('Dépenses forfaitaires'!$E249&gt;Listes!$D$42,('Dépenses forfaitaires'!$E249*(VLOOKUP('Dépenses forfaitaires'!$D249,Listes!$A$43:$E$49,5,FALSE))),('Dépenses forfaitaires'!$E249*(VLOOKUP('Dépenses forfaitaires'!$D249,Listes!$A$43:$E$49,3,FALSE)))+(VLOOKUP('Dépenses forfaitaires'!$D249,Listes!$A$43:$E$49,4,FALSE))))))</f>
        <v/>
      </c>
      <c r="P249" s="99" t="str">
        <f>IF($H249="","",IF($C249=Listes!$B$34,Listes!$I$31,IF($C249=Listes!$B$35,(VLOOKUP('Dépenses forfaitaires'!$F249,Listes!$E$31:$F$36,2,FALSE)),IF($C249=Listes!$B$33,IF('Dépenses forfaitaires'!$E249&lt;=Listes!$A$64,'Dépenses forfaitaires'!$E249*Listes!$A$65,IF('Dépenses forfaitaires'!$E249&gt;Listes!$D$64,'Dépenses forfaitaires'!$E249*Listes!$D$65,(('Dépenses forfaitaires'!$E249*Listes!$B$65)+Listes!$C$65)))))))</f>
        <v/>
      </c>
      <c r="Q249" s="100" t="str">
        <f t="shared" si="7"/>
        <v/>
      </c>
      <c r="R249" s="210"/>
    </row>
    <row r="250" spans="1:18" ht="29.25" customHeight="1" x14ac:dyDescent="0.25">
      <c r="A250" s="43">
        <v>244</v>
      </c>
      <c r="B250" s="19"/>
      <c r="C250" s="19"/>
      <c r="D250" s="19"/>
      <c r="E250" s="19"/>
      <c r="F250" s="19"/>
      <c r="G250" s="19"/>
      <c r="H250" s="106" t="str">
        <f>IF(C250="","",IF(C250="","",(VLOOKUP(C250,Listes!$B$31:$C$35,2,FALSE))))</f>
        <v/>
      </c>
      <c r="I250" s="210" t="str">
        <f t="shared" si="6"/>
        <v/>
      </c>
      <c r="J250" s="210"/>
      <c r="K250" s="210"/>
      <c r="L250" s="210"/>
      <c r="M250" s="100" t="str">
        <f>IF(H250="","",IF(H250="","",(VLOOKUP(H250,Listes!$C$31:$D$35,2,FALSE))))</f>
        <v/>
      </c>
      <c r="N250" s="99" t="str">
        <f>IF($H250="","",IF($C250=Listes!$B$32,IF('Dépenses forfaitaires'!$E250&lt;=Listes!$B$53,('Dépenses forfaitaires'!$E250*(VLOOKUP('Dépenses forfaitaires'!$D250,Listes!$A$54:$E$60,2,FALSE))),IF('Dépenses forfaitaires'!$E250&gt;Listes!$E$53,('Dépenses forfaitaires'!$E250*(VLOOKUP('Dépenses forfaitaires'!$D250,Listes!$A$54:$E$60,5,FALSE))),('Dépenses forfaitaires'!$E250*(VLOOKUP('Dépenses forfaitaires'!$D250,Listes!$A$54:$E$60,3,FALSE)))+(VLOOKUP('Dépenses forfaitaires'!$D250,Listes!$A$54:$E$60,4,FALSE))))))</f>
        <v/>
      </c>
      <c r="O250" s="99" t="str">
        <f>IF($H250="","",IF($C250=Listes!$B$31,IF('Dépenses forfaitaires'!$E250&lt;=Listes!$B$42,('Dépenses forfaitaires'!$E250*(VLOOKUP('Dépenses forfaitaires'!$D250,Listes!$A$43:$E$49,2,FALSE))),IF('Dépenses forfaitaires'!$E250&gt;Listes!$D$42,('Dépenses forfaitaires'!$E250*(VLOOKUP('Dépenses forfaitaires'!$D250,Listes!$A$43:$E$49,5,FALSE))),('Dépenses forfaitaires'!$E250*(VLOOKUP('Dépenses forfaitaires'!$D250,Listes!$A$43:$E$49,3,FALSE)))+(VLOOKUP('Dépenses forfaitaires'!$D250,Listes!$A$43:$E$49,4,FALSE))))))</f>
        <v/>
      </c>
      <c r="P250" s="99" t="str">
        <f>IF($H250="","",IF($C250=Listes!$B$34,Listes!$I$31,IF($C250=Listes!$B$35,(VLOOKUP('Dépenses forfaitaires'!$F250,Listes!$E$31:$F$36,2,FALSE)),IF($C250=Listes!$B$33,IF('Dépenses forfaitaires'!$E250&lt;=Listes!$A$64,'Dépenses forfaitaires'!$E250*Listes!$A$65,IF('Dépenses forfaitaires'!$E250&gt;Listes!$D$64,'Dépenses forfaitaires'!$E250*Listes!$D$65,(('Dépenses forfaitaires'!$E250*Listes!$B$65)+Listes!$C$65)))))))</f>
        <v/>
      </c>
      <c r="Q250" s="100" t="str">
        <f t="shared" si="7"/>
        <v/>
      </c>
      <c r="R250" s="210"/>
    </row>
    <row r="251" spans="1:18" ht="29.25" customHeight="1" x14ac:dyDescent="0.25">
      <c r="A251" s="43">
        <v>245</v>
      </c>
      <c r="B251" s="19"/>
      <c r="C251" s="19"/>
      <c r="D251" s="19"/>
      <c r="E251" s="19"/>
      <c r="F251" s="19"/>
      <c r="G251" s="19"/>
      <c r="H251" s="106" t="str">
        <f>IF(C251="","",IF(C251="","",(VLOOKUP(C251,Listes!$B$31:$C$35,2,FALSE))))</f>
        <v/>
      </c>
      <c r="I251" s="210" t="str">
        <f t="shared" si="6"/>
        <v/>
      </c>
      <c r="J251" s="210"/>
      <c r="K251" s="210"/>
      <c r="L251" s="210"/>
      <c r="M251" s="100" t="str">
        <f>IF(H251="","",IF(H251="","",(VLOOKUP(H251,Listes!$C$31:$D$35,2,FALSE))))</f>
        <v/>
      </c>
      <c r="N251" s="99" t="str">
        <f>IF($H251="","",IF($C251=Listes!$B$32,IF('Dépenses forfaitaires'!$E251&lt;=Listes!$B$53,('Dépenses forfaitaires'!$E251*(VLOOKUP('Dépenses forfaitaires'!$D251,Listes!$A$54:$E$60,2,FALSE))),IF('Dépenses forfaitaires'!$E251&gt;Listes!$E$53,('Dépenses forfaitaires'!$E251*(VLOOKUP('Dépenses forfaitaires'!$D251,Listes!$A$54:$E$60,5,FALSE))),('Dépenses forfaitaires'!$E251*(VLOOKUP('Dépenses forfaitaires'!$D251,Listes!$A$54:$E$60,3,FALSE)))+(VLOOKUP('Dépenses forfaitaires'!$D251,Listes!$A$54:$E$60,4,FALSE))))))</f>
        <v/>
      </c>
      <c r="O251" s="99" t="str">
        <f>IF($H251="","",IF($C251=Listes!$B$31,IF('Dépenses forfaitaires'!$E251&lt;=Listes!$B$42,('Dépenses forfaitaires'!$E251*(VLOOKUP('Dépenses forfaitaires'!$D251,Listes!$A$43:$E$49,2,FALSE))),IF('Dépenses forfaitaires'!$E251&gt;Listes!$D$42,('Dépenses forfaitaires'!$E251*(VLOOKUP('Dépenses forfaitaires'!$D251,Listes!$A$43:$E$49,5,FALSE))),('Dépenses forfaitaires'!$E251*(VLOOKUP('Dépenses forfaitaires'!$D251,Listes!$A$43:$E$49,3,FALSE)))+(VLOOKUP('Dépenses forfaitaires'!$D251,Listes!$A$43:$E$49,4,FALSE))))))</f>
        <v/>
      </c>
      <c r="P251" s="99" t="str">
        <f>IF($H251="","",IF($C251=Listes!$B$34,Listes!$I$31,IF($C251=Listes!$B$35,(VLOOKUP('Dépenses forfaitaires'!$F251,Listes!$E$31:$F$36,2,FALSE)),IF($C251=Listes!$B$33,IF('Dépenses forfaitaires'!$E251&lt;=Listes!$A$64,'Dépenses forfaitaires'!$E251*Listes!$A$65,IF('Dépenses forfaitaires'!$E251&gt;Listes!$D$64,'Dépenses forfaitaires'!$E251*Listes!$D$65,(('Dépenses forfaitaires'!$E251*Listes!$B$65)+Listes!$C$65)))))))</f>
        <v/>
      </c>
      <c r="Q251" s="100" t="str">
        <f t="shared" si="7"/>
        <v/>
      </c>
      <c r="R251" s="210"/>
    </row>
    <row r="252" spans="1:18" ht="29.25" customHeight="1" x14ac:dyDescent="0.25">
      <c r="A252" s="43">
        <v>246</v>
      </c>
      <c r="B252" s="19"/>
      <c r="C252" s="19"/>
      <c r="D252" s="19"/>
      <c r="E252" s="19"/>
      <c r="F252" s="19"/>
      <c r="G252" s="19"/>
      <c r="H252" s="106" t="str">
        <f>IF(C252="","",IF(C252="","",(VLOOKUP(C252,Listes!$B$31:$C$35,2,FALSE))))</f>
        <v/>
      </c>
      <c r="I252" s="210" t="str">
        <f t="shared" si="6"/>
        <v/>
      </c>
      <c r="J252" s="210"/>
      <c r="K252" s="210"/>
      <c r="L252" s="210"/>
      <c r="M252" s="100" t="str">
        <f>IF(H252="","",IF(H252="","",(VLOOKUP(H252,Listes!$C$31:$D$35,2,FALSE))))</f>
        <v/>
      </c>
      <c r="N252" s="99" t="str">
        <f>IF($H252="","",IF($C252=Listes!$B$32,IF('Dépenses forfaitaires'!$E252&lt;=Listes!$B$53,('Dépenses forfaitaires'!$E252*(VLOOKUP('Dépenses forfaitaires'!$D252,Listes!$A$54:$E$60,2,FALSE))),IF('Dépenses forfaitaires'!$E252&gt;Listes!$E$53,('Dépenses forfaitaires'!$E252*(VLOOKUP('Dépenses forfaitaires'!$D252,Listes!$A$54:$E$60,5,FALSE))),('Dépenses forfaitaires'!$E252*(VLOOKUP('Dépenses forfaitaires'!$D252,Listes!$A$54:$E$60,3,FALSE)))+(VLOOKUP('Dépenses forfaitaires'!$D252,Listes!$A$54:$E$60,4,FALSE))))))</f>
        <v/>
      </c>
      <c r="O252" s="99" t="str">
        <f>IF($H252="","",IF($C252=Listes!$B$31,IF('Dépenses forfaitaires'!$E252&lt;=Listes!$B$42,('Dépenses forfaitaires'!$E252*(VLOOKUP('Dépenses forfaitaires'!$D252,Listes!$A$43:$E$49,2,FALSE))),IF('Dépenses forfaitaires'!$E252&gt;Listes!$D$42,('Dépenses forfaitaires'!$E252*(VLOOKUP('Dépenses forfaitaires'!$D252,Listes!$A$43:$E$49,5,FALSE))),('Dépenses forfaitaires'!$E252*(VLOOKUP('Dépenses forfaitaires'!$D252,Listes!$A$43:$E$49,3,FALSE)))+(VLOOKUP('Dépenses forfaitaires'!$D252,Listes!$A$43:$E$49,4,FALSE))))))</f>
        <v/>
      </c>
      <c r="P252" s="99" t="str">
        <f>IF($H252="","",IF($C252=Listes!$B$34,Listes!$I$31,IF($C252=Listes!$B$35,(VLOOKUP('Dépenses forfaitaires'!$F252,Listes!$E$31:$F$36,2,FALSE)),IF($C252=Listes!$B$33,IF('Dépenses forfaitaires'!$E252&lt;=Listes!$A$64,'Dépenses forfaitaires'!$E252*Listes!$A$65,IF('Dépenses forfaitaires'!$E252&gt;Listes!$D$64,'Dépenses forfaitaires'!$E252*Listes!$D$65,(('Dépenses forfaitaires'!$E252*Listes!$B$65)+Listes!$C$65)))))))</f>
        <v/>
      </c>
      <c r="Q252" s="100" t="str">
        <f t="shared" si="7"/>
        <v/>
      </c>
      <c r="R252" s="210"/>
    </row>
    <row r="253" spans="1:18" ht="29.25" customHeight="1" x14ac:dyDescent="0.25">
      <c r="A253" s="43">
        <v>247</v>
      </c>
      <c r="B253" s="19"/>
      <c r="C253" s="19"/>
      <c r="D253" s="19"/>
      <c r="E253" s="19"/>
      <c r="F253" s="19"/>
      <c r="G253" s="19"/>
      <c r="H253" s="106" t="str">
        <f>IF(C253="","",IF(C253="","",(VLOOKUP(C253,Listes!$B$31:$C$35,2,FALSE))))</f>
        <v/>
      </c>
      <c r="I253" s="210" t="str">
        <f t="shared" si="6"/>
        <v/>
      </c>
      <c r="J253" s="210"/>
      <c r="K253" s="210"/>
      <c r="L253" s="210"/>
      <c r="M253" s="100" t="str">
        <f>IF(H253="","",IF(H253="","",(VLOOKUP(H253,Listes!$C$31:$D$35,2,FALSE))))</f>
        <v/>
      </c>
      <c r="N253" s="99" t="str">
        <f>IF($H253="","",IF($C253=Listes!$B$32,IF('Dépenses forfaitaires'!$E253&lt;=Listes!$B$53,('Dépenses forfaitaires'!$E253*(VLOOKUP('Dépenses forfaitaires'!$D253,Listes!$A$54:$E$60,2,FALSE))),IF('Dépenses forfaitaires'!$E253&gt;Listes!$E$53,('Dépenses forfaitaires'!$E253*(VLOOKUP('Dépenses forfaitaires'!$D253,Listes!$A$54:$E$60,5,FALSE))),('Dépenses forfaitaires'!$E253*(VLOOKUP('Dépenses forfaitaires'!$D253,Listes!$A$54:$E$60,3,FALSE)))+(VLOOKUP('Dépenses forfaitaires'!$D253,Listes!$A$54:$E$60,4,FALSE))))))</f>
        <v/>
      </c>
      <c r="O253" s="99" t="str">
        <f>IF($H253="","",IF($C253=Listes!$B$31,IF('Dépenses forfaitaires'!$E253&lt;=Listes!$B$42,('Dépenses forfaitaires'!$E253*(VLOOKUP('Dépenses forfaitaires'!$D253,Listes!$A$43:$E$49,2,FALSE))),IF('Dépenses forfaitaires'!$E253&gt;Listes!$D$42,('Dépenses forfaitaires'!$E253*(VLOOKUP('Dépenses forfaitaires'!$D253,Listes!$A$43:$E$49,5,FALSE))),('Dépenses forfaitaires'!$E253*(VLOOKUP('Dépenses forfaitaires'!$D253,Listes!$A$43:$E$49,3,FALSE)))+(VLOOKUP('Dépenses forfaitaires'!$D253,Listes!$A$43:$E$49,4,FALSE))))))</f>
        <v/>
      </c>
      <c r="P253" s="99" t="str">
        <f>IF($H253="","",IF($C253=Listes!$B$34,Listes!$I$31,IF($C253=Listes!$B$35,(VLOOKUP('Dépenses forfaitaires'!$F253,Listes!$E$31:$F$36,2,FALSE)),IF($C253=Listes!$B$33,IF('Dépenses forfaitaires'!$E253&lt;=Listes!$A$64,'Dépenses forfaitaires'!$E253*Listes!$A$65,IF('Dépenses forfaitaires'!$E253&gt;Listes!$D$64,'Dépenses forfaitaires'!$E253*Listes!$D$65,(('Dépenses forfaitaires'!$E253*Listes!$B$65)+Listes!$C$65)))))))</f>
        <v/>
      </c>
      <c r="Q253" s="100" t="str">
        <f t="shared" si="7"/>
        <v/>
      </c>
      <c r="R253" s="210"/>
    </row>
    <row r="254" spans="1:18" ht="29.25" customHeight="1" x14ac:dyDescent="0.25">
      <c r="A254" s="43">
        <v>248</v>
      </c>
      <c r="B254" s="19"/>
      <c r="C254" s="19"/>
      <c r="D254" s="19"/>
      <c r="E254" s="19"/>
      <c r="F254" s="19"/>
      <c r="G254" s="19"/>
      <c r="H254" s="106" t="str">
        <f>IF(C254="","",IF(C254="","",(VLOOKUP(C254,Listes!$B$31:$C$35,2,FALSE))))</f>
        <v/>
      </c>
      <c r="I254" s="210" t="str">
        <f t="shared" si="6"/>
        <v/>
      </c>
      <c r="J254" s="210"/>
      <c r="K254" s="210"/>
      <c r="L254" s="210"/>
      <c r="M254" s="100" t="str">
        <f>IF(H254="","",IF(H254="","",(VLOOKUP(H254,Listes!$C$31:$D$35,2,FALSE))))</f>
        <v/>
      </c>
      <c r="N254" s="99" t="str">
        <f>IF($H254="","",IF($C254=Listes!$B$32,IF('Dépenses forfaitaires'!$E254&lt;=Listes!$B$53,('Dépenses forfaitaires'!$E254*(VLOOKUP('Dépenses forfaitaires'!$D254,Listes!$A$54:$E$60,2,FALSE))),IF('Dépenses forfaitaires'!$E254&gt;Listes!$E$53,('Dépenses forfaitaires'!$E254*(VLOOKUP('Dépenses forfaitaires'!$D254,Listes!$A$54:$E$60,5,FALSE))),('Dépenses forfaitaires'!$E254*(VLOOKUP('Dépenses forfaitaires'!$D254,Listes!$A$54:$E$60,3,FALSE)))+(VLOOKUP('Dépenses forfaitaires'!$D254,Listes!$A$54:$E$60,4,FALSE))))))</f>
        <v/>
      </c>
      <c r="O254" s="99" t="str">
        <f>IF($H254="","",IF($C254=Listes!$B$31,IF('Dépenses forfaitaires'!$E254&lt;=Listes!$B$42,('Dépenses forfaitaires'!$E254*(VLOOKUP('Dépenses forfaitaires'!$D254,Listes!$A$43:$E$49,2,FALSE))),IF('Dépenses forfaitaires'!$E254&gt;Listes!$D$42,('Dépenses forfaitaires'!$E254*(VLOOKUP('Dépenses forfaitaires'!$D254,Listes!$A$43:$E$49,5,FALSE))),('Dépenses forfaitaires'!$E254*(VLOOKUP('Dépenses forfaitaires'!$D254,Listes!$A$43:$E$49,3,FALSE)))+(VLOOKUP('Dépenses forfaitaires'!$D254,Listes!$A$43:$E$49,4,FALSE))))))</f>
        <v/>
      </c>
      <c r="P254" s="99" t="str">
        <f>IF($H254="","",IF($C254=Listes!$B$34,Listes!$I$31,IF($C254=Listes!$B$35,(VLOOKUP('Dépenses forfaitaires'!$F254,Listes!$E$31:$F$36,2,FALSE)),IF($C254=Listes!$B$33,IF('Dépenses forfaitaires'!$E254&lt;=Listes!$A$64,'Dépenses forfaitaires'!$E254*Listes!$A$65,IF('Dépenses forfaitaires'!$E254&gt;Listes!$D$64,'Dépenses forfaitaires'!$E254*Listes!$D$65,(('Dépenses forfaitaires'!$E254*Listes!$B$65)+Listes!$C$65)))))))</f>
        <v/>
      </c>
      <c r="Q254" s="100" t="str">
        <f t="shared" si="7"/>
        <v/>
      </c>
      <c r="R254" s="210"/>
    </row>
    <row r="255" spans="1:18" ht="29.25" customHeight="1" x14ac:dyDescent="0.25">
      <c r="A255" s="43">
        <v>249</v>
      </c>
      <c r="B255" s="19"/>
      <c r="C255" s="19"/>
      <c r="D255" s="19"/>
      <c r="E255" s="19"/>
      <c r="F255" s="19"/>
      <c r="G255" s="19"/>
      <c r="H255" s="106" t="str">
        <f>IF(C255="","",IF(C255="","",(VLOOKUP(C255,Listes!$B$31:$C$35,2,FALSE))))</f>
        <v/>
      </c>
      <c r="I255" s="210" t="str">
        <f t="shared" si="6"/>
        <v/>
      </c>
      <c r="J255" s="210"/>
      <c r="K255" s="210"/>
      <c r="L255" s="210"/>
      <c r="M255" s="100" t="str">
        <f>IF(H255="","",IF(H255="","",(VLOOKUP(H255,Listes!$C$31:$D$35,2,FALSE))))</f>
        <v/>
      </c>
      <c r="N255" s="99" t="str">
        <f>IF($H255="","",IF($C255=Listes!$B$32,IF('Dépenses forfaitaires'!$E255&lt;=Listes!$B$53,('Dépenses forfaitaires'!$E255*(VLOOKUP('Dépenses forfaitaires'!$D255,Listes!$A$54:$E$60,2,FALSE))),IF('Dépenses forfaitaires'!$E255&gt;Listes!$E$53,('Dépenses forfaitaires'!$E255*(VLOOKUP('Dépenses forfaitaires'!$D255,Listes!$A$54:$E$60,5,FALSE))),('Dépenses forfaitaires'!$E255*(VLOOKUP('Dépenses forfaitaires'!$D255,Listes!$A$54:$E$60,3,FALSE)))+(VLOOKUP('Dépenses forfaitaires'!$D255,Listes!$A$54:$E$60,4,FALSE))))))</f>
        <v/>
      </c>
      <c r="O255" s="99" t="str">
        <f>IF($H255="","",IF($C255=Listes!$B$31,IF('Dépenses forfaitaires'!$E255&lt;=Listes!$B$42,('Dépenses forfaitaires'!$E255*(VLOOKUP('Dépenses forfaitaires'!$D255,Listes!$A$43:$E$49,2,FALSE))),IF('Dépenses forfaitaires'!$E255&gt;Listes!$D$42,('Dépenses forfaitaires'!$E255*(VLOOKUP('Dépenses forfaitaires'!$D255,Listes!$A$43:$E$49,5,FALSE))),('Dépenses forfaitaires'!$E255*(VLOOKUP('Dépenses forfaitaires'!$D255,Listes!$A$43:$E$49,3,FALSE)))+(VLOOKUP('Dépenses forfaitaires'!$D255,Listes!$A$43:$E$49,4,FALSE))))))</f>
        <v/>
      </c>
      <c r="P255" s="99" t="str">
        <f>IF($H255="","",IF($C255=Listes!$B$34,Listes!$I$31,IF($C255=Listes!$B$35,(VLOOKUP('Dépenses forfaitaires'!$F255,Listes!$E$31:$F$36,2,FALSE)),IF($C255=Listes!$B$33,IF('Dépenses forfaitaires'!$E255&lt;=Listes!$A$64,'Dépenses forfaitaires'!$E255*Listes!$A$65,IF('Dépenses forfaitaires'!$E255&gt;Listes!$D$64,'Dépenses forfaitaires'!$E255*Listes!$D$65,(('Dépenses forfaitaires'!$E255*Listes!$B$65)+Listes!$C$65)))))))</f>
        <v/>
      </c>
      <c r="Q255" s="100" t="str">
        <f t="shared" si="7"/>
        <v/>
      </c>
      <c r="R255" s="210"/>
    </row>
    <row r="256" spans="1:18" ht="29.25" customHeight="1" x14ac:dyDescent="0.25">
      <c r="A256" s="43">
        <v>250</v>
      </c>
      <c r="B256" s="19"/>
      <c r="C256" s="19"/>
      <c r="D256" s="19"/>
      <c r="E256" s="19"/>
      <c r="F256" s="19"/>
      <c r="G256" s="19"/>
      <c r="H256" s="106" t="str">
        <f>IF(C256="","",IF(C256="","",(VLOOKUP(C256,Listes!$B$31:$C$35,2,FALSE))))</f>
        <v/>
      </c>
      <c r="I256" s="210" t="str">
        <f t="shared" si="6"/>
        <v/>
      </c>
      <c r="J256" s="210"/>
      <c r="K256" s="210"/>
      <c r="L256" s="210"/>
      <c r="M256" s="100" t="str">
        <f>IF(H256="","",IF(H256="","",(VLOOKUP(H256,Listes!$C$31:$D$35,2,FALSE))))</f>
        <v/>
      </c>
      <c r="N256" s="99" t="str">
        <f>IF($H256="","",IF($C256=Listes!$B$32,IF('Dépenses forfaitaires'!$E256&lt;=Listes!$B$53,('Dépenses forfaitaires'!$E256*(VLOOKUP('Dépenses forfaitaires'!$D256,Listes!$A$54:$E$60,2,FALSE))),IF('Dépenses forfaitaires'!$E256&gt;Listes!$E$53,('Dépenses forfaitaires'!$E256*(VLOOKUP('Dépenses forfaitaires'!$D256,Listes!$A$54:$E$60,5,FALSE))),('Dépenses forfaitaires'!$E256*(VLOOKUP('Dépenses forfaitaires'!$D256,Listes!$A$54:$E$60,3,FALSE)))+(VLOOKUP('Dépenses forfaitaires'!$D256,Listes!$A$54:$E$60,4,FALSE))))))</f>
        <v/>
      </c>
      <c r="O256" s="99" t="str">
        <f>IF($H256="","",IF($C256=Listes!$B$31,IF('Dépenses forfaitaires'!$E256&lt;=Listes!$B$42,('Dépenses forfaitaires'!$E256*(VLOOKUP('Dépenses forfaitaires'!$D256,Listes!$A$43:$E$49,2,FALSE))),IF('Dépenses forfaitaires'!$E256&gt;Listes!$D$42,('Dépenses forfaitaires'!$E256*(VLOOKUP('Dépenses forfaitaires'!$D256,Listes!$A$43:$E$49,5,FALSE))),('Dépenses forfaitaires'!$E256*(VLOOKUP('Dépenses forfaitaires'!$D256,Listes!$A$43:$E$49,3,FALSE)))+(VLOOKUP('Dépenses forfaitaires'!$D256,Listes!$A$43:$E$49,4,FALSE))))))</f>
        <v/>
      </c>
      <c r="P256" s="99" t="str">
        <f>IF($H256="","",IF($C256=Listes!$B$34,Listes!$I$31,IF($C256=Listes!$B$35,(VLOOKUP('Dépenses forfaitaires'!$F256,Listes!$E$31:$F$36,2,FALSE)),IF($C256=Listes!$B$33,IF('Dépenses forfaitaires'!$E256&lt;=Listes!$A$64,'Dépenses forfaitaires'!$E256*Listes!$A$65,IF('Dépenses forfaitaires'!$E256&gt;Listes!$D$64,'Dépenses forfaitaires'!$E256*Listes!$D$65,(('Dépenses forfaitaires'!$E256*Listes!$B$65)+Listes!$C$65)))))))</f>
        <v/>
      </c>
      <c r="Q256" s="100" t="str">
        <f t="shared" si="7"/>
        <v/>
      </c>
      <c r="R256" s="210"/>
    </row>
    <row r="257" spans="1:18" ht="29.25" customHeight="1" x14ac:dyDescent="0.25">
      <c r="A257" s="43">
        <v>251</v>
      </c>
      <c r="B257" s="19"/>
      <c r="C257" s="19"/>
      <c r="D257" s="19"/>
      <c r="E257" s="19"/>
      <c r="F257" s="19"/>
      <c r="G257" s="19"/>
      <c r="H257" s="106" t="str">
        <f>IF(C257="","",IF(C257="","",(VLOOKUP(C257,Listes!$B$31:$C$35,2,FALSE))))</f>
        <v/>
      </c>
      <c r="I257" s="210" t="str">
        <f t="shared" si="6"/>
        <v/>
      </c>
      <c r="J257" s="210"/>
      <c r="K257" s="210"/>
      <c r="L257" s="210"/>
      <c r="M257" s="100" t="str">
        <f>IF(H257="","",IF(H257="","",(VLOOKUP(H257,Listes!$C$31:$D$35,2,FALSE))))</f>
        <v/>
      </c>
      <c r="N257" s="99" t="str">
        <f>IF($H257="","",IF($C257=Listes!$B$32,IF('Dépenses forfaitaires'!$E257&lt;=Listes!$B$53,('Dépenses forfaitaires'!$E257*(VLOOKUP('Dépenses forfaitaires'!$D257,Listes!$A$54:$E$60,2,FALSE))),IF('Dépenses forfaitaires'!$E257&gt;Listes!$E$53,('Dépenses forfaitaires'!$E257*(VLOOKUP('Dépenses forfaitaires'!$D257,Listes!$A$54:$E$60,5,FALSE))),('Dépenses forfaitaires'!$E257*(VLOOKUP('Dépenses forfaitaires'!$D257,Listes!$A$54:$E$60,3,FALSE)))+(VLOOKUP('Dépenses forfaitaires'!$D257,Listes!$A$54:$E$60,4,FALSE))))))</f>
        <v/>
      </c>
      <c r="O257" s="99" t="str">
        <f>IF($H257="","",IF($C257=Listes!$B$31,IF('Dépenses forfaitaires'!$E257&lt;=Listes!$B$42,('Dépenses forfaitaires'!$E257*(VLOOKUP('Dépenses forfaitaires'!$D257,Listes!$A$43:$E$49,2,FALSE))),IF('Dépenses forfaitaires'!$E257&gt;Listes!$D$42,('Dépenses forfaitaires'!$E257*(VLOOKUP('Dépenses forfaitaires'!$D257,Listes!$A$43:$E$49,5,FALSE))),('Dépenses forfaitaires'!$E257*(VLOOKUP('Dépenses forfaitaires'!$D257,Listes!$A$43:$E$49,3,FALSE)))+(VLOOKUP('Dépenses forfaitaires'!$D257,Listes!$A$43:$E$49,4,FALSE))))))</f>
        <v/>
      </c>
      <c r="P257" s="99" t="str">
        <f>IF($H257="","",IF($C257=Listes!$B$34,Listes!$I$31,IF($C257=Listes!$B$35,(VLOOKUP('Dépenses forfaitaires'!$F257,Listes!$E$31:$F$36,2,FALSE)),IF($C257=Listes!$B$33,IF('Dépenses forfaitaires'!$E257&lt;=Listes!$A$64,'Dépenses forfaitaires'!$E257*Listes!$A$65,IF('Dépenses forfaitaires'!$E257&gt;Listes!$D$64,'Dépenses forfaitaires'!$E257*Listes!$D$65,(('Dépenses forfaitaires'!$E257*Listes!$B$65)+Listes!$C$65)))))))</f>
        <v/>
      </c>
      <c r="Q257" s="100" t="str">
        <f t="shared" si="7"/>
        <v/>
      </c>
      <c r="R257" s="210"/>
    </row>
    <row r="258" spans="1:18" ht="29.25" customHeight="1" x14ac:dyDescent="0.25">
      <c r="A258" s="43">
        <v>252</v>
      </c>
      <c r="B258" s="19"/>
      <c r="C258" s="19"/>
      <c r="D258" s="19"/>
      <c r="E258" s="19"/>
      <c r="F258" s="19"/>
      <c r="G258" s="19"/>
      <c r="H258" s="106" t="str">
        <f>IF(C258="","",IF(C258="","",(VLOOKUP(C258,Listes!$B$31:$C$35,2,FALSE))))</f>
        <v/>
      </c>
      <c r="I258" s="210" t="str">
        <f t="shared" si="6"/>
        <v/>
      </c>
      <c r="J258" s="210"/>
      <c r="K258" s="210"/>
      <c r="L258" s="210"/>
      <c r="M258" s="100" t="str">
        <f>IF(H258="","",IF(H258="","",(VLOOKUP(H258,Listes!$C$31:$D$35,2,FALSE))))</f>
        <v/>
      </c>
      <c r="N258" s="99" t="str">
        <f>IF($H258="","",IF($C258=Listes!$B$32,IF('Dépenses forfaitaires'!$E258&lt;=Listes!$B$53,('Dépenses forfaitaires'!$E258*(VLOOKUP('Dépenses forfaitaires'!$D258,Listes!$A$54:$E$60,2,FALSE))),IF('Dépenses forfaitaires'!$E258&gt;Listes!$E$53,('Dépenses forfaitaires'!$E258*(VLOOKUP('Dépenses forfaitaires'!$D258,Listes!$A$54:$E$60,5,FALSE))),('Dépenses forfaitaires'!$E258*(VLOOKUP('Dépenses forfaitaires'!$D258,Listes!$A$54:$E$60,3,FALSE)))+(VLOOKUP('Dépenses forfaitaires'!$D258,Listes!$A$54:$E$60,4,FALSE))))))</f>
        <v/>
      </c>
      <c r="O258" s="99" t="str">
        <f>IF($H258="","",IF($C258=Listes!$B$31,IF('Dépenses forfaitaires'!$E258&lt;=Listes!$B$42,('Dépenses forfaitaires'!$E258*(VLOOKUP('Dépenses forfaitaires'!$D258,Listes!$A$43:$E$49,2,FALSE))),IF('Dépenses forfaitaires'!$E258&gt;Listes!$D$42,('Dépenses forfaitaires'!$E258*(VLOOKUP('Dépenses forfaitaires'!$D258,Listes!$A$43:$E$49,5,FALSE))),('Dépenses forfaitaires'!$E258*(VLOOKUP('Dépenses forfaitaires'!$D258,Listes!$A$43:$E$49,3,FALSE)))+(VLOOKUP('Dépenses forfaitaires'!$D258,Listes!$A$43:$E$49,4,FALSE))))))</f>
        <v/>
      </c>
      <c r="P258" s="99" t="str">
        <f>IF($H258="","",IF($C258=Listes!$B$34,Listes!$I$31,IF($C258=Listes!$B$35,(VLOOKUP('Dépenses forfaitaires'!$F258,Listes!$E$31:$F$36,2,FALSE)),IF($C258=Listes!$B$33,IF('Dépenses forfaitaires'!$E258&lt;=Listes!$A$64,'Dépenses forfaitaires'!$E258*Listes!$A$65,IF('Dépenses forfaitaires'!$E258&gt;Listes!$D$64,'Dépenses forfaitaires'!$E258*Listes!$D$65,(('Dépenses forfaitaires'!$E258*Listes!$B$65)+Listes!$C$65)))))))</f>
        <v/>
      </c>
      <c r="Q258" s="100" t="str">
        <f t="shared" si="7"/>
        <v/>
      </c>
      <c r="R258" s="210"/>
    </row>
    <row r="259" spans="1:18" ht="29.25" customHeight="1" x14ac:dyDescent="0.25">
      <c r="A259" s="43">
        <v>253</v>
      </c>
      <c r="B259" s="19"/>
      <c r="C259" s="19"/>
      <c r="D259" s="19"/>
      <c r="E259" s="19"/>
      <c r="F259" s="19"/>
      <c r="G259" s="19"/>
      <c r="H259" s="106" t="str">
        <f>IF(C259="","",IF(C259="","",(VLOOKUP(C259,Listes!$B$31:$C$35,2,FALSE))))</f>
        <v/>
      </c>
      <c r="I259" s="210" t="str">
        <f t="shared" si="6"/>
        <v/>
      </c>
      <c r="J259" s="210"/>
      <c r="K259" s="210"/>
      <c r="L259" s="210"/>
      <c r="M259" s="100" t="str">
        <f>IF(H259="","",IF(H259="","",(VLOOKUP(H259,Listes!$C$31:$D$35,2,FALSE))))</f>
        <v/>
      </c>
      <c r="N259" s="99" t="str">
        <f>IF($H259="","",IF($C259=Listes!$B$32,IF('Dépenses forfaitaires'!$E259&lt;=Listes!$B$53,('Dépenses forfaitaires'!$E259*(VLOOKUP('Dépenses forfaitaires'!$D259,Listes!$A$54:$E$60,2,FALSE))),IF('Dépenses forfaitaires'!$E259&gt;Listes!$E$53,('Dépenses forfaitaires'!$E259*(VLOOKUP('Dépenses forfaitaires'!$D259,Listes!$A$54:$E$60,5,FALSE))),('Dépenses forfaitaires'!$E259*(VLOOKUP('Dépenses forfaitaires'!$D259,Listes!$A$54:$E$60,3,FALSE)))+(VLOOKUP('Dépenses forfaitaires'!$D259,Listes!$A$54:$E$60,4,FALSE))))))</f>
        <v/>
      </c>
      <c r="O259" s="99" t="str">
        <f>IF($H259="","",IF($C259=Listes!$B$31,IF('Dépenses forfaitaires'!$E259&lt;=Listes!$B$42,('Dépenses forfaitaires'!$E259*(VLOOKUP('Dépenses forfaitaires'!$D259,Listes!$A$43:$E$49,2,FALSE))),IF('Dépenses forfaitaires'!$E259&gt;Listes!$D$42,('Dépenses forfaitaires'!$E259*(VLOOKUP('Dépenses forfaitaires'!$D259,Listes!$A$43:$E$49,5,FALSE))),('Dépenses forfaitaires'!$E259*(VLOOKUP('Dépenses forfaitaires'!$D259,Listes!$A$43:$E$49,3,FALSE)))+(VLOOKUP('Dépenses forfaitaires'!$D259,Listes!$A$43:$E$49,4,FALSE))))))</f>
        <v/>
      </c>
      <c r="P259" s="99" t="str">
        <f>IF($H259="","",IF($C259=Listes!$B$34,Listes!$I$31,IF($C259=Listes!$B$35,(VLOOKUP('Dépenses forfaitaires'!$F259,Listes!$E$31:$F$36,2,FALSE)),IF($C259=Listes!$B$33,IF('Dépenses forfaitaires'!$E259&lt;=Listes!$A$64,'Dépenses forfaitaires'!$E259*Listes!$A$65,IF('Dépenses forfaitaires'!$E259&gt;Listes!$D$64,'Dépenses forfaitaires'!$E259*Listes!$D$65,(('Dépenses forfaitaires'!$E259*Listes!$B$65)+Listes!$C$65)))))))</f>
        <v/>
      </c>
      <c r="Q259" s="100" t="str">
        <f t="shared" si="7"/>
        <v/>
      </c>
      <c r="R259" s="210"/>
    </row>
    <row r="260" spans="1:18" ht="29.25" customHeight="1" x14ac:dyDescent="0.25">
      <c r="A260" s="43">
        <v>254</v>
      </c>
      <c r="B260" s="19"/>
      <c r="C260" s="19"/>
      <c r="D260" s="19"/>
      <c r="E260" s="19"/>
      <c r="F260" s="19"/>
      <c r="G260" s="19"/>
      <c r="H260" s="106" t="str">
        <f>IF(C260="","",IF(C260="","",(VLOOKUP(C260,Listes!$B$31:$C$35,2,FALSE))))</f>
        <v/>
      </c>
      <c r="I260" s="210" t="str">
        <f t="shared" si="6"/>
        <v/>
      </c>
      <c r="J260" s="210"/>
      <c r="K260" s="210"/>
      <c r="L260" s="210"/>
      <c r="M260" s="100" t="str">
        <f>IF(H260="","",IF(H260="","",(VLOOKUP(H260,Listes!$C$31:$D$35,2,FALSE))))</f>
        <v/>
      </c>
      <c r="N260" s="99" t="str">
        <f>IF($H260="","",IF($C260=Listes!$B$32,IF('Dépenses forfaitaires'!$E260&lt;=Listes!$B$53,('Dépenses forfaitaires'!$E260*(VLOOKUP('Dépenses forfaitaires'!$D260,Listes!$A$54:$E$60,2,FALSE))),IF('Dépenses forfaitaires'!$E260&gt;Listes!$E$53,('Dépenses forfaitaires'!$E260*(VLOOKUP('Dépenses forfaitaires'!$D260,Listes!$A$54:$E$60,5,FALSE))),('Dépenses forfaitaires'!$E260*(VLOOKUP('Dépenses forfaitaires'!$D260,Listes!$A$54:$E$60,3,FALSE)))+(VLOOKUP('Dépenses forfaitaires'!$D260,Listes!$A$54:$E$60,4,FALSE))))))</f>
        <v/>
      </c>
      <c r="O260" s="99" t="str">
        <f>IF($H260="","",IF($C260=Listes!$B$31,IF('Dépenses forfaitaires'!$E260&lt;=Listes!$B$42,('Dépenses forfaitaires'!$E260*(VLOOKUP('Dépenses forfaitaires'!$D260,Listes!$A$43:$E$49,2,FALSE))),IF('Dépenses forfaitaires'!$E260&gt;Listes!$D$42,('Dépenses forfaitaires'!$E260*(VLOOKUP('Dépenses forfaitaires'!$D260,Listes!$A$43:$E$49,5,FALSE))),('Dépenses forfaitaires'!$E260*(VLOOKUP('Dépenses forfaitaires'!$D260,Listes!$A$43:$E$49,3,FALSE)))+(VLOOKUP('Dépenses forfaitaires'!$D260,Listes!$A$43:$E$49,4,FALSE))))))</f>
        <v/>
      </c>
      <c r="P260" s="99" t="str">
        <f>IF($H260="","",IF($C260=Listes!$B$34,Listes!$I$31,IF($C260=Listes!$B$35,(VLOOKUP('Dépenses forfaitaires'!$F260,Listes!$E$31:$F$36,2,FALSE)),IF($C260=Listes!$B$33,IF('Dépenses forfaitaires'!$E260&lt;=Listes!$A$64,'Dépenses forfaitaires'!$E260*Listes!$A$65,IF('Dépenses forfaitaires'!$E260&gt;Listes!$D$64,'Dépenses forfaitaires'!$E260*Listes!$D$65,(('Dépenses forfaitaires'!$E260*Listes!$B$65)+Listes!$C$65)))))))</f>
        <v/>
      </c>
      <c r="Q260" s="100" t="str">
        <f t="shared" si="7"/>
        <v/>
      </c>
      <c r="R260" s="210"/>
    </row>
    <row r="261" spans="1:18" ht="29.25" customHeight="1" x14ac:dyDescent="0.25">
      <c r="A261" s="43">
        <v>255</v>
      </c>
      <c r="B261" s="19"/>
      <c r="C261" s="19"/>
      <c r="D261" s="19"/>
      <c r="E261" s="19"/>
      <c r="F261" s="19"/>
      <c r="G261" s="19"/>
      <c r="H261" s="106" t="str">
        <f>IF(C261="","",IF(C261="","",(VLOOKUP(C261,Listes!$B$31:$C$35,2,FALSE))))</f>
        <v/>
      </c>
      <c r="I261" s="210" t="str">
        <f t="shared" si="6"/>
        <v/>
      </c>
      <c r="J261" s="210"/>
      <c r="K261" s="210"/>
      <c r="L261" s="210"/>
      <c r="M261" s="100" t="str">
        <f>IF(H261="","",IF(H261="","",(VLOOKUP(H261,Listes!$C$31:$D$35,2,FALSE))))</f>
        <v/>
      </c>
      <c r="N261" s="99" t="str">
        <f>IF($H261="","",IF($C261=Listes!$B$32,IF('Dépenses forfaitaires'!$E261&lt;=Listes!$B$53,('Dépenses forfaitaires'!$E261*(VLOOKUP('Dépenses forfaitaires'!$D261,Listes!$A$54:$E$60,2,FALSE))),IF('Dépenses forfaitaires'!$E261&gt;Listes!$E$53,('Dépenses forfaitaires'!$E261*(VLOOKUP('Dépenses forfaitaires'!$D261,Listes!$A$54:$E$60,5,FALSE))),('Dépenses forfaitaires'!$E261*(VLOOKUP('Dépenses forfaitaires'!$D261,Listes!$A$54:$E$60,3,FALSE)))+(VLOOKUP('Dépenses forfaitaires'!$D261,Listes!$A$54:$E$60,4,FALSE))))))</f>
        <v/>
      </c>
      <c r="O261" s="99" t="str">
        <f>IF($H261="","",IF($C261=Listes!$B$31,IF('Dépenses forfaitaires'!$E261&lt;=Listes!$B$42,('Dépenses forfaitaires'!$E261*(VLOOKUP('Dépenses forfaitaires'!$D261,Listes!$A$43:$E$49,2,FALSE))),IF('Dépenses forfaitaires'!$E261&gt;Listes!$D$42,('Dépenses forfaitaires'!$E261*(VLOOKUP('Dépenses forfaitaires'!$D261,Listes!$A$43:$E$49,5,FALSE))),('Dépenses forfaitaires'!$E261*(VLOOKUP('Dépenses forfaitaires'!$D261,Listes!$A$43:$E$49,3,FALSE)))+(VLOOKUP('Dépenses forfaitaires'!$D261,Listes!$A$43:$E$49,4,FALSE))))))</f>
        <v/>
      </c>
      <c r="P261" s="99" t="str">
        <f>IF($H261="","",IF($C261=Listes!$B$34,Listes!$I$31,IF($C261=Listes!$B$35,(VLOOKUP('Dépenses forfaitaires'!$F261,Listes!$E$31:$F$36,2,FALSE)),IF($C261=Listes!$B$33,IF('Dépenses forfaitaires'!$E261&lt;=Listes!$A$64,'Dépenses forfaitaires'!$E261*Listes!$A$65,IF('Dépenses forfaitaires'!$E261&gt;Listes!$D$64,'Dépenses forfaitaires'!$E261*Listes!$D$65,(('Dépenses forfaitaires'!$E261*Listes!$B$65)+Listes!$C$65)))))))</f>
        <v/>
      </c>
      <c r="Q261" s="100" t="str">
        <f t="shared" si="7"/>
        <v/>
      </c>
      <c r="R261" s="210"/>
    </row>
    <row r="262" spans="1:18" ht="29.25" customHeight="1" x14ac:dyDescent="0.25">
      <c r="A262" s="43">
        <v>256</v>
      </c>
      <c r="B262" s="19"/>
      <c r="C262" s="19"/>
      <c r="D262" s="19"/>
      <c r="E262" s="19"/>
      <c r="F262" s="19"/>
      <c r="G262" s="19"/>
      <c r="H262" s="106" t="str">
        <f>IF(C262="","",IF(C262="","",(VLOOKUP(C262,Listes!$B$31:$C$35,2,FALSE))))</f>
        <v/>
      </c>
      <c r="I262" s="210" t="str">
        <f t="shared" si="6"/>
        <v/>
      </c>
      <c r="J262" s="210"/>
      <c r="K262" s="210"/>
      <c r="L262" s="210"/>
      <c r="M262" s="100" t="str">
        <f>IF(H262="","",IF(H262="","",(VLOOKUP(H262,Listes!$C$31:$D$35,2,FALSE))))</f>
        <v/>
      </c>
      <c r="N262" s="99" t="str">
        <f>IF($H262="","",IF($C262=Listes!$B$32,IF('Dépenses forfaitaires'!$E262&lt;=Listes!$B$53,('Dépenses forfaitaires'!$E262*(VLOOKUP('Dépenses forfaitaires'!$D262,Listes!$A$54:$E$60,2,FALSE))),IF('Dépenses forfaitaires'!$E262&gt;Listes!$E$53,('Dépenses forfaitaires'!$E262*(VLOOKUP('Dépenses forfaitaires'!$D262,Listes!$A$54:$E$60,5,FALSE))),('Dépenses forfaitaires'!$E262*(VLOOKUP('Dépenses forfaitaires'!$D262,Listes!$A$54:$E$60,3,FALSE)))+(VLOOKUP('Dépenses forfaitaires'!$D262,Listes!$A$54:$E$60,4,FALSE))))))</f>
        <v/>
      </c>
      <c r="O262" s="99" t="str">
        <f>IF($H262="","",IF($C262=Listes!$B$31,IF('Dépenses forfaitaires'!$E262&lt;=Listes!$B$42,('Dépenses forfaitaires'!$E262*(VLOOKUP('Dépenses forfaitaires'!$D262,Listes!$A$43:$E$49,2,FALSE))),IF('Dépenses forfaitaires'!$E262&gt;Listes!$D$42,('Dépenses forfaitaires'!$E262*(VLOOKUP('Dépenses forfaitaires'!$D262,Listes!$A$43:$E$49,5,FALSE))),('Dépenses forfaitaires'!$E262*(VLOOKUP('Dépenses forfaitaires'!$D262,Listes!$A$43:$E$49,3,FALSE)))+(VLOOKUP('Dépenses forfaitaires'!$D262,Listes!$A$43:$E$49,4,FALSE))))))</f>
        <v/>
      </c>
      <c r="P262" s="99" t="str">
        <f>IF($H262="","",IF($C262=Listes!$B$34,Listes!$I$31,IF($C262=Listes!$B$35,(VLOOKUP('Dépenses forfaitaires'!$F262,Listes!$E$31:$F$36,2,FALSE)),IF($C262=Listes!$B$33,IF('Dépenses forfaitaires'!$E262&lt;=Listes!$A$64,'Dépenses forfaitaires'!$E262*Listes!$A$65,IF('Dépenses forfaitaires'!$E262&gt;Listes!$D$64,'Dépenses forfaitaires'!$E262*Listes!$D$65,(('Dépenses forfaitaires'!$E262*Listes!$B$65)+Listes!$C$65)))))))</f>
        <v/>
      </c>
      <c r="Q262" s="100" t="str">
        <f t="shared" si="7"/>
        <v/>
      </c>
      <c r="R262" s="210"/>
    </row>
    <row r="263" spans="1:18" ht="29.25" customHeight="1" x14ac:dyDescent="0.25">
      <c r="A263" s="43">
        <v>257</v>
      </c>
      <c r="B263" s="19"/>
      <c r="C263" s="19"/>
      <c r="D263" s="19"/>
      <c r="E263" s="19"/>
      <c r="F263" s="19"/>
      <c r="G263" s="19"/>
      <c r="H263" s="106" t="str">
        <f>IF(C263="","",IF(C263="","",(VLOOKUP(C263,Listes!$B$31:$C$35,2,FALSE))))</f>
        <v/>
      </c>
      <c r="I263" s="210" t="str">
        <f t="shared" si="6"/>
        <v/>
      </c>
      <c r="J263" s="210"/>
      <c r="K263" s="210"/>
      <c r="L263" s="210"/>
      <c r="M263" s="100" t="str">
        <f>IF(H263="","",IF(H263="","",(VLOOKUP(H263,Listes!$C$31:$D$35,2,FALSE))))</f>
        <v/>
      </c>
      <c r="N263" s="99" t="str">
        <f>IF($H263="","",IF($C263=Listes!$B$32,IF('Dépenses forfaitaires'!$E263&lt;=Listes!$B$53,('Dépenses forfaitaires'!$E263*(VLOOKUP('Dépenses forfaitaires'!$D263,Listes!$A$54:$E$60,2,FALSE))),IF('Dépenses forfaitaires'!$E263&gt;Listes!$E$53,('Dépenses forfaitaires'!$E263*(VLOOKUP('Dépenses forfaitaires'!$D263,Listes!$A$54:$E$60,5,FALSE))),('Dépenses forfaitaires'!$E263*(VLOOKUP('Dépenses forfaitaires'!$D263,Listes!$A$54:$E$60,3,FALSE)))+(VLOOKUP('Dépenses forfaitaires'!$D263,Listes!$A$54:$E$60,4,FALSE))))))</f>
        <v/>
      </c>
      <c r="O263" s="99" t="str">
        <f>IF($H263="","",IF($C263=Listes!$B$31,IF('Dépenses forfaitaires'!$E263&lt;=Listes!$B$42,('Dépenses forfaitaires'!$E263*(VLOOKUP('Dépenses forfaitaires'!$D263,Listes!$A$43:$E$49,2,FALSE))),IF('Dépenses forfaitaires'!$E263&gt;Listes!$D$42,('Dépenses forfaitaires'!$E263*(VLOOKUP('Dépenses forfaitaires'!$D263,Listes!$A$43:$E$49,5,FALSE))),('Dépenses forfaitaires'!$E263*(VLOOKUP('Dépenses forfaitaires'!$D263,Listes!$A$43:$E$49,3,FALSE)))+(VLOOKUP('Dépenses forfaitaires'!$D263,Listes!$A$43:$E$49,4,FALSE))))))</f>
        <v/>
      </c>
      <c r="P263" s="99" t="str">
        <f>IF($H263="","",IF($C263=Listes!$B$34,Listes!$I$31,IF($C263=Listes!$B$35,(VLOOKUP('Dépenses forfaitaires'!$F263,Listes!$E$31:$F$36,2,FALSE)),IF($C263=Listes!$B$33,IF('Dépenses forfaitaires'!$E263&lt;=Listes!$A$64,'Dépenses forfaitaires'!$E263*Listes!$A$65,IF('Dépenses forfaitaires'!$E263&gt;Listes!$D$64,'Dépenses forfaitaires'!$E263*Listes!$D$65,(('Dépenses forfaitaires'!$E263*Listes!$B$65)+Listes!$C$65)))))))</f>
        <v/>
      </c>
      <c r="Q263" s="100" t="str">
        <f t="shared" si="7"/>
        <v/>
      </c>
      <c r="R263" s="210"/>
    </row>
    <row r="264" spans="1:18" ht="29.25" customHeight="1" x14ac:dyDescent="0.25">
      <c r="A264" s="43">
        <v>258</v>
      </c>
      <c r="B264" s="19"/>
      <c r="C264" s="19"/>
      <c r="D264" s="19"/>
      <c r="E264" s="19"/>
      <c r="F264" s="19"/>
      <c r="G264" s="19"/>
      <c r="H264" s="106" t="str">
        <f>IF(C264="","",IF(C264="","",(VLOOKUP(C264,Listes!$B$31:$C$35,2,FALSE))))</f>
        <v/>
      </c>
      <c r="I264" s="210" t="str">
        <f t="shared" ref="I264:I327" si="8">IF(H264="Frais de déplacement (barèmes kilométriques) ",1,"")</f>
        <v/>
      </c>
      <c r="J264" s="210"/>
      <c r="K264" s="210"/>
      <c r="L264" s="210"/>
      <c r="M264" s="100" t="str">
        <f>IF(H264="","",IF(H264="","",(VLOOKUP(H264,Listes!$C$31:$D$35,2,FALSE))))</f>
        <v/>
      </c>
      <c r="N264" s="99" t="str">
        <f>IF($H264="","",IF($C264=Listes!$B$32,IF('Dépenses forfaitaires'!$E264&lt;=Listes!$B$53,('Dépenses forfaitaires'!$E264*(VLOOKUP('Dépenses forfaitaires'!$D264,Listes!$A$54:$E$60,2,FALSE))),IF('Dépenses forfaitaires'!$E264&gt;Listes!$E$53,('Dépenses forfaitaires'!$E264*(VLOOKUP('Dépenses forfaitaires'!$D264,Listes!$A$54:$E$60,5,FALSE))),('Dépenses forfaitaires'!$E264*(VLOOKUP('Dépenses forfaitaires'!$D264,Listes!$A$54:$E$60,3,FALSE)))+(VLOOKUP('Dépenses forfaitaires'!$D264,Listes!$A$54:$E$60,4,FALSE))))))</f>
        <v/>
      </c>
      <c r="O264" s="99" t="str">
        <f>IF($H264="","",IF($C264=Listes!$B$31,IF('Dépenses forfaitaires'!$E264&lt;=Listes!$B$42,('Dépenses forfaitaires'!$E264*(VLOOKUP('Dépenses forfaitaires'!$D264,Listes!$A$43:$E$49,2,FALSE))),IF('Dépenses forfaitaires'!$E264&gt;Listes!$D$42,('Dépenses forfaitaires'!$E264*(VLOOKUP('Dépenses forfaitaires'!$D264,Listes!$A$43:$E$49,5,FALSE))),('Dépenses forfaitaires'!$E264*(VLOOKUP('Dépenses forfaitaires'!$D264,Listes!$A$43:$E$49,3,FALSE)))+(VLOOKUP('Dépenses forfaitaires'!$D264,Listes!$A$43:$E$49,4,FALSE))))))</f>
        <v/>
      </c>
      <c r="P264" s="99" t="str">
        <f>IF($H264="","",IF($C264=Listes!$B$34,Listes!$I$31,IF($C264=Listes!$B$35,(VLOOKUP('Dépenses forfaitaires'!$F264,Listes!$E$31:$F$36,2,FALSE)),IF($C264=Listes!$B$33,IF('Dépenses forfaitaires'!$E264&lt;=Listes!$A$64,'Dépenses forfaitaires'!$E264*Listes!$A$65,IF('Dépenses forfaitaires'!$E264&gt;Listes!$D$64,'Dépenses forfaitaires'!$E264*Listes!$D$65,(('Dépenses forfaitaires'!$E264*Listes!$B$65)+Listes!$C$65)))))))</f>
        <v/>
      </c>
      <c r="Q264" s="100" t="str">
        <f t="shared" ref="Q264:Q327" si="9">IF($I264="","",($P264+$O264+$N264)*$I264)</f>
        <v/>
      </c>
      <c r="R264" s="210"/>
    </row>
    <row r="265" spans="1:18" ht="29.25" customHeight="1" x14ac:dyDescent="0.25">
      <c r="A265" s="43">
        <v>259</v>
      </c>
      <c r="B265" s="19"/>
      <c r="C265" s="19"/>
      <c r="D265" s="19"/>
      <c r="E265" s="19"/>
      <c r="F265" s="19"/>
      <c r="G265" s="19"/>
      <c r="H265" s="106" t="str">
        <f>IF(C265="","",IF(C265="","",(VLOOKUP(C265,Listes!$B$31:$C$35,2,FALSE))))</f>
        <v/>
      </c>
      <c r="I265" s="210" t="str">
        <f t="shared" si="8"/>
        <v/>
      </c>
      <c r="J265" s="210"/>
      <c r="K265" s="210"/>
      <c r="L265" s="210"/>
      <c r="M265" s="100" t="str">
        <f>IF(H265="","",IF(H265="","",(VLOOKUP(H265,Listes!$C$31:$D$35,2,FALSE))))</f>
        <v/>
      </c>
      <c r="N265" s="99" t="str">
        <f>IF($H265="","",IF($C265=Listes!$B$32,IF('Dépenses forfaitaires'!$E265&lt;=Listes!$B$53,('Dépenses forfaitaires'!$E265*(VLOOKUP('Dépenses forfaitaires'!$D265,Listes!$A$54:$E$60,2,FALSE))),IF('Dépenses forfaitaires'!$E265&gt;Listes!$E$53,('Dépenses forfaitaires'!$E265*(VLOOKUP('Dépenses forfaitaires'!$D265,Listes!$A$54:$E$60,5,FALSE))),('Dépenses forfaitaires'!$E265*(VLOOKUP('Dépenses forfaitaires'!$D265,Listes!$A$54:$E$60,3,FALSE)))+(VLOOKUP('Dépenses forfaitaires'!$D265,Listes!$A$54:$E$60,4,FALSE))))))</f>
        <v/>
      </c>
      <c r="O265" s="99" t="str">
        <f>IF($H265="","",IF($C265=Listes!$B$31,IF('Dépenses forfaitaires'!$E265&lt;=Listes!$B$42,('Dépenses forfaitaires'!$E265*(VLOOKUP('Dépenses forfaitaires'!$D265,Listes!$A$43:$E$49,2,FALSE))),IF('Dépenses forfaitaires'!$E265&gt;Listes!$D$42,('Dépenses forfaitaires'!$E265*(VLOOKUP('Dépenses forfaitaires'!$D265,Listes!$A$43:$E$49,5,FALSE))),('Dépenses forfaitaires'!$E265*(VLOOKUP('Dépenses forfaitaires'!$D265,Listes!$A$43:$E$49,3,FALSE)))+(VLOOKUP('Dépenses forfaitaires'!$D265,Listes!$A$43:$E$49,4,FALSE))))))</f>
        <v/>
      </c>
      <c r="P265" s="99" t="str">
        <f>IF($H265="","",IF($C265=Listes!$B$34,Listes!$I$31,IF($C265=Listes!$B$35,(VLOOKUP('Dépenses forfaitaires'!$F265,Listes!$E$31:$F$36,2,FALSE)),IF($C265=Listes!$B$33,IF('Dépenses forfaitaires'!$E265&lt;=Listes!$A$64,'Dépenses forfaitaires'!$E265*Listes!$A$65,IF('Dépenses forfaitaires'!$E265&gt;Listes!$D$64,'Dépenses forfaitaires'!$E265*Listes!$D$65,(('Dépenses forfaitaires'!$E265*Listes!$B$65)+Listes!$C$65)))))))</f>
        <v/>
      </c>
      <c r="Q265" s="100" t="str">
        <f t="shared" si="9"/>
        <v/>
      </c>
      <c r="R265" s="210"/>
    </row>
    <row r="266" spans="1:18" ht="29.25" customHeight="1" x14ac:dyDescent="0.25">
      <c r="A266" s="43">
        <v>260</v>
      </c>
      <c r="B266" s="19"/>
      <c r="C266" s="19"/>
      <c r="D266" s="19"/>
      <c r="E266" s="19"/>
      <c r="F266" s="19"/>
      <c r="G266" s="19"/>
      <c r="H266" s="106" t="str">
        <f>IF(C266="","",IF(C266="","",(VLOOKUP(C266,Listes!$B$31:$C$35,2,FALSE))))</f>
        <v/>
      </c>
      <c r="I266" s="210" t="str">
        <f t="shared" si="8"/>
        <v/>
      </c>
      <c r="J266" s="210"/>
      <c r="K266" s="210"/>
      <c r="L266" s="210"/>
      <c r="M266" s="100" t="str">
        <f>IF(H266="","",IF(H266="","",(VLOOKUP(H266,Listes!$C$31:$D$35,2,FALSE))))</f>
        <v/>
      </c>
      <c r="N266" s="99" t="str">
        <f>IF($H266="","",IF($C266=Listes!$B$32,IF('Dépenses forfaitaires'!$E266&lt;=Listes!$B$53,('Dépenses forfaitaires'!$E266*(VLOOKUP('Dépenses forfaitaires'!$D266,Listes!$A$54:$E$60,2,FALSE))),IF('Dépenses forfaitaires'!$E266&gt;Listes!$E$53,('Dépenses forfaitaires'!$E266*(VLOOKUP('Dépenses forfaitaires'!$D266,Listes!$A$54:$E$60,5,FALSE))),('Dépenses forfaitaires'!$E266*(VLOOKUP('Dépenses forfaitaires'!$D266,Listes!$A$54:$E$60,3,FALSE)))+(VLOOKUP('Dépenses forfaitaires'!$D266,Listes!$A$54:$E$60,4,FALSE))))))</f>
        <v/>
      </c>
      <c r="O266" s="99" t="str">
        <f>IF($H266="","",IF($C266=Listes!$B$31,IF('Dépenses forfaitaires'!$E266&lt;=Listes!$B$42,('Dépenses forfaitaires'!$E266*(VLOOKUP('Dépenses forfaitaires'!$D266,Listes!$A$43:$E$49,2,FALSE))),IF('Dépenses forfaitaires'!$E266&gt;Listes!$D$42,('Dépenses forfaitaires'!$E266*(VLOOKUP('Dépenses forfaitaires'!$D266,Listes!$A$43:$E$49,5,FALSE))),('Dépenses forfaitaires'!$E266*(VLOOKUP('Dépenses forfaitaires'!$D266,Listes!$A$43:$E$49,3,FALSE)))+(VLOOKUP('Dépenses forfaitaires'!$D266,Listes!$A$43:$E$49,4,FALSE))))))</f>
        <v/>
      </c>
      <c r="P266" s="99" t="str">
        <f>IF($H266="","",IF($C266=Listes!$B$34,Listes!$I$31,IF($C266=Listes!$B$35,(VLOOKUP('Dépenses forfaitaires'!$F266,Listes!$E$31:$F$36,2,FALSE)),IF($C266=Listes!$B$33,IF('Dépenses forfaitaires'!$E266&lt;=Listes!$A$64,'Dépenses forfaitaires'!$E266*Listes!$A$65,IF('Dépenses forfaitaires'!$E266&gt;Listes!$D$64,'Dépenses forfaitaires'!$E266*Listes!$D$65,(('Dépenses forfaitaires'!$E266*Listes!$B$65)+Listes!$C$65)))))))</f>
        <v/>
      </c>
      <c r="Q266" s="100" t="str">
        <f t="shared" si="9"/>
        <v/>
      </c>
      <c r="R266" s="210"/>
    </row>
    <row r="267" spans="1:18" ht="29.25" customHeight="1" x14ac:dyDescent="0.25">
      <c r="A267" s="43">
        <v>261</v>
      </c>
      <c r="B267" s="19"/>
      <c r="C267" s="19"/>
      <c r="D267" s="19"/>
      <c r="E267" s="19"/>
      <c r="F267" s="19"/>
      <c r="G267" s="19"/>
      <c r="H267" s="106" t="str">
        <f>IF(C267="","",IF(C267="","",(VLOOKUP(C267,Listes!$B$31:$C$35,2,FALSE))))</f>
        <v/>
      </c>
      <c r="I267" s="210" t="str">
        <f t="shared" si="8"/>
        <v/>
      </c>
      <c r="J267" s="210"/>
      <c r="K267" s="210"/>
      <c r="L267" s="210"/>
      <c r="M267" s="100" t="str">
        <f>IF(H267="","",IF(H267="","",(VLOOKUP(H267,Listes!$C$31:$D$35,2,FALSE))))</f>
        <v/>
      </c>
      <c r="N267" s="99" t="str">
        <f>IF($H267="","",IF($C267=Listes!$B$32,IF('Dépenses forfaitaires'!$E267&lt;=Listes!$B$53,('Dépenses forfaitaires'!$E267*(VLOOKUP('Dépenses forfaitaires'!$D267,Listes!$A$54:$E$60,2,FALSE))),IF('Dépenses forfaitaires'!$E267&gt;Listes!$E$53,('Dépenses forfaitaires'!$E267*(VLOOKUP('Dépenses forfaitaires'!$D267,Listes!$A$54:$E$60,5,FALSE))),('Dépenses forfaitaires'!$E267*(VLOOKUP('Dépenses forfaitaires'!$D267,Listes!$A$54:$E$60,3,FALSE)))+(VLOOKUP('Dépenses forfaitaires'!$D267,Listes!$A$54:$E$60,4,FALSE))))))</f>
        <v/>
      </c>
      <c r="O267" s="99" t="str">
        <f>IF($H267="","",IF($C267=Listes!$B$31,IF('Dépenses forfaitaires'!$E267&lt;=Listes!$B$42,('Dépenses forfaitaires'!$E267*(VLOOKUP('Dépenses forfaitaires'!$D267,Listes!$A$43:$E$49,2,FALSE))),IF('Dépenses forfaitaires'!$E267&gt;Listes!$D$42,('Dépenses forfaitaires'!$E267*(VLOOKUP('Dépenses forfaitaires'!$D267,Listes!$A$43:$E$49,5,FALSE))),('Dépenses forfaitaires'!$E267*(VLOOKUP('Dépenses forfaitaires'!$D267,Listes!$A$43:$E$49,3,FALSE)))+(VLOOKUP('Dépenses forfaitaires'!$D267,Listes!$A$43:$E$49,4,FALSE))))))</f>
        <v/>
      </c>
      <c r="P267" s="99" t="str">
        <f>IF($H267="","",IF($C267=Listes!$B$34,Listes!$I$31,IF($C267=Listes!$B$35,(VLOOKUP('Dépenses forfaitaires'!$F267,Listes!$E$31:$F$36,2,FALSE)),IF($C267=Listes!$B$33,IF('Dépenses forfaitaires'!$E267&lt;=Listes!$A$64,'Dépenses forfaitaires'!$E267*Listes!$A$65,IF('Dépenses forfaitaires'!$E267&gt;Listes!$D$64,'Dépenses forfaitaires'!$E267*Listes!$D$65,(('Dépenses forfaitaires'!$E267*Listes!$B$65)+Listes!$C$65)))))))</f>
        <v/>
      </c>
      <c r="Q267" s="100" t="str">
        <f t="shared" si="9"/>
        <v/>
      </c>
      <c r="R267" s="210"/>
    </row>
    <row r="268" spans="1:18" ht="29.25" customHeight="1" x14ac:dyDescent="0.25">
      <c r="A268" s="43">
        <v>262</v>
      </c>
      <c r="B268" s="19"/>
      <c r="C268" s="19"/>
      <c r="D268" s="19"/>
      <c r="E268" s="19"/>
      <c r="F268" s="19"/>
      <c r="G268" s="19"/>
      <c r="H268" s="106" t="str">
        <f>IF(C268="","",IF(C268="","",(VLOOKUP(C268,Listes!$B$31:$C$35,2,FALSE))))</f>
        <v/>
      </c>
      <c r="I268" s="210" t="str">
        <f t="shared" si="8"/>
        <v/>
      </c>
      <c r="J268" s="210"/>
      <c r="K268" s="210"/>
      <c r="L268" s="210"/>
      <c r="M268" s="100" t="str">
        <f>IF(H268="","",IF(H268="","",(VLOOKUP(H268,Listes!$C$31:$D$35,2,FALSE))))</f>
        <v/>
      </c>
      <c r="N268" s="99" t="str">
        <f>IF($H268="","",IF($C268=Listes!$B$32,IF('Dépenses forfaitaires'!$E268&lt;=Listes!$B$53,('Dépenses forfaitaires'!$E268*(VLOOKUP('Dépenses forfaitaires'!$D268,Listes!$A$54:$E$60,2,FALSE))),IF('Dépenses forfaitaires'!$E268&gt;Listes!$E$53,('Dépenses forfaitaires'!$E268*(VLOOKUP('Dépenses forfaitaires'!$D268,Listes!$A$54:$E$60,5,FALSE))),('Dépenses forfaitaires'!$E268*(VLOOKUP('Dépenses forfaitaires'!$D268,Listes!$A$54:$E$60,3,FALSE)))+(VLOOKUP('Dépenses forfaitaires'!$D268,Listes!$A$54:$E$60,4,FALSE))))))</f>
        <v/>
      </c>
      <c r="O268" s="99" t="str">
        <f>IF($H268="","",IF($C268=Listes!$B$31,IF('Dépenses forfaitaires'!$E268&lt;=Listes!$B$42,('Dépenses forfaitaires'!$E268*(VLOOKUP('Dépenses forfaitaires'!$D268,Listes!$A$43:$E$49,2,FALSE))),IF('Dépenses forfaitaires'!$E268&gt;Listes!$D$42,('Dépenses forfaitaires'!$E268*(VLOOKUP('Dépenses forfaitaires'!$D268,Listes!$A$43:$E$49,5,FALSE))),('Dépenses forfaitaires'!$E268*(VLOOKUP('Dépenses forfaitaires'!$D268,Listes!$A$43:$E$49,3,FALSE)))+(VLOOKUP('Dépenses forfaitaires'!$D268,Listes!$A$43:$E$49,4,FALSE))))))</f>
        <v/>
      </c>
      <c r="P268" s="99" t="str">
        <f>IF($H268="","",IF($C268=Listes!$B$34,Listes!$I$31,IF($C268=Listes!$B$35,(VLOOKUP('Dépenses forfaitaires'!$F268,Listes!$E$31:$F$36,2,FALSE)),IF($C268=Listes!$B$33,IF('Dépenses forfaitaires'!$E268&lt;=Listes!$A$64,'Dépenses forfaitaires'!$E268*Listes!$A$65,IF('Dépenses forfaitaires'!$E268&gt;Listes!$D$64,'Dépenses forfaitaires'!$E268*Listes!$D$65,(('Dépenses forfaitaires'!$E268*Listes!$B$65)+Listes!$C$65)))))))</f>
        <v/>
      </c>
      <c r="Q268" s="100" t="str">
        <f t="shared" si="9"/>
        <v/>
      </c>
      <c r="R268" s="210"/>
    </row>
    <row r="269" spans="1:18" ht="29.25" customHeight="1" x14ac:dyDescent="0.25">
      <c r="A269" s="43">
        <v>263</v>
      </c>
      <c r="B269" s="19"/>
      <c r="C269" s="19"/>
      <c r="D269" s="19"/>
      <c r="E269" s="19"/>
      <c r="F269" s="19"/>
      <c r="G269" s="19"/>
      <c r="H269" s="106" t="str">
        <f>IF(C269="","",IF(C269="","",(VLOOKUP(C269,Listes!$B$31:$C$35,2,FALSE))))</f>
        <v/>
      </c>
      <c r="I269" s="210" t="str">
        <f t="shared" si="8"/>
        <v/>
      </c>
      <c r="J269" s="210"/>
      <c r="K269" s="210"/>
      <c r="L269" s="210"/>
      <c r="M269" s="100" t="str">
        <f>IF(H269="","",IF(H269="","",(VLOOKUP(H269,Listes!$C$31:$D$35,2,FALSE))))</f>
        <v/>
      </c>
      <c r="N269" s="99" t="str">
        <f>IF($H269="","",IF($C269=Listes!$B$32,IF('Dépenses forfaitaires'!$E269&lt;=Listes!$B$53,('Dépenses forfaitaires'!$E269*(VLOOKUP('Dépenses forfaitaires'!$D269,Listes!$A$54:$E$60,2,FALSE))),IF('Dépenses forfaitaires'!$E269&gt;Listes!$E$53,('Dépenses forfaitaires'!$E269*(VLOOKUP('Dépenses forfaitaires'!$D269,Listes!$A$54:$E$60,5,FALSE))),('Dépenses forfaitaires'!$E269*(VLOOKUP('Dépenses forfaitaires'!$D269,Listes!$A$54:$E$60,3,FALSE)))+(VLOOKUP('Dépenses forfaitaires'!$D269,Listes!$A$54:$E$60,4,FALSE))))))</f>
        <v/>
      </c>
      <c r="O269" s="99" t="str">
        <f>IF($H269="","",IF($C269=Listes!$B$31,IF('Dépenses forfaitaires'!$E269&lt;=Listes!$B$42,('Dépenses forfaitaires'!$E269*(VLOOKUP('Dépenses forfaitaires'!$D269,Listes!$A$43:$E$49,2,FALSE))),IF('Dépenses forfaitaires'!$E269&gt;Listes!$D$42,('Dépenses forfaitaires'!$E269*(VLOOKUP('Dépenses forfaitaires'!$D269,Listes!$A$43:$E$49,5,FALSE))),('Dépenses forfaitaires'!$E269*(VLOOKUP('Dépenses forfaitaires'!$D269,Listes!$A$43:$E$49,3,FALSE)))+(VLOOKUP('Dépenses forfaitaires'!$D269,Listes!$A$43:$E$49,4,FALSE))))))</f>
        <v/>
      </c>
      <c r="P269" s="99" t="str">
        <f>IF($H269="","",IF($C269=Listes!$B$34,Listes!$I$31,IF($C269=Listes!$B$35,(VLOOKUP('Dépenses forfaitaires'!$F269,Listes!$E$31:$F$36,2,FALSE)),IF($C269=Listes!$B$33,IF('Dépenses forfaitaires'!$E269&lt;=Listes!$A$64,'Dépenses forfaitaires'!$E269*Listes!$A$65,IF('Dépenses forfaitaires'!$E269&gt;Listes!$D$64,'Dépenses forfaitaires'!$E269*Listes!$D$65,(('Dépenses forfaitaires'!$E269*Listes!$B$65)+Listes!$C$65)))))))</f>
        <v/>
      </c>
      <c r="Q269" s="100" t="str">
        <f t="shared" si="9"/>
        <v/>
      </c>
      <c r="R269" s="210"/>
    </row>
    <row r="270" spans="1:18" ht="29.25" customHeight="1" x14ac:dyDescent="0.25">
      <c r="A270" s="43">
        <v>264</v>
      </c>
      <c r="B270" s="19"/>
      <c r="C270" s="19"/>
      <c r="D270" s="19"/>
      <c r="E270" s="19"/>
      <c r="F270" s="19"/>
      <c r="G270" s="19"/>
      <c r="H270" s="106" t="str">
        <f>IF(C270="","",IF(C270="","",(VLOOKUP(C270,Listes!$B$31:$C$35,2,FALSE))))</f>
        <v/>
      </c>
      <c r="I270" s="210" t="str">
        <f t="shared" si="8"/>
        <v/>
      </c>
      <c r="J270" s="210"/>
      <c r="K270" s="210"/>
      <c r="L270" s="210"/>
      <c r="M270" s="100" t="str">
        <f>IF(H270="","",IF(H270="","",(VLOOKUP(H270,Listes!$C$31:$D$35,2,FALSE))))</f>
        <v/>
      </c>
      <c r="N270" s="99" t="str">
        <f>IF($H270="","",IF($C270=Listes!$B$32,IF('Dépenses forfaitaires'!$E270&lt;=Listes!$B$53,('Dépenses forfaitaires'!$E270*(VLOOKUP('Dépenses forfaitaires'!$D270,Listes!$A$54:$E$60,2,FALSE))),IF('Dépenses forfaitaires'!$E270&gt;Listes!$E$53,('Dépenses forfaitaires'!$E270*(VLOOKUP('Dépenses forfaitaires'!$D270,Listes!$A$54:$E$60,5,FALSE))),('Dépenses forfaitaires'!$E270*(VLOOKUP('Dépenses forfaitaires'!$D270,Listes!$A$54:$E$60,3,FALSE)))+(VLOOKUP('Dépenses forfaitaires'!$D270,Listes!$A$54:$E$60,4,FALSE))))))</f>
        <v/>
      </c>
      <c r="O270" s="99" t="str">
        <f>IF($H270="","",IF($C270=Listes!$B$31,IF('Dépenses forfaitaires'!$E270&lt;=Listes!$B$42,('Dépenses forfaitaires'!$E270*(VLOOKUP('Dépenses forfaitaires'!$D270,Listes!$A$43:$E$49,2,FALSE))),IF('Dépenses forfaitaires'!$E270&gt;Listes!$D$42,('Dépenses forfaitaires'!$E270*(VLOOKUP('Dépenses forfaitaires'!$D270,Listes!$A$43:$E$49,5,FALSE))),('Dépenses forfaitaires'!$E270*(VLOOKUP('Dépenses forfaitaires'!$D270,Listes!$A$43:$E$49,3,FALSE)))+(VLOOKUP('Dépenses forfaitaires'!$D270,Listes!$A$43:$E$49,4,FALSE))))))</f>
        <v/>
      </c>
      <c r="P270" s="99" t="str">
        <f>IF($H270="","",IF($C270=Listes!$B$34,Listes!$I$31,IF($C270=Listes!$B$35,(VLOOKUP('Dépenses forfaitaires'!$F270,Listes!$E$31:$F$36,2,FALSE)),IF($C270=Listes!$B$33,IF('Dépenses forfaitaires'!$E270&lt;=Listes!$A$64,'Dépenses forfaitaires'!$E270*Listes!$A$65,IF('Dépenses forfaitaires'!$E270&gt;Listes!$D$64,'Dépenses forfaitaires'!$E270*Listes!$D$65,(('Dépenses forfaitaires'!$E270*Listes!$B$65)+Listes!$C$65)))))))</f>
        <v/>
      </c>
      <c r="Q270" s="100" t="str">
        <f t="shared" si="9"/>
        <v/>
      </c>
      <c r="R270" s="210"/>
    </row>
    <row r="271" spans="1:18" ht="29.25" customHeight="1" x14ac:dyDescent="0.25">
      <c r="A271" s="43">
        <v>265</v>
      </c>
      <c r="B271" s="19"/>
      <c r="C271" s="19"/>
      <c r="D271" s="19"/>
      <c r="E271" s="19"/>
      <c r="F271" s="19"/>
      <c r="G271" s="19"/>
      <c r="H271" s="106" t="str">
        <f>IF(C271="","",IF(C271="","",(VLOOKUP(C271,Listes!$B$31:$C$35,2,FALSE))))</f>
        <v/>
      </c>
      <c r="I271" s="210" t="str">
        <f t="shared" si="8"/>
        <v/>
      </c>
      <c r="J271" s="210"/>
      <c r="K271" s="210"/>
      <c r="L271" s="210"/>
      <c r="M271" s="100" t="str">
        <f>IF(H271="","",IF(H271="","",(VLOOKUP(H271,Listes!$C$31:$D$35,2,FALSE))))</f>
        <v/>
      </c>
      <c r="N271" s="99" t="str">
        <f>IF($H271="","",IF($C271=Listes!$B$32,IF('Dépenses forfaitaires'!$E271&lt;=Listes!$B$53,('Dépenses forfaitaires'!$E271*(VLOOKUP('Dépenses forfaitaires'!$D271,Listes!$A$54:$E$60,2,FALSE))),IF('Dépenses forfaitaires'!$E271&gt;Listes!$E$53,('Dépenses forfaitaires'!$E271*(VLOOKUP('Dépenses forfaitaires'!$D271,Listes!$A$54:$E$60,5,FALSE))),('Dépenses forfaitaires'!$E271*(VLOOKUP('Dépenses forfaitaires'!$D271,Listes!$A$54:$E$60,3,FALSE)))+(VLOOKUP('Dépenses forfaitaires'!$D271,Listes!$A$54:$E$60,4,FALSE))))))</f>
        <v/>
      </c>
      <c r="O271" s="99" t="str">
        <f>IF($H271="","",IF($C271=Listes!$B$31,IF('Dépenses forfaitaires'!$E271&lt;=Listes!$B$42,('Dépenses forfaitaires'!$E271*(VLOOKUP('Dépenses forfaitaires'!$D271,Listes!$A$43:$E$49,2,FALSE))),IF('Dépenses forfaitaires'!$E271&gt;Listes!$D$42,('Dépenses forfaitaires'!$E271*(VLOOKUP('Dépenses forfaitaires'!$D271,Listes!$A$43:$E$49,5,FALSE))),('Dépenses forfaitaires'!$E271*(VLOOKUP('Dépenses forfaitaires'!$D271,Listes!$A$43:$E$49,3,FALSE)))+(VLOOKUP('Dépenses forfaitaires'!$D271,Listes!$A$43:$E$49,4,FALSE))))))</f>
        <v/>
      </c>
      <c r="P271" s="99" t="str">
        <f>IF($H271="","",IF($C271=Listes!$B$34,Listes!$I$31,IF($C271=Listes!$B$35,(VLOOKUP('Dépenses forfaitaires'!$F271,Listes!$E$31:$F$36,2,FALSE)),IF($C271=Listes!$B$33,IF('Dépenses forfaitaires'!$E271&lt;=Listes!$A$64,'Dépenses forfaitaires'!$E271*Listes!$A$65,IF('Dépenses forfaitaires'!$E271&gt;Listes!$D$64,'Dépenses forfaitaires'!$E271*Listes!$D$65,(('Dépenses forfaitaires'!$E271*Listes!$B$65)+Listes!$C$65)))))))</f>
        <v/>
      </c>
      <c r="Q271" s="100" t="str">
        <f t="shared" si="9"/>
        <v/>
      </c>
      <c r="R271" s="210"/>
    </row>
    <row r="272" spans="1:18" ht="29.25" customHeight="1" x14ac:dyDescent="0.25">
      <c r="A272" s="43">
        <v>266</v>
      </c>
      <c r="B272" s="19"/>
      <c r="C272" s="19"/>
      <c r="D272" s="19"/>
      <c r="E272" s="19"/>
      <c r="F272" s="19"/>
      <c r="G272" s="19"/>
      <c r="H272" s="106" t="str">
        <f>IF(C272="","",IF(C272="","",(VLOOKUP(C272,Listes!$B$31:$C$35,2,FALSE))))</f>
        <v/>
      </c>
      <c r="I272" s="210" t="str">
        <f t="shared" si="8"/>
        <v/>
      </c>
      <c r="J272" s="210"/>
      <c r="K272" s="210"/>
      <c r="L272" s="210"/>
      <c r="M272" s="100" t="str">
        <f>IF(H272="","",IF(H272="","",(VLOOKUP(H272,Listes!$C$31:$D$35,2,FALSE))))</f>
        <v/>
      </c>
      <c r="N272" s="99" t="str">
        <f>IF($H272="","",IF($C272=Listes!$B$32,IF('Dépenses forfaitaires'!$E272&lt;=Listes!$B$53,('Dépenses forfaitaires'!$E272*(VLOOKUP('Dépenses forfaitaires'!$D272,Listes!$A$54:$E$60,2,FALSE))),IF('Dépenses forfaitaires'!$E272&gt;Listes!$E$53,('Dépenses forfaitaires'!$E272*(VLOOKUP('Dépenses forfaitaires'!$D272,Listes!$A$54:$E$60,5,FALSE))),('Dépenses forfaitaires'!$E272*(VLOOKUP('Dépenses forfaitaires'!$D272,Listes!$A$54:$E$60,3,FALSE)))+(VLOOKUP('Dépenses forfaitaires'!$D272,Listes!$A$54:$E$60,4,FALSE))))))</f>
        <v/>
      </c>
      <c r="O272" s="99" t="str">
        <f>IF($H272="","",IF($C272=Listes!$B$31,IF('Dépenses forfaitaires'!$E272&lt;=Listes!$B$42,('Dépenses forfaitaires'!$E272*(VLOOKUP('Dépenses forfaitaires'!$D272,Listes!$A$43:$E$49,2,FALSE))),IF('Dépenses forfaitaires'!$E272&gt;Listes!$D$42,('Dépenses forfaitaires'!$E272*(VLOOKUP('Dépenses forfaitaires'!$D272,Listes!$A$43:$E$49,5,FALSE))),('Dépenses forfaitaires'!$E272*(VLOOKUP('Dépenses forfaitaires'!$D272,Listes!$A$43:$E$49,3,FALSE)))+(VLOOKUP('Dépenses forfaitaires'!$D272,Listes!$A$43:$E$49,4,FALSE))))))</f>
        <v/>
      </c>
      <c r="P272" s="99" t="str">
        <f>IF($H272="","",IF($C272=Listes!$B$34,Listes!$I$31,IF($C272=Listes!$B$35,(VLOOKUP('Dépenses forfaitaires'!$F272,Listes!$E$31:$F$36,2,FALSE)),IF($C272=Listes!$B$33,IF('Dépenses forfaitaires'!$E272&lt;=Listes!$A$64,'Dépenses forfaitaires'!$E272*Listes!$A$65,IF('Dépenses forfaitaires'!$E272&gt;Listes!$D$64,'Dépenses forfaitaires'!$E272*Listes!$D$65,(('Dépenses forfaitaires'!$E272*Listes!$B$65)+Listes!$C$65)))))))</f>
        <v/>
      </c>
      <c r="Q272" s="100" t="str">
        <f t="shared" si="9"/>
        <v/>
      </c>
      <c r="R272" s="210"/>
    </row>
    <row r="273" spans="1:18" ht="29.25" customHeight="1" x14ac:dyDescent="0.25">
      <c r="A273" s="43">
        <v>267</v>
      </c>
      <c r="B273" s="19"/>
      <c r="C273" s="19"/>
      <c r="D273" s="19"/>
      <c r="E273" s="19"/>
      <c r="F273" s="19"/>
      <c r="G273" s="19"/>
      <c r="H273" s="106" t="str">
        <f>IF(C273="","",IF(C273="","",(VLOOKUP(C273,Listes!$B$31:$C$35,2,FALSE))))</f>
        <v/>
      </c>
      <c r="I273" s="210" t="str">
        <f t="shared" si="8"/>
        <v/>
      </c>
      <c r="J273" s="210"/>
      <c r="K273" s="210"/>
      <c r="L273" s="210"/>
      <c r="M273" s="100" t="str">
        <f>IF(H273="","",IF(H273="","",(VLOOKUP(H273,Listes!$C$31:$D$35,2,FALSE))))</f>
        <v/>
      </c>
      <c r="N273" s="99" t="str">
        <f>IF($H273="","",IF($C273=Listes!$B$32,IF('Dépenses forfaitaires'!$E273&lt;=Listes!$B$53,('Dépenses forfaitaires'!$E273*(VLOOKUP('Dépenses forfaitaires'!$D273,Listes!$A$54:$E$60,2,FALSE))),IF('Dépenses forfaitaires'!$E273&gt;Listes!$E$53,('Dépenses forfaitaires'!$E273*(VLOOKUP('Dépenses forfaitaires'!$D273,Listes!$A$54:$E$60,5,FALSE))),('Dépenses forfaitaires'!$E273*(VLOOKUP('Dépenses forfaitaires'!$D273,Listes!$A$54:$E$60,3,FALSE)))+(VLOOKUP('Dépenses forfaitaires'!$D273,Listes!$A$54:$E$60,4,FALSE))))))</f>
        <v/>
      </c>
      <c r="O273" s="99" t="str">
        <f>IF($H273="","",IF($C273=Listes!$B$31,IF('Dépenses forfaitaires'!$E273&lt;=Listes!$B$42,('Dépenses forfaitaires'!$E273*(VLOOKUP('Dépenses forfaitaires'!$D273,Listes!$A$43:$E$49,2,FALSE))),IF('Dépenses forfaitaires'!$E273&gt;Listes!$D$42,('Dépenses forfaitaires'!$E273*(VLOOKUP('Dépenses forfaitaires'!$D273,Listes!$A$43:$E$49,5,FALSE))),('Dépenses forfaitaires'!$E273*(VLOOKUP('Dépenses forfaitaires'!$D273,Listes!$A$43:$E$49,3,FALSE)))+(VLOOKUP('Dépenses forfaitaires'!$D273,Listes!$A$43:$E$49,4,FALSE))))))</f>
        <v/>
      </c>
      <c r="P273" s="99" t="str">
        <f>IF($H273="","",IF($C273=Listes!$B$34,Listes!$I$31,IF($C273=Listes!$B$35,(VLOOKUP('Dépenses forfaitaires'!$F273,Listes!$E$31:$F$36,2,FALSE)),IF($C273=Listes!$B$33,IF('Dépenses forfaitaires'!$E273&lt;=Listes!$A$64,'Dépenses forfaitaires'!$E273*Listes!$A$65,IF('Dépenses forfaitaires'!$E273&gt;Listes!$D$64,'Dépenses forfaitaires'!$E273*Listes!$D$65,(('Dépenses forfaitaires'!$E273*Listes!$B$65)+Listes!$C$65)))))))</f>
        <v/>
      </c>
      <c r="Q273" s="100" t="str">
        <f t="shared" si="9"/>
        <v/>
      </c>
      <c r="R273" s="210"/>
    </row>
    <row r="274" spans="1:18" ht="29.25" customHeight="1" x14ac:dyDescent="0.25">
      <c r="A274" s="43">
        <v>268</v>
      </c>
      <c r="B274" s="19"/>
      <c r="C274" s="19"/>
      <c r="D274" s="19"/>
      <c r="E274" s="19"/>
      <c r="F274" s="19"/>
      <c r="G274" s="19"/>
      <c r="H274" s="106" t="str">
        <f>IF(C274="","",IF(C274="","",(VLOOKUP(C274,Listes!$B$31:$C$35,2,FALSE))))</f>
        <v/>
      </c>
      <c r="I274" s="210" t="str">
        <f t="shared" si="8"/>
        <v/>
      </c>
      <c r="J274" s="210"/>
      <c r="K274" s="210"/>
      <c r="L274" s="210"/>
      <c r="M274" s="100" t="str">
        <f>IF(H274="","",IF(H274="","",(VLOOKUP(H274,Listes!$C$31:$D$35,2,FALSE))))</f>
        <v/>
      </c>
      <c r="N274" s="99" t="str">
        <f>IF($H274="","",IF($C274=Listes!$B$32,IF('Dépenses forfaitaires'!$E274&lt;=Listes!$B$53,('Dépenses forfaitaires'!$E274*(VLOOKUP('Dépenses forfaitaires'!$D274,Listes!$A$54:$E$60,2,FALSE))),IF('Dépenses forfaitaires'!$E274&gt;Listes!$E$53,('Dépenses forfaitaires'!$E274*(VLOOKUP('Dépenses forfaitaires'!$D274,Listes!$A$54:$E$60,5,FALSE))),('Dépenses forfaitaires'!$E274*(VLOOKUP('Dépenses forfaitaires'!$D274,Listes!$A$54:$E$60,3,FALSE)))+(VLOOKUP('Dépenses forfaitaires'!$D274,Listes!$A$54:$E$60,4,FALSE))))))</f>
        <v/>
      </c>
      <c r="O274" s="99" t="str">
        <f>IF($H274="","",IF($C274=Listes!$B$31,IF('Dépenses forfaitaires'!$E274&lt;=Listes!$B$42,('Dépenses forfaitaires'!$E274*(VLOOKUP('Dépenses forfaitaires'!$D274,Listes!$A$43:$E$49,2,FALSE))),IF('Dépenses forfaitaires'!$E274&gt;Listes!$D$42,('Dépenses forfaitaires'!$E274*(VLOOKUP('Dépenses forfaitaires'!$D274,Listes!$A$43:$E$49,5,FALSE))),('Dépenses forfaitaires'!$E274*(VLOOKUP('Dépenses forfaitaires'!$D274,Listes!$A$43:$E$49,3,FALSE)))+(VLOOKUP('Dépenses forfaitaires'!$D274,Listes!$A$43:$E$49,4,FALSE))))))</f>
        <v/>
      </c>
      <c r="P274" s="99" t="str">
        <f>IF($H274="","",IF($C274=Listes!$B$34,Listes!$I$31,IF($C274=Listes!$B$35,(VLOOKUP('Dépenses forfaitaires'!$F274,Listes!$E$31:$F$36,2,FALSE)),IF($C274=Listes!$B$33,IF('Dépenses forfaitaires'!$E274&lt;=Listes!$A$64,'Dépenses forfaitaires'!$E274*Listes!$A$65,IF('Dépenses forfaitaires'!$E274&gt;Listes!$D$64,'Dépenses forfaitaires'!$E274*Listes!$D$65,(('Dépenses forfaitaires'!$E274*Listes!$B$65)+Listes!$C$65)))))))</f>
        <v/>
      </c>
      <c r="Q274" s="100" t="str">
        <f t="shared" si="9"/>
        <v/>
      </c>
      <c r="R274" s="210"/>
    </row>
    <row r="275" spans="1:18" ht="29.25" customHeight="1" x14ac:dyDescent="0.25">
      <c r="A275" s="43">
        <v>269</v>
      </c>
      <c r="B275" s="19"/>
      <c r="C275" s="19"/>
      <c r="D275" s="19"/>
      <c r="E275" s="19"/>
      <c r="F275" s="19"/>
      <c r="G275" s="19"/>
      <c r="H275" s="106" t="str">
        <f>IF(C275="","",IF(C275="","",(VLOOKUP(C275,Listes!$B$31:$C$35,2,FALSE))))</f>
        <v/>
      </c>
      <c r="I275" s="210" t="str">
        <f t="shared" si="8"/>
        <v/>
      </c>
      <c r="J275" s="210"/>
      <c r="K275" s="210"/>
      <c r="L275" s="210"/>
      <c r="M275" s="100" t="str">
        <f>IF(H275="","",IF(H275="","",(VLOOKUP(H275,Listes!$C$31:$D$35,2,FALSE))))</f>
        <v/>
      </c>
      <c r="N275" s="99" t="str">
        <f>IF($H275="","",IF($C275=Listes!$B$32,IF('Dépenses forfaitaires'!$E275&lt;=Listes!$B$53,('Dépenses forfaitaires'!$E275*(VLOOKUP('Dépenses forfaitaires'!$D275,Listes!$A$54:$E$60,2,FALSE))),IF('Dépenses forfaitaires'!$E275&gt;Listes!$E$53,('Dépenses forfaitaires'!$E275*(VLOOKUP('Dépenses forfaitaires'!$D275,Listes!$A$54:$E$60,5,FALSE))),('Dépenses forfaitaires'!$E275*(VLOOKUP('Dépenses forfaitaires'!$D275,Listes!$A$54:$E$60,3,FALSE)))+(VLOOKUP('Dépenses forfaitaires'!$D275,Listes!$A$54:$E$60,4,FALSE))))))</f>
        <v/>
      </c>
      <c r="O275" s="99" t="str">
        <f>IF($H275="","",IF($C275=Listes!$B$31,IF('Dépenses forfaitaires'!$E275&lt;=Listes!$B$42,('Dépenses forfaitaires'!$E275*(VLOOKUP('Dépenses forfaitaires'!$D275,Listes!$A$43:$E$49,2,FALSE))),IF('Dépenses forfaitaires'!$E275&gt;Listes!$D$42,('Dépenses forfaitaires'!$E275*(VLOOKUP('Dépenses forfaitaires'!$D275,Listes!$A$43:$E$49,5,FALSE))),('Dépenses forfaitaires'!$E275*(VLOOKUP('Dépenses forfaitaires'!$D275,Listes!$A$43:$E$49,3,FALSE)))+(VLOOKUP('Dépenses forfaitaires'!$D275,Listes!$A$43:$E$49,4,FALSE))))))</f>
        <v/>
      </c>
      <c r="P275" s="99" t="str">
        <f>IF($H275="","",IF($C275=Listes!$B$34,Listes!$I$31,IF($C275=Listes!$B$35,(VLOOKUP('Dépenses forfaitaires'!$F275,Listes!$E$31:$F$36,2,FALSE)),IF($C275=Listes!$B$33,IF('Dépenses forfaitaires'!$E275&lt;=Listes!$A$64,'Dépenses forfaitaires'!$E275*Listes!$A$65,IF('Dépenses forfaitaires'!$E275&gt;Listes!$D$64,'Dépenses forfaitaires'!$E275*Listes!$D$65,(('Dépenses forfaitaires'!$E275*Listes!$B$65)+Listes!$C$65)))))))</f>
        <v/>
      </c>
      <c r="Q275" s="100" t="str">
        <f t="shared" si="9"/>
        <v/>
      </c>
      <c r="R275" s="210"/>
    </row>
    <row r="276" spans="1:18" ht="29.25" customHeight="1" x14ac:dyDescent="0.25">
      <c r="A276" s="43">
        <v>270</v>
      </c>
      <c r="B276" s="19"/>
      <c r="C276" s="19"/>
      <c r="D276" s="19"/>
      <c r="E276" s="19"/>
      <c r="F276" s="19"/>
      <c r="G276" s="19"/>
      <c r="H276" s="106" t="str">
        <f>IF(C276="","",IF(C276="","",(VLOOKUP(C276,Listes!$B$31:$C$35,2,FALSE))))</f>
        <v/>
      </c>
      <c r="I276" s="210" t="str">
        <f t="shared" si="8"/>
        <v/>
      </c>
      <c r="J276" s="210"/>
      <c r="K276" s="210"/>
      <c r="L276" s="210"/>
      <c r="M276" s="100" t="str">
        <f>IF(H276="","",IF(H276="","",(VLOOKUP(H276,Listes!$C$31:$D$35,2,FALSE))))</f>
        <v/>
      </c>
      <c r="N276" s="99" t="str">
        <f>IF($H276="","",IF($C276=Listes!$B$32,IF('Dépenses forfaitaires'!$E276&lt;=Listes!$B$53,('Dépenses forfaitaires'!$E276*(VLOOKUP('Dépenses forfaitaires'!$D276,Listes!$A$54:$E$60,2,FALSE))),IF('Dépenses forfaitaires'!$E276&gt;Listes!$E$53,('Dépenses forfaitaires'!$E276*(VLOOKUP('Dépenses forfaitaires'!$D276,Listes!$A$54:$E$60,5,FALSE))),('Dépenses forfaitaires'!$E276*(VLOOKUP('Dépenses forfaitaires'!$D276,Listes!$A$54:$E$60,3,FALSE)))+(VLOOKUP('Dépenses forfaitaires'!$D276,Listes!$A$54:$E$60,4,FALSE))))))</f>
        <v/>
      </c>
      <c r="O276" s="99" t="str">
        <f>IF($H276="","",IF($C276=Listes!$B$31,IF('Dépenses forfaitaires'!$E276&lt;=Listes!$B$42,('Dépenses forfaitaires'!$E276*(VLOOKUP('Dépenses forfaitaires'!$D276,Listes!$A$43:$E$49,2,FALSE))),IF('Dépenses forfaitaires'!$E276&gt;Listes!$D$42,('Dépenses forfaitaires'!$E276*(VLOOKUP('Dépenses forfaitaires'!$D276,Listes!$A$43:$E$49,5,FALSE))),('Dépenses forfaitaires'!$E276*(VLOOKUP('Dépenses forfaitaires'!$D276,Listes!$A$43:$E$49,3,FALSE)))+(VLOOKUP('Dépenses forfaitaires'!$D276,Listes!$A$43:$E$49,4,FALSE))))))</f>
        <v/>
      </c>
      <c r="P276" s="99" t="str">
        <f>IF($H276="","",IF($C276=Listes!$B$34,Listes!$I$31,IF($C276=Listes!$B$35,(VLOOKUP('Dépenses forfaitaires'!$F276,Listes!$E$31:$F$36,2,FALSE)),IF($C276=Listes!$B$33,IF('Dépenses forfaitaires'!$E276&lt;=Listes!$A$64,'Dépenses forfaitaires'!$E276*Listes!$A$65,IF('Dépenses forfaitaires'!$E276&gt;Listes!$D$64,'Dépenses forfaitaires'!$E276*Listes!$D$65,(('Dépenses forfaitaires'!$E276*Listes!$B$65)+Listes!$C$65)))))))</f>
        <v/>
      </c>
      <c r="Q276" s="100" t="str">
        <f t="shared" si="9"/>
        <v/>
      </c>
      <c r="R276" s="210"/>
    </row>
    <row r="277" spans="1:18" ht="29.25" customHeight="1" x14ac:dyDescent="0.25">
      <c r="A277" s="43">
        <v>271</v>
      </c>
      <c r="B277" s="19"/>
      <c r="C277" s="19"/>
      <c r="D277" s="19"/>
      <c r="E277" s="19"/>
      <c r="F277" s="19"/>
      <c r="G277" s="19"/>
      <c r="H277" s="106" t="str">
        <f>IF(C277="","",IF(C277="","",(VLOOKUP(C277,Listes!$B$31:$C$35,2,FALSE))))</f>
        <v/>
      </c>
      <c r="I277" s="210" t="str">
        <f t="shared" si="8"/>
        <v/>
      </c>
      <c r="J277" s="210"/>
      <c r="K277" s="210"/>
      <c r="L277" s="210"/>
      <c r="M277" s="100" t="str">
        <f>IF(H277="","",IF(H277="","",(VLOOKUP(H277,Listes!$C$31:$D$35,2,FALSE))))</f>
        <v/>
      </c>
      <c r="N277" s="99" t="str">
        <f>IF($H277="","",IF($C277=Listes!$B$32,IF('Dépenses forfaitaires'!$E277&lt;=Listes!$B$53,('Dépenses forfaitaires'!$E277*(VLOOKUP('Dépenses forfaitaires'!$D277,Listes!$A$54:$E$60,2,FALSE))),IF('Dépenses forfaitaires'!$E277&gt;Listes!$E$53,('Dépenses forfaitaires'!$E277*(VLOOKUP('Dépenses forfaitaires'!$D277,Listes!$A$54:$E$60,5,FALSE))),('Dépenses forfaitaires'!$E277*(VLOOKUP('Dépenses forfaitaires'!$D277,Listes!$A$54:$E$60,3,FALSE)))+(VLOOKUP('Dépenses forfaitaires'!$D277,Listes!$A$54:$E$60,4,FALSE))))))</f>
        <v/>
      </c>
      <c r="O277" s="99" t="str">
        <f>IF($H277="","",IF($C277=Listes!$B$31,IF('Dépenses forfaitaires'!$E277&lt;=Listes!$B$42,('Dépenses forfaitaires'!$E277*(VLOOKUP('Dépenses forfaitaires'!$D277,Listes!$A$43:$E$49,2,FALSE))),IF('Dépenses forfaitaires'!$E277&gt;Listes!$D$42,('Dépenses forfaitaires'!$E277*(VLOOKUP('Dépenses forfaitaires'!$D277,Listes!$A$43:$E$49,5,FALSE))),('Dépenses forfaitaires'!$E277*(VLOOKUP('Dépenses forfaitaires'!$D277,Listes!$A$43:$E$49,3,FALSE)))+(VLOOKUP('Dépenses forfaitaires'!$D277,Listes!$A$43:$E$49,4,FALSE))))))</f>
        <v/>
      </c>
      <c r="P277" s="99" t="str">
        <f>IF($H277="","",IF($C277=Listes!$B$34,Listes!$I$31,IF($C277=Listes!$B$35,(VLOOKUP('Dépenses forfaitaires'!$F277,Listes!$E$31:$F$36,2,FALSE)),IF($C277=Listes!$B$33,IF('Dépenses forfaitaires'!$E277&lt;=Listes!$A$64,'Dépenses forfaitaires'!$E277*Listes!$A$65,IF('Dépenses forfaitaires'!$E277&gt;Listes!$D$64,'Dépenses forfaitaires'!$E277*Listes!$D$65,(('Dépenses forfaitaires'!$E277*Listes!$B$65)+Listes!$C$65)))))))</f>
        <v/>
      </c>
      <c r="Q277" s="100" t="str">
        <f t="shared" si="9"/>
        <v/>
      </c>
      <c r="R277" s="210"/>
    </row>
    <row r="278" spans="1:18" ht="29.25" customHeight="1" x14ac:dyDescent="0.25">
      <c r="A278" s="43">
        <v>272</v>
      </c>
      <c r="B278" s="19"/>
      <c r="C278" s="19"/>
      <c r="D278" s="19"/>
      <c r="E278" s="19"/>
      <c r="F278" s="19"/>
      <c r="G278" s="19"/>
      <c r="H278" s="106" t="str">
        <f>IF(C278="","",IF(C278="","",(VLOOKUP(C278,Listes!$B$31:$C$35,2,FALSE))))</f>
        <v/>
      </c>
      <c r="I278" s="210" t="str">
        <f t="shared" si="8"/>
        <v/>
      </c>
      <c r="J278" s="210"/>
      <c r="K278" s="210"/>
      <c r="L278" s="210"/>
      <c r="M278" s="100" t="str">
        <f>IF(H278="","",IF(H278="","",(VLOOKUP(H278,Listes!$C$31:$D$35,2,FALSE))))</f>
        <v/>
      </c>
      <c r="N278" s="99" t="str">
        <f>IF($H278="","",IF($C278=Listes!$B$32,IF('Dépenses forfaitaires'!$E278&lt;=Listes!$B$53,('Dépenses forfaitaires'!$E278*(VLOOKUP('Dépenses forfaitaires'!$D278,Listes!$A$54:$E$60,2,FALSE))),IF('Dépenses forfaitaires'!$E278&gt;Listes!$E$53,('Dépenses forfaitaires'!$E278*(VLOOKUP('Dépenses forfaitaires'!$D278,Listes!$A$54:$E$60,5,FALSE))),('Dépenses forfaitaires'!$E278*(VLOOKUP('Dépenses forfaitaires'!$D278,Listes!$A$54:$E$60,3,FALSE)))+(VLOOKUP('Dépenses forfaitaires'!$D278,Listes!$A$54:$E$60,4,FALSE))))))</f>
        <v/>
      </c>
      <c r="O278" s="99" t="str">
        <f>IF($H278="","",IF($C278=Listes!$B$31,IF('Dépenses forfaitaires'!$E278&lt;=Listes!$B$42,('Dépenses forfaitaires'!$E278*(VLOOKUP('Dépenses forfaitaires'!$D278,Listes!$A$43:$E$49,2,FALSE))),IF('Dépenses forfaitaires'!$E278&gt;Listes!$D$42,('Dépenses forfaitaires'!$E278*(VLOOKUP('Dépenses forfaitaires'!$D278,Listes!$A$43:$E$49,5,FALSE))),('Dépenses forfaitaires'!$E278*(VLOOKUP('Dépenses forfaitaires'!$D278,Listes!$A$43:$E$49,3,FALSE)))+(VLOOKUP('Dépenses forfaitaires'!$D278,Listes!$A$43:$E$49,4,FALSE))))))</f>
        <v/>
      </c>
      <c r="P278" s="99" t="str">
        <f>IF($H278="","",IF($C278=Listes!$B$34,Listes!$I$31,IF($C278=Listes!$B$35,(VLOOKUP('Dépenses forfaitaires'!$F278,Listes!$E$31:$F$36,2,FALSE)),IF($C278=Listes!$B$33,IF('Dépenses forfaitaires'!$E278&lt;=Listes!$A$64,'Dépenses forfaitaires'!$E278*Listes!$A$65,IF('Dépenses forfaitaires'!$E278&gt;Listes!$D$64,'Dépenses forfaitaires'!$E278*Listes!$D$65,(('Dépenses forfaitaires'!$E278*Listes!$B$65)+Listes!$C$65)))))))</f>
        <v/>
      </c>
      <c r="Q278" s="100" t="str">
        <f t="shared" si="9"/>
        <v/>
      </c>
      <c r="R278" s="210"/>
    </row>
    <row r="279" spans="1:18" ht="29.25" customHeight="1" x14ac:dyDescent="0.25">
      <c r="A279" s="43">
        <v>273</v>
      </c>
      <c r="B279" s="19"/>
      <c r="C279" s="19"/>
      <c r="D279" s="19"/>
      <c r="E279" s="19"/>
      <c r="F279" s="19"/>
      <c r="G279" s="19"/>
      <c r="H279" s="106" t="str">
        <f>IF(C279="","",IF(C279="","",(VLOOKUP(C279,Listes!$B$31:$C$35,2,FALSE))))</f>
        <v/>
      </c>
      <c r="I279" s="210" t="str">
        <f t="shared" si="8"/>
        <v/>
      </c>
      <c r="J279" s="210"/>
      <c r="K279" s="210"/>
      <c r="L279" s="210"/>
      <c r="M279" s="100" t="str">
        <f>IF(H279="","",IF(H279="","",(VLOOKUP(H279,Listes!$C$31:$D$35,2,FALSE))))</f>
        <v/>
      </c>
      <c r="N279" s="99" t="str">
        <f>IF($H279="","",IF($C279=Listes!$B$32,IF('Dépenses forfaitaires'!$E279&lt;=Listes!$B$53,('Dépenses forfaitaires'!$E279*(VLOOKUP('Dépenses forfaitaires'!$D279,Listes!$A$54:$E$60,2,FALSE))),IF('Dépenses forfaitaires'!$E279&gt;Listes!$E$53,('Dépenses forfaitaires'!$E279*(VLOOKUP('Dépenses forfaitaires'!$D279,Listes!$A$54:$E$60,5,FALSE))),('Dépenses forfaitaires'!$E279*(VLOOKUP('Dépenses forfaitaires'!$D279,Listes!$A$54:$E$60,3,FALSE)))+(VLOOKUP('Dépenses forfaitaires'!$D279,Listes!$A$54:$E$60,4,FALSE))))))</f>
        <v/>
      </c>
      <c r="O279" s="99" t="str">
        <f>IF($H279="","",IF($C279=Listes!$B$31,IF('Dépenses forfaitaires'!$E279&lt;=Listes!$B$42,('Dépenses forfaitaires'!$E279*(VLOOKUP('Dépenses forfaitaires'!$D279,Listes!$A$43:$E$49,2,FALSE))),IF('Dépenses forfaitaires'!$E279&gt;Listes!$D$42,('Dépenses forfaitaires'!$E279*(VLOOKUP('Dépenses forfaitaires'!$D279,Listes!$A$43:$E$49,5,FALSE))),('Dépenses forfaitaires'!$E279*(VLOOKUP('Dépenses forfaitaires'!$D279,Listes!$A$43:$E$49,3,FALSE)))+(VLOOKUP('Dépenses forfaitaires'!$D279,Listes!$A$43:$E$49,4,FALSE))))))</f>
        <v/>
      </c>
      <c r="P279" s="99" t="str">
        <f>IF($H279="","",IF($C279=Listes!$B$34,Listes!$I$31,IF($C279=Listes!$B$35,(VLOOKUP('Dépenses forfaitaires'!$F279,Listes!$E$31:$F$36,2,FALSE)),IF($C279=Listes!$B$33,IF('Dépenses forfaitaires'!$E279&lt;=Listes!$A$64,'Dépenses forfaitaires'!$E279*Listes!$A$65,IF('Dépenses forfaitaires'!$E279&gt;Listes!$D$64,'Dépenses forfaitaires'!$E279*Listes!$D$65,(('Dépenses forfaitaires'!$E279*Listes!$B$65)+Listes!$C$65)))))))</f>
        <v/>
      </c>
      <c r="Q279" s="100" t="str">
        <f t="shared" si="9"/>
        <v/>
      </c>
      <c r="R279" s="210"/>
    </row>
    <row r="280" spans="1:18" ht="29.25" customHeight="1" x14ac:dyDescent="0.25">
      <c r="A280" s="43">
        <v>274</v>
      </c>
      <c r="B280" s="19"/>
      <c r="C280" s="19"/>
      <c r="D280" s="19"/>
      <c r="E280" s="19"/>
      <c r="F280" s="19"/>
      <c r="G280" s="19"/>
      <c r="H280" s="106" t="str">
        <f>IF(C280="","",IF(C280="","",(VLOOKUP(C280,Listes!$B$31:$C$35,2,FALSE))))</f>
        <v/>
      </c>
      <c r="I280" s="210" t="str">
        <f t="shared" si="8"/>
        <v/>
      </c>
      <c r="J280" s="210"/>
      <c r="K280" s="210"/>
      <c r="L280" s="210"/>
      <c r="M280" s="100" t="str">
        <f>IF(H280="","",IF(H280="","",(VLOOKUP(H280,Listes!$C$31:$D$35,2,FALSE))))</f>
        <v/>
      </c>
      <c r="N280" s="99" t="str">
        <f>IF($H280="","",IF($C280=Listes!$B$32,IF('Dépenses forfaitaires'!$E280&lt;=Listes!$B$53,('Dépenses forfaitaires'!$E280*(VLOOKUP('Dépenses forfaitaires'!$D280,Listes!$A$54:$E$60,2,FALSE))),IF('Dépenses forfaitaires'!$E280&gt;Listes!$E$53,('Dépenses forfaitaires'!$E280*(VLOOKUP('Dépenses forfaitaires'!$D280,Listes!$A$54:$E$60,5,FALSE))),('Dépenses forfaitaires'!$E280*(VLOOKUP('Dépenses forfaitaires'!$D280,Listes!$A$54:$E$60,3,FALSE)))+(VLOOKUP('Dépenses forfaitaires'!$D280,Listes!$A$54:$E$60,4,FALSE))))))</f>
        <v/>
      </c>
      <c r="O280" s="99" t="str">
        <f>IF($H280="","",IF($C280=Listes!$B$31,IF('Dépenses forfaitaires'!$E280&lt;=Listes!$B$42,('Dépenses forfaitaires'!$E280*(VLOOKUP('Dépenses forfaitaires'!$D280,Listes!$A$43:$E$49,2,FALSE))),IF('Dépenses forfaitaires'!$E280&gt;Listes!$D$42,('Dépenses forfaitaires'!$E280*(VLOOKUP('Dépenses forfaitaires'!$D280,Listes!$A$43:$E$49,5,FALSE))),('Dépenses forfaitaires'!$E280*(VLOOKUP('Dépenses forfaitaires'!$D280,Listes!$A$43:$E$49,3,FALSE)))+(VLOOKUP('Dépenses forfaitaires'!$D280,Listes!$A$43:$E$49,4,FALSE))))))</f>
        <v/>
      </c>
      <c r="P280" s="99" t="str">
        <f>IF($H280="","",IF($C280=Listes!$B$34,Listes!$I$31,IF($C280=Listes!$B$35,(VLOOKUP('Dépenses forfaitaires'!$F280,Listes!$E$31:$F$36,2,FALSE)),IF($C280=Listes!$B$33,IF('Dépenses forfaitaires'!$E280&lt;=Listes!$A$64,'Dépenses forfaitaires'!$E280*Listes!$A$65,IF('Dépenses forfaitaires'!$E280&gt;Listes!$D$64,'Dépenses forfaitaires'!$E280*Listes!$D$65,(('Dépenses forfaitaires'!$E280*Listes!$B$65)+Listes!$C$65)))))))</f>
        <v/>
      </c>
      <c r="Q280" s="100" t="str">
        <f t="shared" si="9"/>
        <v/>
      </c>
      <c r="R280" s="210"/>
    </row>
    <row r="281" spans="1:18" ht="29.25" customHeight="1" x14ac:dyDescent="0.25">
      <c r="A281" s="43">
        <v>275</v>
      </c>
      <c r="B281" s="19"/>
      <c r="C281" s="19"/>
      <c r="D281" s="19"/>
      <c r="E281" s="19"/>
      <c r="F281" s="19"/>
      <c r="G281" s="19"/>
      <c r="H281" s="106" t="str">
        <f>IF(C281="","",IF(C281="","",(VLOOKUP(C281,Listes!$B$31:$C$35,2,FALSE))))</f>
        <v/>
      </c>
      <c r="I281" s="210" t="str">
        <f t="shared" si="8"/>
        <v/>
      </c>
      <c r="J281" s="210"/>
      <c r="K281" s="210"/>
      <c r="L281" s="210"/>
      <c r="M281" s="100" t="str">
        <f>IF(H281="","",IF(H281="","",(VLOOKUP(H281,Listes!$C$31:$D$35,2,FALSE))))</f>
        <v/>
      </c>
      <c r="N281" s="99" t="str">
        <f>IF($H281="","",IF($C281=Listes!$B$32,IF('Dépenses forfaitaires'!$E281&lt;=Listes!$B$53,('Dépenses forfaitaires'!$E281*(VLOOKUP('Dépenses forfaitaires'!$D281,Listes!$A$54:$E$60,2,FALSE))),IF('Dépenses forfaitaires'!$E281&gt;Listes!$E$53,('Dépenses forfaitaires'!$E281*(VLOOKUP('Dépenses forfaitaires'!$D281,Listes!$A$54:$E$60,5,FALSE))),('Dépenses forfaitaires'!$E281*(VLOOKUP('Dépenses forfaitaires'!$D281,Listes!$A$54:$E$60,3,FALSE)))+(VLOOKUP('Dépenses forfaitaires'!$D281,Listes!$A$54:$E$60,4,FALSE))))))</f>
        <v/>
      </c>
      <c r="O281" s="99" t="str">
        <f>IF($H281="","",IF($C281=Listes!$B$31,IF('Dépenses forfaitaires'!$E281&lt;=Listes!$B$42,('Dépenses forfaitaires'!$E281*(VLOOKUP('Dépenses forfaitaires'!$D281,Listes!$A$43:$E$49,2,FALSE))),IF('Dépenses forfaitaires'!$E281&gt;Listes!$D$42,('Dépenses forfaitaires'!$E281*(VLOOKUP('Dépenses forfaitaires'!$D281,Listes!$A$43:$E$49,5,FALSE))),('Dépenses forfaitaires'!$E281*(VLOOKUP('Dépenses forfaitaires'!$D281,Listes!$A$43:$E$49,3,FALSE)))+(VLOOKUP('Dépenses forfaitaires'!$D281,Listes!$A$43:$E$49,4,FALSE))))))</f>
        <v/>
      </c>
      <c r="P281" s="99" t="str">
        <f>IF($H281="","",IF($C281=Listes!$B$34,Listes!$I$31,IF($C281=Listes!$B$35,(VLOOKUP('Dépenses forfaitaires'!$F281,Listes!$E$31:$F$36,2,FALSE)),IF($C281=Listes!$B$33,IF('Dépenses forfaitaires'!$E281&lt;=Listes!$A$64,'Dépenses forfaitaires'!$E281*Listes!$A$65,IF('Dépenses forfaitaires'!$E281&gt;Listes!$D$64,'Dépenses forfaitaires'!$E281*Listes!$D$65,(('Dépenses forfaitaires'!$E281*Listes!$B$65)+Listes!$C$65)))))))</f>
        <v/>
      </c>
      <c r="Q281" s="100" t="str">
        <f t="shared" si="9"/>
        <v/>
      </c>
      <c r="R281" s="210"/>
    </row>
    <row r="282" spans="1:18" ht="29.25" customHeight="1" x14ac:dyDescent="0.25">
      <c r="A282" s="43">
        <v>276</v>
      </c>
      <c r="B282" s="19"/>
      <c r="C282" s="19"/>
      <c r="D282" s="19"/>
      <c r="E282" s="19"/>
      <c r="F282" s="19"/>
      <c r="G282" s="19"/>
      <c r="H282" s="106" t="str">
        <f>IF(C282="","",IF(C282="","",(VLOOKUP(C282,Listes!$B$31:$C$35,2,FALSE))))</f>
        <v/>
      </c>
      <c r="I282" s="210" t="str">
        <f t="shared" si="8"/>
        <v/>
      </c>
      <c r="J282" s="210"/>
      <c r="K282" s="210"/>
      <c r="L282" s="210"/>
      <c r="M282" s="100" t="str">
        <f>IF(H282="","",IF(H282="","",(VLOOKUP(H282,Listes!$C$31:$D$35,2,FALSE))))</f>
        <v/>
      </c>
      <c r="N282" s="99" t="str">
        <f>IF($H282="","",IF($C282=Listes!$B$32,IF('Dépenses forfaitaires'!$E282&lt;=Listes!$B$53,('Dépenses forfaitaires'!$E282*(VLOOKUP('Dépenses forfaitaires'!$D282,Listes!$A$54:$E$60,2,FALSE))),IF('Dépenses forfaitaires'!$E282&gt;Listes!$E$53,('Dépenses forfaitaires'!$E282*(VLOOKUP('Dépenses forfaitaires'!$D282,Listes!$A$54:$E$60,5,FALSE))),('Dépenses forfaitaires'!$E282*(VLOOKUP('Dépenses forfaitaires'!$D282,Listes!$A$54:$E$60,3,FALSE)))+(VLOOKUP('Dépenses forfaitaires'!$D282,Listes!$A$54:$E$60,4,FALSE))))))</f>
        <v/>
      </c>
      <c r="O282" s="99" t="str">
        <f>IF($H282="","",IF($C282=Listes!$B$31,IF('Dépenses forfaitaires'!$E282&lt;=Listes!$B$42,('Dépenses forfaitaires'!$E282*(VLOOKUP('Dépenses forfaitaires'!$D282,Listes!$A$43:$E$49,2,FALSE))),IF('Dépenses forfaitaires'!$E282&gt;Listes!$D$42,('Dépenses forfaitaires'!$E282*(VLOOKUP('Dépenses forfaitaires'!$D282,Listes!$A$43:$E$49,5,FALSE))),('Dépenses forfaitaires'!$E282*(VLOOKUP('Dépenses forfaitaires'!$D282,Listes!$A$43:$E$49,3,FALSE)))+(VLOOKUP('Dépenses forfaitaires'!$D282,Listes!$A$43:$E$49,4,FALSE))))))</f>
        <v/>
      </c>
      <c r="P282" s="99" t="str">
        <f>IF($H282="","",IF($C282=Listes!$B$34,Listes!$I$31,IF($C282=Listes!$B$35,(VLOOKUP('Dépenses forfaitaires'!$F282,Listes!$E$31:$F$36,2,FALSE)),IF($C282=Listes!$B$33,IF('Dépenses forfaitaires'!$E282&lt;=Listes!$A$64,'Dépenses forfaitaires'!$E282*Listes!$A$65,IF('Dépenses forfaitaires'!$E282&gt;Listes!$D$64,'Dépenses forfaitaires'!$E282*Listes!$D$65,(('Dépenses forfaitaires'!$E282*Listes!$B$65)+Listes!$C$65)))))))</f>
        <v/>
      </c>
      <c r="Q282" s="100" t="str">
        <f t="shared" si="9"/>
        <v/>
      </c>
      <c r="R282" s="210"/>
    </row>
    <row r="283" spans="1:18" ht="29.25" customHeight="1" x14ac:dyDescent="0.25">
      <c r="A283" s="43">
        <v>277</v>
      </c>
      <c r="B283" s="19"/>
      <c r="C283" s="19"/>
      <c r="D283" s="19"/>
      <c r="E283" s="19"/>
      <c r="F283" s="19"/>
      <c r="G283" s="19"/>
      <c r="H283" s="106" t="str">
        <f>IF(C283="","",IF(C283="","",(VLOOKUP(C283,Listes!$B$31:$C$35,2,FALSE))))</f>
        <v/>
      </c>
      <c r="I283" s="210" t="str">
        <f t="shared" si="8"/>
        <v/>
      </c>
      <c r="J283" s="210"/>
      <c r="K283" s="210"/>
      <c r="L283" s="210"/>
      <c r="M283" s="100" t="str">
        <f>IF(H283="","",IF(H283="","",(VLOOKUP(H283,Listes!$C$31:$D$35,2,FALSE))))</f>
        <v/>
      </c>
      <c r="N283" s="99" t="str">
        <f>IF($H283="","",IF($C283=Listes!$B$32,IF('Dépenses forfaitaires'!$E283&lt;=Listes!$B$53,('Dépenses forfaitaires'!$E283*(VLOOKUP('Dépenses forfaitaires'!$D283,Listes!$A$54:$E$60,2,FALSE))),IF('Dépenses forfaitaires'!$E283&gt;Listes!$E$53,('Dépenses forfaitaires'!$E283*(VLOOKUP('Dépenses forfaitaires'!$D283,Listes!$A$54:$E$60,5,FALSE))),('Dépenses forfaitaires'!$E283*(VLOOKUP('Dépenses forfaitaires'!$D283,Listes!$A$54:$E$60,3,FALSE)))+(VLOOKUP('Dépenses forfaitaires'!$D283,Listes!$A$54:$E$60,4,FALSE))))))</f>
        <v/>
      </c>
      <c r="O283" s="99" t="str">
        <f>IF($H283="","",IF($C283=Listes!$B$31,IF('Dépenses forfaitaires'!$E283&lt;=Listes!$B$42,('Dépenses forfaitaires'!$E283*(VLOOKUP('Dépenses forfaitaires'!$D283,Listes!$A$43:$E$49,2,FALSE))),IF('Dépenses forfaitaires'!$E283&gt;Listes!$D$42,('Dépenses forfaitaires'!$E283*(VLOOKUP('Dépenses forfaitaires'!$D283,Listes!$A$43:$E$49,5,FALSE))),('Dépenses forfaitaires'!$E283*(VLOOKUP('Dépenses forfaitaires'!$D283,Listes!$A$43:$E$49,3,FALSE)))+(VLOOKUP('Dépenses forfaitaires'!$D283,Listes!$A$43:$E$49,4,FALSE))))))</f>
        <v/>
      </c>
      <c r="P283" s="99" t="str">
        <f>IF($H283="","",IF($C283=Listes!$B$34,Listes!$I$31,IF($C283=Listes!$B$35,(VLOOKUP('Dépenses forfaitaires'!$F283,Listes!$E$31:$F$36,2,FALSE)),IF($C283=Listes!$B$33,IF('Dépenses forfaitaires'!$E283&lt;=Listes!$A$64,'Dépenses forfaitaires'!$E283*Listes!$A$65,IF('Dépenses forfaitaires'!$E283&gt;Listes!$D$64,'Dépenses forfaitaires'!$E283*Listes!$D$65,(('Dépenses forfaitaires'!$E283*Listes!$B$65)+Listes!$C$65)))))))</f>
        <v/>
      </c>
      <c r="Q283" s="100" t="str">
        <f t="shared" si="9"/>
        <v/>
      </c>
      <c r="R283" s="210"/>
    </row>
    <row r="284" spans="1:18" ht="29.25" customHeight="1" x14ac:dyDescent="0.25">
      <c r="A284" s="43">
        <v>278</v>
      </c>
      <c r="B284" s="19"/>
      <c r="C284" s="19"/>
      <c r="D284" s="19"/>
      <c r="E284" s="19"/>
      <c r="F284" s="19"/>
      <c r="G284" s="19"/>
      <c r="H284" s="106" t="str">
        <f>IF(C284="","",IF(C284="","",(VLOOKUP(C284,Listes!$B$31:$C$35,2,FALSE))))</f>
        <v/>
      </c>
      <c r="I284" s="210" t="str">
        <f t="shared" si="8"/>
        <v/>
      </c>
      <c r="J284" s="210"/>
      <c r="K284" s="210"/>
      <c r="L284" s="210"/>
      <c r="M284" s="100" t="str">
        <f>IF(H284="","",IF(H284="","",(VLOOKUP(H284,Listes!$C$31:$D$35,2,FALSE))))</f>
        <v/>
      </c>
      <c r="N284" s="99" t="str">
        <f>IF($H284="","",IF($C284=Listes!$B$32,IF('Dépenses forfaitaires'!$E284&lt;=Listes!$B$53,('Dépenses forfaitaires'!$E284*(VLOOKUP('Dépenses forfaitaires'!$D284,Listes!$A$54:$E$60,2,FALSE))),IF('Dépenses forfaitaires'!$E284&gt;Listes!$E$53,('Dépenses forfaitaires'!$E284*(VLOOKUP('Dépenses forfaitaires'!$D284,Listes!$A$54:$E$60,5,FALSE))),('Dépenses forfaitaires'!$E284*(VLOOKUP('Dépenses forfaitaires'!$D284,Listes!$A$54:$E$60,3,FALSE)))+(VLOOKUP('Dépenses forfaitaires'!$D284,Listes!$A$54:$E$60,4,FALSE))))))</f>
        <v/>
      </c>
      <c r="O284" s="99" t="str">
        <f>IF($H284="","",IF($C284=Listes!$B$31,IF('Dépenses forfaitaires'!$E284&lt;=Listes!$B$42,('Dépenses forfaitaires'!$E284*(VLOOKUP('Dépenses forfaitaires'!$D284,Listes!$A$43:$E$49,2,FALSE))),IF('Dépenses forfaitaires'!$E284&gt;Listes!$D$42,('Dépenses forfaitaires'!$E284*(VLOOKUP('Dépenses forfaitaires'!$D284,Listes!$A$43:$E$49,5,FALSE))),('Dépenses forfaitaires'!$E284*(VLOOKUP('Dépenses forfaitaires'!$D284,Listes!$A$43:$E$49,3,FALSE)))+(VLOOKUP('Dépenses forfaitaires'!$D284,Listes!$A$43:$E$49,4,FALSE))))))</f>
        <v/>
      </c>
      <c r="P284" s="99" t="str">
        <f>IF($H284="","",IF($C284=Listes!$B$34,Listes!$I$31,IF($C284=Listes!$B$35,(VLOOKUP('Dépenses forfaitaires'!$F284,Listes!$E$31:$F$36,2,FALSE)),IF($C284=Listes!$B$33,IF('Dépenses forfaitaires'!$E284&lt;=Listes!$A$64,'Dépenses forfaitaires'!$E284*Listes!$A$65,IF('Dépenses forfaitaires'!$E284&gt;Listes!$D$64,'Dépenses forfaitaires'!$E284*Listes!$D$65,(('Dépenses forfaitaires'!$E284*Listes!$B$65)+Listes!$C$65)))))))</f>
        <v/>
      </c>
      <c r="Q284" s="100" t="str">
        <f t="shared" si="9"/>
        <v/>
      </c>
      <c r="R284" s="210"/>
    </row>
    <row r="285" spans="1:18" ht="29.25" customHeight="1" x14ac:dyDescent="0.25">
      <c r="A285" s="43">
        <v>279</v>
      </c>
      <c r="B285" s="19"/>
      <c r="C285" s="19"/>
      <c r="D285" s="19"/>
      <c r="E285" s="19"/>
      <c r="F285" s="19"/>
      <c r="G285" s="19"/>
      <c r="H285" s="106" t="str">
        <f>IF(C285="","",IF(C285="","",(VLOOKUP(C285,Listes!$B$31:$C$35,2,FALSE))))</f>
        <v/>
      </c>
      <c r="I285" s="210" t="str">
        <f t="shared" si="8"/>
        <v/>
      </c>
      <c r="J285" s="210"/>
      <c r="K285" s="210"/>
      <c r="L285" s="210"/>
      <c r="M285" s="100" t="str">
        <f>IF(H285="","",IF(H285="","",(VLOOKUP(H285,Listes!$C$31:$D$35,2,FALSE))))</f>
        <v/>
      </c>
      <c r="N285" s="99" t="str">
        <f>IF($H285="","",IF($C285=Listes!$B$32,IF('Dépenses forfaitaires'!$E285&lt;=Listes!$B$53,('Dépenses forfaitaires'!$E285*(VLOOKUP('Dépenses forfaitaires'!$D285,Listes!$A$54:$E$60,2,FALSE))),IF('Dépenses forfaitaires'!$E285&gt;Listes!$E$53,('Dépenses forfaitaires'!$E285*(VLOOKUP('Dépenses forfaitaires'!$D285,Listes!$A$54:$E$60,5,FALSE))),('Dépenses forfaitaires'!$E285*(VLOOKUP('Dépenses forfaitaires'!$D285,Listes!$A$54:$E$60,3,FALSE)))+(VLOOKUP('Dépenses forfaitaires'!$D285,Listes!$A$54:$E$60,4,FALSE))))))</f>
        <v/>
      </c>
      <c r="O285" s="99" t="str">
        <f>IF($H285="","",IF($C285=Listes!$B$31,IF('Dépenses forfaitaires'!$E285&lt;=Listes!$B$42,('Dépenses forfaitaires'!$E285*(VLOOKUP('Dépenses forfaitaires'!$D285,Listes!$A$43:$E$49,2,FALSE))),IF('Dépenses forfaitaires'!$E285&gt;Listes!$D$42,('Dépenses forfaitaires'!$E285*(VLOOKUP('Dépenses forfaitaires'!$D285,Listes!$A$43:$E$49,5,FALSE))),('Dépenses forfaitaires'!$E285*(VLOOKUP('Dépenses forfaitaires'!$D285,Listes!$A$43:$E$49,3,FALSE)))+(VLOOKUP('Dépenses forfaitaires'!$D285,Listes!$A$43:$E$49,4,FALSE))))))</f>
        <v/>
      </c>
      <c r="P285" s="99" t="str">
        <f>IF($H285="","",IF($C285=Listes!$B$34,Listes!$I$31,IF($C285=Listes!$B$35,(VLOOKUP('Dépenses forfaitaires'!$F285,Listes!$E$31:$F$36,2,FALSE)),IF($C285=Listes!$B$33,IF('Dépenses forfaitaires'!$E285&lt;=Listes!$A$64,'Dépenses forfaitaires'!$E285*Listes!$A$65,IF('Dépenses forfaitaires'!$E285&gt;Listes!$D$64,'Dépenses forfaitaires'!$E285*Listes!$D$65,(('Dépenses forfaitaires'!$E285*Listes!$B$65)+Listes!$C$65)))))))</f>
        <v/>
      </c>
      <c r="Q285" s="100" t="str">
        <f t="shared" si="9"/>
        <v/>
      </c>
      <c r="R285" s="210"/>
    </row>
    <row r="286" spans="1:18" ht="29.25" customHeight="1" x14ac:dyDescent="0.25">
      <c r="A286" s="43">
        <v>280</v>
      </c>
      <c r="B286" s="19"/>
      <c r="C286" s="19"/>
      <c r="D286" s="19"/>
      <c r="E286" s="19"/>
      <c r="F286" s="19"/>
      <c r="G286" s="19"/>
      <c r="H286" s="106" t="str">
        <f>IF(C286="","",IF(C286="","",(VLOOKUP(C286,Listes!$B$31:$C$35,2,FALSE))))</f>
        <v/>
      </c>
      <c r="I286" s="210" t="str">
        <f t="shared" si="8"/>
        <v/>
      </c>
      <c r="J286" s="210"/>
      <c r="K286" s="210"/>
      <c r="L286" s="210"/>
      <c r="M286" s="100" t="str">
        <f>IF(H286="","",IF(H286="","",(VLOOKUP(H286,Listes!$C$31:$D$35,2,FALSE))))</f>
        <v/>
      </c>
      <c r="N286" s="99" t="str">
        <f>IF($H286="","",IF($C286=Listes!$B$32,IF('Dépenses forfaitaires'!$E286&lt;=Listes!$B$53,('Dépenses forfaitaires'!$E286*(VLOOKUP('Dépenses forfaitaires'!$D286,Listes!$A$54:$E$60,2,FALSE))),IF('Dépenses forfaitaires'!$E286&gt;Listes!$E$53,('Dépenses forfaitaires'!$E286*(VLOOKUP('Dépenses forfaitaires'!$D286,Listes!$A$54:$E$60,5,FALSE))),('Dépenses forfaitaires'!$E286*(VLOOKUP('Dépenses forfaitaires'!$D286,Listes!$A$54:$E$60,3,FALSE)))+(VLOOKUP('Dépenses forfaitaires'!$D286,Listes!$A$54:$E$60,4,FALSE))))))</f>
        <v/>
      </c>
      <c r="O286" s="99" t="str">
        <f>IF($H286="","",IF($C286=Listes!$B$31,IF('Dépenses forfaitaires'!$E286&lt;=Listes!$B$42,('Dépenses forfaitaires'!$E286*(VLOOKUP('Dépenses forfaitaires'!$D286,Listes!$A$43:$E$49,2,FALSE))),IF('Dépenses forfaitaires'!$E286&gt;Listes!$D$42,('Dépenses forfaitaires'!$E286*(VLOOKUP('Dépenses forfaitaires'!$D286,Listes!$A$43:$E$49,5,FALSE))),('Dépenses forfaitaires'!$E286*(VLOOKUP('Dépenses forfaitaires'!$D286,Listes!$A$43:$E$49,3,FALSE)))+(VLOOKUP('Dépenses forfaitaires'!$D286,Listes!$A$43:$E$49,4,FALSE))))))</f>
        <v/>
      </c>
      <c r="P286" s="99" t="str">
        <f>IF($H286="","",IF($C286=Listes!$B$34,Listes!$I$31,IF($C286=Listes!$B$35,(VLOOKUP('Dépenses forfaitaires'!$F286,Listes!$E$31:$F$36,2,FALSE)),IF($C286=Listes!$B$33,IF('Dépenses forfaitaires'!$E286&lt;=Listes!$A$64,'Dépenses forfaitaires'!$E286*Listes!$A$65,IF('Dépenses forfaitaires'!$E286&gt;Listes!$D$64,'Dépenses forfaitaires'!$E286*Listes!$D$65,(('Dépenses forfaitaires'!$E286*Listes!$B$65)+Listes!$C$65)))))))</f>
        <v/>
      </c>
      <c r="Q286" s="100" t="str">
        <f t="shared" si="9"/>
        <v/>
      </c>
      <c r="R286" s="210"/>
    </row>
    <row r="287" spans="1:18" ht="29.25" customHeight="1" x14ac:dyDescent="0.25">
      <c r="A287" s="43">
        <v>281</v>
      </c>
      <c r="B287" s="19"/>
      <c r="C287" s="19"/>
      <c r="D287" s="19"/>
      <c r="E287" s="19"/>
      <c r="F287" s="19"/>
      <c r="G287" s="19"/>
      <c r="H287" s="106" t="str">
        <f>IF(C287="","",IF(C287="","",(VLOOKUP(C287,Listes!$B$31:$C$35,2,FALSE))))</f>
        <v/>
      </c>
      <c r="I287" s="210" t="str">
        <f t="shared" si="8"/>
        <v/>
      </c>
      <c r="J287" s="210"/>
      <c r="K287" s="210"/>
      <c r="L287" s="210"/>
      <c r="M287" s="100" t="str">
        <f>IF(H287="","",IF(H287="","",(VLOOKUP(H287,Listes!$C$31:$D$35,2,FALSE))))</f>
        <v/>
      </c>
      <c r="N287" s="99" t="str">
        <f>IF($H287="","",IF($C287=Listes!$B$32,IF('Dépenses forfaitaires'!$E287&lt;=Listes!$B$53,('Dépenses forfaitaires'!$E287*(VLOOKUP('Dépenses forfaitaires'!$D287,Listes!$A$54:$E$60,2,FALSE))),IF('Dépenses forfaitaires'!$E287&gt;Listes!$E$53,('Dépenses forfaitaires'!$E287*(VLOOKUP('Dépenses forfaitaires'!$D287,Listes!$A$54:$E$60,5,FALSE))),('Dépenses forfaitaires'!$E287*(VLOOKUP('Dépenses forfaitaires'!$D287,Listes!$A$54:$E$60,3,FALSE)))+(VLOOKUP('Dépenses forfaitaires'!$D287,Listes!$A$54:$E$60,4,FALSE))))))</f>
        <v/>
      </c>
      <c r="O287" s="99" t="str">
        <f>IF($H287="","",IF($C287=Listes!$B$31,IF('Dépenses forfaitaires'!$E287&lt;=Listes!$B$42,('Dépenses forfaitaires'!$E287*(VLOOKUP('Dépenses forfaitaires'!$D287,Listes!$A$43:$E$49,2,FALSE))),IF('Dépenses forfaitaires'!$E287&gt;Listes!$D$42,('Dépenses forfaitaires'!$E287*(VLOOKUP('Dépenses forfaitaires'!$D287,Listes!$A$43:$E$49,5,FALSE))),('Dépenses forfaitaires'!$E287*(VLOOKUP('Dépenses forfaitaires'!$D287,Listes!$A$43:$E$49,3,FALSE)))+(VLOOKUP('Dépenses forfaitaires'!$D287,Listes!$A$43:$E$49,4,FALSE))))))</f>
        <v/>
      </c>
      <c r="P287" s="99" t="str">
        <f>IF($H287="","",IF($C287=Listes!$B$34,Listes!$I$31,IF($C287=Listes!$B$35,(VLOOKUP('Dépenses forfaitaires'!$F287,Listes!$E$31:$F$36,2,FALSE)),IF($C287=Listes!$B$33,IF('Dépenses forfaitaires'!$E287&lt;=Listes!$A$64,'Dépenses forfaitaires'!$E287*Listes!$A$65,IF('Dépenses forfaitaires'!$E287&gt;Listes!$D$64,'Dépenses forfaitaires'!$E287*Listes!$D$65,(('Dépenses forfaitaires'!$E287*Listes!$B$65)+Listes!$C$65)))))))</f>
        <v/>
      </c>
      <c r="Q287" s="100" t="str">
        <f t="shared" si="9"/>
        <v/>
      </c>
      <c r="R287" s="210"/>
    </row>
    <row r="288" spans="1:18" ht="29.25" customHeight="1" x14ac:dyDescent="0.25">
      <c r="A288" s="43">
        <v>282</v>
      </c>
      <c r="B288" s="19"/>
      <c r="C288" s="19"/>
      <c r="D288" s="19"/>
      <c r="E288" s="19"/>
      <c r="F288" s="19"/>
      <c r="G288" s="19"/>
      <c r="H288" s="106" t="str">
        <f>IF(C288="","",IF(C288="","",(VLOOKUP(C288,Listes!$B$31:$C$35,2,FALSE))))</f>
        <v/>
      </c>
      <c r="I288" s="210" t="str">
        <f t="shared" si="8"/>
        <v/>
      </c>
      <c r="J288" s="210"/>
      <c r="K288" s="210"/>
      <c r="L288" s="210"/>
      <c r="M288" s="100" t="str">
        <f>IF(H288="","",IF(H288="","",(VLOOKUP(H288,Listes!$C$31:$D$35,2,FALSE))))</f>
        <v/>
      </c>
      <c r="N288" s="99" t="str">
        <f>IF($H288="","",IF($C288=Listes!$B$32,IF('Dépenses forfaitaires'!$E288&lt;=Listes!$B$53,('Dépenses forfaitaires'!$E288*(VLOOKUP('Dépenses forfaitaires'!$D288,Listes!$A$54:$E$60,2,FALSE))),IF('Dépenses forfaitaires'!$E288&gt;Listes!$E$53,('Dépenses forfaitaires'!$E288*(VLOOKUP('Dépenses forfaitaires'!$D288,Listes!$A$54:$E$60,5,FALSE))),('Dépenses forfaitaires'!$E288*(VLOOKUP('Dépenses forfaitaires'!$D288,Listes!$A$54:$E$60,3,FALSE)))+(VLOOKUP('Dépenses forfaitaires'!$D288,Listes!$A$54:$E$60,4,FALSE))))))</f>
        <v/>
      </c>
      <c r="O288" s="99" t="str">
        <f>IF($H288="","",IF($C288=Listes!$B$31,IF('Dépenses forfaitaires'!$E288&lt;=Listes!$B$42,('Dépenses forfaitaires'!$E288*(VLOOKUP('Dépenses forfaitaires'!$D288,Listes!$A$43:$E$49,2,FALSE))),IF('Dépenses forfaitaires'!$E288&gt;Listes!$D$42,('Dépenses forfaitaires'!$E288*(VLOOKUP('Dépenses forfaitaires'!$D288,Listes!$A$43:$E$49,5,FALSE))),('Dépenses forfaitaires'!$E288*(VLOOKUP('Dépenses forfaitaires'!$D288,Listes!$A$43:$E$49,3,FALSE)))+(VLOOKUP('Dépenses forfaitaires'!$D288,Listes!$A$43:$E$49,4,FALSE))))))</f>
        <v/>
      </c>
      <c r="P288" s="99" t="str">
        <f>IF($H288="","",IF($C288=Listes!$B$34,Listes!$I$31,IF($C288=Listes!$B$35,(VLOOKUP('Dépenses forfaitaires'!$F288,Listes!$E$31:$F$36,2,FALSE)),IF($C288=Listes!$B$33,IF('Dépenses forfaitaires'!$E288&lt;=Listes!$A$64,'Dépenses forfaitaires'!$E288*Listes!$A$65,IF('Dépenses forfaitaires'!$E288&gt;Listes!$D$64,'Dépenses forfaitaires'!$E288*Listes!$D$65,(('Dépenses forfaitaires'!$E288*Listes!$B$65)+Listes!$C$65)))))))</f>
        <v/>
      </c>
      <c r="Q288" s="100" t="str">
        <f t="shared" si="9"/>
        <v/>
      </c>
      <c r="R288" s="210"/>
    </row>
    <row r="289" spans="1:18" ht="29.25" customHeight="1" x14ac:dyDescent="0.25">
      <c r="A289" s="43">
        <v>283</v>
      </c>
      <c r="B289" s="19"/>
      <c r="C289" s="19"/>
      <c r="D289" s="19"/>
      <c r="E289" s="19"/>
      <c r="F289" s="19"/>
      <c r="G289" s="19"/>
      <c r="H289" s="106" t="str">
        <f>IF(C289="","",IF(C289="","",(VLOOKUP(C289,Listes!$B$31:$C$35,2,FALSE))))</f>
        <v/>
      </c>
      <c r="I289" s="210" t="str">
        <f t="shared" si="8"/>
        <v/>
      </c>
      <c r="J289" s="210"/>
      <c r="K289" s="210"/>
      <c r="L289" s="210"/>
      <c r="M289" s="100" t="str">
        <f>IF(H289="","",IF(H289="","",(VLOOKUP(H289,Listes!$C$31:$D$35,2,FALSE))))</f>
        <v/>
      </c>
      <c r="N289" s="99" t="str">
        <f>IF($H289="","",IF($C289=Listes!$B$32,IF('Dépenses forfaitaires'!$E289&lt;=Listes!$B$53,('Dépenses forfaitaires'!$E289*(VLOOKUP('Dépenses forfaitaires'!$D289,Listes!$A$54:$E$60,2,FALSE))),IF('Dépenses forfaitaires'!$E289&gt;Listes!$E$53,('Dépenses forfaitaires'!$E289*(VLOOKUP('Dépenses forfaitaires'!$D289,Listes!$A$54:$E$60,5,FALSE))),('Dépenses forfaitaires'!$E289*(VLOOKUP('Dépenses forfaitaires'!$D289,Listes!$A$54:$E$60,3,FALSE)))+(VLOOKUP('Dépenses forfaitaires'!$D289,Listes!$A$54:$E$60,4,FALSE))))))</f>
        <v/>
      </c>
      <c r="O289" s="99" t="str">
        <f>IF($H289="","",IF($C289=Listes!$B$31,IF('Dépenses forfaitaires'!$E289&lt;=Listes!$B$42,('Dépenses forfaitaires'!$E289*(VLOOKUP('Dépenses forfaitaires'!$D289,Listes!$A$43:$E$49,2,FALSE))),IF('Dépenses forfaitaires'!$E289&gt;Listes!$D$42,('Dépenses forfaitaires'!$E289*(VLOOKUP('Dépenses forfaitaires'!$D289,Listes!$A$43:$E$49,5,FALSE))),('Dépenses forfaitaires'!$E289*(VLOOKUP('Dépenses forfaitaires'!$D289,Listes!$A$43:$E$49,3,FALSE)))+(VLOOKUP('Dépenses forfaitaires'!$D289,Listes!$A$43:$E$49,4,FALSE))))))</f>
        <v/>
      </c>
      <c r="P289" s="99" t="str">
        <f>IF($H289="","",IF($C289=Listes!$B$34,Listes!$I$31,IF($C289=Listes!$B$35,(VLOOKUP('Dépenses forfaitaires'!$F289,Listes!$E$31:$F$36,2,FALSE)),IF($C289=Listes!$B$33,IF('Dépenses forfaitaires'!$E289&lt;=Listes!$A$64,'Dépenses forfaitaires'!$E289*Listes!$A$65,IF('Dépenses forfaitaires'!$E289&gt;Listes!$D$64,'Dépenses forfaitaires'!$E289*Listes!$D$65,(('Dépenses forfaitaires'!$E289*Listes!$B$65)+Listes!$C$65)))))))</f>
        <v/>
      </c>
      <c r="Q289" s="100" t="str">
        <f t="shared" si="9"/>
        <v/>
      </c>
      <c r="R289" s="210"/>
    </row>
    <row r="290" spans="1:18" ht="29.25" customHeight="1" x14ac:dyDescent="0.25">
      <c r="A290" s="43">
        <v>284</v>
      </c>
      <c r="B290" s="19"/>
      <c r="C290" s="19"/>
      <c r="D290" s="19"/>
      <c r="E290" s="19"/>
      <c r="F290" s="19"/>
      <c r="G290" s="19"/>
      <c r="H290" s="106" t="str">
        <f>IF(C290="","",IF(C290="","",(VLOOKUP(C290,Listes!$B$31:$C$35,2,FALSE))))</f>
        <v/>
      </c>
      <c r="I290" s="210" t="str">
        <f t="shared" si="8"/>
        <v/>
      </c>
      <c r="J290" s="210"/>
      <c r="K290" s="210"/>
      <c r="L290" s="210"/>
      <c r="M290" s="100" t="str">
        <f>IF(H290="","",IF(H290="","",(VLOOKUP(H290,Listes!$C$31:$D$35,2,FALSE))))</f>
        <v/>
      </c>
      <c r="N290" s="99" t="str">
        <f>IF($H290="","",IF($C290=Listes!$B$32,IF('Dépenses forfaitaires'!$E290&lt;=Listes!$B$53,('Dépenses forfaitaires'!$E290*(VLOOKUP('Dépenses forfaitaires'!$D290,Listes!$A$54:$E$60,2,FALSE))),IF('Dépenses forfaitaires'!$E290&gt;Listes!$E$53,('Dépenses forfaitaires'!$E290*(VLOOKUP('Dépenses forfaitaires'!$D290,Listes!$A$54:$E$60,5,FALSE))),('Dépenses forfaitaires'!$E290*(VLOOKUP('Dépenses forfaitaires'!$D290,Listes!$A$54:$E$60,3,FALSE)))+(VLOOKUP('Dépenses forfaitaires'!$D290,Listes!$A$54:$E$60,4,FALSE))))))</f>
        <v/>
      </c>
      <c r="O290" s="99" t="str">
        <f>IF($H290="","",IF($C290=Listes!$B$31,IF('Dépenses forfaitaires'!$E290&lt;=Listes!$B$42,('Dépenses forfaitaires'!$E290*(VLOOKUP('Dépenses forfaitaires'!$D290,Listes!$A$43:$E$49,2,FALSE))),IF('Dépenses forfaitaires'!$E290&gt;Listes!$D$42,('Dépenses forfaitaires'!$E290*(VLOOKUP('Dépenses forfaitaires'!$D290,Listes!$A$43:$E$49,5,FALSE))),('Dépenses forfaitaires'!$E290*(VLOOKUP('Dépenses forfaitaires'!$D290,Listes!$A$43:$E$49,3,FALSE)))+(VLOOKUP('Dépenses forfaitaires'!$D290,Listes!$A$43:$E$49,4,FALSE))))))</f>
        <v/>
      </c>
      <c r="P290" s="99" t="str">
        <f>IF($H290="","",IF($C290=Listes!$B$34,Listes!$I$31,IF($C290=Listes!$B$35,(VLOOKUP('Dépenses forfaitaires'!$F290,Listes!$E$31:$F$36,2,FALSE)),IF($C290=Listes!$B$33,IF('Dépenses forfaitaires'!$E290&lt;=Listes!$A$64,'Dépenses forfaitaires'!$E290*Listes!$A$65,IF('Dépenses forfaitaires'!$E290&gt;Listes!$D$64,'Dépenses forfaitaires'!$E290*Listes!$D$65,(('Dépenses forfaitaires'!$E290*Listes!$B$65)+Listes!$C$65)))))))</f>
        <v/>
      </c>
      <c r="Q290" s="100" t="str">
        <f t="shared" si="9"/>
        <v/>
      </c>
      <c r="R290" s="210"/>
    </row>
    <row r="291" spans="1:18" ht="29.25" customHeight="1" x14ac:dyDescent="0.25">
      <c r="A291" s="43">
        <v>285</v>
      </c>
      <c r="B291" s="19"/>
      <c r="C291" s="19"/>
      <c r="D291" s="19"/>
      <c r="E291" s="19"/>
      <c r="F291" s="19"/>
      <c r="G291" s="19"/>
      <c r="H291" s="106" t="str">
        <f>IF(C291="","",IF(C291="","",(VLOOKUP(C291,Listes!$B$31:$C$35,2,FALSE))))</f>
        <v/>
      </c>
      <c r="I291" s="210" t="str">
        <f t="shared" si="8"/>
        <v/>
      </c>
      <c r="J291" s="210"/>
      <c r="K291" s="210"/>
      <c r="L291" s="210"/>
      <c r="M291" s="100" t="str">
        <f>IF(H291="","",IF(H291="","",(VLOOKUP(H291,Listes!$C$31:$D$35,2,FALSE))))</f>
        <v/>
      </c>
      <c r="N291" s="99" t="str">
        <f>IF($H291="","",IF($C291=Listes!$B$32,IF('Dépenses forfaitaires'!$E291&lt;=Listes!$B$53,('Dépenses forfaitaires'!$E291*(VLOOKUP('Dépenses forfaitaires'!$D291,Listes!$A$54:$E$60,2,FALSE))),IF('Dépenses forfaitaires'!$E291&gt;Listes!$E$53,('Dépenses forfaitaires'!$E291*(VLOOKUP('Dépenses forfaitaires'!$D291,Listes!$A$54:$E$60,5,FALSE))),('Dépenses forfaitaires'!$E291*(VLOOKUP('Dépenses forfaitaires'!$D291,Listes!$A$54:$E$60,3,FALSE)))+(VLOOKUP('Dépenses forfaitaires'!$D291,Listes!$A$54:$E$60,4,FALSE))))))</f>
        <v/>
      </c>
      <c r="O291" s="99" t="str">
        <f>IF($H291="","",IF($C291=Listes!$B$31,IF('Dépenses forfaitaires'!$E291&lt;=Listes!$B$42,('Dépenses forfaitaires'!$E291*(VLOOKUP('Dépenses forfaitaires'!$D291,Listes!$A$43:$E$49,2,FALSE))),IF('Dépenses forfaitaires'!$E291&gt;Listes!$D$42,('Dépenses forfaitaires'!$E291*(VLOOKUP('Dépenses forfaitaires'!$D291,Listes!$A$43:$E$49,5,FALSE))),('Dépenses forfaitaires'!$E291*(VLOOKUP('Dépenses forfaitaires'!$D291,Listes!$A$43:$E$49,3,FALSE)))+(VLOOKUP('Dépenses forfaitaires'!$D291,Listes!$A$43:$E$49,4,FALSE))))))</f>
        <v/>
      </c>
      <c r="P291" s="99" t="str">
        <f>IF($H291="","",IF($C291=Listes!$B$34,Listes!$I$31,IF($C291=Listes!$B$35,(VLOOKUP('Dépenses forfaitaires'!$F291,Listes!$E$31:$F$36,2,FALSE)),IF($C291=Listes!$B$33,IF('Dépenses forfaitaires'!$E291&lt;=Listes!$A$64,'Dépenses forfaitaires'!$E291*Listes!$A$65,IF('Dépenses forfaitaires'!$E291&gt;Listes!$D$64,'Dépenses forfaitaires'!$E291*Listes!$D$65,(('Dépenses forfaitaires'!$E291*Listes!$B$65)+Listes!$C$65)))))))</f>
        <v/>
      </c>
      <c r="Q291" s="100" t="str">
        <f t="shared" si="9"/>
        <v/>
      </c>
      <c r="R291" s="210"/>
    </row>
    <row r="292" spans="1:18" ht="29.25" customHeight="1" x14ac:dyDescent="0.25">
      <c r="A292" s="43">
        <v>286</v>
      </c>
      <c r="B292" s="19"/>
      <c r="C292" s="19"/>
      <c r="D292" s="19"/>
      <c r="E292" s="19"/>
      <c r="F292" s="19"/>
      <c r="G292" s="19"/>
      <c r="H292" s="106" t="str">
        <f>IF(C292="","",IF(C292="","",(VLOOKUP(C292,Listes!$B$31:$C$35,2,FALSE))))</f>
        <v/>
      </c>
      <c r="I292" s="210" t="str">
        <f t="shared" si="8"/>
        <v/>
      </c>
      <c r="J292" s="210"/>
      <c r="K292" s="210"/>
      <c r="L292" s="210"/>
      <c r="M292" s="100" t="str">
        <f>IF(H292="","",IF(H292="","",(VLOOKUP(H292,Listes!$C$31:$D$35,2,FALSE))))</f>
        <v/>
      </c>
      <c r="N292" s="99" t="str">
        <f>IF($H292="","",IF($C292=Listes!$B$32,IF('Dépenses forfaitaires'!$E292&lt;=Listes!$B$53,('Dépenses forfaitaires'!$E292*(VLOOKUP('Dépenses forfaitaires'!$D292,Listes!$A$54:$E$60,2,FALSE))),IF('Dépenses forfaitaires'!$E292&gt;Listes!$E$53,('Dépenses forfaitaires'!$E292*(VLOOKUP('Dépenses forfaitaires'!$D292,Listes!$A$54:$E$60,5,FALSE))),('Dépenses forfaitaires'!$E292*(VLOOKUP('Dépenses forfaitaires'!$D292,Listes!$A$54:$E$60,3,FALSE)))+(VLOOKUP('Dépenses forfaitaires'!$D292,Listes!$A$54:$E$60,4,FALSE))))))</f>
        <v/>
      </c>
      <c r="O292" s="99" t="str">
        <f>IF($H292="","",IF($C292=Listes!$B$31,IF('Dépenses forfaitaires'!$E292&lt;=Listes!$B$42,('Dépenses forfaitaires'!$E292*(VLOOKUP('Dépenses forfaitaires'!$D292,Listes!$A$43:$E$49,2,FALSE))),IF('Dépenses forfaitaires'!$E292&gt;Listes!$D$42,('Dépenses forfaitaires'!$E292*(VLOOKUP('Dépenses forfaitaires'!$D292,Listes!$A$43:$E$49,5,FALSE))),('Dépenses forfaitaires'!$E292*(VLOOKUP('Dépenses forfaitaires'!$D292,Listes!$A$43:$E$49,3,FALSE)))+(VLOOKUP('Dépenses forfaitaires'!$D292,Listes!$A$43:$E$49,4,FALSE))))))</f>
        <v/>
      </c>
      <c r="P292" s="99" t="str">
        <f>IF($H292="","",IF($C292=Listes!$B$34,Listes!$I$31,IF($C292=Listes!$B$35,(VLOOKUP('Dépenses forfaitaires'!$F292,Listes!$E$31:$F$36,2,FALSE)),IF($C292=Listes!$B$33,IF('Dépenses forfaitaires'!$E292&lt;=Listes!$A$64,'Dépenses forfaitaires'!$E292*Listes!$A$65,IF('Dépenses forfaitaires'!$E292&gt;Listes!$D$64,'Dépenses forfaitaires'!$E292*Listes!$D$65,(('Dépenses forfaitaires'!$E292*Listes!$B$65)+Listes!$C$65)))))))</f>
        <v/>
      </c>
      <c r="Q292" s="100" t="str">
        <f t="shared" si="9"/>
        <v/>
      </c>
      <c r="R292" s="210"/>
    </row>
    <row r="293" spans="1:18" ht="29.25" customHeight="1" x14ac:dyDescent="0.25">
      <c r="A293" s="43">
        <v>287</v>
      </c>
      <c r="B293" s="19"/>
      <c r="C293" s="19"/>
      <c r="D293" s="19"/>
      <c r="E293" s="19"/>
      <c r="F293" s="19"/>
      <c r="G293" s="19"/>
      <c r="H293" s="106" t="str">
        <f>IF(C293="","",IF(C293="","",(VLOOKUP(C293,Listes!$B$31:$C$35,2,FALSE))))</f>
        <v/>
      </c>
      <c r="I293" s="210" t="str">
        <f t="shared" si="8"/>
        <v/>
      </c>
      <c r="J293" s="210"/>
      <c r="K293" s="210"/>
      <c r="L293" s="210"/>
      <c r="M293" s="100" t="str">
        <f>IF(H293="","",IF(H293="","",(VLOOKUP(H293,Listes!$C$31:$D$35,2,FALSE))))</f>
        <v/>
      </c>
      <c r="N293" s="99" t="str">
        <f>IF($H293="","",IF($C293=Listes!$B$32,IF('Dépenses forfaitaires'!$E293&lt;=Listes!$B$53,('Dépenses forfaitaires'!$E293*(VLOOKUP('Dépenses forfaitaires'!$D293,Listes!$A$54:$E$60,2,FALSE))),IF('Dépenses forfaitaires'!$E293&gt;Listes!$E$53,('Dépenses forfaitaires'!$E293*(VLOOKUP('Dépenses forfaitaires'!$D293,Listes!$A$54:$E$60,5,FALSE))),('Dépenses forfaitaires'!$E293*(VLOOKUP('Dépenses forfaitaires'!$D293,Listes!$A$54:$E$60,3,FALSE)))+(VLOOKUP('Dépenses forfaitaires'!$D293,Listes!$A$54:$E$60,4,FALSE))))))</f>
        <v/>
      </c>
      <c r="O293" s="99" t="str">
        <f>IF($H293="","",IF($C293=Listes!$B$31,IF('Dépenses forfaitaires'!$E293&lt;=Listes!$B$42,('Dépenses forfaitaires'!$E293*(VLOOKUP('Dépenses forfaitaires'!$D293,Listes!$A$43:$E$49,2,FALSE))),IF('Dépenses forfaitaires'!$E293&gt;Listes!$D$42,('Dépenses forfaitaires'!$E293*(VLOOKUP('Dépenses forfaitaires'!$D293,Listes!$A$43:$E$49,5,FALSE))),('Dépenses forfaitaires'!$E293*(VLOOKUP('Dépenses forfaitaires'!$D293,Listes!$A$43:$E$49,3,FALSE)))+(VLOOKUP('Dépenses forfaitaires'!$D293,Listes!$A$43:$E$49,4,FALSE))))))</f>
        <v/>
      </c>
      <c r="P293" s="99" t="str">
        <f>IF($H293="","",IF($C293=Listes!$B$34,Listes!$I$31,IF($C293=Listes!$B$35,(VLOOKUP('Dépenses forfaitaires'!$F293,Listes!$E$31:$F$36,2,FALSE)),IF($C293=Listes!$B$33,IF('Dépenses forfaitaires'!$E293&lt;=Listes!$A$64,'Dépenses forfaitaires'!$E293*Listes!$A$65,IF('Dépenses forfaitaires'!$E293&gt;Listes!$D$64,'Dépenses forfaitaires'!$E293*Listes!$D$65,(('Dépenses forfaitaires'!$E293*Listes!$B$65)+Listes!$C$65)))))))</f>
        <v/>
      </c>
      <c r="Q293" s="100" t="str">
        <f t="shared" si="9"/>
        <v/>
      </c>
      <c r="R293" s="210"/>
    </row>
    <row r="294" spans="1:18" ht="29.25" customHeight="1" x14ac:dyDescent="0.25">
      <c r="A294" s="43">
        <v>288</v>
      </c>
      <c r="B294" s="19"/>
      <c r="C294" s="19"/>
      <c r="D294" s="19"/>
      <c r="E294" s="19"/>
      <c r="F294" s="19"/>
      <c r="G294" s="19"/>
      <c r="H294" s="106" t="str">
        <f>IF(C294="","",IF(C294="","",(VLOOKUP(C294,Listes!$B$31:$C$35,2,FALSE))))</f>
        <v/>
      </c>
      <c r="I294" s="210" t="str">
        <f t="shared" si="8"/>
        <v/>
      </c>
      <c r="J294" s="210"/>
      <c r="K294" s="210"/>
      <c r="L294" s="210"/>
      <c r="M294" s="100" t="str">
        <f>IF(H294="","",IF(H294="","",(VLOOKUP(H294,Listes!$C$31:$D$35,2,FALSE))))</f>
        <v/>
      </c>
      <c r="N294" s="99" t="str">
        <f>IF($H294="","",IF($C294=Listes!$B$32,IF('Dépenses forfaitaires'!$E294&lt;=Listes!$B$53,('Dépenses forfaitaires'!$E294*(VLOOKUP('Dépenses forfaitaires'!$D294,Listes!$A$54:$E$60,2,FALSE))),IF('Dépenses forfaitaires'!$E294&gt;Listes!$E$53,('Dépenses forfaitaires'!$E294*(VLOOKUP('Dépenses forfaitaires'!$D294,Listes!$A$54:$E$60,5,FALSE))),('Dépenses forfaitaires'!$E294*(VLOOKUP('Dépenses forfaitaires'!$D294,Listes!$A$54:$E$60,3,FALSE)))+(VLOOKUP('Dépenses forfaitaires'!$D294,Listes!$A$54:$E$60,4,FALSE))))))</f>
        <v/>
      </c>
      <c r="O294" s="99" t="str">
        <f>IF($H294="","",IF($C294=Listes!$B$31,IF('Dépenses forfaitaires'!$E294&lt;=Listes!$B$42,('Dépenses forfaitaires'!$E294*(VLOOKUP('Dépenses forfaitaires'!$D294,Listes!$A$43:$E$49,2,FALSE))),IF('Dépenses forfaitaires'!$E294&gt;Listes!$D$42,('Dépenses forfaitaires'!$E294*(VLOOKUP('Dépenses forfaitaires'!$D294,Listes!$A$43:$E$49,5,FALSE))),('Dépenses forfaitaires'!$E294*(VLOOKUP('Dépenses forfaitaires'!$D294,Listes!$A$43:$E$49,3,FALSE)))+(VLOOKUP('Dépenses forfaitaires'!$D294,Listes!$A$43:$E$49,4,FALSE))))))</f>
        <v/>
      </c>
      <c r="P294" s="99" t="str">
        <f>IF($H294="","",IF($C294=Listes!$B$34,Listes!$I$31,IF($C294=Listes!$B$35,(VLOOKUP('Dépenses forfaitaires'!$F294,Listes!$E$31:$F$36,2,FALSE)),IF($C294=Listes!$B$33,IF('Dépenses forfaitaires'!$E294&lt;=Listes!$A$64,'Dépenses forfaitaires'!$E294*Listes!$A$65,IF('Dépenses forfaitaires'!$E294&gt;Listes!$D$64,'Dépenses forfaitaires'!$E294*Listes!$D$65,(('Dépenses forfaitaires'!$E294*Listes!$B$65)+Listes!$C$65)))))))</f>
        <v/>
      </c>
      <c r="Q294" s="100" t="str">
        <f t="shared" si="9"/>
        <v/>
      </c>
      <c r="R294" s="210"/>
    </row>
    <row r="295" spans="1:18" ht="29.25" customHeight="1" x14ac:dyDescent="0.25">
      <c r="A295" s="43">
        <v>289</v>
      </c>
      <c r="B295" s="19"/>
      <c r="C295" s="19"/>
      <c r="D295" s="19"/>
      <c r="E295" s="19"/>
      <c r="F295" s="19"/>
      <c r="G295" s="19"/>
      <c r="H295" s="106" t="str">
        <f>IF(C295="","",IF(C295="","",(VLOOKUP(C295,Listes!$B$31:$C$35,2,FALSE))))</f>
        <v/>
      </c>
      <c r="I295" s="210" t="str">
        <f t="shared" si="8"/>
        <v/>
      </c>
      <c r="J295" s="210"/>
      <c r="K295" s="210"/>
      <c r="L295" s="210"/>
      <c r="M295" s="100" t="str">
        <f>IF(H295="","",IF(H295="","",(VLOOKUP(H295,Listes!$C$31:$D$35,2,FALSE))))</f>
        <v/>
      </c>
      <c r="N295" s="99" t="str">
        <f>IF($H295="","",IF($C295=Listes!$B$32,IF('Dépenses forfaitaires'!$E295&lt;=Listes!$B$53,('Dépenses forfaitaires'!$E295*(VLOOKUP('Dépenses forfaitaires'!$D295,Listes!$A$54:$E$60,2,FALSE))),IF('Dépenses forfaitaires'!$E295&gt;Listes!$E$53,('Dépenses forfaitaires'!$E295*(VLOOKUP('Dépenses forfaitaires'!$D295,Listes!$A$54:$E$60,5,FALSE))),('Dépenses forfaitaires'!$E295*(VLOOKUP('Dépenses forfaitaires'!$D295,Listes!$A$54:$E$60,3,FALSE)))+(VLOOKUP('Dépenses forfaitaires'!$D295,Listes!$A$54:$E$60,4,FALSE))))))</f>
        <v/>
      </c>
      <c r="O295" s="99" t="str">
        <f>IF($H295="","",IF($C295=Listes!$B$31,IF('Dépenses forfaitaires'!$E295&lt;=Listes!$B$42,('Dépenses forfaitaires'!$E295*(VLOOKUP('Dépenses forfaitaires'!$D295,Listes!$A$43:$E$49,2,FALSE))),IF('Dépenses forfaitaires'!$E295&gt;Listes!$D$42,('Dépenses forfaitaires'!$E295*(VLOOKUP('Dépenses forfaitaires'!$D295,Listes!$A$43:$E$49,5,FALSE))),('Dépenses forfaitaires'!$E295*(VLOOKUP('Dépenses forfaitaires'!$D295,Listes!$A$43:$E$49,3,FALSE)))+(VLOOKUP('Dépenses forfaitaires'!$D295,Listes!$A$43:$E$49,4,FALSE))))))</f>
        <v/>
      </c>
      <c r="P295" s="99" t="str">
        <f>IF($H295="","",IF($C295=Listes!$B$34,Listes!$I$31,IF($C295=Listes!$B$35,(VLOOKUP('Dépenses forfaitaires'!$F295,Listes!$E$31:$F$36,2,FALSE)),IF($C295=Listes!$B$33,IF('Dépenses forfaitaires'!$E295&lt;=Listes!$A$64,'Dépenses forfaitaires'!$E295*Listes!$A$65,IF('Dépenses forfaitaires'!$E295&gt;Listes!$D$64,'Dépenses forfaitaires'!$E295*Listes!$D$65,(('Dépenses forfaitaires'!$E295*Listes!$B$65)+Listes!$C$65)))))))</f>
        <v/>
      </c>
      <c r="Q295" s="100" t="str">
        <f t="shared" si="9"/>
        <v/>
      </c>
      <c r="R295" s="210"/>
    </row>
    <row r="296" spans="1:18" ht="29.25" customHeight="1" x14ac:dyDescent="0.25">
      <c r="A296" s="43">
        <v>290</v>
      </c>
      <c r="B296" s="19"/>
      <c r="C296" s="19"/>
      <c r="D296" s="19"/>
      <c r="E296" s="19"/>
      <c r="F296" s="19"/>
      <c r="G296" s="19"/>
      <c r="H296" s="106" t="str">
        <f>IF(C296="","",IF(C296="","",(VLOOKUP(C296,Listes!$B$31:$C$35,2,FALSE))))</f>
        <v/>
      </c>
      <c r="I296" s="210" t="str">
        <f t="shared" si="8"/>
        <v/>
      </c>
      <c r="J296" s="210"/>
      <c r="K296" s="210"/>
      <c r="L296" s="210"/>
      <c r="M296" s="100" t="str">
        <f>IF(H296="","",IF(H296="","",(VLOOKUP(H296,Listes!$C$31:$D$35,2,FALSE))))</f>
        <v/>
      </c>
      <c r="N296" s="99" t="str">
        <f>IF($H296="","",IF($C296=Listes!$B$32,IF('Dépenses forfaitaires'!$E296&lt;=Listes!$B$53,('Dépenses forfaitaires'!$E296*(VLOOKUP('Dépenses forfaitaires'!$D296,Listes!$A$54:$E$60,2,FALSE))),IF('Dépenses forfaitaires'!$E296&gt;Listes!$E$53,('Dépenses forfaitaires'!$E296*(VLOOKUP('Dépenses forfaitaires'!$D296,Listes!$A$54:$E$60,5,FALSE))),('Dépenses forfaitaires'!$E296*(VLOOKUP('Dépenses forfaitaires'!$D296,Listes!$A$54:$E$60,3,FALSE)))+(VLOOKUP('Dépenses forfaitaires'!$D296,Listes!$A$54:$E$60,4,FALSE))))))</f>
        <v/>
      </c>
      <c r="O296" s="99" t="str">
        <f>IF($H296="","",IF($C296=Listes!$B$31,IF('Dépenses forfaitaires'!$E296&lt;=Listes!$B$42,('Dépenses forfaitaires'!$E296*(VLOOKUP('Dépenses forfaitaires'!$D296,Listes!$A$43:$E$49,2,FALSE))),IF('Dépenses forfaitaires'!$E296&gt;Listes!$D$42,('Dépenses forfaitaires'!$E296*(VLOOKUP('Dépenses forfaitaires'!$D296,Listes!$A$43:$E$49,5,FALSE))),('Dépenses forfaitaires'!$E296*(VLOOKUP('Dépenses forfaitaires'!$D296,Listes!$A$43:$E$49,3,FALSE)))+(VLOOKUP('Dépenses forfaitaires'!$D296,Listes!$A$43:$E$49,4,FALSE))))))</f>
        <v/>
      </c>
      <c r="P296" s="99" t="str">
        <f>IF($H296="","",IF($C296=Listes!$B$34,Listes!$I$31,IF($C296=Listes!$B$35,(VLOOKUP('Dépenses forfaitaires'!$F296,Listes!$E$31:$F$36,2,FALSE)),IF($C296=Listes!$B$33,IF('Dépenses forfaitaires'!$E296&lt;=Listes!$A$64,'Dépenses forfaitaires'!$E296*Listes!$A$65,IF('Dépenses forfaitaires'!$E296&gt;Listes!$D$64,'Dépenses forfaitaires'!$E296*Listes!$D$65,(('Dépenses forfaitaires'!$E296*Listes!$B$65)+Listes!$C$65)))))))</f>
        <v/>
      </c>
      <c r="Q296" s="100" t="str">
        <f t="shared" si="9"/>
        <v/>
      </c>
      <c r="R296" s="210"/>
    </row>
    <row r="297" spans="1:18" ht="29.25" customHeight="1" x14ac:dyDescent="0.25">
      <c r="A297" s="43">
        <v>291</v>
      </c>
      <c r="B297" s="19"/>
      <c r="C297" s="19"/>
      <c r="D297" s="19"/>
      <c r="E297" s="19"/>
      <c r="F297" s="19"/>
      <c r="G297" s="19"/>
      <c r="H297" s="106" t="str">
        <f>IF(C297="","",IF(C297="","",(VLOOKUP(C297,Listes!$B$31:$C$35,2,FALSE))))</f>
        <v/>
      </c>
      <c r="I297" s="210" t="str">
        <f t="shared" si="8"/>
        <v/>
      </c>
      <c r="J297" s="210"/>
      <c r="K297" s="210"/>
      <c r="L297" s="210"/>
      <c r="M297" s="100" t="str">
        <f>IF(H297="","",IF(H297="","",(VLOOKUP(H297,Listes!$C$31:$D$35,2,FALSE))))</f>
        <v/>
      </c>
      <c r="N297" s="99" t="str">
        <f>IF($H297="","",IF($C297=Listes!$B$32,IF('Dépenses forfaitaires'!$E297&lt;=Listes!$B$53,('Dépenses forfaitaires'!$E297*(VLOOKUP('Dépenses forfaitaires'!$D297,Listes!$A$54:$E$60,2,FALSE))),IF('Dépenses forfaitaires'!$E297&gt;Listes!$E$53,('Dépenses forfaitaires'!$E297*(VLOOKUP('Dépenses forfaitaires'!$D297,Listes!$A$54:$E$60,5,FALSE))),('Dépenses forfaitaires'!$E297*(VLOOKUP('Dépenses forfaitaires'!$D297,Listes!$A$54:$E$60,3,FALSE)))+(VLOOKUP('Dépenses forfaitaires'!$D297,Listes!$A$54:$E$60,4,FALSE))))))</f>
        <v/>
      </c>
      <c r="O297" s="99" t="str">
        <f>IF($H297="","",IF($C297=Listes!$B$31,IF('Dépenses forfaitaires'!$E297&lt;=Listes!$B$42,('Dépenses forfaitaires'!$E297*(VLOOKUP('Dépenses forfaitaires'!$D297,Listes!$A$43:$E$49,2,FALSE))),IF('Dépenses forfaitaires'!$E297&gt;Listes!$D$42,('Dépenses forfaitaires'!$E297*(VLOOKUP('Dépenses forfaitaires'!$D297,Listes!$A$43:$E$49,5,FALSE))),('Dépenses forfaitaires'!$E297*(VLOOKUP('Dépenses forfaitaires'!$D297,Listes!$A$43:$E$49,3,FALSE)))+(VLOOKUP('Dépenses forfaitaires'!$D297,Listes!$A$43:$E$49,4,FALSE))))))</f>
        <v/>
      </c>
      <c r="P297" s="99" t="str">
        <f>IF($H297="","",IF($C297=Listes!$B$34,Listes!$I$31,IF($C297=Listes!$B$35,(VLOOKUP('Dépenses forfaitaires'!$F297,Listes!$E$31:$F$36,2,FALSE)),IF($C297=Listes!$B$33,IF('Dépenses forfaitaires'!$E297&lt;=Listes!$A$64,'Dépenses forfaitaires'!$E297*Listes!$A$65,IF('Dépenses forfaitaires'!$E297&gt;Listes!$D$64,'Dépenses forfaitaires'!$E297*Listes!$D$65,(('Dépenses forfaitaires'!$E297*Listes!$B$65)+Listes!$C$65)))))))</f>
        <v/>
      </c>
      <c r="Q297" s="100" t="str">
        <f t="shared" si="9"/>
        <v/>
      </c>
      <c r="R297" s="210"/>
    </row>
    <row r="298" spans="1:18" ht="29.25" customHeight="1" x14ac:dyDescent="0.25">
      <c r="A298" s="43">
        <v>292</v>
      </c>
      <c r="B298" s="19"/>
      <c r="C298" s="19"/>
      <c r="D298" s="19"/>
      <c r="E298" s="19"/>
      <c r="F298" s="19"/>
      <c r="G298" s="19"/>
      <c r="H298" s="106" t="str">
        <f>IF(C298="","",IF(C298="","",(VLOOKUP(C298,Listes!$B$31:$C$35,2,FALSE))))</f>
        <v/>
      </c>
      <c r="I298" s="210" t="str">
        <f t="shared" si="8"/>
        <v/>
      </c>
      <c r="J298" s="210"/>
      <c r="K298" s="210"/>
      <c r="L298" s="210"/>
      <c r="M298" s="100" t="str">
        <f>IF(H298="","",IF(H298="","",(VLOOKUP(H298,Listes!$C$31:$D$35,2,FALSE))))</f>
        <v/>
      </c>
      <c r="N298" s="99" t="str">
        <f>IF($H298="","",IF($C298=Listes!$B$32,IF('Dépenses forfaitaires'!$E298&lt;=Listes!$B$53,('Dépenses forfaitaires'!$E298*(VLOOKUP('Dépenses forfaitaires'!$D298,Listes!$A$54:$E$60,2,FALSE))),IF('Dépenses forfaitaires'!$E298&gt;Listes!$E$53,('Dépenses forfaitaires'!$E298*(VLOOKUP('Dépenses forfaitaires'!$D298,Listes!$A$54:$E$60,5,FALSE))),('Dépenses forfaitaires'!$E298*(VLOOKUP('Dépenses forfaitaires'!$D298,Listes!$A$54:$E$60,3,FALSE)))+(VLOOKUP('Dépenses forfaitaires'!$D298,Listes!$A$54:$E$60,4,FALSE))))))</f>
        <v/>
      </c>
      <c r="O298" s="99" t="str">
        <f>IF($H298="","",IF($C298=Listes!$B$31,IF('Dépenses forfaitaires'!$E298&lt;=Listes!$B$42,('Dépenses forfaitaires'!$E298*(VLOOKUP('Dépenses forfaitaires'!$D298,Listes!$A$43:$E$49,2,FALSE))),IF('Dépenses forfaitaires'!$E298&gt;Listes!$D$42,('Dépenses forfaitaires'!$E298*(VLOOKUP('Dépenses forfaitaires'!$D298,Listes!$A$43:$E$49,5,FALSE))),('Dépenses forfaitaires'!$E298*(VLOOKUP('Dépenses forfaitaires'!$D298,Listes!$A$43:$E$49,3,FALSE)))+(VLOOKUP('Dépenses forfaitaires'!$D298,Listes!$A$43:$E$49,4,FALSE))))))</f>
        <v/>
      </c>
      <c r="P298" s="99" t="str">
        <f>IF($H298="","",IF($C298=Listes!$B$34,Listes!$I$31,IF($C298=Listes!$B$35,(VLOOKUP('Dépenses forfaitaires'!$F298,Listes!$E$31:$F$36,2,FALSE)),IF($C298=Listes!$B$33,IF('Dépenses forfaitaires'!$E298&lt;=Listes!$A$64,'Dépenses forfaitaires'!$E298*Listes!$A$65,IF('Dépenses forfaitaires'!$E298&gt;Listes!$D$64,'Dépenses forfaitaires'!$E298*Listes!$D$65,(('Dépenses forfaitaires'!$E298*Listes!$B$65)+Listes!$C$65)))))))</f>
        <v/>
      </c>
      <c r="Q298" s="100" t="str">
        <f t="shared" si="9"/>
        <v/>
      </c>
      <c r="R298" s="210"/>
    </row>
    <row r="299" spans="1:18" ht="29.25" customHeight="1" x14ac:dyDescent="0.25">
      <c r="A299" s="43">
        <v>293</v>
      </c>
      <c r="B299" s="19"/>
      <c r="C299" s="19"/>
      <c r="D299" s="19"/>
      <c r="E299" s="19"/>
      <c r="F299" s="19"/>
      <c r="G299" s="19"/>
      <c r="H299" s="106" t="str">
        <f>IF(C299="","",IF(C299="","",(VLOOKUP(C299,Listes!$B$31:$C$35,2,FALSE))))</f>
        <v/>
      </c>
      <c r="I299" s="210" t="str">
        <f t="shared" si="8"/>
        <v/>
      </c>
      <c r="J299" s="210"/>
      <c r="K299" s="210"/>
      <c r="L299" s="210"/>
      <c r="M299" s="100" t="str">
        <f>IF(H299="","",IF(H299="","",(VLOOKUP(H299,Listes!$C$31:$D$35,2,FALSE))))</f>
        <v/>
      </c>
      <c r="N299" s="99" t="str">
        <f>IF($H299="","",IF($C299=Listes!$B$32,IF('Dépenses forfaitaires'!$E299&lt;=Listes!$B$53,('Dépenses forfaitaires'!$E299*(VLOOKUP('Dépenses forfaitaires'!$D299,Listes!$A$54:$E$60,2,FALSE))),IF('Dépenses forfaitaires'!$E299&gt;Listes!$E$53,('Dépenses forfaitaires'!$E299*(VLOOKUP('Dépenses forfaitaires'!$D299,Listes!$A$54:$E$60,5,FALSE))),('Dépenses forfaitaires'!$E299*(VLOOKUP('Dépenses forfaitaires'!$D299,Listes!$A$54:$E$60,3,FALSE)))+(VLOOKUP('Dépenses forfaitaires'!$D299,Listes!$A$54:$E$60,4,FALSE))))))</f>
        <v/>
      </c>
      <c r="O299" s="99" t="str">
        <f>IF($H299="","",IF($C299=Listes!$B$31,IF('Dépenses forfaitaires'!$E299&lt;=Listes!$B$42,('Dépenses forfaitaires'!$E299*(VLOOKUP('Dépenses forfaitaires'!$D299,Listes!$A$43:$E$49,2,FALSE))),IF('Dépenses forfaitaires'!$E299&gt;Listes!$D$42,('Dépenses forfaitaires'!$E299*(VLOOKUP('Dépenses forfaitaires'!$D299,Listes!$A$43:$E$49,5,FALSE))),('Dépenses forfaitaires'!$E299*(VLOOKUP('Dépenses forfaitaires'!$D299,Listes!$A$43:$E$49,3,FALSE)))+(VLOOKUP('Dépenses forfaitaires'!$D299,Listes!$A$43:$E$49,4,FALSE))))))</f>
        <v/>
      </c>
      <c r="P299" s="99" t="str">
        <f>IF($H299="","",IF($C299=Listes!$B$34,Listes!$I$31,IF($C299=Listes!$B$35,(VLOOKUP('Dépenses forfaitaires'!$F299,Listes!$E$31:$F$36,2,FALSE)),IF($C299=Listes!$B$33,IF('Dépenses forfaitaires'!$E299&lt;=Listes!$A$64,'Dépenses forfaitaires'!$E299*Listes!$A$65,IF('Dépenses forfaitaires'!$E299&gt;Listes!$D$64,'Dépenses forfaitaires'!$E299*Listes!$D$65,(('Dépenses forfaitaires'!$E299*Listes!$B$65)+Listes!$C$65)))))))</f>
        <v/>
      </c>
      <c r="Q299" s="100" t="str">
        <f t="shared" si="9"/>
        <v/>
      </c>
      <c r="R299" s="210"/>
    </row>
    <row r="300" spans="1:18" ht="29.25" customHeight="1" x14ac:dyDescent="0.25">
      <c r="A300" s="43">
        <v>294</v>
      </c>
      <c r="B300" s="19"/>
      <c r="C300" s="19"/>
      <c r="D300" s="19"/>
      <c r="E300" s="19"/>
      <c r="F300" s="19"/>
      <c r="G300" s="19"/>
      <c r="H300" s="106" t="str">
        <f>IF(C300="","",IF(C300="","",(VLOOKUP(C300,Listes!$B$31:$C$35,2,FALSE))))</f>
        <v/>
      </c>
      <c r="I300" s="210" t="str">
        <f t="shared" si="8"/>
        <v/>
      </c>
      <c r="J300" s="210"/>
      <c r="K300" s="210"/>
      <c r="L300" s="210"/>
      <c r="M300" s="100" t="str">
        <f>IF(H300="","",IF(H300="","",(VLOOKUP(H300,Listes!$C$31:$D$35,2,FALSE))))</f>
        <v/>
      </c>
      <c r="N300" s="99" t="str">
        <f>IF($H300="","",IF($C300=Listes!$B$32,IF('Dépenses forfaitaires'!$E300&lt;=Listes!$B$53,('Dépenses forfaitaires'!$E300*(VLOOKUP('Dépenses forfaitaires'!$D300,Listes!$A$54:$E$60,2,FALSE))),IF('Dépenses forfaitaires'!$E300&gt;Listes!$E$53,('Dépenses forfaitaires'!$E300*(VLOOKUP('Dépenses forfaitaires'!$D300,Listes!$A$54:$E$60,5,FALSE))),('Dépenses forfaitaires'!$E300*(VLOOKUP('Dépenses forfaitaires'!$D300,Listes!$A$54:$E$60,3,FALSE)))+(VLOOKUP('Dépenses forfaitaires'!$D300,Listes!$A$54:$E$60,4,FALSE))))))</f>
        <v/>
      </c>
      <c r="O300" s="99" t="str">
        <f>IF($H300="","",IF($C300=Listes!$B$31,IF('Dépenses forfaitaires'!$E300&lt;=Listes!$B$42,('Dépenses forfaitaires'!$E300*(VLOOKUP('Dépenses forfaitaires'!$D300,Listes!$A$43:$E$49,2,FALSE))),IF('Dépenses forfaitaires'!$E300&gt;Listes!$D$42,('Dépenses forfaitaires'!$E300*(VLOOKUP('Dépenses forfaitaires'!$D300,Listes!$A$43:$E$49,5,FALSE))),('Dépenses forfaitaires'!$E300*(VLOOKUP('Dépenses forfaitaires'!$D300,Listes!$A$43:$E$49,3,FALSE)))+(VLOOKUP('Dépenses forfaitaires'!$D300,Listes!$A$43:$E$49,4,FALSE))))))</f>
        <v/>
      </c>
      <c r="P300" s="99" t="str">
        <f>IF($H300="","",IF($C300=Listes!$B$34,Listes!$I$31,IF($C300=Listes!$B$35,(VLOOKUP('Dépenses forfaitaires'!$F300,Listes!$E$31:$F$36,2,FALSE)),IF($C300=Listes!$B$33,IF('Dépenses forfaitaires'!$E300&lt;=Listes!$A$64,'Dépenses forfaitaires'!$E300*Listes!$A$65,IF('Dépenses forfaitaires'!$E300&gt;Listes!$D$64,'Dépenses forfaitaires'!$E300*Listes!$D$65,(('Dépenses forfaitaires'!$E300*Listes!$B$65)+Listes!$C$65)))))))</f>
        <v/>
      </c>
      <c r="Q300" s="100" t="str">
        <f t="shared" si="9"/>
        <v/>
      </c>
      <c r="R300" s="210"/>
    </row>
    <row r="301" spans="1:18" ht="29.25" customHeight="1" x14ac:dyDescent="0.25">
      <c r="A301" s="43">
        <v>295</v>
      </c>
      <c r="B301" s="19"/>
      <c r="C301" s="19"/>
      <c r="D301" s="19"/>
      <c r="E301" s="19"/>
      <c r="F301" s="19"/>
      <c r="G301" s="19"/>
      <c r="H301" s="106" t="str">
        <f>IF(C301="","",IF(C301="","",(VLOOKUP(C301,Listes!$B$31:$C$35,2,FALSE))))</f>
        <v/>
      </c>
      <c r="I301" s="210" t="str">
        <f t="shared" si="8"/>
        <v/>
      </c>
      <c r="J301" s="210"/>
      <c r="K301" s="210"/>
      <c r="L301" s="210"/>
      <c r="M301" s="100" t="str">
        <f>IF(H301="","",IF(H301="","",(VLOOKUP(H301,Listes!$C$31:$D$35,2,FALSE))))</f>
        <v/>
      </c>
      <c r="N301" s="99" t="str">
        <f>IF($H301="","",IF($C301=Listes!$B$32,IF('Dépenses forfaitaires'!$E301&lt;=Listes!$B$53,('Dépenses forfaitaires'!$E301*(VLOOKUP('Dépenses forfaitaires'!$D301,Listes!$A$54:$E$60,2,FALSE))),IF('Dépenses forfaitaires'!$E301&gt;Listes!$E$53,('Dépenses forfaitaires'!$E301*(VLOOKUP('Dépenses forfaitaires'!$D301,Listes!$A$54:$E$60,5,FALSE))),('Dépenses forfaitaires'!$E301*(VLOOKUP('Dépenses forfaitaires'!$D301,Listes!$A$54:$E$60,3,FALSE)))+(VLOOKUP('Dépenses forfaitaires'!$D301,Listes!$A$54:$E$60,4,FALSE))))))</f>
        <v/>
      </c>
      <c r="O301" s="99" t="str">
        <f>IF($H301="","",IF($C301=Listes!$B$31,IF('Dépenses forfaitaires'!$E301&lt;=Listes!$B$42,('Dépenses forfaitaires'!$E301*(VLOOKUP('Dépenses forfaitaires'!$D301,Listes!$A$43:$E$49,2,FALSE))),IF('Dépenses forfaitaires'!$E301&gt;Listes!$D$42,('Dépenses forfaitaires'!$E301*(VLOOKUP('Dépenses forfaitaires'!$D301,Listes!$A$43:$E$49,5,FALSE))),('Dépenses forfaitaires'!$E301*(VLOOKUP('Dépenses forfaitaires'!$D301,Listes!$A$43:$E$49,3,FALSE)))+(VLOOKUP('Dépenses forfaitaires'!$D301,Listes!$A$43:$E$49,4,FALSE))))))</f>
        <v/>
      </c>
      <c r="P301" s="99" t="str">
        <f>IF($H301="","",IF($C301=Listes!$B$34,Listes!$I$31,IF($C301=Listes!$B$35,(VLOOKUP('Dépenses forfaitaires'!$F301,Listes!$E$31:$F$36,2,FALSE)),IF($C301=Listes!$B$33,IF('Dépenses forfaitaires'!$E301&lt;=Listes!$A$64,'Dépenses forfaitaires'!$E301*Listes!$A$65,IF('Dépenses forfaitaires'!$E301&gt;Listes!$D$64,'Dépenses forfaitaires'!$E301*Listes!$D$65,(('Dépenses forfaitaires'!$E301*Listes!$B$65)+Listes!$C$65)))))))</f>
        <v/>
      </c>
      <c r="Q301" s="100" t="str">
        <f t="shared" si="9"/>
        <v/>
      </c>
      <c r="R301" s="210"/>
    </row>
    <row r="302" spans="1:18" ht="29.25" customHeight="1" x14ac:dyDescent="0.25">
      <c r="A302" s="43">
        <v>296</v>
      </c>
      <c r="B302" s="19"/>
      <c r="C302" s="19"/>
      <c r="D302" s="19"/>
      <c r="E302" s="19"/>
      <c r="F302" s="19"/>
      <c r="G302" s="19"/>
      <c r="H302" s="106" t="str">
        <f>IF(C302="","",IF(C302="","",(VLOOKUP(C302,Listes!$B$31:$C$35,2,FALSE))))</f>
        <v/>
      </c>
      <c r="I302" s="210" t="str">
        <f t="shared" si="8"/>
        <v/>
      </c>
      <c r="J302" s="210"/>
      <c r="K302" s="210"/>
      <c r="L302" s="210"/>
      <c r="M302" s="100" t="str">
        <f>IF(H302="","",IF(H302="","",(VLOOKUP(H302,Listes!$C$31:$D$35,2,FALSE))))</f>
        <v/>
      </c>
      <c r="N302" s="99" t="str">
        <f>IF($H302="","",IF($C302=Listes!$B$32,IF('Dépenses forfaitaires'!$E302&lt;=Listes!$B$53,('Dépenses forfaitaires'!$E302*(VLOOKUP('Dépenses forfaitaires'!$D302,Listes!$A$54:$E$60,2,FALSE))),IF('Dépenses forfaitaires'!$E302&gt;Listes!$E$53,('Dépenses forfaitaires'!$E302*(VLOOKUP('Dépenses forfaitaires'!$D302,Listes!$A$54:$E$60,5,FALSE))),('Dépenses forfaitaires'!$E302*(VLOOKUP('Dépenses forfaitaires'!$D302,Listes!$A$54:$E$60,3,FALSE)))+(VLOOKUP('Dépenses forfaitaires'!$D302,Listes!$A$54:$E$60,4,FALSE))))))</f>
        <v/>
      </c>
      <c r="O302" s="99" t="str">
        <f>IF($H302="","",IF($C302=Listes!$B$31,IF('Dépenses forfaitaires'!$E302&lt;=Listes!$B$42,('Dépenses forfaitaires'!$E302*(VLOOKUP('Dépenses forfaitaires'!$D302,Listes!$A$43:$E$49,2,FALSE))),IF('Dépenses forfaitaires'!$E302&gt;Listes!$D$42,('Dépenses forfaitaires'!$E302*(VLOOKUP('Dépenses forfaitaires'!$D302,Listes!$A$43:$E$49,5,FALSE))),('Dépenses forfaitaires'!$E302*(VLOOKUP('Dépenses forfaitaires'!$D302,Listes!$A$43:$E$49,3,FALSE)))+(VLOOKUP('Dépenses forfaitaires'!$D302,Listes!$A$43:$E$49,4,FALSE))))))</f>
        <v/>
      </c>
      <c r="P302" s="99" t="str">
        <f>IF($H302="","",IF($C302=Listes!$B$34,Listes!$I$31,IF($C302=Listes!$B$35,(VLOOKUP('Dépenses forfaitaires'!$F302,Listes!$E$31:$F$36,2,FALSE)),IF($C302=Listes!$B$33,IF('Dépenses forfaitaires'!$E302&lt;=Listes!$A$64,'Dépenses forfaitaires'!$E302*Listes!$A$65,IF('Dépenses forfaitaires'!$E302&gt;Listes!$D$64,'Dépenses forfaitaires'!$E302*Listes!$D$65,(('Dépenses forfaitaires'!$E302*Listes!$B$65)+Listes!$C$65)))))))</f>
        <v/>
      </c>
      <c r="Q302" s="100" t="str">
        <f t="shared" si="9"/>
        <v/>
      </c>
      <c r="R302" s="210"/>
    </row>
    <row r="303" spans="1:18" ht="29.25" customHeight="1" x14ac:dyDescent="0.25">
      <c r="A303" s="43">
        <v>297</v>
      </c>
      <c r="B303" s="19"/>
      <c r="C303" s="19"/>
      <c r="D303" s="19"/>
      <c r="E303" s="19"/>
      <c r="F303" s="19"/>
      <c r="G303" s="19"/>
      <c r="H303" s="106" t="str">
        <f>IF(C303="","",IF(C303="","",(VLOOKUP(C303,Listes!$B$31:$C$35,2,FALSE))))</f>
        <v/>
      </c>
      <c r="I303" s="210" t="str">
        <f t="shared" si="8"/>
        <v/>
      </c>
      <c r="J303" s="210"/>
      <c r="K303" s="210"/>
      <c r="L303" s="210"/>
      <c r="M303" s="100" t="str">
        <f>IF(H303="","",IF(H303="","",(VLOOKUP(H303,Listes!$C$31:$D$35,2,FALSE))))</f>
        <v/>
      </c>
      <c r="N303" s="99" t="str">
        <f>IF($H303="","",IF($C303=Listes!$B$32,IF('Dépenses forfaitaires'!$E303&lt;=Listes!$B$53,('Dépenses forfaitaires'!$E303*(VLOOKUP('Dépenses forfaitaires'!$D303,Listes!$A$54:$E$60,2,FALSE))),IF('Dépenses forfaitaires'!$E303&gt;Listes!$E$53,('Dépenses forfaitaires'!$E303*(VLOOKUP('Dépenses forfaitaires'!$D303,Listes!$A$54:$E$60,5,FALSE))),('Dépenses forfaitaires'!$E303*(VLOOKUP('Dépenses forfaitaires'!$D303,Listes!$A$54:$E$60,3,FALSE)))+(VLOOKUP('Dépenses forfaitaires'!$D303,Listes!$A$54:$E$60,4,FALSE))))))</f>
        <v/>
      </c>
      <c r="O303" s="99" t="str">
        <f>IF($H303="","",IF($C303=Listes!$B$31,IF('Dépenses forfaitaires'!$E303&lt;=Listes!$B$42,('Dépenses forfaitaires'!$E303*(VLOOKUP('Dépenses forfaitaires'!$D303,Listes!$A$43:$E$49,2,FALSE))),IF('Dépenses forfaitaires'!$E303&gt;Listes!$D$42,('Dépenses forfaitaires'!$E303*(VLOOKUP('Dépenses forfaitaires'!$D303,Listes!$A$43:$E$49,5,FALSE))),('Dépenses forfaitaires'!$E303*(VLOOKUP('Dépenses forfaitaires'!$D303,Listes!$A$43:$E$49,3,FALSE)))+(VLOOKUP('Dépenses forfaitaires'!$D303,Listes!$A$43:$E$49,4,FALSE))))))</f>
        <v/>
      </c>
      <c r="P303" s="99" t="str">
        <f>IF($H303="","",IF($C303=Listes!$B$34,Listes!$I$31,IF($C303=Listes!$B$35,(VLOOKUP('Dépenses forfaitaires'!$F303,Listes!$E$31:$F$36,2,FALSE)),IF($C303=Listes!$B$33,IF('Dépenses forfaitaires'!$E303&lt;=Listes!$A$64,'Dépenses forfaitaires'!$E303*Listes!$A$65,IF('Dépenses forfaitaires'!$E303&gt;Listes!$D$64,'Dépenses forfaitaires'!$E303*Listes!$D$65,(('Dépenses forfaitaires'!$E303*Listes!$B$65)+Listes!$C$65)))))))</f>
        <v/>
      </c>
      <c r="Q303" s="100" t="str">
        <f t="shared" si="9"/>
        <v/>
      </c>
      <c r="R303" s="210"/>
    </row>
    <row r="304" spans="1:18" ht="29.25" customHeight="1" x14ac:dyDescent="0.25">
      <c r="A304" s="43">
        <v>298</v>
      </c>
      <c r="B304" s="19"/>
      <c r="C304" s="19"/>
      <c r="D304" s="19"/>
      <c r="E304" s="19"/>
      <c r="F304" s="19"/>
      <c r="G304" s="19"/>
      <c r="H304" s="106" t="str">
        <f>IF(C304="","",IF(C304="","",(VLOOKUP(C304,Listes!$B$31:$C$35,2,FALSE))))</f>
        <v/>
      </c>
      <c r="I304" s="210" t="str">
        <f t="shared" si="8"/>
        <v/>
      </c>
      <c r="J304" s="210"/>
      <c r="K304" s="210"/>
      <c r="L304" s="210"/>
      <c r="M304" s="100" t="str">
        <f>IF(H304="","",IF(H304="","",(VLOOKUP(H304,Listes!$C$31:$D$35,2,FALSE))))</f>
        <v/>
      </c>
      <c r="N304" s="99" t="str">
        <f>IF($H304="","",IF($C304=Listes!$B$32,IF('Dépenses forfaitaires'!$E304&lt;=Listes!$B$53,('Dépenses forfaitaires'!$E304*(VLOOKUP('Dépenses forfaitaires'!$D304,Listes!$A$54:$E$60,2,FALSE))),IF('Dépenses forfaitaires'!$E304&gt;Listes!$E$53,('Dépenses forfaitaires'!$E304*(VLOOKUP('Dépenses forfaitaires'!$D304,Listes!$A$54:$E$60,5,FALSE))),('Dépenses forfaitaires'!$E304*(VLOOKUP('Dépenses forfaitaires'!$D304,Listes!$A$54:$E$60,3,FALSE)))+(VLOOKUP('Dépenses forfaitaires'!$D304,Listes!$A$54:$E$60,4,FALSE))))))</f>
        <v/>
      </c>
      <c r="O304" s="99" t="str">
        <f>IF($H304="","",IF($C304=Listes!$B$31,IF('Dépenses forfaitaires'!$E304&lt;=Listes!$B$42,('Dépenses forfaitaires'!$E304*(VLOOKUP('Dépenses forfaitaires'!$D304,Listes!$A$43:$E$49,2,FALSE))),IF('Dépenses forfaitaires'!$E304&gt;Listes!$D$42,('Dépenses forfaitaires'!$E304*(VLOOKUP('Dépenses forfaitaires'!$D304,Listes!$A$43:$E$49,5,FALSE))),('Dépenses forfaitaires'!$E304*(VLOOKUP('Dépenses forfaitaires'!$D304,Listes!$A$43:$E$49,3,FALSE)))+(VLOOKUP('Dépenses forfaitaires'!$D304,Listes!$A$43:$E$49,4,FALSE))))))</f>
        <v/>
      </c>
      <c r="P304" s="99" t="str">
        <f>IF($H304="","",IF($C304=Listes!$B$34,Listes!$I$31,IF($C304=Listes!$B$35,(VLOOKUP('Dépenses forfaitaires'!$F304,Listes!$E$31:$F$36,2,FALSE)),IF($C304=Listes!$B$33,IF('Dépenses forfaitaires'!$E304&lt;=Listes!$A$64,'Dépenses forfaitaires'!$E304*Listes!$A$65,IF('Dépenses forfaitaires'!$E304&gt;Listes!$D$64,'Dépenses forfaitaires'!$E304*Listes!$D$65,(('Dépenses forfaitaires'!$E304*Listes!$B$65)+Listes!$C$65)))))))</f>
        <v/>
      </c>
      <c r="Q304" s="100" t="str">
        <f t="shared" si="9"/>
        <v/>
      </c>
      <c r="R304" s="210"/>
    </row>
    <row r="305" spans="1:18" ht="29.25" customHeight="1" x14ac:dyDescent="0.25">
      <c r="A305" s="43">
        <v>299</v>
      </c>
      <c r="B305" s="19"/>
      <c r="C305" s="19"/>
      <c r="D305" s="19"/>
      <c r="E305" s="19"/>
      <c r="F305" s="19"/>
      <c r="G305" s="19"/>
      <c r="H305" s="106" t="str">
        <f>IF(C305="","",IF(C305="","",(VLOOKUP(C305,Listes!$B$31:$C$35,2,FALSE))))</f>
        <v/>
      </c>
      <c r="I305" s="210" t="str">
        <f t="shared" si="8"/>
        <v/>
      </c>
      <c r="J305" s="210"/>
      <c r="K305" s="210"/>
      <c r="L305" s="210"/>
      <c r="M305" s="100" t="str">
        <f>IF(H305="","",IF(H305="","",(VLOOKUP(H305,Listes!$C$31:$D$35,2,FALSE))))</f>
        <v/>
      </c>
      <c r="N305" s="99" t="str">
        <f>IF($H305="","",IF($C305=Listes!$B$32,IF('Dépenses forfaitaires'!$E305&lt;=Listes!$B$53,('Dépenses forfaitaires'!$E305*(VLOOKUP('Dépenses forfaitaires'!$D305,Listes!$A$54:$E$60,2,FALSE))),IF('Dépenses forfaitaires'!$E305&gt;Listes!$E$53,('Dépenses forfaitaires'!$E305*(VLOOKUP('Dépenses forfaitaires'!$D305,Listes!$A$54:$E$60,5,FALSE))),('Dépenses forfaitaires'!$E305*(VLOOKUP('Dépenses forfaitaires'!$D305,Listes!$A$54:$E$60,3,FALSE)))+(VLOOKUP('Dépenses forfaitaires'!$D305,Listes!$A$54:$E$60,4,FALSE))))))</f>
        <v/>
      </c>
      <c r="O305" s="99" t="str">
        <f>IF($H305="","",IF($C305=Listes!$B$31,IF('Dépenses forfaitaires'!$E305&lt;=Listes!$B$42,('Dépenses forfaitaires'!$E305*(VLOOKUP('Dépenses forfaitaires'!$D305,Listes!$A$43:$E$49,2,FALSE))),IF('Dépenses forfaitaires'!$E305&gt;Listes!$D$42,('Dépenses forfaitaires'!$E305*(VLOOKUP('Dépenses forfaitaires'!$D305,Listes!$A$43:$E$49,5,FALSE))),('Dépenses forfaitaires'!$E305*(VLOOKUP('Dépenses forfaitaires'!$D305,Listes!$A$43:$E$49,3,FALSE)))+(VLOOKUP('Dépenses forfaitaires'!$D305,Listes!$A$43:$E$49,4,FALSE))))))</f>
        <v/>
      </c>
      <c r="P305" s="99" t="str">
        <f>IF($H305="","",IF($C305=Listes!$B$34,Listes!$I$31,IF($C305=Listes!$B$35,(VLOOKUP('Dépenses forfaitaires'!$F305,Listes!$E$31:$F$36,2,FALSE)),IF($C305=Listes!$B$33,IF('Dépenses forfaitaires'!$E305&lt;=Listes!$A$64,'Dépenses forfaitaires'!$E305*Listes!$A$65,IF('Dépenses forfaitaires'!$E305&gt;Listes!$D$64,'Dépenses forfaitaires'!$E305*Listes!$D$65,(('Dépenses forfaitaires'!$E305*Listes!$B$65)+Listes!$C$65)))))))</f>
        <v/>
      </c>
      <c r="Q305" s="100" t="str">
        <f t="shared" si="9"/>
        <v/>
      </c>
      <c r="R305" s="210"/>
    </row>
    <row r="306" spans="1:18" ht="29.25" customHeight="1" x14ac:dyDescent="0.25">
      <c r="A306" s="43">
        <v>300</v>
      </c>
      <c r="B306" s="19"/>
      <c r="C306" s="19"/>
      <c r="D306" s="19"/>
      <c r="E306" s="19"/>
      <c r="F306" s="19"/>
      <c r="G306" s="19"/>
      <c r="H306" s="106" t="str">
        <f>IF(C306="","",IF(C306="","",(VLOOKUP(C306,Listes!$B$31:$C$35,2,FALSE))))</f>
        <v/>
      </c>
      <c r="I306" s="210" t="str">
        <f t="shared" si="8"/>
        <v/>
      </c>
      <c r="J306" s="210"/>
      <c r="K306" s="210"/>
      <c r="L306" s="210"/>
      <c r="M306" s="100" t="str">
        <f>IF(H306="","",IF(H306="","",(VLOOKUP(H306,Listes!$C$31:$D$35,2,FALSE))))</f>
        <v/>
      </c>
      <c r="N306" s="99" t="str">
        <f>IF($H306="","",IF($C306=Listes!$B$32,IF('Dépenses forfaitaires'!$E306&lt;=Listes!$B$53,('Dépenses forfaitaires'!$E306*(VLOOKUP('Dépenses forfaitaires'!$D306,Listes!$A$54:$E$60,2,FALSE))),IF('Dépenses forfaitaires'!$E306&gt;Listes!$E$53,('Dépenses forfaitaires'!$E306*(VLOOKUP('Dépenses forfaitaires'!$D306,Listes!$A$54:$E$60,5,FALSE))),('Dépenses forfaitaires'!$E306*(VLOOKUP('Dépenses forfaitaires'!$D306,Listes!$A$54:$E$60,3,FALSE)))+(VLOOKUP('Dépenses forfaitaires'!$D306,Listes!$A$54:$E$60,4,FALSE))))))</f>
        <v/>
      </c>
      <c r="O306" s="99" t="str">
        <f>IF($H306="","",IF($C306=Listes!$B$31,IF('Dépenses forfaitaires'!$E306&lt;=Listes!$B$42,('Dépenses forfaitaires'!$E306*(VLOOKUP('Dépenses forfaitaires'!$D306,Listes!$A$43:$E$49,2,FALSE))),IF('Dépenses forfaitaires'!$E306&gt;Listes!$D$42,('Dépenses forfaitaires'!$E306*(VLOOKUP('Dépenses forfaitaires'!$D306,Listes!$A$43:$E$49,5,FALSE))),('Dépenses forfaitaires'!$E306*(VLOOKUP('Dépenses forfaitaires'!$D306,Listes!$A$43:$E$49,3,FALSE)))+(VLOOKUP('Dépenses forfaitaires'!$D306,Listes!$A$43:$E$49,4,FALSE))))))</f>
        <v/>
      </c>
      <c r="P306" s="99" t="str">
        <f>IF($H306="","",IF($C306=Listes!$B$34,Listes!$I$31,IF($C306=Listes!$B$35,(VLOOKUP('Dépenses forfaitaires'!$F306,Listes!$E$31:$F$36,2,FALSE)),IF($C306=Listes!$B$33,IF('Dépenses forfaitaires'!$E306&lt;=Listes!$A$64,'Dépenses forfaitaires'!$E306*Listes!$A$65,IF('Dépenses forfaitaires'!$E306&gt;Listes!$D$64,'Dépenses forfaitaires'!$E306*Listes!$D$65,(('Dépenses forfaitaires'!$E306*Listes!$B$65)+Listes!$C$65)))))))</f>
        <v/>
      </c>
      <c r="Q306" s="100" t="str">
        <f t="shared" si="9"/>
        <v/>
      </c>
      <c r="R306" s="210"/>
    </row>
    <row r="307" spans="1:18" ht="29.25" customHeight="1" x14ac:dyDescent="0.25">
      <c r="A307" s="43">
        <v>301</v>
      </c>
      <c r="B307" s="19"/>
      <c r="C307" s="19"/>
      <c r="D307" s="19"/>
      <c r="E307" s="19"/>
      <c r="F307" s="19"/>
      <c r="G307" s="19"/>
      <c r="H307" s="106" t="str">
        <f>IF(C307="","",IF(C307="","",(VLOOKUP(C307,Listes!$B$31:$C$35,2,FALSE))))</f>
        <v/>
      </c>
      <c r="I307" s="210" t="str">
        <f t="shared" si="8"/>
        <v/>
      </c>
      <c r="J307" s="210"/>
      <c r="K307" s="210"/>
      <c r="L307" s="210"/>
      <c r="M307" s="100" t="str">
        <f>IF(H307="","",IF(H307="","",(VLOOKUP(H307,Listes!$C$31:$D$35,2,FALSE))))</f>
        <v/>
      </c>
      <c r="N307" s="99" t="str">
        <f>IF($H307="","",IF($C307=Listes!$B$32,IF('Dépenses forfaitaires'!$E307&lt;=Listes!$B$53,('Dépenses forfaitaires'!$E307*(VLOOKUP('Dépenses forfaitaires'!$D307,Listes!$A$54:$E$60,2,FALSE))),IF('Dépenses forfaitaires'!$E307&gt;Listes!$E$53,('Dépenses forfaitaires'!$E307*(VLOOKUP('Dépenses forfaitaires'!$D307,Listes!$A$54:$E$60,5,FALSE))),('Dépenses forfaitaires'!$E307*(VLOOKUP('Dépenses forfaitaires'!$D307,Listes!$A$54:$E$60,3,FALSE)))+(VLOOKUP('Dépenses forfaitaires'!$D307,Listes!$A$54:$E$60,4,FALSE))))))</f>
        <v/>
      </c>
      <c r="O307" s="99" t="str">
        <f>IF($H307="","",IF($C307=Listes!$B$31,IF('Dépenses forfaitaires'!$E307&lt;=Listes!$B$42,('Dépenses forfaitaires'!$E307*(VLOOKUP('Dépenses forfaitaires'!$D307,Listes!$A$43:$E$49,2,FALSE))),IF('Dépenses forfaitaires'!$E307&gt;Listes!$D$42,('Dépenses forfaitaires'!$E307*(VLOOKUP('Dépenses forfaitaires'!$D307,Listes!$A$43:$E$49,5,FALSE))),('Dépenses forfaitaires'!$E307*(VLOOKUP('Dépenses forfaitaires'!$D307,Listes!$A$43:$E$49,3,FALSE)))+(VLOOKUP('Dépenses forfaitaires'!$D307,Listes!$A$43:$E$49,4,FALSE))))))</f>
        <v/>
      </c>
      <c r="P307" s="99" t="str">
        <f>IF($H307="","",IF($C307=Listes!$B$34,Listes!$I$31,IF($C307=Listes!$B$35,(VLOOKUP('Dépenses forfaitaires'!$F307,Listes!$E$31:$F$36,2,FALSE)),IF($C307=Listes!$B$33,IF('Dépenses forfaitaires'!$E307&lt;=Listes!$A$64,'Dépenses forfaitaires'!$E307*Listes!$A$65,IF('Dépenses forfaitaires'!$E307&gt;Listes!$D$64,'Dépenses forfaitaires'!$E307*Listes!$D$65,(('Dépenses forfaitaires'!$E307*Listes!$B$65)+Listes!$C$65)))))))</f>
        <v/>
      </c>
      <c r="Q307" s="100" t="str">
        <f t="shared" si="9"/>
        <v/>
      </c>
      <c r="R307" s="210"/>
    </row>
    <row r="308" spans="1:18" ht="29.25" customHeight="1" x14ac:dyDescent="0.25">
      <c r="A308" s="43">
        <v>302</v>
      </c>
      <c r="B308" s="19"/>
      <c r="C308" s="19"/>
      <c r="D308" s="19"/>
      <c r="E308" s="19"/>
      <c r="F308" s="19"/>
      <c r="G308" s="19"/>
      <c r="H308" s="106" t="str">
        <f>IF(C308="","",IF(C308="","",(VLOOKUP(C308,Listes!$B$31:$C$35,2,FALSE))))</f>
        <v/>
      </c>
      <c r="I308" s="210" t="str">
        <f t="shared" si="8"/>
        <v/>
      </c>
      <c r="J308" s="210"/>
      <c r="K308" s="210"/>
      <c r="L308" s="210"/>
      <c r="M308" s="100" t="str">
        <f>IF(H308="","",IF(H308="","",(VLOOKUP(H308,Listes!$C$31:$D$35,2,FALSE))))</f>
        <v/>
      </c>
      <c r="N308" s="99" t="str">
        <f>IF($H308="","",IF($C308=Listes!$B$32,IF('Dépenses forfaitaires'!$E308&lt;=Listes!$B$53,('Dépenses forfaitaires'!$E308*(VLOOKUP('Dépenses forfaitaires'!$D308,Listes!$A$54:$E$60,2,FALSE))),IF('Dépenses forfaitaires'!$E308&gt;Listes!$E$53,('Dépenses forfaitaires'!$E308*(VLOOKUP('Dépenses forfaitaires'!$D308,Listes!$A$54:$E$60,5,FALSE))),('Dépenses forfaitaires'!$E308*(VLOOKUP('Dépenses forfaitaires'!$D308,Listes!$A$54:$E$60,3,FALSE)))+(VLOOKUP('Dépenses forfaitaires'!$D308,Listes!$A$54:$E$60,4,FALSE))))))</f>
        <v/>
      </c>
      <c r="O308" s="99" t="str">
        <f>IF($H308="","",IF($C308=Listes!$B$31,IF('Dépenses forfaitaires'!$E308&lt;=Listes!$B$42,('Dépenses forfaitaires'!$E308*(VLOOKUP('Dépenses forfaitaires'!$D308,Listes!$A$43:$E$49,2,FALSE))),IF('Dépenses forfaitaires'!$E308&gt;Listes!$D$42,('Dépenses forfaitaires'!$E308*(VLOOKUP('Dépenses forfaitaires'!$D308,Listes!$A$43:$E$49,5,FALSE))),('Dépenses forfaitaires'!$E308*(VLOOKUP('Dépenses forfaitaires'!$D308,Listes!$A$43:$E$49,3,FALSE)))+(VLOOKUP('Dépenses forfaitaires'!$D308,Listes!$A$43:$E$49,4,FALSE))))))</f>
        <v/>
      </c>
      <c r="P308" s="99" t="str">
        <f>IF($H308="","",IF($C308=Listes!$B$34,Listes!$I$31,IF($C308=Listes!$B$35,(VLOOKUP('Dépenses forfaitaires'!$F308,Listes!$E$31:$F$36,2,FALSE)),IF($C308=Listes!$B$33,IF('Dépenses forfaitaires'!$E308&lt;=Listes!$A$64,'Dépenses forfaitaires'!$E308*Listes!$A$65,IF('Dépenses forfaitaires'!$E308&gt;Listes!$D$64,'Dépenses forfaitaires'!$E308*Listes!$D$65,(('Dépenses forfaitaires'!$E308*Listes!$B$65)+Listes!$C$65)))))))</f>
        <v/>
      </c>
      <c r="Q308" s="100" t="str">
        <f t="shared" si="9"/>
        <v/>
      </c>
      <c r="R308" s="210"/>
    </row>
    <row r="309" spans="1:18" ht="29.25" customHeight="1" x14ac:dyDescent="0.25">
      <c r="A309" s="43">
        <v>303</v>
      </c>
      <c r="B309" s="19"/>
      <c r="C309" s="19"/>
      <c r="D309" s="19"/>
      <c r="E309" s="19"/>
      <c r="F309" s="19"/>
      <c r="G309" s="19"/>
      <c r="H309" s="106" t="str">
        <f>IF(C309="","",IF(C309="","",(VLOOKUP(C309,Listes!$B$31:$C$35,2,FALSE))))</f>
        <v/>
      </c>
      <c r="I309" s="210" t="str">
        <f t="shared" si="8"/>
        <v/>
      </c>
      <c r="J309" s="210"/>
      <c r="K309" s="210"/>
      <c r="L309" s="210"/>
      <c r="M309" s="100" t="str">
        <f>IF(H309="","",IF(H309="","",(VLOOKUP(H309,Listes!$C$31:$D$35,2,FALSE))))</f>
        <v/>
      </c>
      <c r="N309" s="99" t="str">
        <f>IF($H309="","",IF($C309=Listes!$B$32,IF('Dépenses forfaitaires'!$E309&lt;=Listes!$B$53,('Dépenses forfaitaires'!$E309*(VLOOKUP('Dépenses forfaitaires'!$D309,Listes!$A$54:$E$60,2,FALSE))),IF('Dépenses forfaitaires'!$E309&gt;Listes!$E$53,('Dépenses forfaitaires'!$E309*(VLOOKUP('Dépenses forfaitaires'!$D309,Listes!$A$54:$E$60,5,FALSE))),('Dépenses forfaitaires'!$E309*(VLOOKUP('Dépenses forfaitaires'!$D309,Listes!$A$54:$E$60,3,FALSE)))+(VLOOKUP('Dépenses forfaitaires'!$D309,Listes!$A$54:$E$60,4,FALSE))))))</f>
        <v/>
      </c>
      <c r="O309" s="99" t="str">
        <f>IF($H309="","",IF($C309=Listes!$B$31,IF('Dépenses forfaitaires'!$E309&lt;=Listes!$B$42,('Dépenses forfaitaires'!$E309*(VLOOKUP('Dépenses forfaitaires'!$D309,Listes!$A$43:$E$49,2,FALSE))),IF('Dépenses forfaitaires'!$E309&gt;Listes!$D$42,('Dépenses forfaitaires'!$E309*(VLOOKUP('Dépenses forfaitaires'!$D309,Listes!$A$43:$E$49,5,FALSE))),('Dépenses forfaitaires'!$E309*(VLOOKUP('Dépenses forfaitaires'!$D309,Listes!$A$43:$E$49,3,FALSE)))+(VLOOKUP('Dépenses forfaitaires'!$D309,Listes!$A$43:$E$49,4,FALSE))))))</f>
        <v/>
      </c>
      <c r="P309" s="99" t="str">
        <f>IF($H309="","",IF($C309=Listes!$B$34,Listes!$I$31,IF($C309=Listes!$B$35,(VLOOKUP('Dépenses forfaitaires'!$F309,Listes!$E$31:$F$36,2,FALSE)),IF($C309=Listes!$B$33,IF('Dépenses forfaitaires'!$E309&lt;=Listes!$A$64,'Dépenses forfaitaires'!$E309*Listes!$A$65,IF('Dépenses forfaitaires'!$E309&gt;Listes!$D$64,'Dépenses forfaitaires'!$E309*Listes!$D$65,(('Dépenses forfaitaires'!$E309*Listes!$B$65)+Listes!$C$65)))))))</f>
        <v/>
      </c>
      <c r="Q309" s="100" t="str">
        <f t="shared" si="9"/>
        <v/>
      </c>
      <c r="R309" s="210"/>
    </row>
    <row r="310" spans="1:18" ht="29.25" customHeight="1" x14ac:dyDescent="0.25">
      <c r="A310" s="43">
        <v>304</v>
      </c>
      <c r="B310" s="19"/>
      <c r="C310" s="19"/>
      <c r="D310" s="19"/>
      <c r="E310" s="19"/>
      <c r="F310" s="19"/>
      <c r="G310" s="19"/>
      <c r="H310" s="106" t="str">
        <f>IF(C310="","",IF(C310="","",(VLOOKUP(C310,Listes!$B$31:$C$35,2,FALSE))))</f>
        <v/>
      </c>
      <c r="I310" s="210" t="str">
        <f t="shared" si="8"/>
        <v/>
      </c>
      <c r="J310" s="210"/>
      <c r="K310" s="210"/>
      <c r="L310" s="210"/>
      <c r="M310" s="100" t="str">
        <f>IF(H310="","",IF(H310="","",(VLOOKUP(H310,Listes!$C$31:$D$35,2,FALSE))))</f>
        <v/>
      </c>
      <c r="N310" s="99" t="str">
        <f>IF($H310="","",IF($C310=Listes!$B$32,IF('Dépenses forfaitaires'!$E310&lt;=Listes!$B$53,('Dépenses forfaitaires'!$E310*(VLOOKUP('Dépenses forfaitaires'!$D310,Listes!$A$54:$E$60,2,FALSE))),IF('Dépenses forfaitaires'!$E310&gt;Listes!$E$53,('Dépenses forfaitaires'!$E310*(VLOOKUP('Dépenses forfaitaires'!$D310,Listes!$A$54:$E$60,5,FALSE))),('Dépenses forfaitaires'!$E310*(VLOOKUP('Dépenses forfaitaires'!$D310,Listes!$A$54:$E$60,3,FALSE)))+(VLOOKUP('Dépenses forfaitaires'!$D310,Listes!$A$54:$E$60,4,FALSE))))))</f>
        <v/>
      </c>
      <c r="O310" s="99" t="str">
        <f>IF($H310="","",IF($C310=Listes!$B$31,IF('Dépenses forfaitaires'!$E310&lt;=Listes!$B$42,('Dépenses forfaitaires'!$E310*(VLOOKUP('Dépenses forfaitaires'!$D310,Listes!$A$43:$E$49,2,FALSE))),IF('Dépenses forfaitaires'!$E310&gt;Listes!$D$42,('Dépenses forfaitaires'!$E310*(VLOOKUP('Dépenses forfaitaires'!$D310,Listes!$A$43:$E$49,5,FALSE))),('Dépenses forfaitaires'!$E310*(VLOOKUP('Dépenses forfaitaires'!$D310,Listes!$A$43:$E$49,3,FALSE)))+(VLOOKUP('Dépenses forfaitaires'!$D310,Listes!$A$43:$E$49,4,FALSE))))))</f>
        <v/>
      </c>
      <c r="P310" s="99" t="str">
        <f>IF($H310="","",IF($C310=Listes!$B$34,Listes!$I$31,IF($C310=Listes!$B$35,(VLOOKUP('Dépenses forfaitaires'!$F310,Listes!$E$31:$F$36,2,FALSE)),IF($C310=Listes!$B$33,IF('Dépenses forfaitaires'!$E310&lt;=Listes!$A$64,'Dépenses forfaitaires'!$E310*Listes!$A$65,IF('Dépenses forfaitaires'!$E310&gt;Listes!$D$64,'Dépenses forfaitaires'!$E310*Listes!$D$65,(('Dépenses forfaitaires'!$E310*Listes!$B$65)+Listes!$C$65)))))))</f>
        <v/>
      </c>
      <c r="Q310" s="100" t="str">
        <f t="shared" si="9"/>
        <v/>
      </c>
      <c r="R310" s="210"/>
    </row>
    <row r="311" spans="1:18" ht="29.25" customHeight="1" x14ac:dyDescent="0.25">
      <c r="A311" s="43">
        <v>305</v>
      </c>
      <c r="B311" s="19"/>
      <c r="C311" s="19"/>
      <c r="D311" s="19"/>
      <c r="E311" s="19"/>
      <c r="F311" s="19"/>
      <c r="G311" s="19"/>
      <c r="H311" s="106" t="str">
        <f>IF(C311="","",IF(C311="","",(VLOOKUP(C311,Listes!$B$31:$C$35,2,FALSE))))</f>
        <v/>
      </c>
      <c r="I311" s="210" t="str">
        <f t="shared" si="8"/>
        <v/>
      </c>
      <c r="J311" s="210"/>
      <c r="K311" s="210"/>
      <c r="L311" s="210"/>
      <c r="M311" s="100" t="str">
        <f>IF(H311="","",IF(H311="","",(VLOOKUP(H311,Listes!$C$31:$D$35,2,FALSE))))</f>
        <v/>
      </c>
      <c r="N311" s="99" t="str">
        <f>IF($H311="","",IF($C311=Listes!$B$32,IF('Dépenses forfaitaires'!$E311&lt;=Listes!$B$53,('Dépenses forfaitaires'!$E311*(VLOOKUP('Dépenses forfaitaires'!$D311,Listes!$A$54:$E$60,2,FALSE))),IF('Dépenses forfaitaires'!$E311&gt;Listes!$E$53,('Dépenses forfaitaires'!$E311*(VLOOKUP('Dépenses forfaitaires'!$D311,Listes!$A$54:$E$60,5,FALSE))),('Dépenses forfaitaires'!$E311*(VLOOKUP('Dépenses forfaitaires'!$D311,Listes!$A$54:$E$60,3,FALSE)))+(VLOOKUP('Dépenses forfaitaires'!$D311,Listes!$A$54:$E$60,4,FALSE))))))</f>
        <v/>
      </c>
      <c r="O311" s="99" t="str">
        <f>IF($H311="","",IF($C311=Listes!$B$31,IF('Dépenses forfaitaires'!$E311&lt;=Listes!$B$42,('Dépenses forfaitaires'!$E311*(VLOOKUP('Dépenses forfaitaires'!$D311,Listes!$A$43:$E$49,2,FALSE))),IF('Dépenses forfaitaires'!$E311&gt;Listes!$D$42,('Dépenses forfaitaires'!$E311*(VLOOKUP('Dépenses forfaitaires'!$D311,Listes!$A$43:$E$49,5,FALSE))),('Dépenses forfaitaires'!$E311*(VLOOKUP('Dépenses forfaitaires'!$D311,Listes!$A$43:$E$49,3,FALSE)))+(VLOOKUP('Dépenses forfaitaires'!$D311,Listes!$A$43:$E$49,4,FALSE))))))</f>
        <v/>
      </c>
      <c r="P311" s="99" t="str">
        <f>IF($H311="","",IF($C311=Listes!$B$34,Listes!$I$31,IF($C311=Listes!$B$35,(VLOOKUP('Dépenses forfaitaires'!$F311,Listes!$E$31:$F$36,2,FALSE)),IF($C311=Listes!$B$33,IF('Dépenses forfaitaires'!$E311&lt;=Listes!$A$64,'Dépenses forfaitaires'!$E311*Listes!$A$65,IF('Dépenses forfaitaires'!$E311&gt;Listes!$D$64,'Dépenses forfaitaires'!$E311*Listes!$D$65,(('Dépenses forfaitaires'!$E311*Listes!$B$65)+Listes!$C$65)))))))</f>
        <v/>
      </c>
      <c r="Q311" s="100" t="str">
        <f t="shared" si="9"/>
        <v/>
      </c>
      <c r="R311" s="210"/>
    </row>
    <row r="312" spans="1:18" ht="29.25" customHeight="1" x14ac:dyDescent="0.25">
      <c r="A312" s="43">
        <v>306</v>
      </c>
      <c r="B312" s="19"/>
      <c r="C312" s="19"/>
      <c r="D312" s="19"/>
      <c r="E312" s="19"/>
      <c r="F312" s="19"/>
      <c r="G312" s="19"/>
      <c r="H312" s="106" t="str">
        <f>IF(C312="","",IF(C312="","",(VLOOKUP(C312,Listes!$B$31:$C$35,2,FALSE))))</f>
        <v/>
      </c>
      <c r="I312" s="210" t="str">
        <f t="shared" si="8"/>
        <v/>
      </c>
      <c r="J312" s="210"/>
      <c r="K312" s="210"/>
      <c r="L312" s="210"/>
      <c r="M312" s="100" t="str">
        <f>IF(H312="","",IF(H312="","",(VLOOKUP(H312,Listes!$C$31:$D$35,2,FALSE))))</f>
        <v/>
      </c>
      <c r="N312" s="99" t="str">
        <f>IF($H312="","",IF($C312=Listes!$B$32,IF('Dépenses forfaitaires'!$E312&lt;=Listes!$B$53,('Dépenses forfaitaires'!$E312*(VLOOKUP('Dépenses forfaitaires'!$D312,Listes!$A$54:$E$60,2,FALSE))),IF('Dépenses forfaitaires'!$E312&gt;Listes!$E$53,('Dépenses forfaitaires'!$E312*(VLOOKUP('Dépenses forfaitaires'!$D312,Listes!$A$54:$E$60,5,FALSE))),('Dépenses forfaitaires'!$E312*(VLOOKUP('Dépenses forfaitaires'!$D312,Listes!$A$54:$E$60,3,FALSE)))+(VLOOKUP('Dépenses forfaitaires'!$D312,Listes!$A$54:$E$60,4,FALSE))))))</f>
        <v/>
      </c>
      <c r="O312" s="99" t="str">
        <f>IF($H312="","",IF($C312=Listes!$B$31,IF('Dépenses forfaitaires'!$E312&lt;=Listes!$B$42,('Dépenses forfaitaires'!$E312*(VLOOKUP('Dépenses forfaitaires'!$D312,Listes!$A$43:$E$49,2,FALSE))),IF('Dépenses forfaitaires'!$E312&gt;Listes!$D$42,('Dépenses forfaitaires'!$E312*(VLOOKUP('Dépenses forfaitaires'!$D312,Listes!$A$43:$E$49,5,FALSE))),('Dépenses forfaitaires'!$E312*(VLOOKUP('Dépenses forfaitaires'!$D312,Listes!$A$43:$E$49,3,FALSE)))+(VLOOKUP('Dépenses forfaitaires'!$D312,Listes!$A$43:$E$49,4,FALSE))))))</f>
        <v/>
      </c>
      <c r="P312" s="99" t="str">
        <f>IF($H312="","",IF($C312=Listes!$B$34,Listes!$I$31,IF($C312=Listes!$B$35,(VLOOKUP('Dépenses forfaitaires'!$F312,Listes!$E$31:$F$36,2,FALSE)),IF($C312=Listes!$B$33,IF('Dépenses forfaitaires'!$E312&lt;=Listes!$A$64,'Dépenses forfaitaires'!$E312*Listes!$A$65,IF('Dépenses forfaitaires'!$E312&gt;Listes!$D$64,'Dépenses forfaitaires'!$E312*Listes!$D$65,(('Dépenses forfaitaires'!$E312*Listes!$B$65)+Listes!$C$65)))))))</f>
        <v/>
      </c>
      <c r="Q312" s="100" t="str">
        <f t="shared" si="9"/>
        <v/>
      </c>
      <c r="R312" s="210"/>
    </row>
    <row r="313" spans="1:18" ht="29.25" customHeight="1" x14ac:dyDescent="0.25">
      <c r="A313" s="43">
        <v>307</v>
      </c>
      <c r="B313" s="19"/>
      <c r="C313" s="19"/>
      <c r="D313" s="19"/>
      <c r="E313" s="19"/>
      <c r="F313" s="19"/>
      <c r="G313" s="19"/>
      <c r="H313" s="106" t="str">
        <f>IF(C313="","",IF(C313="","",(VLOOKUP(C313,Listes!$B$31:$C$35,2,FALSE))))</f>
        <v/>
      </c>
      <c r="I313" s="210" t="str">
        <f t="shared" si="8"/>
        <v/>
      </c>
      <c r="J313" s="210"/>
      <c r="K313" s="210"/>
      <c r="L313" s="210"/>
      <c r="M313" s="100" t="str">
        <f>IF(H313="","",IF(H313="","",(VLOOKUP(H313,Listes!$C$31:$D$35,2,FALSE))))</f>
        <v/>
      </c>
      <c r="N313" s="99" t="str">
        <f>IF($H313="","",IF($C313=Listes!$B$32,IF('Dépenses forfaitaires'!$E313&lt;=Listes!$B$53,('Dépenses forfaitaires'!$E313*(VLOOKUP('Dépenses forfaitaires'!$D313,Listes!$A$54:$E$60,2,FALSE))),IF('Dépenses forfaitaires'!$E313&gt;Listes!$E$53,('Dépenses forfaitaires'!$E313*(VLOOKUP('Dépenses forfaitaires'!$D313,Listes!$A$54:$E$60,5,FALSE))),('Dépenses forfaitaires'!$E313*(VLOOKUP('Dépenses forfaitaires'!$D313,Listes!$A$54:$E$60,3,FALSE)))+(VLOOKUP('Dépenses forfaitaires'!$D313,Listes!$A$54:$E$60,4,FALSE))))))</f>
        <v/>
      </c>
      <c r="O313" s="99" t="str">
        <f>IF($H313="","",IF($C313=Listes!$B$31,IF('Dépenses forfaitaires'!$E313&lt;=Listes!$B$42,('Dépenses forfaitaires'!$E313*(VLOOKUP('Dépenses forfaitaires'!$D313,Listes!$A$43:$E$49,2,FALSE))),IF('Dépenses forfaitaires'!$E313&gt;Listes!$D$42,('Dépenses forfaitaires'!$E313*(VLOOKUP('Dépenses forfaitaires'!$D313,Listes!$A$43:$E$49,5,FALSE))),('Dépenses forfaitaires'!$E313*(VLOOKUP('Dépenses forfaitaires'!$D313,Listes!$A$43:$E$49,3,FALSE)))+(VLOOKUP('Dépenses forfaitaires'!$D313,Listes!$A$43:$E$49,4,FALSE))))))</f>
        <v/>
      </c>
      <c r="P313" s="99" t="str">
        <f>IF($H313="","",IF($C313=Listes!$B$34,Listes!$I$31,IF($C313=Listes!$B$35,(VLOOKUP('Dépenses forfaitaires'!$F313,Listes!$E$31:$F$36,2,FALSE)),IF($C313=Listes!$B$33,IF('Dépenses forfaitaires'!$E313&lt;=Listes!$A$64,'Dépenses forfaitaires'!$E313*Listes!$A$65,IF('Dépenses forfaitaires'!$E313&gt;Listes!$D$64,'Dépenses forfaitaires'!$E313*Listes!$D$65,(('Dépenses forfaitaires'!$E313*Listes!$B$65)+Listes!$C$65)))))))</f>
        <v/>
      </c>
      <c r="Q313" s="100" t="str">
        <f t="shared" si="9"/>
        <v/>
      </c>
      <c r="R313" s="210"/>
    </row>
    <row r="314" spans="1:18" ht="29.25" customHeight="1" x14ac:dyDescent="0.25">
      <c r="A314" s="43">
        <v>308</v>
      </c>
      <c r="B314" s="19"/>
      <c r="C314" s="19"/>
      <c r="D314" s="19"/>
      <c r="E314" s="19"/>
      <c r="F314" s="19"/>
      <c r="G314" s="19"/>
      <c r="H314" s="106" t="str">
        <f>IF(C314="","",IF(C314="","",(VLOOKUP(C314,Listes!$B$31:$C$35,2,FALSE))))</f>
        <v/>
      </c>
      <c r="I314" s="210" t="str">
        <f t="shared" si="8"/>
        <v/>
      </c>
      <c r="J314" s="210"/>
      <c r="K314" s="210"/>
      <c r="L314" s="210"/>
      <c r="M314" s="100" t="str">
        <f>IF(H314="","",IF(H314="","",(VLOOKUP(H314,Listes!$C$31:$D$35,2,FALSE))))</f>
        <v/>
      </c>
      <c r="N314" s="99" t="str">
        <f>IF($H314="","",IF($C314=Listes!$B$32,IF('Dépenses forfaitaires'!$E314&lt;=Listes!$B$53,('Dépenses forfaitaires'!$E314*(VLOOKUP('Dépenses forfaitaires'!$D314,Listes!$A$54:$E$60,2,FALSE))),IF('Dépenses forfaitaires'!$E314&gt;Listes!$E$53,('Dépenses forfaitaires'!$E314*(VLOOKUP('Dépenses forfaitaires'!$D314,Listes!$A$54:$E$60,5,FALSE))),('Dépenses forfaitaires'!$E314*(VLOOKUP('Dépenses forfaitaires'!$D314,Listes!$A$54:$E$60,3,FALSE)))+(VLOOKUP('Dépenses forfaitaires'!$D314,Listes!$A$54:$E$60,4,FALSE))))))</f>
        <v/>
      </c>
      <c r="O314" s="99" t="str">
        <f>IF($H314="","",IF($C314=Listes!$B$31,IF('Dépenses forfaitaires'!$E314&lt;=Listes!$B$42,('Dépenses forfaitaires'!$E314*(VLOOKUP('Dépenses forfaitaires'!$D314,Listes!$A$43:$E$49,2,FALSE))),IF('Dépenses forfaitaires'!$E314&gt;Listes!$D$42,('Dépenses forfaitaires'!$E314*(VLOOKUP('Dépenses forfaitaires'!$D314,Listes!$A$43:$E$49,5,FALSE))),('Dépenses forfaitaires'!$E314*(VLOOKUP('Dépenses forfaitaires'!$D314,Listes!$A$43:$E$49,3,FALSE)))+(VLOOKUP('Dépenses forfaitaires'!$D314,Listes!$A$43:$E$49,4,FALSE))))))</f>
        <v/>
      </c>
      <c r="P314" s="99" t="str">
        <f>IF($H314="","",IF($C314=Listes!$B$34,Listes!$I$31,IF($C314=Listes!$B$35,(VLOOKUP('Dépenses forfaitaires'!$F314,Listes!$E$31:$F$36,2,FALSE)),IF($C314=Listes!$B$33,IF('Dépenses forfaitaires'!$E314&lt;=Listes!$A$64,'Dépenses forfaitaires'!$E314*Listes!$A$65,IF('Dépenses forfaitaires'!$E314&gt;Listes!$D$64,'Dépenses forfaitaires'!$E314*Listes!$D$65,(('Dépenses forfaitaires'!$E314*Listes!$B$65)+Listes!$C$65)))))))</f>
        <v/>
      </c>
      <c r="Q314" s="100" t="str">
        <f t="shared" si="9"/>
        <v/>
      </c>
      <c r="R314" s="210"/>
    </row>
    <row r="315" spans="1:18" ht="29.25" customHeight="1" x14ac:dyDescent="0.25">
      <c r="A315" s="43">
        <v>309</v>
      </c>
      <c r="B315" s="19"/>
      <c r="C315" s="19"/>
      <c r="D315" s="19"/>
      <c r="E315" s="19"/>
      <c r="F315" s="19"/>
      <c r="G315" s="19"/>
      <c r="H315" s="106" t="str">
        <f>IF(C315="","",IF(C315="","",(VLOOKUP(C315,Listes!$B$31:$C$35,2,FALSE))))</f>
        <v/>
      </c>
      <c r="I315" s="210" t="str">
        <f t="shared" si="8"/>
        <v/>
      </c>
      <c r="J315" s="210"/>
      <c r="K315" s="210"/>
      <c r="L315" s="210"/>
      <c r="M315" s="100" t="str">
        <f>IF(H315="","",IF(H315="","",(VLOOKUP(H315,Listes!$C$31:$D$35,2,FALSE))))</f>
        <v/>
      </c>
      <c r="N315" s="99" t="str">
        <f>IF($H315="","",IF($C315=Listes!$B$32,IF('Dépenses forfaitaires'!$E315&lt;=Listes!$B$53,('Dépenses forfaitaires'!$E315*(VLOOKUP('Dépenses forfaitaires'!$D315,Listes!$A$54:$E$60,2,FALSE))),IF('Dépenses forfaitaires'!$E315&gt;Listes!$E$53,('Dépenses forfaitaires'!$E315*(VLOOKUP('Dépenses forfaitaires'!$D315,Listes!$A$54:$E$60,5,FALSE))),('Dépenses forfaitaires'!$E315*(VLOOKUP('Dépenses forfaitaires'!$D315,Listes!$A$54:$E$60,3,FALSE)))+(VLOOKUP('Dépenses forfaitaires'!$D315,Listes!$A$54:$E$60,4,FALSE))))))</f>
        <v/>
      </c>
      <c r="O315" s="99" t="str">
        <f>IF($H315="","",IF($C315=Listes!$B$31,IF('Dépenses forfaitaires'!$E315&lt;=Listes!$B$42,('Dépenses forfaitaires'!$E315*(VLOOKUP('Dépenses forfaitaires'!$D315,Listes!$A$43:$E$49,2,FALSE))),IF('Dépenses forfaitaires'!$E315&gt;Listes!$D$42,('Dépenses forfaitaires'!$E315*(VLOOKUP('Dépenses forfaitaires'!$D315,Listes!$A$43:$E$49,5,FALSE))),('Dépenses forfaitaires'!$E315*(VLOOKUP('Dépenses forfaitaires'!$D315,Listes!$A$43:$E$49,3,FALSE)))+(VLOOKUP('Dépenses forfaitaires'!$D315,Listes!$A$43:$E$49,4,FALSE))))))</f>
        <v/>
      </c>
      <c r="P315" s="99" t="str">
        <f>IF($H315="","",IF($C315=Listes!$B$34,Listes!$I$31,IF($C315=Listes!$B$35,(VLOOKUP('Dépenses forfaitaires'!$F315,Listes!$E$31:$F$36,2,FALSE)),IF($C315=Listes!$B$33,IF('Dépenses forfaitaires'!$E315&lt;=Listes!$A$64,'Dépenses forfaitaires'!$E315*Listes!$A$65,IF('Dépenses forfaitaires'!$E315&gt;Listes!$D$64,'Dépenses forfaitaires'!$E315*Listes!$D$65,(('Dépenses forfaitaires'!$E315*Listes!$B$65)+Listes!$C$65)))))))</f>
        <v/>
      </c>
      <c r="Q315" s="100" t="str">
        <f t="shared" si="9"/>
        <v/>
      </c>
      <c r="R315" s="210"/>
    </row>
    <row r="316" spans="1:18" ht="29.25" customHeight="1" x14ac:dyDescent="0.25">
      <c r="A316" s="43">
        <v>310</v>
      </c>
      <c r="B316" s="19"/>
      <c r="C316" s="19"/>
      <c r="D316" s="19"/>
      <c r="E316" s="19"/>
      <c r="F316" s="19"/>
      <c r="G316" s="19"/>
      <c r="H316" s="106" t="str">
        <f>IF(C316="","",IF(C316="","",(VLOOKUP(C316,Listes!$B$31:$C$35,2,FALSE))))</f>
        <v/>
      </c>
      <c r="I316" s="210" t="str">
        <f t="shared" si="8"/>
        <v/>
      </c>
      <c r="J316" s="210"/>
      <c r="K316" s="210"/>
      <c r="L316" s="210"/>
      <c r="M316" s="100" t="str">
        <f>IF(H316="","",IF(H316="","",(VLOOKUP(H316,Listes!$C$31:$D$35,2,FALSE))))</f>
        <v/>
      </c>
      <c r="N316" s="99" t="str">
        <f>IF($H316="","",IF($C316=Listes!$B$32,IF('Dépenses forfaitaires'!$E316&lt;=Listes!$B$53,('Dépenses forfaitaires'!$E316*(VLOOKUP('Dépenses forfaitaires'!$D316,Listes!$A$54:$E$60,2,FALSE))),IF('Dépenses forfaitaires'!$E316&gt;Listes!$E$53,('Dépenses forfaitaires'!$E316*(VLOOKUP('Dépenses forfaitaires'!$D316,Listes!$A$54:$E$60,5,FALSE))),('Dépenses forfaitaires'!$E316*(VLOOKUP('Dépenses forfaitaires'!$D316,Listes!$A$54:$E$60,3,FALSE)))+(VLOOKUP('Dépenses forfaitaires'!$D316,Listes!$A$54:$E$60,4,FALSE))))))</f>
        <v/>
      </c>
      <c r="O316" s="99" t="str">
        <f>IF($H316="","",IF($C316=Listes!$B$31,IF('Dépenses forfaitaires'!$E316&lt;=Listes!$B$42,('Dépenses forfaitaires'!$E316*(VLOOKUP('Dépenses forfaitaires'!$D316,Listes!$A$43:$E$49,2,FALSE))),IF('Dépenses forfaitaires'!$E316&gt;Listes!$D$42,('Dépenses forfaitaires'!$E316*(VLOOKUP('Dépenses forfaitaires'!$D316,Listes!$A$43:$E$49,5,FALSE))),('Dépenses forfaitaires'!$E316*(VLOOKUP('Dépenses forfaitaires'!$D316,Listes!$A$43:$E$49,3,FALSE)))+(VLOOKUP('Dépenses forfaitaires'!$D316,Listes!$A$43:$E$49,4,FALSE))))))</f>
        <v/>
      </c>
      <c r="P316" s="99" t="str">
        <f>IF($H316="","",IF($C316=Listes!$B$34,Listes!$I$31,IF($C316=Listes!$B$35,(VLOOKUP('Dépenses forfaitaires'!$F316,Listes!$E$31:$F$36,2,FALSE)),IF($C316=Listes!$B$33,IF('Dépenses forfaitaires'!$E316&lt;=Listes!$A$64,'Dépenses forfaitaires'!$E316*Listes!$A$65,IF('Dépenses forfaitaires'!$E316&gt;Listes!$D$64,'Dépenses forfaitaires'!$E316*Listes!$D$65,(('Dépenses forfaitaires'!$E316*Listes!$B$65)+Listes!$C$65)))))))</f>
        <v/>
      </c>
      <c r="Q316" s="100" t="str">
        <f t="shared" si="9"/>
        <v/>
      </c>
      <c r="R316" s="210"/>
    </row>
    <row r="317" spans="1:18" ht="29.25" customHeight="1" x14ac:dyDescent="0.25">
      <c r="A317" s="43">
        <v>311</v>
      </c>
      <c r="B317" s="19"/>
      <c r="C317" s="19"/>
      <c r="D317" s="19"/>
      <c r="E317" s="19"/>
      <c r="F317" s="19"/>
      <c r="G317" s="19"/>
      <c r="H317" s="106" t="str">
        <f>IF(C317="","",IF(C317="","",(VLOOKUP(C317,Listes!$B$31:$C$35,2,FALSE))))</f>
        <v/>
      </c>
      <c r="I317" s="210" t="str">
        <f t="shared" si="8"/>
        <v/>
      </c>
      <c r="J317" s="210"/>
      <c r="K317" s="210"/>
      <c r="L317" s="210"/>
      <c r="M317" s="100" t="str">
        <f>IF(H317="","",IF(H317="","",(VLOOKUP(H317,Listes!$C$31:$D$35,2,FALSE))))</f>
        <v/>
      </c>
      <c r="N317" s="99" t="str">
        <f>IF($H317="","",IF($C317=Listes!$B$32,IF('Dépenses forfaitaires'!$E317&lt;=Listes!$B$53,('Dépenses forfaitaires'!$E317*(VLOOKUP('Dépenses forfaitaires'!$D317,Listes!$A$54:$E$60,2,FALSE))),IF('Dépenses forfaitaires'!$E317&gt;Listes!$E$53,('Dépenses forfaitaires'!$E317*(VLOOKUP('Dépenses forfaitaires'!$D317,Listes!$A$54:$E$60,5,FALSE))),('Dépenses forfaitaires'!$E317*(VLOOKUP('Dépenses forfaitaires'!$D317,Listes!$A$54:$E$60,3,FALSE)))+(VLOOKUP('Dépenses forfaitaires'!$D317,Listes!$A$54:$E$60,4,FALSE))))))</f>
        <v/>
      </c>
      <c r="O317" s="99" t="str">
        <f>IF($H317="","",IF($C317=Listes!$B$31,IF('Dépenses forfaitaires'!$E317&lt;=Listes!$B$42,('Dépenses forfaitaires'!$E317*(VLOOKUP('Dépenses forfaitaires'!$D317,Listes!$A$43:$E$49,2,FALSE))),IF('Dépenses forfaitaires'!$E317&gt;Listes!$D$42,('Dépenses forfaitaires'!$E317*(VLOOKUP('Dépenses forfaitaires'!$D317,Listes!$A$43:$E$49,5,FALSE))),('Dépenses forfaitaires'!$E317*(VLOOKUP('Dépenses forfaitaires'!$D317,Listes!$A$43:$E$49,3,FALSE)))+(VLOOKUP('Dépenses forfaitaires'!$D317,Listes!$A$43:$E$49,4,FALSE))))))</f>
        <v/>
      </c>
      <c r="P317" s="99" t="str">
        <f>IF($H317="","",IF($C317=Listes!$B$34,Listes!$I$31,IF($C317=Listes!$B$35,(VLOOKUP('Dépenses forfaitaires'!$F317,Listes!$E$31:$F$36,2,FALSE)),IF($C317=Listes!$B$33,IF('Dépenses forfaitaires'!$E317&lt;=Listes!$A$64,'Dépenses forfaitaires'!$E317*Listes!$A$65,IF('Dépenses forfaitaires'!$E317&gt;Listes!$D$64,'Dépenses forfaitaires'!$E317*Listes!$D$65,(('Dépenses forfaitaires'!$E317*Listes!$B$65)+Listes!$C$65)))))))</f>
        <v/>
      </c>
      <c r="Q317" s="100" t="str">
        <f t="shared" si="9"/>
        <v/>
      </c>
      <c r="R317" s="210"/>
    </row>
    <row r="318" spans="1:18" ht="29.25" customHeight="1" x14ac:dyDescent="0.25">
      <c r="A318" s="43">
        <v>312</v>
      </c>
      <c r="B318" s="19"/>
      <c r="C318" s="19"/>
      <c r="D318" s="19"/>
      <c r="E318" s="19"/>
      <c r="F318" s="19"/>
      <c r="G318" s="19"/>
      <c r="H318" s="106" t="str">
        <f>IF(C318="","",IF(C318="","",(VLOOKUP(C318,Listes!$B$31:$C$35,2,FALSE))))</f>
        <v/>
      </c>
      <c r="I318" s="210" t="str">
        <f t="shared" si="8"/>
        <v/>
      </c>
      <c r="J318" s="210"/>
      <c r="K318" s="210"/>
      <c r="L318" s="210"/>
      <c r="M318" s="100" t="str">
        <f>IF(H318="","",IF(H318="","",(VLOOKUP(H318,Listes!$C$31:$D$35,2,FALSE))))</f>
        <v/>
      </c>
      <c r="N318" s="99" t="str">
        <f>IF($H318="","",IF($C318=Listes!$B$32,IF('Dépenses forfaitaires'!$E318&lt;=Listes!$B$53,('Dépenses forfaitaires'!$E318*(VLOOKUP('Dépenses forfaitaires'!$D318,Listes!$A$54:$E$60,2,FALSE))),IF('Dépenses forfaitaires'!$E318&gt;Listes!$E$53,('Dépenses forfaitaires'!$E318*(VLOOKUP('Dépenses forfaitaires'!$D318,Listes!$A$54:$E$60,5,FALSE))),('Dépenses forfaitaires'!$E318*(VLOOKUP('Dépenses forfaitaires'!$D318,Listes!$A$54:$E$60,3,FALSE)))+(VLOOKUP('Dépenses forfaitaires'!$D318,Listes!$A$54:$E$60,4,FALSE))))))</f>
        <v/>
      </c>
      <c r="O318" s="99" t="str">
        <f>IF($H318="","",IF($C318=Listes!$B$31,IF('Dépenses forfaitaires'!$E318&lt;=Listes!$B$42,('Dépenses forfaitaires'!$E318*(VLOOKUP('Dépenses forfaitaires'!$D318,Listes!$A$43:$E$49,2,FALSE))),IF('Dépenses forfaitaires'!$E318&gt;Listes!$D$42,('Dépenses forfaitaires'!$E318*(VLOOKUP('Dépenses forfaitaires'!$D318,Listes!$A$43:$E$49,5,FALSE))),('Dépenses forfaitaires'!$E318*(VLOOKUP('Dépenses forfaitaires'!$D318,Listes!$A$43:$E$49,3,FALSE)))+(VLOOKUP('Dépenses forfaitaires'!$D318,Listes!$A$43:$E$49,4,FALSE))))))</f>
        <v/>
      </c>
      <c r="P318" s="99" t="str">
        <f>IF($H318="","",IF($C318=Listes!$B$34,Listes!$I$31,IF($C318=Listes!$B$35,(VLOOKUP('Dépenses forfaitaires'!$F318,Listes!$E$31:$F$36,2,FALSE)),IF($C318=Listes!$B$33,IF('Dépenses forfaitaires'!$E318&lt;=Listes!$A$64,'Dépenses forfaitaires'!$E318*Listes!$A$65,IF('Dépenses forfaitaires'!$E318&gt;Listes!$D$64,'Dépenses forfaitaires'!$E318*Listes!$D$65,(('Dépenses forfaitaires'!$E318*Listes!$B$65)+Listes!$C$65)))))))</f>
        <v/>
      </c>
      <c r="Q318" s="100" t="str">
        <f t="shared" si="9"/>
        <v/>
      </c>
      <c r="R318" s="210"/>
    </row>
    <row r="319" spans="1:18" ht="29.25" customHeight="1" x14ac:dyDescent="0.25">
      <c r="A319" s="43">
        <v>313</v>
      </c>
      <c r="B319" s="19"/>
      <c r="C319" s="19"/>
      <c r="D319" s="19"/>
      <c r="E319" s="19"/>
      <c r="F319" s="19"/>
      <c r="G319" s="19"/>
      <c r="H319" s="106" t="str">
        <f>IF(C319="","",IF(C319="","",(VLOOKUP(C319,Listes!$B$31:$C$35,2,FALSE))))</f>
        <v/>
      </c>
      <c r="I319" s="210" t="str">
        <f t="shared" si="8"/>
        <v/>
      </c>
      <c r="J319" s="210"/>
      <c r="K319" s="210"/>
      <c r="L319" s="210"/>
      <c r="M319" s="100" t="str">
        <f>IF(H319="","",IF(H319="","",(VLOOKUP(H319,Listes!$C$31:$D$35,2,FALSE))))</f>
        <v/>
      </c>
      <c r="N319" s="99" t="str">
        <f>IF($H319="","",IF($C319=Listes!$B$32,IF('Dépenses forfaitaires'!$E319&lt;=Listes!$B$53,('Dépenses forfaitaires'!$E319*(VLOOKUP('Dépenses forfaitaires'!$D319,Listes!$A$54:$E$60,2,FALSE))),IF('Dépenses forfaitaires'!$E319&gt;Listes!$E$53,('Dépenses forfaitaires'!$E319*(VLOOKUP('Dépenses forfaitaires'!$D319,Listes!$A$54:$E$60,5,FALSE))),('Dépenses forfaitaires'!$E319*(VLOOKUP('Dépenses forfaitaires'!$D319,Listes!$A$54:$E$60,3,FALSE)))+(VLOOKUP('Dépenses forfaitaires'!$D319,Listes!$A$54:$E$60,4,FALSE))))))</f>
        <v/>
      </c>
      <c r="O319" s="99" t="str">
        <f>IF($H319="","",IF($C319=Listes!$B$31,IF('Dépenses forfaitaires'!$E319&lt;=Listes!$B$42,('Dépenses forfaitaires'!$E319*(VLOOKUP('Dépenses forfaitaires'!$D319,Listes!$A$43:$E$49,2,FALSE))),IF('Dépenses forfaitaires'!$E319&gt;Listes!$D$42,('Dépenses forfaitaires'!$E319*(VLOOKUP('Dépenses forfaitaires'!$D319,Listes!$A$43:$E$49,5,FALSE))),('Dépenses forfaitaires'!$E319*(VLOOKUP('Dépenses forfaitaires'!$D319,Listes!$A$43:$E$49,3,FALSE)))+(VLOOKUP('Dépenses forfaitaires'!$D319,Listes!$A$43:$E$49,4,FALSE))))))</f>
        <v/>
      </c>
      <c r="P319" s="99" t="str">
        <f>IF($H319="","",IF($C319=Listes!$B$34,Listes!$I$31,IF($C319=Listes!$B$35,(VLOOKUP('Dépenses forfaitaires'!$F319,Listes!$E$31:$F$36,2,FALSE)),IF($C319=Listes!$B$33,IF('Dépenses forfaitaires'!$E319&lt;=Listes!$A$64,'Dépenses forfaitaires'!$E319*Listes!$A$65,IF('Dépenses forfaitaires'!$E319&gt;Listes!$D$64,'Dépenses forfaitaires'!$E319*Listes!$D$65,(('Dépenses forfaitaires'!$E319*Listes!$B$65)+Listes!$C$65)))))))</f>
        <v/>
      </c>
      <c r="Q319" s="100" t="str">
        <f t="shared" si="9"/>
        <v/>
      </c>
      <c r="R319" s="210"/>
    </row>
    <row r="320" spans="1:18" ht="29.25" customHeight="1" x14ac:dyDescent="0.25">
      <c r="A320" s="43">
        <v>314</v>
      </c>
      <c r="B320" s="19"/>
      <c r="C320" s="19"/>
      <c r="D320" s="19"/>
      <c r="E320" s="19"/>
      <c r="F320" s="19"/>
      <c r="G320" s="19"/>
      <c r="H320" s="106" t="str">
        <f>IF(C320="","",IF(C320="","",(VLOOKUP(C320,Listes!$B$31:$C$35,2,FALSE))))</f>
        <v/>
      </c>
      <c r="I320" s="210" t="str">
        <f t="shared" si="8"/>
        <v/>
      </c>
      <c r="J320" s="210"/>
      <c r="K320" s="210"/>
      <c r="L320" s="210"/>
      <c r="M320" s="100" t="str">
        <f>IF(H320="","",IF(H320="","",(VLOOKUP(H320,Listes!$C$31:$D$35,2,FALSE))))</f>
        <v/>
      </c>
      <c r="N320" s="99" t="str">
        <f>IF($H320="","",IF($C320=Listes!$B$32,IF('Dépenses forfaitaires'!$E320&lt;=Listes!$B$53,('Dépenses forfaitaires'!$E320*(VLOOKUP('Dépenses forfaitaires'!$D320,Listes!$A$54:$E$60,2,FALSE))),IF('Dépenses forfaitaires'!$E320&gt;Listes!$E$53,('Dépenses forfaitaires'!$E320*(VLOOKUP('Dépenses forfaitaires'!$D320,Listes!$A$54:$E$60,5,FALSE))),('Dépenses forfaitaires'!$E320*(VLOOKUP('Dépenses forfaitaires'!$D320,Listes!$A$54:$E$60,3,FALSE)))+(VLOOKUP('Dépenses forfaitaires'!$D320,Listes!$A$54:$E$60,4,FALSE))))))</f>
        <v/>
      </c>
      <c r="O320" s="99" t="str">
        <f>IF($H320="","",IF($C320=Listes!$B$31,IF('Dépenses forfaitaires'!$E320&lt;=Listes!$B$42,('Dépenses forfaitaires'!$E320*(VLOOKUP('Dépenses forfaitaires'!$D320,Listes!$A$43:$E$49,2,FALSE))),IF('Dépenses forfaitaires'!$E320&gt;Listes!$D$42,('Dépenses forfaitaires'!$E320*(VLOOKUP('Dépenses forfaitaires'!$D320,Listes!$A$43:$E$49,5,FALSE))),('Dépenses forfaitaires'!$E320*(VLOOKUP('Dépenses forfaitaires'!$D320,Listes!$A$43:$E$49,3,FALSE)))+(VLOOKUP('Dépenses forfaitaires'!$D320,Listes!$A$43:$E$49,4,FALSE))))))</f>
        <v/>
      </c>
      <c r="P320" s="99" t="str">
        <f>IF($H320="","",IF($C320=Listes!$B$34,Listes!$I$31,IF($C320=Listes!$B$35,(VLOOKUP('Dépenses forfaitaires'!$F320,Listes!$E$31:$F$36,2,FALSE)),IF($C320=Listes!$B$33,IF('Dépenses forfaitaires'!$E320&lt;=Listes!$A$64,'Dépenses forfaitaires'!$E320*Listes!$A$65,IF('Dépenses forfaitaires'!$E320&gt;Listes!$D$64,'Dépenses forfaitaires'!$E320*Listes!$D$65,(('Dépenses forfaitaires'!$E320*Listes!$B$65)+Listes!$C$65)))))))</f>
        <v/>
      </c>
      <c r="Q320" s="100" t="str">
        <f t="shared" si="9"/>
        <v/>
      </c>
      <c r="R320" s="210"/>
    </row>
    <row r="321" spans="1:18" ht="29.25" customHeight="1" x14ac:dyDescent="0.25">
      <c r="A321" s="43">
        <v>315</v>
      </c>
      <c r="B321" s="19"/>
      <c r="C321" s="19"/>
      <c r="D321" s="19"/>
      <c r="E321" s="19"/>
      <c r="F321" s="19"/>
      <c r="G321" s="19"/>
      <c r="H321" s="106" t="str">
        <f>IF(C321="","",IF(C321="","",(VLOOKUP(C321,Listes!$B$31:$C$35,2,FALSE))))</f>
        <v/>
      </c>
      <c r="I321" s="210" t="str">
        <f t="shared" si="8"/>
        <v/>
      </c>
      <c r="J321" s="210"/>
      <c r="K321" s="210"/>
      <c r="L321" s="210"/>
      <c r="M321" s="100" t="str">
        <f>IF(H321="","",IF(H321="","",(VLOOKUP(H321,Listes!$C$31:$D$35,2,FALSE))))</f>
        <v/>
      </c>
      <c r="N321" s="99" t="str">
        <f>IF($H321="","",IF($C321=Listes!$B$32,IF('Dépenses forfaitaires'!$E321&lt;=Listes!$B$53,('Dépenses forfaitaires'!$E321*(VLOOKUP('Dépenses forfaitaires'!$D321,Listes!$A$54:$E$60,2,FALSE))),IF('Dépenses forfaitaires'!$E321&gt;Listes!$E$53,('Dépenses forfaitaires'!$E321*(VLOOKUP('Dépenses forfaitaires'!$D321,Listes!$A$54:$E$60,5,FALSE))),('Dépenses forfaitaires'!$E321*(VLOOKUP('Dépenses forfaitaires'!$D321,Listes!$A$54:$E$60,3,FALSE)))+(VLOOKUP('Dépenses forfaitaires'!$D321,Listes!$A$54:$E$60,4,FALSE))))))</f>
        <v/>
      </c>
      <c r="O321" s="99" t="str">
        <f>IF($H321="","",IF($C321=Listes!$B$31,IF('Dépenses forfaitaires'!$E321&lt;=Listes!$B$42,('Dépenses forfaitaires'!$E321*(VLOOKUP('Dépenses forfaitaires'!$D321,Listes!$A$43:$E$49,2,FALSE))),IF('Dépenses forfaitaires'!$E321&gt;Listes!$D$42,('Dépenses forfaitaires'!$E321*(VLOOKUP('Dépenses forfaitaires'!$D321,Listes!$A$43:$E$49,5,FALSE))),('Dépenses forfaitaires'!$E321*(VLOOKUP('Dépenses forfaitaires'!$D321,Listes!$A$43:$E$49,3,FALSE)))+(VLOOKUP('Dépenses forfaitaires'!$D321,Listes!$A$43:$E$49,4,FALSE))))))</f>
        <v/>
      </c>
      <c r="P321" s="99" t="str">
        <f>IF($H321="","",IF($C321=Listes!$B$34,Listes!$I$31,IF($C321=Listes!$B$35,(VLOOKUP('Dépenses forfaitaires'!$F321,Listes!$E$31:$F$36,2,FALSE)),IF($C321=Listes!$B$33,IF('Dépenses forfaitaires'!$E321&lt;=Listes!$A$64,'Dépenses forfaitaires'!$E321*Listes!$A$65,IF('Dépenses forfaitaires'!$E321&gt;Listes!$D$64,'Dépenses forfaitaires'!$E321*Listes!$D$65,(('Dépenses forfaitaires'!$E321*Listes!$B$65)+Listes!$C$65)))))))</f>
        <v/>
      </c>
      <c r="Q321" s="100" t="str">
        <f t="shared" si="9"/>
        <v/>
      </c>
      <c r="R321" s="210"/>
    </row>
    <row r="322" spans="1:18" ht="29.25" customHeight="1" x14ac:dyDescent="0.25">
      <c r="A322" s="43">
        <v>316</v>
      </c>
      <c r="B322" s="19"/>
      <c r="C322" s="19"/>
      <c r="D322" s="19"/>
      <c r="E322" s="19"/>
      <c r="F322" s="19"/>
      <c r="G322" s="19"/>
      <c r="H322" s="106" t="str">
        <f>IF(C322="","",IF(C322="","",(VLOOKUP(C322,Listes!$B$31:$C$35,2,FALSE))))</f>
        <v/>
      </c>
      <c r="I322" s="210" t="str">
        <f t="shared" si="8"/>
        <v/>
      </c>
      <c r="J322" s="210"/>
      <c r="K322" s="210"/>
      <c r="L322" s="210"/>
      <c r="M322" s="100" t="str">
        <f>IF(H322="","",IF(H322="","",(VLOOKUP(H322,Listes!$C$31:$D$35,2,FALSE))))</f>
        <v/>
      </c>
      <c r="N322" s="99" t="str">
        <f>IF($H322="","",IF($C322=Listes!$B$32,IF('Dépenses forfaitaires'!$E322&lt;=Listes!$B$53,('Dépenses forfaitaires'!$E322*(VLOOKUP('Dépenses forfaitaires'!$D322,Listes!$A$54:$E$60,2,FALSE))),IF('Dépenses forfaitaires'!$E322&gt;Listes!$E$53,('Dépenses forfaitaires'!$E322*(VLOOKUP('Dépenses forfaitaires'!$D322,Listes!$A$54:$E$60,5,FALSE))),('Dépenses forfaitaires'!$E322*(VLOOKUP('Dépenses forfaitaires'!$D322,Listes!$A$54:$E$60,3,FALSE)))+(VLOOKUP('Dépenses forfaitaires'!$D322,Listes!$A$54:$E$60,4,FALSE))))))</f>
        <v/>
      </c>
      <c r="O322" s="99" t="str">
        <f>IF($H322="","",IF($C322=Listes!$B$31,IF('Dépenses forfaitaires'!$E322&lt;=Listes!$B$42,('Dépenses forfaitaires'!$E322*(VLOOKUP('Dépenses forfaitaires'!$D322,Listes!$A$43:$E$49,2,FALSE))),IF('Dépenses forfaitaires'!$E322&gt;Listes!$D$42,('Dépenses forfaitaires'!$E322*(VLOOKUP('Dépenses forfaitaires'!$D322,Listes!$A$43:$E$49,5,FALSE))),('Dépenses forfaitaires'!$E322*(VLOOKUP('Dépenses forfaitaires'!$D322,Listes!$A$43:$E$49,3,FALSE)))+(VLOOKUP('Dépenses forfaitaires'!$D322,Listes!$A$43:$E$49,4,FALSE))))))</f>
        <v/>
      </c>
      <c r="P322" s="99" t="str">
        <f>IF($H322="","",IF($C322=Listes!$B$34,Listes!$I$31,IF($C322=Listes!$B$35,(VLOOKUP('Dépenses forfaitaires'!$F322,Listes!$E$31:$F$36,2,FALSE)),IF($C322=Listes!$B$33,IF('Dépenses forfaitaires'!$E322&lt;=Listes!$A$64,'Dépenses forfaitaires'!$E322*Listes!$A$65,IF('Dépenses forfaitaires'!$E322&gt;Listes!$D$64,'Dépenses forfaitaires'!$E322*Listes!$D$65,(('Dépenses forfaitaires'!$E322*Listes!$B$65)+Listes!$C$65)))))))</f>
        <v/>
      </c>
      <c r="Q322" s="100" t="str">
        <f t="shared" si="9"/>
        <v/>
      </c>
      <c r="R322" s="210"/>
    </row>
    <row r="323" spans="1:18" ht="29.25" customHeight="1" x14ac:dyDescent="0.25">
      <c r="A323" s="43">
        <v>317</v>
      </c>
      <c r="B323" s="19"/>
      <c r="C323" s="19"/>
      <c r="D323" s="19"/>
      <c r="E323" s="19"/>
      <c r="F323" s="19"/>
      <c r="G323" s="19"/>
      <c r="H323" s="106" t="str">
        <f>IF(C323="","",IF(C323="","",(VLOOKUP(C323,Listes!$B$31:$C$35,2,FALSE))))</f>
        <v/>
      </c>
      <c r="I323" s="210" t="str">
        <f t="shared" si="8"/>
        <v/>
      </c>
      <c r="J323" s="210"/>
      <c r="K323" s="210"/>
      <c r="L323" s="210"/>
      <c r="M323" s="100" t="str">
        <f>IF(H323="","",IF(H323="","",(VLOOKUP(H323,Listes!$C$31:$D$35,2,FALSE))))</f>
        <v/>
      </c>
      <c r="N323" s="99" t="str">
        <f>IF($H323="","",IF($C323=Listes!$B$32,IF('Dépenses forfaitaires'!$E323&lt;=Listes!$B$53,('Dépenses forfaitaires'!$E323*(VLOOKUP('Dépenses forfaitaires'!$D323,Listes!$A$54:$E$60,2,FALSE))),IF('Dépenses forfaitaires'!$E323&gt;Listes!$E$53,('Dépenses forfaitaires'!$E323*(VLOOKUP('Dépenses forfaitaires'!$D323,Listes!$A$54:$E$60,5,FALSE))),('Dépenses forfaitaires'!$E323*(VLOOKUP('Dépenses forfaitaires'!$D323,Listes!$A$54:$E$60,3,FALSE)))+(VLOOKUP('Dépenses forfaitaires'!$D323,Listes!$A$54:$E$60,4,FALSE))))))</f>
        <v/>
      </c>
      <c r="O323" s="99" t="str">
        <f>IF($H323="","",IF($C323=Listes!$B$31,IF('Dépenses forfaitaires'!$E323&lt;=Listes!$B$42,('Dépenses forfaitaires'!$E323*(VLOOKUP('Dépenses forfaitaires'!$D323,Listes!$A$43:$E$49,2,FALSE))),IF('Dépenses forfaitaires'!$E323&gt;Listes!$D$42,('Dépenses forfaitaires'!$E323*(VLOOKUP('Dépenses forfaitaires'!$D323,Listes!$A$43:$E$49,5,FALSE))),('Dépenses forfaitaires'!$E323*(VLOOKUP('Dépenses forfaitaires'!$D323,Listes!$A$43:$E$49,3,FALSE)))+(VLOOKUP('Dépenses forfaitaires'!$D323,Listes!$A$43:$E$49,4,FALSE))))))</f>
        <v/>
      </c>
      <c r="P323" s="99" t="str">
        <f>IF($H323="","",IF($C323=Listes!$B$34,Listes!$I$31,IF($C323=Listes!$B$35,(VLOOKUP('Dépenses forfaitaires'!$F323,Listes!$E$31:$F$36,2,FALSE)),IF($C323=Listes!$B$33,IF('Dépenses forfaitaires'!$E323&lt;=Listes!$A$64,'Dépenses forfaitaires'!$E323*Listes!$A$65,IF('Dépenses forfaitaires'!$E323&gt;Listes!$D$64,'Dépenses forfaitaires'!$E323*Listes!$D$65,(('Dépenses forfaitaires'!$E323*Listes!$B$65)+Listes!$C$65)))))))</f>
        <v/>
      </c>
      <c r="Q323" s="100" t="str">
        <f t="shared" si="9"/>
        <v/>
      </c>
      <c r="R323" s="210"/>
    </row>
    <row r="324" spans="1:18" ht="29.25" customHeight="1" x14ac:dyDescent="0.25">
      <c r="A324" s="43">
        <v>318</v>
      </c>
      <c r="B324" s="19"/>
      <c r="C324" s="19"/>
      <c r="D324" s="19"/>
      <c r="E324" s="19"/>
      <c r="F324" s="19"/>
      <c r="G324" s="19"/>
      <c r="H324" s="106" t="str">
        <f>IF(C324="","",IF(C324="","",(VLOOKUP(C324,Listes!$B$31:$C$35,2,FALSE))))</f>
        <v/>
      </c>
      <c r="I324" s="210" t="str">
        <f t="shared" si="8"/>
        <v/>
      </c>
      <c r="J324" s="210"/>
      <c r="K324" s="210"/>
      <c r="L324" s="210"/>
      <c r="M324" s="100" t="str">
        <f>IF(H324="","",IF(H324="","",(VLOOKUP(H324,Listes!$C$31:$D$35,2,FALSE))))</f>
        <v/>
      </c>
      <c r="N324" s="99" t="str">
        <f>IF($H324="","",IF($C324=Listes!$B$32,IF('Dépenses forfaitaires'!$E324&lt;=Listes!$B$53,('Dépenses forfaitaires'!$E324*(VLOOKUP('Dépenses forfaitaires'!$D324,Listes!$A$54:$E$60,2,FALSE))),IF('Dépenses forfaitaires'!$E324&gt;Listes!$E$53,('Dépenses forfaitaires'!$E324*(VLOOKUP('Dépenses forfaitaires'!$D324,Listes!$A$54:$E$60,5,FALSE))),('Dépenses forfaitaires'!$E324*(VLOOKUP('Dépenses forfaitaires'!$D324,Listes!$A$54:$E$60,3,FALSE)))+(VLOOKUP('Dépenses forfaitaires'!$D324,Listes!$A$54:$E$60,4,FALSE))))))</f>
        <v/>
      </c>
      <c r="O324" s="99" t="str">
        <f>IF($H324="","",IF($C324=Listes!$B$31,IF('Dépenses forfaitaires'!$E324&lt;=Listes!$B$42,('Dépenses forfaitaires'!$E324*(VLOOKUP('Dépenses forfaitaires'!$D324,Listes!$A$43:$E$49,2,FALSE))),IF('Dépenses forfaitaires'!$E324&gt;Listes!$D$42,('Dépenses forfaitaires'!$E324*(VLOOKUP('Dépenses forfaitaires'!$D324,Listes!$A$43:$E$49,5,FALSE))),('Dépenses forfaitaires'!$E324*(VLOOKUP('Dépenses forfaitaires'!$D324,Listes!$A$43:$E$49,3,FALSE)))+(VLOOKUP('Dépenses forfaitaires'!$D324,Listes!$A$43:$E$49,4,FALSE))))))</f>
        <v/>
      </c>
      <c r="P324" s="99" t="str">
        <f>IF($H324="","",IF($C324=Listes!$B$34,Listes!$I$31,IF($C324=Listes!$B$35,(VLOOKUP('Dépenses forfaitaires'!$F324,Listes!$E$31:$F$36,2,FALSE)),IF($C324=Listes!$B$33,IF('Dépenses forfaitaires'!$E324&lt;=Listes!$A$64,'Dépenses forfaitaires'!$E324*Listes!$A$65,IF('Dépenses forfaitaires'!$E324&gt;Listes!$D$64,'Dépenses forfaitaires'!$E324*Listes!$D$65,(('Dépenses forfaitaires'!$E324*Listes!$B$65)+Listes!$C$65)))))))</f>
        <v/>
      </c>
      <c r="Q324" s="100" t="str">
        <f t="shared" si="9"/>
        <v/>
      </c>
      <c r="R324" s="210"/>
    </row>
    <row r="325" spans="1:18" ht="29.25" customHeight="1" x14ac:dyDescent="0.25">
      <c r="A325" s="43">
        <v>319</v>
      </c>
      <c r="B325" s="19"/>
      <c r="C325" s="19"/>
      <c r="D325" s="19"/>
      <c r="E325" s="19"/>
      <c r="F325" s="19"/>
      <c r="G325" s="19"/>
      <c r="H325" s="106" t="str">
        <f>IF(C325="","",IF(C325="","",(VLOOKUP(C325,Listes!$B$31:$C$35,2,FALSE))))</f>
        <v/>
      </c>
      <c r="I325" s="210" t="str">
        <f t="shared" si="8"/>
        <v/>
      </c>
      <c r="J325" s="210"/>
      <c r="K325" s="210"/>
      <c r="L325" s="210"/>
      <c r="M325" s="100" t="str">
        <f>IF(H325="","",IF(H325="","",(VLOOKUP(H325,Listes!$C$31:$D$35,2,FALSE))))</f>
        <v/>
      </c>
      <c r="N325" s="99" t="str">
        <f>IF($H325="","",IF($C325=Listes!$B$32,IF('Dépenses forfaitaires'!$E325&lt;=Listes!$B$53,('Dépenses forfaitaires'!$E325*(VLOOKUP('Dépenses forfaitaires'!$D325,Listes!$A$54:$E$60,2,FALSE))),IF('Dépenses forfaitaires'!$E325&gt;Listes!$E$53,('Dépenses forfaitaires'!$E325*(VLOOKUP('Dépenses forfaitaires'!$D325,Listes!$A$54:$E$60,5,FALSE))),('Dépenses forfaitaires'!$E325*(VLOOKUP('Dépenses forfaitaires'!$D325,Listes!$A$54:$E$60,3,FALSE)))+(VLOOKUP('Dépenses forfaitaires'!$D325,Listes!$A$54:$E$60,4,FALSE))))))</f>
        <v/>
      </c>
      <c r="O325" s="99" t="str">
        <f>IF($H325="","",IF($C325=Listes!$B$31,IF('Dépenses forfaitaires'!$E325&lt;=Listes!$B$42,('Dépenses forfaitaires'!$E325*(VLOOKUP('Dépenses forfaitaires'!$D325,Listes!$A$43:$E$49,2,FALSE))),IF('Dépenses forfaitaires'!$E325&gt;Listes!$D$42,('Dépenses forfaitaires'!$E325*(VLOOKUP('Dépenses forfaitaires'!$D325,Listes!$A$43:$E$49,5,FALSE))),('Dépenses forfaitaires'!$E325*(VLOOKUP('Dépenses forfaitaires'!$D325,Listes!$A$43:$E$49,3,FALSE)))+(VLOOKUP('Dépenses forfaitaires'!$D325,Listes!$A$43:$E$49,4,FALSE))))))</f>
        <v/>
      </c>
      <c r="P325" s="99" t="str">
        <f>IF($H325="","",IF($C325=Listes!$B$34,Listes!$I$31,IF($C325=Listes!$B$35,(VLOOKUP('Dépenses forfaitaires'!$F325,Listes!$E$31:$F$36,2,FALSE)),IF($C325=Listes!$B$33,IF('Dépenses forfaitaires'!$E325&lt;=Listes!$A$64,'Dépenses forfaitaires'!$E325*Listes!$A$65,IF('Dépenses forfaitaires'!$E325&gt;Listes!$D$64,'Dépenses forfaitaires'!$E325*Listes!$D$65,(('Dépenses forfaitaires'!$E325*Listes!$B$65)+Listes!$C$65)))))))</f>
        <v/>
      </c>
      <c r="Q325" s="100" t="str">
        <f t="shared" si="9"/>
        <v/>
      </c>
      <c r="R325" s="210"/>
    </row>
    <row r="326" spans="1:18" ht="29.25" customHeight="1" x14ac:dyDescent="0.25">
      <c r="A326" s="43">
        <v>320</v>
      </c>
      <c r="B326" s="19"/>
      <c r="C326" s="19"/>
      <c r="D326" s="19"/>
      <c r="E326" s="19"/>
      <c r="F326" s="19"/>
      <c r="G326" s="19"/>
      <c r="H326" s="106" t="str">
        <f>IF(C326="","",IF(C326="","",(VLOOKUP(C326,Listes!$B$31:$C$35,2,FALSE))))</f>
        <v/>
      </c>
      <c r="I326" s="210" t="str">
        <f t="shared" si="8"/>
        <v/>
      </c>
      <c r="J326" s="210"/>
      <c r="K326" s="210"/>
      <c r="L326" s="210"/>
      <c r="M326" s="100" t="str">
        <f>IF(H326="","",IF(H326="","",(VLOOKUP(H326,Listes!$C$31:$D$35,2,FALSE))))</f>
        <v/>
      </c>
      <c r="N326" s="99" t="str">
        <f>IF($H326="","",IF($C326=Listes!$B$32,IF('Dépenses forfaitaires'!$E326&lt;=Listes!$B$53,('Dépenses forfaitaires'!$E326*(VLOOKUP('Dépenses forfaitaires'!$D326,Listes!$A$54:$E$60,2,FALSE))),IF('Dépenses forfaitaires'!$E326&gt;Listes!$E$53,('Dépenses forfaitaires'!$E326*(VLOOKUP('Dépenses forfaitaires'!$D326,Listes!$A$54:$E$60,5,FALSE))),('Dépenses forfaitaires'!$E326*(VLOOKUP('Dépenses forfaitaires'!$D326,Listes!$A$54:$E$60,3,FALSE)))+(VLOOKUP('Dépenses forfaitaires'!$D326,Listes!$A$54:$E$60,4,FALSE))))))</f>
        <v/>
      </c>
      <c r="O326" s="99" t="str">
        <f>IF($H326="","",IF($C326=Listes!$B$31,IF('Dépenses forfaitaires'!$E326&lt;=Listes!$B$42,('Dépenses forfaitaires'!$E326*(VLOOKUP('Dépenses forfaitaires'!$D326,Listes!$A$43:$E$49,2,FALSE))),IF('Dépenses forfaitaires'!$E326&gt;Listes!$D$42,('Dépenses forfaitaires'!$E326*(VLOOKUP('Dépenses forfaitaires'!$D326,Listes!$A$43:$E$49,5,FALSE))),('Dépenses forfaitaires'!$E326*(VLOOKUP('Dépenses forfaitaires'!$D326,Listes!$A$43:$E$49,3,FALSE)))+(VLOOKUP('Dépenses forfaitaires'!$D326,Listes!$A$43:$E$49,4,FALSE))))))</f>
        <v/>
      </c>
      <c r="P326" s="99" t="str">
        <f>IF($H326="","",IF($C326=Listes!$B$34,Listes!$I$31,IF($C326=Listes!$B$35,(VLOOKUP('Dépenses forfaitaires'!$F326,Listes!$E$31:$F$36,2,FALSE)),IF($C326=Listes!$B$33,IF('Dépenses forfaitaires'!$E326&lt;=Listes!$A$64,'Dépenses forfaitaires'!$E326*Listes!$A$65,IF('Dépenses forfaitaires'!$E326&gt;Listes!$D$64,'Dépenses forfaitaires'!$E326*Listes!$D$65,(('Dépenses forfaitaires'!$E326*Listes!$B$65)+Listes!$C$65)))))))</f>
        <v/>
      </c>
      <c r="Q326" s="100" t="str">
        <f t="shared" si="9"/>
        <v/>
      </c>
      <c r="R326" s="210"/>
    </row>
    <row r="327" spans="1:18" ht="29.25" customHeight="1" x14ac:dyDescent="0.25">
      <c r="A327" s="43">
        <v>321</v>
      </c>
      <c r="B327" s="19"/>
      <c r="C327" s="19"/>
      <c r="D327" s="19"/>
      <c r="E327" s="19"/>
      <c r="F327" s="19"/>
      <c r="G327" s="19"/>
      <c r="H327" s="106" t="str">
        <f>IF(C327="","",IF(C327="","",(VLOOKUP(C327,Listes!$B$31:$C$35,2,FALSE))))</f>
        <v/>
      </c>
      <c r="I327" s="210" t="str">
        <f t="shared" si="8"/>
        <v/>
      </c>
      <c r="J327" s="210"/>
      <c r="K327" s="210"/>
      <c r="L327" s="210"/>
      <c r="M327" s="100" t="str">
        <f>IF(H327="","",IF(H327="","",(VLOOKUP(H327,Listes!$C$31:$D$35,2,FALSE))))</f>
        <v/>
      </c>
      <c r="N327" s="99" t="str">
        <f>IF($H327="","",IF($C327=Listes!$B$32,IF('Dépenses forfaitaires'!$E327&lt;=Listes!$B$53,('Dépenses forfaitaires'!$E327*(VLOOKUP('Dépenses forfaitaires'!$D327,Listes!$A$54:$E$60,2,FALSE))),IF('Dépenses forfaitaires'!$E327&gt;Listes!$E$53,('Dépenses forfaitaires'!$E327*(VLOOKUP('Dépenses forfaitaires'!$D327,Listes!$A$54:$E$60,5,FALSE))),('Dépenses forfaitaires'!$E327*(VLOOKUP('Dépenses forfaitaires'!$D327,Listes!$A$54:$E$60,3,FALSE)))+(VLOOKUP('Dépenses forfaitaires'!$D327,Listes!$A$54:$E$60,4,FALSE))))))</f>
        <v/>
      </c>
      <c r="O327" s="99" t="str">
        <f>IF($H327="","",IF($C327=Listes!$B$31,IF('Dépenses forfaitaires'!$E327&lt;=Listes!$B$42,('Dépenses forfaitaires'!$E327*(VLOOKUP('Dépenses forfaitaires'!$D327,Listes!$A$43:$E$49,2,FALSE))),IF('Dépenses forfaitaires'!$E327&gt;Listes!$D$42,('Dépenses forfaitaires'!$E327*(VLOOKUP('Dépenses forfaitaires'!$D327,Listes!$A$43:$E$49,5,FALSE))),('Dépenses forfaitaires'!$E327*(VLOOKUP('Dépenses forfaitaires'!$D327,Listes!$A$43:$E$49,3,FALSE)))+(VLOOKUP('Dépenses forfaitaires'!$D327,Listes!$A$43:$E$49,4,FALSE))))))</f>
        <v/>
      </c>
      <c r="P327" s="99" t="str">
        <f>IF($H327="","",IF($C327=Listes!$B$34,Listes!$I$31,IF($C327=Listes!$B$35,(VLOOKUP('Dépenses forfaitaires'!$F327,Listes!$E$31:$F$36,2,FALSE)),IF($C327=Listes!$B$33,IF('Dépenses forfaitaires'!$E327&lt;=Listes!$A$64,'Dépenses forfaitaires'!$E327*Listes!$A$65,IF('Dépenses forfaitaires'!$E327&gt;Listes!$D$64,'Dépenses forfaitaires'!$E327*Listes!$D$65,(('Dépenses forfaitaires'!$E327*Listes!$B$65)+Listes!$C$65)))))))</f>
        <v/>
      </c>
      <c r="Q327" s="100" t="str">
        <f t="shared" si="9"/>
        <v/>
      </c>
      <c r="R327" s="210"/>
    </row>
    <row r="328" spans="1:18" ht="29.25" customHeight="1" x14ac:dyDescent="0.25">
      <c r="A328" s="43">
        <v>322</v>
      </c>
      <c r="B328" s="19"/>
      <c r="C328" s="19"/>
      <c r="D328" s="19"/>
      <c r="E328" s="19"/>
      <c r="F328" s="19"/>
      <c r="G328" s="19"/>
      <c r="H328" s="106" t="str">
        <f>IF(C328="","",IF(C328="","",(VLOOKUP(C328,Listes!$B$31:$C$35,2,FALSE))))</f>
        <v/>
      </c>
      <c r="I328" s="210" t="str">
        <f t="shared" ref="I328:I391" si="10">IF(H328="Frais de déplacement (barèmes kilométriques) ",1,"")</f>
        <v/>
      </c>
      <c r="J328" s="210"/>
      <c r="K328" s="210"/>
      <c r="L328" s="210"/>
      <c r="M328" s="100" t="str">
        <f>IF(H328="","",IF(H328="","",(VLOOKUP(H328,Listes!$C$31:$D$35,2,FALSE))))</f>
        <v/>
      </c>
      <c r="N328" s="99" t="str">
        <f>IF($H328="","",IF($C328=Listes!$B$32,IF('Dépenses forfaitaires'!$E328&lt;=Listes!$B$53,('Dépenses forfaitaires'!$E328*(VLOOKUP('Dépenses forfaitaires'!$D328,Listes!$A$54:$E$60,2,FALSE))),IF('Dépenses forfaitaires'!$E328&gt;Listes!$E$53,('Dépenses forfaitaires'!$E328*(VLOOKUP('Dépenses forfaitaires'!$D328,Listes!$A$54:$E$60,5,FALSE))),('Dépenses forfaitaires'!$E328*(VLOOKUP('Dépenses forfaitaires'!$D328,Listes!$A$54:$E$60,3,FALSE)))+(VLOOKUP('Dépenses forfaitaires'!$D328,Listes!$A$54:$E$60,4,FALSE))))))</f>
        <v/>
      </c>
      <c r="O328" s="99" t="str">
        <f>IF($H328="","",IF($C328=Listes!$B$31,IF('Dépenses forfaitaires'!$E328&lt;=Listes!$B$42,('Dépenses forfaitaires'!$E328*(VLOOKUP('Dépenses forfaitaires'!$D328,Listes!$A$43:$E$49,2,FALSE))),IF('Dépenses forfaitaires'!$E328&gt;Listes!$D$42,('Dépenses forfaitaires'!$E328*(VLOOKUP('Dépenses forfaitaires'!$D328,Listes!$A$43:$E$49,5,FALSE))),('Dépenses forfaitaires'!$E328*(VLOOKUP('Dépenses forfaitaires'!$D328,Listes!$A$43:$E$49,3,FALSE)))+(VLOOKUP('Dépenses forfaitaires'!$D328,Listes!$A$43:$E$49,4,FALSE))))))</f>
        <v/>
      </c>
      <c r="P328" s="99" t="str">
        <f>IF($H328="","",IF($C328=Listes!$B$34,Listes!$I$31,IF($C328=Listes!$B$35,(VLOOKUP('Dépenses forfaitaires'!$F328,Listes!$E$31:$F$36,2,FALSE)),IF($C328=Listes!$B$33,IF('Dépenses forfaitaires'!$E328&lt;=Listes!$A$64,'Dépenses forfaitaires'!$E328*Listes!$A$65,IF('Dépenses forfaitaires'!$E328&gt;Listes!$D$64,'Dépenses forfaitaires'!$E328*Listes!$D$65,(('Dépenses forfaitaires'!$E328*Listes!$B$65)+Listes!$C$65)))))))</f>
        <v/>
      </c>
      <c r="Q328" s="100" t="str">
        <f t="shared" ref="Q328:Q391" si="11">IF($I328="","",($P328+$O328+$N328)*$I328)</f>
        <v/>
      </c>
      <c r="R328" s="210"/>
    </row>
    <row r="329" spans="1:18" ht="29.25" customHeight="1" x14ac:dyDescent="0.25">
      <c r="A329" s="43">
        <v>323</v>
      </c>
      <c r="B329" s="19"/>
      <c r="C329" s="19"/>
      <c r="D329" s="19"/>
      <c r="E329" s="19"/>
      <c r="F329" s="19"/>
      <c r="G329" s="19"/>
      <c r="H329" s="106" t="str">
        <f>IF(C329="","",IF(C329="","",(VLOOKUP(C329,Listes!$B$31:$C$35,2,FALSE))))</f>
        <v/>
      </c>
      <c r="I329" s="210" t="str">
        <f t="shared" si="10"/>
        <v/>
      </c>
      <c r="J329" s="210"/>
      <c r="K329" s="210"/>
      <c r="L329" s="210"/>
      <c r="M329" s="100" t="str">
        <f>IF(H329="","",IF(H329="","",(VLOOKUP(H329,Listes!$C$31:$D$35,2,FALSE))))</f>
        <v/>
      </c>
      <c r="N329" s="99" t="str">
        <f>IF($H329="","",IF($C329=Listes!$B$32,IF('Dépenses forfaitaires'!$E329&lt;=Listes!$B$53,('Dépenses forfaitaires'!$E329*(VLOOKUP('Dépenses forfaitaires'!$D329,Listes!$A$54:$E$60,2,FALSE))),IF('Dépenses forfaitaires'!$E329&gt;Listes!$E$53,('Dépenses forfaitaires'!$E329*(VLOOKUP('Dépenses forfaitaires'!$D329,Listes!$A$54:$E$60,5,FALSE))),('Dépenses forfaitaires'!$E329*(VLOOKUP('Dépenses forfaitaires'!$D329,Listes!$A$54:$E$60,3,FALSE)))+(VLOOKUP('Dépenses forfaitaires'!$D329,Listes!$A$54:$E$60,4,FALSE))))))</f>
        <v/>
      </c>
      <c r="O329" s="99" t="str">
        <f>IF($H329="","",IF($C329=Listes!$B$31,IF('Dépenses forfaitaires'!$E329&lt;=Listes!$B$42,('Dépenses forfaitaires'!$E329*(VLOOKUP('Dépenses forfaitaires'!$D329,Listes!$A$43:$E$49,2,FALSE))),IF('Dépenses forfaitaires'!$E329&gt;Listes!$D$42,('Dépenses forfaitaires'!$E329*(VLOOKUP('Dépenses forfaitaires'!$D329,Listes!$A$43:$E$49,5,FALSE))),('Dépenses forfaitaires'!$E329*(VLOOKUP('Dépenses forfaitaires'!$D329,Listes!$A$43:$E$49,3,FALSE)))+(VLOOKUP('Dépenses forfaitaires'!$D329,Listes!$A$43:$E$49,4,FALSE))))))</f>
        <v/>
      </c>
      <c r="P329" s="99" t="str">
        <f>IF($H329="","",IF($C329=Listes!$B$34,Listes!$I$31,IF($C329=Listes!$B$35,(VLOOKUP('Dépenses forfaitaires'!$F329,Listes!$E$31:$F$36,2,FALSE)),IF($C329=Listes!$B$33,IF('Dépenses forfaitaires'!$E329&lt;=Listes!$A$64,'Dépenses forfaitaires'!$E329*Listes!$A$65,IF('Dépenses forfaitaires'!$E329&gt;Listes!$D$64,'Dépenses forfaitaires'!$E329*Listes!$D$65,(('Dépenses forfaitaires'!$E329*Listes!$B$65)+Listes!$C$65)))))))</f>
        <v/>
      </c>
      <c r="Q329" s="100" t="str">
        <f t="shared" si="11"/>
        <v/>
      </c>
      <c r="R329" s="210"/>
    </row>
    <row r="330" spans="1:18" ht="29.25" customHeight="1" x14ac:dyDescent="0.25">
      <c r="A330" s="43">
        <v>324</v>
      </c>
      <c r="B330" s="19"/>
      <c r="C330" s="19"/>
      <c r="D330" s="19"/>
      <c r="E330" s="19"/>
      <c r="F330" s="19"/>
      <c r="G330" s="19"/>
      <c r="H330" s="106" t="str">
        <f>IF(C330="","",IF(C330="","",(VLOOKUP(C330,Listes!$B$31:$C$35,2,FALSE))))</f>
        <v/>
      </c>
      <c r="I330" s="210" t="str">
        <f t="shared" si="10"/>
        <v/>
      </c>
      <c r="J330" s="210"/>
      <c r="K330" s="210"/>
      <c r="L330" s="210"/>
      <c r="M330" s="100" t="str">
        <f>IF(H330="","",IF(H330="","",(VLOOKUP(H330,Listes!$C$31:$D$35,2,FALSE))))</f>
        <v/>
      </c>
      <c r="N330" s="99" t="str">
        <f>IF($H330="","",IF($C330=Listes!$B$32,IF('Dépenses forfaitaires'!$E330&lt;=Listes!$B$53,('Dépenses forfaitaires'!$E330*(VLOOKUP('Dépenses forfaitaires'!$D330,Listes!$A$54:$E$60,2,FALSE))),IF('Dépenses forfaitaires'!$E330&gt;Listes!$E$53,('Dépenses forfaitaires'!$E330*(VLOOKUP('Dépenses forfaitaires'!$D330,Listes!$A$54:$E$60,5,FALSE))),('Dépenses forfaitaires'!$E330*(VLOOKUP('Dépenses forfaitaires'!$D330,Listes!$A$54:$E$60,3,FALSE)))+(VLOOKUP('Dépenses forfaitaires'!$D330,Listes!$A$54:$E$60,4,FALSE))))))</f>
        <v/>
      </c>
      <c r="O330" s="99" t="str">
        <f>IF($H330="","",IF($C330=Listes!$B$31,IF('Dépenses forfaitaires'!$E330&lt;=Listes!$B$42,('Dépenses forfaitaires'!$E330*(VLOOKUP('Dépenses forfaitaires'!$D330,Listes!$A$43:$E$49,2,FALSE))),IF('Dépenses forfaitaires'!$E330&gt;Listes!$D$42,('Dépenses forfaitaires'!$E330*(VLOOKUP('Dépenses forfaitaires'!$D330,Listes!$A$43:$E$49,5,FALSE))),('Dépenses forfaitaires'!$E330*(VLOOKUP('Dépenses forfaitaires'!$D330,Listes!$A$43:$E$49,3,FALSE)))+(VLOOKUP('Dépenses forfaitaires'!$D330,Listes!$A$43:$E$49,4,FALSE))))))</f>
        <v/>
      </c>
      <c r="P330" s="99" t="str">
        <f>IF($H330="","",IF($C330=Listes!$B$34,Listes!$I$31,IF($C330=Listes!$B$35,(VLOOKUP('Dépenses forfaitaires'!$F330,Listes!$E$31:$F$36,2,FALSE)),IF($C330=Listes!$B$33,IF('Dépenses forfaitaires'!$E330&lt;=Listes!$A$64,'Dépenses forfaitaires'!$E330*Listes!$A$65,IF('Dépenses forfaitaires'!$E330&gt;Listes!$D$64,'Dépenses forfaitaires'!$E330*Listes!$D$65,(('Dépenses forfaitaires'!$E330*Listes!$B$65)+Listes!$C$65)))))))</f>
        <v/>
      </c>
      <c r="Q330" s="100" t="str">
        <f t="shared" si="11"/>
        <v/>
      </c>
      <c r="R330" s="210"/>
    </row>
    <row r="331" spans="1:18" ht="29.25" customHeight="1" x14ac:dyDescent="0.25">
      <c r="A331" s="43">
        <v>325</v>
      </c>
      <c r="B331" s="19"/>
      <c r="C331" s="19"/>
      <c r="D331" s="19"/>
      <c r="E331" s="19"/>
      <c r="F331" s="19"/>
      <c r="G331" s="19"/>
      <c r="H331" s="106" t="str">
        <f>IF(C331="","",IF(C331="","",(VLOOKUP(C331,Listes!$B$31:$C$35,2,FALSE))))</f>
        <v/>
      </c>
      <c r="I331" s="210" t="str">
        <f t="shared" si="10"/>
        <v/>
      </c>
      <c r="J331" s="210"/>
      <c r="K331" s="210"/>
      <c r="L331" s="210"/>
      <c r="M331" s="100" t="str">
        <f>IF(H331="","",IF(H331="","",(VLOOKUP(H331,Listes!$C$31:$D$35,2,FALSE))))</f>
        <v/>
      </c>
      <c r="N331" s="99" t="str">
        <f>IF($H331="","",IF($C331=Listes!$B$32,IF('Dépenses forfaitaires'!$E331&lt;=Listes!$B$53,('Dépenses forfaitaires'!$E331*(VLOOKUP('Dépenses forfaitaires'!$D331,Listes!$A$54:$E$60,2,FALSE))),IF('Dépenses forfaitaires'!$E331&gt;Listes!$E$53,('Dépenses forfaitaires'!$E331*(VLOOKUP('Dépenses forfaitaires'!$D331,Listes!$A$54:$E$60,5,FALSE))),('Dépenses forfaitaires'!$E331*(VLOOKUP('Dépenses forfaitaires'!$D331,Listes!$A$54:$E$60,3,FALSE)))+(VLOOKUP('Dépenses forfaitaires'!$D331,Listes!$A$54:$E$60,4,FALSE))))))</f>
        <v/>
      </c>
      <c r="O331" s="99" t="str">
        <f>IF($H331="","",IF($C331=Listes!$B$31,IF('Dépenses forfaitaires'!$E331&lt;=Listes!$B$42,('Dépenses forfaitaires'!$E331*(VLOOKUP('Dépenses forfaitaires'!$D331,Listes!$A$43:$E$49,2,FALSE))),IF('Dépenses forfaitaires'!$E331&gt;Listes!$D$42,('Dépenses forfaitaires'!$E331*(VLOOKUP('Dépenses forfaitaires'!$D331,Listes!$A$43:$E$49,5,FALSE))),('Dépenses forfaitaires'!$E331*(VLOOKUP('Dépenses forfaitaires'!$D331,Listes!$A$43:$E$49,3,FALSE)))+(VLOOKUP('Dépenses forfaitaires'!$D331,Listes!$A$43:$E$49,4,FALSE))))))</f>
        <v/>
      </c>
      <c r="P331" s="99" t="str">
        <f>IF($H331="","",IF($C331=Listes!$B$34,Listes!$I$31,IF($C331=Listes!$B$35,(VLOOKUP('Dépenses forfaitaires'!$F331,Listes!$E$31:$F$36,2,FALSE)),IF($C331=Listes!$B$33,IF('Dépenses forfaitaires'!$E331&lt;=Listes!$A$64,'Dépenses forfaitaires'!$E331*Listes!$A$65,IF('Dépenses forfaitaires'!$E331&gt;Listes!$D$64,'Dépenses forfaitaires'!$E331*Listes!$D$65,(('Dépenses forfaitaires'!$E331*Listes!$B$65)+Listes!$C$65)))))))</f>
        <v/>
      </c>
      <c r="Q331" s="100" t="str">
        <f t="shared" si="11"/>
        <v/>
      </c>
      <c r="R331" s="210"/>
    </row>
    <row r="332" spans="1:18" ht="29.25" customHeight="1" x14ac:dyDescent="0.25">
      <c r="A332" s="43">
        <v>326</v>
      </c>
      <c r="B332" s="19"/>
      <c r="C332" s="19"/>
      <c r="D332" s="19"/>
      <c r="E332" s="19"/>
      <c r="F332" s="19"/>
      <c r="G332" s="19"/>
      <c r="H332" s="106" t="str">
        <f>IF(C332="","",IF(C332="","",(VLOOKUP(C332,Listes!$B$31:$C$35,2,FALSE))))</f>
        <v/>
      </c>
      <c r="I332" s="210" t="str">
        <f t="shared" si="10"/>
        <v/>
      </c>
      <c r="J332" s="210"/>
      <c r="K332" s="210"/>
      <c r="L332" s="210"/>
      <c r="M332" s="100" t="str">
        <f>IF(H332="","",IF(H332="","",(VLOOKUP(H332,Listes!$C$31:$D$35,2,FALSE))))</f>
        <v/>
      </c>
      <c r="N332" s="99" t="str">
        <f>IF($H332="","",IF($C332=Listes!$B$32,IF('Dépenses forfaitaires'!$E332&lt;=Listes!$B$53,('Dépenses forfaitaires'!$E332*(VLOOKUP('Dépenses forfaitaires'!$D332,Listes!$A$54:$E$60,2,FALSE))),IF('Dépenses forfaitaires'!$E332&gt;Listes!$E$53,('Dépenses forfaitaires'!$E332*(VLOOKUP('Dépenses forfaitaires'!$D332,Listes!$A$54:$E$60,5,FALSE))),('Dépenses forfaitaires'!$E332*(VLOOKUP('Dépenses forfaitaires'!$D332,Listes!$A$54:$E$60,3,FALSE)))+(VLOOKUP('Dépenses forfaitaires'!$D332,Listes!$A$54:$E$60,4,FALSE))))))</f>
        <v/>
      </c>
      <c r="O332" s="99" t="str">
        <f>IF($H332="","",IF($C332=Listes!$B$31,IF('Dépenses forfaitaires'!$E332&lt;=Listes!$B$42,('Dépenses forfaitaires'!$E332*(VLOOKUP('Dépenses forfaitaires'!$D332,Listes!$A$43:$E$49,2,FALSE))),IF('Dépenses forfaitaires'!$E332&gt;Listes!$D$42,('Dépenses forfaitaires'!$E332*(VLOOKUP('Dépenses forfaitaires'!$D332,Listes!$A$43:$E$49,5,FALSE))),('Dépenses forfaitaires'!$E332*(VLOOKUP('Dépenses forfaitaires'!$D332,Listes!$A$43:$E$49,3,FALSE)))+(VLOOKUP('Dépenses forfaitaires'!$D332,Listes!$A$43:$E$49,4,FALSE))))))</f>
        <v/>
      </c>
      <c r="P332" s="99" t="str">
        <f>IF($H332="","",IF($C332=Listes!$B$34,Listes!$I$31,IF($C332=Listes!$B$35,(VLOOKUP('Dépenses forfaitaires'!$F332,Listes!$E$31:$F$36,2,FALSE)),IF($C332=Listes!$B$33,IF('Dépenses forfaitaires'!$E332&lt;=Listes!$A$64,'Dépenses forfaitaires'!$E332*Listes!$A$65,IF('Dépenses forfaitaires'!$E332&gt;Listes!$D$64,'Dépenses forfaitaires'!$E332*Listes!$D$65,(('Dépenses forfaitaires'!$E332*Listes!$B$65)+Listes!$C$65)))))))</f>
        <v/>
      </c>
      <c r="Q332" s="100" t="str">
        <f t="shared" si="11"/>
        <v/>
      </c>
      <c r="R332" s="210"/>
    </row>
    <row r="333" spans="1:18" ht="29.25" customHeight="1" x14ac:dyDescent="0.25">
      <c r="A333" s="43">
        <v>327</v>
      </c>
      <c r="B333" s="19"/>
      <c r="C333" s="19"/>
      <c r="D333" s="19"/>
      <c r="E333" s="19"/>
      <c r="F333" s="19"/>
      <c r="G333" s="19"/>
      <c r="H333" s="106" t="str">
        <f>IF(C333="","",IF(C333="","",(VLOOKUP(C333,Listes!$B$31:$C$35,2,FALSE))))</f>
        <v/>
      </c>
      <c r="I333" s="210" t="str">
        <f t="shared" si="10"/>
        <v/>
      </c>
      <c r="J333" s="210"/>
      <c r="K333" s="210"/>
      <c r="L333" s="210"/>
      <c r="M333" s="100" t="str">
        <f>IF(H333="","",IF(H333="","",(VLOOKUP(H333,Listes!$C$31:$D$35,2,FALSE))))</f>
        <v/>
      </c>
      <c r="N333" s="99" t="str">
        <f>IF($H333="","",IF($C333=Listes!$B$32,IF('Dépenses forfaitaires'!$E333&lt;=Listes!$B$53,('Dépenses forfaitaires'!$E333*(VLOOKUP('Dépenses forfaitaires'!$D333,Listes!$A$54:$E$60,2,FALSE))),IF('Dépenses forfaitaires'!$E333&gt;Listes!$E$53,('Dépenses forfaitaires'!$E333*(VLOOKUP('Dépenses forfaitaires'!$D333,Listes!$A$54:$E$60,5,FALSE))),('Dépenses forfaitaires'!$E333*(VLOOKUP('Dépenses forfaitaires'!$D333,Listes!$A$54:$E$60,3,FALSE)))+(VLOOKUP('Dépenses forfaitaires'!$D333,Listes!$A$54:$E$60,4,FALSE))))))</f>
        <v/>
      </c>
      <c r="O333" s="99" t="str">
        <f>IF($H333="","",IF($C333=Listes!$B$31,IF('Dépenses forfaitaires'!$E333&lt;=Listes!$B$42,('Dépenses forfaitaires'!$E333*(VLOOKUP('Dépenses forfaitaires'!$D333,Listes!$A$43:$E$49,2,FALSE))),IF('Dépenses forfaitaires'!$E333&gt;Listes!$D$42,('Dépenses forfaitaires'!$E333*(VLOOKUP('Dépenses forfaitaires'!$D333,Listes!$A$43:$E$49,5,FALSE))),('Dépenses forfaitaires'!$E333*(VLOOKUP('Dépenses forfaitaires'!$D333,Listes!$A$43:$E$49,3,FALSE)))+(VLOOKUP('Dépenses forfaitaires'!$D333,Listes!$A$43:$E$49,4,FALSE))))))</f>
        <v/>
      </c>
      <c r="P333" s="99" t="str">
        <f>IF($H333="","",IF($C333=Listes!$B$34,Listes!$I$31,IF($C333=Listes!$B$35,(VLOOKUP('Dépenses forfaitaires'!$F333,Listes!$E$31:$F$36,2,FALSE)),IF($C333=Listes!$B$33,IF('Dépenses forfaitaires'!$E333&lt;=Listes!$A$64,'Dépenses forfaitaires'!$E333*Listes!$A$65,IF('Dépenses forfaitaires'!$E333&gt;Listes!$D$64,'Dépenses forfaitaires'!$E333*Listes!$D$65,(('Dépenses forfaitaires'!$E333*Listes!$B$65)+Listes!$C$65)))))))</f>
        <v/>
      </c>
      <c r="Q333" s="100" t="str">
        <f t="shared" si="11"/>
        <v/>
      </c>
      <c r="R333" s="210"/>
    </row>
    <row r="334" spans="1:18" ht="29.25" customHeight="1" x14ac:dyDescent="0.25">
      <c r="A334" s="43">
        <v>328</v>
      </c>
      <c r="B334" s="19"/>
      <c r="C334" s="19"/>
      <c r="D334" s="19"/>
      <c r="E334" s="19"/>
      <c r="F334" s="19"/>
      <c r="G334" s="19"/>
      <c r="H334" s="106" t="str">
        <f>IF(C334="","",IF(C334="","",(VLOOKUP(C334,Listes!$B$31:$C$35,2,FALSE))))</f>
        <v/>
      </c>
      <c r="I334" s="210" t="str">
        <f t="shared" si="10"/>
        <v/>
      </c>
      <c r="J334" s="210"/>
      <c r="K334" s="210"/>
      <c r="L334" s="210"/>
      <c r="M334" s="100" t="str">
        <f>IF(H334="","",IF(H334="","",(VLOOKUP(H334,Listes!$C$31:$D$35,2,FALSE))))</f>
        <v/>
      </c>
      <c r="N334" s="99" t="str">
        <f>IF($H334="","",IF($C334=Listes!$B$32,IF('Dépenses forfaitaires'!$E334&lt;=Listes!$B$53,('Dépenses forfaitaires'!$E334*(VLOOKUP('Dépenses forfaitaires'!$D334,Listes!$A$54:$E$60,2,FALSE))),IF('Dépenses forfaitaires'!$E334&gt;Listes!$E$53,('Dépenses forfaitaires'!$E334*(VLOOKUP('Dépenses forfaitaires'!$D334,Listes!$A$54:$E$60,5,FALSE))),('Dépenses forfaitaires'!$E334*(VLOOKUP('Dépenses forfaitaires'!$D334,Listes!$A$54:$E$60,3,FALSE)))+(VLOOKUP('Dépenses forfaitaires'!$D334,Listes!$A$54:$E$60,4,FALSE))))))</f>
        <v/>
      </c>
      <c r="O334" s="99" t="str">
        <f>IF($H334="","",IF($C334=Listes!$B$31,IF('Dépenses forfaitaires'!$E334&lt;=Listes!$B$42,('Dépenses forfaitaires'!$E334*(VLOOKUP('Dépenses forfaitaires'!$D334,Listes!$A$43:$E$49,2,FALSE))),IF('Dépenses forfaitaires'!$E334&gt;Listes!$D$42,('Dépenses forfaitaires'!$E334*(VLOOKUP('Dépenses forfaitaires'!$D334,Listes!$A$43:$E$49,5,FALSE))),('Dépenses forfaitaires'!$E334*(VLOOKUP('Dépenses forfaitaires'!$D334,Listes!$A$43:$E$49,3,FALSE)))+(VLOOKUP('Dépenses forfaitaires'!$D334,Listes!$A$43:$E$49,4,FALSE))))))</f>
        <v/>
      </c>
      <c r="P334" s="99" t="str">
        <f>IF($H334="","",IF($C334=Listes!$B$34,Listes!$I$31,IF($C334=Listes!$B$35,(VLOOKUP('Dépenses forfaitaires'!$F334,Listes!$E$31:$F$36,2,FALSE)),IF($C334=Listes!$B$33,IF('Dépenses forfaitaires'!$E334&lt;=Listes!$A$64,'Dépenses forfaitaires'!$E334*Listes!$A$65,IF('Dépenses forfaitaires'!$E334&gt;Listes!$D$64,'Dépenses forfaitaires'!$E334*Listes!$D$65,(('Dépenses forfaitaires'!$E334*Listes!$B$65)+Listes!$C$65)))))))</f>
        <v/>
      </c>
      <c r="Q334" s="100" t="str">
        <f t="shared" si="11"/>
        <v/>
      </c>
      <c r="R334" s="210"/>
    </row>
    <row r="335" spans="1:18" ht="29.25" customHeight="1" x14ac:dyDescent="0.25">
      <c r="A335" s="43">
        <v>329</v>
      </c>
      <c r="B335" s="19"/>
      <c r="C335" s="19"/>
      <c r="D335" s="19"/>
      <c r="E335" s="19"/>
      <c r="F335" s="19"/>
      <c r="G335" s="19"/>
      <c r="H335" s="106" t="str">
        <f>IF(C335="","",IF(C335="","",(VLOOKUP(C335,Listes!$B$31:$C$35,2,FALSE))))</f>
        <v/>
      </c>
      <c r="I335" s="210" t="str">
        <f t="shared" si="10"/>
        <v/>
      </c>
      <c r="J335" s="210"/>
      <c r="K335" s="210"/>
      <c r="L335" s="210"/>
      <c r="M335" s="100" t="str">
        <f>IF(H335="","",IF(H335="","",(VLOOKUP(H335,Listes!$C$31:$D$35,2,FALSE))))</f>
        <v/>
      </c>
      <c r="N335" s="99" t="str">
        <f>IF($H335="","",IF($C335=Listes!$B$32,IF('Dépenses forfaitaires'!$E335&lt;=Listes!$B$53,('Dépenses forfaitaires'!$E335*(VLOOKUP('Dépenses forfaitaires'!$D335,Listes!$A$54:$E$60,2,FALSE))),IF('Dépenses forfaitaires'!$E335&gt;Listes!$E$53,('Dépenses forfaitaires'!$E335*(VLOOKUP('Dépenses forfaitaires'!$D335,Listes!$A$54:$E$60,5,FALSE))),('Dépenses forfaitaires'!$E335*(VLOOKUP('Dépenses forfaitaires'!$D335,Listes!$A$54:$E$60,3,FALSE)))+(VLOOKUP('Dépenses forfaitaires'!$D335,Listes!$A$54:$E$60,4,FALSE))))))</f>
        <v/>
      </c>
      <c r="O335" s="99" t="str">
        <f>IF($H335="","",IF($C335=Listes!$B$31,IF('Dépenses forfaitaires'!$E335&lt;=Listes!$B$42,('Dépenses forfaitaires'!$E335*(VLOOKUP('Dépenses forfaitaires'!$D335,Listes!$A$43:$E$49,2,FALSE))),IF('Dépenses forfaitaires'!$E335&gt;Listes!$D$42,('Dépenses forfaitaires'!$E335*(VLOOKUP('Dépenses forfaitaires'!$D335,Listes!$A$43:$E$49,5,FALSE))),('Dépenses forfaitaires'!$E335*(VLOOKUP('Dépenses forfaitaires'!$D335,Listes!$A$43:$E$49,3,FALSE)))+(VLOOKUP('Dépenses forfaitaires'!$D335,Listes!$A$43:$E$49,4,FALSE))))))</f>
        <v/>
      </c>
      <c r="P335" s="99" t="str">
        <f>IF($H335="","",IF($C335=Listes!$B$34,Listes!$I$31,IF($C335=Listes!$B$35,(VLOOKUP('Dépenses forfaitaires'!$F335,Listes!$E$31:$F$36,2,FALSE)),IF($C335=Listes!$B$33,IF('Dépenses forfaitaires'!$E335&lt;=Listes!$A$64,'Dépenses forfaitaires'!$E335*Listes!$A$65,IF('Dépenses forfaitaires'!$E335&gt;Listes!$D$64,'Dépenses forfaitaires'!$E335*Listes!$D$65,(('Dépenses forfaitaires'!$E335*Listes!$B$65)+Listes!$C$65)))))))</f>
        <v/>
      </c>
      <c r="Q335" s="100" t="str">
        <f t="shared" si="11"/>
        <v/>
      </c>
      <c r="R335" s="210"/>
    </row>
    <row r="336" spans="1:18" ht="29.25" customHeight="1" x14ac:dyDescent="0.25">
      <c r="A336" s="43">
        <v>330</v>
      </c>
      <c r="B336" s="19"/>
      <c r="C336" s="19"/>
      <c r="D336" s="19"/>
      <c r="E336" s="19"/>
      <c r="F336" s="19"/>
      <c r="G336" s="19"/>
      <c r="H336" s="106" t="str">
        <f>IF(C336="","",IF(C336="","",(VLOOKUP(C336,Listes!$B$31:$C$35,2,FALSE))))</f>
        <v/>
      </c>
      <c r="I336" s="210" t="str">
        <f t="shared" si="10"/>
        <v/>
      </c>
      <c r="J336" s="210"/>
      <c r="K336" s="210"/>
      <c r="L336" s="210"/>
      <c r="M336" s="100" t="str">
        <f>IF(H336="","",IF(H336="","",(VLOOKUP(H336,Listes!$C$31:$D$35,2,FALSE))))</f>
        <v/>
      </c>
      <c r="N336" s="99" t="str">
        <f>IF($H336="","",IF($C336=Listes!$B$32,IF('Dépenses forfaitaires'!$E336&lt;=Listes!$B$53,('Dépenses forfaitaires'!$E336*(VLOOKUP('Dépenses forfaitaires'!$D336,Listes!$A$54:$E$60,2,FALSE))),IF('Dépenses forfaitaires'!$E336&gt;Listes!$E$53,('Dépenses forfaitaires'!$E336*(VLOOKUP('Dépenses forfaitaires'!$D336,Listes!$A$54:$E$60,5,FALSE))),('Dépenses forfaitaires'!$E336*(VLOOKUP('Dépenses forfaitaires'!$D336,Listes!$A$54:$E$60,3,FALSE)))+(VLOOKUP('Dépenses forfaitaires'!$D336,Listes!$A$54:$E$60,4,FALSE))))))</f>
        <v/>
      </c>
      <c r="O336" s="99" t="str">
        <f>IF($H336="","",IF($C336=Listes!$B$31,IF('Dépenses forfaitaires'!$E336&lt;=Listes!$B$42,('Dépenses forfaitaires'!$E336*(VLOOKUP('Dépenses forfaitaires'!$D336,Listes!$A$43:$E$49,2,FALSE))),IF('Dépenses forfaitaires'!$E336&gt;Listes!$D$42,('Dépenses forfaitaires'!$E336*(VLOOKUP('Dépenses forfaitaires'!$D336,Listes!$A$43:$E$49,5,FALSE))),('Dépenses forfaitaires'!$E336*(VLOOKUP('Dépenses forfaitaires'!$D336,Listes!$A$43:$E$49,3,FALSE)))+(VLOOKUP('Dépenses forfaitaires'!$D336,Listes!$A$43:$E$49,4,FALSE))))))</f>
        <v/>
      </c>
      <c r="P336" s="99" t="str">
        <f>IF($H336="","",IF($C336=Listes!$B$34,Listes!$I$31,IF($C336=Listes!$B$35,(VLOOKUP('Dépenses forfaitaires'!$F336,Listes!$E$31:$F$36,2,FALSE)),IF($C336=Listes!$B$33,IF('Dépenses forfaitaires'!$E336&lt;=Listes!$A$64,'Dépenses forfaitaires'!$E336*Listes!$A$65,IF('Dépenses forfaitaires'!$E336&gt;Listes!$D$64,'Dépenses forfaitaires'!$E336*Listes!$D$65,(('Dépenses forfaitaires'!$E336*Listes!$B$65)+Listes!$C$65)))))))</f>
        <v/>
      </c>
      <c r="Q336" s="100" t="str">
        <f t="shared" si="11"/>
        <v/>
      </c>
      <c r="R336" s="210"/>
    </row>
    <row r="337" spans="1:18" ht="29.25" customHeight="1" x14ac:dyDescent="0.25">
      <c r="A337" s="43">
        <v>331</v>
      </c>
      <c r="B337" s="19"/>
      <c r="C337" s="19"/>
      <c r="D337" s="19"/>
      <c r="E337" s="19"/>
      <c r="F337" s="19"/>
      <c r="G337" s="19"/>
      <c r="H337" s="106" t="str">
        <f>IF(C337="","",IF(C337="","",(VLOOKUP(C337,Listes!$B$31:$C$35,2,FALSE))))</f>
        <v/>
      </c>
      <c r="I337" s="210" t="str">
        <f t="shared" si="10"/>
        <v/>
      </c>
      <c r="J337" s="210"/>
      <c r="K337" s="210"/>
      <c r="L337" s="210"/>
      <c r="M337" s="100" t="str">
        <f>IF(H337="","",IF(H337="","",(VLOOKUP(H337,Listes!$C$31:$D$35,2,FALSE))))</f>
        <v/>
      </c>
      <c r="N337" s="99" t="str">
        <f>IF($H337="","",IF($C337=Listes!$B$32,IF('Dépenses forfaitaires'!$E337&lt;=Listes!$B$53,('Dépenses forfaitaires'!$E337*(VLOOKUP('Dépenses forfaitaires'!$D337,Listes!$A$54:$E$60,2,FALSE))),IF('Dépenses forfaitaires'!$E337&gt;Listes!$E$53,('Dépenses forfaitaires'!$E337*(VLOOKUP('Dépenses forfaitaires'!$D337,Listes!$A$54:$E$60,5,FALSE))),('Dépenses forfaitaires'!$E337*(VLOOKUP('Dépenses forfaitaires'!$D337,Listes!$A$54:$E$60,3,FALSE)))+(VLOOKUP('Dépenses forfaitaires'!$D337,Listes!$A$54:$E$60,4,FALSE))))))</f>
        <v/>
      </c>
      <c r="O337" s="99" t="str">
        <f>IF($H337="","",IF($C337=Listes!$B$31,IF('Dépenses forfaitaires'!$E337&lt;=Listes!$B$42,('Dépenses forfaitaires'!$E337*(VLOOKUP('Dépenses forfaitaires'!$D337,Listes!$A$43:$E$49,2,FALSE))),IF('Dépenses forfaitaires'!$E337&gt;Listes!$D$42,('Dépenses forfaitaires'!$E337*(VLOOKUP('Dépenses forfaitaires'!$D337,Listes!$A$43:$E$49,5,FALSE))),('Dépenses forfaitaires'!$E337*(VLOOKUP('Dépenses forfaitaires'!$D337,Listes!$A$43:$E$49,3,FALSE)))+(VLOOKUP('Dépenses forfaitaires'!$D337,Listes!$A$43:$E$49,4,FALSE))))))</f>
        <v/>
      </c>
      <c r="P337" s="99" t="str">
        <f>IF($H337="","",IF($C337=Listes!$B$34,Listes!$I$31,IF($C337=Listes!$B$35,(VLOOKUP('Dépenses forfaitaires'!$F337,Listes!$E$31:$F$36,2,FALSE)),IF($C337=Listes!$B$33,IF('Dépenses forfaitaires'!$E337&lt;=Listes!$A$64,'Dépenses forfaitaires'!$E337*Listes!$A$65,IF('Dépenses forfaitaires'!$E337&gt;Listes!$D$64,'Dépenses forfaitaires'!$E337*Listes!$D$65,(('Dépenses forfaitaires'!$E337*Listes!$B$65)+Listes!$C$65)))))))</f>
        <v/>
      </c>
      <c r="Q337" s="100" t="str">
        <f t="shared" si="11"/>
        <v/>
      </c>
      <c r="R337" s="210"/>
    </row>
    <row r="338" spans="1:18" ht="29.25" customHeight="1" x14ac:dyDescent="0.25">
      <c r="A338" s="43">
        <v>332</v>
      </c>
      <c r="B338" s="19"/>
      <c r="C338" s="19"/>
      <c r="D338" s="19"/>
      <c r="E338" s="19"/>
      <c r="F338" s="19"/>
      <c r="G338" s="19"/>
      <c r="H338" s="106" t="str">
        <f>IF(C338="","",IF(C338="","",(VLOOKUP(C338,Listes!$B$31:$C$35,2,FALSE))))</f>
        <v/>
      </c>
      <c r="I338" s="210" t="str">
        <f t="shared" si="10"/>
        <v/>
      </c>
      <c r="J338" s="210"/>
      <c r="K338" s="210"/>
      <c r="L338" s="210"/>
      <c r="M338" s="100" t="str">
        <f>IF(H338="","",IF(H338="","",(VLOOKUP(H338,Listes!$C$31:$D$35,2,FALSE))))</f>
        <v/>
      </c>
      <c r="N338" s="99" t="str">
        <f>IF($H338="","",IF($C338=Listes!$B$32,IF('Dépenses forfaitaires'!$E338&lt;=Listes!$B$53,('Dépenses forfaitaires'!$E338*(VLOOKUP('Dépenses forfaitaires'!$D338,Listes!$A$54:$E$60,2,FALSE))),IF('Dépenses forfaitaires'!$E338&gt;Listes!$E$53,('Dépenses forfaitaires'!$E338*(VLOOKUP('Dépenses forfaitaires'!$D338,Listes!$A$54:$E$60,5,FALSE))),('Dépenses forfaitaires'!$E338*(VLOOKUP('Dépenses forfaitaires'!$D338,Listes!$A$54:$E$60,3,FALSE)))+(VLOOKUP('Dépenses forfaitaires'!$D338,Listes!$A$54:$E$60,4,FALSE))))))</f>
        <v/>
      </c>
      <c r="O338" s="99" t="str">
        <f>IF($H338="","",IF($C338=Listes!$B$31,IF('Dépenses forfaitaires'!$E338&lt;=Listes!$B$42,('Dépenses forfaitaires'!$E338*(VLOOKUP('Dépenses forfaitaires'!$D338,Listes!$A$43:$E$49,2,FALSE))),IF('Dépenses forfaitaires'!$E338&gt;Listes!$D$42,('Dépenses forfaitaires'!$E338*(VLOOKUP('Dépenses forfaitaires'!$D338,Listes!$A$43:$E$49,5,FALSE))),('Dépenses forfaitaires'!$E338*(VLOOKUP('Dépenses forfaitaires'!$D338,Listes!$A$43:$E$49,3,FALSE)))+(VLOOKUP('Dépenses forfaitaires'!$D338,Listes!$A$43:$E$49,4,FALSE))))))</f>
        <v/>
      </c>
      <c r="P338" s="99" t="str">
        <f>IF($H338="","",IF($C338=Listes!$B$34,Listes!$I$31,IF($C338=Listes!$B$35,(VLOOKUP('Dépenses forfaitaires'!$F338,Listes!$E$31:$F$36,2,FALSE)),IF($C338=Listes!$B$33,IF('Dépenses forfaitaires'!$E338&lt;=Listes!$A$64,'Dépenses forfaitaires'!$E338*Listes!$A$65,IF('Dépenses forfaitaires'!$E338&gt;Listes!$D$64,'Dépenses forfaitaires'!$E338*Listes!$D$65,(('Dépenses forfaitaires'!$E338*Listes!$B$65)+Listes!$C$65)))))))</f>
        <v/>
      </c>
      <c r="Q338" s="100" t="str">
        <f t="shared" si="11"/>
        <v/>
      </c>
      <c r="R338" s="210"/>
    </row>
    <row r="339" spans="1:18" ht="29.25" customHeight="1" x14ac:dyDescent="0.25">
      <c r="A339" s="43">
        <v>333</v>
      </c>
      <c r="B339" s="19"/>
      <c r="C339" s="19"/>
      <c r="D339" s="19"/>
      <c r="E339" s="19"/>
      <c r="F339" s="19"/>
      <c r="G339" s="19"/>
      <c r="H339" s="106" t="str">
        <f>IF(C339="","",IF(C339="","",(VLOOKUP(C339,Listes!$B$31:$C$35,2,FALSE))))</f>
        <v/>
      </c>
      <c r="I339" s="210" t="str">
        <f t="shared" si="10"/>
        <v/>
      </c>
      <c r="J339" s="210"/>
      <c r="K339" s="210"/>
      <c r="L339" s="210"/>
      <c r="M339" s="100" t="str">
        <f>IF(H339="","",IF(H339="","",(VLOOKUP(H339,Listes!$C$31:$D$35,2,FALSE))))</f>
        <v/>
      </c>
      <c r="N339" s="99" t="str">
        <f>IF($H339="","",IF($C339=Listes!$B$32,IF('Dépenses forfaitaires'!$E339&lt;=Listes!$B$53,('Dépenses forfaitaires'!$E339*(VLOOKUP('Dépenses forfaitaires'!$D339,Listes!$A$54:$E$60,2,FALSE))),IF('Dépenses forfaitaires'!$E339&gt;Listes!$E$53,('Dépenses forfaitaires'!$E339*(VLOOKUP('Dépenses forfaitaires'!$D339,Listes!$A$54:$E$60,5,FALSE))),('Dépenses forfaitaires'!$E339*(VLOOKUP('Dépenses forfaitaires'!$D339,Listes!$A$54:$E$60,3,FALSE)))+(VLOOKUP('Dépenses forfaitaires'!$D339,Listes!$A$54:$E$60,4,FALSE))))))</f>
        <v/>
      </c>
      <c r="O339" s="99" t="str">
        <f>IF($H339="","",IF($C339=Listes!$B$31,IF('Dépenses forfaitaires'!$E339&lt;=Listes!$B$42,('Dépenses forfaitaires'!$E339*(VLOOKUP('Dépenses forfaitaires'!$D339,Listes!$A$43:$E$49,2,FALSE))),IF('Dépenses forfaitaires'!$E339&gt;Listes!$D$42,('Dépenses forfaitaires'!$E339*(VLOOKUP('Dépenses forfaitaires'!$D339,Listes!$A$43:$E$49,5,FALSE))),('Dépenses forfaitaires'!$E339*(VLOOKUP('Dépenses forfaitaires'!$D339,Listes!$A$43:$E$49,3,FALSE)))+(VLOOKUP('Dépenses forfaitaires'!$D339,Listes!$A$43:$E$49,4,FALSE))))))</f>
        <v/>
      </c>
      <c r="P339" s="99" t="str">
        <f>IF($H339="","",IF($C339=Listes!$B$34,Listes!$I$31,IF($C339=Listes!$B$35,(VLOOKUP('Dépenses forfaitaires'!$F339,Listes!$E$31:$F$36,2,FALSE)),IF($C339=Listes!$B$33,IF('Dépenses forfaitaires'!$E339&lt;=Listes!$A$64,'Dépenses forfaitaires'!$E339*Listes!$A$65,IF('Dépenses forfaitaires'!$E339&gt;Listes!$D$64,'Dépenses forfaitaires'!$E339*Listes!$D$65,(('Dépenses forfaitaires'!$E339*Listes!$B$65)+Listes!$C$65)))))))</f>
        <v/>
      </c>
      <c r="Q339" s="100" t="str">
        <f t="shared" si="11"/>
        <v/>
      </c>
      <c r="R339" s="210"/>
    </row>
    <row r="340" spans="1:18" ht="29.25" customHeight="1" x14ac:dyDescent="0.25">
      <c r="A340" s="43">
        <v>334</v>
      </c>
      <c r="B340" s="19"/>
      <c r="C340" s="19"/>
      <c r="D340" s="19"/>
      <c r="E340" s="19"/>
      <c r="F340" s="19"/>
      <c r="G340" s="19"/>
      <c r="H340" s="106" t="str">
        <f>IF(C340="","",IF(C340="","",(VLOOKUP(C340,Listes!$B$31:$C$35,2,FALSE))))</f>
        <v/>
      </c>
      <c r="I340" s="210" t="str">
        <f t="shared" si="10"/>
        <v/>
      </c>
      <c r="J340" s="210"/>
      <c r="K340" s="210"/>
      <c r="L340" s="210"/>
      <c r="M340" s="100" t="str">
        <f>IF(H340="","",IF(H340="","",(VLOOKUP(H340,Listes!$C$31:$D$35,2,FALSE))))</f>
        <v/>
      </c>
      <c r="N340" s="99" t="str">
        <f>IF($H340="","",IF($C340=Listes!$B$32,IF('Dépenses forfaitaires'!$E340&lt;=Listes!$B$53,('Dépenses forfaitaires'!$E340*(VLOOKUP('Dépenses forfaitaires'!$D340,Listes!$A$54:$E$60,2,FALSE))),IF('Dépenses forfaitaires'!$E340&gt;Listes!$E$53,('Dépenses forfaitaires'!$E340*(VLOOKUP('Dépenses forfaitaires'!$D340,Listes!$A$54:$E$60,5,FALSE))),('Dépenses forfaitaires'!$E340*(VLOOKUP('Dépenses forfaitaires'!$D340,Listes!$A$54:$E$60,3,FALSE)))+(VLOOKUP('Dépenses forfaitaires'!$D340,Listes!$A$54:$E$60,4,FALSE))))))</f>
        <v/>
      </c>
      <c r="O340" s="99" t="str">
        <f>IF($H340="","",IF($C340=Listes!$B$31,IF('Dépenses forfaitaires'!$E340&lt;=Listes!$B$42,('Dépenses forfaitaires'!$E340*(VLOOKUP('Dépenses forfaitaires'!$D340,Listes!$A$43:$E$49,2,FALSE))),IF('Dépenses forfaitaires'!$E340&gt;Listes!$D$42,('Dépenses forfaitaires'!$E340*(VLOOKUP('Dépenses forfaitaires'!$D340,Listes!$A$43:$E$49,5,FALSE))),('Dépenses forfaitaires'!$E340*(VLOOKUP('Dépenses forfaitaires'!$D340,Listes!$A$43:$E$49,3,FALSE)))+(VLOOKUP('Dépenses forfaitaires'!$D340,Listes!$A$43:$E$49,4,FALSE))))))</f>
        <v/>
      </c>
      <c r="P340" s="99" t="str">
        <f>IF($H340="","",IF($C340=Listes!$B$34,Listes!$I$31,IF($C340=Listes!$B$35,(VLOOKUP('Dépenses forfaitaires'!$F340,Listes!$E$31:$F$36,2,FALSE)),IF($C340=Listes!$B$33,IF('Dépenses forfaitaires'!$E340&lt;=Listes!$A$64,'Dépenses forfaitaires'!$E340*Listes!$A$65,IF('Dépenses forfaitaires'!$E340&gt;Listes!$D$64,'Dépenses forfaitaires'!$E340*Listes!$D$65,(('Dépenses forfaitaires'!$E340*Listes!$B$65)+Listes!$C$65)))))))</f>
        <v/>
      </c>
      <c r="Q340" s="100" t="str">
        <f t="shared" si="11"/>
        <v/>
      </c>
      <c r="R340" s="210"/>
    </row>
    <row r="341" spans="1:18" ht="29.25" customHeight="1" x14ac:dyDescent="0.25">
      <c r="A341" s="43">
        <v>335</v>
      </c>
      <c r="B341" s="19"/>
      <c r="C341" s="19"/>
      <c r="D341" s="19"/>
      <c r="E341" s="19"/>
      <c r="F341" s="19"/>
      <c r="G341" s="19"/>
      <c r="H341" s="106" t="str">
        <f>IF(C341="","",IF(C341="","",(VLOOKUP(C341,Listes!$B$31:$C$35,2,FALSE))))</f>
        <v/>
      </c>
      <c r="I341" s="210" t="str">
        <f t="shared" si="10"/>
        <v/>
      </c>
      <c r="J341" s="210"/>
      <c r="K341" s="210"/>
      <c r="L341" s="210"/>
      <c r="M341" s="100" t="str">
        <f>IF(H341="","",IF(H341="","",(VLOOKUP(H341,Listes!$C$31:$D$35,2,FALSE))))</f>
        <v/>
      </c>
      <c r="N341" s="99" t="str">
        <f>IF($H341="","",IF($C341=Listes!$B$32,IF('Dépenses forfaitaires'!$E341&lt;=Listes!$B$53,('Dépenses forfaitaires'!$E341*(VLOOKUP('Dépenses forfaitaires'!$D341,Listes!$A$54:$E$60,2,FALSE))),IF('Dépenses forfaitaires'!$E341&gt;Listes!$E$53,('Dépenses forfaitaires'!$E341*(VLOOKUP('Dépenses forfaitaires'!$D341,Listes!$A$54:$E$60,5,FALSE))),('Dépenses forfaitaires'!$E341*(VLOOKUP('Dépenses forfaitaires'!$D341,Listes!$A$54:$E$60,3,FALSE)))+(VLOOKUP('Dépenses forfaitaires'!$D341,Listes!$A$54:$E$60,4,FALSE))))))</f>
        <v/>
      </c>
      <c r="O341" s="99" t="str">
        <f>IF($H341="","",IF($C341=Listes!$B$31,IF('Dépenses forfaitaires'!$E341&lt;=Listes!$B$42,('Dépenses forfaitaires'!$E341*(VLOOKUP('Dépenses forfaitaires'!$D341,Listes!$A$43:$E$49,2,FALSE))),IF('Dépenses forfaitaires'!$E341&gt;Listes!$D$42,('Dépenses forfaitaires'!$E341*(VLOOKUP('Dépenses forfaitaires'!$D341,Listes!$A$43:$E$49,5,FALSE))),('Dépenses forfaitaires'!$E341*(VLOOKUP('Dépenses forfaitaires'!$D341,Listes!$A$43:$E$49,3,FALSE)))+(VLOOKUP('Dépenses forfaitaires'!$D341,Listes!$A$43:$E$49,4,FALSE))))))</f>
        <v/>
      </c>
      <c r="P341" s="99" t="str">
        <f>IF($H341="","",IF($C341=Listes!$B$34,Listes!$I$31,IF($C341=Listes!$B$35,(VLOOKUP('Dépenses forfaitaires'!$F341,Listes!$E$31:$F$36,2,FALSE)),IF($C341=Listes!$B$33,IF('Dépenses forfaitaires'!$E341&lt;=Listes!$A$64,'Dépenses forfaitaires'!$E341*Listes!$A$65,IF('Dépenses forfaitaires'!$E341&gt;Listes!$D$64,'Dépenses forfaitaires'!$E341*Listes!$D$65,(('Dépenses forfaitaires'!$E341*Listes!$B$65)+Listes!$C$65)))))))</f>
        <v/>
      </c>
      <c r="Q341" s="100" t="str">
        <f t="shared" si="11"/>
        <v/>
      </c>
      <c r="R341" s="210"/>
    </row>
    <row r="342" spans="1:18" ht="29.25" customHeight="1" x14ac:dyDescent="0.25">
      <c r="A342" s="43">
        <v>336</v>
      </c>
      <c r="B342" s="19"/>
      <c r="C342" s="19"/>
      <c r="D342" s="19"/>
      <c r="E342" s="19"/>
      <c r="F342" s="19"/>
      <c r="G342" s="19"/>
      <c r="H342" s="106" t="str">
        <f>IF(C342="","",IF(C342="","",(VLOOKUP(C342,Listes!$B$31:$C$35,2,FALSE))))</f>
        <v/>
      </c>
      <c r="I342" s="210" t="str">
        <f t="shared" si="10"/>
        <v/>
      </c>
      <c r="J342" s="210"/>
      <c r="K342" s="210"/>
      <c r="L342" s="210"/>
      <c r="M342" s="100" t="str">
        <f>IF(H342="","",IF(H342="","",(VLOOKUP(H342,Listes!$C$31:$D$35,2,FALSE))))</f>
        <v/>
      </c>
      <c r="N342" s="99" t="str">
        <f>IF($H342="","",IF($C342=Listes!$B$32,IF('Dépenses forfaitaires'!$E342&lt;=Listes!$B$53,('Dépenses forfaitaires'!$E342*(VLOOKUP('Dépenses forfaitaires'!$D342,Listes!$A$54:$E$60,2,FALSE))),IF('Dépenses forfaitaires'!$E342&gt;Listes!$E$53,('Dépenses forfaitaires'!$E342*(VLOOKUP('Dépenses forfaitaires'!$D342,Listes!$A$54:$E$60,5,FALSE))),('Dépenses forfaitaires'!$E342*(VLOOKUP('Dépenses forfaitaires'!$D342,Listes!$A$54:$E$60,3,FALSE)))+(VLOOKUP('Dépenses forfaitaires'!$D342,Listes!$A$54:$E$60,4,FALSE))))))</f>
        <v/>
      </c>
      <c r="O342" s="99" t="str">
        <f>IF($H342="","",IF($C342=Listes!$B$31,IF('Dépenses forfaitaires'!$E342&lt;=Listes!$B$42,('Dépenses forfaitaires'!$E342*(VLOOKUP('Dépenses forfaitaires'!$D342,Listes!$A$43:$E$49,2,FALSE))),IF('Dépenses forfaitaires'!$E342&gt;Listes!$D$42,('Dépenses forfaitaires'!$E342*(VLOOKUP('Dépenses forfaitaires'!$D342,Listes!$A$43:$E$49,5,FALSE))),('Dépenses forfaitaires'!$E342*(VLOOKUP('Dépenses forfaitaires'!$D342,Listes!$A$43:$E$49,3,FALSE)))+(VLOOKUP('Dépenses forfaitaires'!$D342,Listes!$A$43:$E$49,4,FALSE))))))</f>
        <v/>
      </c>
      <c r="P342" s="99" t="str">
        <f>IF($H342="","",IF($C342=Listes!$B$34,Listes!$I$31,IF($C342=Listes!$B$35,(VLOOKUP('Dépenses forfaitaires'!$F342,Listes!$E$31:$F$36,2,FALSE)),IF($C342=Listes!$B$33,IF('Dépenses forfaitaires'!$E342&lt;=Listes!$A$64,'Dépenses forfaitaires'!$E342*Listes!$A$65,IF('Dépenses forfaitaires'!$E342&gt;Listes!$D$64,'Dépenses forfaitaires'!$E342*Listes!$D$65,(('Dépenses forfaitaires'!$E342*Listes!$B$65)+Listes!$C$65)))))))</f>
        <v/>
      </c>
      <c r="Q342" s="100" t="str">
        <f t="shared" si="11"/>
        <v/>
      </c>
      <c r="R342" s="210"/>
    </row>
    <row r="343" spans="1:18" ht="29.25" customHeight="1" x14ac:dyDescent="0.25">
      <c r="A343" s="43">
        <v>337</v>
      </c>
      <c r="B343" s="19"/>
      <c r="C343" s="19"/>
      <c r="D343" s="19"/>
      <c r="E343" s="19"/>
      <c r="F343" s="19"/>
      <c r="G343" s="19"/>
      <c r="H343" s="106" t="str">
        <f>IF(C343="","",IF(C343="","",(VLOOKUP(C343,Listes!$B$31:$C$35,2,FALSE))))</f>
        <v/>
      </c>
      <c r="I343" s="210" t="str">
        <f t="shared" si="10"/>
        <v/>
      </c>
      <c r="J343" s="210"/>
      <c r="K343" s="210"/>
      <c r="L343" s="210"/>
      <c r="M343" s="100" t="str">
        <f>IF(H343="","",IF(H343="","",(VLOOKUP(H343,Listes!$C$31:$D$35,2,FALSE))))</f>
        <v/>
      </c>
      <c r="N343" s="99" t="str">
        <f>IF($H343="","",IF($C343=Listes!$B$32,IF('Dépenses forfaitaires'!$E343&lt;=Listes!$B$53,('Dépenses forfaitaires'!$E343*(VLOOKUP('Dépenses forfaitaires'!$D343,Listes!$A$54:$E$60,2,FALSE))),IF('Dépenses forfaitaires'!$E343&gt;Listes!$E$53,('Dépenses forfaitaires'!$E343*(VLOOKUP('Dépenses forfaitaires'!$D343,Listes!$A$54:$E$60,5,FALSE))),('Dépenses forfaitaires'!$E343*(VLOOKUP('Dépenses forfaitaires'!$D343,Listes!$A$54:$E$60,3,FALSE)))+(VLOOKUP('Dépenses forfaitaires'!$D343,Listes!$A$54:$E$60,4,FALSE))))))</f>
        <v/>
      </c>
      <c r="O343" s="99" t="str">
        <f>IF($H343="","",IF($C343=Listes!$B$31,IF('Dépenses forfaitaires'!$E343&lt;=Listes!$B$42,('Dépenses forfaitaires'!$E343*(VLOOKUP('Dépenses forfaitaires'!$D343,Listes!$A$43:$E$49,2,FALSE))),IF('Dépenses forfaitaires'!$E343&gt;Listes!$D$42,('Dépenses forfaitaires'!$E343*(VLOOKUP('Dépenses forfaitaires'!$D343,Listes!$A$43:$E$49,5,FALSE))),('Dépenses forfaitaires'!$E343*(VLOOKUP('Dépenses forfaitaires'!$D343,Listes!$A$43:$E$49,3,FALSE)))+(VLOOKUP('Dépenses forfaitaires'!$D343,Listes!$A$43:$E$49,4,FALSE))))))</f>
        <v/>
      </c>
      <c r="P343" s="99" t="str">
        <f>IF($H343="","",IF($C343=Listes!$B$34,Listes!$I$31,IF($C343=Listes!$B$35,(VLOOKUP('Dépenses forfaitaires'!$F343,Listes!$E$31:$F$36,2,FALSE)),IF($C343=Listes!$B$33,IF('Dépenses forfaitaires'!$E343&lt;=Listes!$A$64,'Dépenses forfaitaires'!$E343*Listes!$A$65,IF('Dépenses forfaitaires'!$E343&gt;Listes!$D$64,'Dépenses forfaitaires'!$E343*Listes!$D$65,(('Dépenses forfaitaires'!$E343*Listes!$B$65)+Listes!$C$65)))))))</f>
        <v/>
      </c>
      <c r="Q343" s="100" t="str">
        <f t="shared" si="11"/>
        <v/>
      </c>
      <c r="R343" s="210"/>
    </row>
    <row r="344" spans="1:18" ht="29.25" customHeight="1" x14ac:dyDescent="0.25">
      <c r="A344" s="43">
        <v>338</v>
      </c>
      <c r="B344" s="19"/>
      <c r="C344" s="19"/>
      <c r="D344" s="19"/>
      <c r="E344" s="19"/>
      <c r="F344" s="19"/>
      <c r="G344" s="19"/>
      <c r="H344" s="106" t="str">
        <f>IF(C344="","",IF(C344="","",(VLOOKUP(C344,Listes!$B$31:$C$35,2,FALSE))))</f>
        <v/>
      </c>
      <c r="I344" s="210" t="str">
        <f t="shared" si="10"/>
        <v/>
      </c>
      <c r="J344" s="210"/>
      <c r="K344" s="210"/>
      <c r="L344" s="210"/>
      <c r="M344" s="100" t="str">
        <f>IF(H344="","",IF(H344="","",(VLOOKUP(H344,Listes!$C$31:$D$35,2,FALSE))))</f>
        <v/>
      </c>
      <c r="N344" s="99" t="str">
        <f>IF($H344="","",IF($C344=Listes!$B$32,IF('Dépenses forfaitaires'!$E344&lt;=Listes!$B$53,('Dépenses forfaitaires'!$E344*(VLOOKUP('Dépenses forfaitaires'!$D344,Listes!$A$54:$E$60,2,FALSE))),IF('Dépenses forfaitaires'!$E344&gt;Listes!$E$53,('Dépenses forfaitaires'!$E344*(VLOOKUP('Dépenses forfaitaires'!$D344,Listes!$A$54:$E$60,5,FALSE))),('Dépenses forfaitaires'!$E344*(VLOOKUP('Dépenses forfaitaires'!$D344,Listes!$A$54:$E$60,3,FALSE)))+(VLOOKUP('Dépenses forfaitaires'!$D344,Listes!$A$54:$E$60,4,FALSE))))))</f>
        <v/>
      </c>
      <c r="O344" s="99" t="str">
        <f>IF($H344="","",IF($C344=Listes!$B$31,IF('Dépenses forfaitaires'!$E344&lt;=Listes!$B$42,('Dépenses forfaitaires'!$E344*(VLOOKUP('Dépenses forfaitaires'!$D344,Listes!$A$43:$E$49,2,FALSE))),IF('Dépenses forfaitaires'!$E344&gt;Listes!$D$42,('Dépenses forfaitaires'!$E344*(VLOOKUP('Dépenses forfaitaires'!$D344,Listes!$A$43:$E$49,5,FALSE))),('Dépenses forfaitaires'!$E344*(VLOOKUP('Dépenses forfaitaires'!$D344,Listes!$A$43:$E$49,3,FALSE)))+(VLOOKUP('Dépenses forfaitaires'!$D344,Listes!$A$43:$E$49,4,FALSE))))))</f>
        <v/>
      </c>
      <c r="P344" s="99" t="str">
        <f>IF($H344="","",IF($C344=Listes!$B$34,Listes!$I$31,IF($C344=Listes!$B$35,(VLOOKUP('Dépenses forfaitaires'!$F344,Listes!$E$31:$F$36,2,FALSE)),IF($C344=Listes!$B$33,IF('Dépenses forfaitaires'!$E344&lt;=Listes!$A$64,'Dépenses forfaitaires'!$E344*Listes!$A$65,IF('Dépenses forfaitaires'!$E344&gt;Listes!$D$64,'Dépenses forfaitaires'!$E344*Listes!$D$65,(('Dépenses forfaitaires'!$E344*Listes!$B$65)+Listes!$C$65)))))))</f>
        <v/>
      </c>
      <c r="Q344" s="100" t="str">
        <f t="shared" si="11"/>
        <v/>
      </c>
      <c r="R344" s="210"/>
    </row>
    <row r="345" spans="1:18" ht="29.25" customHeight="1" x14ac:dyDescent="0.25">
      <c r="A345" s="43">
        <v>339</v>
      </c>
      <c r="B345" s="19"/>
      <c r="C345" s="19"/>
      <c r="D345" s="19"/>
      <c r="E345" s="19"/>
      <c r="F345" s="19"/>
      <c r="G345" s="19"/>
      <c r="H345" s="106" t="str">
        <f>IF(C345="","",IF(C345="","",(VLOOKUP(C345,Listes!$B$31:$C$35,2,FALSE))))</f>
        <v/>
      </c>
      <c r="I345" s="210" t="str">
        <f t="shared" si="10"/>
        <v/>
      </c>
      <c r="J345" s="210"/>
      <c r="K345" s="210"/>
      <c r="L345" s="210"/>
      <c r="M345" s="100" t="str">
        <f>IF(H345="","",IF(H345="","",(VLOOKUP(H345,Listes!$C$31:$D$35,2,FALSE))))</f>
        <v/>
      </c>
      <c r="N345" s="99" t="str">
        <f>IF($H345="","",IF($C345=Listes!$B$32,IF('Dépenses forfaitaires'!$E345&lt;=Listes!$B$53,('Dépenses forfaitaires'!$E345*(VLOOKUP('Dépenses forfaitaires'!$D345,Listes!$A$54:$E$60,2,FALSE))),IF('Dépenses forfaitaires'!$E345&gt;Listes!$E$53,('Dépenses forfaitaires'!$E345*(VLOOKUP('Dépenses forfaitaires'!$D345,Listes!$A$54:$E$60,5,FALSE))),('Dépenses forfaitaires'!$E345*(VLOOKUP('Dépenses forfaitaires'!$D345,Listes!$A$54:$E$60,3,FALSE)))+(VLOOKUP('Dépenses forfaitaires'!$D345,Listes!$A$54:$E$60,4,FALSE))))))</f>
        <v/>
      </c>
      <c r="O345" s="99" t="str">
        <f>IF($H345="","",IF($C345=Listes!$B$31,IF('Dépenses forfaitaires'!$E345&lt;=Listes!$B$42,('Dépenses forfaitaires'!$E345*(VLOOKUP('Dépenses forfaitaires'!$D345,Listes!$A$43:$E$49,2,FALSE))),IF('Dépenses forfaitaires'!$E345&gt;Listes!$D$42,('Dépenses forfaitaires'!$E345*(VLOOKUP('Dépenses forfaitaires'!$D345,Listes!$A$43:$E$49,5,FALSE))),('Dépenses forfaitaires'!$E345*(VLOOKUP('Dépenses forfaitaires'!$D345,Listes!$A$43:$E$49,3,FALSE)))+(VLOOKUP('Dépenses forfaitaires'!$D345,Listes!$A$43:$E$49,4,FALSE))))))</f>
        <v/>
      </c>
      <c r="P345" s="99" t="str">
        <f>IF($H345="","",IF($C345=Listes!$B$34,Listes!$I$31,IF($C345=Listes!$B$35,(VLOOKUP('Dépenses forfaitaires'!$F345,Listes!$E$31:$F$36,2,FALSE)),IF($C345=Listes!$B$33,IF('Dépenses forfaitaires'!$E345&lt;=Listes!$A$64,'Dépenses forfaitaires'!$E345*Listes!$A$65,IF('Dépenses forfaitaires'!$E345&gt;Listes!$D$64,'Dépenses forfaitaires'!$E345*Listes!$D$65,(('Dépenses forfaitaires'!$E345*Listes!$B$65)+Listes!$C$65)))))))</f>
        <v/>
      </c>
      <c r="Q345" s="100" t="str">
        <f t="shared" si="11"/>
        <v/>
      </c>
      <c r="R345" s="210"/>
    </row>
    <row r="346" spans="1:18" ht="29.25" customHeight="1" x14ac:dyDescent="0.25">
      <c r="A346" s="43">
        <v>340</v>
      </c>
      <c r="B346" s="19"/>
      <c r="C346" s="19"/>
      <c r="D346" s="19"/>
      <c r="E346" s="19"/>
      <c r="F346" s="19"/>
      <c r="G346" s="19"/>
      <c r="H346" s="106" t="str">
        <f>IF(C346="","",IF(C346="","",(VLOOKUP(C346,Listes!$B$31:$C$35,2,FALSE))))</f>
        <v/>
      </c>
      <c r="I346" s="210" t="str">
        <f t="shared" si="10"/>
        <v/>
      </c>
      <c r="J346" s="210"/>
      <c r="K346" s="210"/>
      <c r="L346" s="210"/>
      <c r="M346" s="100" t="str">
        <f>IF(H346="","",IF(H346="","",(VLOOKUP(H346,Listes!$C$31:$D$35,2,FALSE))))</f>
        <v/>
      </c>
      <c r="N346" s="99" t="str">
        <f>IF($H346="","",IF($C346=Listes!$B$32,IF('Dépenses forfaitaires'!$E346&lt;=Listes!$B$53,('Dépenses forfaitaires'!$E346*(VLOOKUP('Dépenses forfaitaires'!$D346,Listes!$A$54:$E$60,2,FALSE))),IF('Dépenses forfaitaires'!$E346&gt;Listes!$E$53,('Dépenses forfaitaires'!$E346*(VLOOKUP('Dépenses forfaitaires'!$D346,Listes!$A$54:$E$60,5,FALSE))),('Dépenses forfaitaires'!$E346*(VLOOKUP('Dépenses forfaitaires'!$D346,Listes!$A$54:$E$60,3,FALSE)))+(VLOOKUP('Dépenses forfaitaires'!$D346,Listes!$A$54:$E$60,4,FALSE))))))</f>
        <v/>
      </c>
      <c r="O346" s="99" t="str">
        <f>IF($H346="","",IF($C346=Listes!$B$31,IF('Dépenses forfaitaires'!$E346&lt;=Listes!$B$42,('Dépenses forfaitaires'!$E346*(VLOOKUP('Dépenses forfaitaires'!$D346,Listes!$A$43:$E$49,2,FALSE))),IF('Dépenses forfaitaires'!$E346&gt;Listes!$D$42,('Dépenses forfaitaires'!$E346*(VLOOKUP('Dépenses forfaitaires'!$D346,Listes!$A$43:$E$49,5,FALSE))),('Dépenses forfaitaires'!$E346*(VLOOKUP('Dépenses forfaitaires'!$D346,Listes!$A$43:$E$49,3,FALSE)))+(VLOOKUP('Dépenses forfaitaires'!$D346,Listes!$A$43:$E$49,4,FALSE))))))</f>
        <v/>
      </c>
      <c r="P346" s="99" t="str">
        <f>IF($H346="","",IF($C346=Listes!$B$34,Listes!$I$31,IF($C346=Listes!$B$35,(VLOOKUP('Dépenses forfaitaires'!$F346,Listes!$E$31:$F$36,2,FALSE)),IF($C346=Listes!$B$33,IF('Dépenses forfaitaires'!$E346&lt;=Listes!$A$64,'Dépenses forfaitaires'!$E346*Listes!$A$65,IF('Dépenses forfaitaires'!$E346&gt;Listes!$D$64,'Dépenses forfaitaires'!$E346*Listes!$D$65,(('Dépenses forfaitaires'!$E346*Listes!$B$65)+Listes!$C$65)))))))</f>
        <v/>
      </c>
      <c r="Q346" s="100" t="str">
        <f t="shared" si="11"/>
        <v/>
      </c>
      <c r="R346" s="210"/>
    </row>
    <row r="347" spans="1:18" ht="29.25" customHeight="1" x14ac:dyDescent="0.25">
      <c r="A347" s="43">
        <v>341</v>
      </c>
      <c r="B347" s="19"/>
      <c r="C347" s="19"/>
      <c r="D347" s="19"/>
      <c r="E347" s="19"/>
      <c r="F347" s="19"/>
      <c r="G347" s="19"/>
      <c r="H347" s="106" t="str">
        <f>IF(C347="","",IF(C347="","",(VLOOKUP(C347,Listes!$B$31:$C$35,2,FALSE))))</f>
        <v/>
      </c>
      <c r="I347" s="210" t="str">
        <f t="shared" si="10"/>
        <v/>
      </c>
      <c r="J347" s="210"/>
      <c r="K347" s="210"/>
      <c r="L347" s="210"/>
      <c r="M347" s="100" t="str">
        <f>IF(H347="","",IF(H347="","",(VLOOKUP(H347,Listes!$C$31:$D$35,2,FALSE))))</f>
        <v/>
      </c>
      <c r="N347" s="99" t="str">
        <f>IF($H347="","",IF($C347=Listes!$B$32,IF('Dépenses forfaitaires'!$E347&lt;=Listes!$B$53,('Dépenses forfaitaires'!$E347*(VLOOKUP('Dépenses forfaitaires'!$D347,Listes!$A$54:$E$60,2,FALSE))),IF('Dépenses forfaitaires'!$E347&gt;Listes!$E$53,('Dépenses forfaitaires'!$E347*(VLOOKUP('Dépenses forfaitaires'!$D347,Listes!$A$54:$E$60,5,FALSE))),('Dépenses forfaitaires'!$E347*(VLOOKUP('Dépenses forfaitaires'!$D347,Listes!$A$54:$E$60,3,FALSE)))+(VLOOKUP('Dépenses forfaitaires'!$D347,Listes!$A$54:$E$60,4,FALSE))))))</f>
        <v/>
      </c>
      <c r="O347" s="99" t="str">
        <f>IF($H347="","",IF($C347=Listes!$B$31,IF('Dépenses forfaitaires'!$E347&lt;=Listes!$B$42,('Dépenses forfaitaires'!$E347*(VLOOKUP('Dépenses forfaitaires'!$D347,Listes!$A$43:$E$49,2,FALSE))),IF('Dépenses forfaitaires'!$E347&gt;Listes!$D$42,('Dépenses forfaitaires'!$E347*(VLOOKUP('Dépenses forfaitaires'!$D347,Listes!$A$43:$E$49,5,FALSE))),('Dépenses forfaitaires'!$E347*(VLOOKUP('Dépenses forfaitaires'!$D347,Listes!$A$43:$E$49,3,FALSE)))+(VLOOKUP('Dépenses forfaitaires'!$D347,Listes!$A$43:$E$49,4,FALSE))))))</f>
        <v/>
      </c>
      <c r="P347" s="99" t="str">
        <f>IF($H347="","",IF($C347=Listes!$B$34,Listes!$I$31,IF($C347=Listes!$B$35,(VLOOKUP('Dépenses forfaitaires'!$F347,Listes!$E$31:$F$36,2,FALSE)),IF($C347=Listes!$B$33,IF('Dépenses forfaitaires'!$E347&lt;=Listes!$A$64,'Dépenses forfaitaires'!$E347*Listes!$A$65,IF('Dépenses forfaitaires'!$E347&gt;Listes!$D$64,'Dépenses forfaitaires'!$E347*Listes!$D$65,(('Dépenses forfaitaires'!$E347*Listes!$B$65)+Listes!$C$65)))))))</f>
        <v/>
      </c>
      <c r="Q347" s="100" t="str">
        <f t="shared" si="11"/>
        <v/>
      </c>
      <c r="R347" s="210"/>
    </row>
    <row r="348" spans="1:18" ht="29.25" customHeight="1" x14ac:dyDescent="0.25">
      <c r="A348" s="43">
        <v>342</v>
      </c>
      <c r="B348" s="19"/>
      <c r="C348" s="19"/>
      <c r="D348" s="19"/>
      <c r="E348" s="19"/>
      <c r="F348" s="19"/>
      <c r="G348" s="19"/>
      <c r="H348" s="106" t="str">
        <f>IF(C348="","",IF(C348="","",(VLOOKUP(C348,Listes!$B$31:$C$35,2,FALSE))))</f>
        <v/>
      </c>
      <c r="I348" s="210" t="str">
        <f t="shared" si="10"/>
        <v/>
      </c>
      <c r="J348" s="210"/>
      <c r="K348" s="210"/>
      <c r="L348" s="210"/>
      <c r="M348" s="100" t="str">
        <f>IF(H348="","",IF(H348="","",(VLOOKUP(H348,Listes!$C$31:$D$35,2,FALSE))))</f>
        <v/>
      </c>
      <c r="N348" s="99" t="str">
        <f>IF($H348="","",IF($C348=Listes!$B$32,IF('Dépenses forfaitaires'!$E348&lt;=Listes!$B$53,('Dépenses forfaitaires'!$E348*(VLOOKUP('Dépenses forfaitaires'!$D348,Listes!$A$54:$E$60,2,FALSE))),IF('Dépenses forfaitaires'!$E348&gt;Listes!$E$53,('Dépenses forfaitaires'!$E348*(VLOOKUP('Dépenses forfaitaires'!$D348,Listes!$A$54:$E$60,5,FALSE))),('Dépenses forfaitaires'!$E348*(VLOOKUP('Dépenses forfaitaires'!$D348,Listes!$A$54:$E$60,3,FALSE)))+(VLOOKUP('Dépenses forfaitaires'!$D348,Listes!$A$54:$E$60,4,FALSE))))))</f>
        <v/>
      </c>
      <c r="O348" s="99" t="str">
        <f>IF($H348="","",IF($C348=Listes!$B$31,IF('Dépenses forfaitaires'!$E348&lt;=Listes!$B$42,('Dépenses forfaitaires'!$E348*(VLOOKUP('Dépenses forfaitaires'!$D348,Listes!$A$43:$E$49,2,FALSE))),IF('Dépenses forfaitaires'!$E348&gt;Listes!$D$42,('Dépenses forfaitaires'!$E348*(VLOOKUP('Dépenses forfaitaires'!$D348,Listes!$A$43:$E$49,5,FALSE))),('Dépenses forfaitaires'!$E348*(VLOOKUP('Dépenses forfaitaires'!$D348,Listes!$A$43:$E$49,3,FALSE)))+(VLOOKUP('Dépenses forfaitaires'!$D348,Listes!$A$43:$E$49,4,FALSE))))))</f>
        <v/>
      </c>
      <c r="P348" s="99" t="str">
        <f>IF($H348="","",IF($C348=Listes!$B$34,Listes!$I$31,IF($C348=Listes!$B$35,(VLOOKUP('Dépenses forfaitaires'!$F348,Listes!$E$31:$F$36,2,FALSE)),IF($C348=Listes!$B$33,IF('Dépenses forfaitaires'!$E348&lt;=Listes!$A$64,'Dépenses forfaitaires'!$E348*Listes!$A$65,IF('Dépenses forfaitaires'!$E348&gt;Listes!$D$64,'Dépenses forfaitaires'!$E348*Listes!$D$65,(('Dépenses forfaitaires'!$E348*Listes!$B$65)+Listes!$C$65)))))))</f>
        <v/>
      </c>
      <c r="Q348" s="100" t="str">
        <f t="shared" si="11"/>
        <v/>
      </c>
      <c r="R348" s="210"/>
    </row>
    <row r="349" spans="1:18" ht="29.25" customHeight="1" x14ac:dyDescent="0.25">
      <c r="A349" s="43">
        <v>343</v>
      </c>
      <c r="B349" s="19"/>
      <c r="C349" s="19"/>
      <c r="D349" s="19"/>
      <c r="E349" s="19"/>
      <c r="F349" s="19"/>
      <c r="G349" s="19"/>
      <c r="H349" s="106" t="str">
        <f>IF(C349="","",IF(C349="","",(VLOOKUP(C349,Listes!$B$31:$C$35,2,FALSE))))</f>
        <v/>
      </c>
      <c r="I349" s="210" t="str">
        <f t="shared" si="10"/>
        <v/>
      </c>
      <c r="J349" s="210"/>
      <c r="K349" s="210"/>
      <c r="L349" s="210"/>
      <c r="M349" s="100" t="str">
        <f>IF(H349="","",IF(H349="","",(VLOOKUP(H349,Listes!$C$31:$D$35,2,FALSE))))</f>
        <v/>
      </c>
      <c r="N349" s="99" t="str">
        <f>IF($H349="","",IF($C349=Listes!$B$32,IF('Dépenses forfaitaires'!$E349&lt;=Listes!$B$53,('Dépenses forfaitaires'!$E349*(VLOOKUP('Dépenses forfaitaires'!$D349,Listes!$A$54:$E$60,2,FALSE))),IF('Dépenses forfaitaires'!$E349&gt;Listes!$E$53,('Dépenses forfaitaires'!$E349*(VLOOKUP('Dépenses forfaitaires'!$D349,Listes!$A$54:$E$60,5,FALSE))),('Dépenses forfaitaires'!$E349*(VLOOKUP('Dépenses forfaitaires'!$D349,Listes!$A$54:$E$60,3,FALSE)))+(VLOOKUP('Dépenses forfaitaires'!$D349,Listes!$A$54:$E$60,4,FALSE))))))</f>
        <v/>
      </c>
      <c r="O349" s="99" t="str">
        <f>IF($H349="","",IF($C349=Listes!$B$31,IF('Dépenses forfaitaires'!$E349&lt;=Listes!$B$42,('Dépenses forfaitaires'!$E349*(VLOOKUP('Dépenses forfaitaires'!$D349,Listes!$A$43:$E$49,2,FALSE))),IF('Dépenses forfaitaires'!$E349&gt;Listes!$D$42,('Dépenses forfaitaires'!$E349*(VLOOKUP('Dépenses forfaitaires'!$D349,Listes!$A$43:$E$49,5,FALSE))),('Dépenses forfaitaires'!$E349*(VLOOKUP('Dépenses forfaitaires'!$D349,Listes!$A$43:$E$49,3,FALSE)))+(VLOOKUP('Dépenses forfaitaires'!$D349,Listes!$A$43:$E$49,4,FALSE))))))</f>
        <v/>
      </c>
      <c r="P349" s="99" t="str">
        <f>IF($H349="","",IF($C349=Listes!$B$34,Listes!$I$31,IF($C349=Listes!$B$35,(VLOOKUP('Dépenses forfaitaires'!$F349,Listes!$E$31:$F$36,2,FALSE)),IF($C349=Listes!$B$33,IF('Dépenses forfaitaires'!$E349&lt;=Listes!$A$64,'Dépenses forfaitaires'!$E349*Listes!$A$65,IF('Dépenses forfaitaires'!$E349&gt;Listes!$D$64,'Dépenses forfaitaires'!$E349*Listes!$D$65,(('Dépenses forfaitaires'!$E349*Listes!$B$65)+Listes!$C$65)))))))</f>
        <v/>
      </c>
      <c r="Q349" s="100" t="str">
        <f t="shared" si="11"/>
        <v/>
      </c>
      <c r="R349" s="210"/>
    </row>
    <row r="350" spans="1:18" ht="29.25" customHeight="1" x14ac:dyDescent="0.25">
      <c r="A350" s="43">
        <v>344</v>
      </c>
      <c r="B350" s="19"/>
      <c r="C350" s="19"/>
      <c r="D350" s="19"/>
      <c r="E350" s="19"/>
      <c r="F350" s="19"/>
      <c r="G350" s="19"/>
      <c r="H350" s="106" t="str">
        <f>IF(C350="","",IF(C350="","",(VLOOKUP(C350,Listes!$B$31:$C$35,2,FALSE))))</f>
        <v/>
      </c>
      <c r="I350" s="210" t="str">
        <f t="shared" si="10"/>
        <v/>
      </c>
      <c r="J350" s="210"/>
      <c r="K350" s="210"/>
      <c r="L350" s="210"/>
      <c r="M350" s="100" t="str">
        <f>IF(H350="","",IF(H350="","",(VLOOKUP(H350,Listes!$C$31:$D$35,2,FALSE))))</f>
        <v/>
      </c>
      <c r="N350" s="99" t="str">
        <f>IF($H350="","",IF($C350=Listes!$B$32,IF('Dépenses forfaitaires'!$E350&lt;=Listes!$B$53,('Dépenses forfaitaires'!$E350*(VLOOKUP('Dépenses forfaitaires'!$D350,Listes!$A$54:$E$60,2,FALSE))),IF('Dépenses forfaitaires'!$E350&gt;Listes!$E$53,('Dépenses forfaitaires'!$E350*(VLOOKUP('Dépenses forfaitaires'!$D350,Listes!$A$54:$E$60,5,FALSE))),('Dépenses forfaitaires'!$E350*(VLOOKUP('Dépenses forfaitaires'!$D350,Listes!$A$54:$E$60,3,FALSE)))+(VLOOKUP('Dépenses forfaitaires'!$D350,Listes!$A$54:$E$60,4,FALSE))))))</f>
        <v/>
      </c>
      <c r="O350" s="99" t="str">
        <f>IF($H350="","",IF($C350=Listes!$B$31,IF('Dépenses forfaitaires'!$E350&lt;=Listes!$B$42,('Dépenses forfaitaires'!$E350*(VLOOKUP('Dépenses forfaitaires'!$D350,Listes!$A$43:$E$49,2,FALSE))),IF('Dépenses forfaitaires'!$E350&gt;Listes!$D$42,('Dépenses forfaitaires'!$E350*(VLOOKUP('Dépenses forfaitaires'!$D350,Listes!$A$43:$E$49,5,FALSE))),('Dépenses forfaitaires'!$E350*(VLOOKUP('Dépenses forfaitaires'!$D350,Listes!$A$43:$E$49,3,FALSE)))+(VLOOKUP('Dépenses forfaitaires'!$D350,Listes!$A$43:$E$49,4,FALSE))))))</f>
        <v/>
      </c>
      <c r="P350" s="99" t="str">
        <f>IF($H350="","",IF($C350=Listes!$B$34,Listes!$I$31,IF($C350=Listes!$B$35,(VLOOKUP('Dépenses forfaitaires'!$F350,Listes!$E$31:$F$36,2,FALSE)),IF($C350=Listes!$B$33,IF('Dépenses forfaitaires'!$E350&lt;=Listes!$A$64,'Dépenses forfaitaires'!$E350*Listes!$A$65,IF('Dépenses forfaitaires'!$E350&gt;Listes!$D$64,'Dépenses forfaitaires'!$E350*Listes!$D$65,(('Dépenses forfaitaires'!$E350*Listes!$B$65)+Listes!$C$65)))))))</f>
        <v/>
      </c>
      <c r="Q350" s="100" t="str">
        <f t="shared" si="11"/>
        <v/>
      </c>
      <c r="R350" s="210"/>
    </row>
    <row r="351" spans="1:18" ht="29.25" customHeight="1" x14ac:dyDescent="0.25">
      <c r="A351" s="43">
        <v>345</v>
      </c>
      <c r="B351" s="19"/>
      <c r="C351" s="19"/>
      <c r="D351" s="19"/>
      <c r="E351" s="19"/>
      <c r="F351" s="19"/>
      <c r="G351" s="19"/>
      <c r="H351" s="106" t="str">
        <f>IF(C351="","",IF(C351="","",(VLOOKUP(C351,Listes!$B$31:$C$35,2,FALSE))))</f>
        <v/>
      </c>
      <c r="I351" s="210" t="str">
        <f t="shared" si="10"/>
        <v/>
      </c>
      <c r="J351" s="210"/>
      <c r="K351" s="210"/>
      <c r="L351" s="210"/>
      <c r="M351" s="100" t="str">
        <f>IF(H351="","",IF(H351="","",(VLOOKUP(H351,Listes!$C$31:$D$35,2,FALSE))))</f>
        <v/>
      </c>
      <c r="N351" s="99" t="str">
        <f>IF($H351="","",IF($C351=Listes!$B$32,IF('Dépenses forfaitaires'!$E351&lt;=Listes!$B$53,('Dépenses forfaitaires'!$E351*(VLOOKUP('Dépenses forfaitaires'!$D351,Listes!$A$54:$E$60,2,FALSE))),IF('Dépenses forfaitaires'!$E351&gt;Listes!$E$53,('Dépenses forfaitaires'!$E351*(VLOOKUP('Dépenses forfaitaires'!$D351,Listes!$A$54:$E$60,5,FALSE))),('Dépenses forfaitaires'!$E351*(VLOOKUP('Dépenses forfaitaires'!$D351,Listes!$A$54:$E$60,3,FALSE)))+(VLOOKUP('Dépenses forfaitaires'!$D351,Listes!$A$54:$E$60,4,FALSE))))))</f>
        <v/>
      </c>
      <c r="O351" s="99" t="str">
        <f>IF($H351="","",IF($C351=Listes!$B$31,IF('Dépenses forfaitaires'!$E351&lt;=Listes!$B$42,('Dépenses forfaitaires'!$E351*(VLOOKUP('Dépenses forfaitaires'!$D351,Listes!$A$43:$E$49,2,FALSE))),IF('Dépenses forfaitaires'!$E351&gt;Listes!$D$42,('Dépenses forfaitaires'!$E351*(VLOOKUP('Dépenses forfaitaires'!$D351,Listes!$A$43:$E$49,5,FALSE))),('Dépenses forfaitaires'!$E351*(VLOOKUP('Dépenses forfaitaires'!$D351,Listes!$A$43:$E$49,3,FALSE)))+(VLOOKUP('Dépenses forfaitaires'!$D351,Listes!$A$43:$E$49,4,FALSE))))))</f>
        <v/>
      </c>
      <c r="P351" s="99" t="str">
        <f>IF($H351="","",IF($C351=Listes!$B$34,Listes!$I$31,IF($C351=Listes!$B$35,(VLOOKUP('Dépenses forfaitaires'!$F351,Listes!$E$31:$F$36,2,FALSE)),IF($C351=Listes!$B$33,IF('Dépenses forfaitaires'!$E351&lt;=Listes!$A$64,'Dépenses forfaitaires'!$E351*Listes!$A$65,IF('Dépenses forfaitaires'!$E351&gt;Listes!$D$64,'Dépenses forfaitaires'!$E351*Listes!$D$65,(('Dépenses forfaitaires'!$E351*Listes!$B$65)+Listes!$C$65)))))))</f>
        <v/>
      </c>
      <c r="Q351" s="100" t="str">
        <f t="shared" si="11"/>
        <v/>
      </c>
      <c r="R351" s="210"/>
    </row>
    <row r="352" spans="1:18" ht="29.25" customHeight="1" x14ac:dyDescent="0.25">
      <c r="A352" s="43">
        <v>346</v>
      </c>
      <c r="B352" s="19"/>
      <c r="C352" s="19"/>
      <c r="D352" s="19"/>
      <c r="E352" s="19"/>
      <c r="F352" s="19"/>
      <c r="G352" s="19"/>
      <c r="H352" s="106" t="str">
        <f>IF(C352="","",IF(C352="","",(VLOOKUP(C352,Listes!$B$31:$C$35,2,FALSE))))</f>
        <v/>
      </c>
      <c r="I352" s="210" t="str">
        <f t="shared" si="10"/>
        <v/>
      </c>
      <c r="J352" s="210"/>
      <c r="K352" s="210"/>
      <c r="L352" s="210"/>
      <c r="M352" s="100" t="str">
        <f>IF(H352="","",IF(H352="","",(VLOOKUP(H352,Listes!$C$31:$D$35,2,FALSE))))</f>
        <v/>
      </c>
      <c r="N352" s="99" t="str">
        <f>IF($H352="","",IF($C352=Listes!$B$32,IF('Dépenses forfaitaires'!$E352&lt;=Listes!$B$53,('Dépenses forfaitaires'!$E352*(VLOOKUP('Dépenses forfaitaires'!$D352,Listes!$A$54:$E$60,2,FALSE))),IF('Dépenses forfaitaires'!$E352&gt;Listes!$E$53,('Dépenses forfaitaires'!$E352*(VLOOKUP('Dépenses forfaitaires'!$D352,Listes!$A$54:$E$60,5,FALSE))),('Dépenses forfaitaires'!$E352*(VLOOKUP('Dépenses forfaitaires'!$D352,Listes!$A$54:$E$60,3,FALSE)))+(VLOOKUP('Dépenses forfaitaires'!$D352,Listes!$A$54:$E$60,4,FALSE))))))</f>
        <v/>
      </c>
      <c r="O352" s="99" t="str">
        <f>IF($H352="","",IF($C352=Listes!$B$31,IF('Dépenses forfaitaires'!$E352&lt;=Listes!$B$42,('Dépenses forfaitaires'!$E352*(VLOOKUP('Dépenses forfaitaires'!$D352,Listes!$A$43:$E$49,2,FALSE))),IF('Dépenses forfaitaires'!$E352&gt;Listes!$D$42,('Dépenses forfaitaires'!$E352*(VLOOKUP('Dépenses forfaitaires'!$D352,Listes!$A$43:$E$49,5,FALSE))),('Dépenses forfaitaires'!$E352*(VLOOKUP('Dépenses forfaitaires'!$D352,Listes!$A$43:$E$49,3,FALSE)))+(VLOOKUP('Dépenses forfaitaires'!$D352,Listes!$A$43:$E$49,4,FALSE))))))</f>
        <v/>
      </c>
      <c r="P352" s="99" t="str">
        <f>IF($H352="","",IF($C352=Listes!$B$34,Listes!$I$31,IF($C352=Listes!$B$35,(VLOOKUP('Dépenses forfaitaires'!$F352,Listes!$E$31:$F$36,2,FALSE)),IF($C352=Listes!$B$33,IF('Dépenses forfaitaires'!$E352&lt;=Listes!$A$64,'Dépenses forfaitaires'!$E352*Listes!$A$65,IF('Dépenses forfaitaires'!$E352&gt;Listes!$D$64,'Dépenses forfaitaires'!$E352*Listes!$D$65,(('Dépenses forfaitaires'!$E352*Listes!$B$65)+Listes!$C$65)))))))</f>
        <v/>
      </c>
      <c r="Q352" s="100" t="str">
        <f t="shared" si="11"/>
        <v/>
      </c>
      <c r="R352" s="210"/>
    </row>
    <row r="353" spans="1:18" ht="29.25" customHeight="1" x14ac:dyDescent="0.25">
      <c r="A353" s="43">
        <v>347</v>
      </c>
      <c r="B353" s="19"/>
      <c r="C353" s="19"/>
      <c r="D353" s="19"/>
      <c r="E353" s="19"/>
      <c r="F353" s="19"/>
      <c r="G353" s="19"/>
      <c r="H353" s="106" t="str">
        <f>IF(C353="","",IF(C353="","",(VLOOKUP(C353,Listes!$B$31:$C$35,2,FALSE))))</f>
        <v/>
      </c>
      <c r="I353" s="210" t="str">
        <f t="shared" si="10"/>
        <v/>
      </c>
      <c r="J353" s="210"/>
      <c r="K353" s="210"/>
      <c r="L353" s="210"/>
      <c r="M353" s="100" t="str">
        <f>IF(H353="","",IF(H353="","",(VLOOKUP(H353,Listes!$C$31:$D$35,2,FALSE))))</f>
        <v/>
      </c>
      <c r="N353" s="99" t="str">
        <f>IF($H353="","",IF($C353=Listes!$B$32,IF('Dépenses forfaitaires'!$E353&lt;=Listes!$B$53,('Dépenses forfaitaires'!$E353*(VLOOKUP('Dépenses forfaitaires'!$D353,Listes!$A$54:$E$60,2,FALSE))),IF('Dépenses forfaitaires'!$E353&gt;Listes!$E$53,('Dépenses forfaitaires'!$E353*(VLOOKUP('Dépenses forfaitaires'!$D353,Listes!$A$54:$E$60,5,FALSE))),('Dépenses forfaitaires'!$E353*(VLOOKUP('Dépenses forfaitaires'!$D353,Listes!$A$54:$E$60,3,FALSE)))+(VLOOKUP('Dépenses forfaitaires'!$D353,Listes!$A$54:$E$60,4,FALSE))))))</f>
        <v/>
      </c>
      <c r="O353" s="99" t="str">
        <f>IF($H353="","",IF($C353=Listes!$B$31,IF('Dépenses forfaitaires'!$E353&lt;=Listes!$B$42,('Dépenses forfaitaires'!$E353*(VLOOKUP('Dépenses forfaitaires'!$D353,Listes!$A$43:$E$49,2,FALSE))),IF('Dépenses forfaitaires'!$E353&gt;Listes!$D$42,('Dépenses forfaitaires'!$E353*(VLOOKUP('Dépenses forfaitaires'!$D353,Listes!$A$43:$E$49,5,FALSE))),('Dépenses forfaitaires'!$E353*(VLOOKUP('Dépenses forfaitaires'!$D353,Listes!$A$43:$E$49,3,FALSE)))+(VLOOKUP('Dépenses forfaitaires'!$D353,Listes!$A$43:$E$49,4,FALSE))))))</f>
        <v/>
      </c>
      <c r="P353" s="99" t="str">
        <f>IF($H353="","",IF($C353=Listes!$B$34,Listes!$I$31,IF($C353=Listes!$B$35,(VLOOKUP('Dépenses forfaitaires'!$F353,Listes!$E$31:$F$36,2,FALSE)),IF($C353=Listes!$B$33,IF('Dépenses forfaitaires'!$E353&lt;=Listes!$A$64,'Dépenses forfaitaires'!$E353*Listes!$A$65,IF('Dépenses forfaitaires'!$E353&gt;Listes!$D$64,'Dépenses forfaitaires'!$E353*Listes!$D$65,(('Dépenses forfaitaires'!$E353*Listes!$B$65)+Listes!$C$65)))))))</f>
        <v/>
      </c>
      <c r="Q353" s="100" t="str">
        <f t="shared" si="11"/>
        <v/>
      </c>
      <c r="R353" s="210"/>
    </row>
    <row r="354" spans="1:18" ht="29.25" customHeight="1" x14ac:dyDescent="0.25">
      <c r="A354" s="43">
        <v>348</v>
      </c>
      <c r="B354" s="19"/>
      <c r="C354" s="19"/>
      <c r="D354" s="19"/>
      <c r="E354" s="19"/>
      <c r="F354" s="19"/>
      <c r="G354" s="19"/>
      <c r="H354" s="106" t="str">
        <f>IF(C354="","",IF(C354="","",(VLOOKUP(C354,Listes!$B$31:$C$35,2,FALSE))))</f>
        <v/>
      </c>
      <c r="I354" s="210" t="str">
        <f t="shared" si="10"/>
        <v/>
      </c>
      <c r="J354" s="210"/>
      <c r="K354" s="210"/>
      <c r="L354" s="210"/>
      <c r="M354" s="100" t="str">
        <f>IF(H354="","",IF(H354="","",(VLOOKUP(H354,Listes!$C$31:$D$35,2,FALSE))))</f>
        <v/>
      </c>
      <c r="N354" s="99" t="str">
        <f>IF($H354="","",IF($C354=Listes!$B$32,IF('Dépenses forfaitaires'!$E354&lt;=Listes!$B$53,('Dépenses forfaitaires'!$E354*(VLOOKUP('Dépenses forfaitaires'!$D354,Listes!$A$54:$E$60,2,FALSE))),IF('Dépenses forfaitaires'!$E354&gt;Listes!$E$53,('Dépenses forfaitaires'!$E354*(VLOOKUP('Dépenses forfaitaires'!$D354,Listes!$A$54:$E$60,5,FALSE))),('Dépenses forfaitaires'!$E354*(VLOOKUP('Dépenses forfaitaires'!$D354,Listes!$A$54:$E$60,3,FALSE)))+(VLOOKUP('Dépenses forfaitaires'!$D354,Listes!$A$54:$E$60,4,FALSE))))))</f>
        <v/>
      </c>
      <c r="O354" s="99" t="str">
        <f>IF($H354="","",IF($C354=Listes!$B$31,IF('Dépenses forfaitaires'!$E354&lt;=Listes!$B$42,('Dépenses forfaitaires'!$E354*(VLOOKUP('Dépenses forfaitaires'!$D354,Listes!$A$43:$E$49,2,FALSE))),IF('Dépenses forfaitaires'!$E354&gt;Listes!$D$42,('Dépenses forfaitaires'!$E354*(VLOOKUP('Dépenses forfaitaires'!$D354,Listes!$A$43:$E$49,5,FALSE))),('Dépenses forfaitaires'!$E354*(VLOOKUP('Dépenses forfaitaires'!$D354,Listes!$A$43:$E$49,3,FALSE)))+(VLOOKUP('Dépenses forfaitaires'!$D354,Listes!$A$43:$E$49,4,FALSE))))))</f>
        <v/>
      </c>
      <c r="P354" s="99" t="str">
        <f>IF($H354="","",IF($C354=Listes!$B$34,Listes!$I$31,IF($C354=Listes!$B$35,(VLOOKUP('Dépenses forfaitaires'!$F354,Listes!$E$31:$F$36,2,FALSE)),IF($C354=Listes!$B$33,IF('Dépenses forfaitaires'!$E354&lt;=Listes!$A$64,'Dépenses forfaitaires'!$E354*Listes!$A$65,IF('Dépenses forfaitaires'!$E354&gt;Listes!$D$64,'Dépenses forfaitaires'!$E354*Listes!$D$65,(('Dépenses forfaitaires'!$E354*Listes!$B$65)+Listes!$C$65)))))))</f>
        <v/>
      </c>
      <c r="Q354" s="100" t="str">
        <f t="shared" si="11"/>
        <v/>
      </c>
      <c r="R354" s="210"/>
    </row>
    <row r="355" spans="1:18" ht="29.25" customHeight="1" x14ac:dyDescent="0.25">
      <c r="A355" s="43">
        <v>349</v>
      </c>
      <c r="B355" s="19"/>
      <c r="C355" s="19"/>
      <c r="D355" s="19"/>
      <c r="E355" s="19"/>
      <c r="F355" s="19"/>
      <c r="G355" s="19"/>
      <c r="H355" s="106" t="str">
        <f>IF(C355="","",IF(C355="","",(VLOOKUP(C355,Listes!$B$31:$C$35,2,FALSE))))</f>
        <v/>
      </c>
      <c r="I355" s="210" t="str">
        <f t="shared" si="10"/>
        <v/>
      </c>
      <c r="J355" s="210"/>
      <c r="K355" s="210"/>
      <c r="L355" s="210"/>
      <c r="M355" s="100" t="str">
        <f>IF(H355="","",IF(H355="","",(VLOOKUP(H355,Listes!$C$31:$D$35,2,FALSE))))</f>
        <v/>
      </c>
      <c r="N355" s="99" t="str">
        <f>IF($H355="","",IF($C355=Listes!$B$32,IF('Dépenses forfaitaires'!$E355&lt;=Listes!$B$53,('Dépenses forfaitaires'!$E355*(VLOOKUP('Dépenses forfaitaires'!$D355,Listes!$A$54:$E$60,2,FALSE))),IF('Dépenses forfaitaires'!$E355&gt;Listes!$E$53,('Dépenses forfaitaires'!$E355*(VLOOKUP('Dépenses forfaitaires'!$D355,Listes!$A$54:$E$60,5,FALSE))),('Dépenses forfaitaires'!$E355*(VLOOKUP('Dépenses forfaitaires'!$D355,Listes!$A$54:$E$60,3,FALSE)))+(VLOOKUP('Dépenses forfaitaires'!$D355,Listes!$A$54:$E$60,4,FALSE))))))</f>
        <v/>
      </c>
      <c r="O355" s="99" t="str">
        <f>IF($H355="","",IF($C355=Listes!$B$31,IF('Dépenses forfaitaires'!$E355&lt;=Listes!$B$42,('Dépenses forfaitaires'!$E355*(VLOOKUP('Dépenses forfaitaires'!$D355,Listes!$A$43:$E$49,2,FALSE))),IF('Dépenses forfaitaires'!$E355&gt;Listes!$D$42,('Dépenses forfaitaires'!$E355*(VLOOKUP('Dépenses forfaitaires'!$D355,Listes!$A$43:$E$49,5,FALSE))),('Dépenses forfaitaires'!$E355*(VLOOKUP('Dépenses forfaitaires'!$D355,Listes!$A$43:$E$49,3,FALSE)))+(VLOOKUP('Dépenses forfaitaires'!$D355,Listes!$A$43:$E$49,4,FALSE))))))</f>
        <v/>
      </c>
      <c r="P355" s="99" t="str">
        <f>IF($H355="","",IF($C355=Listes!$B$34,Listes!$I$31,IF($C355=Listes!$B$35,(VLOOKUP('Dépenses forfaitaires'!$F355,Listes!$E$31:$F$36,2,FALSE)),IF($C355=Listes!$B$33,IF('Dépenses forfaitaires'!$E355&lt;=Listes!$A$64,'Dépenses forfaitaires'!$E355*Listes!$A$65,IF('Dépenses forfaitaires'!$E355&gt;Listes!$D$64,'Dépenses forfaitaires'!$E355*Listes!$D$65,(('Dépenses forfaitaires'!$E355*Listes!$B$65)+Listes!$C$65)))))))</f>
        <v/>
      </c>
      <c r="Q355" s="100" t="str">
        <f t="shared" si="11"/>
        <v/>
      </c>
      <c r="R355" s="210"/>
    </row>
    <row r="356" spans="1:18" ht="29.25" customHeight="1" x14ac:dyDescent="0.25">
      <c r="A356" s="43">
        <v>350</v>
      </c>
      <c r="B356" s="19"/>
      <c r="C356" s="19"/>
      <c r="D356" s="19"/>
      <c r="E356" s="19"/>
      <c r="F356" s="19"/>
      <c r="G356" s="19"/>
      <c r="H356" s="106" t="str">
        <f>IF(C356="","",IF(C356="","",(VLOOKUP(C356,Listes!$B$31:$C$35,2,FALSE))))</f>
        <v/>
      </c>
      <c r="I356" s="210" t="str">
        <f t="shared" si="10"/>
        <v/>
      </c>
      <c r="J356" s="210"/>
      <c r="K356" s="210"/>
      <c r="L356" s="210"/>
      <c r="M356" s="100" t="str">
        <f>IF(H356="","",IF(H356="","",(VLOOKUP(H356,Listes!$C$31:$D$35,2,FALSE))))</f>
        <v/>
      </c>
      <c r="N356" s="99" t="str">
        <f>IF($H356="","",IF($C356=Listes!$B$32,IF('Dépenses forfaitaires'!$E356&lt;=Listes!$B$53,('Dépenses forfaitaires'!$E356*(VLOOKUP('Dépenses forfaitaires'!$D356,Listes!$A$54:$E$60,2,FALSE))),IF('Dépenses forfaitaires'!$E356&gt;Listes!$E$53,('Dépenses forfaitaires'!$E356*(VLOOKUP('Dépenses forfaitaires'!$D356,Listes!$A$54:$E$60,5,FALSE))),('Dépenses forfaitaires'!$E356*(VLOOKUP('Dépenses forfaitaires'!$D356,Listes!$A$54:$E$60,3,FALSE)))+(VLOOKUP('Dépenses forfaitaires'!$D356,Listes!$A$54:$E$60,4,FALSE))))))</f>
        <v/>
      </c>
      <c r="O356" s="99" t="str">
        <f>IF($H356="","",IF($C356=Listes!$B$31,IF('Dépenses forfaitaires'!$E356&lt;=Listes!$B$42,('Dépenses forfaitaires'!$E356*(VLOOKUP('Dépenses forfaitaires'!$D356,Listes!$A$43:$E$49,2,FALSE))),IF('Dépenses forfaitaires'!$E356&gt;Listes!$D$42,('Dépenses forfaitaires'!$E356*(VLOOKUP('Dépenses forfaitaires'!$D356,Listes!$A$43:$E$49,5,FALSE))),('Dépenses forfaitaires'!$E356*(VLOOKUP('Dépenses forfaitaires'!$D356,Listes!$A$43:$E$49,3,FALSE)))+(VLOOKUP('Dépenses forfaitaires'!$D356,Listes!$A$43:$E$49,4,FALSE))))))</f>
        <v/>
      </c>
      <c r="P356" s="99" t="str">
        <f>IF($H356="","",IF($C356=Listes!$B$34,Listes!$I$31,IF($C356=Listes!$B$35,(VLOOKUP('Dépenses forfaitaires'!$F356,Listes!$E$31:$F$36,2,FALSE)),IF($C356=Listes!$B$33,IF('Dépenses forfaitaires'!$E356&lt;=Listes!$A$64,'Dépenses forfaitaires'!$E356*Listes!$A$65,IF('Dépenses forfaitaires'!$E356&gt;Listes!$D$64,'Dépenses forfaitaires'!$E356*Listes!$D$65,(('Dépenses forfaitaires'!$E356*Listes!$B$65)+Listes!$C$65)))))))</f>
        <v/>
      </c>
      <c r="Q356" s="100" t="str">
        <f t="shared" si="11"/>
        <v/>
      </c>
      <c r="R356" s="210"/>
    </row>
    <row r="357" spans="1:18" ht="29.25" customHeight="1" x14ac:dyDescent="0.25">
      <c r="A357" s="43">
        <v>351</v>
      </c>
      <c r="B357" s="19"/>
      <c r="C357" s="19"/>
      <c r="D357" s="19"/>
      <c r="E357" s="19"/>
      <c r="F357" s="19"/>
      <c r="G357" s="19"/>
      <c r="H357" s="106" t="str">
        <f>IF(C357="","",IF(C357="","",(VLOOKUP(C357,Listes!$B$31:$C$35,2,FALSE))))</f>
        <v/>
      </c>
      <c r="I357" s="210" t="str">
        <f t="shared" si="10"/>
        <v/>
      </c>
      <c r="J357" s="210"/>
      <c r="K357" s="210"/>
      <c r="L357" s="210"/>
      <c r="M357" s="100" t="str">
        <f>IF(H357="","",IF(H357="","",(VLOOKUP(H357,Listes!$C$31:$D$35,2,FALSE))))</f>
        <v/>
      </c>
      <c r="N357" s="99" t="str">
        <f>IF($H357="","",IF($C357=Listes!$B$32,IF('Dépenses forfaitaires'!$E357&lt;=Listes!$B$53,('Dépenses forfaitaires'!$E357*(VLOOKUP('Dépenses forfaitaires'!$D357,Listes!$A$54:$E$60,2,FALSE))),IF('Dépenses forfaitaires'!$E357&gt;Listes!$E$53,('Dépenses forfaitaires'!$E357*(VLOOKUP('Dépenses forfaitaires'!$D357,Listes!$A$54:$E$60,5,FALSE))),('Dépenses forfaitaires'!$E357*(VLOOKUP('Dépenses forfaitaires'!$D357,Listes!$A$54:$E$60,3,FALSE)))+(VLOOKUP('Dépenses forfaitaires'!$D357,Listes!$A$54:$E$60,4,FALSE))))))</f>
        <v/>
      </c>
      <c r="O357" s="99" t="str">
        <f>IF($H357="","",IF($C357=Listes!$B$31,IF('Dépenses forfaitaires'!$E357&lt;=Listes!$B$42,('Dépenses forfaitaires'!$E357*(VLOOKUP('Dépenses forfaitaires'!$D357,Listes!$A$43:$E$49,2,FALSE))),IF('Dépenses forfaitaires'!$E357&gt;Listes!$D$42,('Dépenses forfaitaires'!$E357*(VLOOKUP('Dépenses forfaitaires'!$D357,Listes!$A$43:$E$49,5,FALSE))),('Dépenses forfaitaires'!$E357*(VLOOKUP('Dépenses forfaitaires'!$D357,Listes!$A$43:$E$49,3,FALSE)))+(VLOOKUP('Dépenses forfaitaires'!$D357,Listes!$A$43:$E$49,4,FALSE))))))</f>
        <v/>
      </c>
      <c r="P357" s="99" t="str">
        <f>IF($H357="","",IF($C357=Listes!$B$34,Listes!$I$31,IF($C357=Listes!$B$35,(VLOOKUP('Dépenses forfaitaires'!$F357,Listes!$E$31:$F$36,2,FALSE)),IF($C357=Listes!$B$33,IF('Dépenses forfaitaires'!$E357&lt;=Listes!$A$64,'Dépenses forfaitaires'!$E357*Listes!$A$65,IF('Dépenses forfaitaires'!$E357&gt;Listes!$D$64,'Dépenses forfaitaires'!$E357*Listes!$D$65,(('Dépenses forfaitaires'!$E357*Listes!$B$65)+Listes!$C$65)))))))</f>
        <v/>
      </c>
      <c r="Q357" s="100" t="str">
        <f t="shared" si="11"/>
        <v/>
      </c>
      <c r="R357" s="210"/>
    </row>
    <row r="358" spans="1:18" ht="29.25" customHeight="1" x14ac:dyDescent="0.25">
      <c r="A358" s="43">
        <v>352</v>
      </c>
      <c r="B358" s="19"/>
      <c r="C358" s="19"/>
      <c r="D358" s="19"/>
      <c r="E358" s="19"/>
      <c r="F358" s="19"/>
      <c r="G358" s="19"/>
      <c r="H358" s="106" t="str">
        <f>IF(C358="","",IF(C358="","",(VLOOKUP(C358,Listes!$B$31:$C$35,2,FALSE))))</f>
        <v/>
      </c>
      <c r="I358" s="210" t="str">
        <f t="shared" si="10"/>
        <v/>
      </c>
      <c r="J358" s="210"/>
      <c r="K358" s="210"/>
      <c r="L358" s="210"/>
      <c r="M358" s="100" t="str">
        <f>IF(H358="","",IF(H358="","",(VLOOKUP(H358,Listes!$C$31:$D$35,2,FALSE))))</f>
        <v/>
      </c>
      <c r="N358" s="99" t="str">
        <f>IF($H358="","",IF($C358=Listes!$B$32,IF('Dépenses forfaitaires'!$E358&lt;=Listes!$B$53,('Dépenses forfaitaires'!$E358*(VLOOKUP('Dépenses forfaitaires'!$D358,Listes!$A$54:$E$60,2,FALSE))),IF('Dépenses forfaitaires'!$E358&gt;Listes!$E$53,('Dépenses forfaitaires'!$E358*(VLOOKUP('Dépenses forfaitaires'!$D358,Listes!$A$54:$E$60,5,FALSE))),('Dépenses forfaitaires'!$E358*(VLOOKUP('Dépenses forfaitaires'!$D358,Listes!$A$54:$E$60,3,FALSE)))+(VLOOKUP('Dépenses forfaitaires'!$D358,Listes!$A$54:$E$60,4,FALSE))))))</f>
        <v/>
      </c>
      <c r="O358" s="99" t="str">
        <f>IF($H358="","",IF($C358=Listes!$B$31,IF('Dépenses forfaitaires'!$E358&lt;=Listes!$B$42,('Dépenses forfaitaires'!$E358*(VLOOKUP('Dépenses forfaitaires'!$D358,Listes!$A$43:$E$49,2,FALSE))),IF('Dépenses forfaitaires'!$E358&gt;Listes!$D$42,('Dépenses forfaitaires'!$E358*(VLOOKUP('Dépenses forfaitaires'!$D358,Listes!$A$43:$E$49,5,FALSE))),('Dépenses forfaitaires'!$E358*(VLOOKUP('Dépenses forfaitaires'!$D358,Listes!$A$43:$E$49,3,FALSE)))+(VLOOKUP('Dépenses forfaitaires'!$D358,Listes!$A$43:$E$49,4,FALSE))))))</f>
        <v/>
      </c>
      <c r="P358" s="99" t="str">
        <f>IF($H358="","",IF($C358=Listes!$B$34,Listes!$I$31,IF($C358=Listes!$B$35,(VLOOKUP('Dépenses forfaitaires'!$F358,Listes!$E$31:$F$36,2,FALSE)),IF($C358=Listes!$B$33,IF('Dépenses forfaitaires'!$E358&lt;=Listes!$A$64,'Dépenses forfaitaires'!$E358*Listes!$A$65,IF('Dépenses forfaitaires'!$E358&gt;Listes!$D$64,'Dépenses forfaitaires'!$E358*Listes!$D$65,(('Dépenses forfaitaires'!$E358*Listes!$B$65)+Listes!$C$65)))))))</f>
        <v/>
      </c>
      <c r="Q358" s="100" t="str">
        <f t="shared" si="11"/>
        <v/>
      </c>
      <c r="R358" s="210"/>
    </row>
    <row r="359" spans="1:18" ht="29.25" customHeight="1" x14ac:dyDescent="0.25">
      <c r="A359" s="43">
        <v>353</v>
      </c>
      <c r="B359" s="19"/>
      <c r="C359" s="19"/>
      <c r="D359" s="19"/>
      <c r="E359" s="19"/>
      <c r="F359" s="19"/>
      <c r="G359" s="19"/>
      <c r="H359" s="106" t="str">
        <f>IF(C359="","",IF(C359="","",(VLOOKUP(C359,Listes!$B$31:$C$35,2,FALSE))))</f>
        <v/>
      </c>
      <c r="I359" s="210" t="str">
        <f t="shared" si="10"/>
        <v/>
      </c>
      <c r="J359" s="210"/>
      <c r="K359" s="210"/>
      <c r="L359" s="210"/>
      <c r="M359" s="100" t="str">
        <f>IF(H359="","",IF(H359="","",(VLOOKUP(H359,Listes!$C$31:$D$35,2,FALSE))))</f>
        <v/>
      </c>
      <c r="N359" s="99" t="str">
        <f>IF($H359="","",IF($C359=Listes!$B$32,IF('Dépenses forfaitaires'!$E359&lt;=Listes!$B$53,('Dépenses forfaitaires'!$E359*(VLOOKUP('Dépenses forfaitaires'!$D359,Listes!$A$54:$E$60,2,FALSE))),IF('Dépenses forfaitaires'!$E359&gt;Listes!$E$53,('Dépenses forfaitaires'!$E359*(VLOOKUP('Dépenses forfaitaires'!$D359,Listes!$A$54:$E$60,5,FALSE))),('Dépenses forfaitaires'!$E359*(VLOOKUP('Dépenses forfaitaires'!$D359,Listes!$A$54:$E$60,3,FALSE)))+(VLOOKUP('Dépenses forfaitaires'!$D359,Listes!$A$54:$E$60,4,FALSE))))))</f>
        <v/>
      </c>
      <c r="O359" s="99" t="str">
        <f>IF($H359="","",IF($C359=Listes!$B$31,IF('Dépenses forfaitaires'!$E359&lt;=Listes!$B$42,('Dépenses forfaitaires'!$E359*(VLOOKUP('Dépenses forfaitaires'!$D359,Listes!$A$43:$E$49,2,FALSE))),IF('Dépenses forfaitaires'!$E359&gt;Listes!$D$42,('Dépenses forfaitaires'!$E359*(VLOOKUP('Dépenses forfaitaires'!$D359,Listes!$A$43:$E$49,5,FALSE))),('Dépenses forfaitaires'!$E359*(VLOOKUP('Dépenses forfaitaires'!$D359,Listes!$A$43:$E$49,3,FALSE)))+(VLOOKUP('Dépenses forfaitaires'!$D359,Listes!$A$43:$E$49,4,FALSE))))))</f>
        <v/>
      </c>
      <c r="P359" s="99" t="str">
        <f>IF($H359="","",IF($C359=Listes!$B$34,Listes!$I$31,IF($C359=Listes!$B$35,(VLOOKUP('Dépenses forfaitaires'!$F359,Listes!$E$31:$F$36,2,FALSE)),IF($C359=Listes!$B$33,IF('Dépenses forfaitaires'!$E359&lt;=Listes!$A$64,'Dépenses forfaitaires'!$E359*Listes!$A$65,IF('Dépenses forfaitaires'!$E359&gt;Listes!$D$64,'Dépenses forfaitaires'!$E359*Listes!$D$65,(('Dépenses forfaitaires'!$E359*Listes!$B$65)+Listes!$C$65)))))))</f>
        <v/>
      </c>
      <c r="Q359" s="100" t="str">
        <f t="shared" si="11"/>
        <v/>
      </c>
      <c r="R359" s="210"/>
    </row>
    <row r="360" spans="1:18" ht="29.25" customHeight="1" x14ac:dyDescent="0.25">
      <c r="A360" s="43">
        <v>354</v>
      </c>
      <c r="B360" s="19"/>
      <c r="C360" s="19"/>
      <c r="D360" s="19"/>
      <c r="E360" s="19"/>
      <c r="F360" s="19"/>
      <c r="G360" s="19"/>
      <c r="H360" s="106" t="str">
        <f>IF(C360="","",IF(C360="","",(VLOOKUP(C360,Listes!$B$31:$C$35,2,FALSE))))</f>
        <v/>
      </c>
      <c r="I360" s="210" t="str">
        <f t="shared" si="10"/>
        <v/>
      </c>
      <c r="J360" s="210"/>
      <c r="K360" s="210"/>
      <c r="L360" s="210"/>
      <c r="M360" s="100" t="str">
        <f>IF(H360="","",IF(H360="","",(VLOOKUP(H360,Listes!$C$31:$D$35,2,FALSE))))</f>
        <v/>
      </c>
      <c r="N360" s="99" t="str">
        <f>IF($H360="","",IF($C360=Listes!$B$32,IF('Dépenses forfaitaires'!$E360&lt;=Listes!$B$53,('Dépenses forfaitaires'!$E360*(VLOOKUP('Dépenses forfaitaires'!$D360,Listes!$A$54:$E$60,2,FALSE))),IF('Dépenses forfaitaires'!$E360&gt;Listes!$E$53,('Dépenses forfaitaires'!$E360*(VLOOKUP('Dépenses forfaitaires'!$D360,Listes!$A$54:$E$60,5,FALSE))),('Dépenses forfaitaires'!$E360*(VLOOKUP('Dépenses forfaitaires'!$D360,Listes!$A$54:$E$60,3,FALSE)))+(VLOOKUP('Dépenses forfaitaires'!$D360,Listes!$A$54:$E$60,4,FALSE))))))</f>
        <v/>
      </c>
      <c r="O360" s="99" t="str">
        <f>IF($H360="","",IF($C360=Listes!$B$31,IF('Dépenses forfaitaires'!$E360&lt;=Listes!$B$42,('Dépenses forfaitaires'!$E360*(VLOOKUP('Dépenses forfaitaires'!$D360,Listes!$A$43:$E$49,2,FALSE))),IF('Dépenses forfaitaires'!$E360&gt;Listes!$D$42,('Dépenses forfaitaires'!$E360*(VLOOKUP('Dépenses forfaitaires'!$D360,Listes!$A$43:$E$49,5,FALSE))),('Dépenses forfaitaires'!$E360*(VLOOKUP('Dépenses forfaitaires'!$D360,Listes!$A$43:$E$49,3,FALSE)))+(VLOOKUP('Dépenses forfaitaires'!$D360,Listes!$A$43:$E$49,4,FALSE))))))</f>
        <v/>
      </c>
      <c r="P360" s="99" t="str">
        <f>IF($H360="","",IF($C360=Listes!$B$34,Listes!$I$31,IF($C360=Listes!$B$35,(VLOOKUP('Dépenses forfaitaires'!$F360,Listes!$E$31:$F$36,2,FALSE)),IF($C360=Listes!$B$33,IF('Dépenses forfaitaires'!$E360&lt;=Listes!$A$64,'Dépenses forfaitaires'!$E360*Listes!$A$65,IF('Dépenses forfaitaires'!$E360&gt;Listes!$D$64,'Dépenses forfaitaires'!$E360*Listes!$D$65,(('Dépenses forfaitaires'!$E360*Listes!$B$65)+Listes!$C$65)))))))</f>
        <v/>
      </c>
      <c r="Q360" s="100" t="str">
        <f t="shared" si="11"/>
        <v/>
      </c>
      <c r="R360" s="210"/>
    </row>
    <row r="361" spans="1:18" ht="29.25" customHeight="1" x14ac:dyDescent="0.25">
      <c r="A361" s="43">
        <v>355</v>
      </c>
      <c r="B361" s="19"/>
      <c r="C361" s="19"/>
      <c r="D361" s="19"/>
      <c r="E361" s="19"/>
      <c r="F361" s="19"/>
      <c r="G361" s="19"/>
      <c r="H361" s="106" t="str">
        <f>IF(C361="","",IF(C361="","",(VLOOKUP(C361,Listes!$B$31:$C$35,2,FALSE))))</f>
        <v/>
      </c>
      <c r="I361" s="210" t="str">
        <f t="shared" si="10"/>
        <v/>
      </c>
      <c r="J361" s="210"/>
      <c r="K361" s="210"/>
      <c r="L361" s="210"/>
      <c r="M361" s="100" t="str">
        <f>IF(H361="","",IF(H361="","",(VLOOKUP(H361,Listes!$C$31:$D$35,2,FALSE))))</f>
        <v/>
      </c>
      <c r="N361" s="99" t="str">
        <f>IF($H361="","",IF($C361=Listes!$B$32,IF('Dépenses forfaitaires'!$E361&lt;=Listes!$B$53,('Dépenses forfaitaires'!$E361*(VLOOKUP('Dépenses forfaitaires'!$D361,Listes!$A$54:$E$60,2,FALSE))),IF('Dépenses forfaitaires'!$E361&gt;Listes!$E$53,('Dépenses forfaitaires'!$E361*(VLOOKUP('Dépenses forfaitaires'!$D361,Listes!$A$54:$E$60,5,FALSE))),('Dépenses forfaitaires'!$E361*(VLOOKUP('Dépenses forfaitaires'!$D361,Listes!$A$54:$E$60,3,FALSE)))+(VLOOKUP('Dépenses forfaitaires'!$D361,Listes!$A$54:$E$60,4,FALSE))))))</f>
        <v/>
      </c>
      <c r="O361" s="99" t="str">
        <f>IF($H361="","",IF($C361=Listes!$B$31,IF('Dépenses forfaitaires'!$E361&lt;=Listes!$B$42,('Dépenses forfaitaires'!$E361*(VLOOKUP('Dépenses forfaitaires'!$D361,Listes!$A$43:$E$49,2,FALSE))),IF('Dépenses forfaitaires'!$E361&gt;Listes!$D$42,('Dépenses forfaitaires'!$E361*(VLOOKUP('Dépenses forfaitaires'!$D361,Listes!$A$43:$E$49,5,FALSE))),('Dépenses forfaitaires'!$E361*(VLOOKUP('Dépenses forfaitaires'!$D361,Listes!$A$43:$E$49,3,FALSE)))+(VLOOKUP('Dépenses forfaitaires'!$D361,Listes!$A$43:$E$49,4,FALSE))))))</f>
        <v/>
      </c>
      <c r="P361" s="99" t="str">
        <f>IF($H361="","",IF($C361=Listes!$B$34,Listes!$I$31,IF($C361=Listes!$B$35,(VLOOKUP('Dépenses forfaitaires'!$F361,Listes!$E$31:$F$36,2,FALSE)),IF($C361=Listes!$B$33,IF('Dépenses forfaitaires'!$E361&lt;=Listes!$A$64,'Dépenses forfaitaires'!$E361*Listes!$A$65,IF('Dépenses forfaitaires'!$E361&gt;Listes!$D$64,'Dépenses forfaitaires'!$E361*Listes!$D$65,(('Dépenses forfaitaires'!$E361*Listes!$B$65)+Listes!$C$65)))))))</f>
        <v/>
      </c>
      <c r="Q361" s="100" t="str">
        <f t="shared" si="11"/>
        <v/>
      </c>
      <c r="R361" s="210"/>
    </row>
    <row r="362" spans="1:18" ht="29.25" customHeight="1" x14ac:dyDescent="0.25">
      <c r="A362" s="43">
        <v>356</v>
      </c>
      <c r="B362" s="19"/>
      <c r="C362" s="19"/>
      <c r="D362" s="19"/>
      <c r="E362" s="19"/>
      <c r="F362" s="19"/>
      <c r="G362" s="19"/>
      <c r="H362" s="106" t="str">
        <f>IF(C362="","",IF(C362="","",(VLOOKUP(C362,Listes!$B$31:$C$35,2,FALSE))))</f>
        <v/>
      </c>
      <c r="I362" s="210" t="str">
        <f t="shared" si="10"/>
        <v/>
      </c>
      <c r="J362" s="210"/>
      <c r="K362" s="210"/>
      <c r="L362" s="210"/>
      <c r="M362" s="100" t="str">
        <f>IF(H362="","",IF(H362="","",(VLOOKUP(H362,Listes!$C$31:$D$35,2,FALSE))))</f>
        <v/>
      </c>
      <c r="N362" s="99" t="str">
        <f>IF($H362="","",IF($C362=Listes!$B$32,IF('Dépenses forfaitaires'!$E362&lt;=Listes!$B$53,('Dépenses forfaitaires'!$E362*(VLOOKUP('Dépenses forfaitaires'!$D362,Listes!$A$54:$E$60,2,FALSE))),IF('Dépenses forfaitaires'!$E362&gt;Listes!$E$53,('Dépenses forfaitaires'!$E362*(VLOOKUP('Dépenses forfaitaires'!$D362,Listes!$A$54:$E$60,5,FALSE))),('Dépenses forfaitaires'!$E362*(VLOOKUP('Dépenses forfaitaires'!$D362,Listes!$A$54:$E$60,3,FALSE)))+(VLOOKUP('Dépenses forfaitaires'!$D362,Listes!$A$54:$E$60,4,FALSE))))))</f>
        <v/>
      </c>
      <c r="O362" s="99" t="str">
        <f>IF($H362="","",IF($C362=Listes!$B$31,IF('Dépenses forfaitaires'!$E362&lt;=Listes!$B$42,('Dépenses forfaitaires'!$E362*(VLOOKUP('Dépenses forfaitaires'!$D362,Listes!$A$43:$E$49,2,FALSE))),IF('Dépenses forfaitaires'!$E362&gt;Listes!$D$42,('Dépenses forfaitaires'!$E362*(VLOOKUP('Dépenses forfaitaires'!$D362,Listes!$A$43:$E$49,5,FALSE))),('Dépenses forfaitaires'!$E362*(VLOOKUP('Dépenses forfaitaires'!$D362,Listes!$A$43:$E$49,3,FALSE)))+(VLOOKUP('Dépenses forfaitaires'!$D362,Listes!$A$43:$E$49,4,FALSE))))))</f>
        <v/>
      </c>
      <c r="P362" s="99" t="str">
        <f>IF($H362="","",IF($C362=Listes!$B$34,Listes!$I$31,IF($C362=Listes!$B$35,(VLOOKUP('Dépenses forfaitaires'!$F362,Listes!$E$31:$F$36,2,FALSE)),IF($C362=Listes!$B$33,IF('Dépenses forfaitaires'!$E362&lt;=Listes!$A$64,'Dépenses forfaitaires'!$E362*Listes!$A$65,IF('Dépenses forfaitaires'!$E362&gt;Listes!$D$64,'Dépenses forfaitaires'!$E362*Listes!$D$65,(('Dépenses forfaitaires'!$E362*Listes!$B$65)+Listes!$C$65)))))))</f>
        <v/>
      </c>
      <c r="Q362" s="100" t="str">
        <f t="shared" si="11"/>
        <v/>
      </c>
      <c r="R362" s="210"/>
    </row>
    <row r="363" spans="1:18" ht="29.25" customHeight="1" x14ac:dyDescent="0.25">
      <c r="A363" s="43">
        <v>357</v>
      </c>
      <c r="B363" s="19"/>
      <c r="C363" s="19"/>
      <c r="D363" s="19"/>
      <c r="E363" s="19"/>
      <c r="F363" s="19"/>
      <c r="G363" s="19"/>
      <c r="H363" s="106" t="str">
        <f>IF(C363="","",IF(C363="","",(VLOOKUP(C363,Listes!$B$31:$C$35,2,FALSE))))</f>
        <v/>
      </c>
      <c r="I363" s="210" t="str">
        <f t="shared" si="10"/>
        <v/>
      </c>
      <c r="J363" s="210"/>
      <c r="K363" s="210"/>
      <c r="L363" s="210"/>
      <c r="M363" s="100" t="str">
        <f>IF(H363="","",IF(H363="","",(VLOOKUP(H363,Listes!$C$31:$D$35,2,FALSE))))</f>
        <v/>
      </c>
      <c r="N363" s="99" t="str">
        <f>IF($H363="","",IF($C363=Listes!$B$32,IF('Dépenses forfaitaires'!$E363&lt;=Listes!$B$53,('Dépenses forfaitaires'!$E363*(VLOOKUP('Dépenses forfaitaires'!$D363,Listes!$A$54:$E$60,2,FALSE))),IF('Dépenses forfaitaires'!$E363&gt;Listes!$E$53,('Dépenses forfaitaires'!$E363*(VLOOKUP('Dépenses forfaitaires'!$D363,Listes!$A$54:$E$60,5,FALSE))),('Dépenses forfaitaires'!$E363*(VLOOKUP('Dépenses forfaitaires'!$D363,Listes!$A$54:$E$60,3,FALSE)))+(VLOOKUP('Dépenses forfaitaires'!$D363,Listes!$A$54:$E$60,4,FALSE))))))</f>
        <v/>
      </c>
      <c r="O363" s="99" t="str">
        <f>IF($H363="","",IF($C363=Listes!$B$31,IF('Dépenses forfaitaires'!$E363&lt;=Listes!$B$42,('Dépenses forfaitaires'!$E363*(VLOOKUP('Dépenses forfaitaires'!$D363,Listes!$A$43:$E$49,2,FALSE))),IF('Dépenses forfaitaires'!$E363&gt;Listes!$D$42,('Dépenses forfaitaires'!$E363*(VLOOKUP('Dépenses forfaitaires'!$D363,Listes!$A$43:$E$49,5,FALSE))),('Dépenses forfaitaires'!$E363*(VLOOKUP('Dépenses forfaitaires'!$D363,Listes!$A$43:$E$49,3,FALSE)))+(VLOOKUP('Dépenses forfaitaires'!$D363,Listes!$A$43:$E$49,4,FALSE))))))</f>
        <v/>
      </c>
      <c r="P363" s="99" t="str">
        <f>IF($H363="","",IF($C363=Listes!$B$34,Listes!$I$31,IF($C363=Listes!$B$35,(VLOOKUP('Dépenses forfaitaires'!$F363,Listes!$E$31:$F$36,2,FALSE)),IF($C363=Listes!$B$33,IF('Dépenses forfaitaires'!$E363&lt;=Listes!$A$64,'Dépenses forfaitaires'!$E363*Listes!$A$65,IF('Dépenses forfaitaires'!$E363&gt;Listes!$D$64,'Dépenses forfaitaires'!$E363*Listes!$D$65,(('Dépenses forfaitaires'!$E363*Listes!$B$65)+Listes!$C$65)))))))</f>
        <v/>
      </c>
      <c r="Q363" s="100" t="str">
        <f t="shared" si="11"/>
        <v/>
      </c>
      <c r="R363" s="210"/>
    </row>
    <row r="364" spans="1:18" ht="29.25" customHeight="1" x14ac:dyDescent="0.25">
      <c r="A364" s="43">
        <v>358</v>
      </c>
      <c r="B364" s="19"/>
      <c r="C364" s="19"/>
      <c r="D364" s="19"/>
      <c r="E364" s="19"/>
      <c r="F364" s="19"/>
      <c r="G364" s="19"/>
      <c r="H364" s="106" t="str">
        <f>IF(C364="","",IF(C364="","",(VLOOKUP(C364,Listes!$B$31:$C$35,2,FALSE))))</f>
        <v/>
      </c>
      <c r="I364" s="210" t="str">
        <f t="shared" si="10"/>
        <v/>
      </c>
      <c r="J364" s="210"/>
      <c r="K364" s="210"/>
      <c r="L364" s="210"/>
      <c r="M364" s="100" t="str">
        <f>IF(H364="","",IF(H364="","",(VLOOKUP(H364,Listes!$C$31:$D$35,2,FALSE))))</f>
        <v/>
      </c>
      <c r="N364" s="99" t="str">
        <f>IF($H364="","",IF($C364=Listes!$B$32,IF('Dépenses forfaitaires'!$E364&lt;=Listes!$B$53,('Dépenses forfaitaires'!$E364*(VLOOKUP('Dépenses forfaitaires'!$D364,Listes!$A$54:$E$60,2,FALSE))),IF('Dépenses forfaitaires'!$E364&gt;Listes!$E$53,('Dépenses forfaitaires'!$E364*(VLOOKUP('Dépenses forfaitaires'!$D364,Listes!$A$54:$E$60,5,FALSE))),('Dépenses forfaitaires'!$E364*(VLOOKUP('Dépenses forfaitaires'!$D364,Listes!$A$54:$E$60,3,FALSE)))+(VLOOKUP('Dépenses forfaitaires'!$D364,Listes!$A$54:$E$60,4,FALSE))))))</f>
        <v/>
      </c>
      <c r="O364" s="99" t="str">
        <f>IF($H364="","",IF($C364=Listes!$B$31,IF('Dépenses forfaitaires'!$E364&lt;=Listes!$B$42,('Dépenses forfaitaires'!$E364*(VLOOKUP('Dépenses forfaitaires'!$D364,Listes!$A$43:$E$49,2,FALSE))),IF('Dépenses forfaitaires'!$E364&gt;Listes!$D$42,('Dépenses forfaitaires'!$E364*(VLOOKUP('Dépenses forfaitaires'!$D364,Listes!$A$43:$E$49,5,FALSE))),('Dépenses forfaitaires'!$E364*(VLOOKUP('Dépenses forfaitaires'!$D364,Listes!$A$43:$E$49,3,FALSE)))+(VLOOKUP('Dépenses forfaitaires'!$D364,Listes!$A$43:$E$49,4,FALSE))))))</f>
        <v/>
      </c>
      <c r="P364" s="99" t="str">
        <f>IF($H364="","",IF($C364=Listes!$B$34,Listes!$I$31,IF($C364=Listes!$B$35,(VLOOKUP('Dépenses forfaitaires'!$F364,Listes!$E$31:$F$36,2,FALSE)),IF($C364=Listes!$B$33,IF('Dépenses forfaitaires'!$E364&lt;=Listes!$A$64,'Dépenses forfaitaires'!$E364*Listes!$A$65,IF('Dépenses forfaitaires'!$E364&gt;Listes!$D$64,'Dépenses forfaitaires'!$E364*Listes!$D$65,(('Dépenses forfaitaires'!$E364*Listes!$B$65)+Listes!$C$65)))))))</f>
        <v/>
      </c>
      <c r="Q364" s="100" t="str">
        <f t="shared" si="11"/>
        <v/>
      </c>
      <c r="R364" s="210"/>
    </row>
    <row r="365" spans="1:18" ht="29.25" customHeight="1" x14ac:dyDescent="0.25">
      <c r="A365" s="43">
        <v>359</v>
      </c>
      <c r="B365" s="19"/>
      <c r="C365" s="19"/>
      <c r="D365" s="19"/>
      <c r="E365" s="19"/>
      <c r="F365" s="19"/>
      <c r="G365" s="19"/>
      <c r="H365" s="106" t="str">
        <f>IF(C365="","",IF(C365="","",(VLOOKUP(C365,Listes!$B$31:$C$35,2,FALSE))))</f>
        <v/>
      </c>
      <c r="I365" s="210" t="str">
        <f t="shared" si="10"/>
        <v/>
      </c>
      <c r="J365" s="210"/>
      <c r="K365" s="210"/>
      <c r="L365" s="210"/>
      <c r="M365" s="100" t="str">
        <f>IF(H365="","",IF(H365="","",(VLOOKUP(H365,Listes!$C$31:$D$35,2,FALSE))))</f>
        <v/>
      </c>
      <c r="N365" s="99" t="str">
        <f>IF($H365="","",IF($C365=Listes!$B$32,IF('Dépenses forfaitaires'!$E365&lt;=Listes!$B$53,('Dépenses forfaitaires'!$E365*(VLOOKUP('Dépenses forfaitaires'!$D365,Listes!$A$54:$E$60,2,FALSE))),IF('Dépenses forfaitaires'!$E365&gt;Listes!$E$53,('Dépenses forfaitaires'!$E365*(VLOOKUP('Dépenses forfaitaires'!$D365,Listes!$A$54:$E$60,5,FALSE))),('Dépenses forfaitaires'!$E365*(VLOOKUP('Dépenses forfaitaires'!$D365,Listes!$A$54:$E$60,3,FALSE)))+(VLOOKUP('Dépenses forfaitaires'!$D365,Listes!$A$54:$E$60,4,FALSE))))))</f>
        <v/>
      </c>
      <c r="O365" s="99" t="str">
        <f>IF($H365="","",IF($C365=Listes!$B$31,IF('Dépenses forfaitaires'!$E365&lt;=Listes!$B$42,('Dépenses forfaitaires'!$E365*(VLOOKUP('Dépenses forfaitaires'!$D365,Listes!$A$43:$E$49,2,FALSE))),IF('Dépenses forfaitaires'!$E365&gt;Listes!$D$42,('Dépenses forfaitaires'!$E365*(VLOOKUP('Dépenses forfaitaires'!$D365,Listes!$A$43:$E$49,5,FALSE))),('Dépenses forfaitaires'!$E365*(VLOOKUP('Dépenses forfaitaires'!$D365,Listes!$A$43:$E$49,3,FALSE)))+(VLOOKUP('Dépenses forfaitaires'!$D365,Listes!$A$43:$E$49,4,FALSE))))))</f>
        <v/>
      </c>
      <c r="P365" s="99" t="str">
        <f>IF($H365="","",IF($C365=Listes!$B$34,Listes!$I$31,IF($C365=Listes!$B$35,(VLOOKUP('Dépenses forfaitaires'!$F365,Listes!$E$31:$F$36,2,FALSE)),IF($C365=Listes!$B$33,IF('Dépenses forfaitaires'!$E365&lt;=Listes!$A$64,'Dépenses forfaitaires'!$E365*Listes!$A$65,IF('Dépenses forfaitaires'!$E365&gt;Listes!$D$64,'Dépenses forfaitaires'!$E365*Listes!$D$65,(('Dépenses forfaitaires'!$E365*Listes!$B$65)+Listes!$C$65)))))))</f>
        <v/>
      </c>
      <c r="Q365" s="100" t="str">
        <f t="shared" si="11"/>
        <v/>
      </c>
      <c r="R365" s="210"/>
    </row>
    <row r="366" spans="1:18" ht="29.25" customHeight="1" x14ac:dyDescent="0.25">
      <c r="A366" s="43">
        <v>360</v>
      </c>
      <c r="B366" s="19"/>
      <c r="C366" s="19"/>
      <c r="D366" s="19"/>
      <c r="E366" s="19"/>
      <c r="F366" s="19"/>
      <c r="G366" s="19"/>
      <c r="H366" s="106" t="str">
        <f>IF(C366="","",IF(C366="","",(VLOOKUP(C366,Listes!$B$31:$C$35,2,FALSE))))</f>
        <v/>
      </c>
      <c r="I366" s="210" t="str">
        <f t="shared" si="10"/>
        <v/>
      </c>
      <c r="J366" s="210"/>
      <c r="K366" s="210"/>
      <c r="L366" s="210"/>
      <c r="M366" s="100" t="str">
        <f>IF(H366="","",IF(H366="","",(VLOOKUP(H366,Listes!$C$31:$D$35,2,FALSE))))</f>
        <v/>
      </c>
      <c r="N366" s="99" t="str">
        <f>IF($H366="","",IF($C366=Listes!$B$32,IF('Dépenses forfaitaires'!$E366&lt;=Listes!$B$53,('Dépenses forfaitaires'!$E366*(VLOOKUP('Dépenses forfaitaires'!$D366,Listes!$A$54:$E$60,2,FALSE))),IF('Dépenses forfaitaires'!$E366&gt;Listes!$E$53,('Dépenses forfaitaires'!$E366*(VLOOKUP('Dépenses forfaitaires'!$D366,Listes!$A$54:$E$60,5,FALSE))),('Dépenses forfaitaires'!$E366*(VLOOKUP('Dépenses forfaitaires'!$D366,Listes!$A$54:$E$60,3,FALSE)))+(VLOOKUP('Dépenses forfaitaires'!$D366,Listes!$A$54:$E$60,4,FALSE))))))</f>
        <v/>
      </c>
      <c r="O366" s="99" t="str">
        <f>IF($H366="","",IF($C366=Listes!$B$31,IF('Dépenses forfaitaires'!$E366&lt;=Listes!$B$42,('Dépenses forfaitaires'!$E366*(VLOOKUP('Dépenses forfaitaires'!$D366,Listes!$A$43:$E$49,2,FALSE))),IF('Dépenses forfaitaires'!$E366&gt;Listes!$D$42,('Dépenses forfaitaires'!$E366*(VLOOKUP('Dépenses forfaitaires'!$D366,Listes!$A$43:$E$49,5,FALSE))),('Dépenses forfaitaires'!$E366*(VLOOKUP('Dépenses forfaitaires'!$D366,Listes!$A$43:$E$49,3,FALSE)))+(VLOOKUP('Dépenses forfaitaires'!$D366,Listes!$A$43:$E$49,4,FALSE))))))</f>
        <v/>
      </c>
      <c r="P366" s="99" t="str">
        <f>IF($H366="","",IF($C366=Listes!$B$34,Listes!$I$31,IF($C366=Listes!$B$35,(VLOOKUP('Dépenses forfaitaires'!$F366,Listes!$E$31:$F$36,2,FALSE)),IF($C366=Listes!$B$33,IF('Dépenses forfaitaires'!$E366&lt;=Listes!$A$64,'Dépenses forfaitaires'!$E366*Listes!$A$65,IF('Dépenses forfaitaires'!$E366&gt;Listes!$D$64,'Dépenses forfaitaires'!$E366*Listes!$D$65,(('Dépenses forfaitaires'!$E366*Listes!$B$65)+Listes!$C$65)))))))</f>
        <v/>
      </c>
      <c r="Q366" s="100" t="str">
        <f t="shared" si="11"/>
        <v/>
      </c>
      <c r="R366" s="210"/>
    </row>
    <row r="367" spans="1:18" ht="29.25" customHeight="1" x14ac:dyDescent="0.25">
      <c r="A367" s="43">
        <v>361</v>
      </c>
      <c r="B367" s="19"/>
      <c r="C367" s="19"/>
      <c r="D367" s="19"/>
      <c r="E367" s="19"/>
      <c r="F367" s="19"/>
      <c r="G367" s="19"/>
      <c r="H367" s="106" t="str">
        <f>IF(C367="","",IF(C367="","",(VLOOKUP(C367,Listes!$B$31:$C$35,2,FALSE))))</f>
        <v/>
      </c>
      <c r="I367" s="210" t="str">
        <f t="shared" si="10"/>
        <v/>
      </c>
      <c r="J367" s="210"/>
      <c r="K367" s="210"/>
      <c r="L367" s="210"/>
      <c r="M367" s="100" t="str">
        <f>IF(H367="","",IF(H367="","",(VLOOKUP(H367,Listes!$C$31:$D$35,2,FALSE))))</f>
        <v/>
      </c>
      <c r="N367" s="99" t="str">
        <f>IF($H367="","",IF($C367=Listes!$B$32,IF('Dépenses forfaitaires'!$E367&lt;=Listes!$B$53,('Dépenses forfaitaires'!$E367*(VLOOKUP('Dépenses forfaitaires'!$D367,Listes!$A$54:$E$60,2,FALSE))),IF('Dépenses forfaitaires'!$E367&gt;Listes!$E$53,('Dépenses forfaitaires'!$E367*(VLOOKUP('Dépenses forfaitaires'!$D367,Listes!$A$54:$E$60,5,FALSE))),('Dépenses forfaitaires'!$E367*(VLOOKUP('Dépenses forfaitaires'!$D367,Listes!$A$54:$E$60,3,FALSE)))+(VLOOKUP('Dépenses forfaitaires'!$D367,Listes!$A$54:$E$60,4,FALSE))))))</f>
        <v/>
      </c>
      <c r="O367" s="99" t="str">
        <f>IF($H367="","",IF($C367=Listes!$B$31,IF('Dépenses forfaitaires'!$E367&lt;=Listes!$B$42,('Dépenses forfaitaires'!$E367*(VLOOKUP('Dépenses forfaitaires'!$D367,Listes!$A$43:$E$49,2,FALSE))),IF('Dépenses forfaitaires'!$E367&gt;Listes!$D$42,('Dépenses forfaitaires'!$E367*(VLOOKUP('Dépenses forfaitaires'!$D367,Listes!$A$43:$E$49,5,FALSE))),('Dépenses forfaitaires'!$E367*(VLOOKUP('Dépenses forfaitaires'!$D367,Listes!$A$43:$E$49,3,FALSE)))+(VLOOKUP('Dépenses forfaitaires'!$D367,Listes!$A$43:$E$49,4,FALSE))))))</f>
        <v/>
      </c>
      <c r="P367" s="99" t="str">
        <f>IF($H367="","",IF($C367=Listes!$B$34,Listes!$I$31,IF($C367=Listes!$B$35,(VLOOKUP('Dépenses forfaitaires'!$F367,Listes!$E$31:$F$36,2,FALSE)),IF($C367=Listes!$B$33,IF('Dépenses forfaitaires'!$E367&lt;=Listes!$A$64,'Dépenses forfaitaires'!$E367*Listes!$A$65,IF('Dépenses forfaitaires'!$E367&gt;Listes!$D$64,'Dépenses forfaitaires'!$E367*Listes!$D$65,(('Dépenses forfaitaires'!$E367*Listes!$B$65)+Listes!$C$65)))))))</f>
        <v/>
      </c>
      <c r="Q367" s="100" t="str">
        <f t="shared" si="11"/>
        <v/>
      </c>
      <c r="R367" s="210"/>
    </row>
    <row r="368" spans="1:18" ht="29.25" customHeight="1" x14ac:dyDescent="0.25">
      <c r="A368" s="43">
        <v>362</v>
      </c>
      <c r="B368" s="19"/>
      <c r="C368" s="19"/>
      <c r="D368" s="19"/>
      <c r="E368" s="19"/>
      <c r="F368" s="19"/>
      <c r="G368" s="19"/>
      <c r="H368" s="106" t="str">
        <f>IF(C368="","",IF(C368="","",(VLOOKUP(C368,Listes!$B$31:$C$35,2,FALSE))))</f>
        <v/>
      </c>
      <c r="I368" s="210" t="str">
        <f t="shared" si="10"/>
        <v/>
      </c>
      <c r="J368" s="210"/>
      <c r="K368" s="210"/>
      <c r="L368" s="210"/>
      <c r="M368" s="100" t="str">
        <f>IF(H368="","",IF(H368="","",(VLOOKUP(H368,Listes!$C$31:$D$35,2,FALSE))))</f>
        <v/>
      </c>
      <c r="N368" s="99" t="str">
        <f>IF($H368="","",IF($C368=Listes!$B$32,IF('Dépenses forfaitaires'!$E368&lt;=Listes!$B$53,('Dépenses forfaitaires'!$E368*(VLOOKUP('Dépenses forfaitaires'!$D368,Listes!$A$54:$E$60,2,FALSE))),IF('Dépenses forfaitaires'!$E368&gt;Listes!$E$53,('Dépenses forfaitaires'!$E368*(VLOOKUP('Dépenses forfaitaires'!$D368,Listes!$A$54:$E$60,5,FALSE))),('Dépenses forfaitaires'!$E368*(VLOOKUP('Dépenses forfaitaires'!$D368,Listes!$A$54:$E$60,3,FALSE)))+(VLOOKUP('Dépenses forfaitaires'!$D368,Listes!$A$54:$E$60,4,FALSE))))))</f>
        <v/>
      </c>
      <c r="O368" s="99" t="str">
        <f>IF($H368="","",IF($C368=Listes!$B$31,IF('Dépenses forfaitaires'!$E368&lt;=Listes!$B$42,('Dépenses forfaitaires'!$E368*(VLOOKUP('Dépenses forfaitaires'!$D368,Listes!$A$43:$E$49,2,FALSE))),IF('Dépenses forfaitaires'!$E368&gt;Listes!$D$42,('Dépenses forfaitaires'!$E368*(VLOOKUP('Dépenses forfaitaires'!$D368,Listes!$A$43:$E$49,5,FALSE))),('Dépenses forfaitaires'!$E368*(VLOOKUP('Dépenses forfaitaires'!$D368,Listes!$A$43:$E$49,3,FALSE)))+(VLOOKUP('Dépenses forfaitaires'!$D368,Listes!$A$43:$E$49,4,FALSE))))))</f>
        <v/>
      </c>
      <c r="P368" s="99" t="str">
        <f>IF($H368="","",IF($C368=Listes!$B$34,Listes!$I$31,IF($C368=Listes!$B$35,(VLOOKUP('Dépenses forfaitaires'!$F368,Listes!$E$31:$F$36,2,FALSE)),IF($C368=Listes!$B$33,IF('Dépenses forfaitaires'!$E368&lt;=Listes!$A$64,'Dépenses forfaitaires'!$E368*Listes!$A$65,IF('Dépenses forfaitaires'!$E368&gt;Listes!$D$64,'Dépenses forfaitaires'!$E368*Listes!$D$65,(('Dépenses forfaitaires'!$E368*Listes!$B$65)+Listes!$C$65)))))))</f>
        <v/>
      </c>
      <c r="Q368" s="100" t="str">
        <f t="shared" si="11"/>
        <v/>
      </c>
      <c r="R368" s="210"/>
    </row>
    <row r="369" spans="1:18" ht="29.25" customHeight="1" x14ac:dyDescent="0.25">
      <c r="A369" s="43">
        <v>363</v>
      </c>
      <c r="B369" s="19"/>
      <c r="C369" s="19"/>
      <c r="D369" s="19"/>
      <c r="E369" s="19"/>
      <c r="F369" s="19"/>
      <c r="G369" s="19"/>
      <c r="H369" s="106" t="str">
        <f>IF(C369="","",IF(C369="","",(VLOOKUP(C369,Listes!$B$31:$C$35,2,FALSE))))</f>
        <v/>
      </c>
      <c r="I369" s="210" t="str">
        <f t="shared" si="10"/>
        <v/>
      </c>
      <c r="J369" s="210"/>
      <c r="K369" s="210"/>
      <c r="L369" s="210"/>
      <c r="M369" s="100" t="str">
        <f>IF(H369="","",IF(H369="","",(VLOOKUP(H369,Listes!$C$31:$D$35,2,FALSE))))</f>
        <v/>
      </c>
      <c r="N369" s="99" t="str">
        <f>IF($H369="","",IF($C369=Listes!$B$32,IF('Dépenses forfaitaires'!$E369&lt;=Listes!$B$53,('Dépenses forfaitaires'!$E369*(VLOOKUP('Dépenses forfaitaires'!$D369,Listes!$A$54:$E$60,2,FALSE))),IF('Dépenses forfaitaires'!$E369&gt;Listes!$E$53,('Dépenses forfaitaires'!$E369*(VLOOKUP('Dépenses forfaitaires'!$D369,Listes!$A$54:$E$60,5,FALSE))),('Dépenses forfaitaires'!$E369*(VLOOKUP('Dépenses forfaitaires'!$D369,Listes!$A$54:$E$60,3,FALSE)))+(VLOOKUP('Dépenses forfaitaires'!$D369,Listes!$A$54:$E$60,4,FALSE))))))</f>
        <v/>
      </c>
      <c r="O369" s="99" t="str">
        <f>IF($H369="","",IF($C369=Listes!$B$31,IF('Dépenses forfaitaires'!$E369&lt;=Listes!$B$42,('Dépenses forfaitaires'!$E369*(VLOOKUP('Dépenses forfaitaires'!$D369,Listes!$A$43:$E$49,2,FALSE))),IF('Dépenses forfaitaires'!$E369&gt;Listes!$D$42,('Dépenses forfaitaires'!$E369*(VLOOKUP('Dépenses forfaitaires'!$D369,Listes!$A$43:$E$49,5,FALSE))),('Dépenses forfaitaires'!$E369*(VLOOKUP('Dépenses forfaitaires'!$D369,Listes!$A$43:$E$49,3,FALSE)))+(VLOOKUP('Dépenses forfaitaires'!$D369,Listes!$A$43:$E$49,4,FALSE))))))</f>
        <v/>
      </c>
      <c r="P369" s="99" t="str">
        <f>IF($H369="","",IF($C369=Listes!$B$34,Listes!$I$31,IF($C369=Listes!$B$35,(VLOOKUP('Dépenses forfaitaires'!$F369,Listes!$E$31:$F$36,2,FALSE)),IF($C369=Listes!$B$33,IF('Dépenses forfaitaires'!$E369&lt;=Listes!$A$64,'Dépenses forfaitaires'!$E369*Listes!$A$65,IF('Dépenses forfaitaires'!$E369&gt;Listes!$D$64,'Dépenses forfaitaires'!$E369*Listes!$D$65,(('Dépenses forfaitaires'!$E369*Listes!$B$65)+Listes!$C$65)))))))</f>
        <v/>
      </c>
      <c r="Q369" s="100" t="str">
        <f t="shared" si="11"/>
        <v/>
      </c>
      <c r="R369" s="210"/>
    </row>
    <row r="370" spans="1:18" ht="29.25" customHeight="1" x14ac:dyDescent="0.25">
      <c r="A370" s="43">
        <v>364</v>
      </c>
      <c r="B370" s="19"/>
      <c r="C370" s="19"/>
      <c r="D370" s="19"/>
      <c r="E370" s="19"/>
      <c r="F370" s="19"/>
      <c r="G370" s="19"/>
      <c r="H370" s="106" t="str">
        <f>IF(C370="","",IF(C370="","",(VLOOKUP(C370,Listes!$B$31:$C$35,2,FALSE))))</f>
        <v/>
      </c>
      <c r="I370" s="210" t="str">
        <f t="shared" si="10"/>
        <v/>
      </c>
      <c r="J370" s="210"/>
      <c r="K370" s="210"/>
      <c r="L370" s="210"/>
      <c r="M370" s="100" t="str">
        <f>IF(H370="","",IF(H370="","",(VLOOKUP(H370,Listes!$C$31:$D$35,2,FALSE))))</f>
        <v/>
      </c>
      <c r="N370" s="99" t="str">
        <f>IF($H370="","",IF($C370=Listes!$B$32,IF('Dépenses forfaitaires'!$E370&lt;=Listes!$B$53,('Dépenses forfaitaires'!$E370*(VLOOKUP('Dépenses forfaitaires'!$D370,Listes!$A$54:$E$60,2,FALSE))),IF('Dépenses forfaitaires'!$E370&gt;Listes!$E$53,('Dépenses forfaitaires'!$E370*(VLOOKUP('Dépenses forfaitaires'!$D370,Listes!$A$54:$E$60,5,FALSE))),('Dépenses forfaitaires'!$E370*(VLOOKUP('Dépenses forfaitaires'!$D370,Listes!$A$54:$E$60,3,FALSE)))+(VLOOKUP('Dépenses forfaitaires'!$D370,Listes!$A$54:$E$60,4,FALSE))))))</f>
        <v/>
      </c>
      <c r="O370" s="99" t="str">
        <f>IF($H370="","",IF($C370=Listes!$B$31,IF('Dépenses forfaitaires'!$E370&lt;=Listes!$B$42,('Dépenses forfaitaires'!$E370*(VLOOKUP('Dépenses forfaitaires'!$D370,Listes!$A$43:$E$49,2,FALSE))),IF('Dépenses forfaitaires'!$E370&gt;Listes!$D$42,('Dépenses forfaitaires'!$E370*(VLOOKUP('Dépenses forfaitaires'!$D370,Listes!$A$43:$E$49,5,FALSE))),('Dépenses forfaitaires'!$E370*(VLOOKUP('Dépenses forfaitaires'!$D370,Listes!$A$43:$E$49,3,FALSE)))+(VLOOKUP('Dépenses forfaitaires'!$D370,Listes!$A$43:$E$49,4,FALSE))))))</f>
        <v/>
      </c>
      <c r="P370" s="99" t="str">
        <f>IF($H370="","",IF($C370=Listes!$B$34,Listes!$I$31,IF($C370=Listes!$B$35,(VLOOKUP('Dépenses forfaitaires'!$F370,Listes!$E$31:$F$36,2,FALSE)),IF($C370=Listes!$B$33,IF('Dépenses forfaitaires'!$E370&lt;=Listes!$A$64,'Dépenses forfaitaires'!$E370*Listes!$A$65,IF('Dépenses forfaitaires'!$E370&gt;Listes!$D$64,'Dépenses forfaitaires'!$E370*Listes!$D$65,(('Dépenses forfaitaires'!$E370*Listes!$B$65)+Listes!$C$65)))))))</f>
        <v/>
      </c>
      <c r="Q370" s="100" t="str">
        <f t="shared" si="11"/>
        <v/>
      </c>
      <c r="R370" s="210"/>
    </row>
    <row r="371" spans="1:18" ht="29.25" customHeight="1" x14ac:dyDescent="0.25">
      <c r="A371" s="43">
        <v>365</v>
      </c>
      <c r="B371" s="19"/>
      <c r="C371" s="19"/>
      <c r="D371" s="19"/>
      <c r="E371" s="19"/>
      <c r="F371" s="19"/>
      <c r="G371" s="19"/>
      <c r="H371" s="106" t="str">
        <f>IF(C371="","",IF(C371="","",(VLOOKUP(C371,Listes!$B$31:$C$35,2,FALSE))))</f>
        <v/>
      </c>
      <c r="I371" s="210" t="str">
        <f t="shared" si="10"/>
        <v/>
      </c>
      <c r="J371" s="210"/>
      <c r="K371" s="210"/>
      <c r="L371" s="210"/>
      <c r="M371" s="100" t="str">
        <f>IF(H371="","",IF(H371="","",(VLOOKUP(H371,Listes!$C$31:$D$35,2,FALSE))))</f>
        <v/>
      </c>
      <c r="N371" s="99" t="str">
        <f>IF($H371="","",IF($C371=Listes!$B$32,IF('Dépenses forfaitaires'!$E371&lt;=Listes!$B$53,('Dépenses forfaitaires'!$E371*(VLOOKUP('Dépenses forfaitaires'!$D371,Listes!$A$54:$E$60,2,FALSE))),IF('Dépenses forfaitaires'!$E371&gt;Listes!$E$53,('Dépenses forfaitaires'!$E371*(VLOOKUP('Dépenses forfaitaires'!$D371,Listes!$A$54:$E$60,5,FALSE))),('Dépenses forfaitaires'!$E371*(VLOOKUP('Dépenses forfaitaires'!$D371,Listes!$A$54:$E$60,3,FALSE)))+(VLOOKUP('Dépenses forfaitaires'!$D371,Listes!$A$54:$E$60,4,FALSE))))))</f>
        <v/>
      </c>
      <c r="O371" s="99" t="str">
        <f>IF($H371="","",IF($C371=Listes!$B$31,IF('Dépenses forfaitaires'!$E371&lt;=Listes!$B$42,('Dépenses forfaitaires'!$E371*(VLOOKUP('Dépenses forfaitaires'!$D371,Listes!$A$43:$E$49,2,FALSE))),IF('Dépenses forfaitaires'!$E371&gt;Listes!$D$42,('Dépenses forfaitaires'!$E371*(VLOOKUP('Dépenses forfaitaires'!$D371,Listes!$A$43:$E$49,5,FALSE))),('Dépenses forfaitaires'!$E371*(VLOOKUP('Dépenses forfaitaires'!$D371,Listes!$A$43:$E$49,3,FALSE)))+(VLOOKUP('Dépenses forfaitaires'!$D371,Listes!$A$43:$E$49,4,FALSE))))))</f>
        <v/>
      </c>
      <c r="P371" s="99" t="str">
        <f>IF($H371="","",IF($C371=Listes!$B$34,Listes!$I$31,IF($C371=Listes!$B$35,(VLOOKUP('Dépenses forfaitaires'!$F371,Listes!$E$31:$F$36,2,FALSE)),IF($C371=Listes!$B$33,IF('Dépenses forfaitaires'!$E371&lt;=Listes!$A$64,'Dépenses forfaitaires'!$E371*Listes!$A$65,IF('Dépenses forfaitaires'!$E371&gt;Listes!$D$64,'Dépenses forfaitaires'!$E371*Listes!$D$65,(('Dépenses forfaitaires'!$E371*Listes!$B$65)+Listes!$C$65)))))))</f>
        <v/>
      </c>
      <c r="Q371" s="100" t="str">
        <f t="shared" si="11"/>
        <v/>
      </c>
      <c r="R371" s="210"/>
    </row>
    <row r="372" spans="1:18" ht="29.25" customHeight="1" x14ac:dyDescent="0.25">
      <c r="A372" s="43">
        <v>366</v>
      </c>
      <c r="B372" s="19"/>
      <c r="C372" s="19"/>
      <c r="D372" s="19"/>
      <c r="E372" s="19"/>
      <c r="F372" s="19"/>
      <c r="G372" s="19"/>
      <c r="H372" s="106" t="str">
        <f>IF(C372="","",IF(C372="","",(VLOOKUP(C372,Listes!$B$31:$C$35,2,FALSE))))</f>
        <v/>
      </c>
      <c r="I372" s="210" t="str">
        <f t="shared" si="10"/>
        <v/>
      </c>
      <c r="J372" s="210"/>
      <c r="K372" s="210"/>
      <c r="L372" s="210"/>
      <c r="M372" s="100" t="str">
        <f>IF(H372="","",IF(H372="","",(VLOOKUP(H372,Listes!$C$31:$D$35,2,FALSE))))</f>
        <v/>
      </c>
      <c r="N372" s="99" t="str">
        <f>IF($H372="","",IF($C372=Listes!$B$32,IF('Dépenses forfaitaires'!$E372&lt;=Listes!$B$53,('Dépenses forfaitaires'!$E372*(VLOOKUP('Dépenses forfaitaires'!$D372,Listes!$A$54:$E$60,2,FALSE))),IF('Dépenses forfaitaires'!$E372&gt;Listes!$E$53,('Dépenses forfaitaires'!$E372*(VLOOKUP('Dépenses forfaitaires'!$D372,Listes!$A$54:$E$60,5,FALSE))),('Dépenses forfaitaires'!$E372*(VLOOKUP('Dépenses forfaitaires'!$D372,Listes!$A$54:$E$60,3,FALSE)))+(VLOOKUP('Dépenses forfaitaires'!$D372,Listes!$A$54:$E$60,4,FALSE))))))</f>
        <v/>
      </c>
      <c r="O372" s="99" t="str">
        <f>IF($H372="","",IF($C372=Listes!$B$31,IF('Dépenses forfaitaires'!$E372&lt;=Listes!$B$42,('Dépenses forfaitaires'!$E372*(VLOOKUP('Dépenses forfaitaires'!$D372,Listes!$A$43:$E$49,2,FALSE))),IF('Dépenses forfaitaires'!$E372&gt;Listes!$D$42,('Dépenses forfaitaires'!$E372*(VLOOKUP('Dépenses forfaitaires'!$D372,Listes!$A$43:$E$49,5,FALSE))),('Dépenses forfaitaires'!$E372*(VLOOKUP('Dépenses forfaitaires'!$D372,Listes!$A$43:$E$49,3,FALSE)))+(VLOOKUP('Dépenses forfaitaires'!$D372,Listes!$A$43:$E$49,4,FALSE))))))</f>
        <v/>
      </c>
      <c r="P372" s="99" t="str">
        <f>IF($H372="","",IF($C372=Listes!$B$34,Listes!$I$31,IF($C372=Listes!$B$35,(VLOOKUP('Dépenses forfaitaires'!$F372,Listes!$E$31:$F$36,2,FALSE)),IF($C372=Listes!$B$33,IF('Dépenses forfaitaires'!$E372&lt;=Listes!$A$64,'Dépenses forfaitaires'!$E372*Listes!$A$65,IF('Dépenses forfaitaires'!$E372&gt;Listes!$D$64,'Dépenses forfaitaires'!$E372*Listes!$D$65,(('Dépenses forfaitaires'!$E372*Listes!$B$65)+Listes!$C$65)))))))</f>
        <v/>
      </c>
      <c r="Q372" s="100" t="str">
        <f t="shared" si="11"/>
        <v/>
      </c>
      <c r="R372" s="210"/>
    </row>
    <row r="373" spans="1:18" ht="29.25" customHeight="1" x14ac:dyDescent="0.25">
      <c r="A373" s="43">
        <v>367</v>
      </c>
      <c r="B373" s="19"/>
      <c r="C373" s="19"/>
      <c r="D373" s="19"/>
      <c r="E373" s="19"/>
      <c r="F373" s="19"/>
      <c r="G373" s="19"/>
      <c r="H373" s="106" t="str">
        <f>IF(C373="","",IF(C373="","",(VLOOKUP(C373,Listes!$B$31:$C$35,2,FALSE))))</f>
        <v/>
      </c>
      <c r="I373" s="210" t="str">
        <f t="shared" si="10"/>
        <v/>
      </c>
      <c r="J373" s="210"/>
      <c r="K373" s="210"/>
      <c r="L373" s="210"/>
      <c r="M373" s="100" t="str">
        <f>IF(H373="","",IF(H373="","",(VLOOKUP(H373,Listes!$C$31:$D$35,2,FALSE))))</f>
        <v/>
      </c>
      <c r="N373" s="99" t="str">
        <f>IF($H373="","",IF($C373=Listes!$B$32,IF('Dépenses forfaitaires'!$E373&lt;=Listes!$B$53,('Dépenses forfaitaires'!$E373*(VLOOKUP('Dépenses forfaitaires'!$D373,Listes!$A$54:$E$60,2,FALSE))),IF('Dépenses forfaitaires'!$E373&gt;Listes!$E$53,('Dépenses forfaitaires'!$E373*(VLOOKUP('Dépenses forfaitaires'!$D373,Listes!$A$54:$E$60,5,FALSE))),('Dépenses forfaitaires'!$E373*(VLOOKUP('Dépenses forfaitaires'!$D373,Listes!$A$54:$E$60,3,FALSE)))+(VLOOKUP('Dépenses forfaitaires'!$D373,Listes!$A$54:$E$60,4,FALSE))))))</f>
        <v/>
      </c>
      <c r="O373" s="99" t="str">
        <f>IF($H373="","",IF($C373=Listes!$B$31,IF('Dépenses forfaitaires'!$E373&lt;=Listes!$B$42,('Dépenses forfaitaires'!$E373*(VLOOKUP('Dépenses forfaitaires'!$D373,Listes!$A$43:$E$49,2,FALSE))),IF('Dépenses forfaitaires'!$E373&gt;Listes!$D$42,('Dépenses forfaitaires'!$E373*(VLOOKUP('Dépenses forfaitaires'!$D373,Listes!$A$43:$E$49,5,FALSE))),('Dépenses forfaitaires'!$E373*(VLOOKUP('Dépenses forfaitaires'!$D373,Listes!$A$43:$E$49,3,FALSE)))+(VLOOKUP('Dépenses forfaitaires'!$D373,Listes!$A$43:$E$49,4,FALSE))))))</f>
        <v/>
      </c>
      <c r="P373" s="99" t="str">
        <f>IF($H373="","",IF($C373=Listes!$B$34,Listes!$I$31,IF($C373=Listes!$B$35,(VLOOKUP('Dépenses forfaitaires'!$F373,Listes!$E$31:$F$36,2,FALSE)),IF($C373=Listes!$B$33,IF('Dépenses forfaitaires'!$E373&lt;=Listes!$A$64,'Dépenses forfaitaires'!$E373*Listes!$A$65,IF('Dépenses forfaitaires'!$E373&gt;Listes!$D$64,'Dépenses forfaitaires'!$E373*Listes!$D$65,(('Dépenses forfaitaires'!$E373*Listes!$B$65)+Listes!$C$65)))))))</f>
        <v/>
      </c>
      <c r="Q373" s="100" t="str">
        <f t="shared" si="11"/>
        <v/>
      </c>
      <c r="R373" s="210"/>
    </row>
    <row r="374" spans="1:18" ht="29.25" customHeight="1" x14ac:dyDescent="0.25">
      <c r="A374" s="43">
        <v>368</v>
      </c>
      <c r="B374" s="19"/>
      <c r="C374" s="19"/>
      <c r="D374" s="19"/>
      <c r="E374" s="19"/>
      <c r="F374" s="19"/>
      <c r="G374" s="19"/>
      <c r="H374" s="106" t="str">
        <f>IF(C374="","",IF(C374="","",(VLOOKUP(C374,Listes!$B$31:$C$35,2,FALSE))))</f>
        <v/>
      </c>
      <c r="I374" s="210" t="str">
        <f t="shared" si="10"/>
        <v/>
      </c>
      <c r="J374" s="210"/>
      <c r="K374" s="210"/>
      <c r="L374" s="210"/>
      <c r="M374" s="100" t="str">
        <f>IF(H374="","",IF(H374="","",(VLOOKUP(H374,Listes!$C$31:$D$35,2,FALSE))))</f>
        <v/>
      </c>
      <c r="N374" s="99" t="str">
        <f>IF($H374="","",IF($C374=Listes!$B$32,IF('Dépenses forfaitaires'!$E374&lt;=Listes!$B$53,('Dépenses forfaitaires'!$E374*(VLOOKUP('Dépenses forfaitaires'!$D374,Listes!$A$54:$E$60,2,FALSE))),IF('Dépenses forfaitaires'!$E374&gt;Listes!$E$53,('Dépenses forfaitaires'!$E374*(VLOOKUP('Dépenses forfaitaires'!$D374,Listes!$A$54:$E$60,5,FALSE))),('Dépenses forfaitaires'!$E374*(VLOOKUP('Dépenses forfaitaires'!$D374,Listes!$A$54:$E$60,3,FALSE)))+(VLOOKUP('Dépenses forfaitaires'!$D374,Listes!$A$54:$E$60,4,FALSE))))))</f>
        <v/>
      </c>
      <c r="O374" s="99" t="str">
        <f>IF($H374="","",IF($C374=Listes!$B$31,IF('Dépenses forfaitaires'!$E374&lt;=Listes!$B$42,('Dépenses forfaitaires'!$E374*(VLOOKUP('Dépenses forfaitaires'!$D374,Listes!$A$43:$E$49,2,FALSE))),IF('Dépenses forfaitaires'!$E374&gt;Listes!$D$42,('Dépenses forfaitaires'!$E374*(VLOOKUP('Dépenses forfaitaires'!$D374,Listes!$A$43:$E$49,5,FALSE))),('Dépenses forfaitaires'!$E374*(VLOOKUP('Dépenses forfaitaires'!$D374,Listes!$A$43:$E$49,3,FALSE)))+(VLOOKUP('Dépenses forfaitaires'!$D374,Listes!$A$43:$E$49,4,FALSE))))))</f>
        <v/>
      </c>
      <c r="P374" s="99" t="str">
        <f>IF($H374="","",IF($C374=Listes!$B$34,Listes!$I$31,IF($C374=Listes!$B$35,(VLOOKUP('Dépenses forfaitaires'!$F374,Listes!$E$31:$F$36,2,FALSE)),IF($C374=Listes!$B$33,IF('Dépenses forfaitaires'!$E374&lt;=Listes!$A$64,'Dépenses forfaitaires'!$E374*Listes!$A$65,IF('Dépenses forfaitaires'!$E374&gt;Listes!$D$64,'Dépenses forfaitaires'!$E374*Listes!$D$65,(('Dépenses forfaitaires'!$E374*Listes!$B$65)+Listes!$C$65)))))))</f>
        <v/>
      </c>
      <c r="Q374" s="100" t="str">
        <f t="shared" si="11"/>
        <v/>
      </c>
      <c r="R374" s="210"/>
    </row>
    <row r="375" spans="1:18" ht="29.25" customHeight="1" x14ac:dyDescent="0.25">
      <c r="A375" s="43">
        <v>369</v>
      </c>
      <c r="B375" s="19"/>
      <c r="C375" s="19"/>
      <c r="D375" s="19"/>
      <c r="E375" s="19"/>
      <c r="F375" s="19"/>
      <c r="G375" s="19"/>
      <c r="H375" s="106" t="str">
        <f>IF(C375="","",IF(C375="","",(VLOOKUP(C375,Listes!$B$31:$C$35,2,FALSE))))</f>
        <v/>
      </c>
      <c r="I375" s="210" t="str">
        <f t="shared" si="10"/>
        <v/>
      </c>
      <c r="J375" s="210"/>
      <c r="K375" s="210"/>
      <c r="L375" s="210"/>
      <c r="M375" s="100" t="str">
        <f>IF(H375="","",IF(H375="","",(VLOOKUP(H375,Listes!$C$31:$D$35,2,FALSE))))</f>
        <v/>
      </c>
      <c r="N375" s="99" t="str">
        <f>IF($H375="","",IF($C375=Listes!$B$32,IF('Dépenses forfaitaires'!$E375&lt;=Listes!$B$53,('Dépenses forfaitaires'!$E375*(VLOOKUP('Dépenses forfaitaires'!$D375,Listes!$A$54:$E$60,2,FALSE))),IF('Dépenses forfaitaires'!$E375&gt;Listes!$E$53,('Dépenses forfaitaires'!$E375*(VLOOKUP('Dépenses forfaitaires'!$D375,Listes!$A$54:$E$60,5,FALSE))),('Dépenses forfaitaires'!$E375*(VLOOKUP('Dépenses forfaitaires'!$D375,Listes!$A$54:$E$60,3,FALSE)))+(VLOOKUP('Dépenses forfaitaires'!$D375,Listes!$A$54:$E$60,4,FALSE))))))</f>
        <v/>
      </c>
      <c r="O375" s="99" t="str">
        <f>IF($H375="","",IF($C375=Listes!$B$31,IF('Dépenses forfaitaires'!$E375&lt;=Listes!$B$42,('Dépenses forfaitaires'!$E375*(VLOOKUP('Dépenses forfaitaires'!$D375,Listes!$A$43:$E$49,2,FALSE))),IF('Dépenses forfaitaires'!$E375&gt;Listes!$D$42,('Dépenses forfaitaires'!$E375*(VLOOKUP('Dépenses forfaitaires'!$D375,Listes!$A$43:$E$49,5,FALSE))),('Dépenses forfaitaires'!$E375*(VLOOKUP('Dépenses forfaitaires'!$D375,Listes!$A$43:$E$49,3,FALSE)))+(VLOOKUP('Dépenses forfaitaires'!$D375,Listes!$A$43:$E$49,4,FALSE))))))</f>
        <v/>
      </c>
      <c r="P375" s="99" t="str">
        <f>IF($H375="","",IF($C375=Listes!$B$34,Listes!$I$31,IF($C375=Listes!$B$35,(VLOOKUP('Dépenses forfaitaires'!$F375,Listes!$E$31:$F$36,2,FALSE)),IF($C375=Listes!$B$33,IF('Dépenses forfaitaires'!$E375&lt;=Listes!$A$64,'Dépenses forfaitaires'!$E375*Listes!$A$65,IF('Dépenses forfaitaires'!$E375&gt;Listes!$D$64,'Dépenses forfaitaires'!$E375*Listes!$D$65,(('Dépenses forfaitaires'!$E375*Listes!$B$65)+Listes!$C$65)))))))</f>
        <v/>
      </c>
      <c r="Q375" s="100" t="str">
        <f t="shared" si="11"/>
        <v/>
      </c>
      <c r="R375" s="210"/>
    </row>
    <row r="376" spans="1:18" ht="29.25" customHeight="1" x14ac:dyDescent="0.25">
      <c r="A376" s="43">
        <v>370</v>
      </c>
      <c r="B376" s="19"/>
      <c r="C376" s="19"/>
      <c r="D376" s="19"/>
      <c r="E376" s="19"/>
      <c r="F376" s="19"/>
      <c r="G376" s="19"/>
      <c r="H376" s="106" t="str">
        <f>IF(C376="","",IF(C376="","",(VLOOKUP(C376,Listes!$B$31:$C$35,2,FALSE))))</f>
        <v/>
      </c>
      <c r="I376" s="210" t="str">
        <f t="shared" si="10"/>
        <v/>
      </c>
      <c r="J376" s="210"/>
      <c r="K376" s="210"/>
      <c r="L376" s="210"/>
      <c r="M376" s="100" t="str">
        <f>IF(H376="","",IF(H376="","",(VLOOKUP(H376,Listes!$C$31:$D$35,2,FALSE))))</f>
        <v/>
      </c>
      <c r="N376" s="99" t="str">
        <f>IF($H376="","",IF($C376=Listes!$B$32,IF('Dépenses forfaitaires'!$E376&lt;=Listes!$B$53,('Dépenses forfaitaires'!$E376*(VLOOKUP('Dépenses forfaitaires'!$D376,Listes!$A$54:$E$60,2,FALSE))),IF('Dépenses forfaitaires'!$E376&gt;Listes!$E$53,('Dépenses forfaitaires'!$E376*(VLOOKUP('Dépenses forfaitaires'!$D376,Listes!$A$54:$E$60,5,FALSE))),('Dépenses forfaitaires'!$E376*(VLOOKUP('Dépenses forfaitaires'!$D376,Listes!$A$54:$E$60,3,FALSE)))+(VLOOKUP('Dépenses forfaitaires'!$D376,Listes!$A$54:$E$60,4,FALSE))))))</f>
        <v/>
      </c>
      <c r="O376" s="99" t="str">
        <f>IF($H376="","",IF($C376=Listes!$B$31,IF('Dépenses forfaitaires'!$E376&lt;=Listes!$B$42,('Dépenses forfaitaires'!$E376*(VLOOKUP('Dépenses forfaitaires'!$D376,Listes!$A$43:$E$49,2,FALSE))),IF('Dépenses forfaitaires'!$E376&gt;Listes!$D$42,('Dépenses forfaitaires'!$E376*(VLOOKUP('Dépenses forfaitaires'!$D376,Listes!$A$43:$E$49,5,FALSE))),('Dépenses forfaitaires'!$E376*(VLOOKUP('Dépenses forfaitaires'!$D376,Listes!$A$43:$E$49,3,FALSE)))+(VLOOKUP('Dépenses forfaitaires'!$D376,Listes!$A$43:$E$49,4,FALSE))))))</f>
        <v/>
      </c>
      <c r="P376" s="99" t="str">
        <f>IF($H376="","",IF($C376=Listes!$B$34,Listes!$I$31,IF($C376=Listes!$B$35,(VLOOKUP('Dépenses forfaitaires'!$F376,Listes!$E$31:$F$36,2,FALSE)),IF($C376=Listes!$B$33,IF('Dépenses forfaitaires'!$E376&lt;=Listes!$A$64,'Dépenses forfaitaires'!$E376*Listes!$A$65,IF('Dépenses forfaitaires'!$E376&gt;Listes!$D$64,'Dépenses forfaitaires'!$E376*Listes!$D$65,(('Dépenses forfaitaires'!$E376*Listes!$B$65)+Listes!$C$65)))))))</f>
        <v/>
      </c>
      <c r="Q376" s="100" t="str">
        <f t="shared" si="11"/>
        <v/>
      </c>
      <c r="R376" s="210"/>
    </row>
    <row r="377" spans="1:18" ht="29.25" customHeight="1" x14ac:dyDescent="0.25">
      <c r="A377" s="43">
        <v>371</v>
      </c>
      <c r="B377" s="19"/>
      <c r="C377" s="19"/>
      <c r="D377" s="19"/>
      <c r="E377" s="19"/>
      <c r="F377" s="19"/>
      <c r="G377" s="19"/>
      <c r="H377" s="106" t="str">
        <f>IF(C377="","",IF(C377="","",(VLOOKUP(C377,Listes!$B$31:$C$35,2,FALSE))))</f>
        <v/>
      </c>
      <c r="I377" s="210" t="str">
        <f t="shared" si="10"/>
        <v/>
      </c>
      <c r="J377" s="210"/>
      <c r="K377" s="210"/>
      <c r="L377" s="210"/>
      <c r="M377" s="100" t="str">
        <f>IF(H377="","",IF(H377="","",(VLOOKUP(H377,Listes!$C$31:$D$35,2,FALSE))))</f>
        <v/>
      </c>
      <c r="N377" s="99" t="str">
        <f>IF($H377="","",IF($C377=Listes!$B$32,IF('Dépenses forfaitaires'!$E377&lt;=Listes!$B$53,('Dépenses forfaitaires'!$E377*(VLOOKUP('Dépenses forfaitaires'!$D377,Listes!$A$54:$E$60,2,FALSE))),IF('Dépenses forfaitaires'!$E377&gt;Listes!$E$53,('Dépenses forfaitaires'!$E377*(VLOOKUP('Dépenses forfaitaires'!$D377,Listes!$A$54:$E$60,5,FALSE))),('Dépenses forfaitaires'!$E377*(VLOOKUP('Dépenses forfaitaires'!$D377,Listes!$A$54:$E$60,3,FALSE)))+(VLOOKUP('Dépenses forfaitaires'!$D377,Listes!$A$54:$E$60,4,FALSE))))))</f>
        <v/>
      </c>
      <c r="O377" s="99" t="str">
        <f>IF($H377="","",IF($C377=Listes!$B$31,IF('Dépenses forfaitaires'!$E377&lt;=Listes!$B$42,('Dépenses forfaitaires'!$E377*(VLOOKUP('Dépenses forfaitaires'!$D377,Listes!$A$43:$E$49,2,FALSE))),IF('Dépenses forfaitaires'!$E377&gt;Listes!$D$42,('Dépenses forfaitaires'!$E377*(VLOOKUP('Dépenses forfaitaires'!$D377,Listes!$A$43:$E$49,5,FALSE))),('Dépenses forfaitaires'!$E377*(VLOOKUP('Dépenses forfaitaires'!$D377,Listes!$A$43:$E$49,3,FALSE)))+(VLOOKUP('Dépenses forfaitaires'!$D377,Listes!$A$43:$E$49,4,FALSE))))))</f>
        <v/>
      </c>
      <c r="P377" s="99" t="str">
        <f>IF($H377="","",IF($C377=Listes!$B$34,Listes!$I$31,IF($C377=Listes!$B$35,(VLOOKUP('Dépenses forfaitaires'!$F377,Listes!$E$31:$F$36,2,FALSE)),IF($C377=Listes!$B$33,IF('Dépenses forfaitaires'!$E377&lt;=Listes!$A$64,'Dépenses forfaitaires'!$E377*Listes!$A$65,IF('Dépenses forfaitaires'!$E377&gt;Listes!$D$64,'Dépenses forfaitaires'!$E377*Listes!$D$65,(('Dépenses forfaitaires'!$E377*Listes!$B$65)+Listes!$C$65)))))))</f>
        <v/>
      </c>
      <c r="Q377" s="100" t="str">
        <f t="shared" si="11"/>
        <v/>
      </c>
      <c r="R377" s="210"/>
    </row>
    <row r="378" spans="1:18" ht="29.25" customHeight="1" x14ac:dyDescent="0.25">
      <c r="A378" s="43">
        <v>372</v>
      </c>
      <c r="B378" s="19"/>
      <c r="C378" s="19"/>
      <c r="D378" s="19"/>
      <c r="E378" s="19"/>
      <c r="F378" s="19"/>
      <c r="G378" s="19"/>
      <c r="H378" s="106" t="str">
        <f>IF(C378="","",IF(C378="","",(VLOOKUP(C378,Listes!$B$31:$C$35,2,FALSE))))</f>
        <v/>
      </c>
      <c r="I378" s="210" t="str">
        <f t="shared" si="10"/>
        <v/>
      </c>
      <c r="J378" s="210"/>
      <c r="K378" s="210"/>
      <c r="L378" s="210"/>
      <c r="M378" s="100" t="str">
        <f>IF(H378="","",IF(H378="","",(VLOOKUP(H378,Listes!$C$31:$D$35,2,FALSE))))</f>
        <v/>
      </c>
      <c r="N378" s="99" t="str">
        <f>IF($H378="","",IF($C378=Listes!$B$32,IF('Dépenses forfaitaires'!$E378&lt;=Listes!$B$53,('Dépenses forfaitaires'!$E378*(VLOOKUP('Dépenses forfaitaires'!$D378,Listes!$A$54:$E$60,2,FALSE))),IF('Dépenses forfaitaires'!$E378&gt;Listes!$E$53,('Dépenses forfaitaires'!$E378*(VLOOKUP('Dépenses forfaitaires'!$D378,Listes!$A$54:$E$60,5,FALSE))),('Dépenses forfaitaires'!$E378*(VLOOKUP('Dépenses forfaitaires'!$D378,Listes!$A$54:$E$60,3,FALSE)))+(VLOOKUP('Dépenses forfaitaires'!$D378,Listes!$A$54:$E$60,4,FALSE))))))</f>
        <v/>
      </c>
      <c r="O378" s="99" t="str">
        <f>IF($H378="","",IF($C378=Listes!$B$31,IF('Dépenses forfaitaires'!$E378&lt;=Listes!$B$42,('Dépenses forfaitaires'!$E378*(VLOOKUP('Dépenses forfaitaires'!$D378,Listes!$A$43:$E$49,2,FALSE))),IF('Dépenses forfaitaires'!$E378&gt;Listes!$D$42,('Dépenses forfaitaires'!$E378*(VLOOKUP('Dépenses forfaitaires'!$D378,Listes!$A$43:$E$49,5,FALSE))),('Dépenses forfaitaires'!$E378*(VLOOKUP('Dépenses forfaitaires'!$D378,Listes!$A$43:$E$49,3,FALSE)))+(VLOOKUP('Dépenses forfaitaires'!$D378,Listes!$A$43:$E$49,4,FALSE))))))</f>
        <v/>
      </c>
      <c r="P378" s="99" t="str">
        <f>IF($H378="","",IF($C378=Listes!$B$34,Listes!$I$31,IF($C378=Listes!$B$35,(VLOOKUP('Dépenses forfaitaires'!$F378,Listes!$E$31:$F$36,2,FALSE)),IF($C378=Listes!$B$33,IF('Dépenses forfaitaires'!$E378&lt;=Listes!$A$64,'Dépenses forfaitaires'!$E378*Listes!$A$65,IF('Dépenses forfaitaires'!$E378&gt;Listes!$D$64,'Dépenses forfaitaires'!$E378*Listes!$D$65,(('Dépenses forfaitaires'!$E378*Listes!$B$65)+Listes!$C$65)))))))</f>
        <v/>
      </c>
      <c r="Q378" s="100" t="str">
        <f t="shared" si="11"/>
        <v/>
      </c>
      <c r="R378" s="210"/>
    </row>
    <row r="379" spans="1:18" ht="29.25" customHeight="1" x14ac:dyDescent="0.25">
      <c r="A379" s="43">
        <v>373</v>
      </c>
      <c r="B379" s="19"/>
      <c r="C379" s="19"/>
      <c r="D379" s="19"/>
      <c r="E379" s="19"/>
      <c r="F379" s="19"/>
      <c r="G379" s="19"/>
      <c r="H379" s="106" t="str">
        <f>IF(C379="","",IF(C379="","",(VLOOKUP(C379,Listes!$B$31:$C$35,2,FALSE))))</f>
        <v/>
      </c>
      <c r="I379" s="210" t="str">
        <f t="shared" si="10"/>
        <v/>
      </c>
      <c r="J379" s="210"/>
      <c r="K379" s="210"/>
      <c r="L379" s="210"/>
      <c r="M379" s="100" t="str">
        <f>IF(H379="","",IF(H379="","",(VLOOKUP(H379,Listes!$C$31:$D$35,2,FALSE))))</f>
        <v/>
      </c>
      <c r="N379" s="99" t="str">
        <f>IF($H379="","",IF($C379=Listes!$B$32,IF('Dépenses forfaitaires'!$E379&lt;=Listes!$B$53,('Dépenses forfaitaires'!$E379*(VLOOKUP('Dépenses forfaitaires'!$D379,Listes!$A$54:$E$60,2,FALSE))),IF('Dépenses forfaitaires'!$E379&gt;Listes!$E$53,('Dépenses forfaitaires'!$E379*(VLOOKUP('Dépenses forfaitaires'!$D379,Listes!$A$54:$E$60,5,FALSE))),('Dépenses forfaitaires'!$E379*(VLOOKUP('Dépenses forfaitaires'!$D379,Listes!$A$54:$E$60,3,FALSE)))+(VLOOKUP('Dépenses forfaitaires'!$D379,Listes!$A$54:$E$60,4,FALSE))))))</f>
        <v/>
      </c>
      <c r="O379" s="99" t="str">
        <f>IF($H379="","",IF($C379=Listes!$B$31,IF('Dépenses forfaitaires'!$E379&lt;=Listes!$B$42,('Dépenses forfaitaires'!$E379*(VLOOKUP('Dépenses forfaitaires'!$D379,Listes!$A$43:$E$49,2,FALSE))),IF('Dépenses forfaitaires'!$E379&gt;Listes!$D$42,('Dépenses forfaitaires'!$E379*(VLOOKUP('Dépenses forfaitaires'!$D379,Listes!$A$43:$E$49,5,FALSE))),('Dépenses forfaitaires'!$E379*(VLOOKUP('Dépenses forfaitaires'!$D379,Listes!$A$43:$E$49,3,FALSE)))+(VLOOKUP('Dépenses forfaitaires'!$D379,Listes!$A$43:$E$49,4,FALSE))))))</f>
        <v/>
      </c>
      <c r="P379" s="99" t="str">
        <f>IF($H379="","",IF($C379=Listes!$B$34,Listes!$I$31,IF($C379=Listes!$B$35,(VLOOKUP('Dépenses forfaitaires'!$F379,Listes!$E$31:$F$36,2,FALSE)),IF($C379=Listes!$B$33,IF('Dépenses forfaitaires'!$E379&lt;=Listes!$A$64,'Dépenses forfaitaires'!$E379*Listes!$A$65,IF('Dépenses forfaitaires'!$E379&gt;Listes!$D$64,'Dépenses forfaitaires'!$E379*Listes!$D$65,(('Dépenses forfaitaires'!$E379*Listes!$B$65)+Listes!$C$65)))))))</f>
        <v/>
      </c>
      <c r="Q379" s="100" t="str">
        <f t="shared" si="11"/>
        <v/>
      </c>
      <c r="R379" s="210"/>
    </row>
    <row r="380" spans="1:18" ht="29.25" customHeight="1" x14ac:dyDescent="0.25">
      <c r="A380" s="43">
        <v>374</v>
      </c>
      <c r="B380" s="19"/>
      <c r="C380" s="19"/>
      <c r="D380" s="19"/>
      <c r="E380" s="19"/>
      <c r="F380" s="19"/>
      <c r="G380" s="19"/>
      <c r="H380" s="106" t="str">
        <f>IF(C380="","",IF(C380="","",(VLOOKUP(C380,Listes!$B$31:$C$35,2,FALSE))))</f>
        <v/>
      </c>
      <c r="I380" s="210" t="str">
        <f t="shared" si="10"/>
        <v/>
      </c>
      <c r="J380" s="210"/>
      <c r="K380" s="210"/>
      <c r="L380" s="210"/>
      <c r="M380" s="100" t="str">
        <f>IF(H380="","",IF(H380="","",(VLOOKUP(H380,Listes!$C$31:$D$35,2,FALSE))))</f>
        <v/>
      </c>
      <c r="N380" s="99" t="str">
        <f>IF($H380="","",IF($C380=Listes!$B$32,IF('Dépenses forfaitaires'!$E380&lt;=Listes!$B$53,('Dépenses forfaitaires'!$E380*(VLOOKUP('Dépenses forfaitaires'!$D380,Listes!$A$54:$E$60,2,FALSE))),IF('Dépenses forfaitaires'!$E380&gt;Listes!$E$53,('Dépenses forfaitaires'!$E380*(VLOOKUP('Dépenses forfaitaires'!$D380,Listes!$A$54:$E$60,5,FALSE))),('Dépenses forfaitaires'!$E380*(VLOOKUP('Dépenses forfaitaires'!$D380,Listes!$A$54:$E$60,3,FALSE)))+(VLOOKUP('Dépenses forfaitaires'!$D380,Listes!$A$54:$E$60,4,FALSE))))))</f>
        <v/>
      </c>
      <c r="O380" s="99" t="str">
        <f>IF($H380="","",IF($C380=Listes!$B$31,IF('Dépenses forfaitaires'!$E380&lt;=Listes!$B$42,('Dépenses forfaitaires'!$E380*(VLOOKUP('Dépenses forfaitaires'!$D380,Listes!$A$43:$E$49,2,FALSE))),IF('Dépenses forfaitaires'!$E380&gt;Listes!$D$42,('Dépenses forfaitaires'!$E380*(VLOOKUP('Dépenses forfaitaires'!$D380,Listes!$A$43:$E$49,5,FALSE))),('Dépenses forfaitaires'!$E380*(VLOOKUP('Dépenses forfaitaires'!$D380,Listes!$A$43:$E$49,3,FALSE)))+(VLOOKUP('Dépenses forfaitaires'!$D380,Listes!$A$43:$E$49,4,FALSE))))))</f>
        <v/>
      </c>
      <c r="P380" s="99" t="str">
        <f>IF($H380="","",IF($C380=Listes!$B$34,Listes!$I$31,IF($C380=Listes!$B$35,(VLOOKUP('Dépenses forfaitaires'!$F380,Listes!$E$31:$F$36,2,FALSE)),IF($C380=Listes!$B$33,IF('Dépenses forfaitaires'!$E380&lt;=Listes!$A$64,'Dépenses forfaitaires'!$E380*Listes!$A$65,IF('Dépenses forfaitaires'!$E380&gt;Listes!$D$64,'Dépenses forfaitaires'!$E380*Listes!$D$65,(('Dépenses forfaitaires'!$E380*Listes!$B$65)+Listes!$C$65)))))))</f>
        <v/>
      </c>
      <c r="Q380" s="100" t="str">
        <f t="shared" si="11"/>
        <v/>
      </c>
      <c r="R380" s="210"/>
    </row>
    <row r="381" spans="1:18" ht="29.25" customHeight="1" x14ac:dyDescent="0.25">
      <c r="A381" s="43">
        <v>375</v>
      </c>
      <c r="B381" s="19"/>
      <c r="C381" s="19"/>
      <c r="D381" s="19"/>
      <c r="E381" s="19"/>
      <c r="F381" s="19"/>
      <c r="G381" s="19"/>
      <c r="H381" s="106" t="str">
        <f>IF(C381="","",IF(C381="","",(VLOOKUP(C381,Listes!$B$31:$C$35,2,FALSE))))</f>
        <v/>
      </c>
      <c r="I381" s="210" t="str">
        <f t="shared" si="10"/>
        <v/>
      </c>
      <c r="J381" s="210"/>
      <c r="K381" s="210"/>
      <c r="L381" s="210"/>
      <c r="M381" s="100" t="str">
        <f>IF(H381="","",IF(H381="","",(VLOOKUP(H381,Listes!$C$31:$D$35,2,FALSE))))</f>
        <v/>
      </c>
      <c r="N381" s="99" t="str">
        <f>IF($H381="","",IF($C381=Listes!$B$32,IF('Dépenses forfaitaires'!$E381&lt;=Listes!$B$53,('Dépenses forfaitaires'!$E381*(VLOOKUP('Dépenses forfaitaires'!$D381,Listes!$A$54:$E$60,2,FALSE))),IF('Dépenses forfaitaires'!$E381&gt;Listes!$E$53,('Dépenses forfaitaires'!$E381*(VLOOKUP('Dépenses forfaitaires'!$D381,Listes!$A$54:$E$60,5,FALSE))),('Dépenses forfaitaires'!$E381*(VLOOKUP('Dépenses forfaitaires'!$D381,Listes!$A$54:$E$60,3,FALSE)))+(VLOOKUP('Dépenses forfaitaires'!$D381,Listes!$A$54:$E$60,4,FALSE))))))</f>
        <v/>
      </c>
      <c r="O381" s="99" t="str">
        <f>IF($H381="","",IF($C381=Listes!$B$31,IF('Dépenses forfaitaires'!$E381&lt;=Listes!$B$42,('Dépenses forfaitaires'!$E381*(VLOOKUP('Dépenses forfaitaires'!$D381,Listes!$A$43:$E$49,2,FALSE))),IF('Dépenses forfaitaires'!$E381&gt;Listes!$D$42,('Dépenses forfaitaires'!$E381*(VLOOKUP('Dépenses forfaitaires'!$D381,Listes!$A$43:$E$49,5,FALSE))),('Dépenses forfaitaires'!$E381*(VLOOKUP('Dépenses forfaitaires'!$D381,Listes!$A$43:$E$49,3,FALSE)))+(VLOOKUP('Dépenses forfaitaires'!$D381,Listes!$A$43:$E$49,4,FALSE))))))</f>
        <v/>
      </c>
      <c r="P381" s="99" t="str">
        <f>IF($H381="","",IF($C381=Listes!$B$34,Listes!$I$31,IF($C381=Listes!$B$35,(VLOOKUP('Dépenses forfaitaires'!$F381,Listes!$E$31:$F$36,2,FALSE)),IF($C381=Listes!$B$33,IF('Dépenses forfaitaires'!$E381&lt;=Listes!$A$64,'Dépenses forfaitaires'!$E381*Listes!$A$65,IF('Dépenses forfaitaires'!$E381&gt;Listes!$D$64,'Dépenses forfaitaires'!$E381*Listes!$D$65,(('Dépenses forfaitaires'!$E381*Listes!$B$65)+Listes!$C$65)))))))</f>
        <v/>
      </c>
      <c r="Q381" s="100" t="str">
        <f t="shared" si="11"/>
        <v/>
      </c>
      <c r="R381" s="210"/>
    </row>
    <row r="382" spans="1:18" ht="29.25" customHeight="1" x14ac:dyDescent="0.25">
      <c r="A382" s="43">
        <v>376</v>
      </c>
      <c r="B382" s="19"/>
      <c r="C382" s="19"/>
      <c r="D382" s="19"/>
      <c r="E382" s="19"/>
      <c r="F382" s="19"/>
      <c r="G382" s="19"/>
      <c r="H382" s="106" t="str">
        <f>IF(C382="","",IF(C382="","",(VLOOKUP(C382,Listes!$B$31:$C$35,2,FALSE))))</f>
        <v/>
      </c>
      <c r="I382" s="210" t="str">
        <f t="shared" si="10"/>
        <v/>
      </c>
      <c r="J382" s="210"/>
      <c r="K382" s="210"/>
      <c r="L382" s="210"/>
      <c r="M382" s="100" t="str">
        <f>IF(H382="","",IF(H382="","",(VLOOKUP(H382,Listes!$C$31:$D$35,2,FALSE))))</f>
        <v/>
      </c>
      <c r="N382" s="99" t="str">
        <f>IF($H382="","",IF($C382=Listes!$B$32,IF('Dépenses forfaitaires'!$E382&lt;=Listes!$B$53,('Dépenses forfaitaires'!$E382*(VLOOKUP('Dépenses forfaitaires'!$D382,Listes!$A$54:$E$60,2,FALSE))),IF('Dépenses forfaitaires'!$E382&gt;Listes!$E$53,('Dépenses forfaitaires'!$E382*(VLOOKUP('Dépenses forfaitaires'!$D382,Listes!$A$54:$E$60,5,FALSE))),('Dépenses forfaitaires'!$E382*(VLOOKUP('Dépenses forfaitaires'!$D382,Listes!$A$54:$E$60,3,FALSE)))+(VLOOKUP('Dépenses forfaitaires'!$D382,Listes!$A$54:$E$60,4,FALSE))))))</f>
        <v/>
      </c>
      <c r="O382" s="99" t="str">
        <f>IF($H382="","",IF($C382=Listes!$B$31,IF('Dépenses forfaitaires'!$E382&lt;=Listes!$B$42,('Dépenses forfaitaires'!$E382*(VLOOKUP('Dépenses forfaitaires'!$D382,Listes!$A$43:$E$49,2,FALSE))),IF('Dépenses forfaitaires'!$E382&gt;Listes!$D$42,('Dépenses forfaitaires'!$E382*(VLOOKUP('Dépenses forfaitaires'!$D382,Listes!$A$43:$E$49,5,FALSE))),('Dépenses forfaitaires'!$E382*(VLOOKUP('Dépenses forfaitaires'!$D382,Listes!$A$43:$E$49,3,FALSE)))+(VLOOKUP('Dépenses forfaitaires'!$D382,Listes!$A$43:$E$49,4,FALSE))))))</f>
        <v/>
      </c>
      <c r="P382" s="99" t="str">
        <f>IF($H382="","",IF($C382=Listes!$B$34,Listes!$I$31,IF($C382=Listes!$B$35,(VLOOKUP('Dépenses forfaitaires'!$F382,Listes!$E$31:$F$36,2,FALSE)),IF($C382=Listes!$B$33,IF('Dépenses forfaitaires'!$E382&lt;=Listes!$A$64,'Dépenses forfaitaires'!$E382*Listes!$A$65,IF('Dépenses forfaitaires'!$E382&gt;Listes!$D$64,'Dépenses forfaitaires'!$E382*Listes!$D$65,(('Dépenses forfaitaires'!$E382*Listes!$B$65)+Listes!$C$65)))))))</f>
        <v/>
      </c>
      <c r="Q382" s="100" t="str">
        <f t="shared" si="11"/>
        <v/>
      </c>
      <c r="R382" s="210"/>
    </row>
    <row r="383" spans="1:18" ht="29.25" customHeight="1" x14ac:dyDescent="0.25">
      <c r="A383" s="43">
        <v>377</v>
      </c>
      <c r="B383" s="19"/>
      <c r="C383" s="19"/>
      <c r="D383" s="19"/>
      <c r="E383" s="19"/>
      <c r="F383" s="19"/>
      <c r="G383" s="19"/>
      <c r="H383" s="106" t="str">
        <f>IF(C383="","",IF(C383="","",(VLOOKUP(C383,Listes!$B$31:$C$35,2,FALSE))))</f>
        <v/>
      </c>
      <c r="I383" s="210" t="str">
        <f t="shared" si="10"/>
        <v/>
      </c>
      <c r="J383" s="210"/>
      <c r="K383" s="210"/>
      <c r="L383" s="210"/>
      <c r="M383" s="100" t="str">
        <f>IF(H383="","",IF(H383="","",(VLOOKUP(H383,Listes!$C$31:$D$35,2,FALSE))))</f>
        <v/>
      </c>
      <c r="N383" s="99" t="str">
        <f>IF($H383="","",IF($C383=Listes!$B$32,IF('Dépenses forfaitaires'!$E383&lt;=Listes!$B$53,('Dépenses forfaitaires'!$E383*(VLOOKUP('Dépenses forfaitaires'!$D383,Listes!$A$54:$E$60,2,FALSE))),IF('Dépenses forfaitaires'!$E383&gt;Listes!$E$53,('Dépenses forfaitaires'!$E383*(VLOOKUP('Dépenses forfaitaires'!$D383,Listes!$A$54:$E$60,5,FALSE))),('Dépenses forfaitaires'!$E383*(VLOOKUP('Dépenses forfaitaires'!$D383,Listes!$A$54:$E$60,3,FALSE)))+(VLOOKUP('Dépenses forfaitaires'!$D383,Listes!$A$54:$E$60,4,FALSE))))))</f>
        <v/>
      </c>
      <c r="O383" s="99" t="str">
        <f>IF($H383="","",IF($C383=Listes!$B$31,IF('Dépenses forfaitaires'!$E383&lt;=Listes!$B$42,('Dépenses forfaitaires'!$E383*(VLOOKUP('Dépenses forfaitaires'!$D383,Listes!$A$43:$E$49,2,FALSE))),IF('Dépenses forfaitaires'!$E383&gt;Listes!$D$42,('Dépenses forfaitaires'!$E383*(VLOOKUP('Dépenses forfaitaires'!$D383,Listes!$A$43:$E$49,5,FALSE))),('Dépenses forfaitaires'!$E383*(VLOOKUP('Dépenses forfaitaires'!$D383,Listes!$A$43:$E$49,3,FALSE)))+(VLOOKUP('Dépenses forfaitaires'!$D383,Listes!$A$43:$E$49,4,FALSE))))))</f>
        <v/>
      </c>
      <c r="P383" s="99" t="str">
        <f>IF($H383="","",IF($C383=Listes!$B$34,Listes!$I$31,IF($C383=Listes!$B$35,(VLOOKUP('Dépenses forfaitaires'!$F383,Listes!$E$31:$F$36,2,FALSE)),IF($C383=Listes!$B$33,IF('Dépenses forfaitaires'!$E383&lt;=Listes!$A$64,'Dépenses forfaitaires'!$E383*Listes!$A$65,IF('Dépenses forfaitaires'!$E383&gt;Listes!$D$64,'Dépenses forfaitaires'!$E383*Listes!$D$65,(('Dépenses forfaitaires'!$E383*Listes!$B$65)+Listes!$C$65)))))))</f>
        <v/>
      </c>
      <c r="Q383" s="100" t="str">
        <f t="shared" si="11"/>
        <v/>
      </c>
      <c r="R383" s="210"/>
    </row>
    <row r="384" spans="1:18" ht="29.25" customHeight="1" x14ac:dyDescent="0.25">
      <c r="A384" s="43">
        <v>378</v>
      </c>
      <c r="B384" s="19"/>
      <c r="C384" s="19"/>
      <c r="D384" s="19"/>
      <c r="E384" s="19"/>
      <c r="F384" s="19"/>
      <c r="G384" s="19"/>
      <c r="H384" s="106" t="str">
        <f>IF(C384="","",IF(C384="","",(VLOOKUP(C384,Listes!$B$31:$C$35,2,FALSE))))</f>
        <v/>
      </c>
      <c r="I384" s="210" t="str">
        <f t="shared" si="10"/>
        <v/>
      </c>
      <c r="J384" s="210"/>
      <c r="K384" s="210"/>
      <c r="L384" s="210"/>
      <c r="M384" s="100" t="str">
        <f>IF(H384="","",IF(H384="","",(VLOOKUP(H384,Listes!$C$31:$D$35,2,FALSE))))</f>
        <v/>
      </c>
      <c r="N384" s="99" t="str">
        <f>IF($H384="","",IF($C384=Listes!$B$32,IF('Dépenses forfaitaires'!$E384&lt;=Listes!$B$53,('Dépenses forfaitaires'!$E384*(VLOOKUP('Dépenses forfaitaires'!$D384,Listes!$A$54:$E$60,2,FALSE))),IF('Dépenses forfaitaires'!$E384&gt;Listes!$E$53,('Dépenses forfaitaires'!$E384*(VLOOKUP('Dépenses forfaitaires'!$D384,Listes!$A$54:$E$60,5,FALSE))),('Dépenses forfaitaires'!$E384*(VLOOKUP('Dépenses forfaitaires'!$D384,Listes!$A$54:$E$60,3,FALSE)))+(VLOOKUP('Dépenses forfaitaires'!$D384,Listes!$A$54:$E$60,4,FALSE))))))</f>
        <v/>
      </c>
      <c r="O384" s="99" t="str">
        <f>IF($H384="","",IF($C384=Listes!$B$31,IF('Dépenses forfaitaires'!$E384&lt;=Listes!$B$42,('Dépenses forfaitaires'!$E384*(VLOOKUP('Dépenses forfaitaires'!$D384,Listes!$A$43:$E$49,2,FALSE))),IF('Dépenses forfaitaires'!$E384&gt;Listes!$D$42,('Dépenses forfaitaires'!$E384*(VLOOKUP('Dépenses forfaitaires'!$D384,Listes!$A$43:$E$49,5,FALSE))),('Dépenses forfaitaires'!$E384*(VLOOKUP('Dépenses forfaitaires'!$D384,Listes!$A$43:$E$49,3,FALSE)))+(VLOOKUP('Dépenses forfaitaires'!$D384,Listes!$A$43:$E$49,4,FALSE))))))</f>
        <v/>
      </c>
      <c r="P384" s="99" t="str">
        <f>IF($H384="","",IF($C384=Listes!$B$34,Listes!$I$31,IF($C384=Listes!$B$35,(VLOOKUP('Dépenses forfaitaires'!$F384,Listes!$E$31:$F$36,2,FALSE)),IF($C384=Listes!$B$33,IF('Dépenses forfaitaires'!$E384&lt;=Listes!$A$64,'Dépenses forfaitaires'!$E384*Listes!$A$65,IF('Dépenses forfaitaires'!$E384&gt;Listes!$D$64,'Dépenses forfaitaires'!$E384*Listes!$D$65,(('Dépenses forfaitaires'!$E384*Listes!$B$65)+Listes!$C$65)))))))</f>
        <v/>
      </c>
      <c r="Q384" s="100" t="str">
        <f t="shared" si="11"/>
        <v/>
      </c>
      <c r="R384" s="210"/>
    </row>
    <row r="385" spans="1:18" ht="29.25" customHeight="1" x14ac:dyDescent="0.25">
      <c r="A385" s="43">
        <v>379</v>
      </c>
      <c r="B385" s="19"/>
      <c r="C385" s="19"/>
      <c r="D385" s="19"/>
      <c r="E385" s="19"/>
      <c r="F385" s="19"/>
      <c r="G385" s="19"/>
      <c r="H385" s="106" t="str">
        <f>IF(C385="","",IF(C385="","",(VLOOKUP(C385,Listes!$B$31:$C$35,2,FALSE))))</f>
        <v/>
      </c>
      <c r="I385" s="210" t="str">
        <f t="shared" si="10"/>
        <v/>
      </c>
      <c r="J385" s="210"/>
      <c r="K385" s="210"/>
      <c r="L385" s="210"/>
      <c r="M385" s="100" t="str">
        <f>IF(H385="","",IF(H385="","",(VLOOKUP(H385,Listes!$C$31:$D$35,2,FALSE))))</f>
        <v/>
      </c>
      <c r="N385" s="99" t="str">
        <f>IF($H385="","",IF($C385=Listes!$B$32,IF('Dépenses forfaitaires'!$E385&lt;=Listes!$B$53,('Dépenses forfaitaires'!$E385*(VLOOKUP('Dépenses forfaitaires'!$D385,Listes!$A$54:$E$60,2,FALSE))),IF('Dépenses forfaitaires'!$E385&gt;Listes!$E$53,('Dépenses forfaitaires'!$E385*(VLOOKUP('Dépenses forfaitaires'!$D385,Listes!$A$54:$E$60,5,FALSE))),('Dépenses forfaitaires'!$E385*(VLOOKUP('Dépenses forfaitaires'!$D385,Listes!$A$54:$E$60,3,FALSE)))+(VLOOKUP('Dépenses forfaitaires'!$D385,Listes!$A$54:$E$60,4,FALSE))))))</f>
        <v/>
      </c>
      <c r="O385" s="99" t="str">
        <f>IF($H385="","",IF($C385=Listes!$B$31,IF('Dépenses forfaitaires'!$E385&lt;=Listes!$B$42,('Dépenses forfaitaires'!$E385*(VLOOKUP('Dépenses forfaitaires'!$D385,Listes!$A$43:$E$49,2,FALSE))),IF('Dépenses forfaitaires'!$E385&gt;Listes!$D$42,('Dépenses forfaitaires'!$E385*(VLOOKUP('Dépenses forfaitaires'!$D385,Listes!$A$43:$E$49,5,FALSE))),('Dépenses forfaitaires'!$E385*(VLOOKUP('Dépenses forfaitaires'!$D385,Listes!$A$43:$E$49,3,FALSE)))+(VLOOKUP('Dépenses forfaitaires'!$D385,Listes!$A$43:$E$49,4,FALSE))))))</f>
        <v/>
      </c>
      <c r="P385" s="99" t="str">
        <f>IF($H385="","",IF($C385=Listes!$B$34,Listes!$I$31,IF($C385=Listes!$B$35,(VLOOKUP('Dépenses forfaitaires'!$F385,Listes!$E$31:$F$36,2,FALSE)),IF($C385=Listes!$B$33,IF('Dépenses forfaitaires'!$E385&lt;=Listes!$A$64,'Dépenses forfaitaires'!$E385*Listes!$A$65,IF('Dépenses forfaitaires'!$E385&gt;Listes!$D$64,'Dépenses forfaitaires'!$E385*Listes!$D$65,(('Dépenses forfaitaires'!$E385*Listes!$B$65)+Listes!$C$65)))))))</f>
        <v/>
      </c>
      <c r="Q385" s="100" t="str">
        <f t="shared" si="11"/>
        <v/>
      </c>
      <c r="R385" s="210"/>
    </row>
    <row r="386" spans="1:18" ht="29.25" customHeight="1" x14ac:dyDescent="0.25">
      <c r="A386" s="43">
        <v>380</v>
      </c>
      <c r="B386" s="19"/>
      <c r="C386" s="19"/>
      <c r="D386" s="19"/>
      <c r="E386" s="19"/>
      <c r="F386" s="19"/>
      <c r="G386" s="19"/>
      <c r="H386" s="106" t="str">
        <f>IF(C386="","",IF(C386="","",(VLOOKUP(C386,Listes!$B$31:$C$35,2,FALSE))))</f>
        <v/>
      </c>
      <c r="I386" s="210" t="str">
        <f t="shared" si="10"/>
        <v/>
      </c>
      <c r="J386" s="210"/>
      <c r="K386" s="210"/>
      <c r="L386" s="210"/>
      <c r="M386" s="100" t="str">
        <f>IF(H386="","",IF(H386="","",(VLOOKUP(H386,Listes!$C$31:$D$35,2,FALSE))))</f>
        <v/>
      </c>
      <c r="N386" s="99" t="str">
        <f>IF($H386="","",IF($C386=Listes!$B$32,IF('Dépenses forfaitaires'!$E386&lt;=Listes!$B$53,('Dépenses forfaitaires'!$E386*(VLOOKUP('Dépenses forfaitaires'!$D386,Listes!$A$54:$E$60,2,FALSE))),IF('Dépenses forfaitaires'!$E386&gt;Listes!$E$53,('Dépenses forfaitaires'!$E386*(VLOOKUP('Dépenses forfaitaires'!$D386,Listes!$A$54:$E$60,5,FALSE))),('Dépenses forfaitaires'!$E386*(VLOOKUP('Dépenses forfaitaires'!$D386,Listes!$A$54:$E$60,3,FALSE)))+(VLOOKUP('Dépenses forfaitaires'!$D386,Listes!$A$54:$E$60,4,FALSE))))))</f>
        <v/>
      </c>
      <c r="O386" s="99" t="str">
        <f>IF($H386="","",IF($C386=Listes!$B$31,IF('Dépenses forfaitaires'!$E386&lt;=Listes!$B$42,('Dépenses forfaitaires'!$E386*(VLOOKUP('Dépenses forfaitaires'!$D386,Listes!$A$43:$E$49,2,FALSE))),IF('Dépenses forfaitaires'!$E386&gt;Listes!$D$42,('Dépenses forfaitaires'!$E386*(VLOOKUP('Dépenses forfaitaires'!$D386,Listes!$A$43:$E$49,5,FALSE))),('Dépenses forfaitaires'!$E386*(VLOOKUP('Dépenses forfaitaires'!$D386,Listes!$A$43:$E$49,3,FALSE)))+(VLOOKUP('Dépenses forfaitaires'!$D386,Listes!$A$43:$E$49,4,FALSE))))))</f>
        <v/>
      </c>
      <c r="P386" s="99" t="str">
        <f>IF($H386="","",IF($C386=Listes!$B$34,Listes!$I$31,IF($C386=Listes!$B$35,(VLOOKUP('Dépenses forfaitaires'!$F386,Listes!$E$31:$F$36,2,FALSE)),IF($C386=Listes!$B$33,IF('Dépenses forfaitaires'!$E386&lt;=Listes!$A$64,'Dépenses forfaitaires'!$E386*Listes!$A$65,IF('Dépenses forfaitaires'!$E386&gt;Listes!$D$64,'Dépenses forfaitaires'!$E386*Listes!$D$65,(('Dépenses forfaitaires'!$E386*Listes!$B$65)+Listes!$C$65)))))))</f>
        <v/>
      </c>
      <c r="Q386" s="100" t="str">
        <f t="shared" si="11"/>
        <v/>
      </c>
      <c r="R386" s="210"/>
    </row>
    <row r="387" spans="1:18" ht="29.25" customHeight="1" x14ac:dyDescent="0.25">
      <c r="A387" s="43">
        <v>381</v>
      </c>
      <c r="B387" s="19"/>
      <c r="C387" s="19"/>
      <c r="D387" s="19"/>
      <c r="E387" s="19"/>
      <c r="F387" s="19"/>
      <c r="G387" s="19"/>
      <c r="H387" s="106" t="str">
        <f>IF(C387="","",IF(C387="","",(VLOOKUP(C387,Listes!$B$31:$C$35,2,FALSE))))</f>
        <v/>
      </c>
      <c r="I387" s="210" t="str">
        <f t="shared" si="10"/>
        <v/>
      </c>
      <c r="J387" s="210"/>
      <c r="K387" s="210"/>
      <c r="L387" s="210"/>
      <c r="M387" s="100" t="str">
        <f>IF(H387="","",IF(H387="","",(VLOOKUP(H387,Listes!$C$31:$D$35,2,FALSE))))</f>
        <v/>
      </c>
      <c r="N387" s="99" t="str">
        <f>IF($H387="","",IF($C387=Listes!$B$32,IF('Dépenses forfaitaires'!$E387&lt;=Listes!$B$53,('Dépenses forfaitaires'!$E387*(VLOOKUP('Dépenses forfaitaires'!$D387,Listes!$A$54:$E$60,2,FALSE))),IF('Dépenses forfaitaires'!$E387&gt;Listes!$E$53,('Dépenses forfaitaires'!$E387*(VLOOKUP('Dépenses forfaitaires'!$D387,Listes!$A$54:$E$60,5,FALSE))),('Dépenses forfaitaires'!$E387*(VLOOKUP('Dépenses forfaitaires'!$D387,Listes!$A$54:$E$60,3,FALSE)))+(VLOOKUP('Dépenses forfaitaires'!$D387,Listes!$A$54:$E$60,4,FALSE))))))</f>
        <v/>
      </c>
      <c r="O387" s="99" t="str">
        <f>IF($H387="","",IF($C387=Listes!$B$31,IF('Dépenses forfaitaires'!$E387&lt;=Listes!$B$42,('Dépenses forfaitaires'!$E387*(VLOOKUP('Dépenses forfaitaires'!$D387,Listes!$A$43:$E$49,2,FALSE))),IF('Dépenses forfaitaires'!$E387&gt;Listes!$D$42,('Dépenses forfaitaires'!$E387*(VLOOKUP('Dépenses forfaitaires'!$D387,Listes!$A$43:$E$49,5,FALSE))),('Dépenses forfaitaires'!$E387*(VLOOKUP('Dépenses forfaitaires'!$D387,Listes!$A$43:$E$49,3,FALSE)))+(VLOOKUP('Dépenses forfaitaires'!$D387,Listes!$A$43:$E$49,4,FALSE))))))</f>
        <v/>
      </c>
      <c r="P387" s="99" t="str">
        <f>IF($H387="","",IF($C387=Listes!$B$34,Listes!$I$31,IF($C387=Listes!$B$35,(VLOOKUP('Dépenses forfaitaires'!$F387,Listes!$E$31:$F$36,2,FALSE)),IF($C387=Listes!$B$33,IF('Dépenses forfaitaires'!$E387&lt;=Listes!$A$64,'Dépenses forfaitaires'!$E387*Listes!$A$65,IF('Dépenses forfaitaires'!$E387&gt;Listes!$D$64,'Dépenses forfaitaires'!$E387*Listes!$D$65,(('Dépenses forfaitaires'!$E387*Listes!$B$65)+Listes!$C$65)))))))</f>
        <v/>
      </c>
      <c r="Q387" s="100" t="str">
        <f t="shared" si="11"/>
        <v/>
      </c>
      <c r="R387" s="210"/>
    </row>
    <row r="388" spans="1:18" ht="29.25" customHeight="1" x14ac:dyDescent="0.25">
      <c r="A388" s="43">
        <v>382</v>
      </c>
      <c r="B388" s="19"/>
      <c r="C388" s="19"/>
      <c r="D388" s="19"/>
      <c r="E388" s="19"/>
      <c r="F388" s="19"/>
      <c r="G388" s="19"/>
      <c r="H388" s="106" t="str">
        <f>IF(C388="","",IF(C388="","",(VLOOKUP(C388,Listes!$B$31:$C$35,2,FALSE))))</f>
        <v/>
      </c>
      <c r="I388" s="210" t="str">
        <f t="shared" si="10"/>
        <v/>
      </c>
      <c r="J388" s="210"/>
      <c r="K388" s="210"/>
      <c r="L388" s="210"/>
      <c r="M388" s="100" t="str">
        <f>IF(H388="","",IF(H388="","",(VLOOKUP(H388,Listes!$C$31:$D$35,2,FALSE))))</f>
        <v/>
      </c>
      <c r="N388" s="99" t="str">
        <f>IF($H388="","",IF($C388=Listes!$B$32,IF('Dépenses forfaitaires'!$E388&lt;=Listes!$B$53,('Dépenses forfaitaires'!$E388*(VLOOKUP('Dépenses forfaitaires'!$D388,Listes!$A$54:$E$60,2,FALSE))),IF('Dépenses forfaitaires'!$E388&gt;Listes!$E$53,('Dépenses forfaitaires'!$E388*(VLOOKUP('Dépenses forfaitaires'!$D388,Listes!$A$54:$E$60,5,FALSE))),('Dépenses forfaitaires'!$E388*(VLOOKUP('Dépenses forfaitaires'!$D388,Listes!$A$54:$E$60,3,FALSE)))+(VLOOKUP('Dépenses forfaitaires'!$D388,Listes!$A$54:$E$60,4,FALSE))))))</f>
        <v/>
      </c>
      <c r="O388" s="99" t="str">
        <f>IF($H388="","",IF($C388=Listes!$B$31,IF('Dépenses forfaitaires'!$E388&lt;=Listes!$B$42,('Dépenses forfaitaires'!$E388*(VLOOKUP('Dépenses forfaitaires'!$D388,Listes!$A$43:$E$49,2,FALSE))),IF('Dépenses forfaitaires'!$E388&gt;Listes!$D$42,('Dépenses forfaitaires'!$E388*(VLOOKUP('Dépenses forfaitaires'!$D388,Listes!$A$43:$E$49,5,FALSE))),('Dépenses forfaitaires'!$E388*(VLOOKUP('Dépenses forfaitaires'!$D388,Listes!$A$43:$E$49,3,FALSE)))+(VLOOKUP('Dépenses forfaitaires'!$D388,Listes!$A$43:$E$49,4,FALSE))))))</f>
        <v/>
      </c>
      <c r="P388" s="99" t="str">
        <f>IF($H388="","",IF($C388=Listes!$B$34,Listes!$I$31,IF($C388=Listes!$B$35,(VLOOKUP('Dépenses forfaitaires'!$F388,Listes!$E$31:$F$36,2,FALSE)),IF($C388=Listes!$B$33,IF('Dépenses forfaitaires'!$E388&lt;=Listes!$A$64,'Dépenses forfaitaires'!$E388*Listes!$A$65,IF('Dépenses forfaitaires'!$E388&gt;Listes!$D$64,'Dépenses forfaitaires'!$E388*Listes!$D$65,(('Dépenses forfaitaires'!$E388*Listes!$B$65)+Listes!$C$65)))))))</f>
        <v/>
      </c>
      <c r="Q388" s="100" t="str">
        <f t="shared" si="11"/>
        <v/>
      </c>
      <c r="R388" s="210"/>
    </row>
    <row r="389" spans="1:18" ht="29.25" customHeight="1" x14ac:dyDescent="0.25">
      <c r="A389" s="43">
        <v>383</v>
      </c>
      <c r="B389" s="19"/>
      <c r="C389" s="19"/>
      <c r="D389" s="19"/>
      <c r="E389" s="19"/>
      <c r="F389" s="19"/>
      <c r="G389" s="19"/>
      <c r="H389" s="106" t="str">
        <f>IF(C389="","",IF(C389="","",(VLOOKUP(C389,Listes!$B$31:$C$35,2,FALSE))))</f>
        <v/>
      </c>
      <c r="I389" s="210" t="str">
        <f t="shared" si="10"/>
        <v/>
      </c>
      <c r="J389" s="210"/>
      <c r="K389" s="210"/>
      <c r="L389" s="210"/>
      <c r="M389" s="100" t="str">
        <f>IF(H389="","",IF(H389="","",(VLOOKUP(H389,Listes!$C$31:$D$35,2,FALSE))))</f>
        <v/>
      </c>
      <c r="N389" s="99" t="str">
        <f>IF($H389="","",IF($C389=Listes!$B$32,IF('Dépenses forfaitaires'!$E389&lt;=Listes!$B$53,('Dépenses forfaitaires'!$E389*(VLOOKUP('Dépenses forfaitaires'!$D389,Listes!$A$54:$E$60,2,FALSE))),IF('Dépenses forfaitaires'!$E389&gt;Listes!$E$53,('Dépenses forfaitaires'!$E389*(VLOOKUP('Dépenses forfaitaires'!$D389,Listes!$A$54:$E$60,5,FALSE))),('Dépenses forfaitaires'!$E389*(VLOOKUP('Dépenses forfaitaires'!$D389,Listes!$A$54:$E$60,3,FALSE)))+(VLOOKUP('Dépenses forfaitaires'!$D389,Listes!$A$54:$E$60,4,FALSE))))))</f>
        <v/>
      </c>
      <c r="O389" s="99" t="str">
        <f>IF($H389="","",IF($C389=Listes!$B$31,IF('Dépenses forfaitaires'!$E389&lt;=Listes!$B$42,('Dépenses forfaitaires'!$E389*(VLOOKUP('Dépenses forfaitaires'!$D389,Listes!$A$43:$E$49,2,FALSE))),IF('Dépenses forfaitaires'!$E389&gt;Listes!$D$42,('Dépenses forfaitaires'!$E389*(VLOOKUP('Dépenses forfaitaires'!$D389,Listes!$A$43:$E$49,5,FALSE))),('Dépenses forfaitaires'!$E389*(VLOOKUP('Dépenses forfaitaires'!$D389,Listes!$A$43:$E$49,3,FALSE)))+(VLOOKUP('Dépenses forfaitaires'!$D389,Listes!$A$43:$E$49,4,FALSE))))))</f>
        <v/>
      </c>
      <c r="P389" s="99" t="str">
        <f>IF($H389="","",IF($C389=Listes!$B$34,Listes!$I$31,IF($C389=Listes!$B$35,(VLOOKUP('Dépenses forfaitaires'!$F389,Listes!$E$31:$F$36,2,FALSE)),IF($C389=Listes!$B$33,IF('Dépenses forfaitaires'!$E389&lt;=Listes!$A$64,'Dépenses forfaitaires'!$E389*Listes!$A$65,IF('Dépenses forfaitaires'!$E389&gt;Listes!$D$64,'Dépenses forfaitaires'!$E389*Listes!$D$65,(('Dépenses forfaitaires'!$E389*Listes!$B$65)+Listes!$C$65)))))))</f>
        <v/>
      </c>
      <c r="Q389" s="100" t="str">
        <f t="shared" si="11"/>
        <v/>
      </c>
      <c r="R389" s="210"/>
    </row>
    <row r="390" spans="1:18" ht="29.25" customHeight="1" x14ac:dyDescent="0.25">
      <c r="A390" s="43">
        <v>384</v>
      </c>
      <c r="B390" s="19"/>
      <c r="C390" s="19"/>
      <c r="D390" s="19"/>
      <c r="E390" s="19"/>
      <c r="F390" s="19"/>
      <c r="G390" s="19"/>
      <c r="H390" s="106" t="str">
        <f>IF(C390="","",IF(C390="","",(VLOOKUP(C390,Listes!$B$31:$C$35,2,FALSE))))</f>
        <v/>
      </c>
      <c r="I390" s="210" t="str">
        <f t="shared" si="10"/>
        <v/>
      </c>
      <c r="J390" s="210"/>
      <c r="K390" s="210"/>
      <c r="L390" s="210"/>
      <c r="M390" s="100" t="str">
        <f>IF(H390="","",IF(H390="","",(VLOOKUP(H390,Listes!$C$31:$D$35,2,FALSE))))</f>
        <v/>
      </c>
      <c r="N390" s="99" t="str">
        <f>IF($H390="","",IF($C390=Listes!$B$32,IF('Dépenses forfaitaires'!$E390&lt;=Listes!$B$53,('Dépenses forfaitaires'!$E390*(VLOOKUP('Dépenses forfaitaires'!$D390,Listes!$A$54:$E$60,2,FALSE))),IF('Dépenses forfaitaires'!$E390&gt;Listes!$E$53,('Dépenses forfaitaires'!$E390*(VLOOKUP('Dépenses forfaitaires'!$D390,Listes!$A$54:$E$60,5,FALSE))),('Dépenses forfaitaires'!$E390*(VLOOKUP('Dépenses forfaitaires'!$D390,Listes!$A$54:$E$60,3,FALSE)))+(VLOOKUP('Dépenses forfaitaires'!$D390,Listes!$A$54:$E$60,4,FALSE))))))</f>
        <v/>
      </c>
      <c r="O390" s="99" t="str">
        <f>IF($H390="","",IF($C390=Listes!$B$31,IF('Dépenses forfaitaires'!$E390&lt;=Listes!$B$42,('Dépenses forfaitaires'!$E390*(VLOOKUP('Dépenses forfaitaires'!$D390,Listes!$A$43:$E$49,2,FALSE))),IF('Dépenses forfaitaires'!$E390&gt;Listes!$D$42,('Dépenses forfaitaires'!$E390*(VLOOKUP('Dépenses forfaitaires'!$D390,Listes!$A$43:$E$49,5,FALSE))),('Dépenses forfaitaires'!$E390*(VLOOKUP('Dépenses forfaitaires'!$D390,Listes!$A$43:$E$49,3,FALSE)))+(VLOOKUP('Dépenses forfaitaires'!$D390,Listes!$A$43:$E$49,4,FALSE))))))</f>
        <v/>
      </c>
      <c r="P390" s="99" t="str">
        <f>IF($H390="","",IF($C390=Listes!$B$34,Listes!$I$31,IF($C390=Listes!$B$35,(VLOOKUP('Dépenses forfaitaires'!$F390,Listes!$E$31:$F$36,2,FALSE)),IF($C390=Listes!$B$33,IF('Dépenses forfaitaires'!$E390&lt;=Listes!$A$64,'Dépenses forfaitaires'!$E390*Listes!$A$65,IF('Dépenses forfaitaires'!$E390&gt;Listes!$D$64,'Dépenses forfaitaires'!$E390*Listes!$D$65,(('Dépenses forfaitaires'!$E390*Listes!$B$65)+Listes!$C$65)))))))</f>
        <v/>
      </c>
      <c r="Q390" s="100" t="str">
        <f t="shared" si="11"/>
        <v/>
      </c>
      <c r="R390" s="210"/>
    </row>
    <row r="391" spans="1:18" ht="29.25" customHeight="1" x14ac:dyDescent="0.25">
      <c r="A391" s="43">
        <v>385</v>
      </c>
      <c r="B391" s="19"/>
      <c r="C391" s="19"/>
      <c r="D391" s="19"/>
      <c r="E391" s="19"/>
      <c r="F391" s="19"/>
      <c r="G391" s="19"/>
      <c r="H391" s="106" t="str">
        <f>IF(C391="","",IF(C391="","",(VLOOKUP(C391,Listes!$B$31:$C$35,2,FALSE))))</f>
        <v/>
      </c>
      <c r="I391" s="210" t="str">
        <f t="shared" si="10"/>
        <v/>
      </c>
      <c r="J391" s="210"/>
      <c r="K391" s="210"/>
      <c r="L391" s="210"/>
      <c r="M391" s="100" t="str">
        <f>IF(H391="","",IF(H391="","",(VLOOKUP(H391,Listes!$C$31:$D$35,2,FALSE))))</f>
        <v/>
      </c>
      <c r="N391" s="99" t="str">
        <f>IF($H391="","",IF($C391=Listes!$B$32,IF('Dépenses forfaitaires'!$E391&lt;=Listes!$B$53,('Dépenses forfaitaires'!$E391*(VLOOKUP('Dépenses forfaitaires'!$D391,Listes!$A$54:$E$60,2,FALSE))),IF('Dépenses forfaitaires'!$E391&gt;Listes!$E$53,('Dépenses forfaitaires'!$E391*(VLOOKUP('Dépenses forfaitaires'!$D391,Listes!$A$54:$E$60,5,FALSE))),('Dépenses forfaitaires'!$E391*(VLOOKUP('Dépenses forfaitaires'!$D391,Listes!$A$54:$E$60,3,FALSE)))+(VLOOKUP('Dépenses forfaitaires'!$D391,Listes!$A$54:$E$60,4,FALSE))))))</f>
        <v/>
      </c>
      <c r="O391" s="99" t="str">
        <f>IF($H391="","",IF($C391=Listes!$B$31,IF('Dépenses forfaitaires'!$E391&lt;=Listes!$B$42,('Dépenses forfaitaires'!$E391*(VLOOKUP('Dépenses forfaitaires'!$D391,Listes!$A$43:$E$49,2,FALSE))),IF('Dépenses forfaitaires'!$E391&gt;Listes!$D$42,('Dépenses forfaitaires'!$E391*(VLOOKUP('Dépenses forfaitaires'!$D391,Listes!$A$43:$E$49,5,FALSE))),('Dépenses forfaitaires'!$E391*(VLOOKUP('Dépenses forfaitaires'!$D391,Listes!$A$43:$E$49,3,FALSE)))+(VLOOKUP('Dépenses forfaitaires'!$D391,Listes!$A$43:$E$49,4,FALSE))))))</f>
        <v/>
      </c>
      <c r="P391" s="99" t="str">
        <f>IF($H391="","",IF($C391=Listes!$B$34,Listes!$I$31,IF($C391=Listes!$B$35,(VLOOKUP('Dépenses forfaitaires'!$F391,Listes!$E$31:$F$36,2,FALSE)),IF($C391=Listes!$B$33,IF('Dépenses forfaitaires'!$E391&lt;=Listes!$A$64,'Dépenses forfaitaires'!$E391*Listes!$A$65,IF('Dépenses forfaitaires'!$E391&gt;Listes!$D$64,'Dépenses forfaitaires'!$E391*Listes!$D$65,(('Dépenses forfaitaires'!$E391*Listes!$B$65)+Listes!$C$65)))))))</f>
        <v/>
      </c>
      <c r="Q391" s="100" t="str">
        <f t="shared" si="11"/>
        <v/>
      </c>
      <c r="R391" s="210"/>
    </row>
    <row r="392" spans="1:18" ht="29.25" customHeight="1" x14ac:dyDescent="0.25">
      <c r="A392" s="43">
        <v>386</v>
      </c>
      <c r="B392" s="19"/>
      <c r="C392" s="19"/>
      <c r="D392" s="19"/>
      <c r="E392" s="19"/>
      <c r="F392" s="19"/>
      <c r="G392" s="19"/>
      <c r="H392" s="106" t="str">
        <f>IF(C392="","",IF(C392="","",(VLOOKUP(C392,Listes!$B$31:$C$35,2,FALSE))))</f>
        <v/>
      </c>
      <c r="I392" s="210" t="str">
        <f t="shared" ref="I392:I455" si="12">IF(H392="Frais de déplacement (barèmes kilométriques) ",1,"")</f>
        <v/>
      </c>
      <c r="J392" s="210"/>
      <c r="K392" s="210"/>
      <c r="L392" s="210"/>
      <c r="M392" s="100" t="str">
        <f>IF(H392="","",IF(H392="","",(VLOOKUP(H392,Listes!$C$31:$D$35,2,FALSE))))</f>
        <v/>
      </c>
      <c r="N392" s="99" t="str">
        <f>IF($H392="","",IF($C392=Listes!$B$32,IF('Dépenses forfaitaires'!$E392&lt;=Listes!$B$53,('Dépenses forfaitaires'!$E392*(VLOOKUP('Dépenses forfaitaires'!$D392,Listes!$A$54:$E$60,2,FALSE))),IF('Dépenses forfaitaires'!$E392&gt;Listes!$E$53,('Dépenses forfaitaires'!$E392*(VLOOKUP('Dépenses forfaitaires'!$D392,Listes!$A$54:$E$60,5,FALSE))),('Dépenses forfaitaires'!$E392*(VLOOKUP('Dépenses forfaitaires'!$D392,Listes!$A$54:$E$60,3,FALSE)))+(VLOOKUP('Dépenses forfaitaires'!$D392,Listes!$A$54:$E$60,4,FALSE))))))</f>
        <v/>
      </c>
      <c r="O392" s="99" t="str">
        <f>IF($H392="","",IF($C392=Listes!$B$31,IF('Dépenses forfaitaires'!$E392&lt;=Listes!$B$42,('Dépenses forfaitaires'!$E392*(VLOOKUP('Dépenses forfaitaires'!$D392,Listes!$A$43:$E$49,2,FALSE))),IF('Dépenses forfaitaires'!$E392&gt;Listes!$D$42,('Dépenses forfaitaires'!$E392*(VLOOKUP('Dépenses forfaitaires'!$D392,Listes!$A$43:$E$49,5,FALSE))),('Dépenses forfaitaires'!$E392*(VLOOKUP('Dépenses forfaitaires'!$D392,Listes!$A$43:$E$49,3,FALSE)))+(VLOOKUP('Dépenses forfaitaires'!$D392,Listes!$A$43:$E$49,4,FALSE))))))</f>
        <v/>
      </c>
      <c r="P392" s="99" t="str">
        <f>IF($H392="","",IF($C392=Listes!$B$34,Listes!$I$31,IF($C392=Listes!$B$35,(VLOOKUP('Dépenses forfaitaires'!$F392,Listes!$E$31:$F$36,2,FALSE)),IF($C392=Listes!$B$33,IF('Dépenses forfaitaires'!$E392&lt;=Listes!$A$64,'Dépenses forfaitaires'!$E392*Listes!$A$65,IF('Dépenses forfaitaires'!$E392&gt;Listes!$D$64,'Dépenses forfaitaires'!$E392*Listes!$D$65,(('Dépenses forfaitaires'!$E392*Listes!$B$65)+Listes!$C$65)))))))</f>
        <v/>
      </c>
      <c r="Q392" s="100" t="str">
        <f t="shared" ref="Q392:Q455" si="13">IF($I392="","",($P392+$O392+$N392)*$I392)</f>
        <v/>
      </c>
      <c r="R392" s="210"/>
    </row>
    <row r="393" spans="1:18" ht="29.25" customHeight="1" x14ac:dyDescent="0.25">
      <c r="A393" s="43">
        <v>387</v>
      </c>
      <c r="B393" s="19"/>
      <c r="C393" s="19"/>
      <c r="D393" s="19"/>
      <c r="E393" s="19"/>
      <c r="F393" s="19"/>
      <c r="G393" s="19"/>
      <c r="H393" s="106" t="str">
        <f>IF(C393="","",IF(C393="","",(VLOOKUP(C393,Listes!$B$31:$C$35,2,FALSE))))</f>
        <v/>
      </c>
      <c r="I393" s="210" t="str">
        <f t="shared" si="12"/>
        <v/>
      </c>
      <c r="J393" s="210"/>
      <c r="K393" s="210"/>
      <c r="L393" s="210"/>
      <c r="M393" s="100" t="str">
        <f>IF(H393="","",IF(H393="","",(VLOOKUP(H393,Listes!$C$31:$D$35,2,FALSE))))</f>
        <v/>
      </c>
      <c r="N393" s="99" t="str">
        <f>IF($H393="","",IF($C393=Listes!$B$32,IF('Dépenses forfaitaires'!$E393&lt;=Listes!$B$53,('Dépenses forfaitaires'!$E393*(VLOOKUP('Dépenses forfaitaires'!$D393,Listes!$A$54:$E$60,2,FALSE))),IF('Dépenses forfaitaires'!$E393&gt;Listes!$E$53,('Dépenses forfaitaires'!$E393*(VLOOKUP('Dépenses forfaitaires'!$D393,Listes!$A$54:$E$60,5,FALSE))),('Dépenses forfaitaires'!$E393*(VLOOKUP('Dépenses forfaitaires'!$D393,Listes!$A$54:$E$60,3,FALSE)))+(VLOOKUP('Dépenses forfaitaires'!$D393,Listes!$A$54:$E$60,4,FALSE))))))</f>
        <v/>
      </c>
      <c r="O393" s="99" t="str">
        <f>IF($H393="","",IF($C393=Listes!$B$31,IF('Dépenses forfaitaires'!$E393&lt;=Listes!$B$42,('Dépenses forfaitaires'!$E393*(VLOOKUP('Dépenses forfaitaires'!$D393,Listes!$A$43:$E$49,2,FALSE))),IF('Dépenses forfaitaires'!$E393&gt;Listes!$D$42,('Dépenses forfaitaires'!$E393*(VLOOKUP('Dépenses forfaitaires'!$D393,Listes!$A$43:$E$49,5,FALSE))),('Dépenses forfaitaires'!$E393*(VLOOKUP('Dépenses forfaitaires'!$D393,Listes!$A$43:$E$49,3,FALSE)))+(VLOOKUP('Dépenses forfaitaires'!$D393,Listes!$A$43:$E$49,4,FALSE))))))</f>
        <v/>
      </c>
      <c r="P393" s="99" t="str">
        <f>IF($H393="","",IF($C393=Listes!$B$34,Listes!$I$31,IF($C393=Listes!$B$35,(VLOOKUP('Dépenses forfaitaires'!$F393,Listes!$E$31:$F$36,2,FALSE)),IF($C393=Listes!$B$33,IF('Dépenses forfaitaires'!$E393&lt;=Listes!$A$64,'Dépenses forfaitaires'!$E393*Listes!$A$65,IF('Dépenses forfaitaires'!$E393&gt;Listes!$D$64,'Dépenses forfaitaires'!$E393*Listes!$D$65,(('Dépenses forfaitaires'!$E393*Listes!$B$65)+Listes!$C$65)))))))</f>
        <v/>
      </c>
      <c r="Q393" s="100" t="str">
        <f t="shared" si="13"/>
        <v/>
      </c>
      <c r="R393" s="210"/>
    </row>
    <row r="394" spans="1:18" ht="29.25" customHeight="1" x14ac:dyDescent="0.25">
      <c r="A394" s="43">
        <v>388</v>
      </c>
      <c r="B394" s="19"/>
      <c r="C394" s="19"/>
      <c r="D394" s="19"/>
      <c r="E394" s="19"/>
      <c r="F394" s="19"/>
      <c r="G394" s="19"/>
      <c r="H394" s="106" t="str">
        <f>IF(C394="","",IF(C394="","",(VLOOKUP(C394,Listes!$B$31:$C$35,2,FALSE))))</f>
        <v/>
      </c>
      <c r="I394" s="210" t="str">
        <f t="shared" si="12"/>
        <v/>
      </c>
      <c r="J394" s="210"/>
      <c r="K394" s="210"/>
      <c r="L394" s="210"/>
      <c r="M394" s="100" t="str">
        <f>IF(H394="","",IF(H394="","",(VLOOKUP(H394,Listes!$C$31:$D$35,2,FALSE))))</f>
        <v/>
      </c>
      <c r="N394" s="99" t="str">
        <f>IF($H394="","",IF($C394=Listes!$B$32,IF('Dépenses forfaitaires'!$E394&lt;=Listes!$B$53,('Dépenses forfaitaires'!$E394*(VLOOKUP('Dépenses forfaitaires'!$D394,Listes!$A$54:$E$60,2,FALSE))),IF('Dépenses forfaitaires'!$E394&gt;Listes!$E$53,('Dépenses forfaitaires'!$E394*(VLOOKUP('Dépenses forfaitaires'!$D394,Listes!$A$54:$E$60,5,FALSE))),('Dépenses forfaitaires'!$E394*(VLOOKUP('Dépenses forfaitaires'!$D394,Listes!$A$54:$E$60,3,FALSE)))+(VLOOKUP('Dépenses forfaitaires'!$D394,Listes!$A$54:$E$60,4,FALSE))))))</f>
        <v/>
      </c>
      <c r="O394" s="99" t="str">
        <f>IF($H394="","",IF($C394=Listes!$B$31,IF('Dépenses forfaitaires'!$E394&lt;=Listes!$B$42,('Dépenses forfaitaires'!$E394*(VLOOKUP('Dépenses forfaitaires'!$D394,Listes!$A$43:$E$49,2,FALSE))),IF('Dépenses forfaitaires'!$E394&gt;Listes!$D$42,('Dépenses forfaitaires'!$E394*(VLOOKUP('Dépenses forfaitaires'!$D394,Listes!$A$43:$E$49,5,FALSE))),('Dépenses forfaitaires'!$E394*(VLOOKUP('Dépenses forfaitaires'!$D394,Listes!$A$43:$E$49,3,FALSE)))+(VLOOKUP('Dépenses forfaitaires'!$D394,Listes!$A$43:$E$49,4,FALSE))))))</f>
        <v/>
      </c>
      <c r="P394" s="99" t="str">
        <f>IF($H394="","",IF($C394=Listes!$B$34,Listes!$I$31,IF($C394=Listes!$B$35,(VLOOKUP('Dépenses forfaitaires'!$F394,Listes!$E$31:$F$36,2,FALSE)),IF($C394=Listes!$B$33,IF('Dépenses forfaitaires'!$E394&lt;=Listes!$A$64,'Dépenses forfaitaires'!$E394*Listes!$A$65,IF('Dépenses forfaitaires'!$E394&gt;Listes!$D$64,'Dépenses forfaitaires'!$E394*Listes!$D$65,(('Dépenses forfaitaires'!$E394*Listes!$B$65)+Listes!$C$65)))))))</f>
        <v/>
      </c>
      <c r="Q394" s="100" t="str">
        <f t="shared" si="13"/>
        <v/>
      </c>
      <c r="R394" s="210"/>
    </row>
    <row r="395" spans="1:18" ht="29.25" customHeight="1" x14ac:dyDescent="0.25">
      <c r="A395" s="43">
        <v>389</v>
      </c>
      <c r="B395" s="19"/>
      <c r="C395" s="19"/>
      <c r="D395" s="19"/>
      <c r="E395" s="19"/>
      <c r="F395" s="19"/>
      <c r="G395" s="19"/>
      <c r="H395" s="106" t="str">
        <f>IF(C395="","",IF(C395="","",(VLOOKUP(C395,Listes!$B$31:$C$35,2,FALSE))))</f>
        <v/>
      </c>
      <c r="I395" s="210" t="str">
        <f t="shared" si="12"/>
        <v/>
      </c>
      <c r="J395" s="210"/>
      <c r="K395" s="210"/>
      <c r="L395" s="210"/>
      <c r="M395" s="100" t="str">
        <f>IF(H395="","",IF(H395="","",(VLOOKUP(H395,Listes!$C$31:$D$35,2,FALSE))))</f>
        <v/>
      </c>
      <c r="N395" s="99" t="str">
        <f>IF($H395="","",IF($C395=Listes!$B$32,IF('Dépenses forfaitaires'!$E395&lt;=Listes!$B$53,('Dépenses forfaitaires'!$E395*(VLOOKUP('Dépenses forfaitaires'!$D395,Listes!$A$54:$E$60,2,FALSE))),IF('Dépenses forfaitaires'!$E395&gt;Listes!$E$53,('Dépenses forfaitaires'!$E395*(VLOOKUP('Dépenses forfaitaires'!$D395,Listes!$A$54:$E$60,5,FALSE))),('Dépenses forfaitaires'!$E395*(VLOOKUP('Dépenses forfaitaires'!$D395,Listes!$A$54:$E$60,3,FALSE)))+(VLOOKUP('Dépenses forfaitaires'!$D395,Listes!$A$54:$E$60,4,FALSE))))))</f>
        <v/>
      </c>
      <c r="O395" s="99" t="str">
        <f>IF($H395="","",IF($C395=Listes!$B$31,IF('Dépenses forfaitaires'!$E395&lt;=Listes!$B$42,('Dépenses forfaitaires'!$E395*(VLOOKUP('Dépenses forfaitaires'!$D395,Listes!$A$43:$E$49,2,FALSE))),IF('Dépenses forfaitaires'!$E395&gt;Listes!$D$42,('Dépenses forfaitaires'!$E395*(VLOOKUP('Dépenses forfaitaires'!$D395,Listes!$A$43:$E$49,5,FALSE))),('Dépenses forfaitaires'!$E395*(VLOOKUP('Dépenses forfaitaires'!$D395,Listes!$A$43:$E$49,3,FALSE)))+(VLOOKUP('Dépenses forfaitaires'!$D395,Listes!$A$43:$E$49,4,FALSE))))))</f>
        <v/>
      </c>
      <c r="P395" s="99" t="str">
        <f>IF($H395="","",IF($C395=Listes!$B$34,Listes!$I$31,IF($C395=Listes!$B$35,(VLOOKUP('Dépenses forfaitaires'!$F395,Listes!$E$31:$F$36,2,FALSE)),IF($C395=Listes!$B$33,IF('Dépenses forfaitaires'!$E395&lt;=Listes!$A$64,'Dépenses forfaitaires'!$E395*Listes!$A$65,IF('Dépenses forfaitaires'!$E395&gt;Listes!$D$64,'Dépenses forfaitaires'!$E395*Listes!$D$65,(('Dépenses forfaitaires'!$E395*Listes!$B$65)+Listes!$C$65)))))))</f>
        <v/>
      </c>
      <c r="Q395" s="100" t="str">
        <f t="shared" si="13"/>
        <v/>
      </c>
      <c r="R395" s="210"/>
    </row>
    <row r="396" spans="1:18" ht="29.25" customHeight="1" x14ac:dyDescent="0.25">
      <c r="A396" s="43">
        <v>390</v>
      </c>
      <c r="B396" s="19"/>
      <c r="C396" s="19"/>
      <c r="D396" s="19"/>
      <c r="E396" s="19"/>
      <c r="F396" s="19"/>
      <c r="G396" s="19"/>
      <c r="H396" s="106" t="str">
        <f>IF(C396="","",IF(C396="","",(VLOOKUP(C396,Listes!$B$31:$C$35,2,FALSE))))</f>
        <v/>
      </c>
      <c r="I396" s="210" t="str">
        <f t="shared" si="12"/>
        <v/>
      </c>
      <c r="J396" s="210"/>
      <c r="K396" s="210"/>
      <c r="L396" s="210"/>
      <c r="M396" s="100" t="str">
        <f>IF(H396="","",IF(H396="","",(VLOOKUP(H396,Listes!$C$31:$D$35,2,FALSE))))</f>
        <v/>
      </c>
      <c r="N396" s="99" t="str">
        <f>IF($H396="","",IF($C396=Listes!$B$32,IF('Dépenses forfaitaires'!$E396&lt;=Listes!$B$53,('Dépenses forfaitaires'!$E396*(VLOOKUP('Dépenses forfaitaires'!$D396,Listes!$A$54:$E$60,2,FALSE))),IF('Dépenses forfaitaires'!$E396&gt;Listes!$E$53,('Dépenses forfaitaires'!$E396*(VLOOKUP('Dépenses forfaitaires'!$D396,Listes!$A$54:$E$60,5,FALSE))),('Dépenses forfaitaires'!$E396*(VLOOKUP('Dépenses forfaitaires'!$D396,Listes!$A$54:$E$60,3,FALSE)))+(VLOOKUP('Dépenses forfaitaires'!$D396,Listes!$A$54:$E$60,4,FALSE))))))</f>
        <v/>
      </c>
      <c r="O396" s="99" t="str">
        <f>IF($H396="","",IF($C396=Listes!$B$31,IF('Dépenses forfaitaires'!$E396&lt;=Listes!$B$42,('Dépenses forfaitaires'!$E396*(VLOOKUP('Dépenses forfaitaires'!$D396,Listes!$A$43:$E$49,2,FALSE))),IF('Dépenses forfaitaires'!$E396&gt;Listes!$D$42,('Dépenses forfaitaires'!$E396*(VLOOKUP('Dépenses forfaitaires'!$D396,Listes!$A$43:$E$49,5,FALSE))),('Dépenses forfaitaires'!$E396*(VLOOKUP('Dépenses forfaitaires'!$D396,Listes!$A$43:$E$49,3,FALSE)))+(VLOOKUP('Dépenses forfaitaires'!$D396,Listes!$A$43:$E$49,4,FALSE))))))</f>
        <v/>
      </c>
      <c r="P396" s="99" t="str">
        <f>IF($H396="","",IF($C396=Listes!$B$34,Listes!$I$31,IF($C396=Listes!$B$35,(VLOOKUP('Dépenses forfaitaires'!$F396,Listes!$E$31:$F$36,2,FALSE)),IF($C396=Listes!$B$33,IF('Dépenses forfaitaires'!$E396&lt;=Listes!$A$64,'Dépenses forfaitaires'!$E396*Listes!$A$65,IF('Dépenses forfaitaires'!$E396&gt;Listes!$D$64,'Dépenses forfaitaires'!$E396*Listes!$D$65,(('Dépenses forfaitaires'!$E396*Listes!$B$65)+Listes!$C$65)))))))</f>
        <v/>
      </c>
      <c r="Q396" s="100" t="str">
        <f t="shared" si="13"/>
        <v/>
      </c>
      <c r="R396" s="210"/>
    </row>
    <row r="397" spans="1:18" ht="29.25" customHeight="1" x14ac:dyDescent="0.25">
      <c r="A397" s="43">
        <v>391</v>
      </c>
      <c r="B397" s="19"/>
      <c r="C397" s="19"/>
      <c r="D397" s="19"/>
      <c r="E397" s="19"/>
      <c r="F397" s="19"/>
      <c r="G397" s="19"/>
      <c r="H397" s="106" t="str">
        <f>IF(C397="","",IF(C397="","",(VLOOKUP(C397,Listes!$B$31:$C$35,2,FALSE))))</f>
        <v/>
      </c>
      <c r="I397" s="210" t="str">
        <f t="shared" si="12"/>
        <v/>
      </c>
      <c r="J397" s="210"/>
      <c r="K397" s="210"/>
      <c r="L397" s="210"/>
      <c r="M397" s="100" t="str">
        <f>IF(H397="","",IF(H397="","",(VLOOKUP(H397,Listes!$C$31:$D$35,2,FALSE))))</f>
        <v/>
      </c>
      <c r="N397" s="99" t="str">
        <f>IF($H397="","",IF($C397=Listes!$B$32,IF('Dépenses forfaitaires'!$E397&lt;=Listes!$B$53,('Dépenses forfaitaires'!$E397*(VLOOKUP('Dépenses forfaitaires'!$D397,Listes!$A$54:$E$60,2,FALSE))),IF('Dépenses forfaitaires'!$E397&gt;Listes!$E$53,('Dépenses forfaitaires'!$E397*(VLOOKUP('Dépenses forfaitaires'!$D397,Listes!$A$54:$E$60,5,FALSE))),('Dépenses forfaitaires'!$E397*(VLOOKUP('Dépenses forfaitaires'!$D397,Listes!$A$54:$E$60,3,FALSE)))+(VLOOKUP('Dépenses forfaitaires'!$D397,Listes!$A$54:$E$60,4,FALSE))))))</f>
        <v/>
      </c>
      <c r="O397" s="99" t="str">
        <f>IF($H397="","",IF($C397=Listes!$B$31,IF('Dépenses forfaitaires'!$E397&lt;=Listes!$B$42,('Dépenses forfaitaires'!$E397*(VLOOKUP('Dépenses forfaitaires'!$D397,Listes!$A$43:$E$49,2,FALSE))),IF('Dépenses forfaitaires'!$E397&gt;Listes!$D$42,('Dépenses forfaitaires'!$E397*(VLOOKUP('Dépenses forfaitaires'!$D397,Listes!$A$43:$E$49,5,FALSE))),('Dépenses forfaitaires'!$E397*(VLOOKUP('Dépenses forfaitaires'!$D397,Listes!$A$43:$E$49,3,FALSE)))+(VLOOKUP('Dépenses forfaitaires'!$D397,Listes!$A$43:$E$49,4,FALSE))))))</f>
        <v/>
      </c>
      <c r="P397" s="99" t="str">
        <f>IF($H397="","",IF($C397=Listes!$B$34,Listes!$I$31,IF($C397=Listes!$B$35,(VLOOKUP('Dépenses forfaitaires'!$F397,Listes!$E$31:$F$36,2,FALSE)),IF($C397=Listes!$B$33,IF('Dépenses forfaitaires'!$E397&lt;=Listes!$A$64,'Dépenses forfaitaires'!$E397*Listes!$A$65,IF('Dépenses forfaitaires'!$E397&gt;Listes!$D$64,'Dépenses forfaitaires'!$E397*Listes!$D$65,(('Dépenses forfaitaires'!$E397*Listes!$B$65)+Listes!$C$65)))))))</f>
        <v/>
      </c>
      <c r="Q397" s="100" t="str">
        <f t="shared" si="13"/>
        <v/>
      </c>
      <c r="R397" s="210"/>
    </row>
    <row r="398" spans="1:18" ht="29.25" customHeight="1" x14ac:dyDescent="0.25">
      <c r="A398" s="43">
        <v>392</v>
      </c>
      <c r="B398" s="19"/>
      <c r="C398" s="19"/>
      <c r="D398" s="19"/>
      <c r="E398" s="19"/>
      <c r="F398" s="19"/>
      <c r="G398" s="19"/>
      <c r="H398" s="106" t="str">
        <f>IF(C398="","",IF(C398="","",(VLOOKUP(C398,Listes!$B$31:$C$35,2,FALSE))))</f>
        <v/>
      </c>
      <c r="I398" s="210" t="str">
        <f t="shared" si="12"/>
        <v/>
      </c>
      <c r="J398" s="210"/>
      <c r="K398" s="210"/>
      <c r="L398" s="210"/>
      <c r="M398" s="100" t="str">
        <f>IF(H398="","",IF(H398="","",(VLOOKUP(H398,Listes!$C$31:$D$35,2,FALSE))))</f>
        <v/>
      </c>
      <c r="N398" s="99" t="str">
        <f>IF($H398="","",IF($C398=Listes!$B$32,IF('Dépenses forfaitaires'!$E398&lt;=Listes!$B$53,('Dépenses forfaitaires'!$E398*(VLOOKUP('Dépenses forfaitaires'!$D398,Listes!$A$54:$E$60,2,FALSE))),IF('Dépenses forfaitaires'!$E398&gt;Listes!$E$53,('Dépenses forfaitaires'!$E398*(VLOOKUP('Dépenses forfaitaires'!$D398,Listes!$A$54:$E$60,5,FALSE))),('Dépenses forfaitaires'!$E398*(VLOOKUP('Dépenses forfaitaires'!$D398,Listes!$A$54:$E$60,3,FALSE)))+(VLOOKUP('Dépenses forfaitaires'!$D398,Listes!$A$54:$E$60,4,FALSE))))))</f>
        <v/>
      </c>
      <c r="O398" s="99" t="str">
        <f>IF($H398="","",IF($C398=Listes!$B$31,IF('Dépenses forfaitaires'!$E398&lt;=Listes!$B$42,('Dépenses forfaitaires'!$E398*(VLOOKUP('Dépenses forfaitaires'!$D398,Listes!$A$43:$E$49,2,FALSE))),IF('Dépenses forfaitaires'!$E398&gt;Listes!$D$42,('Dépenses forfaitaires'!$E398*(VLOOKUP('Dépenses forfaitaires'!$D398,Listes!$A$43:$E$49,5,FALSE))),('Dépenses forfaitaires'!$E398*(VLOOKUP('Dépenses forfaitaires'!$D398,Listes!$A$43:$E$49,3,FALSE)))+(VLOOKUP('Dépenses forfaitaires'!$D398,Listes!$A$43:$E$49,4,FALSE))))))</f>
        <v/>
      </c>
      <c r="P398" s="99" t="str">
        <f>IF($H398="","",IF($C398=Listes!$B$34,Listes!$I$31,IF($C398=Listes!$B$35,(VLOOKUP('Dépenses forfaitaires'!$F398,Listes!$E$31:$F$36,2,FALSE)),IF($C398=Listes!$B$33,IF('Dépenses forfaitaires'!$E398&lt;=Listes!$A$64,'Dépenses forfaitaires'!$E398*Listes!$A$65,IF('Dépenses forfaitaires'!$E398&gt;Listes!$D$64,'Dépenses forfaitaires'!$E398*Listes!$D$65,(('Dépenses forfaitaires'!$E398*Listes!$B$65)+Listes!$C$65)))))))</f>
        <v/>
      </c>
      <c r="Q398" s="100" t="str">
        <f t="shared" si="13"/>
        <v/>
      </c>
      <c r="R398" s="210"/>
    </row>
    <row r="399" spans="1:18" ht="29.25" customHeight="1" x14ac:dyDescent="0.25">
      <c r="A399" s="43">
        <v>393</v>
      </c>
      <c r="B399" s="19"/>
      <c r="C399" s="19"/>
      <c r="D399" s="19"/>
      <c r="E399" s="19"/>
      <c r="F399" s="19"/>
      <c r="G399" s="19"/>
      <c r="H399" s="106" t="str">
        <f>IF(C399="","",IF(C399="","",(VLOOKUP(C399,Listes!$B$31:$C$35,2,FALSE))))</f>
        <v/>
      </c>
      <c r="I399" s="210" t="str">
        <f t="shared" si="12"/>
        <v/>
      </c>
      <c r="J399" s="210"/>
      <c r="K399" s="210"/>
      <c r="L399" s="210"/>
      <c r="M399" s="100" t="str">
        <f>IF(H399="","",IF(H399="","",(VLOOKUP(H399,Listes!$C$31:$D$35,2,FALSE))))</f>
        <v/>
      </c>
      <c r="N399" s="99" t="str">
        <f>IF($H399="","",IF($C399=Listes!$B$32,IF('Dépenses forfaitaires'!$E399&lt;=Listes!$B$53,('Dépenses forfaitaires'!$E399*(VLOOKUP('Dépenses forfaitaires'!$D399,Listes!$A$54:$E$60,2,FALSE))),IF('Dépenses forfaitaires'!$E399&gt;Listes!$E$53,('Dépenses forfaitaires'!$E399*(VLOOKUP('Dépenses forfaitaires'!$D399,Listes!$A$54:$E$60,5,FALSE))),('Dépenses forfaitaires'!$E399*(VLOOKUP('Dépenses forfaitaires'!$D399,Listes!$A$54:$E$60,3,FALSE)))+(VLOOKUP('Dépenses forfaitaires'!$D399,Listes!$A$54:$E$60,4,FALSE))))))</f>
        <v/>
      </c>
      <c r="O399" s="99" t="str">
        <f>IF($H399="","",IF($C399=Listes!$B$31,IF('Dépenses forfaitaires'!$E399&lt;=Listes!$B$42,('Dépenses forfaitaires'!$E399*(VLOOKUP('Dépenses forfaitaires'!$D399,Listes!$A$43:$E$49,2,FALSE))),IF('Dépenses forfaitaires'!$E399&gt;Listes!$D$42,('Dépenses forfaitaires'!$E399*(VLOOKUP('Dépenses forfaitaires'!$D399,Listes!$A$43:$E$49,5,FALSE))),('Dépenses forfaitaires'!$E399*(VLOOKUP('Dépenses forfaitaires'!$D399,Listes!$A$43:$E$49,3,FALSE)))+(VLOOKUP('Dépenses forfaitaires'!$D399,Listes!$A$43:$E$49,4,FALSE))))))</f>
        <v/>
      </c>
      <c r="P399" s="99" t="str">
        <f>IF($H399="","",IF($C399=Listes!$B$34,Listes!$I$31,IF($C399=Listes!$B$35,(VLOOKUP('Dépenses forfaitaires'!$F399,Listes!$E$31:$F$36,2,FALSE)),IF($C399=Listes!$B$33,IF('Dépenses forfaitaires'!$E399&lt;=Listes!$A$64,'Dépenses forfaitaires'!$E399*Listes!$A$65,IF('Dépenses forfaitaires'!$E399&gt;Listes!$D$64,'Dépenses forfaitaires'!$E399*Listes!$D$65,(('Dépenses forfaitaires'!$E399*Listes!$B$65)+Listes!$C$65)))))))</f>
        <v/>
      </c>
      <c r="Q399" s="100" t="str">
        <f t="shared" si="13"/>
        <v/>
      </c>
      <c r="R399" s="210"/>
    </row>
    <row r="400" spans="1:18" ht="29.25" customHeight="1" x14ac:dyDescent="0.25">
      <c r="A400" s="43">
        <v>394</v>
      </c>
      <c r="B400" s="19"/>
      <c r="C400" s="19"/>
      <c r="D400" s="19"/>
      <c r="E400" s="19"/>
      <c r="F400" s="19"/>
      <c r="G400" s="19"/>
      <c r="H400" s="106" t="str">
        <f>IF(C400="","",IF(C400="","",(VLOOKUP(C400,Listes!$B$31:$C$35,2,FALSE))))</f>
        <v/>
      </c>
      <c r="I400" s="210" t="str">
        <f t="shared" si="12"/>
        <v/>
      </c>
      <c r="J400" s="210"/>
      <c r="K400" s="210"/>
      <c r="L400" s="210"/>
      <c r="M400" s="100" t="str">
        <f>IF(H400="","",IF(H400="","",(VLOOKUP(H400,Listes!$C$31:$D$35,2,FALSE))))</f>
        <v/>
      </c>
      <c r="N400" s="99" t="str">
        <f>IF($H400="","",IF($C400=Listes!$B$32,IF('Dépenses forfaitaires'!$E400&lt;=Listes!$B$53,('Dépenses forfaitaires'!$E400*(VLOOKUP('Dépenses forfaitaires'!$D400,Listes!$A$54:$E$60,2,FALSE))),IF('Dépenses forfaitaires'!$E400&gt;Listes!$E$53,('Dépenses forfaitaires'!$E400*(VLOOKUP('Dépenses forfaitaires'!$D400,Listes!$A$54:$E$60,5,FALSE))),('Dépenses forfaitaires'!$E400*(VLOOKUP('Dépenses forfaitaires'!$D400,Listes!$A$54:$E$60,3,FALSE)))+(VLOOKUP('Dépenses forfaitaires'!$D400,Listes!$A$54:$E$60,4,FALSE))))))</f>
        <v/>
      </c>
      <c r="O400" s="99" t="str">
        <f>IF($H400="","",IF($C400=Listes!$B$31,IF('Dépenses forfaitaires'!$E400&lt;=Listes!$B$42,('Dépenses forfaitaires'!$E400*(VLOOKUP('Dépenses forfaitaires'!$D400,Listes!$A$43:$E$49,2,FALSE))),IF('Dépenses forfaitaires'!$E400&gt;Listes!$D$42,('Dépenses forfaitaires'!$E400*(VLOOKUP('Dépenses forfaitaires'!$D400,Listes!$A$43:$E$49,5,FALSE))),('Dépenses forfaitaires'!$E400*(VLOOKUP('Dépenses forfaitaires'!$D400,Listes!$A$43:$E$49,3,FALSE)))+(VLOOKUP('Dépenses forfaitaires'!$D400,Listes!$A$43:$E$49,4,FALSE))))))</f>
        <v/>
      </c>
      <c r="P400" s="99" t="str">
        <f>IF($H400="","",IF($C400=Listes!$B$34,Listes!$I$31,IF($C400=Listes!$B$35,(VLOOKUP('Dépenses forfaitaires'!$F400,Listes!$E$31:$F$36,2,FALSE)),IF($C400=Listes!$B$33,IF('Dépenses forfaitaires'!$E400&lt;=Listes!$A$64,'Dépenses forfaitaires'!$E400*Listes!$A$65,IF('Dépenses forfaitaires'!$E400&gt;Listes!$D$64,'Dépenses forfaitaires'!$E400*Listes!$D$65,(('Dépenses forfaitaires'!$E400*Listes!$B$65)+Listes!$C$65)))))))</f>
        <v/>
      </c>
      <c r="Q400" s="100" t="str">
        <f t="shared" si="13"/>
        <v/>
      </c>
      <c r="R400" s="210"/>
    </row>
    <row r="401" spans="1:18" ht="29.25" customHeight="1" x14ac:dyDescent="0.25">
      <c r="A401" s="43">
        <v>395</v>
      </c>
      <c r="B401" s="19"/>
      <c r="C401" s="19"/>
      <c r="D401" s="19"/>
      <c r="E401" s="19"/>
      <c r="F401" s="19"/>
      <c r="G401" s="19"/>
      <c r="H401" s="106" t="str">
        <f>IF(C401="","",IF(C401="","",(VLOOKUP(C401,Listes!$B$31:$C$35,2,FALSE))))</f>
        <v/>
      </c>
      <c r="I401" s="210" t="str">
        <f t="shared" si="12"/>
        <v/>
      </c>
      <c r="J401" s="210"/>
      <c r="K401" s="210"/>
      <c r="L401" s="210"/>
      <c r="M401" s="100" t="str">
        <f>IF(H401="","",IF(H401="","",(VLOOKUP(H401,Listes!$C$31:$D$35,2,FALSE))))</f>
        <v/>
      </c>
      <c r="N401" s="99" t="str">
        <f>IF($H401="","",IF($C401=Listes!$B$32,IF('Dépenses forfaitaires'!$E401&lt;=Listes!$B$53,('Dépenses forfaitaires'!$E401*(VLOOKUP('Dépenses forfaitaires'!$D401,Listes!$A$54:$E$60,2,FALSE))),IF('Dépenses forfaitaires'!$E401&gt;Listes!$E$53,('Dépenses forfaitaires'!$E401*(VLOOKUP('Dépenses forfaitaires'!$D401,Listes!$A$54:$E$60,5,FALSE))),('Dépenses forfaitaires'!$E401*(VLOOKUP('Dépenses forfaitaires'!$D401,Listes!$A$54:$E$60,3,FALSE)))+(VLOOKUP('Dépenses forfaitaires'!$D401,Listes!$A$54:$E$60,4,FALSE))))))</f>
        <v/>
      </c>
      <c r="O401" s="99" t="str">
        <f>IF($H401="","",IF($C401=Listes!$B$31,IF('Dépenses forfaitaires'!$E401&lt;=Listes!$B$42,('Dépenses forfaitaires'!$E401*(VLOOKUP('Dépenses forfaitaires'!$D401,Listes!$A$43:$E$49,2,FALSE))),IF('Dépenses forfaitaires'!$E401&gt;Listes!$D$42,('Dépenses forfaitaires'!$E401*(VLOOKUP('Dépenses forfaitaires'!$D401,Listes!$A$43:$E$49,5,FALSE))),('Dépenses forfaitaires'!$E401*(VLOOKUP('Dépenses forfaitaires'!$D401,Listes!$A$43:$E$49,3,FALSE)))+(VLOOKUP('Dépenses forfaitaires'!$D401,Listes!$A$43:$E$49,4,FALSE))))))</f>
        <v/>
      </c>
      <c r="P401" s="99" t="str">
        <f>IF($H401="","",IF($C401=Listes!$B$34,Listes!$I$31,IF($C401=Listes!$B$35,(VLOOKUP('Dépenses forfaitaires'!$F401,Listes!$E$31:$F$36,2,FALSE)),IF($C401=Listes!$B$33,IF('Dépenses forfaitaires'!$E401&lt;=Listes!$A$64,'Dépenses forfaitaires'!$E401*Listes!$A$65,IF('Dépenses forfaitaires'!$E401&gt;Listes!$D$64,'Dépenses forfaitaires'!$E401*Listes!$D$65,(('Dépenses forfaitaires'!$E401*Listes!$B$65)+Listes!$C$65)))))))</f>
        <v/>
      </c>
      <c r="Q401" s="100" t="str">
        <f t="shared" si="13"/>
        <v/>
      </c>
      <c r="R401" s="210"/>
    </row>
    <row r="402" spans="1:18" ht="29.25" customHeight="1" x14ac:dyDescent="0.25">
      <c r="A402" s="43">
        <v>396</v>
      </c>
      <c r="B402" s="19"/>
      <c r="C402" s="19"/>
      <c r="D402" s="19"/>
      <c r="E402" s="19"/>
      <c r="F402" s="19"/>
      <c r="G402" s="19"/>
      <c r="H402" s="106" t="str">
        <f>IF(C402="","",IF(C402="","",(VLOOKUP(C402,Listes!$B$31:$C$35,2,FALSE))))</f>
        <v/>
      </c>
      <c r="I402" s="210" t="str">
        <f t="shared" si="12"/>
        <v/>
      </c>
      <c r="J402" s="210"/>
      <c r="K402" s="210"/>
      <c r="L402" s="210"/>
      <c r="M402" s="100" t="str">
        <f>IF(H402="","",IF(H402="","",(VLOOKUP(H402,Listes!$C$31:$D$35,2,FALSE))))</f>
        <v/>
      </c>
      <c r="N402" s="99" t="str">
        <f>IF($H402="","",IF($C402=Listes!$B$32,IF('Dépenses forfaitaires'!$E402&lt;=Listes!$B$53,('Dépenses forfaitaires'!$E402*(VLOOKUP('Dépenses forfaitaires'!$D402,Listes!$A$54:$E$60,2,FALSE))),IF('Dépenses forfaitaires'!$E402&gt;Listes!$E$53,('Dépenses forfaitaires'!$E402*(VLOOKUP('Dépenses forfaitaires'!$D402,Listes!$A$54:$E$60,5,FALSE))),('Dépenses forfaitaires'!$E402*(VLOOKUP('Dépenses forfaitaires'!$D402,Listes!$A$54:$E$60,3,FALSE)))+(VLOOKUP('Dépenses forfaitaires'!$D402,Listes!$A$54:$E$60,4,FALSE))))))</f>
        <v/>
      </c>
      <c r="O402" s="99" t="str">
        <f>IF($H402="","",IF($C402=Listes!$B$31,IF('Dépenses forfaitaires'!$E402&lt;=Listes!$B$42,('Dépenses forfaitaires'!$E402*(VLOOKUP('Dépenses forfaitaires'!$D402,Listes!$A$43:$E$49,2,FALSE))),IF('Dépenses forfaitaires'!$E402&gt;Listes!$D$42,('Dépenses forfaitaires'!$E402*(VLOOKUP('Dépenses forfaitaires'!$D402,Listes!$A$43:$E$49,5,FALSE))),('Dépenses forfaitaires'!$E402*(VLOOKUP('Dépenses forfaitaires'!$D402,Listes!$A$43:$E$49,3,FALSE)))+(VLOOKUP('Dépenses forfaitaires'!$D402,Listes!$A$43:$E$49,4,FALSE))))))</f>
        <v/>
      </c>
      <c r="P402" s="99" t="str">
        <f>IF($H402="","",IF($C402=Listes!$B$34,Listes!$I$31,IF($C402=Listes!$B$35,(VLOOKUP('Dépenses forfaitaires'!$F402,Listes!$E$31:$F$36,2,FALSE)),IF($C402=Listes!$B$33,IF('Dépenses forfaitaires'!$E402&lt;=Listes!$A$64,'Dépenses forfaitaires'!$E402*Listes!$A$65,IF('Dépenses forfaitaires'!$E402&gt;Listes!$D$64,'Dépenses forfaitaires'!$E402*Listes!$D$65,(('Dépenses forfaitaires'!$E402*Listes!$B$65)+Listes!$C$65)))))))</f>
        <v/>
      </c>
      <c r="Q402" s="100" t="str">
        <f t="shared" si="13"/>
        <v/>
      </c>
      <c r="R402" s="210"/>
    </row>
    <row r="403" spans="1:18" ht="29.25" customHeight="1" x14ac:dyDescent="0.25">
      <c r="A403" s="43">
        <v>397</v>
      </c>
      <c r="B403" s="19"/>
      <c r="C403" s="19"/>
      <c r="D403" s="19"/>
      <c r="E403" s="19"/>
      <c r="F403" s="19"/>
      <c r="G403" s="19"/>
      <c r="H403" s="106" t="str">
        <f>IF(C403="","",IF(C403="","",(VLOOKUP(C403,Listes!$B$31:$C$35,2,FALSE))))</f>
        <v/>
      </c>
      <c r="I403" s="210" t="str">
        <f t="shared" si="12"/>
        <v/>
      </c>
      <c r="J403" s="210"/>
      <c r="K403" s="210"/>
      <c r="L403" s="210"/>
      <c r="M403" s="100" t="str">
        <f>IF(H403="","",IF(H403="","",(VLOOKUP(H403,Listes!$C$31:$D$35,2,FALSE))))</f>
        <v/>
      </c>
      <c r="N403" s="99" t="str">
        <f>IF($H403="","",IF($C403=Listes!$B$32,IF('Dépenses forfaitaires'!$E403&lt;=Listes!$B$53,('Dépenses forfaitaires'!$E403*(VLOOKUP('Dépenses forfaitaires'!$D403,Listes!$A$54:$E$60,2,FALSE))),IF('Dépenses forfaitaires'!$E403&gt;Listes!$E$53,('Dépenses forfaitaires'!$E403*(VLOOKUP('Dépenses forfaitaires'!$D403,Listes!$A$54:$E$60,5,FALSE))),('Dépenses forfaitaires'!$E403*(VLOOKUP('Dépenses forfaitaires'!$D403,Listes!$A$54:$E$60,3,FALSE)))+(VLOOKUP('Dépenses forfaitaires'!$D403,Listes!$A$54:$E$60,4,FALSE))))))</f>
        <v/>
      </c>
      <c r="O403" s="99" t="str">
        <f>IF($H403="","",IF($C403=Listes!$B$31,IF('Dépenses forfaitaires'!$E403&lt;=Listes!$B$42,('Dépenses forfaitaires'!$E403*(VLOOKUP('Dépenses forfaitaires'!$D403,Listes!$A$43:$E$49,2,FALSE))),IF('Dépenses forfaitaires'!$E403&gt;Listes!$D$42,('Dépenses forfaitaires'!$E403*(VLOOKUP('Dépenses forfaitaires'!$D403,Listes!$A$43:$E$49,5,FALSE))),('Dépenses forfaitaires'!$E403*(VLOOKUP('Dépenses forfaitaires'!$D403,Listes!$A$43:$E$49,3,FALSE)))+(VLOOKUP('Dépenses forfaitaires'!$D403,Listes!$A$43:$E$49,4,FALSE))))))</f>
        <v/>
      </c>
      <c r="P403" s="99" t="str">
        <f>IF($H403="","",IF($C403=Listes!$B$34,Listes!$I$31,IF($C403=Listes!$B$35,(VLOOKUP('Dépenses forfaitaires'!$F403,Listes!$E$31:$F$36,2,FALSE)),IF($C403=Listes!$B$33,IF('Dépenses forfaitaires'!$E403&lt;=Listes!$A$64,'Dépenses forfaitaires'!$E403*Listes!$A$65,IF('Dépenses forfaitaires'!$E403&gt;Listes!$D$64,'Dépenses forfaitaires'!$E403*Listes!$D$65,(('Dépenses forfaitaires'!$E403*Listes!$B$65)+Listes!$C$65)))))))</f>
        <v/>
      </c>
      <c r="Q403" s="100" t="str">
        <f t="shared" si="13"/>
        <v/>
      </c>
      <c r="R403" s="210"/>
    </row>
    <row r="404" spans="1:18" ht="29.25" customHeight="1" x14ac:dyDescent="0.25">
      <c r="A404" s="43">
        <v>398</v>
      </c>
      <c r="B404" s="19"/>
      <c r="C404" s="19"/>
      <c r="D404" s="19"/>
      <c r="E404" s="19"/>
      <c r="F404" s="19"/>
      <c r="G404" s="19"/>
      <c r="H404" s="106" t="str">
        <f>IF(C404="","",IF(C404="","",(VLOOKUP(C404,Listes!$B$31:$C$35,2,FALSE))))</f>
        <v/>
      </c>
      <c r="I404" s="210" t="str">
        <f t="shared" si="12"/>
        <v/>
      </c>
      <c r="J404" s="210"/>
      <c r="K404" s="210"/>
      <c r="L404" s="210"/>
      <c r="M404" s="100" t="str">
        <f>IF(H404="","",IF(H404="","",(VLOOKUP(H404,Listes!$C$31:$D$35,2,FALSE))))</f>
        <v/>
      </c>
      <c r="N404" s="99" t="str">
        <f>IF($H404="","",IF($C404=Listes!$B$32,IF('Dépenses forfaitaires'!$E404&lt;=Listes!$B$53,('Dépenses forfaitaires'!$E404*(VLOOKUP('Dépenses forfaitaires'!$D404,Listes!$A$54:$E$60,2,FALSE))),IF('Dépenses forfaitaires'!$E404&gt;Listes!$E$53,('Dépenses forfaitaires'!$E404*(VLOOKUP('Dépenses forfaitaires'!$D404,Listes!$A$54:$E$60,5,FALSE))),('Dépenses forfaitaires'!$E404*(VLOOKUP('Dépenses forfaitaires'!$D404,Listes!$A$54:$E$60,3,FALSE)))+(VLOOKUP('Dépenses forfaitaires'!$D404,Listes!$A$54:$E$60,4,FALSE))))))</f>
        <v/>
      </c>
      <c r="O404" s="99" t="str">
        <f>IF($H404="","",IF($C404=Listes!$B$31,IF('Dépenses forfaitaires'!$E404&lt;=Listes!$B$42,('Dépenses forfaitaires'!$E404*(VLOOKUP('Dépenses forfaitaires'!$D404,Listes!$A$43:$E$49,2,FALSE))),IF('Dépenses forfaitaires'!$E404&gt;Listes!$D$42,('Dépenses forfaitaires'!$E404*(VLOOKUP('Dépenses forfaitaires'!$D404,Listes!$A$43:$E$49,5,FALSE))),('Dépenses forfaitaires'!$E404*(VLOOKUP('Dépenses forfaitaires'!$D404,Listes!$A$43:$E$49,3,FALSE)))+(VLOOKUP('Dépenses forfaitaires'!$D404,Listes!$A$43:$E$49,4,FALSE))))))</f>
        <v/>
      </c>
      <c r="P404" s="99" t="str">
        <f>IF($H404="","",IF($C404=Listes!$B$34,Listes!$I$31,IF($C404=Listes!$B$35,(VLOOKUP('Dépenses forfaitaires'!$F404,Listes!$E$31:$F$36,2,FALSE)),IF($C404=Listes!$B$33,IF('Dépenses forfaitaires'!$E404&lt;=Listes!$A$64,'Dépenses forfaitaires'!$E404*Listes!$A$65,IF('Dépenses forfaitaires'!$E404&gt;Listes!$D$64,'Dépenses forfaitaires'!$E404*Listes!$D$65,(('Dépenses forfaitaires'!$E404*Listes!$B$65)+Listes!$C$65)))))))</f>
        <v/>
      </c>
      <c r="Q404" s="100" t="str">
        <f t="shared" si="13"/>
        <v/>
      </c>
      <c r="R404" s="210"/>
    </row>
    <row r="405" spans="1:18" ht="29.25" customHeight="1" x14ac:dyDescent="0.25">
      <c r="A405" s="43">
        <v>399</v>
      </c>
      <c r="B405" s="19"/>
      <c r="C405" s="19"/>
      <c r="D405" s="19"/>
      <c r="E405" s="19"/>
      <c r="F405" s="19"/>
      <c r="G405" s="19"/>
      <c r="H405" s="106" t="str">
        <f>IF(C405="","",IF(C405="","",(VLOOKUP(C405,Listes!$B$31:$C$35,2,FALSE))))</f>
        <v/>
      </c>
      <c r="I405" s="210" t="str">
        <f t="shared" si="12"/>
        <v/>
      </c>
      <c r="J405" s="210"/>
      <c r="K405" s="210"/>
      <c r="L405" s="210"/>
      <c r="M405" s="100" t="str">
        <f>IF(H405="","",IF(H405="","",(VLOOKUP(H405,Listes!$C$31:$D$35,2,FALSE))))</f>
        <v/>
      </c>
      <c r="N405" s="99" t="str">
        <f>IF($H405="","",IF($C405=Listes!$B$32,IF('Dépenses forfaitaires'!$E405&lt;=Listes!$B$53,('Dépenses forfaitaires'!$E405*(VLOOKUP('Dépenses forfaitaires'!$D405,Listes!$A$54:$E$60,2,FALSE))),IF('Dépenses forfaitaires'!$E405&gt;Listes!$E$53,('Dépenses forfaitaires'!$E405*(VLOOKUP('Dépenses forfaitaires'!$D405,Listes!$A$54:$E$60,5,FALSE))),('Dépenses forfaitaires'!$E405*(VLOOKUP('Dépenses forfaitaires'!$D405,Listes!$A$54:$E$60,3,FALSE)))+(VLOOKUP('Dépenses forfaitaires'!$D405,Listes!$A$54:$E$60,4,FALSE))))))</f>
        <v/>
      </c>
      <c r="O405" s="99" t="str">
        <f>IF($H405="","",IF($C405=Listes!$B$31,IF('Dépenses forfaitaires'!$E405&lt;=Listes!$B$42,('Dépenses forfaitaires'!$E405*(VLOOKUP('Dépenses forfaitaires'!$D405,Listes!$A$43:$E$49,2,FALSE))),IF('Dépenses forfaitaires'!$E405&gt;Listes!$D$42,('Dépenses forfaitaires'!$E405*(VLOOKUP('Dépenses forfaitaires'!$D405,Listes!$A$43:$E$49,5,FALSE))),('Dépenses forfaitaires'!$E405*(VLOOKUP('Dépenses forfaitaires'!$D405,Listes!$A$43:$E$49,3,FALSE)))+(VLOOKUP('Dépenses forfaitaires'!$D405,Listes!$A$43:$E$49,4,FALSE))))))</f>
        <v/>
      </c>
      <c r="P405" s="99" t="str">
        <f>IF($H405="","",IF($C405=Listes!$B$34,Listes!$I$31,IF($C405=Listes!$B$35,(VLOOKUP('Dépenses forfaitaires'!$F405,Listes!$E$31:$F$36,2,FALSE)),IF($C405=Listes!$B$33,IF('Dépenses forfaitaires'!$E405&lt;=Listes!$A$64,'Dépenses forfaitaires'!$E405*Listes!$A$65,IF('Dépenses forfaitaires'!$E405&gt;Listes!$D$64,'Dépenses forfaitaires'!$E405*Listes!$D$65,(('Dépenses forfaitaires'!$E405*Listes!$B$65)+Listes!$C$65)))))))</f>
        <v/>
      </c>
      <c r="Q405" s="100" t="str">
        <f t="shared" si="13"/>
        <v/>
      </c>
      <c r="R405" s="210"/>
    </row>
    <row r="406" spans="1:18" ht="29.25" customHeight="1" x14ac:dyDescent="0.25">
      <c r="A406" s="43">
        <v>400</v>
      </c>
      <c r="B406" s="19"/>
      <c r="C406" s="19"/>
      <c r="D406" s="19"/>
      <c r="E406" s="19"/>
      <c r="F406" s="19"/>
      <c r="G406" s="19"/>
      <c r="H406" s="106" t="str">
        <f>IF(C406="","",IF(C406="","",(VLOOKUP(C406,Listes!$B$31:$C$35,2,FALSE))))</f>
        <v/>
      </c>
      <c r="I406" s="210" t="str">
        <f t="shared" si="12"/>
        <v/>
      </c>
      <c r="J406" s="210"/>
      <c r="K406" s="210"/>
      <c r="L406" s="210"/>
      <c r="M406" s="100" t="str">
        <f>IF(H406="","",IF(H406="","",(VLOOKUP(H406,Listes!$C$31:$D$35,2,FALSE))))</f>
        <v/>
      </c>
      <c r="N406" s="99" t="str">
        <f>IF($H406="","",IF($C406=Listes!$B$32,IF('Dépenses forfaitaires'!$E406&lt;=Listes!$B$53,('Dépenses forfaitaires'!$E406*(VLOOKUP('Dépenses forfaitaires'!$D406,Listes!$A$54:$E$60,2,FALSE))),IF('Dépenses forfaitaires'!$E406&gt;Listes!$E$53,('Dépenses forfaitaires'!$E406*(VLOOKUP('Dépenses forfaitaires'!$D406,Listes!$A$54:$E$60,5,FALSE))),('Dépenses forfaitaires'!$E406*(VLOOKUP('Dépenses forfaitaires'!$D406,Listes!$A$54:$E$60,3,FALSE)))+(VLOOKUP('Dépenses forfaitaires'!$D406,Listes!$A$54:$E$60,4,FALSE))))))</f>
        <v/>
      </c>
      <c r="O406" s="99" t="str">
        <f>IF($H406="","",IF($C406=Listes!$B$31,IF('Dépenses forfaitaires'!$E406&lt;=Listes!$B$42,('Dépenses forfaitaires'!$E406*(VLOOKUP('Dépenses forfaitaires'!$D406,Listes!$A$43:$E$49,2,FALSE))),IF('Dépenses forfaitaires'!$E406&gt;Listes!$D$42,('Dépenses forfaitaires'!$E406*(VLOOKUP('Dépenses forfaitaires'!$D406,Listes!$A$43:$E$49,5,FALSE))),('Dépenses forfaitaires'!$E406*(VLOOKUP('Dépenses forfaitaires'!$D406,Listes!$A$43:$E$49,3,FALSE)))+(VLOOKUP('Dépenses forfaitaires'!$D406,Listes!$A$43:$E$49,4,FALSE))))))</f>
        <v/>
      </c>
      <c r="P406" s="99" t="str">
        <f>IF($H406="","",IF($C406=Listes!$B$34,Listes!$I$31,IF($C406=Listes!$B$35,(VLOOKUP('Dépenses forfaitaires'!$F406,Listes!$E$31:$F$36,2,FALSE)),IF($C406=Listes!$B$33,IF('Dépenses forfaitaires'!$E406&lt;=Listes!$A$64,'Dépenses forfaitaires'!$E406*Listes!$A$65,IF('Dépenses forfaitaires'!$E406&gt;Listes!$D$64,'Dépenses forfaitaires'!$E406*Listes!$D$65,(('Dépenses forfaitaires'!$E406*Listes!$B$65)+Listes!$C$65)))))))</f>
        <v/>
      </c>
      <c r="Q406" s="100" t="str">
        <f t="shared" si="13"/>
        <v/>
      </c>
      <c r="R406" s="210"/>
    </row>
    <row r="407" spans="1:18" ht="29.25" customHeight="1" x14ac:dyDescent="0.25">
      <c r="A407" s="43">
        <v>401</v>
      </c>
      <c r="B407" s="19"/>
      <c r="C407" s="19"/>
      <c r="D407" s="19"/>
      <c r="E407" s="19"/>
      <c r="F407" s="19"/>
      <c r="G407" s="19"/>
      <c r="H407" s="106" t="str">
        <f>IF(C407="","",IF(C407="","",(VLOOKUP(C407,Listes!$B$31:$C$35,2,FALSE))))</f>
        <v/>
      </c>
      <c r="I407" s="210" t="str">
        <f t="shared" si="12"/>
        <v/>
      </c>
      <c r="J407" s="210"/>
      <c r="K407" s="210"/>
      <c r="L407" s="210"/>
      <c r="M407" s="100" t="str">
        <f>IF(H407="","",IF(H407="","",(VLOOKUP(H407,Listes!$C$31:$D$35,2,FALSE))))</f>
        <v/>
      </c>
      <c r="N407" s="99" t="str">
        <f>IF($H407="","",IF($C407=Listes!$B$32,IF('Dépenses forfaitaires'!$E407&lt;=Listes!$B$53,('Dépenses forfaitaires'!$E407*(VLOOKUP('Dépenses forfaitaires'!$D407,Listes!$A$54:$E$60,2,FALSE))),IF('Dépenses forfaitaires'!$E407&gt;Listes!$E$53,('Dépenses forfaitaires'!$E407*(VLOOKUP('Dépenses forfaitaires'!$D407,Listes!$A$54:$E$60,5,FALSE))),('Dépenses forfaitaires'!$E407*(VLOOKUP('Dépenses forfaitaires'!$D407,Listes!$A$54:$E$60,3,FALSE)))+(VLOOKUP('Dépenses forfaitaires'!$D407,Listes!$A$54:$E$60,4,FALSE))))))</f>
        <v/>
      </c>
      <c r="O407" s="99" t="str">
        <f>IF($H407="","",IF($C407=Listes!$B$31,IF('Dépenses forfaitaires'!$E407&lt;=Listes!$B$42,('Dépenses forfaitaires'!$E407*(VLOOKUP('Dépenses forfaitaires'!$D407,Listes!$A$43:$E$49,2,FALSE))),IF('Dépenses forfaitaires'!$E407&gt;Listes!$D$42,('Dépenses forfaitaires'!$E407*(VLOOKUP('Dépenses forfaitaires'!$D407,Listes!$A$43:$E$49,5,FALSE))),('Dépenses forfaitaires'!$E407*(VLOOKUP('Dépenses forfaitaires'!$D407,Listes!$A$43:$E$49,3,FALSE)))+(VLOOKUP('Dépenses forfaitaires'!$D407,Listes!$A$43:$E$49,4,FALSE))))))</f>
        <v/>
      </c>
      <c r="P407" s="99" t="str">
        <f>IF($H407="","",IF($C407=Listes!$B$34,Listes!$I$31,IF($C407=Listes!$B$35,(VLOOKUP('Dépenses forfaitaires'!$F407,Listes!$E$31:$F$36,2,FALSE)),IF($C407=Listes!$B$33,IF('Dépenses forfaitaires'!$E407&lt;=Listes!$A$64,'Dépenses forfaitaires'!$E407*Listes!$A$65,IF('Dépenses forfaitaires'!$E407&gt;Listes!$D$64,'Dépenses forfaitaires'!$E407*Listes!$D$65,(('Dépenses forfaitaires'!$E407*Listes!$B$65)+Listes!$C$65)))))))</f>
        <v/>
      </c>
      <c r="Q407" s="100" t="str">
        <f t="shared" si="13"/>
        <v/>
      </c>
      <c r="R407" s="210"/>
    </row>
    <row r="408" spans="1:18" ht="29.25" customHeight="1" x14ac:dyDescent="0.25">
      <c r="A408" s="43">
        <v>402</v>
      </c>
      <c r="B408" s="19"/>
      <c r="C408" s="19"/>
      <c r="D408" s="19"/>
      <c r="E408" s="19"/>
      <c r="F408" s="19"/>
      <c r="G408" s="19"/>
      <c r="H408" s="106" t="str">
        <f>IF(C408="","",IF(C408="","",(VLOOKUP(C408,Listes!$B$31:$C$35,2,FALSE))))</f>
        <v/>
      </c>
      <c r="I408" s="210" t="str">
        <f t="shared" si="12"/>
        <v/>
      </c>
      <c r="J408" s="210"/>
      <c r="K408" s="210"/>
      <c r="L408" s="210"/>
      <c r="M408" s="100" t="str">
        <f>IF(H408="","",IF(H408="","",(VLOOKUP(H408,Listes!$C$31:$D$35,2,FALSE))))</f>
        <v/>
      </c>
      <c r="N408" s="99" t="str">
        <f>IF($H408="","",IF($C408=Listes!$B$32,IF('Dépenses forfaitaires'!$E408&lt;=Listes!$B$53,('Dépenses forfaitaires'!$E408*(VLOOKUP('Dépenses forfaitaires'!$D408,Listes!$A$54:$E$60,2,FALSE))),IF('Dépenses forfaitaires'!$E408&gt;Listes!$E$53,('Dépenses forfaitaires'!$E408*(VLOOKUP('Dépenses forfaitaires'!$D408,Listes!$A$54:$E$60,5,FALSE))),('Dépenses forfaitaires'!$E408*(VLOOKUP('Dépenses forfaitaires'!$D408,Listes!$A$54:$E$60,3,FALSE)))+(VLOOKUP('Dépenses forfaitaires'!$D408,Listes!$A$54:$E$60,4,FALSE))))))</f>
        <v/>
      </c>
      <c r="O408" s="99" t="str">
        <f>IF($H408="","",IF($C408=Listes!$B$31,IF('Dépenses forfaitaires'!$E408&lt;=Listes!$B$42,('Dépenses forfaitaires'!$E408*(VLOOKUP('Dépenses forfaitaires'!$D408,Listes!$A$43:$E$49,2,FALSE))),IF('Dépenses forfaitaires'!$E408&gt;Listes!$D$42,('Dépenses forfaitaires'!$E408*(VLOOKUP('Dépenses forfaitaires'!$D408,Listes!$A$43:$E$49,5,FALSE))),('Dépenses forfaitaires'!$E408*(VLOOKUP('Dépenses forfaitaires'!$D408,Listes!$A$43:$E$49,3,FALSE)))+(VLOOKUP('Dépenses forfaitaires'!$D408,Listes!$A$43:$E$49,4,FALSE))))))</f>
        <v/>
      </c>
      <c r="P408" s="99" t="str">
        <f>IF($H408="","",IF($C408=Listes!$B$34,Listes!$I$31,IF($C408=Listes!$B$35,(VLOOKUP('Dépenses forfaitaires'!$F408,Listes!$E$31:$F$36,2,FALSE)),IF($C408=Listes!$B$33,IF('Dépenses forfaitaires'!$E408&lt;=Listes!$A$64,'Dépenses forfaitaires'!$E408*Listes!$A$65,IF('Dépenses forfaitaires'!$E408&gt;Listes!$D$64,'Dépenses forfaitaires'!$E408*Listes!$D$65,(('Dépenses forfaitaires'!$E408*Listes!$B$65)+Listes!$C$65)))))))</f>
        <v/>
      </c>
      <c r="Q408" s="100" t="str">
        <f t="shared" si="13"/>
        <v/>
      </c>
      <c r="R408" s="210"/>
    </row>
    <row r="409" spans="1:18" ht="29.25" customHeight="1" x14ac:dyDescent="0.25">
      <c r="A409" s="43">
        <v>403</v>
      </c>
      <c r="B409" s="19"/>
      <c r="C409" s="19"/>
      <c r="D409" s="19"/>
      <c r="E409" s="19"/>
      <c r="F409" s="19"/>
      <c r="G409" s="19"/>
      <c r="H409" s="106" t="str">
        <f>IF(C409="","",IF(C409="","",(VLOOKUP(C409,Listes!$B$31:$C$35,2,FALSE))))</f>
        <v/>
      </c>
      <c r="I409" s="210" t="str">
        <f t="shared" si="12"/>
        <v/>
      </c>
      <c r="J409" s="210"/>
      <c r="K409" s="210"/>
      <c r="L409" s="210"/>
      <c r="M409" s="100" t="str">
        <f>IF(H409="","",IF(H409="","",(VLOOKUP(H409,Listes!$C$31:$D$35,2,FALSE))))</f>
        <v/>
      </c>
      <c r="N409" s="99" t="str">
        <f>IF($H409="","",IF($C409=Listes!$B$32,IF('Dépenses forfaitaires'!$E409&lt;=Listes!$B$53,('Dépenses forfaitaires'!$E409*(VLOOKUP('Dépenses forfaitaires'!$D409,Listes!$A$54:$E$60,2,FALSE))),IF('Dépenses forfaitaires'!$E409&gt;Listes!$E$53,('Dépenses forfaitaires'!$E409*(VLOOKUP('Dépenses forfaitaires'!$D409,Listes!$A$54:$E$60,5,FALSE))),('Dépenses forfaitaires'!$E409*(VLOOKUP('Dépenses forfaitaires'!$D409,Listes!$A$54:$E$60,3,FALSE)))+(VLOOKUP('Dépenses forfaitaires'!$D409,Listes!$A$54:$E$60,4,FALSE))))))</f>
        <v/>
      </c>
      <c r="O409" s="99" t="str">
        <f>IF($H409="","",IF($C409=Listes!$B$31,IF('Dépenses forfaitaires'!$E409&lt;=Listes!$B$42,('Dépenses forfaitaires'!$E409*(VLOOKUP('Dépenses forfaitaires'!$D409,Listes!$A$43:$E$49,2,FALSE))),IF('Dépenses forfaitaires'!$E409&gt;Listes!$D$42,('Dépenses forfaitaires'!$E409*(VLOOKUP('Dépenses forfaitaires'!$D409,Listes!$A$43:$E$49,5,FALSE))),('Dépenses forfaitaires'!$E409*(VLOOKUP('Dépenses forfaitaires'!$D409,Listes!$A$43:$E$49,3,FALSE)))+(VLOOKUP('Dépenses forfaitaires'!$D409,Listes!$A$43:$E$49,4,FALSE))))))</f>
        <v/>
      </c>
      <c r="P409" s="99" t="str">
        <f>IF($H409="","",IF($C409=Listes!$B$34,Listes!$I$31,IF($C409=Listes!$B$35,(VLOOKUP('Dépenses forfaitaires'!$F409,Listes!$E$31:$F$36,2,FALSE)),IF($C409=Listes!$B$33,IF('Dépenses forfaitaires'!$E409&lt;=Listes!$A$64,'Dépenses forfaitaires'!$E409*Listes!$A$65,IF('Dépenses forfaitaires'!$E409&gt;Listes!$D$64,'Dépenses forfaitaires'!$E409*Listes!$D$65,(('Dépenses forfaitaires'!$E409*Listes!$B$65)+Listes!$C$65)))))))</f>
        <v/>
      </c>
      <c r="Q409" s="100" t="str">
        <f t="shared" si="13"/>
        <v/>
      </c>
      <c r="R409" s="210"/>
    </row>
    <row r="410" spans="1:18" ht="29.25" customHeight="1" x14ac:dyDescent="0.25">
      <c r="A410" s="43">
        <v>404</v>
      </c>
      <c r="B410" s="19"/>
      <c r="C410" s="19"/>
      <c r="D410" s="19"/>
      <c r="E410" s="19"/>
      <c r="F410" s="19"/>
      <c r="G410" s="19"/>
      <c r="H410" s="106" t="str">
        <f>IF(C410="","",IF(C410="","",(VLOOKUP(C410,Listes!$B$31:$C$35,2,FALSE))))</f>
        <v/>
      </c>
      <c r="I410" s="210" t="str">
        <f t="shared" si="12"/>
        <v/>
      </c>
      <c r="J410" s="210"/>
      <c r="K410" s="210"/>
      <c r="L410" s="210"/>
      <c r="M410" s="100" t="str">
        <f>IF(H410="","",IF(H410="","",(VLOOKUP(H410,Listes!$C$31:$D$35,2,FALSE))))</f>
        <v/>
      </c>
      <c r="N410" s="99" t="str">
        <f>IF($H410="","",IF($C410=Listes!$B$32,IF('Dépenses forfaitaires'!$E410&lt;=Listes!$B$53,('Dépenses forfaitaires'!$E410*(VLOOKUP('Dépenses forfaitaires'!$D410,Listes!$A$54:$E$60,2,FALSE))),IF('Dépenses forfaitaires'!$E410&gt;Listes!$E$53,('Dépenses forfaitaires'!$E410*(VLOOKUP('Dépenses forfaitaires'!$D410,Listes!$A$54:$E$60,5,FALSE))),('Dépenses forfaitaires'!$E410*(VLOOKUP('Dépenses forfaitaires'!$D410,Listes!$A$54:$E$60,3,FALSE)))+(VLOOKUP('Dépenses forfaitaires'!$D410,Listes!$A$54:$E$60,4,FALSE))))))</f>
        <v/>
      </c>
      <c r="O410" s="99" t="str">
        <f>IF($H410="","",IF($C410=Listes!$B$31,IF('Dépenses forfaitaires'!$E410&lt;=Listes!$B$42,('Dépenses forfaitaires'!$E410*(VLOOKUP('Dépenses forfaitaires'!$D410,Listes!$A$43:$E$49,2,FALSE))),IF('Dépenses forfaitaires'!$E410&gt;Listes!$D$42,('Dépenses forfaitaires'!$E410*(VLOOKUP('Dépenses forfaitaires'!$D410,Listes!$A$43:$E$49,5,FALSE))),('Dépenses forfaitaires'!$E410*(VLOOKUP('Dépenses forfaitaires'!$D410,Listes!$A$43:$E$49,3,FALSE)))+(VLOOKUP('Dépenses forfaitaires'!$D410,Listes!$A$43:$E$49,4,FALSE))))))</f>
        <v/>
      </c>
      <c r="P410" s="99" t="str">
        <f>IF($H410="","",IF($C410=Listes!$B$34,Listes!$I$31,IF($C410=Listes!$B$35,(VLOOKUP('Dépenses forfaitaires'!$F410,Listes!$E$31:$F$36,2,FALSE)),IF($C410=Listes!$B$33,IF('Dépenses forfaitaires'!$E410&lt;=Listes!$A$64,'Dépenses forfaitaires'!$E410*Listes!$A$65,IF('Dépenses forfaitaires'!$E410&gt;Listes!$D$64,'Dépenses forfaitaires'!$E410*Listes!$D$65,(('Dépenses forfaitaires'!$E410*Listes!$B$65)+Listes!$C$65)))))))</f>
        <v/>
      </c>
      <c r="Q410" s="100" t="str">
        <f t="shared" si="13"/>
        <v/>
      </c>
      <c r="R410" s="210"/>
    </row>
    <row r="411" spans="1:18" ht="29.25" customHeight="1" x14ac:dyDescent="0.25">
      <c r="A411" s="43">
        <v>405</v>
      </c>
      <c r="B411" s="19"/>
      <c r="C411" s="19"/>
      <c r="D411" s="19"/>
      <c r="E411" s="19"/>
      <c r="F411" s="19"/>
      <c r="G411" s="19"/>
      <c r="H411" s="106" t="str">
        <f>IF(C411="","",IF(C411="","",(VLOOKUP(C411,Listes!$B$31:$C$35,2,FALSE))))</f>
        <v/>
      </c>
      <c r="I411" s="210" t="str">
        <f t="shared" si="12"/>
        <v/>
      </c>
      <c r="J411" s="210"/>
      <c r="K411" s="210"/>
      <c r="L411" s="210"/>
      <c r="M411" s="100" t="str">
        <f>IF(H411="","",IF(H411="","",(VLOOKUP(H411,Listes!$C$31:$D$35,2,FALSE))))</f>
        <v/>
      </c>
      <c r="N411" s="99" t="str">
        <f>IF($H411="","",IF($C411=Listes!$B$32,IF('Dépenses forfaitaires'!$E411&lt;=Listes!$B$53,('Dépenses forfaitaires'!$E411*(VLOOKUP('Dépenses forfaitaires'!$D411,Listes!$A$54:$E$60,2,FALSE))),IF('Dépenses forfaitaires'!$E411&gt;Listes!$E$53,('Dépenses forfaitaires'!$E411*(VLOOKUP('Dépenses forfaitaires'!$D411,Listes!$A$54:$E$60,5,FALSE))),('Dépenses forfaitaires'!$E411*(VLOOKUP('Dépenses forfaitaires'!$D411,Listes!$A$54:$E$60,3,FALSE)))+(VLOOKUP('Dépenses forfaitaires'!$D411,Listes!$A$54:$E$60,4,FALSE))))))</f>
        <v/>
      </c>
      <c r="O411" s="99" t="str">
        <f>IF($H411="","",IF($C411=Listes!$B$31,IF('Dépenses forfaitaires'!$E411&lt;=Listes!$B$42,('Dépenses forfaitaires'!$E411*(VLOOKUP('Dépenses forfaitaires'!$D411,Listes!$A$43:$E$49,2,FALSE))),IF('Dépenses forfaitaires'!$E411&gt;Listes!$D$42,('Dépenses forfaitaires'!$E411*(VLOOKUP('Dépenses forfaitaires'!$D411,Listes!$A$43:$E$49,5,FALSE))),('Dépenses forfaitaires'!$E411*(VLOOKUP('Dépenses forfaitaires'!$D411,Listes!$A$43:$E$49,3,FALSE)))+(VLOOKUP('Dépenses forfaitaires'!$D411,Listes!$A$43:$E$49,4,FALSE))))))</f>
        <v/>
      </c>
      <c r="P411" s="99" t="str">
        <f>IF($H411="","",IF($C411=Listes!$B$34,Listes!$I$31,IF($C411=Listes!$B$35,(VLOOKUP('Dépenses forfaitaires'!$F411,Listes!$E$31:$F$36,2,FALSE)),IF($C411=Listes!$B$33,IF('Dépenses forfaitaires'!$E411&lt;=Listes!$A$64,'Dépenses forfaitaires'!$E411*Listes!$A$65,IF('Dépenses forfaitaires'!$E411&gt;Listes!$D$64,'Dépenses forfaitaires'!$E411*Listes!$D$65,(('Dépenses forfaitaires'!$E411*Listes!$B$65)+Listes!$C$65)))))))</f>
        <v/>
      </c>
      <c r="Q411" s="100" t="str">
        <f t="shared" si="13"/>
        <v/>
      </c>
      <c r="R411" s="210"/>
    </row>
    <row r="412" spans="1:18" ht="29.25" customHeight="1" x14ac:dyDescent="0.25">
      <c r="A412" s="43">
        <v>406</v>
      </c>
      <c r="B412" s="19"/>
      <c r="C412" s="19"/>
      <c r="D412" s="19"/>
      <c r="E412" s="19"/>
      <c r="F412" s="19"/>
      <c r="G412" s="19"/>
      <c r="H412" s="106" t="str">
        <f>IF(C412="","",IF(C412="","",(VLOOKUP(C412,Listes!$B$31:$C$35,2,FALSE))))</f>
        <v/>
      </c>
      <c r="I412" s="210" t="str">
        <f t="shared" si="12"/>
        <v/>
      </c>
      <c r="J412" s="210"/>
      <c r="K412" s="210"/>
      <c r="L412" s="210"/>
      <c r="M412" s="100" t="str">
        <f>IF(H412="","",IF(H412="","",(VLOOKUP(H412,Listes!$C$31:$D$35,2,FALSE))))</f>
        <v/>
      </c>
      <c r="N412" s="99" t="str">
        <f>IF($H412="","",IF($C412=Listes!$B$32,IF('Dépenses forfaitaires'!$E412&lt;=Listes!$B$53,('Dépenses forfaitaires'!$E412*(VLOOKUP('Dépenses forfaitaires'!$D412,Listes!$A$54:$E$60,2,FALSE))),IF('Dépenses forfaitaires'!$E412&gt;Listes!$E$53,('Dépenses forfaitaires'!$E412*(VLOOKUP('Dépenses forfaitaires'!$D412,Listes!$A$54:$E$60,5,FALSE))),('Dépenses forfaitaires'!$E412*(VLOOKUP('Dépenses forfaitaires'!$D412,Listes!$A$54:$E$60,3,FALSE)))+(VLOOKUP('Dépenses forfaitaires'!$D412,Listes!$A$54:$E$60,4,FALSE))))))</f>
        <v/>
      </c>
      <c r="O412" s="99" t="str">
        <f>IF($H412="","",IF($C412=Listes!$B$31,IF('Dépenses forfaitaires'!$E412&lt;=Listes!$B$42,('Dépenses forfaitaires'!$E412*(VLOOKUP('Dépenses forfaitaires'!$D412,Listes!$A$43:$E$49,2,FALSE))),IF('Dépenses forfaitaires'!$E412&gt;Listes!$D$42,('Dépenses forfaitaires'!$E412*(VLOOKUP('Dépenses forfaitaires'!$D412,Listes!$A$43:$E$49,5,FALSE))),('Dépenses forfaitaires'!$E412*(VLOOKUP('Dépenses forfaitaires'!$D412,Listes!$A$43:$E$49,3,FALSE)))+(VLOOKUP('Dépenses forfaitaires'!$D412,Listes!$A$43:$E$49,4,FALSE))))))</f>
        <v/>
      </c>
      <c r="P412" s="99" t="str">
        <f>IF($H412="","",IF($C412=Listes!$B$34,Listes!$I$31,IF($C412=Listes!$B$35,(VLOOKUP('Dépenses forfaitaires'!$F412,Listes!$E$31:$F$36,2,FALSE)),IF($C412=Listes!$B$33,IF('Dépenses forfaitaires'!$E412&lt;=Listes!$A$64,'Dépenses forfaitaires'!$E412*Listes!$A$65,IF('Dépenses forfaitaires'!$E412&gt;Listes!$D$64,'Dépenses forfaitaires'!$E412*Listes!$D$65,(('Dépenses forfaitaires'!$E412*Listes!$B$65)+Listes!$C$65)))))))</f>
        <v/>
      </c>
      <c r="Q412" s="100" t="str">
        <f t="shared" si="13"/>
        <v/>
      </c>
      <c r="R412" s="210"/>
    </row>
    <row r="413" spans="1:18" ht="29.25" customHeight="1" x14ac:dyDescent="0.25">
      <c r="A413" s="43">
        <v>407</v>
      </c>
      <c r="B413" s="19"/>
      <c r="C413" s="19"/>
      <c r="D413" s="19"/>
      <c r="E413" s="19"/>
      <c r="F413" s="19"/>
      <c r="G413" s="19"/>
      <c r="H413" s="106" t="str">
        <f>IF(C413="","",IF(C413="","",(VLOOKUP(C413,Listes!$B$31:$C$35,2,FALSE))))</f>
        <v/>
      </c>
      <c r="I413" s="210" t="str">
        <f t="shared" si="12"/>
        <v/>
      </c>
      <c r="J413" s="210"/>
      <c r="K413" s="210"/>
      <c r="L413" s="210"/>
      <c r="M413" s="100" t="str">
        <f>IF(H413="","",IF(H413="","",(VLOOKUP(H413,Listes!$C$31:$D$35,2,FALSE))))</f>
        <v/>
      </c>
      <c r="N413" s="99" t="str">
        <f>IF($H413="","",IF($C413=Listes!$B$32,IF('Dépenses forfaitaires'!$E413&lt;=Listes!$B$53,('Dépenses forfaitaires'!$E413*(VLOOKUP('Dépenses forfaitaires'!$D413,Listes!$A$54:$E$60,2,FALSE))),IF('Dépenses forfaitaires'!$E413&gt;Listes!$E$53,('Dépenses forfaitaires'!$E413*(VLOOKUP('Dépenses forfaitaires'!$D413,Listes!$A$54:$E$60,5,FALSE))),('Dépenses forfaitaires'!$E413*(VLOOKUP('Dépenses forfaitaires'!$D413,Listes!$A$54:$E$60,3,FALSE)))+(VLOOKUP('Dépenses forfaitaires'!$D413,Listes!$A$54:$E$60,4,FALSE))))))</f>
        <v/>
      </c>
      <c r="O413" s="99" t="str">
        <f>IF($H413="","",IF($C413=Listes!$B$31,IF('Dépenses forfaitaires'!$E413&lt;=Listes!$B$42,('Dépenses forfaitaires'!$E413*(VLOOKUP('Dépenses forfaitaires'!$D413,Listes!$A$43:$E$49,2,FALSE))),IF('Dépenses forfaitaires'!$E413&gt;Listes!$D$42,('Dépenses forfaitaires'!$E413*(VLOOKUP('Dépenses forfaitaires'!$D413,Listes!$A$43:$E$49,5,FALSE))),('Dépenses forfaitaires'!$E413*(VLOOKUP('Dépenses forfaitaires'!$D413,Listes!$A$43:$E$49,3,FALSE)))+(VLOOKUP('Dépenses forfaitaires'!$D413,Listes!$A$43:$E$49,4,FALSE))))))</f>
        <v/>
      </c>
      <c r="P413" s="99" t="str">
        <f>IF($H413="","",IF($C413=Listes!$B$34,Listes!$I$31,IF($C413=Listes!$B$35,(VLOOKUP('Dépenses forfaitaires'!$F413,Listes!$E$31:$F$36,2,FALSE)),IF($C413=Listes!$B$33,IF('Dépenses forfaitaires'!$E413&lt;=Listes!$A$64,'Dépenses forfaitaires'!$E413*Listes!$A$65,IF('Dépenses forfaitaires'!$E413&gt;Listes!$D$64,'Dépenses forfaitaires'!$E413*Listes!$D$65,(('Dépenses forfaitaires'!$E413*Listes!$B$65)+Listes!$C$65)))))))</f>
        <v/>
      </c>
      <c r="Q413" s="100" t="str">
        <f t="shared" si="13"/>
        <v/>
      </c>
      <c r="R413" s="210"/>
    </row>
    <row r="414" spans="1:18" ht="29.25" customHeight="1" x14ac:dyDescent="0.25">
      <c r="A414" s="43">
        <v>408</v>
      </c>
      <c r="B414" s="19"/>
      <c r="C414" s="19"/>
      <c r="D414" s="19"/>
      <c r="E414" s="19"/>
      <c r="F414" s="19"/>
      <c r="G414" s="19"/>
      <c r="H414" s="106" t="str">
        <f>IF(C414="","",IF(C414="","",(VLOOKUP(C414,Listes!$B$31:$C$35,2,FALSE))))</f>
        <v/>
      </c>
      <c r="I414" s="210" t="str">
        <f t="shared" si="12"/>
        <v/>
      </c>
      <c r="J414" s="210"/>
      <c r="K414" s="210"/>
      <c r="L414" s="210"/>
      <c r="M414" s="100" t="str">
        <f>IF(H414="","",IF(H414="","",(VLOOKUP(H414,Listes!$C$31:$D$35,2,FALSE))))</f>
        <v/>
      </c>
      <c r="N414" s="99" t="str">
        <f>IF($H414="","",IF($C414=Listes!$B$32,IF('Dépenses forfaitaires'!$E414&lt;=Listes!$B$53,('Dépenses forfaitaires'!$E414*(VLOOKUP('Dépenses forfaitaires'!$D414,Listes!$A$54:$E$60,2,FALSE))),IF('Dépenses forfaitaires'!$E414&gt;Listes!$E$53,('Dépenses forfaitaires'!$E414*(VLOOKUP('Dépenses forfaitaires'!$D414,Listes!$A$54:$E$60,5,FALSE))),('Dépenses forfaitaires'!$E414*(VLOOKUP('Dépenses forfaitaires'!$D414,Listes!$A$54:$E$60,3,FALSE)))+(VLOOKUP('Dépenses forfaitaires'!$D414,Listes!$A$54:$E$60,4,FALSE))))))</f>
        <v/>
      </c>
      <c r="O414" s="99" t="str">
        <f>IF($H414="","",IF($C414=Listes!$B$31,IF('Dépenses forfaitaires'!$E414&lt;=Listes!$B$42,('Dépenses forfaitaires'!$E414*(VLOOKUP('Dépenses forfaitaires'!$D414,Listes!$A$43:$E$49,2,FALSE))),IF('Dépenses forfaitaires'!$E414&gt;Listes!$D$42,('Dépenses forfaitaires'!$E414*(VLOOKUP('Dépenses forfaitaires'!$D414,Listes!$A$43:$E$49,5,FALSE))),('Dépenses forfaitaires'!$E414*(VLOOKUP('Dépenses forfaitaires'!$D414,Listes!$A$43:$E$49,3,FALSE)))+(VLOOKUP('Dépenses forfaitaires'!$D414,Listes!$A$43:$E$49,4,FALSE))))))</f>
        <v/>
      </c>
      <c r="P414" s="99" t="str">
        <f>IF($H414="","",IF($C414=Listes!$B$34,Listes!$I$31,IF($C414=Listes!$B$35,(VLOOKUP('Dépenses forfaitaires'!$F414,Listes!$E$31:$F$36,2,FALSE)),IF($C414=Listes!$B$33,IF('Dépenses forfaitaires'!$E414&lt;=Listes!$A$64,'Dépenses forfaitaires'!$E414*Listes!$A$65,IF('Dépenses forfaitaires'!$E414&gt;Listes!$D$64,'Dépenses forfaitaires'!$E414*Listes!$D$65,(('Dépenses forfaitaires'!$E414*Listes!$B$65)+Listes!$C$65)))))))</f>
        <v/>
      </c>
      <c r="Q414" s="100" t="str">
        <f t="shared" si="13"/>
        <v/>
      </c>
      <c r="R414" s="210"/>
    </row>
    <row r="415" spans="1:18" ht="29.25" customHeight="1" x14ac:dyDescent="0.25">
      <c r="A415" s="43">
        <v>409</v>
      </c>
      <c r="B415" s="19"/>
      <c r="C415" s="19"/>
      <c r="D415" s="19"/>
      <c r="E415" s="19"/>
      <c r="F415" s="19"/>
      <c r="G415" s="19"/>
      <c r="H415" s="106" t="str">
        <f>IF(C415="","",IF(C415="","",(VLOOKUP(C415,Listes!$B$31:$C$35,2,FALSE))))</f>
        <v/>
      </c>
      <c r="I415" s="210" t="str">
        <f t="shared" si="12"/>
        <v/>
      </c>
      <c r="J415" s="210"/>
      <c r="K415" s="210"/>
      <c r="L415" s="210"/>
      <c r="M415" s="100" t="str">
        <f>IF(H415="","",IF(H415="","",(VLOOKUP(H415,Listes!$C$31:$D$35,2,FALSE))))</f>
        <v/>
      </c>
      <c r="N415" s="99" t="str">
        <f>IF($H415="","",IF($C415=Listes!$B$32,IF('Dépenses forfaitaires'!$E415&lt;=Listes!$B$53,('Dépenses forfaitaires'!$E415*(VLOOKUP('Dépenses forfaitaires'!$D415,Listes!$A$54:$E$60,2,FALSE))),IF('Dépenses forfaitaires'!$E415&gt;Listes!$E$53,('Dépenses forfaitaires'!$E415*(VLOOKUP('Dépenses forfaitaires'!$D415,Listes!$A$54:$E$60,5,FALSE))),('Dépenses forfaitaires'!$E415*(VLOOKUP('Dépenses forfaitaires'!$D415,Listes!$A$54:$E$60,3,FALSE)))+(VLOOKUP('Dépenses forfaitaires'!$D415,Listes!$A$54:$E$60,4,FALSE))))))</f>
        <v/>
      </c>
      <c r="O415" s="99" t="str">
        <f>IF($H415="","",IF($C415=Listes!$B$31,IF('Dépenses forfaitaires'!$E415&lt;=Listes!$B$42,('Dépenses forfaitaires'!$E415*(VLOOKUP('Dépenses forfaitaires'!$D415,Listes!$A$43:$E$49,2,FALSE))),IF('Dépenses forfaitaires'!$E415&gt;Listes!$D$42,('Dépenses forfaitaires'!$E415*(VLOOKUP('Dépenses forfaitaires'!$D415,Listes!$A$43:$E$49,5,FALSE))),('Dépenses forfaitaires'!$E415*(VLOOKUP('Dépenses forfaitaires'!$D415,Listes!$A$43:$E$49,3,FALSE)))+(VLOOKUP('Dépenses forfaitaires'!$D415,Listes!$A$43:$E$49,4,FALSE))))))</f>
        <v/>
      </c>
      <c r="P415" s="99" t="str">
        <f>IF($H415="","",IF($C415=Listes!$B$34,Listes!$I$31,IF($C415=Listes!$B$35,(VLOOKUP('Dépenses forfaitaires'!$F415,Listes!$E$31:$F$36,2,FALSE)),IF($C415=Listes!$B$33,IF('Dépenses forfaitaires'!$E415&lt;=Listes!$A$64,'Dépenses forfaitaires'!$E415*Listes!$A$65,IF('Dépenses forfaitaires'!$E415&gt;Listes!$D$64,'Dépenses forfaitaires'!$E415*Listes!$D$65,(('Dépenses forfaitaires'!$E415*Listes!$B$65)+Listes!$C$65)))))))</f>
        <v/>
      </c>
      <c r="Q415" s="100" t="str">
        <f t="shared" si="13"/>
        <v/>
      </c>
      <c r="R415" s="210"/>
    </row>
    <row r="416" spans="1:18" ht="29.25" customHeight="1" x14ac:dyDescent="0.25">
      <c r="A416" s="43">
        <v>410</v>
      </c>
      <c r="B416" s="19"/>
      <c r="C416" s="19"/>
      <c r="D416" s="19"/>
      <c r="E416" s="19"/>
      <c r="F416" s="19"/>
      <c r="G416" s="19"/>
      <c r="H416" s="106" t="str">
        <f>IF(C416="","",IF(C416="","",(VLOOKUP(C416,Listes!$B$31:$C$35,2,FALSE))))</f>
        <v/>
      </c>
      <c r="I416" s="210" t="str">
        <f t="shared" si="12"/>
        <v/>
      </c>
      <c r="J416" s="210"/>
      <c r="K416" s="210"/>
      <c r="L416" s="210"/>
      <c r="M416" s="100" t="str">
        <f>IF(H416="","",IF(H416="","",(VLOOKUP(H416,Listes!$C$31:$D$35,2,FALSE))))</f>
        <v/>
      </c>
      <c r="N416" s="99" t="str">
        <f>IF($H416="","",IF($C416=Listes!$B$32,IF('Dépenses forfaitaires'!$E416&lt;=Listes!$B$53,('Dépenses forfaitaires'!$E416*(VLOOKUP('Dépenses forfaitaires'!$D416,Listes!$A$54:$E$60,2,FALSE))),IF('Dépenses forfaitaires'!$E416&gt;Listes!$E$53,('Dépenses forfaitaires'!$E416*(VLOOKUP('Dépenses forfaitaires'!$D416,Listes!$A$54:$E$60,5,FALSE))),('Dépenses forfaitaires'!$E416*(VLOOKUP('Dépenses forfaitaires'!$D416,Listes!$A$54:$E$60,3,FALSE)))+(VLOOKUP('Dépenses forfaitaires'!$D416,Listes!$A$54:$E$60,4,FALSE))))))</f>
        <v/>
      </c>
      <c r="O416" s="99" t="str">
        <f>IF($H416="","",IF($C416=Listes!$B$31,IF('Dépenses forfaitaires'!$E416&lt;=Listes!$B$42,('Dépenses forfaitaires'!$E416*(VLOOKUP('Dépenses forfaitaires'!$D416,Listes!$A$43:$E$49,2,FALSE))),IF('Dépenses forfaitaires'!$E416&gt;Listes!$D$42,('Dépenses forfaitaires'!$E416*(VLOOKUP('Dépenses forfaitaires'!$D416,Listes!$A$43:$E$49,5,FALSE))),('Dépenses forfaitaires'!$E416*(VLOOKUP('Dépenses forfaitaires'!$D416,Listes!$A$43:$E$49,3,FALSE)))+(VLOOKUP('Dépenses forfaitaires'!$D416,Listes!$A$43:$E$49,4,FALSE))))))</f>
        <v/>
      </c>
      <c r="P416" s="99" t="str">
        <f>IF($H416="","",IF($C416=Listes!$B$34,Listes!$I$31,IF($C416=Listes!$B$35,(VLOOKUP('Dépenses forfaitaires'!$F416,Listes!$E$31:$F$36,2,FALSE)),IF($C416=Listes!$B$33,IF('Dépenses forfaitaires'!$E416&lt;=Listes!$A$64,'Dépenses forfaitaires'!$E416*Listes!$A$65,IF('Dépenses forfaitaires'!$E416&gt;Listes!$D$64,'Dépenses forfaitaires'!$E416*Listes!$D$65,(('Dépenses forfaitaires'!$E416*Listes!$B$65)+Listes!$C$65)))))))</f>
        <v/>
      </c>
      <c r="Q416" s="100" t="str">
        <f t="shared" si="13"/>
        <v/>
      </c>
      <c r="R416" s="210"/>
    </row>
    <row r="417" spans="1:18" ht="29.25" customHeight="1" x14ac:dyDescent="0.25">
      <c r="A417" s="43">
        <v>411</v>
      </c>
      <c r="B417" s="19"/>
      <c r="C417" s="19"/>
      <c r="D417" s="19"/>
      <c r="E417" s="19"/>
      <c r="F417" s="19"/>
      <c r="G417" s="19"/>
      <c r="H417" s="106" t="str">
        <f>IF(C417="","",IF(C417="","",(VLOOKUP(C417,Listes!$B$31:$C$35,2,FALSE))))</f>
        <v/>
      </c>
      <c r="I417" s="210" t="str">
        <f t="shared" si="12"/>
        <v/>
      </c>
      <c r="J417" s="210"/>
      <c r="K417" s="210"/>
      <c r="L417" s="210"/>
      <c r="M417" s="100" t="str">
        <f>IF(H417="","",IF(H417="","",(VLOOKUP(H417,Listes!$C$31:$D$35,2,FALSE))))</f>
        <v/>
      </c>
      <c r="N417" s="99" t="str">
        <f>IF($H417="","",IF($C417=Listes!$B$32,IF('Dépenses forfaitaires'!$E417&lt;=Listes!$B$53,('Dépenses forfaitaires'!$E417*(VLOOKUP('Dépenses forfaitaires'!$D417,Listes!$A$54:$E$60,2,FALSE))),IF('Dépenses forfaitaires'!$E417&gt;Listes!$E$53,('Dépenses forfaitaires'!$E417*(VLOOKUP('Dépenses forfaitaires'!$D417,Listes!$A$54:$E$60,5,FALSE))),('Dépenses forfaitaires'!$E417*(VLOOKUP('Dépenses forfaitaires'!$D417,Listes!$A$54:$E$60,3,FALSE)))+(VLOOKUP('Dépenses forfaitaires'!$D417,Listes!$A$54:$E$60,4,FALSE))))))</f>
        <v/>
      </c>
      <c r="O417" s="99" t="str">
        <f>IF($H417="","",IF($C417=Listes!$B$31,IF('Dépenses forfaitaires'!$E417&lt;=Listes!$B$42,('Dépenses forfaitaires'!$E417*(VLOOKUP('Dépenses forfaitaires'!$D417,Listes!$A$43:$E$49,2,FALSE))),IF('Dépenses forfaitaires'!$E417&gt;Listes!$D$42,('Dépenses forfaitaires'!$E417*(VLOOKUP('Dépenses forfaitaires'!$D417,Listes!$A$43:$E$49,5,FALSE))),('Dépenses forfaitaires'!$E417*(VLOOKUP('Dépenses forfaitaires'!$D417,Listes!$A$43:$E$49,3,FALSE)))+(VLOOKUP('Dépenses forfaitaires'!$D417,Listes!$A$43:$E$49,4,FALSE))))))</f>
        <v/>
      </c>
      <c r="P417" s="99" t="str">
        <f>IF($H417="","",IF($C417=Listes!$B$34,Listes!$I$31,IF($C417=Listes!$B$35,(VLOOKUP('Dépenses forfaitaires'!$F417,Listes!$E$31:$F$36,2,FALSE)),IF($C417=Listes!$B$33,IF('Dépenses forfaitaires'!$E417&lt;=Listes!$A$64,'Dépenses forfaitaires'!$E417*Listes!$A$65,IF('Dépenses forfaitaires'!$E417&gt;Listes!$D$64,'Dépenses forfaitaires'!$E417*Listes!$D$65,(('Dépenses forfaitaires'!$E417*Listes!$B$65)+Listes!$C$65)))))))</f>
        <v/>
      </c>
      <c r="Q417" s="100" t="str">
        <f t="shared" si="13"/>
        <v/>
      </c>
      <c r="R417" s="210"/>
    </row>
    <row r="418" spans="1:18" ht="29.25" customHeight="1" x14ac:dyDescent="0.25">
      <c r="A418" s="43">
        <v>412</v>
      </c>
      <c r="B418" s="19"/>
      <c r="C418" s="19"/>
      <c r="D418" s="19"/>
      <c r="E418" s="19"/>
      <c r="F418" s="19"/>
      <c r="G418" s="19"/>
      <c r="H418" s="106" t="str">
        <f>IF(C418="","",IF(C418="","",(VLOOKUP(C418,Listes!$B$31:$C$35,2,FALSE))))</f>
        <v/>
      </c>
      <c r="I418" s="210" t="str">
        <f t="shared" si="12"/>
        <v/>
      </c>
      <c r="J418" s="210"/>
      <c r="K418" s="210"/>
      <c r="L418" s="210"/>
      <c r="M418" s="100" t="str">
        <f>IF(H418="","",IF(H418="","",(VLOOKUP(H418,Listes!$C$31:$D$35,2,FALSE))))</f>
        <v/>
      </c>
      <c r="N418" s="99" t="str">
        <f>IF($H418="","",IF($C418=Listes!$B$32,IF('Dépenses forfaitaires'!$E418&lt;=Listes!$B$53,('Dépenses forfaitaires'!$E418*(VLOOKUP('Dépenses forfaitaires'!$D418,Listes!$A$54:$E$60,2,FALSE))),IF('Dépenses forfaitaires'!$E418&gt;Listes!$E$53,('Dépenses forfaitaires'!$E418*(VLOOKUP('Dépenses forfaitaires'!$D418,Listes!$A$54:$E$60,5,FALSE))),('Dépenses forfaitaires'!$E418*(VLOOKUP('Dépenses forfaitaires'!$D418,Listes!$A$54:$E$60,3,FALSE)))+(VLOOKUP('Dépenses forfaitaires'!$D418,Listes!$A$54:$E$60,4,FALSE))))))</f>
        <v/>
      </c>
      <c r="O418" s="99" t="str">
        <f>IF($H418="","",IF($C418=Listes!$B$31,IF('Dépenses forfaitaires'!$E418&lt;=Listes!$B$42,('Dépenses forfaitaires'!$E418*(VLOOKUP('Dépenses forfaitaires'!$D418,Listes!$A$43:$E$49,2,FALSE))),IF('Dépenses forfaitaires'!$E418&gt;Listes!$D$42,('Dépenses forfaitaires'!$E418*(VLOOKUP('Dépenses forfaitaires'!$D418,Listes!$A$43:$E$49,5,FALSE))),('Dépenses forfaitaires'!$E418*(VLOOKUP('Dépenses forfaitaires'!$D418,Listes!$A$43:$E$49,3,FALSE)))+(VLOOKUP('Dépenses forfaitaires'!$D418,Listes!$A$43:$E$49,4,FALSE))))))</f>
        <v/>
      </c>
      <c r="P418" s="99" t="str">
        <f>IF($H418="","",IF($C418=Listes!$B$34,Listes!$I$31,IF($C418=Listes!$B$35,(VLOOKUP('Dépenses forfaitaires'!$F418,Listes!$E$31:$F$36,2,FALSE)),IF($C418=Listes!$B$33,IF('Dépenses forfaitaires'!$E418&lt;=Listes!$A$64,'Dépenses forfaitaires'!$E418*Listes!$A$65,IF('Dépenses forfaitaires'!$E418&gt;Listes!$D$64,'Dépenses forfaitaires'!$E418*Listes!$D$65,(('Dépenses forfaitaires'!$E418*Listes!$B$65)+Listes!$C$65)))))))</f>
        <v/>
      </c>
      <c r="Q418" s="100" t="str">
        <f t="shared" si="13"/>
        <v/>
      </c>
      <c r="R418" s="210"/>
    </row>
    <row r="419" spans="1:18" ht="29.25" customHeight="1" x14ac:dyDescent="0.25">
      <c r="A419" s="43">
        <v>413</v>
      </c>
      <c r="B419" s="19"/>
      <c r="C419" s="19"/>
      <c r="D419" s="19"/>
      <c r="E419" s="19"/>
      <c r="F419" s="19"/>
      <c r="G419" s="19"/>
      <c r="H419" s="106" t="str">
        <f>IF(C419="","",IF(C419="","",(VLOOKUP(C419,Listes!$B$31:$C$35,2,FALSE))))</f>
        <v/>
      </c>
      <c r="I419" s="210" t="str">
        <f t="shared" si="12"/>
        <v/>
      </c>
      <c r="J419" s="210"/>
      <c r="K419" s="210"/>
      <c r="L419" s="210"/>
      <c r="M419" s="100" t="str">
        <f>IF(H419="","",IF(H419="","",(VLOOKUP(H419,Listes!$C$31:$D$35,2,FALSE))))</f>
        <v/>
      </c>
      <c r="N419" s="99" t="str">
        <f>IF($H419="","",IF($C419=Listes!$B$32,IF('Dépenses forfaitaires'!$E419&lt;=Listes!$B$53,('Dépenses forfaitaires'!$E419*(VLOOKUP('Dépenses forfaitaires'!$D419,Listes!$A$54:$E$60,2,FALSE))),IF('Dépenses forfaitaires'!$E419&gt;Listes!$E$53,('Dépenses forfaitaires'!$E419*(VLOOKUP('Dépenses forfaitaires'!$D419,Listes!$A$54:$E$60,5,FALSE))),('Dépenses forfaitaires'!$E419*(VLOOKUP('Dépenses forfaitaires'!$D419,Listes!$A$54:$E$60,3,FALSE)))+(VLOOKUP('Dépenses forfaitaires'!$D419,Listes!$A$54:$E$60,4,FALSE))))))</f>
        <v/>
      </c>
      <c r="O419" s="99" t="str">
        <f>IF($H419="","",IF($C419=Listes!$B$31,IF('Dépenses forfaitaires'!$E419&lt;=Listes!$B$42,('Dépenses forfaitaires'!$E419*(VLOOKUP('Dépenses forfaitaires'!$D419,Listes!$A$43:$E$49,2,FALSE))),IF('Dépenses forfaitaires'!$E419&gt;Listes!$D$42,('Dépenses forfaitaires'!$E419*(VLOOKUP('Dépenses forfaitaires'!$D419,Listes!$A$43:$E$49,5,FALSE))),('Dépenses forfaitaires'!$E419*(VLOOKUP('Dépenses forfaitaires'!$D419,Listes!$A$43:$E$49,3,FALSE)))+(VLOOKUP('Dépenses forfaitaires'!$D419,Listes!$A$43:$E$49,4,FALSE))))))</f>
        <v/>
      </c>
      <c r="P419" s="99" t="str">
        <f>IF($H419="","",IF($C419=Listes!$B$34,Listes!$I$31,IF($C419=Listes!$B$35,(VLOOKUP('Dépenses forfaitaires'!$F419,Listes!$E$31:$F$36,2,FALSE)),IF($C419=Listes!$B$33,IF('Dépenses forfaitaires'!$E419&lt;=Listes!$A$64,'Dépenses forfaitaires'!$E419*Listes!$A$65,IF('Dépenses forfaitaires'!$E419&gt;Listes!$D$64,'Dépenses forfaitaires'!$E419*Listes!$D$65,(('Dépenses forfaitaires'!$E419*Listes!$B$65)+Listes!$C$65)))))))</f>
        <v/>
      </c>
      <c r="Q419" s="100" t="str">
        <f t="shared" si="13"/>
        <v/>
      </c>
      <c r="R419" s="210"/>
    </row>
    <row r="420" spans="1:18" ht="29.25" customHeight="1" x14ac:dyDescent="0.25">
      <c r="A420" s="43">
        <v>414</v>
      </c>
      <c r="B420" s="19"/>
      <c r="C420" s="19"/>
      <c r="D420" s="19"/>
      <c r="E420" s="19"/>
      <c r="F420" s="19"/>
      <c r="G420" s="19"/>
      <c r="H420" s="106" t="str">
        <f>IF(C420="","",IF(C420="","",(VLOOKUP(C420,Listes!$B$31:$C$35,2,FALSE))))</f>
        <v/>
      </c>
      <c r="I420" s="210" t="str">
        <f t="shared" si="12"/>
        <v/>
      </c>
      <c r="J420" s="210"/>
      <c r="K420" s="210"/>
      <c r="L420" s="210"/>
      <c r="M420" s="100" t="str">
        <f>IF(H420="","",IF(H420="","",(VLOOKUP(H420,Listes!$C$31:$D$35,2,FALSE))))</f>
        <v/>
      </c>
      <c r="N420" s="99" t="str">
        <f>IF($H420="","",IF($C420=Listes!$B$32,IF('Dépenses forfaitaires'!$E420&lt;=Listes!$B$53,('Dépenses forfaitaires'!$E420*(VLOOKUP('Dépenses forfaitaires'!$D420,Listes!$A$54:$E$60,2,FALSE))),IF('Dépenses forfaitaires'!$E420&gt;Listes!$E$53,('Dépenses forfaitaires'!$E420*(VLOOKUP('Dépenses forfaitaires'!$D420,Listes!$A$54:$E$60,5,FALSE))),('Dépenses forfaitaires'!$E420*(VLOOKUP('Dépenses forfaitaires'!$D420,Listes!$A$54:$E$60,3,FALSE)))+(VLOOKUP('Dépenses forfaitaires'!$D420,Listes!$A$54:$E$60,4,FALSE))))))</f>
        <v/>
      </c>
      <c r="O420" s="99" t="str">
        <f>IF($H420="","",IF($C420=Listes!$B$31,IF('Dépenses forfaitaires'!$E420&lt;=Listes!$B$42,('Dépenses forfaitaires'!$E420*(VLOOKUP('Dépenses forfaitaires'!$D420,Listes!$A$43:$E$49,2,FALSE))),IF('Dépenses forfaitaires'!$E420&gt;Listes!$D$42,('Dépenses forfaitaires'!$E420*(VLOOKUP('Dépenses forfaitaires'!$D420,Listes!$A$43:$E$49,5,FALSE))),('Dépenses forfaitaires'!$E420*(VLOOKUP('Dépenses forfaitaires'!$D420,Listes!$A$43:$E$49,3,FALSE)))+(VLOOKUP('Dépenses forfaitaires'!$D420,Listes!$A$43:$E$49,4,FALSE))))))</f>
        <v/>
      </c>
      <c r="P420" s="99" t="str">
        <f>IF($H420="","",IF($C420=Listes!$B$34,Listes!$I$31,IF($C420=Listes!$B$35,(VLOOKUP('Dépenses forfaitaires'!$F420,Listes!$E$31:$F$36,2,FALSE)),IF($C420=Listes!$B$33,IF('Dépenses forfaitaires'!$E420&lt;=Listes!$A$64,'Dépenses forfaitaires'!$E420*Listes!$A$65,IF('Dépenses forfaitaires'!$E420&gt;Listes!$D$64,'Dépenses forfaitaires'!$E420*Listes!$D$65,(('Dépenses forfaitaires'!$E420*Listes!$B$65)+Listes!$C$65)))))))</f>
        <v/>
      </c>
      <c r="Q420" s="100" t="str">
        <f t="shared" si="13"/>
        <v/>
      </c>
      <c r="R420" s="210"/>
    </row>
    <row r="421" spans="1:18" ht="29.25" customHeight="1" x14ac:dyDescent="0.25">
      <c r="A421" s="43">
        <v>415</v>
      </c>
      <c r="B421" s="19"/>
      <c r="C421" s="19"/>
      <c r="D421" s="19"/>
      <c r="E421" s="19"/>
      <c r="F421" s="19"/>
      <c r="G421" s="19"/>
      <c r="H421" s="106" t="str">
        <f>IF(C421="","",IF(C421="","",(VLOOKUP(C421,Listes!$B$31:$C$35,2,FALSE))))</f>
        <v/>
      </c>
      <c r="I421" s="210" t="str">
        <f t="shared" si="12"/>
        <v/>
      </c>
      <c r="J421" s="210"/>
      <c r="K421" s="210"/>
      <c r="L421" s="210"/>
      <c r="M421" s="100" t="str">
        <f>IF(H421="","",IF(H421="","",(VLOOKUP(H421,Listes!$C$31:$D$35,2,FALSE))))</f>
        <v/>
      </c>
      <c r="N421" s="99" t="str">
        <f>IF($H421="","",IF($C421=Listes!$B$32,IF('Dépenses forfaitaires'!$E421&lt;=Listes!$B$53,('Dépenses forfaitaires'!$E421*(VLOOKUP('Dépenses forfaitaires'!$D421,Listes!$A$54:$E$60,2,FALSE))),IF('Dépenses forfaitaires'!$E421&gt;Listes!$E$53,('Dépenses forfaitaires'!$E421*(VLOOKUP('Dépenses forfaitaires'!$D421,Listes!$A$54:$E$60,5,FALSE))),('Dépenses forfaitaires'!$E421*(VLOOKUP('Dépenses forfaitaires'!$D421,Listes!$A$54:$E$60,3,FALSE)))+(VLOOKUP('Dépenses forfaitaires'!$D421,Listes!$A$54:$E$60,4,FALSE))))))</f>
        <v/>
      </c>
      <c r="O421" s="99" t="str">
        <f>IF($H421="","",IF($C421=Listes!$B$31,IF('Dépenses forfaitaires'!$E421&lt;=Listes!$B$42,('Dépenses forfaitaires'!$E421*(VLOOKUP('Dépenses forfaitaires'!$D421,Listes!$A$43:$E$49,2,FALSE))),IF('Dépenses forfaitaires'!$E421&gt;Listes!$D$42,('Dépenses forfaitaires'!$E421*(VLOOKUP('Dépenses forfaitaires'!$D421,Listes!$A$43:$E$49,5,FALSE))),('Dépenses forfaitaires'!$E421*(VLOOKUP('Dépenses forfaitaires'!$D421,Listes!$A$43:$E$49,3,FALSE)))+(VLOOKUP('Dépenses forfaitaires'!$D421,Listes!$A$43:$E$49,4,FALSE))))))</f>
        <v/>
      </c>
      <c r="P421" s="99" t="str">
        <f>IF($H421="","",IF($C421=Listes!$B$34,Listes!$I$31,IF($C421=Listes!$B$35,(VLOOKUP('Dépenses forfaitaires'!$F421,Listes!$E$31:$F$36,2,FALSE)),IF($C421=Listes!$B$33,IF('Dépenses forfaitaires'!$E421&lt;=Listes!$A$64,'Dépenses forfaitaires'!$E421*Listes!$A$65,IF('Dépenses forfaitaires'!$E421&gt;Listes!$D$64,'Dépenses forfaitaires'!$E421*Listes!$D$65,(('Dépenses forfaitaires'!$E421*Listes!$B$65)+Listes!$C$65)))))))</f>
        <v/>
      </c>
      <c r="Q421" s="100" t="str">
        <f t="shared" si="13"/>
        <v/>
      </c>
      <c r="R421" s="210"/>
    </row>
    <row r="422" spans="1:18" ht="29.25" customHeight="1" x14ac:dyDescent="0.25">
      <c r="A422" s="43">
        <v>416</v>
      </c>
      <c r="B422" s="19"/>
      <c r="C422" s="19"/>
      <c r="D422" s="19"/>
      <c r="E422" s="19"/>
      <c r="F422" s="19"/>
      <c r="G422" s="19"/>
      <c r="H422" s="106" t="str">
        <f>IF(C422="","",IF(C422="","",(VLOOKUP(C422,Listes!$B$31:$C$35,2,FALSE))))</f>
        <v/>
      </c>
      <c r="I422" s="210" t="str">
        <f t="shared" si="12"/>
        <v/>
      </c>
      <c r="J422" s="210"/>
      <c r="K422" s="210"/>
      <c r="L422" s="210"/>
      <c r="M422" s="100" t="str">
        <f>IF(H422="","",IF(H422="","",(VLOOKUP(H422,Listes!$C$31:$D$35,2,FALSE))))</f>
        <v/>
      </c>
      <c r="N422" s="99" t="str">
        <f>IF($H422="","",IF($C422=Listes!$B$32,IF('Dépenses forfaitaires'!$E422&lt;=Listes!$B$53,('Dépenses forfaitaires'!$E422*(VLOOKUP('Dépenses forfaitaires'!$D422,Listes!$A$54:$E$60,2,FALSE))),IF('Dépenses forfaitaires'!$E422&gt;Listes!$E$53,('Dépenses forfaitaires'!$E422*(VLOOKUP('Dépenses forfaitaires'!$D422,Listes!$A$54:$E$60,5,FALSE))),('Dépenses forfaitaires'!$E422*(VLOOKUP('Dépenses forfaitaires'!$D422,Listes!$A$54:$E$60,3,FALSE)))+(VLOOKUP('Dépenses forfaitaires'!$D422,Listes!$A$54:$E$60,4,FALSE))))))</f>
        <v/>
      </c>
      <c r="O422" s="99" t="str">
        <f>IF($H422="","",IF($C422=Listes!$B$31,IF('Dépenses forfaitaires'!$E422&lt;=Listes!$B$42,('Dépenses forfaitaires'!$E422*(VLOOKUP('Dépenses forfaitaires'!$D422,Listes!$A$43:$E$49,2,FALSE))),IF('Dépenses forfaitaires'!$E422&gt;Listes!$D$42,('Dépenses forfaitaires'!$E422*(VLOOKUP('Dépenses forfaitaires'!$D422,Listes!$A$43:$E$49,5,FALSE))),('Dépenses forfaitaires'!$E422*(VLOOKUP('Dépenses forfaitaires'!$D422,Listes!$A$43:$E$49,3,FALSE)))+(VLOOKUP('Dépenses forfaitaires'!$D422,Listes!$A$43:$E$49,4,FALSE))))))</f>
        <v/>
      </c>
      <c r="P422" s="99" t="str">
        <f>IF($H422="","",IF($C422=Listes!$B$34,Listes!$I$31,IF($C422=Listes!$B$35,(VLOOKUP('Dépenses forfaitaires'!$F422,Listes!$E$31:$F$36,2,FALSE)),IF($C422=Listes!$B$33,IF('Dépenses forfaitaires'!$E422&lt;=Listes!$A$64,'Dépenses forfaitaires'!$E422*Listes!$A$65,IF('Dépenses forfaitaires'!$E422&gt;Listes!$D$64,'Dépenses forfaitaires'!$E422*Listes!$D$65,(('Dépenses forfaitaires'!$E422*Listes!$B$65)+Listes!$C$65)))))))</f>
        <v/>
      </c>
      <c r="Q422" s="100" t="str">
        <f t="shared" si="13"/>
        <v/>
      </c>
      <c r="R422" s="210"/>
    </row>
    <row r="423" spans="1:18" ht="29.25" customHeight="1" x14ac:dyDescent="0.25">
      <c r="A423" s="43">
        <v>417</v>
      </c>
      <c r="B423" s="19"/>
      <c r="C423" s="19"/>
      <c r="D423" s="19"/>
      <c r="E423" s="19"/>
      <c r="F423" s="19"/>
      <c r="G423" s="19"/>
      <c r="H423" s="106" t="str">
        <f>IF(C423="","",IF(C423="","",(VLOOKUP(C423,Listes!$B$31:$C$35,2,FALSE))))</f>
        <v/>
      </c>
      <c r="I423" s="210" t="str">
        <f t="shared" si="12"/>
        <v/>
      </c>
      <c r="J423" s="210"/>
      <c r="K423" s="210"/>
      <c r="L423" s="210"/>
      <c r="M423" s="100" t="str">
        <f>IF(H423="","",IF(H423="","",(VLOOKUP(H423,Listes!$C$31:$D$35,2,FALSE))))</f>
        <v/>
      </c>
      <c r="N423" s="99" t="str">
        <f>IF($H423="","",IF($C423=Listes!$B$32,IF('Dépenses forfaitaires'!$E423&lt;=Listes!$B$53,('Dépenses forfaitaires'!$E423*(VLOOKUP('Dépenses forfaitaires'!$D423,Listes!$A$54:$E$60,2,FALSE))),IF('Dépenses forfaitaires'!$E423&gt;Listes!$E$53,('Dépenses forfaitaires'!$E423*(VLOOKUP('Dépenses forfaitaires'!$D423,Listes!$A$54:$E$60,5,FALSE))),('Dépenses forfaitaires'!$E423*(VLOOKUP('Dépenses forfaitaires'!$D423,Listes!$A$54:$E$60,3,FALSE)))+(VLOOKUP('Dépenses forfaitaires'!$D423,Listes!$A$54:$E$60,4,FALSE))))))</f>
        <v/>
      </c>
      <c r="O423" s="99" t="str">
        <f>IF($H423="","",IF($C423=Listes!$B$31,IF('Dépenses forfaitaires'!$E423&lt;=Listes!$B$42,('Dépenses forfaitaires'!$E423*(VLOOKUP('Dépenses forfaitaires'!$D423,Listes!$A$43:$E$49,2,FALSE))),IF('Dépenses forfaitaires'!$E423&gt;Listes!$D$42,('Dépenses forfaitaires'!$E423*(VLOOKUP('Dépenses forfaitaires'!$D423,Listes!$A$43:$E$49,5,FALSE))),('Dépenses forfaitaires'!$E423*(VLOOKUP('Dépenses forfaitaires'!$D423,Listes!$A$43:$E$49,3,FALSE)))+(VLOOKUP('Dépenses forfaitaires'!$D423,Listes!$A$43:$E$49,4,FALSE))))))</f>
        <v/>
      </c>
      <c r="P423" s="99" t="str">
        <f>IF($H423="","",IF($C423=Listes!$B$34,Listes!$I$31,IF($C423=Listes!$B$35,(VLOOKUP('Dépenses forfaitaires'!$F423,Listes!$E$31:$F$36,2,FALSE)),IF($C423=Listes!$B$33,IF('Dépenses forfaitaires'!$E423&lt;=Listes!$A$64,'Dépenses forfaitaires'!$E423*Listes!$A$65,IF('Dépenses forfaitaires'!$E423&gt;Listes!$D$64,'Dépenses forfaitaires'!$E423*Listes!$D$65,(('Dépenses forfaitaires'!$E423*Listes!$B$65)+Listes!$C$65)))))))</f>
        <v/>
      </c>
      <c r="Q423" s="100" t="str">
        <f t="shared" si="13"/>
        <v/>
      </c>
      <c r="R423" s="210"/>
    </row>
    <row r="424" spans="1:18" ht="29.25" customHeight="1" x14ac:dyDescent="0.25">
      <c r="A424" s="43">
        <v>418</v>
      </c>
      <c r="B424" s="19"/>
      <c r="C424" s="19"/>
      <c r="D424" s="19"/>
      <c r="E424" s="19"/>
      <c r="F424" s="19"/>
      <c r="G424" s="19"/>
      <c r="H424" s="106" t="str">
        <f>IF(C424="","",IF(C424="","",(VLOOKUP(C424,Listes!$B$31:$C$35,2,FALSE))))</f>
        <v/>
      </c>
      <c r="I424" s="210" t="str">
        <f t="shared" si="12"/>
        <v/>
      </c>
      <c r="J424" s="210"/>
      <c r="K424" s="210"/>
      <c r="L424" s="210"/>
      <c r="M424" s="100" t="str">
        <f>IF(H424="","",IF(H424="","",(VLOOKUP(H424,Listes!$C$31:$D$35,2,FALSE))))</f>
        <v/>
      </c>
      <c r="N424" s="99" t="str">
        <f>IF($H424="","",IF($C424=Listes!$B$32,IF('Dépenses forfaitaires'!$E424&lt;=Listes!$B$53,('Dépenses forfaitaires'!$E424*(VLOOKUP('Dépenses forfaitaires'!$D424,Listes!$A$54:$E$60,2,FALSE))),IF('Dépenses forfaitaires'!$E424&gt;Listes!$E$53,('Dépenses forfaitaires'!$E424*(VLOOKUP('Dépenses forfaitaires'!$D424,Listes!$A$54:$E$60,5,FALSE))),('Dépenses forfaitaires'!$E424*(VLOOKUP('Dépenses forfaitaires'!$D424,Listes!$A$54:$E$60,3,FALSE)))+(VLOOKUP('Dépenses forfaitaires'!$D424,Listes!$A$54:$E$60,4,FALSE))))))</f>
        <v/>
      </c>
      <c r="O424" s="99" t="str">
        <f>IF($H424="","",IF($C424=Listes!$B$31,IF('Dépenses forfaitaires'!$E424&lt;=Listes!$B$42,('Dépenses forfaitaires'!$E424*(VLOOKUP('Dépenses forfaitaires'!$D424,Listes!$A$43:$E$49,2,FALSE))),IF('Dépenses forfaitaires'!$E424&gt;Listes!$D$42,('Dépenses forfaitaires'!$E424*(VLOOKUP('Dépenses forfaitaires'!$D424,Listes!$A$43:$E$49,5,FALSE))),('Dépenses forfaitaires'!$E424*(VLOOKUP('Dépenses forfaitaires'!$D424,Listes!$A$43:$E$49,3,FALSE)))+(VLOOKUP('Dépenses forfaitaires'!$D424,Listes!$A$43:$E$49,4,FALSE))))))</f>
        <v/>
      </c>
      <c r="P424" s="99" t="str">
        <f>IF($H424="","",IF($C424=Listes!$B$34,Listes!$I$31,IF($C424=Listes!$B$35,(VLOOKUP('Dépenses forfaitaires'!$F424,Listes!$E$31:$F$36,2,FALSE)),IF($C424=Listes!$B$33,IF('Dépenses forfaitaires'!$E424&lt;=Listes!$A$64,'Dépenses forfaitaires'!$E424*Listes!$A$65,IF('Dépenses forfaitaires'!$E424&gt;Listes!$D$64,'Dépenses forfaitaires'!$E424*Listes!$D$65,(('Dépenses forfaitaires'!$E424*Listes!$B$65)+Listes!$C$65)))))))</f>
        <v/>
      </c>
      <c r="Q424" s="100" t="str">
        <f t="shared" si="13"/>
        <v/>
      </c>
      <c r="R424" s="210"/>
    </row>
    <row r="425" spans="1:18" ht="29.25" customHeight="1" x14ac:dyDescent="0.25">
      <c r="A425" s="43">
        <v>419</v>
      </c>
      <c r="B425" s="19"/>
      <c r="C425" s="19"/>
      <c r="D425" s="19"/>
      <c r="E425" s="19"/>
      <c r="F425" s="19"/>
      <c r="G425" s="19"/>
      <c r="H425" s="106" t="str">
        <f>IF(C425="","",IF(C425="","",(VLOOKUP(C425,Listes!$B$31:$C$35,2,FALSE))))</f>
        <v/>
      </c>
      <c r="I425" s="210" t="str">
        <f t="shared" si="12"/>
        <v/>
      </c>
      <c r="J425" s="210"/>
      <c r="K425" s="210"/>
      <c r="L425" s="210"/>
      <c r="M425" s="100" t="str">
        <f>IF(H425="","",IF(H425="","",(VLOOKUP(H425,Listes!$C$31:$D$35,2,FALSE))))</f>
        <v/>
      </c>
      <c r="N425" s="99" t="str">
        <f>IF($H425="","",IF($C425=Listes!$B$32,IF('Dépenses forfaitaires'!$E425&lt;=Listes!$B$53,('Dépenses forfaitaires'!$E425*(VLOOKUP('Dépenses forfaitaires'!$D425,Listes!$A$54:$E$60,2,FALSE))),IF('Dépenses forfaitaires'!$E425&gt;Listes!$E$53,('Dépenses forfaitaires'!$E425*(VLOOKUP('Dépenses forfaitaires'!$D425,Listes!$A$54:$E$60,5,FALSE))),('Dépenses forfaitaires'!$E425*(VLOOKUP('Dépenses forfaitaires'!$D425,Listes!$A$54:$E$60,3,FALSE)))+(VLOOKUP('Dépenses forfaitaires'!$D425,Listes!$A$54:$E$60,4,FALSE))))))</f>
        <v/>
      </c>
      <c r="O425" s="99" t="str">
        <f>IF($H425="","",IF($C425=Listes!$B$31,IF('Dépenses forfaitaires'!$E425&lt;=Listes!$B$42,('Dépenses forfaitaires'!$E425*(VLOOKUP('Dépenses forfaitaires'!$D425,Listes!$A$43:$E$49,2,FALSE))),IF('Dépenses forfaitaires'!$E425&gt;Listes!$D$42,('Dépenses forfaitaires'!$E425*(VLOOKUP('Dépenses forfaitaires'!$D425,Listes!$A$43:$E$49,5,FALSE))),('Dépenses forfaitaires'!$E425*(VLOOKUP('Dépenses forfaitaires'!$D425,Listes!$A$43:$E$49,3,FALSE)))+(VLOOKUP('Dépenses forfaitaires'!$D425,Listes!$A$43:$E$49,4,FALSE))))))</f>
        <v/>
      </c>
      <c r="P425" s="99" t="str">
        <f>IF($H425="","",IF($C425=Listes!$B$34,Listes!$I$31,IF($C425=Listes!$B$35,(VLOOKUP('Dépenses forfaitaires'!$F425,Listes!$E$31:$F$36,2,FALSE)),IF($C425=Listes!$B$33,IF('Dépenses forfaitaires'!$E425&lt;=Listes!$A$64,'Dépenses forfaitaires'!$E425*Listes!$A$65,IF('Dépenses forfaitaires'!$E425&gt;Listes!$D$64,'Dépenses forfaitaires'!$E425*Listes!$D$65,(('Dépenses forfaitaires'!$E425*Listes!$B$65)+Listes!$C$65)))))))</f>
        <v/>
      </c>
      <c r="Q425" s="100" t="str">
        <f t="shared" si="13"/>
        <v/>
      </c>
      <c r="R425" s="210"/>
    </row>
    <row r="426" spans="1:18" ht="29.25" customHeight="1" x14ac:dyDescent="0.25">
      <c r="A426" s="43">
        <v>420</v>
      </c>
      <c r="B426" s="19"/>
      <c r="C426" s="19"/>
      <c r="D426" s="19"/>
      <c r="E426" s="19"/>
      <c r="F426" s="19"/>
      <c r="G426" s="19"/>
      <c r="H426" s="106" t="str">
        <f>IF(C426="","",IF(C426="","",(VLOOKUP(C426,Listes!$B$31:$C$35,2,FALSE))))</f>
        <v/>
      </c>
      <c r="I426" s="210" t="str">
        <f t="shared" si="12"/>
        <v/>
      </c>
      <c r="J426" s="210"/>
      <c r="K426" s="210"/>
      <c r="L426" s="210"/>
      <c r="M426" s="100" t="str">
        <f>IF(H426="","",IF(H426="","",(VLOOKUP(H426,Listes!$C$31:$D$35,2,FALSE))))</f>
        <v/>
      </c>
      <c r="N426" s="99" t="str">
        <f>IF($H426="","",IF($C426=Listes!$B$32,IF('Dépenses forfaitaires'!$E426&lt;=Listes!$B$53,('Dépenses forfaitaires'!$E426*(VLOOKUP('Dépenses forfaitaires'!$D426,Listes!$A$54:$E$60,2,FALSE))),IF('Dépenses forfaitaires'!$E426&gt;Listes!$E$53,('Dépenses forfaitaires'!$E426*(VLOOKUP('Dépenses forfaitaires'!$D426,Listes!$A$54:$E$60,5,FALSE))),('Dépenses forfaitaires'!$E426*(VLOOKUP('Dépenses forfaitaires'!$D426,Listes!$A$54:$E$60,3,FALSE)))+(VLOOKUP('Dépenses forfaitaires'!$D426,Listes!$A$54:$E$60,4,FALSE))))))</f>
        <v/>
      </c>
      <c r="O426" s="99" t="str">
        <f>IF($H426="","",IF($C426=Listes!$B$31,IF('Dépenses forfaitaires'!$E426&lt;=Listes!$B$42,('Dépenses forfaitaires'!$E426*(VLOOKUP('Dépenses forfaitaires'!$D426,Listes!$A$43:$E$49,2,FALSE))),IF('Dépenses forfaitaires'!$E426&gt;Listes!$D$42,('Dépenses forfaitaires'!$E426*(VLOOKUP('Dépenses forfaitaires'!$D426,Listes!$A$43:$E$49,5,FALSE))),('Dépenses forfaitaires'!$E426*(VLOOKUP('Dépenses forfaitaires'!$D426,Listes!$A$43:$E$49,3,FALSE)))+(VLOOKUP('Dépenses forfaitaires'!$D426,Listes!$A$43:$E$49,4,FALSE))))))</f>
        <v/>
      </c>
      <c r="P426" s="99" t="str">
        <f>IF($H426="","",IF($C426=Listes!$B$34,Listes!$I$31,IF($C426=Listes!$B$35,(VLOOKUP('Dépenses forfaitaires'!$F426,Listes!$E$31:$F$36,2,FALSE)),IF($C426=Listes!$B$33,IF('Dépenses forfaitaires'!$E426&lt;=Listes!$A$64,'Dépenses forfaitaires'!$E426*Listes!$A$65,IF('Dépenses forfaitaires'!$E426&gt;Listes!$D$64,'Dépenses forfaitaires'!$E426*Listes!$D$65,(('Dépenses forfaitaires'!$E426*Listes!$B$65)+Listes!$C$65)))))))</f>
        <v/>
      </c>
      <c r="Q426" s="100" t="str">
        <f t="shared" si="13"/>
        <v/>
      </c>
      <c r="R426" s="210"/>
    </row>
    <row r="427" spans="1:18" ht="29.25" customHeight="1" x14ac:dyDescent="0.25">
      <c r="A427" s="43">
        <v>421</v>
      </c>
      <c r="B427" s="19"/>
      <c r="C427" s="19"/>
      <c r="D427" s="19"/>
      <c r="E427" s="19"/>
      <c r="F427" s="19"/>
      <c r="G427" s="19"/>
      <c r="H427" s="106" t="str">
        <f>IF(C427="","",IF(C427="","",(VLOOKUP(C427,Listes!$B$31:$C$35,2,FALSE))))</f>
        <v/>
      </c>
      <c r="I427" s="210" t="str">
        <f t="shared" si="12"/>
        <v/>
      </c>
      <c r="J427" s="210"/>
      <c r="K427" s="210"/>
      <c r="L427" s="210"/>
      <c r="M427" s="100" t="str">
        <f>IF(H427="","",IF(H427="","",(VLOOKUP(H427,Listes!$C$31:$D$35,2,FALSE))))</f>
        <v/>
      </c>
      <c r="N427" s="99" t="str">
        <f>IF($H427="","",IF($C427=Listes!$B$32,IF('Dépenses forfaitaires'!$E427&lt;=Listes!$B$53,('Dépenses forfaitaires'!$E427*(VLOOKUP('Dépenses forfaitaires'!$D427,Listes!$A$54:$E$60,2,FALSE))),IF('Dépenses forfaitaires'!$E427&gt;Listes!$E$53,('Dépenses forfaitaires'!$E427*(VLOOKUP('Dépenses forfaitaires'!$D427,Listes!$A$54:$E$60,5,FALSE))),('Dépenses forfaitaires'!$E427*(VLOOKUP('Dépenses forfaitaires'!$D427,Listes!$A$54:$E$60,3,FALSE)))+(VLOOKUP('Dépenses forfaitaires'!$D427,Listes!$A$54:$E$60,4,FALSE))))))</f>
        <v/>
      </c>
      <c r="O427" s="99" t="str">
        <f>IF($H427="","",IF($C427=Listes!$B$31,IF('Dépenses forfaitaires'!$E427&lt;=Listes!$B$42,('Dépenses forfaitaires'!$E427*(VLOOKUP('Dépenses forfaitaires'!$D427,Listes!$A$43:$E$49,2,FALSE))),IF('Dépenses forfaitaires'!$E427&gt;Listes!$D$42,('Dépenses forfaitaires'!$E427*(VLOOKUP('Dépenses forfaitaires'!$D427,Listes!$A$43:$E$49,5,FALSE))),('Dépenses forfaitaires'!$E427*(VLOOKUP('Dépenses forfaitaires'!$D427,Listes!$A$43:$E$49,3,FALSE)))+(VLOOKUP('Dépenses forfaitaires'!$D427,Listes!$A$43:$E$49,4,FALSE))))))</f>
        <v/>
      </c>
      <c r="P427" s="99" t="str">
        <f>IF($H427="","",IF($C427=Listes!$B$34,Listes!$I$31,IF($C427=Listes!$B$35,(VLOOKUP('Dépenses forfaitaires'!$F427,Listes!$E$31:$F$36,2,FALSE)),IF($C427=Listes!$B$33,IF('Dépenses forfaitaires'!$E427&lt;=Listes!$A$64,'Dépenses forfaitaires'!$E427*Listes!$A$65,IF('Dépenses forfaitaires'!$E427&gt;Listes!$D$64,'Dépenses forfaitaires'!$E427*Listes!$D$65,(('Dépenses forfaitaires'!$E427*Listes!$B$65)+Listes!$C$65)))))))</f>
        <v/>
      </c>
      <c r="Q427" s="100" t="str">
        <f t="shared" si="13"/>
        <v/>
      </c>
      <c r="R427" s="210"/>
    </row>
    <row r="428" spans="1:18" ht="29.25" customHeight="1" x14ac:dyDescent="0.25">
      <c r="A428" s="43">
        <v>422</v>
      </c>
      <c r="B428" s="19"/>
      <c r="C428" s="19"/>
      <c r="D428" s="19"/>
      <c r="E428" s="19"/>
      <c r="F428" s="19"/>
      <c r="G428" s="19"/>
      <c r="H428" s="106" t="str">
        <f>IF(C428="","",IF(C428="","",(VLOOKUP(C428,Listes!$B$31:$C$35,2,FALSE))))</f>
        <v/>
      </c>
      <c r="I428" s="210" t="str">
        <f t="shared" si="12"/>
        <v/>
      </c>
      <c r="J428" s="210"/>
      <c r="K428" s="210"/>
      <c r="L428" s="210"/>
      <c r="M428" s="100" t="str">
        <f>IF(H428="","",IF(H428="","",(VLOOKUP(H428,Listes!$C$31:$D$35,2,FALSE))))</f>
        <v/>
      </c>
      <c r="N428" s="99" t="str">
        <f>IF($H428="","",IF($C428=Listes!$B$32,IF('Dépenses forfaitaires'!$E428&lt;=Listes!$B$53,('Dépenses forfaitaires'!$E428*(VLOOKUP('Dépenses forfaitaires'!$D428,Listes!$A$54:$E$60,2,FALSE))),IF('Dépenses forfaitaires'!$E428&gt;Listes!$E$53,('Dépenses forfaitaires'!$E428*(VLOOKUP('Dépenses forfaitaires'!$D428,Listes!$A$54:$E$60,5,FALSE))),('Dépenses forfaitaires'!$E428*(VLOOKUP('Dépenses forfaitaires'!$D428,Listes!$A$54:$E$60,3,FALSE)))+(VLOOKUP('Dépenses forfaitaires'!$D428,Listes!$A$54:$E$60,4,FALSE))))))</f>
        <v/>
      </c>
      <c r="O428" s="99" t="str">
        <f>IF($H428="","",IF($C428=Listes!$B$31,IF('Dépenses forfaitaires'!$E428&lt;=Listes!$B$42,('Dépenses forfaitaires'!$E428*(VLOOKUP('Dépenses forfaitaires'!$D428,Listes!$A$43:$E$49,2,FALSE))),IF('Dépenses forfaitaires'!$E428&gt;Listes!$D$42,('Dépenses forfaitaires'!$E428*(VLOOKUP('Dépenses forfaitaires'!$D428,Listes!$A$43:$E$49,5,FALSE))),('Dépenses forfaitaires'!$E428*(VLOOKUP('Dépenses forfaitaires'!$D428,Listes!$A$43:$E$49,3,FALSE)))+(VLOOKUP('Dépenses forfaitaires'!$D428,Listes!$A$43:$E$49,4,FALSE))))))</f>
        <v/>
      </c>
      <c r="P428" s="99" t="str">
        <f>IF($H428="","",IF($C428=Listes!$B$34,Listes!$I$31,IF($C428=Listes!$B$35,(VLOOKUP('Dépenses forfaitaires'!$F428,Listes!$E$31:$F$36,2,FALSE)),IF($C428=Listes!$B$33,IF('Dépenses forfaitaires'!$E428&lt;=Listes!$A$64,'Dépenses forfaitaires'!$E428*Listes!$A$65,IF('Dépenses forfaitaires'!$E428&gt;Listes!$D$64,'Dépenses forfaitaires'!$E428*Listes!$D$65,(('Dépenses forfaitaires'!$E428*Listes!$B$65)+Listes!$C$65)))))))</f>
        <v/>
      </c>
      <c r="Q428" s="100" t="str">
        <f t="shared" si="13"/>
        <v/>
      </c>
      <c r="R428" s="210"/>
    </row>
    <row r="429" spans="1:18" ht="29.25" customHeight="1" x14ac:dyDescent="0.25">
      <c r="A429" s="43">
        <v>423</v>
      </c>
      <c r="B429" s="19"/>
      <c r="C429" s="19"/>
      <c r="D429" s="19"/>
      <c r="E429" s="19"/>
      <c r="F429" s="19"/>
      <c r="G429" s="19"/>
      <c r="H429" s="106" t="str">
        <f>IF(C429="","",IF(C429="","",(VLOOKUP(C429,Listes!$B$31:$C$35,2,FALSE))))</f>
        <v/>
      </c>
      <c r="I429" s="210" t="str">
        <f t="shared" si="12"/>
        <v/>
      </c>
      <c r="J429" s="210"/>
      <c r="K429" s="210"/>
      <c r="L429" s="210"/>
      <c r="M429" s="100" t="str">
        <f>IF(H429="","",IF(H429="","",(VLOOKUP(H429,Listes!$C$31:$D$35,2,FALSE))))</f>
        <v/>
      </c>
      <c r="N429" s="99" t="str">
        <f>IF($H429="","",IF($C429=Listes!$B$32,IF('Dépenses forfaitaires'!$E429&lt;=Listes!$B$53,('Dépenses forfaitaires'!$E429*(VLOOKUP('Dépenses forfaitaires'!$D429,Listes!$A$54:$E$60,2,FALSE))),IF('Dépenses forfaitaires'!$E429&gt;Listes!$E$53,('Dépenses forfaitaires'!$E429*(VLOOKUP('Dépenses forfaitaires'!$D429,Listes!$A$54:$E$60,5,FALSE))),('Dépenses forfaitaires'!$E429*(VLOOKUP('Dépenses forfaitaires'!$D429,Listes!$A$54:$E$60,3,FALSE)))+(VLOOKUP('Dépenses forfaitaires'!$D429,Listes!$A$54:$E$60,4,FALSE))))))</f>
        <v/>
      </c>
      <c r="O429" s="99" t="str">
        <f>IF($H429="","",IF($C429=Listes!$B$31,IF('Dépenses forfaitaires'!$E429&lt;=Listes!$B$42,('Dépenses forfaitaires'!$E429*(VLOOKUP('Dépenses forfaitaires'!$D429,Listes!$A$43:$E$49,2,FALSE))),IF('Dépenses forfaitaires'!$E429&gt;Listes!$D$42,('Dépenses forfaitaires'!$E429*(VLOOKUP('Dépenses forfaitaires'!$D429,Listes!$A$43:$E$49,5,FALSE))),('Dépenses forfaitaires'!$E429*(VLOOKUP('Dépenses forfaitaires'!$D429,Listes!$A$43:$E$49,3,FALSE)))+(VLOOKUP('Dépenses forfaitaires'!$D429,Listes!$A$43:$E$49,4,FALSE))))))</f>
        <v/>
      </c>
      <c r="P429" s="99" t="str">
        <f>IF($H429="","",IF($C429=Listes!$B$34,Listes!$I$31,IF($C429=Listes!$B$35,(VLOOKUP('Dépenses forfaitaires'!$F429,Listes!$E$31:$F$36,2,FALSE)),IF($C429=Listes!$B$33,IF('Dépenses forfaitaires'!$E429&lt;=Listes!$A$64,'Dépenses forfaitaires'!$E429*Listes!$A$65,IF('Dépenses forfaitaires'!$E429&gt;Listes!$D$64,'Dépenses forfaitaires'!$E429*Listes!$D$65,(('Dépenses forfaitaires'!$E429*Listes!$B$65)+Listes!$C$65)))))))</f>
        <v/>
      </c>
      <c r="Q429" s="100" t="str">
        <f t="shared" si="13"/>
        <v/>
      </c>
      <c r="R429" s="210"/>
    </row>
    <row r="430" spans="1:18" ht="29.25" customHeight="1" x14ac:dyDescent="0.25">
      <c r="A430" s="43">
        <v>424</v>
      </c>
      <c r="B430" s="19"/>
      <c r="C430" s="19"/>
      <c r="D430" s="19"/>
      <c r="E430" s="19"/>
      <c r="F430" s="19"/>
      <c r="G430" s="19"/>
      <c r="H430" s="106" t="str">
        <f>IF(C430="","",IF(C430="","",(VLOOKUP(C430,Listes!$B$31:$C$35,2,FALSE))))</f>
        <v/>
      </c>
      <c r="I430" s="210" t="str">
        <f t="shared" si="12"/>
        <v/>
      </c>
      <c r="J430" s="210"/>
      <c r="K430" s="210"/>
      <c r="L430" s="210"/>
      <c r="M430" s="100" t="str">
        <f>IF(H430="","",IF(H430="","",(VLOOKUP(H430,Listes!$C$31:$D$35,2,FALSE))))</f>
        <v/>
      </c>
      <c r="N430" s="99" t="str">
        <f>IF($H430="","",IF($C430=Listes!$B$32,IF('Dépenses forfaitaires'!$E430&lt;=Listes!$B$53,('Dépenses forfaitaires'!$E430*(VLOOKUP('Dépenses forfaitaires'!$D430,Listes!$A$54:$E$60,2,FALSE))),IF('Dépenses forfaitaires'!$E430&gt;Listes!$E$53,('Dépenses forfaitaires'!$E430*(VLOOKUP('Dépenses forfaitaires'!$D430,Listes!$A$54:$E$60,5,FALSE))),('Dépenses forfaitaires'!$E430*(VLOOKUP('Dépenses forfaitaires'!$D430,Listes!$A$54:$E$60,3,FALSE)))+(VLOOKUP('Dépenses forfaitaires'!$D430,Listes!$A$54:$E$60,4,FALSE))))))</f>
        <v/>
      </c>
      <c r="O430" s="99" t="str">
        <f>IF($H430="","",IF($C430=Listes!$B$31,IF('Dépenses forfaitaires'!$E430&lt;=Listes!$B$42,('Dépenses forfaitaires'!$E430*(VLOOKUP('Dépenses forfaitaires'!$D430,Listes!$A$43:$E$49,2,FALSE))),IF('Dépenses forfaitaires'!$E430&gt;Listes!$D$42,('Dépenses forfaitaires'!$E430*(VLOOKUP('Dépenses forfaitaires'!$D430,Listes!$A$43:$E$49,5,FALSE))),('Dépenses forfaitaires'!$E430*(VLOOKUP('Dépenses forfaitaires'!$D430,Listes!$A$43:$E$49,3,FALSE)))+(VLOOKUP('Dépenses forfaitaires'!$D430,Listes!$A$43:$E$49,4,FALSE))))))</f>
        <v/>
      </c>
      <c r="P430" s="99" t="str">
        <f>IF($H430="","",IF($C430=Listes!$B$34,Listes!$I$31,IF($C430=Listes!$B$35,(VLOOKUP('Dépenses forfaitaires'!$F430,Listes!$E$31:$F$36,2,FALSE)),IF($C430=Listes!$B$33,IF('Dépenses forfaitaires'!$E430&lt;=Listes!$A$64,'Dépenses forfaitaires'!$E430*Listes!$A$65,IF('Dépenses forfaitaires'!$E430&gt;Listes!$D$64,'Dépenses forfaitaires'!$E430*Listes!$D$65,(('Dépenses forfaitaires'!$E430*Listes!$B$65)+Listes!$C$65)))))))</f>
        <v/>
      </c>
      <c r="Q430" s="100" t="str">
        <f t="shared" si="13"/>
        <v/>
      </c>
      <c r="R430" s="210"/>
    </row>
    <row r="431" spans="1:18" ht="29.25" customHeight="1" x14ac:dyDescent="0.25">
      <c r="A431" s="43">
        <v>425</v>
      </c>
      <c r="B431" s="19"/>
      <c r="C431" s="19"/>
      <c r="D431" s="19"/>
      <c r="E431" s="19"/>
      <c r="F431" s="19"/>
      <c r="G431" s="19"/>
      <c r="H431" s="106" t="str">
        <f>IF(C431="","",IF(C431="","",(VLOOKUP(C431,Listes!$B$31:$C$35,2,FALSE))))</f>
        <v/>
      </c>
      <c r="I431" s="210" t="str">
        <f t="shared" si="12"/>
        <v/>
      </c>
      <c r="J431" s="210"/>
      <c r="K431" s="210"/>
      <c r="L431" s="210"/>
      <c r="M431" s="100" t="str">
        <f>IF(H431="","",IF(H431="","",(VLOOKUP(H431,Listes!$C$31:$D$35,2,FALSE))))</f>
        <v/>
      </c>
      <c r="N431" s="99" t="str">
        <f>IF($H431="","",IF($C431=Listes!$B$32,IF('Dépenses forfaitaires'!$E431&lt;=Listes!$B$53,('Dépenses forfaitaires'!$E431*(VLOOKUP('Dépenses forfaitaires'!$D431,Listes!$A$54:$E$60,2,FALSE))),IF('Dépenses forfaitaires'!$E431&gt;Listes!$E$53,('Dépenses forfaitaires'!$E431*(VLOOKUP('Dépenses forfaitaires'!$D431,Listes!$A$54:$E$60,5,FALSE))),('Dépenses forfaitaires'!$E431*(VLOOKUP('Dépenses forfaitaires'!$D431,Listes!$A$54:$E$60,3,FALSE)))+(VLOOKUP('Dépenses forfaitaires'!$D431,Listes!$A$54:$E$60,4,FALSE))))))</f>
        <v/>
      </c>
      <c r="O431" s="99" t="str">
        <f>IF($H431="","",IF($C431=Listes!$B$31,IF('Dépenses forfaitaires'!$E431&lt;=Listes!$B$42,('Dépenses forfaitaires'!$E431*(VLOOKUP('Dépenses forfaitaires'!$D431,Listes!$A$43:$E$49,2,FALSE))),IF('Dépenses forfaitaires'!$E431&gt;Listes!$D$42,('Dépenses forfaitaires'!$E431*(VLOOKUP('Dépenses forfaitaires'!$D431,Listes!$A$43:$E$49,5,FALSE))),('Dépenses forfaitaires'!$E431*(VLOOKUP('Dépenses forfaitaires'!$D431,Listes!$A$43:$E$49,3,FALSE)))+(VLOOKUP('Dépenses forfaitaires'!$D431,Listes!$A$43:$E$49,4,FALSE))))))</f>
        <v/>
      </c>
      <c r="P431" s="99" t="str">
        <f>IF($H431="","",IF($C431=Listes!$B$34,Listes!$I$31,IF($C431=Listes!$B$35,(VLOOKUP('Dépenses forfaitaires'!$F431,Listes!$E$31:$F$36,2,FALSE)),IF($C431=Listes!$B$33,IF('Dépenses forfaitaires'!$E431&lt;=Listes!$A$64,'Dépenses forfaitaires'!$E431*Listes!$A$65,IF('Dépenses forfaitaires'!$E431&gt;Listes!$D$64,'Dépenses forfaitaires'!$E431*Listes!$D$65,(('Dépenses forfaitaires'!$E431*Listes!$B$65)+Listes!$C$65)))))))</f>
        <v/>
      </c>
      <c r="Q431" s="100" t="str">
        <f t="shared" si="13"/>
        <v/>
      </c>
      <c r="R431" s="210"/>
    </row>
    <row r="432" spans="1:18" ht="29.25" customHeight="1" x14ac:dyDescent="0.25">
      <c r="A432" s="43">
        <v>426</v>
      </c>
      <c r="B432" s="19"/>
      <c r="C432" s="19"/>
      <c r="D432" s="19"/>
      <c r="E432" s="19"/>
      <c r="F432" s="19"/>
      <c r="G432" s="19"/>
      <c r="H432" s="106" t="str">
        <f>IF(C432="","",IF(C432="","",(VLOOKUP(C432,Listes!$B$31:$C$35,2,FALSE))))</f>
        <v/>
      </c>
      <c r="I432" s="210" t="str">
        <f t="shared" si="12"/>
        <v/>
      </c>
      <c r="J432" s="210"/>
      <c r="K432" s="210"/>
      <c r="L432" s="210"/>
      <c r="M432" s="100" t="str">
        <f>IF(H432="","",IF(H432="","",(VLOOKUP(H432,Listes!$C$31:$D$35,2,FALSE))))</f>
        <v/>
      </c>
      <c r="N432" s="99" t="str">
        <f>IF($H432="","",IF($C432=Listes!$B$32,IF('Dépenses forfaitaires'!$E432&lt;=Listes!$B$53,('Dépenses forfaitaires'!$E432*(VLOOKUP('Dépenses forfaitaires'!$D432,Listes!$A$54:$E$60,2,FALSE))),IF('Dépenses forfaitaires'!$E432&gt;Listes!$E$53,('Dépenses forfaitaires'!$E432*(VLOOKUP('Dépenses forfaitaires'!$D432,Listes!$A$54:$E$60,5,FALSE))),('Dépenses forfaitaires'!$E432*(VLOOKUP('Dépenses forfaitaires'!$D432,Listes!$A$54:$E$60,3,FALSE)))+(VLOOKUP('Dépenses forfaitaires'!$D432,Listes!$A$54:$E$60,4,FALSE))))))</f>
        <v/>
      </c>
      <c r="O432" s="99" t="str">
        <f>IF($H432="","",IF($C432=Listes!$B$31,IF('Dépenses forfaitaires'!$E432&lt;=Listes!$B$42,('Dépenses forfaitaires'!$E432*(VLOOKUP('Dépenses forfaitaires'!$D432,Listes!$A$43:$E$49,2,FALSE))),IF('Dépenses forfaitaires'!$E432&gt;Listes!$D$42,('Dépenses forfaitaires'!$E432*(VLOOKUP('Dépenses forfaitaires'!$D432,Listes!$A$43:$E$49,5,FALSE))),('Dépenses forfaitaires'!$E432*(VLOOKUP('Dépenses forfaitaires'!$D432,Listes!$A$43:$E$49,3,FALSE)))+(VLOOKUP('Dépenses forfaitaires'!$D432,Listes!$A$43:$E$49,4,FALSE))))))</f>
        <v/>
      </c>
      <c r="P432" s="99" t="str">
        <f>IF($H432="","",IF($C432=Listes!$B$34,Listes!$I$31,IF($C432=Listes!$B$35,(VLOOKUP('Dépenses forfaitaires'!$F432,Listes!$E$31:$F$36,2,FALSE)),IF($C432=Listes!$B$33,IF('Dépenses forfaitaires'!$E432&lt;=Listes!$A$64,'Dépenses forfaitaires'!$E432*Listes!$A$65,IF('Dépenses forfaitaires'!$E432&gt;Listes!$D$64,'Dépenses forfaitaires'!$E432*Listes!$D$65,(('Dépenses forfaitaires'!$E432*Listes!$B$65)+Listes!$C$65)))))))</f>
        <v/>
      </c>
      <c r="Q432" s="100" t="str">
        <f t="shared" si="13"/>
        <v/>
      </c>
      <c r="R432" s="210"/>
    </row>
    <row r="433" spans="1:18" ht="29.25" customHeight="1" x14ac:dyDescent="0.25">
      <c r="A433" s="43">
        <v>427</v>
      </c>
      <c r="B433" s="19"/>
      <c r="C433" s="19"/>
      <c r="D433" s="19"/>
      <c r="E433" s="19"/>
      <c r="F433" s="19"/>
      <c r="G433" s="19"/>
      <c r="H433" s="106" t="str">
        <f>IF(C433="","",IF(C433="","",(VLOOKUP(C433,Listes!$B$31:$C$35,2,FALSE))))</f>
        <v/>
      </c>
      <c r="I433" s="210" t="str">
        <f t="shared" si="12"/>
        <v/>
      </c>
      <c r="J433" s="210"/>
      <c r="K433" s="210"/>
      <c r="L433" s="210"/>
      <c r="M433" s="100" t="str">
        <f>IF(H433="","",IF(H433="","",(VLOOKUP(H433,Listes!$C$31:$D$35,2,FALSE))))</f>
        <v/>
      </c>
      <c r="N433" s="99" t="str">
        <f>IF($H433="","",IF($C433=Listes!$B$32,IF('Dépenses forfaitaires'!$E433&lt;=Listes!$B$53,('Dépenses forfaitaires'!$E433*(VLOOKUP('Dépenses forfaitaires'!$D433,Listes!$A$54:$E$60,2,FALSE))),IF('Dépenses forfaitaires'!$E433&gt;Listes!$E$53,('Dépenses forfaitaires'!$E433*(VLOOKUP('Dépenses forfaitaires'!$D433,Listes!$A$54:$E$60,5,FALSE))),('Dépenses forfaitaires'!$E433*(VLOOKUP('Dépenses forfaitaires'!$D433,Listes!$A$54:$E$60,3,FALSE)))+(VLOOKUP('Dépenses forfaitaires'!$D433,Listes!$A$54:$E$60,4,FALSE))))))</f>
        <v/>
      </c>
      <c r="O433" s="99" t="str">
        <f>IF($H433="","",IF($C433=Listes!$B$31,IF('Dépenses forfaitaires'!$E433&lt;=Listes!$B$42,('Dépenses forfaitaires'!$E433*(VLOOKUP('Dépenses forfaitaires'!$D433,Listes!$A$43:$E$49,2,FALSE))),IF('Dépenses forfaitaires'!$E433&gt;Listes!$D$42,('Dépenses forfaitaires'!$E433*(VLOOKUP('Dépenses forfaitaires'!$D433,Listes!$A$43:$E$49,5,FALSE))),('Dépenses forfaitaires'!$E433*(VLOOKUP('Dépenses forfaitaires'!$D433,Listes!$A$43:$E$49,3,FALSE)))+(VLOOKUP('Dépenses forfaitaires'!$D433,Listes!$A$43:$E$49,4,FALSE))))))</f>
        <v/>
      </c>
      <c r="P433" s="99" t="str">
        <f>IF($H433="","",IF($C433=Listes!$B$34,Listes!$I$31,IF($C433=Listes!$B$35,(VLOOKUP('Dépenses forfaitaires'!$F433,Listes!$E$31:$F$36,2,FALSE)),IF($C433=Listes!$B$33,IF('Dépenses forfaitaires'!$E433&lt;=Listes!$A$64,'Dépenses forfaitaires'!$E433*Listes!$A$65,IF('Dépenses forfaitaires'!$E433&gt;Listes!$D$64,'Dépenses forfaitaires'!$E433*Listes!$D$65,(('Dépenses forfaitaires'!$E433*Listes!$B$65)+Listes!$C$65)))))))</f>
        <v/>
      </c>
      <c r="Q433" s="100" t="str">
        <f t="shared" si="13"/>
        <v/>
      </c>
      <c r="R433" s="210"/>
    </row>
    <row r="434" spans="1:18" ht="29.25" customHeight="1" x14ac:dyDescent="0.25">
      <c r="A434" s="43">
        <v>428</v>
      </c>
      <c r="B434" s="19"/>
      <c r="C434" s="19"/>
      <c r="D434" s="19"/>
      <c r="E434" s="19"/>
      <c r="F434" s="19"/>
      <c r="G434" s="19"/>
      <c r="H434" s="106" t="str">
        <f>IF(C434="","",IF(C434="","",(VLOOKUP(C434,Listes!$B$31:$C$35,2,FALSE))))</f>
        <v/>
      </c>
      <c r="I434" s="210" t="str">
        <f t="shared" si="12"/>
        <v/>
      </c>
      <c r="J434" s="210"/>
      <c r="K434" s="210"/>
      <c r="L434" s="210"/>
      <c r="M434" s="100" t="str">
        <f>IF(H434="","",IF(H434="","",(VLOOKUP(H434,Listes!$C$31:$D$35,2,FALSE))))</f>
        <v/>
      </c>
      <c r="N434" s="99" t="str">
        <f>IF($H434="","",IF($C434=Listes!$B$32,IF('Dépenses forfaitaires'!$E434&lt;=Listes!$B$53,('Dépenses forfaitaires'!$E434*(VLOOKUP('Dépenses forfaitaires'!$D434,Listes!$A$54:$E$60,2,FALSE))),IF('Dépenses forfaitaires'!$E434&gt;Listes!$E$53,('Dépenses forfaitaires'!$E434*(VLOOKUP('Dépenses forfaitaires'!$D434,Listes!$A$54:$E$60,5,FALSE))),('Dépenses forfaitaires'!$E434*(VLOOKUP('Dépenses forfaitaires'!$D434,Listes!$A$54:$E$60,3,FALSE)))+(VLOOKUP('Dépenses forfaitaires'!$D434,Listes!$A$54:$E$60,4,FALSE))))))</f>
        <v/>
      </c>
      <c r="O434" s="99" t="str">
        <f>IF($H434="","",IF($C434=Listes!$B$31,IF('Dépenses forfaitaires'!$E434&lt;=Listes!$B$42,('Dépenses forfaitaires'!$E434*(VLOOKUP('Dépenses forfaitaires'!$D434,Listes!$A$43:$E$49,2,FALSE))),IF('Dépenses forfaitaires'!$E434&gt;Listes!$D$42,('Dépenses forfaitaires'!$E434*(VLOOKUP('Dépenses forfaitaires'!$D434,Listes!$A$43:$E$49,5,FALSE))),('Dépenses forfaitaires'!$E434*(VLOOKUP('Dépenses forfaitaires'!$D434,Listes!$A$43:$E$49,3,FALSE)))+(VLOOKUP('Dépenses forfaitaires'!$D434,Listes!$A$43:$E$49,4,FALSE))))))</f>
        <v/>
      </c>
      <c r="P434" s="99" t="str">
        <f>IF($H434="","",IF($C434=Listes!$B$34,Listes!$I$31,IF($C434=Listes!$B$35,(VLOOKUP('Dépenses forfaitaires'!$F434,Listes!$E$31:$F$36,2,FALSE)),IF($C434=Listes!$B$33,IF('Dépenses forfaitaires'!$E434&lt;=Listes!$A$64,'Dépenses forfaitaires'!$E434*Listes!$A$65,IF('Dépenses forfaitaires'!$E434&gt;Listes!$D$64,'Dépenses forfaitaires'!$E434*Listes!$D$65,(('Dépenses forfaitaires'!$E434*Listes!$B$65)+Listes!$C$65)))))))</f>
        <v/>
      </c>
      <c r="Q434" s="100" t="str">
        <f t="shared" si="13"/>
        <v/>
      </c>
      <c r="R434" s="210"/>
    </row>
    <row r="435" spans="1:18" ht="29.25" customHeight="1" x14ac:dyDescent="0.25">
      <c r="A435" s="43">
        <v>429</v>
      </c>
      <c r="B435" s="19"/>
      <c r="C435" s="19"/>
      <c r="D435" s="19"/>
      <c r="E435" s="19"/>
      <c r="F435" s="19"/>
      <c r="G435" s="19"/>
      <c r="H435" s="106" t="str">
        <f>IF(C435="","",IF(C435="","",(VLOOKUP(C435,Listes!$B$31:$C$35,2,FALSE))))</f>
        <v/>
      </c>
      <c r="I435" s="210" t="str">
        <f t="shared" si="12"/>
        <v/>
      </c>
      <c r="J435" s="210"/>
      <c r="K435" s="210"/>
      <c r="L435" s="210"/>
      <c r="M435" s="100" t="str">
        <f>IF(H435="","",IF(H435="","",(VLOOKUP(H435,Listes!$C$31:$D$35,2,FALSE))))</f>
        <v/>
      </c>
      <c r="N435" s="99" t="str">
        <f>IF($H435="","",IF($C435=Listes!$B$32,IF('Dépenses forfaitaires'!$E435&lt;=Listes!$B$53,('Dépenses forfaitaires'!$E435*(VLOOKUP('Dépenses forfaitaires'!$D435,Listes!$A$54:$E$60,2,FALSE))),IF('Dépenses forfaitaires'!$E435&gt;Listes!$E$53,('Dépenses forfaitaires'!$E435*(VLOOKUP('Dépenses forfaitaires'!$D435,Listes!$A$54:$E$60,5,FALSE))),('Dépenses forfaitaires'!$E435*(VLOOKUP('Dépenses forfaitaires'!$D435,Listes!$A$54:$E$60,3,FALSE)))+(VLOOKUP('Dépenses forfaitaires'!$D435,Listes!$A$54:$E$60,4,FALSE))))))</f>
        <v/>
      </c>
      <c r="O435" s="99" t="str">
        <f>IF($H435="","",IF($C435=Listes!$B$31,IF('Dépenses forfaitaires'!$E435&lt;=Listes!$B$42,('Dépenses forfaitaires'!$E435*(VLOOKUP('Dépenses forfaitaires'!$D435,Listes!$A$43:$E$49,2,FALSE))),IF('Dépenses forfaitaires'!$E435&gt;Listes!$D$42,('Dépenses forfaitaires'!$E435*(VLOOKUP('Dépenses forfaitaires'!$D435,Listes!$A$43:$E$49,5,FALSE))),('Dépenses forfaitaires'!$E435*(VLOOKUP('Dépenses forfaitaires'!$D435,Listes!$A$43:$E$49,3,FALSE)))+(VLOOKUP('Dépenses forfaitaires'!$D435,Listes!$A$43:$E$49,4,FALSE))))))</f>
        <v/>
      </c>
      <c r="P435" s="99" t="str">
        <f>IF($H435="","",IF($C435=Listes!$B$34,Listes!$I$31,IF($C435=Listes!$B$35,(VLOOKUP('Dépenses forfaitaires'!$F435,Listes!$E$31:$F$36,2,FALSE)),IF($C435=Listes!$B$33,IF('Dépenses forfaitaires'!$E435&lt;=Listes!$A$64,'Dépenses forfaitaires'!$E435*Listes!$A$65,IF('Dépenses forfaitaires'!$E435&gt;Listes!$D$64,'Dépenses forfaitaires'!$E435*Listes!$D$65,(('Dépenses forfaitaires'!$E435*Listes!$B$65)+Listes!$C$65)))))))</f>
        <v/>
      </c>
      <c r="Q435" s="100" t="str">
        <f t="shared" si="13"/>
        <v/>
      </c>
      <c r="R435" s="210"/>
    </row>
    <row r="436" spans="1:18" ht="29.25" customHeight="1" x14ac:dyDescent="0.25">
      <c r="A436" s="43">
        <v>430</v>
      </c>
      <c r="B436" s="19"/>
      <c r="C436" s="19"/>
      <c r="D436" s="19"/>
      <c r="E436" s="19"/>
      <c r="F436" s="19"/>
      <c r="G436" s="19"/>
      <c r="H436" s="106" t="str">
        <f>IF(C436="","",IF(C436="","",(VLOOKUP(C436,Listes!$B$31:$C$35,2,FALSE))))</f>
        <v/>
      </c>
      <c r="I436" s="210" t="str">
        <f t="shared" si="12"/>
        <v/>
      </c>
      <c r="J436" s="210"/>
      <c r="K436" s="210"/>
      <c r="L436" s="210"/>
      <c r="M436" s="100" t="str">
        <f>IF(H436="","",IF(H436="","",(VLOOKUP(H436,Listes!$C$31:$D$35,2,FALSE))))</f>
        <v/>
      </c>
      <c r="N436" s="99" t="str">
        <f>IF($H436="","",IF($C436=Listes!$B$32,IF('Dépenses forfaitaires'!$E436&lt;=Listes!$B$53,('Dépenses forfaitaires'!$E436*(VLOOKUP('Dépenses forfaitaires'!$D436,Listes!$A$54:$E$60,2,FALSE))),IF('Dépenses forfaitaires'!$E436&gt;Listes!$E$53,('Dépenses forfaitaires'!$E436*(VLOOKUP('Dépenses forfaitaires'!$D436,Listes!$A$54:$E$60,5,FALSE))),('Dépenses forfaitaires'!$E436*(VLOOKUP('Dépenses forfaitaires'!$D436,Listes!$A$54:$E$60,3,FALSE)))+(VLOOKUP('Dépenses forfaitaires'!$D436,Listes!$A$54:$E$60,4,FALSE))))))</f>
        <v/>
      </c>
      <c r="O436" s="99" t="str">
        <f>IF($H436="","",IF($C436=Listes!$B$31,IF('Dépenses forfaitaires'!$E436&lt;=Listes!$B$42,('Dépenses forfaitaires'!$E436*(VLOOKUP('Dépenses forfaitaires'!$D436,Listes!$A$43:$E$49,2,FALSE))),IF('Dépenses forfaitaires'!$E436&gt;Listes!$D$42,('Dépenses forfaitaires'!$E436*(VLOOKUP('Dépenses forfaitaires'!$D436,Listes!$A$43:$E$49,5,FALSE))),('Dépenses forfaitaires'!$E436*(VLOOKUP('Dépenses forfaitaires'!$D436,Listes!$A$43:$E$49,3,FALSE)))+(VLOOKUP('Dépenses forfaitaires'!$D436,Listes!$A$43:$E$49,4,FALSE))))))</f>
        <v/>
      </c>
      <c r="P436" s="99" t="str">
        <f>IF($H436="","",IF($C436=Listes!$B$34,Listes!$I$31,IF($C436=Listes!$B$35,(VLOOKUP('Dépenses forfaitaires'!$F436,Listes!$E$31:$F$36,2,FALSE)),IF($C436=Listes!$B$33,IF('Dépenses forfaitaires'!$E436&lt;=Listes!$A$64,'Dépenses forfaitaires'!$E436*Listes!$A$65,IF('Dépenses forfaitaires'!$E436&gt;Listes!$D$64,'Dépenses forfaitaires'!$E436*Listes!$D$65,(('Dépenses forfaitaires'!$E436*Listes!$B$65)+Listes!$C$65)))))))</f>
        <v/>
      </c>
      <c r="Q436" s="100" t="str">
        <f t="shared" si="13"/>
        <v/>
      </c>
      <c r="R436" s="210"/>
    </row>
    <row r="437" spans="1:18" ht="29.25" customHeight="1" x14ac:dyDescent="0.25">
      <c r="A437" s="43">
        <v>431</v>
      </c>
      <c r="B437" s="19"/>
      <c r="C437" s="19"/>
      <c r="D437" s="19"/>
      <c r="E437" s="19"/>
      <c r="F437" s="19"/>
      <c r="G437" s="19"/>
      <c r="H437" s="106" t="str">
        <f>IF(C437="","",IF(C437="","",(VLOOKUP(C437,Listes!$B$31:$C$35,2,FALSE))))</f>
        <v/>
      </c>
      <c r="I437" s="210" t="str">
        <f t="shared" si="12"/>
        <v/>
      </c>
      <c r="J437" s="210"/>
      <c r="K437" s="210"/>
      <c r="L437" s="210"/>
      <c r="M437" s="100" t="str">
        <f>IF(H437="","",IF(H437="","",(VLOOKUP(H437,Listes!$C$31:$D$35,2,FALSE))))</f>
        <v/>
      </c>
      <c r="N437" s="99" t="str">
        <f>IF($H437="","",IF($C437=Listes!$B$32,IF('Dépenses forfaitaires'!$E437&lt;=Listes!$B$53,('Dépenses forfaitaires'!$E437*(VLOOKUP('Dépenses forfaitaires'!$D437,Listes!$A$54:$E$60,2,FALSE))),IF('Dépenses forfaitaires'!$E437&gt;Listes!$E$53,('Dépenses forfaitaires'!$E437*(VLOOKUP('Dépenses forfaitaires'!$D437,Listes!$A$54:$E$60,5,FALSE))),('Dépenses forfaitaires'!$E437*(VLOOKUP('Dépenses forfaitaires'!$D437,Listes!$A$54:$E$60,3,FALSE)))+(VLOOKUP('Dépenses forfaitaires'!$D437,Listes!$A$54:$E$60,4,FALSE))))))</f>
        <v/>
      </c>
      <c r="O437" s="99" t="str">
        <f>IF($H437="","",IF($C437=Listes!$B$31,IF('Dépenses forfaitaires'!$E437&lt;=Listes!$B$42,('Dépenses forfaitaires'!$E437*(VLOOKUP('Dépenses forfaitaires'!$D437,Listes!$A$43:$E$49,2,FALSE))),IF('Dépenses forfaitaires'!$E437&gt;Listes!$D$42,('Dépenses forfaitaires'!$E437*(VLOOKUP('Dépenses forfaitaires'!$D437,Listes!$A$43:$E$49,5,FALSE))),('Dépenses forfaitaires'!$E437*(VLOOKUP('Dépenses forfaitaires'!$D437,Listes!$A$43:$E$49,3,FALSE)))+(VLOOKUP('Dépenses forfaitaires'!$D437,Listes!$A$43:$E$49,4,FALSE))))))</f>
        <v/>
      </c>
      <c r="P437" s="99" t="str">
        <f>IF($H437="","",IF($C437=Listes!$B$34,Listes!$I$31,IF($C437=Listes!$B$35,(VLOOKUP('Dépenses forfaitaires'!$F437,Listes!$E$31:$F$36,2,FALSE)),IF($C437=Listes!$B$33,IF('Dépenses forfaitaires'!$E437&lt;=Listes!$A$64,'Dépenses forfaitaires'!$E437*Listes!$A$65,IF('Dépenses forfaitaires'!$E437&gt;Listes!$D$64,'Dépenses forfaitaires'!$E437*Listes!$D$65,(('Dépenses forfaitaires'!$E437*Listes!$B$65)+Listes!$C$65)))))))</f>
        <v/>
      </c>
      <c r="Q437" s="100" t="str">
        <f t="shared" si="13"/>
        <v/>
      </c>
      <c r="R437" s="210"/>
    </row>
    <row r="438" spans="1:18" ht="29.25" customHeight="1" x14ac:dyDescent="0.25">
      <c r="A438" s="43">
        <v>432</v>
      </c>
      <c r="B438" s="19"/>
      <c r="C438" s="19"/>
      <c r="D438" s="19"/>
      <c r="E438" s="19"/>
      <c r="F438" s="19"/>
      <c r="G438" s="19"/>
      <c r="H438" s="106" t="str">
        <f>IF(C438="","",IF(C438="","",(VLOOKUP(C438,Listes!$B$31:$C$35,2,FALSE))))</f>
        <v/>
      </c>
      <c r="I438" s="210" t="str">
        <f t="shared" si="12"/>
        <v/>
      </c>
      <c r="J438" s="210"/>
      <c r="K438" s="210"/>
      <c r="L438" s="210"/>
      <c r="M438" s="100" t="str">
        <f>IF(H438="","",IF(H438="","",(VLOOKUP(H438,Listes!$C$31:$D$35,2,FALSE))))</f>
        <v/>
      </c>
      <c r="N438" s="99" t="str">
        <f>IF($H438="","",IF($C438=Listes!$B$32,IF('Dépenses forfaitaires'!$E438&lt;=Listes!$B$53,('Dépenses forfaitaires'!$E438*(VLOOKUP('Dépenses forfaitaires'!$D438,Listes!$A$54:$E$60,2,FALSE))),IF('Dépenses forfaitaires'!$E438&gt;Listes!$E$53,('Dépenses forfaitaires'!$E438*(VLOOKUP('Dépenses forfaitaires'!$D438,Listes!$A$54:$E$60,5,FALSE))),('Dépenses forfaitaires'!$E438*(VLOOKUP('Dépenses forfaitaires'!$D438,Listes!$A$54:$E$60,3,FALSE)))+(VLOOKUP('Dépenses forfaitaires'!$D438,Listes!$A$54:$E$60,4,FALSE))))))</f>
        <v/>
      </c>
      <c r="O438" s="99" t="str">
        <f>IF($H438="","",IF($C438=Listes!$B$31,IF('Dépenses forfaitaires'!$E438&lt;=Listes!$B$42,('Dépenses forfaitaires'!$E438*(VLOOKUP('Dépenses forfaitaires'!$D438,Listes!$A$43:$E$49,2,FALSE))),IF('Dépenses forfaitaires'!$E438&gt;Listes!$D$42,('Dépenses forfaitaires'!$E438*(VLOOKUP('Dépenses forfaitaires'!$D438,Listes!$A$43:$E$49,5,FALSE))),('Dépenses forfaitaires'!$E438*(VLOOKUP('Dépenses forfaitaires'!$D438,Listes!$A$43:$E$49,3,FALSE)))+(VLOOKUP('Dépenses forfaitaires'!$D438,Listes!$A$43:$E$49,4,FALSE))))))</f>
        <v/>
      </c>
      <c r="P438" s="99" t="str">
        <f>IF($H438="","",IF($C438=Listes!$B$34,Listes!$I$31,IF($C438=Listes!$B$35,(VLOOKUP('Dépenses forfaitaires'!$F438,Listes!$E$31:$F$36,2,FALSE)),IF($C438=Listes!$B$33,IF('Dépenses forfaitaires'!$E438&lt;=Listes!$A$64,'Dépenses forfaitaires'!$E438*Listes!$A$65,IF('Dépenses forfaitaires'!$E438&gt;Listes!$D$64,'Dépenses forfaitaires'!$E438*Listes!$D$65,(('Dépenses forfaitaires'!$E438*Listes!$B$65)+Listes!$C$65)))))))</f>
        <v/>
      </c>
      <c r="Q438" s="100" t="str">
        <f t="shared" si="13"/>
        <v/>
      </c>
      <c r="R438" s="210"/>
    </row>
    <row r="439" spans="1:18" ht="29.25" customHeight="1" x14ac:dyDescent="0.25">
      <c r="A439" s="43">
        <v>433</v>
      </c>
      <c r="B439" s="19"/>
      <c r="C439" s="19"/>
      <c r="D439" s="19"/>
      <c r="E439" s="19"/>
      <c r="F439" s="19"/>
      <c r="G439" s="19"/>
      <c r="H439" s="106" t="str">
        <f>IF(C439="","",IF(C439="","",(VLOOKUP(C439,Listes!$B$31:$C$35,2,FALSE))))</f>
        <v/>
      </c>
      <c r="I439" s="210" t="str">
        <f t="shared" si="12"/>
        <v/>
      </c>
      <c r="J439" s="210"/>
      <c r="K439" s="210"/>
      <c r="L439" s="210"/>
      <c r="M439" s="100" t="str">
        <f>IF(H439="","",IF(H439="","",(VLOOKUP(H439,Listes!$C$31:$D$35,2,FALSE))))</f>
        <v/>
      </c>
      <c r="N439" s="99" t="str">
        <f>IF($H439="","",IF($C439=Listes!$B$32,IF('Dépenses forfaitaires'!$E439&lt;=Listes!$B$53,('Dépenses forfaitaires'!$E439*(VLOOKUP('Dépenses forfaitaires'!$D439,Listes!$A$54:$E$60,2,FALSE))),IF('Dépenses forfaitaires'!$E439&gt;Listes!$E$53,('Dépenses forfaitaires'!$E439*(VLOOKUP('Dépenses forfaitaires'!$D439,Listes!$A$54:$E$60,5,FALSE))),('Dépenses forfaitaires'!$E439*(VLOOKUP('Dépenses forfaitaires'!$D439,Listes!$A$54:$E$60,3,FALSE)))+(VLOOKUP('Dépenses forfaitaires'!$D439,Listes!$A$54:$E$60,4,FALSE))))))</f>
        <v/>
      </c>
      <c r="O439" s="99" t="str">
        <f>IF($H439="","",IF($C439=Listes!$B$31,IF('Dépenses forfaitaires'!$E439&lt;=Listes!$B$42,('Dépenses forfaitaires'!$E439*(VLOOKUP('Dépenses forfaitaires'!$D439,Listes!$A$43:$E$49,2,FALSE))),IF('Dépenses forfaitaires'!$E439&gt;Listes!$D$42,('Dépenses forfaitaires'!$E439*(VLOOKUP('Dépenses forfaitaires'!$D439,Listes!$A$43:$E$49,5,FALSE))),('Dépenses forfaitaires'!$E439*(VLOOKUP('Dépenses forfaitaires'!$D439,Listes!$A$43:$E$49,3,FALSE)))+(VLOOKUP('Dépenses forfaitaires'!$D439,Listes!$A$43:$E$49,4,FALSE))))))</f>
        <v/>
      </c>
      <c r="P439" s="99" t="str">
        <f>IF($H439="","",IF($C439=Listes!$B$34,Listes!$I$31,IF($C439=Listes!$B$35,(VLOOKUP('Dépenses forfaitaires'!$F439,Listes!$E$31:$F$36,2,FALSE)),IF($C439=Listes!$B$33,IF('Dépenses forfaitaires'!$E439&lt;=Listes!$A$64,'Dépenses forfaitaires'!$E439*Listes!$A$65,IF('Dépenses forfaitaires'!$E439&gt;Listes!$D$64,'Dépenses forfaitaires'!$E439*Listes!$D$65,(('Dépenses forfaitaires'!$E439*Listes!$B$65)+Listes!$C$65)))))))</f>
        <v/>
      </c>
      <c r="Q439" s="100" t="str">
        <f t="shared" si="13"/>
        <v/>
      </c>
      <c r="R439" s="210"/>
    </row>
    <row r="440" spans="1:18" ht="29.25" customHeight="1" x14ac:dyDescent="0.25">
      <c r="A440" s="43">
        <v>434</v>
      </c>
      <c r="B440" s="19"/>
      <c r="C440" s="19"/>
      <c r="D440" s="19"/>
      <c r="E440" s="19"/>
      <c r="F440" s="19"/>
      <c r="G440" s="19"/>
      <c r="H440" s="106" t="str">
        <f>IF(C440="","",IF(C440="","",(VLOOKUP(C440,Listes!$B$31:$C$35,2,FALSE))))</f>
        <v/>
      </c>
      <c r="I440" s="210" t="str">
        <f t="shared" si="12"/>
        <v/>
      </c>
      <c r="J440" s="210"/>
      <c r="K440" s="210"/>
      <c r="L440" s="210"/>
      <c r="M440" s="100" t="str">
        <f>IF(H440="","",IF(H440="","",(VLOOKUP(H440,Listes!$C$31:$D$35,2,FALSE))))</f>
        <v/>
      </c>
      <c r="N440" s="99" t="str">
        <f>IF($H440="","",IF($C440=Listes!$B$32,IF('Dépenses forfaitaires'!$E440&lt;=Listes!$B$53,('Dépenses forfaitaires'!$E440*(VLOOKUP('Dépenses forfaitaires'!$D440,Listes!$A$54:$E$60,2,FALSE))),IF('Dépenses forfaitaires'!$E440&gt;Listes!$E$53,('Dépenses forfaitaires'!$E440*(VLOOKUP('Dépenses forfaitaires'!$D440,Listes!$A$54:$E$60,5,FALSE))),('Dépenses forfaitaires'!$E440*(VLOOKUP('Dépenses forfaitaires'!$D440,Listes!$A$54:$E$60,3,FALSE)))+(VLOOKUP('Dépenses forfaitaires'!$D440,Listes!$A$54:$E$60,4,FALSE))))))</f>
        <v/>
      </c>
      <c r="O440" s="99" t="str">
        <f>IF($H440="","",IF($C440=Listes!$B$31,IF('Dépenses forfaitaires'!$E440&lt;=Listes!$B$42,('Dépenses forfaitaires'!$E440*(VLOOKUP('Dépenses forfaitaires'!$D440,Listes!$A$43:$E$49,2,FALSE))),IF('Dépenses forfaitaires'!$E440&gt;Listes!$D$42,('Dépenses forfaitaires'!$E440*(VLOOKUP('Dépenses forfaitaires'!$D440,Listes!$A$43:$E$49,5,FALSE))),('Dépenses forfaitaires'!$E440*(VLOOKUP('Dépenses forfaitaires'!$D440,Listes!$A$43:$E$49,3,FALSE)))+(VLOOKUP('Dépenses forfaitaires'!$D440,Listes!$A$43:$E$49,4,FALSE))))))</f>
        <v/>
      </c>
      <c r="P440" s="99" t="str">
        <f>IF($H440="","",IF($C440=Listes!$B$34,Listes!$I$31,IF($C440=Listes!$B$35,(VLOOKUP('Dépenses forfaitaires'!$F440,Listes!$E$31:$F$36,2,FALSE)),IF($C440=Listes!$B$33,IF('Dépenses forfaitaires'!$E440&lt;=Listes!$A$64,'Dépenses forfaitaires'!$E440*Listes!$A$65,IF('Dépenses forfaitaires'!$E440&gt;Listes!$D$64,'Dépenses forfaitaires'!$E440*Listes!$D$65,(('Dépenses forfaitaires'!$E440*Listes!$B$65)+Listes!$C$65)))))))</f>
        <v/>
      </c>
      <c r="Q440" s="100" t="str">
        <f t="shared" si="13"/>
        <v/>
      </c>
      <c r="R440" s="210"/>
    </row>
    <row r="441" spans="1:18" ht="29.25" customHeight="1" x14ac:dyDescent="0.25">
      <c r="A441" s="43">
        <v>435</v>
      </c>
      <c r="B441" s="19"/>
      <c r="C441" s="19"/>
      <c r="D441" s="19"/>
      <c r="E441" s="19"/>
      <c r="F441" s="19"/>
      <c r="G441" s="19"/>
      <c r="H441" s="106" t="str">
        <f>IF(C441="","",IF(C441="","",(VLOOKUP(C441,Listes!$B$31:$C$35,2,FALSE))))</f>
        <v/>
      </c>
      <c r="I441" s="210" t="str">
        <f t="shared" si="12"/>
        <v/>
      </c>
      <c r="J441" s="210"/>
      <c r="K441" s="210"/>
      <c r="L441" s="210"/>
      <c r="M441" s="100" t="str">
        <f>IF(H441="","",IF(H441="","",(VLOOKUP(H441,Listes!$C$31:$D$35,2,FALSE))))</f>
        <v/>
      </c>
      <c r="N441" s="99" t="str">
        <f>IF($H441="","",IF($C441=Listes!$B$32,IF('Dépenses forfaitaires'!$E441&lt;=Listes!$B$53,('Dépenses forfaitaires'!$E441*(VLOOKUP('Dépenses forfaitaires'!$D441,Listes!$A$54:$E$60,2,FALSE))),IF('Dépenses forfaitaires'!$E441&gt;Listes!$E$53,('Dépenses forfaitaires'!$E441*(VLOOKUP('Dépenses forfaitaires'!$D441,Listes!$A$54:$E$60,5,FALSE))),('Dépenses forfaitaires'!$E441*(VLOOKUP('Dépenses forfaitaires'!$D441,Listes!$A$54:$E$60,3,FALSE)))+(VLOOKUP('Dépenses forfaitaires'!$D441,Listes!$A$54:$E$60,4,FALSE))))))</f>
        <v/>
      </c>
      <c r="O441" s="99" t="str">
        <f>IF($H441="","",IF($C441=Listes!$B$31,IF('Dépenses forfaitaires'!$E441&lt;=Listes!$B$42,('Dépenses forfaitaires'!$E441*(VLOOKUP('Dépenses forfaitaires'!$D441,Listes!$A$43:$E$49,2,FALSE))),IF('Dépenses forfaitaires'!$E441&gt;Listes!$D$42,('Dépenses forfaitaires'!$E441*(VLOOKUP('Dépenses forfaitaires'!$D441,Listes!$A$43:$E$49,5,FALSE))),('Dépenses forfaitaires'!$E441*(VLOOKUP('Dépenses forfaitaires'!$D441,Listes!$A$43:$E$49,3,FALSE)))+(VLOOKUP('Dépenses forfaitaires'!$D441,Listes!$A$43:$E$49,4,FALSE))))))</f>
        <v/>
      </c>
      <c r="P441" s="99" t="str">
        <f>IF($H441="","",IF($C441=Listes!$B$34,Listes!$I$31,IF($C441=Listes!$B$35,(VLOOKUP('Dépenses forfaitaires'!$F441,Listes!$E$31:$F$36,2,FALSE)),IF($C441=Listes!$B$33,IF('Dépenses forfaitaires'!$E441&lt;=Listes!$A$64,'Dépenses forfaitaires'!$E441*Listes!$A$65,IF('Dépenses forfaitaires'!$E441&gt;Listes!$D$64,'Dépenses forfaitaires'!$E441*Listes!$D$65,(('Dépenses forfaitaires'!$E441*Listes!$B$65)+Listes!$C$65)))))))</f>
        <v/>
      </c>
      <c r="Q441" s="100" t="str">
        <f t="shared" si="13"/>
        <v/>
      </c>
      <c r="R441" s="210"/>
    </row>
    <row r="442" spans="1:18" ht="29.25" customHeight="1" x14ac:dyDescent="0.25">
      <c r="A442" s="43">
        <v>436</v>
      </c>
      <c r="B442" s="19"/>
      <c r="C442" s="19"/>
      <c r="D442" s="19"/>
      <c r="E442" s="19"/>
      <c r="F442" s="19"/>
      <c r="G442" s="19"/>
      <c r="H442" s="106" t="str">
        <f>IF(C442="","",IF(C442="","",(VLOOKUP(C442,Listes!$B$31:$C$35,2,FALSE))))</f>
        <v/>
      </c>
      <c r="I442" s="210" t="str">
        <f t="shared" si="12"/>
        <v/>
      </c>
      <c r="J442" s="210"/>
      <c r="K442" s="210"/>
      <c r="L442" s="210"/>
      <c r="M442" s="100" t="str">
        <f>IF(H442="","",IF(H442="","",(VLOOKUP(H442,Listes!$C$31:$D$35,2,FALSE))))</f>
        <v/>
      </c>
      <c r="N442" s="99" t="str">
        <f>IF($H442="","",IF($C442=Listes!$B$32,IF('Dépenses forfaitaires'!$E442&lt;=Listes!$B$53,('Dépenses forfaitaires'!$E442*(VLOOKUP('Dépenses forfaitaires'!$D442,Listes!$A$54:$E$60,2,FALSE))),IF('Dépenses forfaitaires'!$E442&gt;Listes!$E$53,('Dépenses forfaitaires'!$E442*(VLOOKUP('Dépenses forfaitaires'!$D442,Listes!$A$54:$E$60,5,FALSE))),('Dépenses forfaitaires'!$E442*(VLOOKUP('Dépenses forfaitaires'!$D442,Listes!$A$54:$E$60,3,FALSE)))+(VLOOKUP('Dépenses forfaitaires'!$D442,Listes!$A$54:$E$60,4,FALSE))))))</f>
        <v/>
      </c>
      <c r="O442" s="99" t="str">
        <f>IF($H442="","",IF($C442=Listes!$B$31,IF('Dépenses forfaitaires'!$E442&lt;=Listes!$B$42,('Dépenses forfaitaires'!$E442*(VLOOKUP('Dépenses forfaitaires'!$D442,Listes!$A$43:$E$49,2,FALSE))),IF('Dépenses forfaitaires'!$E442&gt;Listes!$D$42,('Dépenses forfaitaires'!$E442*(VLOOKUP('Dépenses forfaitaires'!$D442,Listes!$A$43:$E$49,5,FALSE))),('Dépenses forfaitaires'!$E442*(VLOOKUP('Dépenses forfaitaires'!$D442,Listes!$A$43:$E$49,3,FALSE)))+(VLOOKUP('Dépenses forfaitaires'!$D442,Listes!$A$43:$E$49,4,FALSE))))))</f>
        <v/>
      </c>
      <c r="P442" s="99" t="str">
        <f>IF($H442="","",IF($C442=Listes!$B$34,Listes!$I$31,IF($C442=Listes!$B$35,(VLOOKUP('Dépenses forfaitaires'!$F442,Listes!$E$31:$F$36,2,FALSE)),IF($C442=Listes!$B$33,IF('Dépenses forfaitaires'!$E442&lt;=Listes!$A$64,'Dépenses forfaitaires'!$E442*Listes!$A$65,IF('Dépenses forfaitaires'!$E442&gt;Listes!$D$64,'Dépenses forfaitaires'!$E442*Listes!$D$65,(('Dépenses forfaitaires'!$E442*Listes!$B$65)+Listes!$C$65)))))))</f>
        <v/>
      </c>
      <c r="Q442" s="100" t="str">
        <f t="shared" si="13"/>
        <v/>
      </c>
      <c r="R442" s="210"/>
    </row>
    <row r="443" spans="1:18" ht="29.25" customHeight="1" x14ac:dyDescent="0.25">
      <c r="A443" s="43">
        <v>437</v>
      </c>
      <c r="B443" s="19"/>
      <c r="C443" s="19"/>
      <c r="D443" s="19"/>
      <c r="E443" s="19"/>
      <c r="F443" s="19"/>
      <c r="G443" s="19"/>
      <c r="H443" s="106" t="str">
        <f>IF(C443="","",IF(C443="","",(VLOOKUP(C443,Listes!$B$31:$C$35,2,FALSE))))</f>
        <v/>
      </c>
      <c r="I443" s="210" t="str">
        <f t="shared" si="12"/>
        <v/>
      </c>
      <c r="J443" s="210"/>
      <c r="K443" s="210"/>
      <c r="L443" s="210"/>
      <c r="M443" s="100" t="str">
        <f>IF(H443="","",IF(H443="","",(VLOOKUP(H443,Listes!$C$31:$D$35,2,FALSE))))</f>
        <v/>
      </c>
      <c r="N443" s="99" t="str">
        <f>IF($H443="","",IF($C443=Listes!$B$32,IF('Dépenses forfaitaires'!$E443&lt;=Listes!$B$53,('Dépenses forfaitaires'!$E443*(VLOOKUP('Dépenses forfaitaires'!$D443,Listes!$A$54:$E$60,2,FALSE))),IF('Dépenses forfaitaires'!$E443&gt;Listes!$E$53,('Dépenses forfaitaires'!$E443*(VLOOKUP('Dépenses forfaitaires'!$D443,Listes!$A$54:$E$60,5,FALSE))),('Dépenses forfaitaires'!$E443*(VLOOKUP('Dépenses forfaitaires'!$D443,Listes!$A$54:$E$60,3,FALSE)))+(VLOOKUP('Dépenses forfaitaires'!$D443,Listes!$A$54:$E$60,4,FALSE))))))</f>
        <v/>
      </c>
      <c r="O443" s="99" t="str">
        <f>IF($H443="","",IF($C443=Listes!$B$31,IF('Dépenses forfaitaires'!$E443&lt;=Listes!$B$42,('Dépenses forfaitaires'!$E443*(VLOOKUP('Dépenses forfaitaires'!$D443,Listes!$A$43:$E$49,2,FALSE))),IF('Dépenses forfaitaires'!$E443&gt;Listes!$D$42,('Dépenses forfaitaires'!$E443*(VLOOKUP('Dépenses forfaitaires'!$D443,Listes!$A$43:$E$49,5,FALSE))),('Dépenses forfaitaires'!$E443*(VLOOKUP('Dépenses forfaitaires'!$D443,Listes!$A$43:$E$49,3,FALSE)))+(VLOOKUP('Dépenses forfaitaires'!$D443,Listes!$A$43:$E$49,4,FALSE))))))</f>
        <v/>
      </c>
      <c r="P443" s="99" t="str">
        <f>IF($H443="","",IF($C443=Listes!$B$34,Listes!$I$31,IF($C443=Listes!$B$35,(VLOOKUP('Dépenses forfaitaires'!$F443,Listes!$E$31:$F$36,2,FALSE)),IF($C443=Listes!$B$33,IF('Dépenses forfaitaires'!$E443&lt;=Listes!$A$64,'Dépenses forfaitaires'!$E443*Listes!$A$65,IF('Dépenses forfaitaires'!$E443&gt;Listes!$D$64,'Dépenses forfaitaires'!$E443*Listes!$D$65,(('Dépenses forfaitaires'!$E443*Listes!$B$65)+Listes!$C$65)))))))</f>
        <v/>
      </c>
      <c r="Q443" s="100" t="str">
        <f t="shared" si="13"/>
        <v/>
      </c>
      <c r="R443" s="210"/>
    </row>
    <row r="444" spans="1:18" ht="29.25" customHeight="1" x14ac:dyDescent="0.25">
      <c r="A444" s="43">
        <v>438</v>
      </c>
      <c r="B444" s="19"/>
      <c r="C444" s="19"/>
      <c r="D444" s="19"/>
      <c r="E444" s="19"/>
      <c r="F444" s="19"/>
      <c r="G444" s="19"/>
      <c r="H444" s="106" t="str">
        <f>IF(C444="","",IF(C444="","",(VLOOKUP(C444,Listes!$B$31:$C$35,2,FALSE))))</f>
        <v/>
      </c>
      <c r="I444" s="210" t="str">
        <f t="shared" si="12"/>
        <v/>
      </c>
      <c r="J444" s="210"/>
      <c r="K444" s="210"/>
      <c r="L444" s="210"/>
      <c r="M444" s="100" t="str">
        <f>IF(H444="","",IF(H444="","",(VLOOKUP(H444,Listes!$C$31:$D$35,2,FALSE))))</f>
        <v/>
      </c>
      <c r="N444" s="99" t="str">
        <f>IF($H444="","",IF($C444=Listes!$B$32,IF('Dépenses forfaitaires'!$E444&lt;=Listes!$B$53,('Dépenses forfaitaires'!$E444*(VLOOKUP('Dépenses forfaitaires'!$D444,Listes!$A$54:$E$60,2,FALSE))),IF('Dépenses forfaitaires'!$E444&gt;Listes!$E$53,('Dépenses forfaitaires'!$E444*(VLOOKUP('Dépenses forfaitaires'!$D444,Listes!$A$54:$E$60,5,FALSE))),('Dépenses forfaitaires'!$E444*(VLOOKUP('Dépenses forfaitaires'!$D444,Listes!$A$54:$E$60,3,FALSE)))+(VLOOKUP('Dépenses forfaitaires'!$D444,Listes!$A$54:$E$60,4,FALSE))))))</f>
        <v/>
      </c>
      <c r="O444" s="99" t="str">
        <f>IF($H444="","",IF($C444=Listes!$B$31,IF('Dépenses forfaitaires'!$E444&lt;=Listes!$B$42,('Dépenses forfaitaires'!$E444*(VLOOKUP('Dépenses forfaitaires'!$D444,Listes!$A$43:$E$49,2,FALSE))),IF('Dépenses forfaitaires'!$E444&gt;Listes!$D$42,('Dépenses forfaitaires'!$E444*(VLOOKUP('Dépenses forfaitaires'!$D444,Listes!$A$43:$E$49,5,FALSE))),('Dépenses forfaitaires'!$E444*(VLOOKUP('Dépenses forfaitaires'!$D444,Listes!$A$43:$E$49,3,FALSE)))+(VLOOKUP('Dépenses forfaitaires'!$D444,Listes!$A$43:$E$49,4,FALSE))))))</f>
        <v/>
      </c>
      <c r="P444" s="99" t="str">
        <f>IF($H444="","",IF($C444=Listes!$B$34,Listes!$I$31,IF($C444=Listes!$B$35,(VLOOKUP('Dépenses forfaitaires'!$F444,Listes!$E$31:$F$36,2,FALSE)),IF($C444=Listes!$B$33,IF('Dépenses forfaitaires'!$E444&lt;=Listes!$A$64,'Dépenses forfaitaires'!$E444*Listes!$A$65,IF('Dépenses forfaitaires'!$E444&gt;Listes!$D$64,'Dépenses forfaitaires'!$E444*Listes!$D$65,(('Dépenses forfaitaires'!$E444*Listes!$B$65)+Listes!$C$65)))))))</f>
        <v/>
      </c>
      <c r="Q444" s="100" t="str">
        <f t="shared" si="13"/>
        <v/>
      </c>
      <c r="R444" s="210"/>
    </row>
    <row r="445" spans="1:18" ht="29.25" customHeight="1" x14ac:dyDescent="0.25">
      <c r="A445" s="43">
        <v>439</v>
      </c>
      <c r="B445" s="19"/>
      <c r="C445" s="19"/>
      <c r="D445" s="19"/>
      <c r="E445" s="19"/>
      <c r="F445" s="19"/>
      <c r="G445" s="19"/>
      <c r="H445" s="106" t="str">
        <f>IF(C445="","",IF(C445="","",(VLOOKUP(C445,Listes!$B$31:$C$35,2,FALSE))))</f>
        <v/>
      </c>
      <c r="I445" s="210" t="str">
        <f t="shared" si="12"/>
        <v/>
      </c>
      <c r="J445" s="210"/>
      <c r="K445" s="210"/>
      <c r="L445" s="210"/>
      <c r="M445" s="100" t="str">
        <f>IF(H445="","",IF(H445="","",(VLOOKUP(H445,Listes!$C$31:$D$35,2,FALSE))))</f>
        <v/>
      </c>
      <c r="N445" s="99" t="str">
        <f>IF($H445="","",IF($C445=Listes!$B$32,IF('Dépenses forfaitaires'!$E445&lt;=Listes!$B$53,('Dépenses forfaitaires'!$E445*(VLOOKUP('Dépenses forfaitaires'!$D445,Listes!$A$54:$E$60,2,FALSE))),IF('Dépenses forfaitaires'!$E445&gt;Listes!$E$53,('Dépenses forfaitaires'!$E445*(VLOOKUP('Dépenses forfaitaires'!$D445,Listes!$A$54:$E$60,5,FALSE))),('Dépenses forfaitaires'!$E445*(VLOOKUP('Dépenses forfaitaires'!$D445,Listes!$A$54:$E$60,3,FALSE)))+(VLOOKUP('Dépenses forfaitaires'!$D445,Listes!$A$54:$E$60,4,FALSE))))))</f>
        <v/>
      </c>
      <c r="O445" s="99" t="str">
        <f>IF($H445="","",IF($C445=Listes!$B$31,IF('Dépenses forfaitaires'!$E445&lt;=Listes!$B$42,('Dépenses forfaitaires'!$E445*(VLOOKUP('Dépenses forfaitaires'!$D445,Listes!$A$43:$E$49,2,FALSE))),IF('Dépenses forfaitaires'!$E445&gt;Listes!$D$42,('Dépenses forfaitaires'!$E445*(VLOOKUP('Dépenses forfaitaires'!$D445,Listes!$A$43:$E$49,5,FALSE))),('Dépenses forfaitaires'!$E445*(VLOOKUP('Dépenses forfaitaires'!$D445,Listes!$A$43:$E$49,3,FALSE)))+(VLOOKUP('Dépenses forfaitaires'!$D445,Listes!$A$43:$E$49,4,FALSE))))))</f>
        <v/>
      </c>
      <c r="P445" s="99" t="str">
        <f>IF($H445="","",IF($C445=Listes!$B$34,Listes!$I$31,IF($C445=Listes!$B$35,(VLOOKUP('Dépenses forfaitaires'!$F445,Listes!$E$31:$F$36,2,FALSE)),IF($C445=Listes!$B$33,IF('Dépenses forfaitaires'!$E445&lt;=Listes!$A$64,'Dépenses forfaitaires'!$E445*Listes!$A$65,IF('Dépenses forfaitaires'!$E445&gt;Listes!$D$64,'Dépenses forfaitaires'!$E445*Listes!$D$65,(('Dépenses forfaitaires'!$E445*Listes!$B$65)+Listes!$C$65)))))))</f>
        <v/>
      </c>
      <c r="Q445" s="100" t="str">
        <f t="shared" si="13"/>
        <v/>
      </c>
      <c r="R445" s="210"/>
    </row>
    <row r="446" spans="1:18" ht="29.25" customHeight="1" x14ac:dyDescent="0.25">
      <c r="A446" s="43">
        <v>440</v>
      </c>
      <c r="B446" s="19"/>
      <c r="C446" s="19"/>
      <c r="D446" s="19"/>
      <c r="E446" s="19"/>
      <c r="F446" s="19"/>
      <c r="G446" s="19"/>
      <c r="H446" s="106" t="str">
        <f>IF(C446="","",IF(C446="","",(VLOOKUP(C446,Listes!$B$31:$C$35,2,FALSE))))</f>
        <v/>
      </c>
      <c r="I446" s="210" t="str">
        <f t="shared" si="12"/>
        <v/>
      </c>
      <c r="J446" s="210"/>
      <c r="K446" s="210"/>
      <c r="L446" s="210"/>
      <c r="M446" s="100" t="str">
        <f>IF(H446="","",IF(H446="","",(VLOOKUP(H446,Listes!$C$31:$D$35,2,FALSE))))</f>
        <v/>
      </c>
      <c r="N446" s="99" t="str">
        <f>IF($H446="","",IF($C446=Listes!$B$32,IF('Dépenses forfaitaires'!$E446&lt;=Listes!$B$53,('Dépenses forfaitaires'!$E446*(VLOOKUP('Dépenses forfaitaires'!$D446,Listes!$A$54:$E$60,2,FALSE))),IF('Dépenses forfaitaires'!$E446&gt;Listes!$E$53,('Dépenses forfaitaires'!$E446*(VLOOKUP('Dépenses forfaitaires'!$D446,Listes!$A$54:$E$60,5,FALSE))),('Dépenses forfaitaires'!$E446*(VLOOKUP('Dépenses forfaitaires'!$D446,Listes!$A$54:$E$60,3,FALSE)))+(VLOOKUP('Dépenses forfaitaires'!$D446,Listes!$A$54:$E$60,4,FALSE))))))</f>
        <v/>
      </c>
      <c r="O446" s="99" t="str">
        <f>IF($H446="","",IF($C446=Listes!$B$31,IF('Dépenses forfaitaires'!$E446&lt;=Listes!$B$42,('Dépenses forfaitaires'!$E446*(VLOOKUP('Dépenses forfaitaires'!$D446,Listes!$A$43:$E$49,2,FALSE))),IF('Dépenses forfaitaires'!$E446&gt;Listes!$D$42,('Dépenses forfaitaires'!$E446*(VLOOKUP('Dépenses forfaitaires'!$D446,Listes!$A$43:$E$49,5,FALSE))),('Dépenses forfaitaires'!$E446*(VLOOKUP('Dépenses forfaitaires'!$D446,Listes!$A$43:$E$49,3,FALSE)))+(VLOOKUP('Dépenses forfaitaires'!$D446,Listes!$A$43:$E$49,4,FALSE))))))</f>
        <v/>
      </c>
      <c r="P446" s="99" t="str">
        <f>IF($H446="","",IF($C446=Listes!$B$34,Listes!$I$31,IF($C446=Listes!$B$35,(VLOOKUP('Dépenses forfaitaires'!$F446,Listes!$E$31:$F$36,2,FALSE)),IF($C446=Listes!$B$33,IF('Dépenses forfaitaires'!$E446&lt;=Listes!$A$64,'Dépenses forfaitaires'!$E446*Listes!$A$65,IF('Dépenses forfaitaires'!$E446&gt;Listes!$D$64,'Dépenses forfaitaires'!$E446*Listes!$D$65,(('Dépenses forfaitaires'!$E446*Listes!$B$65)+Listes!$C$65)))))))</f>
        <v/>
      </c>
      <c r="Q446" s="100" t="str">
        <f t="shared" si="13"/>
        <v/>
      </c>
      <c r="R446" s="210"/>
    </row>
    <row r="447" spans="1:18" ht="29.25" customHeight="1" x14ac:dyDescent="0.25">
      <c r="A447" s="43">
        <v>441</v>
      </c>
      <c r="B447" s="19"/>
      <c r="C447" s="19"/>
      <c r="D447" s="19"/>
      <c r="E447" s="19"/>
      <c r="F447" s="19"/>
      <c r="G447" s="19"/>
      <c r="H447" s="106" t="str">
        <f>IF(C447="","",IF(C447="","",(VLOOKUP(C447,Listes!$B$31:$C$35,2,FALSE))))</f>
        <v/>
      </c>
      <c r="I447" s="210" t="str">
        <f t="shared" si="12"/>
        <v/>
      </c>
      <c r="J447" s="210"/>
      <c r="K447" s="210"/>
      <c r="L447" s="210"/>
      <c r="M447" s="100" t="str">
        <f>IF(H447="","",IF(H447="","",(VLOOKUP(H447,Listes!$C$31:$D$35,2,FALSE))))</f>
        <v/>
      </c>
      <c r="N447" s="99" t="str">
        <f>IF($H447="","",IF($C447=Listes!$B$32,IF('Dépenses forfaitaires'!$E447&lt;=Listes!$B$53,('Dépenses forfaitaires'!$E447*(VLOOKUP('Dépenses forfaitaires'!$D447,Listes!$A$54:$E$60,2,FALSE))),IF('Dépenses forfaitaires'!$E447&gt;Listes!$E$53,('Dépenses forfaitaires'!$E447*(VLOOKUP('Dépenses forfaitaires'!$D447,Listes!$A$54:$E$60,5,FALSE))),('Dépenses forfaitaires'!$E447*(VLOOKUP('Dépenses forfaitaires'!$D447,Listes!$A$54:$E$60,3,FALSE)))+(VLOOKUP('Dépenses forfaitaires'!$D447,Listes!$A$54:$E$60,4,FALSE))))))</f>
        <v/>
      </c>
      <c r="O447" s="99" t="str">
        <f>IF($H447="","",IF($C447=Listes!$B$31,IF('Dépenses forfaitaires'!$E447&lt;=Listes!$B$42,('Dépenses forfaitaires'!$E447*(VLOOKUP('Dépenses forfaitaires'!$D447,Listes!$A$43:$E$49,2,FALSE))),IF('Dépenses forfaitaires'!$E447&gt;Listes!$D$42,('Dépenses forfaitaires'!$E447*(VLOOKUP('Dépenses forfaitaires'!$D447,Listes!$A$43:$E$49,5,FALSE))),('Dépenses forfaitaires'!$E447*(VLOOKUP('Dépenses forfaitaires'!$D447,Listes!$A$43:$E$49,3,FALSE)))+(VLOOKUP('Dépenses forfaitaires'!$D447,Listes!$A$43:$E$49,4,FALSE))))))</f>
        <v/>
      </c>
      <c r="P447" s="99" t="str">
        <f>IF($H447="","",IF($C447=Listes!$B$34,Listes!$I$31,IF($C447=Listes!$B$35,(VLOOKUP('Dépenses forfaitaires'!$F447,Listes!$E$31:$F$36,2,FALSE)),IF($C447=Listes!$B$33,IF('Dépenses forfaitaires'!$E447&lt;=Listes!$A$64,'Dépenses forfaitaires'!$E447*Listes!$A$65,IF('Dépenses forfaitaires'!$E447&gt;Listes!$D$64,'Dépenses forfaitaires'!$E447*Listes!$D$65,(('Dépenses forfaitaires'!$E447*Listes!$B$65)+Listes!$C$65)))))))</f>
        <v/>
      </c>
      <c r="Q447" s="100" t="str">
        <f t="shared" si="13"/>
        <v/>
      </c>
      <c r="R447" s="210"/>
    </row>
    <row r="448" spans="1:18" ht="29.25" customHeight="1" x14ac:dyDescent="0.25">
      <c r="A448" s="43">
        <v>442</v>
      </c>
      <c r="B448" s="19"/>
      <c r="C448" s="19"/>
      <c r="D448" s="19"/>
      <c r="E448" s="19"/>
      <c r="F448" s="19"/>
      <c r="G448" s="19"/>
      <c r="H448" s="106" t="str">
        <f>IF(C448="","",IF(C448="","",(VLOOKUP(C448,Listes!$B$31:$C$35,2,FALSE))))</f>
        <v/>
      </c>
      <c r="I448" s="210" t="str">
        <f t="shared" si="12"/>
        <v/>
      </c>
      <c r="J448" s="210"/>
      <c r="K448" s="210"/>
      <c r="L448" s="210"/>
      <c r="M448" s="100" t="str">
        <f>IF(H448="","",IF(H448="","",(VLOOKUP(H448,Listes!$C$31:$D$35,2,FALSE))))</f>
        <v/>
      </c>
      <c r="N448" s="99" t="str">
        <f>IF($H448="","",IF($C448=Listes!$B$32,IF('Dépenses forfaitaires'!$E448&lt;=Listes!$B$53,('Dépenses forfaitaires'!$E448*(VLOOKUP('Dépenses forfaitaires'!$D448,Listes!$A$54:$E$60,2,FALSE))),IF('Dépenses forfaitaires'!$E448&gt;Listes!$E$53,('Dépenses forfaitaires'!$E448*(VLOOKUP('Dépenses forfaitaires'!$D448,Listes!$A$54:$E$60,5,FALSE))),('Dépenses forfaitaires'!$E448*(VLOOKUP('Dépenses forfaitaires'!$D448,Listes!$A$54:$E$60,3,FALSE)))+(VLOOKUP('Dépenses forfaitaires'!$D448,Listes!$A$54:$E$60,4,FALSE))))))</f>
        <v/>
      </c>
      <c r="O448" s="99" t="str">
        <f>IF($H448="","",IF($C448=Listes!$B$31,IF('Dépenses forfaitaires'!$E448&lt;=Listes!$B$42,('Dépenses forfaitaires'!$E448*(VLOOKUP('Dépenses forfaitaires'!$D448,Listes!$A$43:$E$49,2,FALSE))),IF('Dépenses forfaitaires'!$E448&gt;Listes!$D$42,('Dépenses forfaitaires'!$E448*(VLOOKUP('Dépenses forfaitaires'!$D448,Listes!$A$43:$E$49,5,FALSE))),('Dépenses forfaitaires'!$E448*(VLOOKUP('Dépenses forfaitaires'!$D448,Listes!$A$43:$E$49,3,FALSE)))+(VLOOKUP('Dépenses forfaitaires'!$D448,Listes!$A$43:$E$49,4,FALSE))))))</f>
        <v/>
      </c>
      <c r="P448" s="99" t="str">
        <f>IF($H448="","",IF($C448=Listes!$B$34,Listes!$I$31,IF($C448=Listes!$B$35,(VLOOKUP('Dépenses forfaitaires'!$F448,Listes!$E$31:$F$36,2,FALSE)),IF($C448=Listes!$B$33,IF('Dépenses forfaitaires'!$E448&lt;=Listes!$A$64,'Dépenses forfaitaires'!$E448*Listes!$A$65,IF('Dépenses forfaitaires'!$E448&gt;Listes!$D$64,'Dépenses forfaitaires'!$E448*Listes!$D$65,(('Dépenses forfaitaires'!$E448*Listes!$B$65)+Listes!$C$65)))))))</f>
        <v/>
      </c>
      <c r="Q448" s="100" t="str">
        <f t="shared" si="13"/>
        <v/>
      </c>
      <c r="R448" s="210"/>
    </row>
    <row r="449" spans="1:18" ht="29.25" customHeight="1" x14ac:dyDescent="0.25">
      <c r="A449" s="43">
        <v>443</v>
      </c>
      <c r="B449" s="19"/>
      <c r="C449" s="19"/>
      <c r="D449" s="19"/>
      <c r="E449" s="19"/>
      <c r="F449" s="19"/>
      <c r="G449" s="19"/>
      <c r="H449" s="106" t="str">
        <f>IF(C449="","",IF(C449="","",(VLOOKUP(C449,Listes!$B$31:$C$35,2,FALSE))))</f>
        <v/>
      </c>
      <c r="I449" s="210" t="str">
        <f t="shared" si="12"/>
        <v/>
      </c>
      <c r="J449" s="210"/>
      <c r="K449" s="210"/>
      <c r="L449" s="210"/>
      <c r="M449" s="100" t="str">
        <f>IF(H449="","",IF(H449="","",(VLOOKUP(H449,Listes!$C$31:$D$35,2,FALSE))))</f>
        <v/>
      </c>
      <c r="N449" s="99" t="str">
        <f>IF($H449="","",IF($C449=Listes!$B$32,IF('Dépenses forfaitaires'!$E449&lt;=Listes!$B$53,('Dépenses forfaitaires'!$E449*(VLOOKUP('Dépenses forfaitaires'!$D449,Listes!$A$54:$E$60,2,FALSE))),IF('Dépenses forfaitaires'!$E449&gt;Listes!$E$53,('Dépenses forfaitaires'!$E449*(VLOOKUP('Dépenses forfaitaires'!$D449,Listes!$A$54:$E$60,5,FALSE))),('Dépenses forfaitaires'!$E449*(VLOOKUP('Dépenses forfaitaires'!$D449,Listes!$A$54:$E$60,3,FALSE)))+(VLOOKUP('Dépenses forfaitaires'!$D449,Listes!$A$54:$E$60,4,FALSE))))))</f>
        <v/>
      </c>
      <c r="O449" s="99" t="str">
        <f>IF($H449="","",IF($C449=Listes!$B$31,IF('Dépenses forfaitaires'!$E449&lt;=Listes!$B$42,('Dépenses forfaitaires'!$E449*(VLOOKUP('Dépenses forfaitaires'!$D449,Listes!$A$43:$E$49,2,FALSE))),IF('Dépenses forfaitaires'!$E449&gt;Listes!$D$42,('Dépenses forfaitaires'!$E449*(VLOOKUP('Dépenses forfaitaires'!$D449,Listes!$A$43:$E$49,5,FALSE))),('Dépenses forfaitaires'!$E449*(VLOOKUP('Dépenses forfaitaires'!$D449,Listes!$A$43:$E$49,3,FALSE)))+(VLOOKUP('Dépenses forfaitaires'!$D449,Listes!$A$43:$E$49,4,FALSE))))))</f>
        <v/>
      </c>
      <c r="P449" s="99" t="str">
        <f>IF($H449="","",IF($C449=Listes!$B$34,Listes!$I$31,IF($C449=Listes!$B$35,(VLOOKUP('Dépenses forfaitaires'!$F449,Listes!$E$31:$F$36,2,FALSE)),IF($C449=Listes!$B$33,IF('Dépenses forfaitaires'!$E449&lt;=Listes!$A$64,'Dépenses forfaitaires'!$E449*Listes!$A$65,IF('Dépenses forfaitaires'!$E449&gt;Listes!$D$64,'Dépenses forfaitaires'!$E449*Listes!$D$65,(('Dépenses forfaitaires'!$E449*Listes!$B$65)+Listes!$C$65)))))))</f>
        <v/>
      </c>
      <c r="Q449" s="100" t="str">
        <f t="shared" si="13"/>
        <v/>
      </c>
      <c r="R449" s="210"/>
    </row>
    <row r="450" spans="1:18" ht="29.25" customHeight="1" x14ac:dyDescent="0.25">
      <c r="A450" s="43">
        <v>444</v>
      </c>
      <c r="B450" s="19"/>
      <c r="C450" s="19"/>
      <c r="D450" s="19"/>
      <c r="E450" s="19"/>
      <c r="F450" s="19"/>
      <c r="G450" s="19"/>
      <c r="H450" s="106" t="str">
        <f>IF(C450="","",IF(C450="","",(VLOOKUP(C450,Listes!$B$31:$C$35,2,FALSE))))</f>
        <v/>
      </c>
      <c r="I450" s="210" t="str">
        <f t="shared" si="12"/>
        <v/>
      </c>
      <c r="J450" s="210"/>
      <c r="K450" s="210"/>
      <c r="L450" s="210"/>
      <c r="M450" s="100" t="str">
        <f>IF(H450="","",IF(H450="","",(VLOOKUP(H450,Listes!$C$31:$D$35,2,FALSE))))</f>
        <v/>
      </c>
      <c r="N450" s="99" t="str">
        <f>IF($H450="","",IF($C450=Listes!$B$32,IF('Dépenses forfaitaires'!$E450&lt;=Listes!$B$53,('Dépenses forfaitaires'!$E450*(VLOOKUP('Dépenses forfaitaires'!$D450,Listes!$A$54:$E$60,2,FALSE))),IF('Dépenses forfaitaires'!$E450&gt;Listes!$E$53,('Dépenses forfaitaires'!$E450*(VLOOKUP('Dépenses forfaitaires'!$D450,Listes!$A$54:$E$60,5,FALSE))),('Dépenses forfaitaires'!$E450*(VLOOKUP('Dépenses forfaitaires'!$D450,Listes!$A$54:$E$60,3,FALSE)))+(VLOOKUP('Dépenses forfaitaires'!$D450,Listes!$A$54:$E$60,4,FALSE))))))</f>
        <v/>
      </c>
      <c r="O450" s="99" t="str">
        <f>IF($H450="","",IF($C450=Listes!$B$31,IF('Dépenses forfaitaires'!$E450&lt;=Listes!$B$42,('Dépenses forfaitaires'!$E450*(VLOOKUP('Dépenses forfaitaires'!$D450,Listes!$A$43:$E$49,2,FALSE))),IF('Dépenses forfaitaires'!$E450&gt;Listes!$D$42,('Dépenses forfaitaires'!$E450*(VLOOKUP('Dépenses forfaitaires'!$D450,Listes!$A$43:$E$49,5,FALSE))),('Dépenses forfaitaires'!$E450*(VLOOKUP('Dépenses forfaitaires'!$D450,Listes!$A$43:$E$49,3,FALSE)))+(VLOOKUP('Dépenses forfaitaires'!$D450,Listes!$A$43:$E$49,4,FALSE))))))</f>
        <v/>
      </c>
      <c r="P450" s="99" t="str">
        <f>IF($H450="","",IF($C450=Listes!$B$34,Listes!$I$31,IF($C450=Listes!$B$35,(VLOOKUP('Dépenses forfaitaires'!$F450,Listes!$E$31:$F$36,2,FALSE)),IF($C450=Listes!$B$33,IF('Dépenses forfaitaires'!$E450&lt;=Listes!$A$64,'Dépenses forfaitaires'!$E450*Listes!$A$65,IF('Dépenses forfaitaires'!$E450&gt;Listes!$D$64,'Dépenses forfaitaires'!$E450*Listes!$D$65,(('Dépenses forfaitaires'!$E450*Listes!$B$65)+Listes!$C$65)))))))</f>
        <v/>
      </c>
      <c r="Q450" s="100" t="str">
        <f t="shared" si="13"/>
        <v/>
      </c>
      <c r="R450" s="210"/>
    </row>
    <row r="451" spans="1:18" ht="29.25" customHeight="1" x14ac:dyDescent="0.25">
      <c r="A451" s="43">
        <v>445</v>
      </c>
      <c r="B451" s="19"/>
      <c r="C451" s="19"/>
      <c r="D451" s="19"/>
      <c r="E451" s="19"/>
      <c r="F451" s="19"/>
      <c r="G451" s="19"/>
      <c r="H451" s="106" t="str">
        <f>IF(C451="","",IF(C451="","",(VLOOKUP(C451,Listes!$B$31:$C$35,2,FALSE))))</f>
        <v/>
      </c>
      <c r="I451" s="210" t="str">
        <f t="shared" si="12"/>
        <v/>
      </c>
      <c r="J451" s="210"/>
      <c r="K451" s="210"/>
      <c r="L451" s="210"/>
      <c r="M451" s="100" t="str">
        <f>IF(H451="","",IF(H451="","",(VLOOKUP(H451,Listes!$C$31:$D$35,2,FALSE))))</f>
        <v/>
      </c>
      <c r="N451" s="99" t="str">
        <f>IF($H451="","",IF($C451=Listes!$B$32,IF('Dépenses forfaitaires'!$E451&lt;=Listes!$B$53,('Dépenses forfaitaires'!$E451*(VLOOKUP('Dépenses forfaitaires'!$D451,Listes!$A$54:$E$60,2,FALSE))),IF('Dépenses forfaitaires'!$E451&gt;Listes!$E$53,('Dépenses forfaitaires'!$E451*(VLOOKUP('Dépenses forfaitaires'!$D451,Listes!$A$54:$E$60,5,FALSE))),('Dépenses forfaitaires'!$E451*(VLOOKUP('Dépenses forfaitaires'!$D451,Listes!$A$54:$E$60,3,FALSE)))+(VLOOKUP('Dépenses forfaitaires'!$D451,Listes!$A$54:$E$60,4,FALSE))))))</f>
        <v/>
      </c>
      <c r="O451" s="99" t="str">
        <f>IF($H451="","",IF($C451=Listes!$B$31,IF('Dépenses forfaitaires'!$E451&lt;=Listes!$B$42,('Dépenses forfaitaires'!$E451*(VLOOKUP('Dépenses forfaitaires'!$D451,Listes!$A$43:$E$49,2,FALSE))),IF('Dépenses forfaitaires'!$E451&gt;Listes!$D$42,('Dépenses forfaitaires'!$E451*(VLOOKUP('Dépenses forfaitaires'!$D451,Listes!$A$43:$E$49,5,FALSE))),('Dépenses forfaitaires'!$E451*(VLOOKUP('Dépenses forfaitaires'!$D451,Listes!$A$43:$E$49,3,FALSE)))+(VLOOKUP('Dépenses forfaitaires'!$D451,Listes!$A$43:$E$49,4,FALSE))))))</f>
        <v/>
      </c>
      <c r="P451" s="99" t="str">
        <f>IF($H451="","",IF($C451=Listes!$B$34,Listes!$I$31,IF($C451=Listes!$B$35,(VLOOKUP('Dépenses forfaitaires'!$F451,Listes!$E$31:$F$36,2,FALSE)),IF($C451=Listes!$B$33,IF('Dépenses forfaitaires'!$E451&lt;=Listes!$A$64,'Dépenses forfaitaires'!$E451*Listes!$A$65,IF('Dépenses forfaitaires'!$E451&gt;Listes!$D$64,'Dépenses forfaitaires'!$E451*Listes!$D$65,(('Dépenses forfaitaires'!$E451*Listes!$B$65)+Listes!$C$65)))))))</f>
        <v/>
      </c>
      <c r="Q451" s="100" t="str">
        <f t="shared" si="13"/>
        <v/>
      </c>
      <c r="R451" s="210"/>
    </row>
    <row r="452" spans="1:18" ht="29.25" customHeight="1" x14ac:dyDescent="0.25">
      <c r="A452" s="43">
        <v>446</v>
      </c>
      <c r="B452" s="19"/>
      <c r="C452" s="19"/>
      <c r="D452" s="19"/>
      <c r="E452" s="19"/>
      <c r="F452" s="19"/>
      <c r="G452" s="19"/>
      <c r="H452" s="106" t="str">
        <f>IF(C452="","",IF(C452="","",(VLOOKUP(C452,Listes!$B$31:$C$35,2,FALSE))))</f>
        <v/>
      </c>
      <c r="I452" s="210" t="str">
        <f t="shared" si="12"/>
        <v/>
      </c>
      <c r="J452" s="210"/>
      <c r="K452" s="210"/>
      <c r="L452" s="210"/>
      <c r="M452" s="100" t="str">
        <f>IF(H452="","",IF(H452="","",(VLOOKUP(H452,Listes!$C$31:$D$35,2,FALSE))))</f>
        <v/>
      </c>
      <c r="N452" s="99" t="str">
        <f>IF($H452="","",IF($C452=Listes!$B$32,IF('Dépenses forfaitaires'!$E452&lt;=Listes!$B$53,('Dépenses forfaitaires'!$E452*(VLOOKUP('Dépenses forfaitaires'!$D452,Listes!$A$54:$E$60,2,FALSE))),IF('Dépenses forfaitaires'!$E452&gt;Listes!$E$53,('Dépenses forfaitaires'!$E452*(VLOOKUP('Dépenses forfaitaires'!$D452,Listes!$A$54:$E$60,5,FALSE))),('Dépenses forfaitaires'!$E452*(VLOOKUP('Dépenses forfaitaires'!$D452,Listes!$A$54:$E$60,3,FALSE)))+(VLOOKUP('Dépenses forfaitaires'!$D452,Listes!$A$54:$E$60,4,FALSE))))))</f>
        <v/>
      </c>
      <c r="O452" s="99" t="str">
        <f>IF($H452="","",IF($C452=Listes!$B$31,IF('Dépenses forfaitaires'!$E452&lt;=Listes!$B$42,('Dépenses forfaitaires'!$E452*(VLOOKUP('Dépenses forfaitaires'!$D452,Listes!$A$43:$E$49,2,FALSE))),IF('Dépenses forfaitaires'!$E452&gt;Listes!$D$42,('Dépenses forfaitaires'!$E452*(VLOOKUP('Dépenses forfaitaires'!$D452,Listes!$A$43:$E$49,5,FALSE))),('Dépenses forfaitaires'!$E452*(VLOOKUP('Dépenses forfaitaires'!$D452,Listes!$A$43:$E$49,3,FALSE)))+(VLOOKUP('Dépenses forfaitaires'!$D452,Listes!$A$43:$E$49,4,FALSE))))))</f>
        <v/>
      </c>
      <c r="P452" s="99" t="str">
        <f>IF($H452="","",IF($C452=Listes!$B$34,Listes!$I$31,IF($C452=Listes!$B$35,(VLOOKUP('Dépenses forfaitaires'!$F452,Listes!$E$31:$F$36,2,FALSE)),IF($C452=Listes!$B$33,IF('Dépenses forfaitaires'!$E452&lt;=Listes!$A$64,'Dépenses forfaitaires'!$E452*Listes!$A$65,IF('Dépenses forfaitaires'!$E452&gt;Listes!$D$64,'Dépenses forfaitaires'!$E452*Listes!$D$65,(('Dépenses forfaitaires'!$E452*Listes!$B$65)+Listes!$C$65)))))))</f>
        <v/>
      </c>
      <c r="Q452" s="100" t="str">
        <f t="shared" si="13"/>
        <v/>
      </c>
      <c r="R452" s="210"/>
    </row>
    <row r="453" spans="1:18" ht="29.25" customHeight="1" x14ac:dyDescent="0.25">
      <c r="A453" s="43">
        <v>447</v>
      </c>
      <c r="B453" s="19"/>
      <c r="C453" s="19"/>
      <c r="D453" s="19"/>
      <c r="E453" s="19"/>
      <c r="F453" s="19"/>
      <c r="G453" s="19"/>
      <c r="H453" s="106" t="str">
        <f>IF(C453="","",IF(C453="","",(VLOOKUP(C453,Listes!$B$31:$C$35,2,FALSE))))</f>
        <v/>
      </c>
      <c r="I453" s="210" t="str">
        <f t="shared" si="12"/>
        <v/>
      </c>
      <c r="J453" s="210"/>
      <c r="K453" s="210"/>
      <c r="L453" s="210"/>
      <c r="M453" s="100" t="str">
        <f>IF(H453="","",IF(H453="","",(VLOOKUP(H453,Listes!$C$31:$D$35,2,FALSE))))</f>
        <v/>
      </c>
      <c r="N453" s="99" t="str">
        <f>IF($H453="","",IF($C453=Listes!$B$32,IF('Dépenses forfaitaires'!$E453&lt;=Listes!$B$53,('Dépenses forfaitaires'!$E453*(VLOOKUP('Dépenses forfaitaires'!$D453,Listes!$A$54:$E$60,2,FALSE))),IF('Dépenses forfaitaires'!$E453&gt;Listes!$E$53,('Dépenses forfaitaires'!$E453*(VLOOKUP('Dépenses forfaitaires'!$D453,Listes!$A$54:$E$60,5,FALSE))),('Dépenses forfaitaires'!$E453*(VLOOKUP('Dépenses forfaitaires'!$D453,Listes!$A$54:$E$60,3,FALSE)))+(VLOOKUP('Dépenses forfaitaires'!$D453,Listes!$A$54:$E$60,4,FALSE))))))</f>
        <v/>
      </c>
      <c r="O453" s="99" t="str">
        <f>IF($H453="","",IF($C453=Listes!$B$31,IF('Dépenses forfaitaires'!$E453&lt;=Listes!$B$42,('Dépenses forfaitaires'!$E453*(VLOOKUP('Dépenses forfaitaires'!$D453,Listes!$A$43:$E$49,2,FALSE))),IF('Dépenses forfaitaires'!$E453&gt;Listes!$D$42,('Dépenses forfaitaires'!$E453*(VLOOKUP('Dépenses forfaitaires'!$D453,Listes!$A$43:$E$49,5,FALSE))),('Dépenses forfaitaires'!$E453*(VLOOKUP('Dépenses forfaitaires'!$D453,Listes!$A$43:$E$49,3,FALSE)))+(VLOOKUP('Dépenses forfaitaires'!$D453,Listes!$A$43:$E$49,4,FALSE))))))</f>
        <v/>
      </c>
      <c r="P453" s="99" t="str">
        <f>IF($H453="","",IF($C453=Listes!$B$34,Listes!$I$31,IF($C453=Listes!$B$35,(VLOOKUP('Dépenses forfaitaires'!$F453,Listes!$E$31:$F$36,2,FALSE)),IF($C453=Listes!$B$33,IF('Dépenses forfaitaires'!$E453&lt;=Listes!$A$64,'Dépenses forfaitaires'!$E453*Listes!$A$65,IF('Dépenses forfaitaires'!$E453&gt;Listes!$D$64,'Dépenses forfaitaires'!$E453*Listes!$D$65,(('Dépenses forfaitaires'!$E453*Listes!$B$65)+Listes!$C$65)))))))</f>
        <v/>
      </c>
      <c r="Q453" s="100" t="str">
        <f t="shared" si="13"/>
        <v/>
      </c>
      <c r="R453" s="210"/>
    </row>
    <row r="454" spans="1:18" ht="29.25" customHeight="1" x14ac:dyDescent="0.25">
      <c r="A454" s="43">
        <v>448</v>
      </c>
      <c r="B454" s="19"/>
      <c r="C454" s="19"/>
      <c r="D454" s="19"/>
      <c r="E454" s="19"/>
      <c r="F454" s="19"/>
      <c r="G454" s="19"/>
      <c r="H454" s="106" t="str">
        <f>IF(C454="","",IF(C454="","",(VLOOKUP(C454,Listes!$B$31:$C$35,2,FALSE))))</f>
        <v/>
      </c>
      <c r="I454" s="210" t="str">
        <f t="shared" si="12"/>
        <v/>
      </c>
      <c r="J454" s="210"/>
      <c r="K454" s="210"/>
      <c r="L454" s="210"/>
      <c r="M454" s="100" t="str">
        <f>IF(H454="","",IF(H454="","",(VLOOKUP(H454,Listes!$C$31:$D$35,2,FALSE))))</f>
        <v/>
      </c>
      <c r="N454" s="99" t="str">
        <f>IF($H454="","",IF($C454=Listes!$B$32,IF('Dépenses forfaitaires'!$E454&lt;=Listes!$B$53,('Dépenses forfaitaires'!$E454*(VLOOKUP('Dépenses forfaitaires'!$D454,Listes!$A$54:$E$60,2,FALSE))),IF('Dépenses forfaitaires'!$E454&gt;Listes!$E$53,('Dépenses forfaitaires'!$E454*(VLOOKUP('Dépenses forfaitaires'!$D454,Listes!$A$54:$E$60,5,FALSE))),('Dépenses forfaitaires'!$E454*(VLOOKUP('Dépenses forfaitaires'!$D454,Listes!$A$54:$E$60,3,FALSE)))+(VLOOKUP('Dépenses forfaitaires'!$D454,Listes!$A$54:$E$60,4,FALSE))))))</f>
        <v/>
      </c>
      <c r="O454" s="99" t="str">
        <f>IF($H454="","",IF($C454=Listes!$B$31,IF('Dépenses forfaitaires'!$E454&lt;=Listes!$B$42,('Dépenses forfaitaires'!$E454*(VLOOKUP('Dépenses forfaitaires'!$D454,Listes!$A$43:$E$49,2,FALSE))),IF('Dépenses forfaitaires'!$E454&gt;Listes!$D$42,('Dépenses forfaitaires'!$E454*(VLOOKUP('Dépenses forfaitaires'!$D454,Listes!$A$43:$E$49,5,FALSE))),('Dépenses forfaitaires'!$E454*(VLOOKUP('Dépenses forfaitaires'!$D454,Listes!$A$43:$E$49,3,FALSE)))+(VLOOKUP('Dépenses forfaitaires'!$D454,Listes!$A$43:$E$49,4,FALSE))))))</f>
        <v/>
      </c>
      <c r="P454" s="99" t="str">
        <f>IF($H454="","",IF($C454=Listes!$B$34,Listes!$I$31,IF($C454=Listes!$B$35,(VLOOKUP('Dépenses forfaitaires'!$F454,Listes!$E$31:$F$36,2,FALSE)),IF($C454=Listes!$B$33,IF('Dépenses forfaitaires'!$E454&lt;=Listes!$A$64,'Dépenses forfaitaires'!$E454*Listes!$A$65,IF('Dépenses forfaitaires'!$E454&gt;Listes!$D$64,'Dépenses forfaitaires'!$E454*Listes!$D$65,(('Dépenses forfaitaires'!$E454*Listes!$B$65)+Listes!$C$65)))))))</f>
        <v/>
      </c>
      <c r="Q454" s="100" t="str">
        <f t="shared" si="13"/>
        <v/>
      </c>
      <c r="R454" s="210"/>
    </row>
    <row r="455" spans="1:18" ht="29.25" customHeight="1" x14ac:dyDescent="0.25">
      <c r="A455" s="43">
        <v>449</v>
      </c>
      <c r="B455" s="19"/>
      <c r="C455" s="19"/>
      <c r="D455" s="19"/>
      <c r="E455" s="19"/>
      <c r="F455" s="19"/>
      <c r="G455" s="19"/>
      <c r="H455" s="106" t="str">
        <f>IF(C455="","",IF(C455="","",(VLOOKUP(C455,Listes!$B$31:$C$35,2,FALSE))))</f>
        <v/>
      </c>
      <c r="I455" s="210" t="str">
        <f t="shared" si="12"/>
        <v/>
      </c>
      <c r="J455" s="210"/>
      <c r="K455" s="210"/>
      <c r="L455" s="210"/>
      <c r="M455" s="100" t="str">
        <f>IF(H455="","",IF(H455="","",(VLOOKUP(H455,Listes!$C$31:$D$35,2,FALSE))))</f>
        <v/>
      </c>
      <c r="N455" s="99" t="str">
        <f>IF($H455="","",IF($C455=Listes!$B$32,IF('Dépenses forfaitaires'!$E455&lt;=Listes!$B$53,('Dépenses forfaitaires'!$E455*(VLOOKUP('Dépenses forfaitaires'!$D455,Listes!$A$54:$E$60,2,FALSE))),IF('Dépenses forfaitaires'!$E455&gt;Listes!$E$53,('Dépenses forfaitaires'!$E455*(VLOOKUP('Dépenses forfaitaires'!$D455,Listes!$A$54:$E$60,5,FALSE))),('Dépenses forfaitaires'!$E455*(VLOOKUP('Dépenses forfaitaires'!$D455,Listes!$A$54:$E$60,3,FALSE)))+(VLOOKUP('Dépenses forfaitaires'!$D455,Listes!$A$54:$E$60,4,FALSE))))))</f>
        <v/>
      </c>
      <c r="O455" s="99" t="str">
        <f>IF($H455="","",IF($C455=Listes!$B$31,IF('Dépenses forfaitaires'!$E455&lt;=Listes!$B$42,('Dépenses forfaitaires'!$E455*(VLOOKUP('Dépenses forfaitaires'!$D455,Listes!$A$43:$E$49,2,FALSE))),IF('Dépenses forfaitaires'!$E455&gt;Listes!$D$42,('Dépenses forfaitaires'!$E455*(VLOOKUP('Dépenses forfaitaires'!$D455,Listes!$A$43:$E$49,5,FALSE))),('Dépenses forfaitaires'!$E455*(VLOOKUP('Dépenses forfaitaires'!$D455,Listes!$A$43:$E$49,3,FALSE)))+(VLOOKUP('Dépenses forfaitaires'!$D455,Listes!$A$43:$E$49,4,FALSE))))))</f>
        <v/>
      </c>
      <c r="P455" s="99" t="str">
        <f>IF($H455="","",IF($C455=Listes!$B$34,Listes!$I$31,IF($C455=Listes!$B$35,(VLOOKUP('Dépenses forfaitaires'!$F455,Listes!$E$31:$F$36,2,FALSE)),IF($C455=Listes!$B$33,IF('Dépenses forfaitaires'!$E455&lt;=Listes!$A$64,'Dépenses forfaitaires'!$E455*Listes!$A$65,IF('Dépenses forfaitaires'!$E455&gt;Listes!$D$64,'Dépenses forfaitaires'!$E455*Listes!$D$65,(('Dépenses forfaitaires'!$E455*Listes!$B$65)+Listes!$C$65)))))))</f>
        <v/>
      </c>
      <c r="Q455" s="100" t="str">
        <f t="shared" si="13"/>
        <v/>
      </c>
      <c r="R455" s="210"/>
    </row>
    <row r="456" spans="1:18" ht="29.25" customHeight="1" x14ac:dyDescent="0.25">
      <c r="A456" s="43">
        <v>450</v>
      </c>
      <c r="B456" s="19"/>
      <c r="C456" s="19"/>
      <c r="D456" s="19"/>
      <c r="E456" s="19"/>
      <c r="F456" s="19"/>
      <c r="G456" s="19"/>
      <c r="H456" s="106" t="str">
        <f>IF(C456="","",IF(C456="","",(VLOOKUP(C456,Listes!$B$31:$C$35,2,FALSE))))</f>
        <v/>
      </c>
      <c r="I456" s="210" t="str">
        <f t="shared" ref="I456:I506" si="14">IF(H456="Frais de déplacement (barèmes kilométriques) ",1,"")</f>
        <v/>
      </c>
      <c r="J456" s="210"/>
      <c r="K456" s="210"/>
      <c r="L456" s="210"/>
      <c r="M456" s="100" t="str">
        <f>IF(H456="","",IF(H456="","",(VLOOKUP(H456,Listes!$C$31:$D$35,2,FALSE))))</f>
        <v/>
      </c>
      <c r="N456" s="99" t="str">
        <f>IF($H456="","",IF($C456=Listes!$B$32,IF('Dépenses forfaitaires'!$E456&lt;=Listes!$B$53,('Dépenses forfaitaires'!$E456*(VLOOKUP('Dépenses forfaitaires'!$D456,Listes!$A$54:$E$60,2,FALSE))),IF('Dépenses forfaitaires'!$E456&gt;Listes!$E$53,('Dépenses forfaitaires'!$E456*(VLOOKUP('Dépenses forfaitaires'!$D456,Listes!$A$54:$E$60,5,FALSE))),('Dépenses forfaitaires'!$E456*(VLOOKUP('Dépenses forfaitaires'!$D456,Listes!$A$54:$E$60,3,FALSE)))+(VLOOKUP('Dépenses forfaitaires'!$D456,Listes!$A$54:$E$60,4,FALSE))))))</f>
        <v/>
      </c>
      <c r="O456" s="99" t="str">
        <f>IF($H456="","",IF($C456=Listes!$B$31,IF('Dépenses forfaitaires'!$E456&lt;=Listes!$B$42,('Dépenses forfaitaires'!$E456*(VLOOKUP('Dépenses forfaitaires'!$D456,Listes!$A$43:$E$49,2,FALSE))),IF('Dépenses forfaitaires'!$E456&gt;Listes!$D$42,('Dépenses forfaitaires'!$E456*(VLOOKUP('Dépenses forfaitaires'!$D456,Listes!$A$43:$E$49,5,FALSE))),('Dépenses forfaitaires'!$E456*(VLOOKUP('Dépenses forfaitaires'!$D456,Listes!$A$43:$E$49,3,FALSE)))+(VLOOKUP('Dépenses forfaitaires'!$D456,Listes!$A$43:$E$49,4,FALSE))))))</f>
        <v/>
      </c>
      <c r="P456" s="99" t="str">
        <f>IF($H456="","",IF($C456=Listes!$B$34,Listes!$I$31,IF($C456=Listes!$B$35,(VLOOKUP('Dépenses forfaitaires'!$F456,Listes!$E$31:$F$36,2,FALSE)),IF($C456=Listes!$B$33,IF('Dépenses forfaitaires'!$E456&lt;=Listes!$A$64,'Dépenses forfaitaires'!$E456*Listes!$A$65,IF('Dépenses forfaitaires'!$E456&gt;Listes!$D$64,'Dépenses forfaitaires'!$E456*Listes!$D$65,(('Dépenses forfaitaires'!$E456*Listes!$B$65)+Listes!$C$65)))))))</f>
        <v/>
      </c>
      <c r="Q456" s="100" t="str">
        <f t="shared" ref="Q456:Q506" si="15">IF($I456="","",($P456+$O456+$N456)*$I456)</f>
        <v/>
      </c>
      <c r="R456" s="210"/>
    </row>
    <row r="457" spans="1:18" ht="29.25" customHeight="1" x14ac:dyDescent="0.25">
      <c r="A457" s="43">
        <v>451</v>
      </c>
      <c r="B457" s="19"/>
      <c r="C457" s="19"/>
      <c r="D457" s="19"/>
      <c r="E457" s="19"/>
      <c r="F457" s="19"/>
      <c r="G457" s="19"/>
      <c r="H457" s="106" t="str">
        <f>IF(C457="","",IF(C457="","",(VLOOKUP(C457,Listes!$B$31:$C$35,2,FALSE))))</f>
        <v/>
      </c>
      <c r="I457" s="210" t="str">
        <f t="shared" si="14"/>
        <v/>
      </c>
      <c r="J457" s="210"/>
      <c r="K457" s="210"/>
      <c r="L457" s="210"/>
      <c r="M457" s="100" t="str">
        <f>IF(H457="","",IF(H457="","",(VLOOKUP(H457,Listes!$C$31:$D$35,2,FALSE))))</f>
        <v/>
      </c>
      <c r="N457" s="99" t="str">
        <f>IF($H457="","",IF($C457=Listes!$B$32,IF('Dépenses forfaitaires'!$E457&lt;=Listes!$B$53,('Dépenses forfaitaires'!$E457*(VLOOKUP('Dépenses forfaitaires'!$D457,Listes!$A$54:$E$60,2,FALSE))),IF('Dépenses forfaitaires'!$E457&gt;Listes!$E$53,('Dépenses forfaitaires'!$E457*(VLOOKUP('Dépenses forfaitaires'!$D457,Listes!$A$54:$E$60,5,FALSE))),('Dépenses forfaitaires'!$E457*(VLOOKUP('Dépenses forfaitaires'!$D457,Listes!$A$54:$E$60,3,FALSE)))+(VLOOKUP('Dépenses forfaitaires'!$D457,Listes!$A$54:$E$60,4,FALSE))))))</f>
        <v/>
      </c>
      <c r="O457" s="99" t="str">
        <f>IF($H457="","",IF($C457=Listes!$B$31,IF('Dépenses forfaitaires'!$E457&lt;=Listes!$B$42,('Dépenses forfaitaires'!$E457*(VLOOKUP('Dépenses forfaitaires'!$D457,Listes!$A$43:$E$49,2,FALSE))),IF('Dépenses forfaitaires'!$E457&gt;Listes!$D$42,('Dépenses forfaitaires'!$E457*(VLOOKUP('Dépenses forfaitaires'!$D457,Listes!$A$43:$E$49,5,FALSE))),('Dépenses forfaitaires'!$E457*(VLOOKUP('Dépenses forfaitaires'!$D457,Listes!$A$43:$E$49,3,FALSE)))+(VLOOKUP('Dépenses forfaitaires'!$D457,Listes!$A$43:$E$49,4,FALSE))))))</f>
        <v/>
      </c>
      <c r="P457" s="99" t="str">
        <f>IF($H457="","",IF($C457=Listes!$B$34,Listes!$I$31,IF($C457=Listes!$B$35,(VLOOKUP('Dépenses forfaitaires'!$F457,Listes!$E$31:$F$36,2,FALSE)),IF($C457=Listes!$B$33,IF('Dépenses forfaitaires'!$E457&lt;=Listes!$A$64,'Dépenses forfaitaires'!$E457*Listes!$A$65,IF('Dépenses forfaitaires'!$E457&gt;Listes!$D$64,'Dépenses forfaitaires'!$E457*Listes!$D$65,(('Dépenses forfaitaires'!$E457*Listes!$B$65)+Listes!$C$65)))))))</f>
        <v/>
      </c>
      <c r="Q457" s="100" t="str">
        <f t="shared" si="15"/>
        <v/>
      </c>
      <c r="R457" s="210"/>
    </row>
    <row r="458" spans="1:18" ht="29.25" customHeight="1" x14ac:dyDescent="0.25">
      <c r="A458" s="43">
        <v>452</v>
      </c>
      <c r="B458" s="19"/>
      <c r="C458" s="19"/>
      <c r="D458" s="19"/>
      <c r="E458" s="19"/>
      <c r="F458" s="19"/>
      <c r="G458" s="19"/>
      <c r="H458" s="106" t="str">
        <f>IF(C458="","",IF(C458="","",(VLOOKUP(C458,Listes!$B$31:$C$35,2,FALSE))))</f>
        <v/>
      </c>
      <c r="I458" s="210" t="str">
        <f t="shared" si="14"/>
        <v/>
      </c>
      <c r="J458" s="210"/>
      <c r="K458" s="210"/>
      <c r="L458" s="210"/>
      <c r="M458" s="100" t="str">
        <f>IF(H458="","",IF(H458="","",(VLOOKUP(H458,Listes!$C$31:$D$35,2,FALSE))))</f>
        <v/>
      </c>
      <c r="N458" s="99" t="str">
        <f>IF($H458="","",IF($C458=Listes!$B$32,IF('Dépenses forfaitaires'!$E458&lt;=Listes!$B$53,('Dépenses forfaitaires'!$E458*(VLOOKUP('Dépenses forfaitaires'!$D458,Listes!$A$54:$E$60,2,FALSE))),IF('Dépenses forfaitaires'!$E458&gt;Listes!$E$53,('Dépenses forfaitaires'!$E458*(VLOOKUP('Dépenses forfaitaires'!$D458,Listes!$A$54:$E$60,5,FALSE))),('Dépenses forfaitaires'!$E458*(VLOOKUP('Dépenses forfaitaires'!$D458,Listes!$A$54:$E$60,3,FALSE)))+(VLOOKUP('Dépenses forfaitaires'!$D458,Listes!$A$54:$E$60,4,FALSE))))))</f>
        <v/>
      </c>
      <c r="O458" s="99" t="str">
        <f>IF($H458="","",IF($C458=Listes!$B$31,IF('Dépenses forfaitaires'!$E458&lt;=Listes!$B$42,('Dépenses forfaitaires'!$E458*(VLOOKUP('Dépenses forfaitaires'!$D458,Listes!$A$43:$E$49,2,FALSE))),IF('Dépenses forfaitaires'!$E458&gt;Listes!$D$42,('Dépenses forfaitaires'!$E458*(VLOOKUP('Dépenses forfaitaires'!$D458,Listes!$A$43:$E$49,5,FALSE))),('Dépenses forfaitaires'!$E458*(VLOOKUP('Dépenses forfaitaires'!$D458,Listes!$A$43:$E$49,3,FALSE)))+(VLOOKUP('Dépenses forfaitaires'!$D458,Listes!$A$43:$E$49,4,FALSE))))))</f>
        <v/>
      </c>
      <c r="P458" s="99" t="str">
        <f>IF($H458="","",IF($C458=Listes!$B$34,Listes!$I$31,IF($C458=Listes!$B$35,(VLOOKUP('Dépenses forfaitaires'!$F458,Listes!$E$31:$F$36,2,FALSE)),IF($C458=Listes!$B$33,IF('Dépenses forfaitaires'!$E458&lt;=Listes!$A$64,'Dépenses forfaitaires'!$E458*Listes!$A$65,IF('Dépenses forfaitaires'!$E458&gt;Listes!$D$64,'Dépenses forfaitaires'!$E458*Listes!$D$65,(('Dépenses forfaitaires'!$E458*Listes!$B$65)+Listes!$C$65)))))))</f>
        <v/>
      </c>
      <c r="Q458" s="100" t="str">
        <f t="shared" si="15"/>
        <v/>
      </c>
      <c r="R458" s="210"/>
    </row>
    <row r="459" spans="1:18" ht="29.25" customHeight="1" x14ac:dyDescent="0.25">
      <c r="A459" s="43">
        <v>453</v>
      </c>
      <c r="B459" s="19"/>
      <c r="C459" s="19"/>
      <c r="D459" s="19"/>
      <c r="E459" s="19"/>
      <c r="F459" s="19"/>
      <c r="G459" s="19"/>
      <c r="H459" s="106" t="str">
        <f>IF(C459="","",IF(C459="","",(VLOOKUP(C459,Listes!$B$31:$C$35,2,FALSE))))</f>
        <v/>
      </c>
      <c r="I459" s="210" t="str">
        <f t="shared" si="14"/>
        <v/>
      </c>
      <c r="J459" s="210"/>
      <c r="K459" s="210"/>
      <c r="L459" s="210"/>
      <c r="M459" s="100" t="str">
        <f>IF(H459="","",IF(H459="","",(VLOOKUP(H459,Listes!$C$31:$D$35,2,FALSE))))</f>
        <v/>
      </c>
      <c r="N459" s="99" t="str">
        <f>IF($H459="","",IF($C459=Listes!$B$32,IF('Dépenses forfaitaires'!$E459&lt;=Listes!$B$53,('Dépenses forfaitaires'!$E459*(VLOOKUP('Dépenses forfaitaires'!$D459,Listes!$A$54:$E$60,2,FALSE))),IF('Dépenses forfaitaires'!$E459&gt;Listes!$E$53,('Dépenses forfaitaires'!$E459*(VLOOKUP('Dépenses forfaitaires'!$D459,Listes!$A$54:$E$60,5,FALSE))),('Dépenses forfaitaires'!$E459*(VLOOKUP('Dépenses forfaitaires'!$D459,Listes!$A$54:$E$60,3,FALSE)))+(VLOOKUP('Dépenses forfaitaires'!$D459,Listes!$A$54:$E$60,4,FALSE))))))</f>
        <v/>
      </c>
      <c r="O459" s="99" t="str">
        <f>IF($H459="","",IF($C459=Listes!$B$31,IF('Dépenses forfaitaires'!$E459&lt;=Listes!$B$42,('Dépenses forfaitaires'!$E459*(VLOOKUP('Dépenses forfaitaires'!$D459,Listes!$A$43:$E$49,2,FALSE))),IF('Dépenses forfaitaires'!$E459&gt;Listes!$D$42,('Dépenses forfaitaires'!$E459*(VLOOKUP('Dépenses forfaitaires'!$D459,Listes!$A$43:$E$49,5,FALSE))),('Dépenses forfaitaires'!$E459*(VLOOKUP('Dépenses forfaitaires'!$D459,Listes!$A$43:$E$49,3,FALSE)))+(VLOOKUP('Dépenses forfaitaires'!$D459,Listes!$A$43:$E$49,4,FALSE))))))</f>
        <v/>
      </c>
      <c r="P459" s="99" t="str">
        <f>IF($H459="","",IF($C459=Listes!$B$34,Listes!$I$31,IF($C459=Listes!$B$35,(VLOOKUP('Dépenses forfaitaires'!$F459,Listes!$E$31:$F$36,2,FALSE)),IF($C459=Listes!$B$33,IF('Dépenses forfaitaires'!$E459&lt;=Listes!$A$64,'Dépenses forfaitaires'!$E459*Listes!$A$65,IF('Dépenses forfaitaires'!$E459&gt;Listes!$D$64,'Dépenses forfaitaires'!$E459*Listes!$D$65,(('Dépenses forfaitaires'!$E459*Listes!$B$65)+Listes!$C$65)))))))</f>
        <v/>
      </c>
      <c r="Q459" s="100" t="str">
        <f t="shared" si="15"/>
        <v/>
      </c>
      <c r="R459" s="210"/>
    </row>
    <row r="460" spans="1:18" ht="29.25" customHeight="1" x14ac:dyDescent="0.25">
      <c r="A460" s="43">
        <v>454</v>
      </c>
      <c r="B460" s="19"/>
      <c r="C460" s="19"/>
      <c r="D460" s="19"/>
      <c r="E460" s="19"/>
      <c r="F460" s="19"/>
      <c r="G460" s="19"/>
      <c r="H460" s="106" t="str">
        <f>IF(C460="","",IF(C460="","",(VLOOKUP(C460,Listes!$B$31:$C$35,2,FALSE))))</f>
        <v/>
      </c>
      <c r="I460" s="210" t="str">
        <f t="shared" si="14"/>
        <v/>
      </c>
      <c r="J460" s="210"/>
      <c r="K460" s="210"/>
      <c r="L460" s="210"/>
      <c r="M460" s="100" t="str">
        <f>IF(H460="","",IF(H460="","",(VLOOKUP(H460,Listes!$C$31:$D$35,2,FALSE))))</f>
        <v/>
      </c>
      <c r="N460" s="99" t="str">
        <f>IF($H460="","",IF($C460=Listes!$B$32,IF('Dépenses forfaitaires'!$E460&lt;=Listes!$B$53,('Dépenses forfaitaires'!$E460*(VLOOKUP('Dépenses forfaitaires'!$D460,Listes!$A$54:$E$60,2,FALSE))),IF('Dépenses forfaitaires'!$E460&gt;Listes!$E$53,('Dépenses forfaitaires'!$E460*(VLOOKUP('Dépenses forfaitaires'!$D460,Listes!$A$54:$E$60,5,FALSE))),('Dépenses forfaitaires'!$E460*(VLOOKUP('Dépenses forfaitaires'!$D460,Listes!$A$54:$E$60,3,FALSE)))+(VLOOKUP('Dépenses forfaitaires'!$D460,Listes!$A$54:$E$60,4,FALSE))))))</f>
        <v/>
      </c>
      <c r="O460" s="99" t="str">
        <f>IF($H460="","",IF($C460=Listes!$B$31,IF('Dépenses forfaitaires'!$E460&lt;=Listes!$B$42,('Dépenses forfaitaires'!$E460*(VLOOKUP('Dépenses forfaitaires'!$D460,Listes!$A$43:$E$49,2,FALSE))),IF('Dépenses forfaitaires'!$E460&gt;Listes!$D$42,('Dépenses forfaitaires'!$E460*(VLOOKUP('Dépenses forfaitaires'!$D460,Listes!$A$43:$E$49,5,FALSE))),('Dépenses forfaitaires'!$E460*(VLOOKUP('Dépenses forfaitaires'!$D460,Listes!$A$43:$E$49,3,FALSE)))+(VLOOKUP('Dépenses forfaitaires'!$D460,Listes!$A$43:$E$49,4,FALSE))))))</f>
        <v/>
      </c>
      <c r="P460" s="99" t="str">
        <f>IF($H460="","",IF($C460=Listes!$B$34,Listes!$I$31,IF($C460=Listes!$B$35,(VLOOKUP('Dépenses forfaitaires'!$F460,Listes!$E$31:$F$36,2,FALSE)),IF($C460=Listes!$B$33,IF('Dépenses forfaitaires'!$E460&lt;=Listes!$A$64,'Dépenses forfaitaires'!$E460*Listes!$A$65,IF('Dépenses forfaitaires'!$E460&gt;Listes!$D$64,'Dépenses forfaitaires'!$E460*Listes!$D$65,(('Dépenses forfaitaires'!$E460*Listes!$B$65)+Listes!$C$65)))))))</f>
        <v/>
      </c>
      <c r="Q460" s="100" t="str">
        <f t="shared" si="15"/>
        <v/>
      </c>
      <c r="R460" s="210"/>
    </row>
    <row r="461" spans="1:18" ht="29.25" customHeight="1" x14ac:dyDescent="0.25">
      <c r="A461" s="43">
        <v>455</v>
      </c>
      <c r="B461" s="19"/>
      <c r="C461" s="19"/>
      <c r="D461" s="19"/>
      <c r="E461" s="19"/>
      <c r="F461" s="19"/>
      <c r="G461" s="19"/>
      <c r="H461" s="106" t="str">
        <f>IF(C461="","",IF(C461="","",(VLOOKUP(C461,Listes!$B$31:$C$35,2,FALSE))))</f>
        <v/>
      </c>
      <c r="I461" s="210" t="str">
        <f t="shared" si="14"/>
        <v/>
      </c>
      <c r="J461" s="210"/>
      <c r="K461" s="210"/>
      <c r="L461" s="210"/>
      <c r="M461" s="100" t="str">
        <f>IF(H461="","",IF(H461="","",(VLOOKUP(H461,Listes!$C$31:$D$35,2,FALSE))))</f>
        <v/>
      </c>
      <c r="N461" s="99" t="str">
        <f>IF($H461="","",IF($C461=Listes!$B$32,IF('Dépenses forfaitaires'!$E461&lt;=Listes!$B$53,('Dépenses forfaitaires'!$E461*(VLOOKUP('Dépenses forfaitaires'!$D461,Listes!$A$54:$E$60,2,FALSE))),IF('Dépenses forfaitaires'!$E461&gt;Listes!$E$53,('Dépenses forfaitaires'!$E461*(VLOOKUP('Dépenses forfaitaires'!$D461,Listes!$A$54:$E$60,5,FALSE))),('Dépenses forfaitaires'!$E461*(VLOOKUP('Dépenses forfaitaires'!$D461,Listes!$A$54:$E$60,3,FALSE)))+(VLOOKUP('Dépenses forfaitaires'!$D461,Listes!$A$54:$E$60,4,FALSE))))))</f>
        <v/>
      </c>
      <c r="O461" s="99" t="str">
        <f>IF($H461="","",IF($C461=Listes!$B$31,IF('Dépenses forfaitaires'!$E461&lt;=Listes!$B$42,('Dépenses forfaitaires'!$E461*(VLOOKUP('Dépenses forfaitaires'!$D461,Listes!$A$43:$E$49,2,FALSE))),IF('Dépenses forfaitaires'!$E461&gt;Listes!$D$42,('Dépenses forfaitaires'!$E461*(VLOOKUP('Dépenses forfaitaires'!$D461,Listes!$A$43:$E$49,5,FALSE))),('Dépenses forfaitaires'!$E461*(VLOOKUP('Dépenses forfaitaires'!$D461,Listes!$A$43:$E$49,3,FALSE)))+(VLOOKUP('Dépenses forfaitaires'!$D461,Listes!$A$43:$E$49,4,FALSE))))))</f>
        <v/>
      </c>
      <c r="P461" s="99" t="str">
        <f>IF($H461="","",IF($C461=Listes!$B$34,Listes!$I$31,IF($C461=Listes!$B$35,(VLOOKUP('Dépenses forfaitaires'!$F461,Listes!$E$31:$F$36,2,FALSE)),IF($C461=Listes!$B$33,IF('Dépenses forfaitaires'!$E461&lt;=Listes!$A$64,'Dépenses forfaitaires'!$E461*Listes!$A$65,IF('Dépenses forfaitaires'!$E461&gt;Listes!$D$64,'Dépenses forfaitaires'!$E461*Listes!$D$65,(('Dépenses forfaitaires'!$E461*Listes!$B$65)+Listes!$C$65)))))))</f>
        <v/>
      </c>
      <c r="Q461" s="100" t="str">
        <f t="shared" si="15"/>
        <v/>
      </c>
      <c r="R461" s="210"/>
    </row>
    <row r="462" spans="1:18" ht="29.25" customHeight="1" x14ac:dyDescent="0.25">
      <c r="A462" s="43">
        <v>456</v>
      </c>
      <c r="B462" s="19"/>
      <c r="C462" s="19"/>
      <c r="D462" s="19"/>
      <c r="E462" s="19"/>
      <c r="F462" s="19"/>
      <c r="G462" s="19"/>
      <c r="H462" s="106" t="str">
        <f>IF(C462="","",IF(C462="","",(VLOOKUP(C462,Listes!$B$31:$C$35,2,FALSE))))</f>
        <v/>
      </c>
      <c r="I462" s="210" t="str">
        <f t="shared" si="14"/>
        <v/>
      </c>
      <c r="J462" s="210"/>
      <c r="K462" s="210"/>
      <c r="L462" s="210"/>
      <c r="M462" s="100" t="str">
        <f>IF(H462="","",IF(H462="","",(VLOOKUP(H462,Listes!$C$31:$D$35,2,FALSE))))</f>
        <v/>
      </c>
      <c r="N462" s="99" t="str">
        <f>IF($H462="","",IF($C462=Listes!$B$32,IF('Dépenses forfaitaires'!$E462&lt;=Listes!$B$53,('Dépenses forfaitaires'!$E462*(VLOOKUP('Dépenses forfaitaires'!$D462,Listes!$A$54:$E$60,2,FALSE))),IF('Dépenses forfaitaires'!$E462&gt;Listes!$E$53,('Dépenses forfaitaires'!$E462*(VLOOKUP('Dépenses forfaitaires'!$D462,Listes!$A$54:$E$60,5,FALSE))),('Dépenses forfaitaires'!$E462*(VLOOKUP('Dépenses forfaitaires'!$D462,Listes!$A$54:$E$60,3,FALSE)))+(VLOOKUP('Dépenses forfaitaires'!$D462,Listes!$A$54:$E$60,4,FALSE))))))</f>
        <v/>
      </c>
      <c r="O462" s="99" t="str">
        <f>IF($H462="","",IF($C462=Listes!$B$31,IF('Dépenses forfaitaires'!$E462&lt;=Listes!$B$42,('Dépenses forfaitaires'!$E462*(VLOOKUP('Dépenses forfaitaires'!$D462,Listes!$A$43:$E$49,2,FALSE))),IF('Dépenses forfaitaires'!$E462&gt;Listes!$D$42,('Dépenses forfaitaires'!$E462*(VLOOKUP('Dépenses forfaitaires'!$D462,Listes!$A$43:$E$49,5,FALSE))),('Dépenses forfaitaires'!$E462*(VLOOKUP('Dépenses forfaitaires'!$D462,Listes!$A$43:$E$49,3,FALSE)))+(VLOOKUP('Dépenses forfaitaires'!$D462,Listes!$A$43:$E$49,4,FALSE))))))</f>
        <v/>
      </c>
      <c r="P462" s="99" t="str">
        <f>IF($H462="","",IF($C462=Listes!$B$34,Listes!$I$31,IF($C462=Listes!$B$35,(VLOOKUP('Dépenses forfaitaires'!$F462,Listes!$E$31:$F$36,2,FALSE)),IF($C462=Listes!$B$33,IF('Dépenses forfaitaires'!$E462&lt;=Listes!$A$64,'Dépenses forfaitaires'!$E462*Listes!$A$65,IF('Dépenses forfaitaires'!$E462&gt;Listes!$D$64,'Dépenses forfaitaires'!$E462*Listes!$D$65,(('Dépenses forfaitaires'!$E462*Listes!$B$65)+Listes!$C$65)))))))</f>
        <v/>
      </c>
      <c r="Q462" s="100" t="str">
        <f t="shared" si="15"/>
        <v/>
      </c>
      <c r="R462" s="210"/>
    </row>
    <row r="463" spans="1:18" ht="29.25" customHeight="1" x14ac:dyDescent="0.25">
      <c r="A463" s="43">
        <v>457</v>
      </c>
      <c r="B463" s="19"/>
      <c r="C463" s="19"/>
      <c r="D463" s="19"/>
      <c r="E463" s="19"/>
      <c r="F463" s="19"/>
      <c r="G463" s="19"/>
      <c r="H463" s="106" t="str">
        <f>IF(C463="","",IF(C463="","",(VLOOKUP(C463,Listes!$B$31:$C$35,2,FALSE))))</f>
        <v/>
      </c>
      <c r="I463" s="210" t="str">
        <f t="shared" si="14"/>
        <v/>
      </c>
      <c r="J463" s="210"/>
      <c r="K463" s="210"/>
      <c r="L463" s="210"/>
      <c r="M463" s="100" t="str">
        <f>IF(H463="","",IF(H463="","",(VLOOKUP(H463,Listes!$C$31:$D$35,2,FALSE))))</f>
        <v/>
      </c>
      <c r="N463" s="99" t="str">
        <f>IF($H463="","",IF($C463=Listes!$B$32,IF('Dépenses forfaitaires'!$E463&lt;=Listes!$B$53,('Dépenses forfaitaires'!$E463*(VLOOKUP('Dépenses forfaitaires'!$D463,Listes!$A$54:$E$60,2,FALSE))),IF('Dépenses forfaitaires'!$E463&gt;Listes!$E$53,('Dépenses forfaitaires'!$E463*(VLOOKUP('Dépenses forfaitaires'!$D463,Listes!$A$54:$E$60,5,FALSE))),('Dépenses forfaitaires'!$E463*(VLOOKUP('Dépenses forfaitaires'!$D463,Listes!$A$54:$E$60,3,FALSE)))+(VLOOKUP('Dépenses forfaitaires'!$D463,Listes!$A$54:$E$60,4,FALSE))))))</f>
        <v/>
      </c>
      <c r="O463" s="99" t="str">
        <f>IF($H463="","",IF($C463=Listes!$B$31,IF('Dépenses forfaitaires'!$E463&lt;=Listes!$B$42,('Dépenses forfaitaires'!$E463*(VLOOKUP('Dépenses forfaitaires'!$D463,Listes!$A$43:$E$49,2,FALSE))),IF('Dépenses forfaitaires'!$E463&gt;Listes!$D$42,('Dépenses forfaitaires'!$E463*(VLOOKUP('Dépenses forfaitaires'!$D463,Listes!$A$43:$E$49,5,FALSE))),('Dépenses forfaitaires'!$E463*(VLOOKUP('Dépenses forfaitaires'!$D463,Listes!$A$43:$E$49,3,FALSE)))+(VLOOKUP('Dépenses forfaitaires'!$D463,Listes!$A$43:$E$49,4,FALSE))))))</f>
        <v/>
      </c>
      <c r="P463" s="99" t="str">
        <f>IF($H463="","",IF($C463=Listes!$B$34,Listes!$I$31,IF($C463=Listes!$B$35,(VLOOKUP('Dépenses forfaitaires'!$F463,Listes!$E$31:$F$36,2,FALSE)),IF($C463=Listes!$B$33,IF('Dépenses forfaitaires'!$E463&lt;=Listes!$A$64,'Dépenses forfaitaires'!$E463*Listes!$A$65,IF('Dépenses forfaitaires'!$E463&gt;Listes!$D$64,'Dépenses forfaitaires'!$E463*Listes!$D$65,(('Dépenses forfaitaires'!$E463*Listes!$B$65)+Listes!$C$65)))))))</f>
        <v/>
      </c>
      <c r="Q463" s="100" t="str">
        <f t="shared" si="15"/>
        <v/>
      </c>
      <c r="R463" s="210"/>
    </row>
    <row r="464" spans="1:18" ht="29.25" customHeight="1" x14ac:dyDescent="0.25">
      <c r="A464" s="43">
        <v>458</v>
      </c>
      <c r="B464" s="19"/>
      <c r="C464" s="19"/>
      <c r="D464" s="19"/>
      <c r="E464" s="19"/>
      <c r="F464" s="19"/>
      <c r="G464" s="19"/>
      <c r="H464" s="106" t="str">
        <f>IF(C464="","",IF(C464="","",(VLOOKUP(C464,Listes!$B$31:$C$35,2,FALSE))))</f>
        <v/>
      </c>
      <c r="I464" s="210" t="str">
        <f t="shared" si="14"/>
        <v/>
      </c>
      <c r="J464" s="210"/>
      <c r="K464" s="210"/>
      <c r="L464" s="210"/>
      <c r="M464" s="100" t="str">
        <f>IF(H464="","",IF(H464="","",(VLOOKUP(H464,Listes!$C$31:$D$35,2,FALSE))))</f>
        <v/>
      </c>
      <c r="N464" s="99" t="str">
        <f>IF($H464="","",IF($C464=Listes!$B$32,IF('Dépenses forfaitaires'!$E464&lt;=Listes!$B$53,('Dépenses forfaitaires'!$E464*(VLOOKUP('Dépenses forfaitaires'!$D464,Listes!$A$54:$E$60,2,FALSE))),IF('Dépenses forfaitaires'!$E464&gt;Listes!$E$53,('Dépenses forfaitaires'!$E464*(VLOOKUP('Dépenses forfaitaires'!$D464,Listes!$A$54:$E$60,5,FALSE))),('Dépenses forfaitaires'!$E464*(VLOOKUP('Dépenses forfaitaires'!$D464,Listes!$A$54:$E$60,3,FALSE)))+(VLOOKUP('Dépenses forfaitaires'!$D464,Listes!$A$54:$E$60,4,FALSE))))))</f>
        <v/>
      </c>
      <c r="O464" s="99" t="str">
        <f>IF($H464="","",IF($C464=Listes!$B$31,IF('Dépenses forfaitaires'!$E464&lt;=Listes!$B$42,('Dépenses forfaitaires'!$E464*(VLOOKUP('Dépenses forfaitaires'!$D464,Listes!$A$43:$E$49,2,FALSE))),IF('Dépenses forfaitaires'!$E464&gt;Listes!$D$42,('Dépenses forfaitaires'!$E464*(VLOOKUP('Dépenses forfaitaires'!$D464,Listes!$A$43:$E$49,5,FALSE))),('Dépenses forfaitaires'!$E464*(VLOOKUP('Dépenses forfaitaires'!$D464,Listes!$A$43:$E$49,3,FALSE)))+(VLOOKUP('Dépenses forfaitaires'!$D464,Listes!$A$43:$E$49,4,FALSE))))))</f>
        <v/>
      </c>
      <c r="P464" s="99" t="str">
        <f>IF($H464="","",IF($C464=Listes!$B$34,Listes!$I$31,IF($C464=Listes!$B$35,(VLOOKUP('Dépenses forfaitaires'!$F464,Listes!$E$31:$F$36,2,FALSE)),IF($C464=Listes!$B$33,IF('Dépenses forfaitaires'!$E464&lt;=Listes!$A$64,'Dépenses forfaitaires'!$E464*Listes!$A$65,IF('Dépenses forfaitaires'!$E464&gt;Listes!$D$64,'Dépenses forfaitaires'!$E464*Listes!$D$65,(('Dépenses forfaitaires'!$E464*Listes!$B$65)+Listes!$C$65)))))))</f>
        <v/>
      </c>
      <c r="Q464" s="100" t="str">
        <f t="shared" si="15"/>
        <v/>
      </c>
      <c r="R464" s="210"/>
    </row>
    <row r="465" spans="1:18" ht="29.25" customHeight="1" x14ac:dyDescent="0.25">
      <c r="A465" s="43">
        <v>459</v>
      </c>
      <c r="B465" s="19"/>
      <c r="C465" s="19"/>
      <c r="D465" s="19"/>
      <c r="E465" s="19"/>
      <c r="F465" s="19"/>
      <c r="G465" s="19"/>
      <c r="H465" s="106" t="str">
        <f>IF(C465="","",IF(C465="","",(VLOOKUP(C465,Listes!$B$31:$C$35,2,FALSE))))</f>
        <v/>
      </c>
      <c r="I465" s="210" t="str">
        <f t="shared" si="14"/>
        <v/>
      </c>
      <c r="J465" s="210"/>
      <c r="K465" s="210"/>
      <c r="L465" s="210"/>
      <c r="M465" s="100" t="str">
        <f>IF(H465="","",IF(H465="","",(VLOOKUP(H465,Listes!$C$31:$D$35,2,FALSE))))</f>
        <v/>
      </c>
      <c r="N465" s="99" t="str">
        <f>IF($H465="","",IF($C465=Listes!$B$32,IF('Dépenses forfaitaires'!$E465&lt;=Listes!$B$53,('Dépenses forfaitaires'!$E465*(VLOOKUP('Dépenses forfaitaires'!$D465,Listes!$A$54:$E$60,2,FALSE))),IF('Dépenses forfaitaires'!$E465&gt;Listes!$E$53,('Dépenses forfaitaires'!$E465*(VLOOKUP('Dépenses forfaitaires'!$D465,Listes!$A$54:$E$60,5,FALSE))),('Dépenses forfaitaires'!$E465*(VLOOKUP('Dépenses forfaitaires'!$D465,Listes!$A$54:$E$60,3,FALSE)))+(VLOOKUP('Dépenses forfaitaires'!$D465,Listes!$A$54:$E$60,4,FALSE))))))</f>
        <v/>
      </c>
      <c r="O465" s="99" t="str">
        <f>IF($H465="","",IF($C465=Listes!$B$31,IF('Dépenses forfaitaires'!$E465&lt;=Listes!$B$42,('Dépenses forfaitaires'!$E465*(VLOOKUP('Dépenses forfaitaires'!$D465,Listes!$A$43:$E$49,2,FALSE))),IF('Dépenses forfaitaires'!$E465&gt;Listes!$D$42,('Dépenses forfaitaires'!$E465*(VLOOKUP('Dépenses forfaitaires'!$D465,Listes!$A$43:$E$49,5,FALSE))),('Dépenses forfaitaires'!$E465*(VLOOKUP('Dépenses forfaitaires'!$D465,Listes!$A$43:$E$49,3,FALSE)))+(VLOOKUP('Dépenses forfaitaires'!$D465,Listes!$A$43:$E$49,4,FALSE))))))</f>
        <v/>
      </c>
      <c r="P465" s="99" t="str">
        <f>IF($H465="","",IF($C465=Listes!$B$34,Listes!$I$31,IF($C465=Listes!$B$35,(VLOOKUP('Dépenses forfaitaires'!$F465,Listes!$E$31:$F$36,2,FALSE)),IF($C465=Listes!$B$33,IF('Dépenses forfaitaires'!$E465&lt;=Listes!$A$64,'Dépenses forfaitaires'!$E465*Listes!$A$65,IF('Dépenses forfaitaires'!$E465&gt;Listes!$D$64,'Dépenses forfaitaires'!$E465*Listes!$D$65,(('Dépenses forfaitaires'!$E465*Listes!$B$65)+Listes!$C$65)))))))</f>
        <v/>
      </c>
      <c r="Q465" s="100" t="str">
        <f t="shared" si="15"/>
        <v/>
      </c>
      <c r="R465" s="210"/>
    </row>
    <row r="466" spans="1:18" ht="29.25" customHeight="1" x14ac:dyDescent="0.25">
      <c r="A466" s="43">
        <v>460</v>
      </c>
      <c r="B466" s="19"/>
      <c r="C466" s="19"/>
      <c r="D466" s="19"/>
      <c r="E466" s="19"/>
      <c r="F466" s="19"/>
      <c r="G466" s="19"/>
      <c r="H466" s="106" t="str">
        <f>IF(C466="","",IF(C466="","",(VLOOKUP(C466,Listes!$B$31:$C$35,2,FALSE))))</f>
        <v/>
      </c>
      <c r="I466" s="210" t="str">
        <f t="shared" si="14"/>
        <v/>
      </c>
      <c r="J466" s="210"/>
      <c r="K466" s="210"/>
      <c r="L466" s="210"/>
      <c r="M466" s="100" t="str">
        <f>IF(H466="","",IF(H466="","",(VLOOKUP(H466,Listes!$C$31:$D$35,2,FALSE))))</f>
        <v/>
      </c>
      <c r="N466" s="99" t="str">
        <f>IF($H466="","",IF($C466=Listes!$B$32,IF('Dépenses forfaitaires'!$E466&lt;=Listes!$B$53,('Dépenses forfaitaires'!$E466*(VLOOKUP('Dépenses forfaitaires'!$D466,Listes!$A$54:$E$60,2,FALSE))),IF('Dépenses forfaitaires'!$E466&gt;Listes!$E$53,('Dépenses forfaitaires'!$E466*(VLOOKUP('Dépenses forfaitaires'!$D466,Listes!$A$54:$E$60,5,FALSE))),('Dépenses forfaitaires'!$E466*(VLOOKUP('Dépenses forfaitaires'!$D466,Listes!$A$54:$E$60,3,FALSE)))+(VLOOKUP('Dépenses forfaitaires'!$D466,Listes!$A$54:$E$60,4,FALSE))))))</f>
        <v/>
      </c>
      <c r="O466" s="99" t="str">
        <f>IF($H466="","",IF($C466=Listes!$B$31,IF('Dépenses forfaitaires'!$E466&lt;=Listes!$B$42,('Dépenses forfaitaires'!$E466*(VLOOKUP('Dépenses forfaitaires'!$D466,Listes!$A$43:$E$49,2,FALSE))),IF('Dépenses forfaitaires'!$E466&gt;Listes!$D$42,('Dépenses forfaitaires'!$E466*(VLOOKUP('Dépenses forfaitaires'!$D466,Listes!$A$43:$E$49,5,FALSE))),('Dépenses forfaitaires'!$E466*(VLOOKUP('Dépenses forfaitaires'!$D466,Listes!$A$43:$E$49,3,FALSE)))+(VLOOKUP('Dépenses forfaitaires'!$D466,Listes!$A$43:$E$49,4,FALSE))))))</f>
        <v/>
      </c>
      <c r="P466" s="99" t="str">
        <f>IF($H466="","",IF($C466=Listes!$B$34,Listes!$I$31,IF($C466=Listes!$B$35,(VLOOKUP('Dépenses forfaitaires'!$F466,Listes!$E$31:$F$36,2,FALSE)),IF($C466=Listes!$B$33,IF('Dépenses forfaitaires'!$E466&lt;=Listes!$A$64,'Dépenses forfaitaires'!$E466*Listes!$A$65,IF('Dépenses forfaitaires'!$E466&gt;Listes!$D$64,'Dépenses forfaitaires'!$E466*Listes!$D$65,(('Dépenses forfaitaires'!$E466*Listes!$B$65)+Listes!$C$65)))))))</f>
        <v/>
      </c>
      <c r="Q466" s="100" t="str">
        <f t="shared" si="15"/>
        <v/>
      </c>
      <c r="R466" s="210"/>
    </row>
    <row r="467" spans="1:18" ht="29.25" customHeight="1" x14ac:dyDescent="0.25">
      <c r="A467" s="43">
        <v>461</v>
      </c>
      <c r="B467" s="19"/>
      <c r="C467" s="19"/>
      <c r="D467" s="19"/>
      <c r="E467" s="19"/>
      <c r="F467" s="19"/>
      <c r="G467" s="19"/>
      <c r="H467" s="106" t="str">
        <f>IF(C467="","",IF(C467="","",(VLOOKUP(C467,Listes!$B$31:$C$35,2,FALSE))))</f>
        <v/>
      </c>
      <c r="I467" s="210" t="str">
        <f t="shared" si="14"/>
        <v/>
      </c>
      <c r="J467" s="210"/>
      <c r="K467" s="210"/>
      <c r="L467" s="210"/>
      <c r="M467" s="100" t="str">
        <f>IF(H467="","",IF(H467="","",(VLOOKUP(H467,Listes!$C$31:$D$35,2,FALSE))))</f>
        <v/>
      </c>
      <c r="N467" s="99" t="str">
        <f>IF($H467="","",IF($C467=Listes!$B$32,IF('Dépenses forfaitaires'!$E467&lt;=Listes!$B$53,('Dépenses forfaitaires'!$E467*(VLOOKUP('Dépenses forfaitaires'!$D467,Listes!$A$54:$E$60,2,FALSE))),IF('Dépenses forfaitaires'!$E467&gt;Listes!$E$53,('Dépenses forfaitaires'!$E467*(VLOOKUP('Dépenses forfaitaires'!$D467,Listes!$A$54:$E$60,5,FALSE))),('Dépenses forfaitaires'!$E467*(VLOOKUP('Dépenses forfaitaires'!$D467,Listes!$A$54:$E$60,3,FALSE)))+(VLOOKUP('Dépenses forfaitaires'!$D467,Listes!$A$54:$E$60,4,FALSE))))))</f>
        <v/>
      </c>
      <c r="O467" s="99" t="str">
        <f>IF($H467="","",IF($C467=Listes!$B$31,IF('Dépenses forfaitaires'!$E467&lt;=Listes!$B$42,('Dépenses forfaitaires'!$E467*(VLOOKUP('Dépenses forfaitaires'!$D467,Listes!$A$43:$E$49,2,FALSE))),IF('Dépenses forfaitaires'!$E467&gt;Listes!$D$42,('Dépenses forfaitaires'!$E467*(VLOOKUP('Dépenses forfaitaires'!$D467,Listes!$A$43:$E$49,5,FALSE))),('Dépenses forfaitaires'!$E467*(VLOOKUP('Dépenses forfaitaires'!$D467,Listes!$A$43:$E$49,3,FALSE)))+(VLOOKUP('Dépenses forfaitaires'!$D467,Listes!$A$43:$E$49,4,FALSE))))))</f>
        <v/>
      </c>
      <c r="P467" s="99" t="str">
        <f>IF($H467="","",IF($C467=Listes!$B$34,Listes!$I$31,IF($C467=Listes!$B$35,(VLOOKUP('Dépenses forfaitaires'!$F467,Listes!$E$31:$F$36,2,FALSE)),IF($C467=Listes!$B$33,IF('Dépenses forfaitaires'!$E467&lt;=Listes!$A$64,'Dépenses forfaitaires'!$E467*Listes!$A$65,IF('Dépenses forfaitaires'!$E467&gt;Listes!$D$64,'Dépenses forfaitaires'!$E467*Listes!$D$65,(('Dépenses forfaitaires'!$E467*Listes!$B$65)+Listes!$C$65)))))))</f>
        <v/>
      </c>
      <c r="Q467" s="100" t="str">
        <f t="shared" si="15"/>
        <v/>
      </c>
      <c r="R467" s="210"/>
    </row>
    <row r="468" spans="1:18" ht="29.25" customHeight="1" x14ac:dyDescent="0.25">
      <c r="A468" s="43">
        <v>462</v>
      </c>
      <c r="B468" s="19"/>
      <c r="C468" s="19"/>
      <c r="D468" s="19"/>
      <c r="E468" s="19"/>
      <c r="F468" s="19"/>
      <c r="G468" s="19"/>
      <c r="H468" s="106" t="str">
        <f>IF(C468="","",IF(C468="","",(VLOOKUP(C468,Listes!$B$31:$C$35,2,FALSE))))</f>
        <v/>
      </c>
      <c r="I468" s="210" t="str">
        <f t="shared" si="14"/>
        <v/>
      </c>
      <c r="J468" s="210"/>
      <c r="K468" s="210"/>
      <c r="L468" s="210"/>
      <c r="M468" s="100" t="str">
        <f>IF(H468="","",IF(H468="","",(VLOOKUP(H468,Listes!$C$31:$D$35,2,FALSE))))</f>
        <v/>
      </c>
      <c r="N468" s="99" t="str">
        <f>IF($H468="","",IF($C468=Listes!$B$32,IF('Dépenses forfaitaires'!$E468&lt;=Listes!$B$53,('Dépenses forfaitaires'!$E468*(VLOOKUP('Dépenses forfaitaires'!$D468,Listes!$A$54:$E$60,2,FALSE))),IF('Dépenses forfaitaires'!$E468&gt;Listes!$E$53,('Dépenses forfaitaires'!$E468*(VLOOKUP('Dépenses forfaitaires'!$D468,Listes!$A$54:$E$60,5,FALSE))),('Dépenses forfaitaires'!$E468*(VLOOKUP('Dépenses forfaitaires'!$D468,Listes!$A$54:$E$60,3,FALSE)))+(VLOOKUP('Dépenses forfaitaires'!$D468,Listes!$A$54:$E$60,4,FALSE))))))</f>
        <v/>
      </c>
      <c r="O468" s="99" t="str">
        <f>IF($H468="","",IF($C468=Listes!$B$31,IF('Dépenses forfaitaires'!$E468&lt;=Listes!$B$42,('Dépenses forfaitaires'!$E468*(VLOOKUP('Dépenses forfaitaires'!$D468,Listes!$A$43:$E$49,2,FALSE))),IF('Dépenses forfaitaires'!$E468&gt;Listes!$D$42,('Dépenses forfaitaires'!$E468*(VLOOKUP('Dépenses forfaitaires'!$D468,Listes!$A$43:$E$49,5,FALSE))),('Dépenses forfaitaires'!$E468*(VLOOKUP('Dépenses forfaitaires'!$D468,Listes!$A$43:$E$49,3,FALSE)))+(VLOOKUP('Dépenses forfaitaires'!$D468,Listes!$A$43:$E$49,4,FALSE))))))</f>
        <v/>
      </c>
      <c r="P468" s="99" t="str">
        <f>IF($H468="","",IF($C468=Listes!$B$34,Listes!$I$31,IF($C468=Listes!$B$35,(VLOOKUP('Dépenses forfaitaires'!$F468,Listes!$E$31:$F$36,2,FALSE)),IF($C468=Listes!$B$33,IF('Dépenses forfaitaires'!$E468&lt;=Listes!$A$64,'Dépenses forfaitaires'!$E468*Listes!$A$65,IF('Dépenses forfaitaires'!$E468&gt;Listes!$D$64,'Dépenses forfaitaires'!$E468*Listes!$D$65,(('Dépenses forfaitaires'!$E468*Listes!$B$65)+Listes!$C$65)))))))</f>
        <v/>
      </c>
      <c r="Q468" s="100" t="str">
        <f t="shared" si="15"/>
        <v/>
      </c>
      <c r="R468" s="210"/>
    </row>
    <row r="469" spans="1:18" ht="29.25" customHeight="1" x14ac:dyDescent="0.25">
      <c r="A469" s="43">
        <v>463</v>
      </c>
      <c r="B469" s="19"/>
      <c r="C469" s="19"/>
      <c r="D469" s="19"/>
      <c r="E469" s="19"/>
      <c r="F469" s="19"/>
      <c r="G469" s="19"/>
      <c r="H469" s="106" t="str">
        <f>IF(C469="","",IF(C469="","",(VLOOKUP(C469,Listes!$B$31:$C$35,2,FALSE))))</f>
        <v/>
      </c>
      <c r="I469" s="210" t="str">
        <f t="shared" si="14"/>
        <v/>
      </c>
      <c r="J469" s="210"/>
      <c r="K469" s="210"/>
      <c r="L469" s="210"/>
      <c r="M469" s="100" t="str">
        <f>IF(H469="","",IF(H469="","",(VLOOKUP(H469,Listes!$C$31:$D$35,2,FALSE))))</f>
        <v/>
      </c>
      <c r="N469" s="99" t="str">
        <f>IF($H469="","",IF($C469=Listes!$B$32,IF('Dépenses forfaitaires'!$E469&lt;=Listes!$B$53,('Dépenses forfaitaires'!$E469*(VLOOKUP('Dépenses forfaitaires'!$D469,Listes!$A$54:$E$60,2,FALSE))),IF('Dépenses forfaitaires'!$E469&gt;Listes!$E$53,('Dépenses forfaitaires'!$E469*(VLOOKUP('Dépenses forfaitaires'!$D469,Listes!$A$54:$E$60,5,FALSE))),('Dépenses forfaitaires'!$E469*(VLOOKUP('Dépenses forfaitaires'!$D469,Listes!$A$54:$E$60,3,FALSE)))+(VLOOKUP('Dépenses forfaitaires'!$D469,Listes!$A$54:$E$60,4,FALSE))))))</f>
        <v/>
      </c>
      <c r="O469" s="99" t="str">
        <f>IF($H469="","",IF($C469=Listes!$B$31,IF('Dépenses forfaitaires'!$E469&lt;=Listes!$B$42,('Dépenses forfaitaires'!$E469*(VLOOKUP('Dépenses forfaitaires'!$D469,Listes!$A$43:$E$49,2,FALSE))),IF('Dépenses forfaitaires'!$E469&gt;Listes!$D$42,('Dépenses forfaitaires'!$E469*(VLOOKUP('Dépenses forfaitaires'!$D469,Listes!$A$43:$E$49,5,FALSE))),('Dépenses forfaitaires'!$E469*(VLOOKUP('Dépenses forfaitaires'!$D469,Listes!$A$43:$E$49,3,FALSE)))+(VLOOKUP('Dépenses forfaitaires'!$D469,Listes!$A$43:$E$49,4,FALSE))))))</f>
        <v/>
      </c>
      <c r="P469" s="99" t="str">
        <f>IF($H469="","",IF($C469=Listes!$B$34,Listes!$I$31,IF($C469=Listes!$B$35,(VLOOKUP('Dépenses forfaitaires'!$F469,Listes!$E$31:$F$36,2,FALSE)),IF($C469=Listes!$B$33,IF('Dépenses forfaitaires'!$E469&lt;=Listes!$A$64,'Dépenses forfaitaires'!$E469*Listes!$A$65,IF('Dépenses forfaitaires'!$E469&gt;Listes!$D$64,'Dépenses forfaitaires'!$E469*Listes!$D$65,(('Dépenses forfaitaires'!$E469*Listes!$B$65)+Listes!$C$65)))))))</f>
        <v/>
      </c>
      <c r="Q469" s="100" t="str">
        <f t="shared" si="15"/>
        <v/>
      </c>
      <c r="R469" s="210"/>
    </row>
    <row r="470" spans="1:18" ht="29.25" customHeight="1" x14ac:dyDescent="0.25">
      <c r="A470" s="43">
        <v>464</v>
      </c>
      <c r="B470" s="19"/>
      <c r="C470" s="19"/>
      <c r="D470" s="19"/>
      <c r="E470" s="19"/>
      <c r="F470" s="19"/>
      <c r="G470" s="19"/>
      <c r="H470" s="106" t="str">
        <f>IF(C470="","",IF(C470="","",(VLOOKUP(C470,Listes!$B$31:$C$35,2,FALSE))))</f>
        <v/>
      </c>
      <c r="I470" s="210" t="str">
        <f t="shared" si="14"/>
        <v/>
      </c>
      <c r="J470" s="210"/>
      <c r="K470" s="210"/>
      <c r="L470" s="210"/>
      <c r="M470" s="100" t="str">
        <f>IF(H470="","",IF(H470="","",(VLOOKUP(H470,Listes!$C$31:$D$35,2,FALSE))))</f>
        <v/>
      </c>
      <c r="N470" s="99" t="str">
        <f>IF($H470="","",IF($C470=Listes!$B$32,IF('Dépenses forfaitaires'!$E470&lt;=Listes!$B$53,('Dépenses forfaitaires'!$E470*(VLOOKUP('Dépenses forfaitaires'!$D470,Listes!$A$54:$E$60,2,FALSE))),IF('Dépenses forfaitaires'!$E470&gt;Listes!$E$53,('Dépenses forfaitaires'!$E470*(VLOOKUP('Dépenses forfaitaires'!$D470,Listes!$A$54:$E$60,5,FALSE))),('Dépenses forfaitaires'!$E470*(VLOOKUP('Dépenses forfaitaires'!$D470,Listes!$A$54:$E$60,3,FALSE)))+(VLOOKUP('Dépenses forfaitaires'!$D470,Listes!$A$54:$E$60,4,FALSE))))))</f>
        <v/>
      </c>
      <c r="O470" s="99" t="str">
        <f>IF($H470="","",IF($C470=Listes!$B$31,IF('Dépenses forfaitaires'!$E470&lt;=Listes!$B$42,('Dépenses forfaitaires'!$E470*(VLOOKUP('Dépenses forfaitaires'!$D470,Listes!$A$43:$E$49,2,FALSE))),IF('Dépenses forfaitaires'!$E470&gt;Listes!$D$42,('Dépenses forfaitaires'!$E470*(VLOOKUP('Dépenses forfaitaires'!$D470,Listes!$A$43:$E$49,5,FALSE))),('Dépenses forfaitaires'!$E470*(VLOOKUP('Dépenses forfaitaires'!$D470,Listes!$A$43:$E$49,3,FALSE)))+(VLOOKUP('Dépenses forfaitaires'!$D470,Listes!$A$43:$E$49,4,FALSE))))))</f>
        <v/>
      </c>
      <c r="P470" s="99" t="str">
        <f>IF($H470="","",IF($C470=Listes!$B$34,Listes!$I$31,IF($C470=Listes!$B$35,(VLOOKUP('Dépenses forfaitaires'!$F470,Listes!$E$31:$F$36,2,FALSE)),IF($C470=Listes!$B$33,IF('Dépenses forfaitaires'!$E470&lt;=Listes!$A$64,'Dépenses forfaitaires'!$E470*Listes!$A$65,IF('Dépenses forfaitaires'!$E470&gt;Listes!$D$64,'Dépenses forfaitaires'!$E470*Listes!$D$65,(('Dépenses forfaitaires'!$E470*Listes!$B$65)+Listes!$C$65)))))))</f>
        <v/>
      </c>
      <c r="Q470" s="100" t="str">
        <f t="shared" si="15"/>
        <v/>
      </c>
      <c r="R470" s="210"/>
    </row>
    <row r="471" spans="1:18" ht="29.25" customHeight="1" x14ac:dyDescent="0.25">
      <c r="A471" s="43">
        <v>465</v>
      </c>
      <c r="B471" s="19"/>
      <c r="C471" s="19"/>
      <c r="D471" s="19"/>
      <c r="E471" s="19"/>
      <c r="F471" s="19"/>
      <c r="G471" s="19"/>
      <c r="H471" s="106" t="str">
        <f>IF(C471="","",IF(C471="","",(VLOOKUP(C471,Listes!$B$31:$C$35,2,FALSE))))</f>
        <v/>
      </c>
      <c r="I471" s="210" t="str">
        <f t="shared" si="14"/>
        <v/>
      </c>
      <c r="J471" s="210"/>
      <c r="K471" s="210"/>
      <c r="L471" s="210"/>
      <c r="M471" s="100" t="str">
        <f>IF(H471="","",IF(H471="","",(VLOOKUP(H471,Listes!$C$31:$D$35,2,FALSE))))</f>
        <v/>
      </c>
      <c r="N471" s="99" t="str">
        <f>IF($H471="","",IF($C471=Listes!$B$32,IF('Dépenses forfaitaires'!$E471&lt;=Listes!$B$53,('Dépenses forfaitaires'!$E471*(VLOOKUP('Dépenses forfaitaires'!$D471,Listes!$A$54:$E$60,2,FALSE))),IF('Dépenses forfaitaires'!$E471&gt;Listes!$E$53,('Dépenses forfaitaires'!$E471*(VLOOKUP('Dépenses forfaitaires'!$D471,Listes!$A$54:$E$60,5,FALSE))),('Dépenses forfaitaires'!$E471*(VLOOKUP('Dépenses forfaitaires'!$D471,Listes!$A$54:$E$60,3,FALSE)))+(VLOOKUP('Dépenses forfaitaires'!$D471,Listes!$A$54:$E$60,4,FALSE))))))</f>
        <v/>
      </c>
      <c r="O471" s="99" t="str">
        <f>IF($H471="","",IF($C471=Listes!$B$31,IF('Dépenses forfaitaires'!$E471&lt;=Listes!$B$42,('Dépenses forfaitaires'!$E471*(VLOOKUP('Dépenses forfaitaires'!$D471,Listes!$A$43:$E$49,2,FALSE))),IF('Dépenses forfaitaires'!$E471&gt;Listes!$D$42,('Dépenses forfaitaires'!$E471*(VLOOKUP('Dépenses forfaitaires'!$D471,Listes!$A$43:$E$49,5,FALSE))),('Dépenses forfaitaires'!$E471*(VLOOKUP('Dépenses forfaitaires'!$D471,Listes!$A$43:$E$49,3,FALSE)))+(VLOOKUP('Dépenses forfaitaires'!$D471,Listes!$A$43:$E$49,4,FALSE))))))</f>
        <v/>
      </c>
      <c r="P471" s="99" t="str">
        <f>IF($H471="","",IF($C471=Listes!$B$34,Listes!$I$31,IF($C471=Listes!$B$35,(VLOOKUP('Dépenses forfaitaires'!$F471,Listes!$E$31:$F$36,2,FALSE)),IF($C471=Listes!$B$33,IF('Dépenses forfaitaires'!$E471&lt;=Listes!$A$64,'Dépenses forfaitaires'!$E471*Listes!$A$65,IF('Dépenses forfaitaires'!$E471&gt;Listes!$D$64,'Dépenses forfaitaires'!$E471*Listes!$D$65,(('Dépenses forfaitaires'!$E471*Listes!$B$65)+Listes!$C$65)))))))</f>
        <v/>
      </c>
      <c r="Q471" s="100" t="str">
        <f t="shared" si="15"/>
        <v/>
      </c>
      <c r="R471" s="210"/>
    </row>
    <row r="472" spans="1:18" ht="29.25" customHeight="1" x14ac:dyDescent="0.25">
      <c r="A472" s="43">
        <v>466</v>
      </c>
      <c r="B472" s="19"/>
      <c r="C472" s="19"/>
      <c r="D472" s="19"/>
      <c r="E472" s="19"/>
      <c r="F472" s="19"/>
      <c r="G472" s="19"/>
      <c r="H472" s="106" t="str">
        <f>IF(C472="","",IF(C472="","",(VLOOKUP(C472,Listes!$B$31:$C$35,2,FALSE))))</f>
        <v/>
      </c>
      <c r="I472" s="210" t="str">
        <f t="shared" si="14"/>
        <v/>
      </c>
      <c r="J472" s="210"/>
      <c r="K472" s="210"/>
      <c r="L472" s="210"/>
      <c r="M472" s="100" t="str">
        <f>IF(H472="","",IF(H472="","",(VLOOKUP(H472,Listes!$C$31:$D$35,2,FALSE))))</f>
        <v/>
      </c>
      <c r="N472" s="99" t="str">
        <f>IF($H472="","",IF($C472=Listes!$B$32,IF('Dépenses forfaitaires'!$E472&lt;=Listes!$B$53,('Dépenses forfaitaires'!$E472*(VLOOKUP('Dépenses forfaitaires'!$D472,Listes!$A$54:$E$60,2,FALSE))),IF('Dépenses forfaitaires'!$E472&gt;Listes!$E$53,('Dépenses forfaitaires'!$E472*(VLOOKUP('Dépenses forfaitaires'!$D472,Listes!$A$54:$E$60,5,FALSE))),('Dépenses forfaitaires'!$E472*(VLOOKUP('Dépenses forfaitaires'!$D472,Listes!$A$54:$E$60,3,FALSE)))+(VLOOKUP('Dépenses forfaitaires'!$D472,Listes!$A$54:$E$60,4,FALSE))))))</f>
        <v/>
      </c>
      <c r="O472" s="99" t="str">
        <f>IF($H472="","",IF($C472=Listes!$B$31,IF('Dépenses forfaitaires'!$E472&lt;=Listes!$B$42,('Dépenses forfaitaires'!$E472*(VLOOKUP('Dépenses forfaitaires'!$D472,Listes!$A$43:$E$49,2,FALSE))),IF('Dépenses forfaitaires'!$E472&gt;Listes!$D$42,('Dépenses forfaitaires'!$E472*(VLOOKUP('Dépenses forfaitaires'!$D472,Listes!$A$43:$E$49,5,FALSE))),('Dépenses forfaitaires'!$E472*(VLOOKUP('Dépenses forfaitaires'!$D472,Listes!$A$43:$E$49,3,FALSE)))+(VLOOKUP('Dépenses forfaitaires'!$D472,Listes!$A$43:$E$49,4,FALSE))))))</f>
        <v/>
      </c>
      <c r="P472" s="99" t="str">
        <f>IF($H472="","",IF($C472=Listes!$B$34,Listes!$I$31,IF($C472=Listes!$B$35,(VLOOKUP('Dépenses forfaitaires'!$F472,Listes!$E$31:$F$36,2,FALSE)),IF($C472=Listes!$B$33,IF('Dépenses forfaitaires'!$E472&lt;=Listes!$A$64,'Dépenses forfaitaires'!$E472*Listes!$A$65,IF('Dépenses forfaitaires'!$E472&gt;Listes!$D$64,'Dépenses forfaitaires'!$E472*Listes!$D$65,(('Dépenses forfaitaires'!$E472*Listes!$B$65)+Listes!$C$65)))))))</f>
        <v/>
      </c>
      <c r="Q472" s="100" t="str">
        <f t="shared" si="15"/>
        <v/>
      </c>
      <c r="R472" s="210"/>
    </row>
    <row r="473" spans="1:18" ht="29.25" customHeight="1" x14ac:dyDescent="0.25">
      <c r="A473" s="43">
        <v>467</v>
      </c>
      <c r="B473" s="19"/>
      <c r="C473" s="19"/>
      <c r="D473" s="19"/>
      <c r="E473" s="19"/>
      <c r="F473" s="19"/>
      <c r="G473" s="19"/>
      <c r="H473" s="106" t="str">
        <f>IF(C473="","",IF(C473="","",(VLOOKUP(C473,Listes!$B$31:$C$35,2,FALSE))))</f>
        <v/>
      </c>
      <c r="I473" s="210" t="str">
        <f t="shared" si="14"/>
        <v/>
      </c>
      <c r="J473" s="210"/>
      <c r="K473" s="210"/>
      <c r="L473" s="210"/>
      <c r="M473" s="100" t="str">
        <f>IF(H473="","",IF(H473="","",(VLOOKUP(H473,Listes!$C$31:$D$35,2,FALSE))))</f>
        <v/>
      </c>
      <c r="N473" s="99" t="str">
        <f>IF($H473="","",IF($C473=Listes!$B$32,IF('Dépenses forfaitaires'!$E473&lt;=Listes!$B$53,('Dépenses forfaitaires'!$E473*(VLOOKUP('Dépenses forfaitaires'!$D473,Listes!$A$54:$E$60,2,FALSE))),IF('Dépenses forfaitaires'!$E473&gt;Listes!$E$53,('Dépenses forfaitaires'!$E473*(VLOOKUP('Dépenses forfaitaires'!$D473,Listes!$A$54:$E$60,5,FALSE))),('Dépenses forfaitaires'!$E473*(VLOOKUP('Dépenses forfaitaires'!$D473,Listes!$A$54:$E$60,3,FALSE)))+(VLOOKUP('Dépenses forfaitaires'!$D473,Listes!$A$54:$E$60,4,FALSE))))))</f>
        <v/>
      </c>
      <c r="O473" s="99" t="str">
        <f>IF($H473="","",IF($C473=Listes!$B$31,IF('Dépenses forfaitaires'!$E473&lt;=Listes!$B$42,('Dépenses forfaitaires'!$E473*(VLOOKUP('Dépenses forfaitaires'!$D473,Listes!$A$43:$E$49,2,FALSE))),IF('Dépenses forfaitaires'!$E473&gt;Listes!$D$42,('Dépenses forfaitaires'!$E473*(VLOOKUP('Dépenses forfaitaires'!$D473,Listes!$A$43:$E$49,5,FALSE))),('Dépenses forfaitaires'!$E473*(VLOOKUP('Dépenses forfaitaires'!$D473,Listes!$A$43:$E$49,3,FALSE)))+(VLOOKUP('Dépenses forfaitaires'!$D473,Listes!$A$43:$E$49,4,FALSE))))))</f>
        <v/>
      </c>
      <c r="P473" s="99" t="str">
        <f>IF($H473="","",IF($C473=Listes!$B$34,Listes!$I$31,IF($C473=Listes!$B$35,(VLOOKUP('Dépenses forfaitaires'!$F473,Listes!$E$31:$F$36,2,FALSE)),IF($C473=Listes!$B$33,IF('Dépenses forfaitaires'!$E473&lt;=Listes!$A$64,'Dépenses forfaitaires'!$E473*Listes!$A$65,IF('Dépenses forfaitaires'!$E473&gt;Listes!$D$64,'Dépenses forfaitaires'!$E473*Listes!$D$65,(('Dépenses forfaitaires'!$E473*Listes!$B$65)+Listes!$C$65)))))))</f>
        <v/>
      </c>
      <c r="Q473" s="100" t="str">
        <f t="shared" si="15"/>
        <v/>
      </c>
      <c r="R473" s="210"/>
    </row>
    <row r="474" spans="1:18" ht="29.25" customHeight="1" x14ac:dyDescent="0.25">
      <c r="A474" s="43">
        <v>468</v>
      </c>
      <c r="B474" s="19"/>
      <c r="C474" s="19"/>
      <c r="D474" s="19"/>
      <c r="E474" s="19"/>
      <c r="F474" s="19"/>
      <c r="G474" s="19"/>
      <c r="H474" s="106" t="str">
        <f>IF(C474="","",IF(C474="","",(VLOOKUP(C474,Listes!$B$31:$C$35,2,FALSE))))</f>
        <v/>
      </c>
      <c r="I474" s="210" t="str">
        <f t="shared" si="14"/>
        <v/>
      </c>
      <c r="J474" s="210"/>
      <c r="K474" s="210"/>
      <c r="L474" s="210"/>
      <c r="M474" s="100" t="str">
        <f>IF(H474="","",IF(H474="","",(VLOOKUP(H474,Listes!$C$31:$D$35,2,FALSE))))</f>
        <v/>
      </c>
      <c r="N474" s="99" t="str">
        <f>IF($H474="","",IF($C474=Listes!$B$32,IF('Dépenses forfaitaires'!$E474&lt;=Listes!$B$53,('Dépenses forfaitaires'!$E474*(VLOOKUP('Dépenses forfaitaires'!$D474,Listes!$A$54:$E$60,2,FALSE))),IF('Dépenses forfaitaires'!$E474&gt;Listes!$E$53,('Dépenses forfaitaires'!$E474*(VLOOKUP('Dépenses forfaitaires'!$D474,Listes!$A$54:$E$60,5,FALSE))),('Dépenses forfaitaires'!$E474*(VLOOKUP('Dépenses forfaitaires'!$D474,Listes!$A$54:$E$60,3,FALSE)))+(VLOOKUP('Dépenses forfaitaires'!$D474,Listes!$A$54:$E$60,4,FALSE))))))</f>
        <v/>
      </c>
      <c r="O474" s="99" t="str">
        <f>IF($H474="","",IF($C474=Listes!$B$31,IF('Dépenses forfaitaires'!$E474&lt;=Listes!$B$42,('Dépenses forfaitaires'!$E474*(VLOOKUP('Dépenses forfaitaires'!$D474,Listes!$A$43:$E$49,2,FALSE))),IF('Dépenses forfaitaires'!$E474&gt;Listes!$D$42,('Dépenses forfaitaires'!$E474*(VLOOKUP('Dépenses forfaitaires'!$D474,Listes!$A$43:$E$49,5,FALSE))),('Dépenses forfaitaires'!$E474*(VLOOKUP('Dépenses forfaitaires'!$D474,Listes!$A$43:$E$49,3,FALSE)))+(VLOOKUP('Dépenses forfaitaires'!$D474,Listes!$A$43:$E$49,4,FALSE))))))</f>
        <v/>
      </c>
      <c r="P474" s="99" t="str">
        <f>IF($H474="","",IF($C474=Listes!$B$34,Listes!$I$31,IF($C474=Listes!$B$35,(VLOOKUP('Dépenses forfaitaires'!$F474,Listes!$E$31:$F$36,2,FALSE)),IF($C474=Listes!$B$33,IF('Dépenses forfaitaires'!$E474&lt;=Listes!$A$64,'Dépenses forfaitaires'!$E474*Listes!$A$65,IF('Dépenses forfaitaires'!$E474&gt;Listes!$D$64,'Dépenses forfaitaires'!$E474*Listes!$D$65,(('Dépenses forfaitaires'!$E474*Listes!$B$65)+Listes!$C$65)))))))</f>
        <v/>
      </c>
      <c r="Q474" s="100" t="str">
        <f t="shared" si="15"/>
        <v/>
      </c>
      <c r="R474" s="210"/>
    </row>
    <row r="475" spans="1:18" ht="29.25" customHeight="1" x14ac:dyDescent="0.25">
      <c r="A475" s="43">
        <v>469</v>
      </c>
      <c r="B475" s="19"/>
      <c r="C475" s="19"/>
      <c r="D475" s="19"/>
      <c r="E475" s="19"/>
      <c r="F475" s="19"/>
      <c r="G475" s="19"/>
      <c r="H475" s="106" t="str">
        <f>IF(C475="","",IF(C475="","",(VLOOKUP(C475,Listes!$B$31:$C$35,2,FALSE))))</f>
        <v/>
      </c>
      <c r="I475" s="210" t="str">
        <f t="shared" si="14"/>
        <v/>
      </c>
      <c r="J475" s="210"/>
      <c r="K475" s="210"/>
      <c r="L475" s="210"/>
      <c r="M475" s="100" t="str">
        <f>IF(H475="","",IF(H475="","",(VLOOKUP(H475,Listes!$C$31:$D$35,2,FALSE))))</f>
        <v/>
      </c>
      <c r="N475" s="99" t="str">
        <f>IF($H475="","",IF($C475=Listes!$B$32,IF('Dépenses forfaitaires'!$E475&lt;=Listes!$B$53,('Dépenses forfaitaires'!$E475*(VLOOKUP('Dépenses forfaitaires'!$D475,Listes!$A$54:$E$60,2,FALSE))),IF('Dépenses forfaitaires'!$E475&gt;Listes!$E$53,('Dépenses forfaitaires'!$E475*(VLOOKUP('Dépenses forfaitaires'!$D475,Listes!$A$54:$E$60,5,FALSE))),('Dépenses forfaitaires'!$E475*(VLOOKUP('Dépenses forfaitaires'!$D475,Listes!$A$54:$E$60,3,FALSE)))+(VLOOKUP('Dépenses forfaitaires'!$D475,Listes!$A$54:$E$60,4,FALSE))))))</f>
        <v/>
      </c>
      <c r="O475" s="99" t="str">
        <f>IF($H475="","",IF($C475=Listes!$B$31,IF('Dépenses forfaitaires'!$E475&lt;=Listes!$B$42,('Dépenses forfaitaires'!$E475*(VLOOKUP('Dépenses forfaitaires'!$D475,Listes!$A$43:$E$49,2,FALSE))),IF('Dépenses forfaitaires'!$E475&gt;Listes!$D$42,('Dépenses forfaitaires'!$E475*(VLOOKUP('Dépenses forfaitaires'!$D475,Listes!$A$43:$E$49,5,FALSE))),('Dépenses forfaitaires'!$E475*(VLOOKUP('Dépenses forfaitaires'!$D475,Listes!$A$43:$E$49,3,FALSE)))+(VLOOKUP('Dépenses forfaitaires'!$D475,Listes!$A$43:$E$49,4,FALSE))))))</f>
        <v/>
      </c>
      <c r="P475" s="99" t="str">
        <f>IF($H475="","",IF($C475=Listes!$B$34,Listes!$I$31,IF($C475=Listes!$B$35,(VLOOKUP('Dépenses forfaitaires'!$F475,Listes!$E$31:$F$36,2,FALSE)),IF($C475=Listes!$B$33,IF('Dépenses forfaitaires'!$E475&lt;=Listes!$A$64,'Dépenses forfaitaires'!$E475*Listes!$A$65,IF('Dépenses forfaitaires'!$E475&gt;Listes!$D$64,'Dépenses forfaitaires'!$E475*Listes!$D$65,(('Dépenses forfaitaires'!$E475*Listes!$B$65)+Listes!$C$65)))))))</f>
        <v/>
      </c>
      <c r="Q475" s="100" t="str">
        <f t="shared" si="15"/>
        <v/>
      </c>
      <c r="R475" s="210"/>
    </row>
    <row r="476" spans="1:18" ht="29.25" customHeight="1" x14ac:dyDescent="0.25">
      <c r="A476" s="43">
        <v>470</v>
      </c>
      <c r="B476" s="19"/>
      <c r="C476" s="19"/>
      <c r="D476" s="19"/>
      <c r="E476" s="19"/>
      <c r="F476" s="19"/>
      <c r="G476" s="19"/>
      <c r="H476" s="106" t="str">
        <f>IF(C476="","",IF(C476="","",(VLOOKUP(C476,Listes!$B$31:$C$35,2,FALSE))))</f>
        <v/>
      </c>
      <c r="I476" s="210" t="str">
        <f t="shared" si="14"/>
        <v/>
      </c>
      <c r="J476" s="210"/>
      <c r="K476" s="210"/>
      <c r="L476" s="210"/>
      <c r="M476" s="100" t="str">
        <f>IF(H476="","",IF(H476="","",(VLOOKUP(H476,Listes!$C$31:$D$35,2,FALSE))))</f>
        <v/>
      </c>
      <c r="N476" s="99" t="str">
        <f>IF($H476="","",IF($C476=Listes!$B$32,IF('Dépenses forfaitaires'!$E476&lt;=Listes!$B$53,('Dépenses forfaitaires'!$E476*(VLOOKUP('Dépenses forfaitaires'!$D476,Listes!$A$54:$E$60,2,FALSE))),IF('Dépenses forfaitaires'!$E476&gt;Listes!$E$53,('Dépenses forfaitaires'!$E476*(VLOOKUP('Dépenses forfaitaires'!$D476,Listes!$A$54:$E$60,5,FALSE))),('Dépenses forfaitaires'!$E476*(VLOOKUP('Dépenses forfaitaires'!$D476,Listes!$A$54:$E$60,3,FALSE)))+(VLOOKUP('Dépenses forfaitaires'!$D476,Listes!$A$54:$E$60,4,FALSE))))))</f>
        <v/>
      </c>
      <c r="O476" s="99" t="str">
        <f>IF($H476="","",IF($C476=Listes!$B$31,IF('Dépenses forfaitaires'!$E476&lt;=Listes!$B$42,('Dépenses forfaitaires'!$E476*(VLOOKUP('Dépenses forfaitaires'!$D476,Listes!$A$43:$E$49,2,FALSE))),IF('Dépenses forfaitaires'!$E476&gt;Listes!$D$42,('Dépenses forfaitaires'!$E476*(VLOOKUP('Dépenses forfaitaires'!$D476,Listes!$A$43:$E$49,5,FALSE))),('Dépenses forfaitaires'!$E476*(VLOOKUP('Dépenses forfaitaires'!$D476,Listes!$A$43:$E$49,3,FALSE)))+(VLOOKUP('Dépenses forfaitaires'!$D476,Listes!$A$43:$E$49,4,FALSE))))))</f>
        <v/>
      </c>
      <c r="P476" s="99" t="str">
        <f>IF($H476="","",IF($C476=Listes!$B$34,Listes!$I$31,IF($C476=Listes!$B$35,(VLOOKUP('Dépenses forfaitaires'!$F476,Listes!$E$31:$F$36,2,FALSE)),IF($C476=Listes!$B$33,IF('Dépenses forfaitaires'!$E476&lt;=Listes!$A$64,'Dépenses forfaitaires'!$E476*Listes!$A$65,IF('Dépenses forfaitaires'!$E476&gt;Listes!$D$64,'Dépenses forfaitaires'!$E476*Listes!$D$65,(('Dépenses forfaitaires'!$E476*Listes!$B$65)+Listes!$C$65)))))))</f>
        <v/>
      </c>
      <c r="Q476" s="100" t="str">
        <f t="shared" si="15"/>
        <v/>
      </c>
      <c r="R476" s="210"/>
    </row>
    <row r="477" spans="1:18" ht="29.25" customHeight="1" x14ac:dyDescent="0.25">
      <c r="A477" s="43">
        <v>471</v>
      </c>
      <c r="B477" s="19"/>
      <c r="C477" s="19"/>
      <c r="D477" s="19"/>
      <c r="E477" s="19"/>
      <c r="F477" s="19"/>
      <c r="G477" s="19"/>
      <c r="H477" s="106" t="str">
        <f>IF(C477="","",IF(C477="","",(VLOOKUP(C477,Listes!$B$31:$C$35,2,FALSE))))</f>
        <v/>
      </c>
      <c r="I477" s="210" t="str">
        <f t="shared" si="14"/>
        <v/>
      </c>
      <c r="J477" s="210"/>
      <c r="K477" s="210"/>
      <c r="L477" s="210"/>
      <c r="M477" s="100" t="str">
        <f>IF(H477="","",IF(H477="","",(VLOOKUP(H477,Listes!$C$31:$D$35,2,FALSE))))</f>
        <v/>
      </c>
      <c r="N477" s="99" t="str">
        <f>IF($H477="","",IF($C477=Listes!$B$32,IF('Dépenses forfaitaires'!$E477&lt;=Listes!$B$53,('Dépenses forfaitaires'!$E477*(VLOOKUP('Dépenses forfaitaires'!$D477,Listes!$A$54:$E$60,2,FALSE))),IF('Dépenses forfaitaires'!$E477&gt;Listes!$E$53,('Dépenses forfaitaires'!$E477*(VLOOKUP('Dépenses forfaitaires'!$D477,Listes!$A$54:$E$60,5,FALSE))),('Dépenses forfaitaires'!$E477*(VLOOKUP('Dépenses forfaitaires'!$D477,Listes!$A$54:$E$60,3,FALSE)))+(VLOOKUP('Dépenses forfaitaires'!$D477,Listes!$A$54:$E$60,4,FALSE))))))</f>
        <v/>
      </c>
      <c r="O477" s="99" t="str">
        <f>IF($H477="","",IF($C477=Listes!$B$31,IF('Dépenses forfaitaires'!$E477&lt;=Listes!$B$42,('Dépenses forfaitaires'!$E477*(VLOOKUP('Dépenses forfaitaires'!$D477,Listes!$A$43:$E$49,2,FALSE))),IF('Dépenses forfaitaires'!$E477&gt;Listes!$D$42,('Dépenses forfaitaires'!$E477*(VLOOKUP('Dépenses forfaitaires'!$D477,Listes!$A$43:$E$49,5,FALSE))),('Dépenses forfaitaires'!$E477*(VLOOKUP('Dépenses forfaitaires'!$D477,Listes!$A$43:$E$49,3,FALSE)))+(VLOOKUP('Dépenses forfaitaires'!$D477,Listes!$A$43:$E$49,4,FALSE))))))</f>
        <v/>
      </c>
      <c r="P477" s="99" t="str">
        <f>IF($H477="","",IF($C477=Listes!$B$34,Listes!$I$31,IF($C477=Listes!$B$35,(VLOOKUP('Dépenses forfaitaires'!$F477,Listes!$E$31:$F$36,2,FALSE)),IF($C477=Listes!$B$33,IF('Dépenses forfaitaires'!$E477&lt;=Listes!$A$64,'Dépenses forfaitaires'!$E477*Listes!$A$65,IF('Dépenses forfaitaires'!$E477&gt;Listes!$D$64,'Dépenses forfaitaires'!$E477*Listes!$D$65,(('Dépenses forfaitaires'!$E477*Listes!$B$65)+Listes!$C$65)))))))</f>
        <v/>
      </c>
      <c r="Q477" s="100" t="str">
        <f t="shared" si="15"/>
        <v/>
      </c>
      <c r="R477" s="210"/>
    </row>
    <row r="478" spans="1:18" ht="29.25" customHeight="1" x14ac:dyDescent="0.25">
      <c r="A478" s="43">
        <v>472</v>
      </c>
      <c r="B478" s="19"/>
      <c r="C478" s="19"/>
      <c r="D478" s="19"/>
      <c r="E478" s="19"/>
      <c r="F478" s="19"/>
      <c r="G478" s="19"/>
      <c r="H478" s="106" t="str">
        <f>IF(C478="","",IF(C478="","",(VLOOKUP(C478,Listes!$B$31:$C$35,2,FALSE))))</f>
        <v/>
      </c>
      <c r="I478" s="210" t="str">
        <f t="shared" si="14"/>
        <v/>
      </c>
      <c r="J478" s="210"/>
      <c r="K478" s="210"/>
      <c r="L478" s="210"/>
      <c r="M478" s="100" t="str">
        <f>IF(H478="","",IF(H478="","",(VLOOKUP(H478,Listes!$C$31:$D$35,2,FALSE))))</f>
        <v/>
      </c>
      <c r="N478" s="99" t="str">
        <f>IF($H478="","",IF($C478=Listes!$B$32,IF('Dépenses forfaitaires'!$E478&lt;=Listes!$B$53,('Dépenses forfaitaires'!$E478*(VLOOKUP('Dépenses forfaitaires'!$D478,Listes!$A$54:$E$60,2,FALSE))),IF('Dépenses forfaitaires'!$E478&gt;Listes!$E$53,('Dépenses forfaitaires'!$E478*(VLOOKUP('Dépenses forfaitaires'!$D478,Listes!$A$54:$E$60,5,FALSE))),('Dépenses forfaitaires'!$E478*(VLOOKUP('Dépenses forfaitaires'!$D478,Listes!$A$54:$E$60,3,FALSE)))+(VLOOKUP('Dépenses forfaitaires'!$D478,Listes!$A$54:$E$60,4,FALSE))))))</f>
        <v/>
      </c>
      <c r="O478" s="99" t="str">
        <f>IF($H478="","",IF($C478=Listes!$B$31,IF('Dépenses forfaitaires'!$E478&lt;=Listes!$B$42,('Dépenses forfaitaires'!$E478*(VLOOKUP('Dépenses forfaitaires'!$D478,Listes!$A$43:$E$49,2,FALSE))),IF('Dépenses forfaitaires'!$E478&gt;Listes!$D$42,('Dépenses forfaitaires'!$E478*(VLOOKUP('Dépenses forfaitaires'!$D478,Listes!$A$43:$E$49,5,FALSE))),('Dépenses forfaitaires'!$E478*(VLOOKUP('Dépenses forfaitaires'!$D478,Listes!$A$43:$E$49,3,FALSE)))+(VLOOKUP('Dépenses forfaitaires'!$D478,Listes!$A$43:$E$49,4,FALSE))))))</f>
        <v/>
      </c>
      <c r="P478" s="99" t="str">
        <f>IF($H478="","",IF($C478=Listes!$B$34,Listes!$I$31,IF($C478=Listes!$B$35,(VLOOKUP('Dépenses forfaitaires'!$F478,Listes!$E$31:$F$36,2,FALSE)),IF($C478=Listes!$B$33,IF('Dépenses forfaitaires'!$E478&lt;=Listes!$A$64,'Dépenses forfaitaires'!$E478*Listes!$A$65,IF('Dépenses forfaitaires'!$E478&gt;Listes!$D$64,'Dépenses forfaitaires'!$E478*Listes!$D$65,(('Dépenses forfaitaires'!$E478*Listes!$B$65)+Listes!$C$65)))))))</f>
        <v/>
      </c>
      <c r="Q478" s="100" t="str">
        <f t="shared" si="15"/>
        <v/>
      </c>
      <c r="R478" s="210"/>
    </row>
    <row r="479" spans="1:18" ht="29.25" customHeight="1" x14ac:dyDescent="0.25">
      <c r="A479" s="43">
        <v>473</v>
      </c>
      <c r="B479" s="19"/>
      <c r="C479" s="19"/>
      <c r="D479" s="19"/>
      <c r="E479" s="19"/>
      <c r="F479" s="19"/>
      <c r="G479" s="19"/>
      <c r="H479" s="106" t="str">
        <f>IF(C479="","",IF(C479="","",(VLOOKUP(C479,Listes!$B$31:$C$35,2,FALSE))))</f>
        <v/>
      </c>
      <c r="I479" s="210" t="str">
        <f t="shared" si="14"/>
        <v/>
      </c>
      <c r="J479" s="210"/>
      <c r="K479" s="210"/>
      <c r="L479" s="210"/>
      <c r="M479" s="100" t="str">
        <f>IF(H479="","",IF(H479="","",(VLOOKUP(H479,Listes!$C$31:$D$35,2,FALSE))))</f>
        <v/>
      </c>
      <c r="N479" s="99" t="str">
        <f>IF($H479="","",IF($C479=Listes!$B$32,IF('Dépenses forfaitaires'!$E479&lt;=Listes!$B$53,('Dépenses forfaitaires'!$E479*(VLOOKUP('Dépenses forfaitaires'!$D479,Listes!$A$54:$E$60,2,FALSE))),IF('Dépenses forfaitaires'!$E479&gt;Listes!$E$53,('Dépenses forfaitaires'!$E479*(VLOOKUP('Dépenses forfaitaires'!$D479,Listes!$A$54:$E$60,5,FALSE))),('Dépenses forfaitaires'!$E479*(VLOOKUP('Dépenses forfaitaires'!$D479,Listes!$A$54:$E$60,3,FALSE)))+(VLOOKUP('Dépenses forfaitaires'!$D479,Listes!$A$54:$E$60,4,FALSE))))))</f>
        <v/>
      </c>
      <c r="O479" s="99" t="str">
        <f>IF($H479="","",IF($C479=Listes!$B$31,IF('Dépenses forfaitaires'!$E479&lt;=Listes!$B$42,('Dépenses forfaitaires'!$E479*(VLOOKUP('Dépenses forfaitaires'!$D479,Listes!$A$43:$E$49,2,FALSE))),IF('Dépenses forfaitaires'!$E479&gt;Listes!$D$42,('Dépenses forfaitaires'!$E479*(VLOOKUP('Dépenses forfaitaires'!$D479,Listes!$A$43:$E$49,5,FALSE))),('Dépenses forfaitaires'!$E479*(VLOOKUP('Dépenses forfaitaires'!$D479,Listes!$A$43:$E$49,3,FALSE)))+(VLOOKUP('Dépenses forfaitaires'!$D479,Listes!$A$43:$E$49,4,FALSE))))))</f>
        <v/>
      </c>
      <c r="P479" s="99" t="str">
        <f>IF($H479="","",IF($C479=Listes!$B$34,Listes!$I$31,IF($C479=Listes!$B$35,(VLOOKUP('Dépenses forfaitaires'!$F479,Listes!$E$31:$F$36,2,FALSE)),IF($C479=Listes!$B$33,IF('Dépenses forfaitaires'!$E479&lt;=Listes!$A$64,'Dépenses forfaitaires'!$E479*Listes!$A$65,IF('Dépenses forfaitaires'!$E479&gt;Listes!$D$64,'Dépenses forfaitaires'!$E479*Listes!$D$65,(('Dépenses forfaitaires'!$E479*Listes!$B$65)+Listes!$C$65)))))))</f>
        <v/>
      </c>
      <c r="Q479" s="100" t="str">
        <f t="shared" si="15"/>
        <v/>
      </c>
      <c r="R479" s="210"/>
    </row>
    <row r="480" spans="1:18" ht="29.25" customHeight="1" x14ac:dyDescent="0.25">
      <c r="A480" s="43">
        <v>474</v>
      </c>
      <c r="B480" s="19"/>
      <c r="C480" s="19"/>
      <c r="D480" s="19"/>
      <c r="E480" s="19"/>
      <c r="F480" s="19"/>
      <c r="G480" s="19"/>
      <c r="H480" s="106" t="str">
        <f>IF(C480="","",IF(C480="","",(VLOOKUP(C480,Listes!$B$31:$C$35,2,FALSE))))</f>
        <v/>
      </c>
      <c r="I480" s="210" t="str">
        <f t="shared" si="14"/>
        <v/>
      </c>
      <c r="J480" s="210"/>
      <c r="K480" s="210"/>
      <c r="L480" s="210"/>
      <c r="M480" s="100" t="str">
        <f>IF(H480="","",IF(H480="","",(VLOOKUP(H480,Listes!$C$31:$D$35,2,FALSE))))</f>
        <v/>
      </c>
      <c r="N480" s="99" t="str">
        <f>IF($H480="","",IF($C480=Listes!$B$32,IF('Dépenses forfaitaires'!$E480&lt;=Listes!$B$53,('Dépenses forfaitaires'!$E480*(VLOOKUP('Dépenses forfaitaires'!$D480,Listes!$A$54:$E$60,2,FALSE))),IF('Dépenses forfaitaires'!$E480&gt;Listes!$E$53,('Dépenses forfaitaires'!$E480*(VLOOKUP('Dépenses forfaitaires'!$D480,Listes!$A$54:$E$60,5,FALSE))),('Dépenses forfaitaires'!$E480*(VLOOKUP('Dépenses forfaitaires'!$D480,Listes!$A$54:$E$60,3,FALSE)))+(VLOOKUP('Dépenses forfaitaires'!$D480,Listes!$A$54:$E$60,4,FALSE))))))</f>
        <v/>
      </c>
      <c r="O480" s="99" t="str">
        <f>IF($H480="","",IF($C480=Listes!$B$31,IF('Dépenses forfaitaires'!$E480&lt;=Listes!$B$42,('Dépenses forfaitaires'!$E480*(VLOOKUP('Dépenses forfaitaires'!$D480,Listes!$A$43:$E$49,2,FALSE))),IF('Dépenses forfaitaires'!$E480&gt;Listes!$D$42,('Dépenses forfaitaires'!$E480*(VLOOKUP('Dépenses forfaitaires'!$D480,Listes!$A$43:$E$49,5,FALSE))),('Dépenses forfaitaires'!$E480*(VLOOKUP('Dépenses forfaitaires'!$D480,Listes!$A$43:$E$49,3,FALSE)))+(VLOOKUP('Dépenses forfaitaires'!$D480,Listes!$A$43:$E$49,4,FALSE))))))</f>
        <v/>
      </c>
      <c r="P480" s="99" t="str">
        <f>IF($H480="","",IF($C480=Listes!$B$34,Listes!$I$31,IF($C480=Listes!$B$35,(VLOOKUP('Dépenses forfaitaires'!$F480,Listes!$E$31:$F$36,2,FALSE)),IF($C480=Listes!$B$33,IF('Dépenses forfaitaires'!$E480&lt;=Listes!$A$64,'Dépenses forfaitaires'!$E480*Listes!$A$65,IF('Dépenses forfaitaires'!$E480&gt;Listes!$D$64,'Dépenses forfaitaires'!$E480*Listes!$D$65,(('Dépenses forfaitaires'!$E480*Listes!$B$65)+Listes!$C$65)))))))</f>
        <v/>
      </c>
      <c r="Q480" s="100" t="str">
        <f t="shared" si="15"/>
        <v/>
      </c>
      <c r="R480" s="210"/>
    </row>
    <row r="481" spans="1:18" ht="29.25" customHeight="1" x14ac:dyDescent="0.25">
      <c r="A481" s="43">
        <v>475</v>
      </c>
      <c r="B481" s="19"/>
      <c r="C481" s="19"/>
      <c r="D481" s="19"/>
      <c r="E481" s="19"/>
      <c r="F481" s="19"/>
      <c r="G481" s="19"/>
      <c r="H481" s="106" t="str">
        <f>IF(C481="","",IF(C481="","",(VLOOKUP(C481,Listes!$B$31:$C$35,2,FALSE))))</f>
        <v/>
      </c>
      <c r="I481" s="210" t="str">
        <f t="shared" si="14"/>
        <v/>
      </c>
      <c r="J481" s="210"/>
      <c r="K481" s="210"/>
      <c r="L481" s="210"/>
      <c r="M481" s="100" t="str">
        <f>IF(H481="","",IF(H481="","",(VLOOKUP(H481,Listes!$C$31:$D$35,2,FALSE))))</f>
        <v/>
      </c>
      <c r="N481" s="99" t="str">
        <f>IF($H481="","",IF($C481=Listes!$B$32,IF('Dépenses forfaitaires'!$E481&lt;=Listes!$B$53,('Dépenses forfaitaires'!$E481*(VLOOKUP('Dépenses forfaitaires'!$D481,Listes!$A$54:$E$60,2,FALSE))),IF('Dépenses forfaitaires'!$E481&gt;Listes!$E$53,('Dépenses forfaitaires'!$E481*(VLOOKUP('Dépenses forfaitaires'!$D481,Listes!$A$54:$E$60,5,FALSE))),('Dépenses forfaitaires'!$E481*(VLOOKUP('Dépenses forfaitaires'!$D481,Listes!$A$54:$E$60,3,FALSE)))+(VLOOKUP('Dépenses forfaitaires'!$D481,Listes!$A$54:$E$60,4,FALSE))))))</f>
        <v/>
      </c>
      <c r="O481" s="99" t="str">
        <f>IF($H481="","",IF($C481=Listes!$B$31,IF('Dépenses forfaitaires'!$E481&lt;=Listes!$B$42,('Dépenses forfaitaires'!$E481*(VLOOKUP('Dépenses forfaitaires'!$D481,Listes!$A$43:$E$49,2,FALSE))),IF('Dépenses forfaitaires'!$E481&gt;Listes!$D$42,('Dépenses forfaitaires'!$E481*(VLOOKUP('Dépenses forfaitaires'!$D481,Listes!$A$43:$E$49,5,FALSE))),('Dépenses forfaitaires'!$E481*(VLOOKUP('Dépenses forfaitaires'!$D481,Listes!$A$43:$E$49,3,FALSE)))+(VLOOKUP('Dépenses forfaitaires'!$D481,Listes!$A$43:$E$49,4,FALSE))))))</f>
        <v/>
      </c>
      <c r="P481" s="99" t="str">
        <f>IF($H481="","",IF($C481=Listes!$B$34,Listes!$I$31,IF($C481=Listes!$B$35,(VLOOKUP('Dépenses forfaitaires'!$F481,Listes!$E$31:$F$36,2,FALSE)),IF($C481=Listes!$B$33,IF('Dépenses forfaitaires'!$E481&lt;=Listes!$A$64,'Dépenses forfaitaires'!$E481*Listes!$A$65,IF('Dépenses forfaitaires'!$E481&gt;Listes!$D$64,'Dépenses forfaitaires'!$E481*Listes!$D$65,(('Dépenses forfaitaires'!$E481*Listes!$B$65)+Listes!$C$65)))))))</f>
        <v/>
      </c>
      <c r="Q481" s="100" t="str">
        <f t="shared" si="15"/>
        <v/>
      </c>
      <c r="R481" s="210"/>
    </row>
    <row r="482" spans="1:18" ht="29.25" customHeight="1" x14ac:dyDescent="0.25">
      <c r="A482" s="43">
        <v>476</v>
      </c>
      <c r="B482" s="19"/>
      <c r="C482" s="19"/>
      <c r="D482" s="19"/>
      <c r="E482" s="19"/>
      <c r="F482" s="19"/>
      <c r="G482" s="19"/>
      <c r="H482" s="106" t="str">
        <f>IF(C482="","",IF(C482="","",(VLOOKUP(C482,Listes!$B$31:$C$35,2,FALSE))))</f>
        <v/>
      </c>
      <c r="I482" s="210" t="str">
        <f t="shared" si="14"/>
        <v/>
      </c>
      <c r="J482" s="210"/>
      <c r="K482" s="210"/>
      <c r="L482" s="210"/>
      <c r="M482" s="100" t="str">
        <f>IF(H482="","",IF(H482="","",(VLOOKUP(H482,Listes!$C$31:$D$35,2,FALSE))))</f>
        <v/>
      </c>
      <c r="N482" s="99" t="str">
        <f>IF($H482="","",IF($C482=Listes!$B$32,IF('Dépenses forfaitaires'!$E482&lt;=Listes!$B$53,('Dépenses forfaitaires'!$E482*(VLOOKUP('Dépenses forfaitaires'!$D482,Listes!$A$54:$E$60,2,FALSE))),IF('Dépenses forfaitaires'!$E482&gt;Listes!$E$53,('Dépenses forfaitaires'!$E482*(VLOOKUP('Dépenses forfaitaires'!$D482,Listes!$A$54:$E$60,5,FALSE))),('Dépenses forfaitaires'!$E482*(VLOOKUP('Dépenses forfaitaires'!$D482,Listes!$A$54:$E$60,3,FALSE)))+(VLOOKUP('Dépenses forfaitaires'!$D482,Listes!$A$54:$E$60,4,FALSE))))))</f>
        <v/>
      </c>
      <c r="O482" s="99" t="str">
        <f>IF($H482="","",IF($C482=Listes!$B$31,IF('Dépenses forfaitaires'!$E482&lt;=Listes!$B$42,('Dépenses forfaitaires'!$E482*(VLOOKUP('Dépenses forfaitaires'!$D482,Listes!$A$43:$E$49,2,FALSE))),IF('Dépenses forfaitaires'!$E482&gt;Listes!$D$42,('Dépenses forfaitaires'!$E482*(VLOOKUP('Dépenses forfaitaires'!$D482,Listes!$A$43:$E$49,5,FALSE))),('Dépenses forfaitaires'!$E482*(VLOOKUP('Dépenses forfaitaires'!$D482,Listes!$A$43:$E$49,3,FALSE)))+(VLOOKUP('Dépenses forfaitaires'!$D482,Listes!$A$43:$E$49,4,FALSE))))))</f>
        <v/>
      </c>
      <c r="P482" s="99" t="str">
        <f>IF($H482="","",IF($C482=Listes!$B$34,Listes!$I$31,IF($C482=Listes!$B$35,(VLOOKUP('Dépenses forfaitaires'!$F482,Listes!$E$31:$F$36,2,FALSE)),IF($C482=Listes!$B$33,IF('Dépenses forfaitaires'!$E482&lt;=Listes!$A$64,'Dépenses forfaitaires'!$E482*Listes!$A$65,IF('Dépenses forfaitaires'!$E482&gt;Listes!$D$64,'Dépenses forfaitaires'!$E482*Listes!$D$65,(('Dépenses forfaitaires'!$E482*Listes!$B$65)+Listes!$C$65)))))))</f>
        <v/>
      </c>
      <c r="Q482" s="100" t="str">
        <f t="shared" si="15"/>
        <v/>
      </c>
      <c r="R482" s="210"/>
    </row>
    <row r="483" spans="1:18" ht="29.25" customHeight="1" x14ac:dyDescent="0.25">
      <c r="A483" s="43">
        <v>477</v>
      </c>
      <c r="B483" s="19"/>
      <c r="C483" s="19"/>
      <c r="D483" s="19"/>
      <c r="E483" s="19"/>
      <c r="F483" s="19"/>
      <c r="G483" s="19"/>
      <c r="H483" s="106" t="str">
        <f>IF(C483="","",IF(C483="","",(VLOOKUP(C483,Listes!$B$31:$C$35,2,FALSE))))</f>
        <v/>
      </c>
      <c r="I483" s="210" t="str">
        <f t="shared" si="14"/>
        <v/>
      </c>
      <c r="J483" s="210"/>
      <c r="K483" s="210"/>
      <c r="L483" s="210"/>
      <c r="M483" s="100" t="str">
        <f>IF(H483="","",IF(H483="","",(VLOOKUP(H483,Listes!$C$31:$D$35,2,FALSE))))</f>
        <v/>
      </c>
      <c r="N483" s="99" t="str">
        <f>IF($H483="","",IF($C483=Listes!$B$32,IF('Dépenses forfaitaires'!$E483&lt;=Listes!$B$53,('Dépenses forfaitaires'!$E483*(VLOOKUP('Dépenses forfaitaires'!$D483,Listes!$A$54:$E$60,2,FALSE))),IF('Dépenses forfaitaires'!$E483&gt;Listes!$E$53,('Dépenses forfaitaires'!$E483*(VLOOKUP('Dépenses forfaitaires'!$D483,Listes!$A$54:$E$60,5,FALSE))),('Dépenses forfaitaires'!$E483*(VLOOKUP('Dépenses forfaitaires'!$D483,Listes!$A$54:$E$60,3,FALSE)))+(VLOOKUP('Dépenses forfaitaires'!$D483,Listes!$A$54:$E$60,4,FALSE))))))</f>
        <v/>
      </c>
      <c r="O483" s="99" t="str">
        <f>IF($H483="","",IF($C483=Listes!$B$31,IF('Dépenses forfaitaires'!$E483&lt;=Listes!$B$42,('Dépenses forfaitaires'!$E483*(VLOOKUP('Dépenses forfaitaires'!$D483,Listes!$A$43:$E$49,2,FALSE))),IF('Dépenses forfaitaires'!$E483&gt;Listes!$D$42,('Dépenses forfaitaires'!$E483*(VLOOKUP('Dépenses forfaitaires'!$D483,Listes!$A$43:$E$49,5,FALSE))),('Dépenses forfaitaires'!$E483*(VLOOKUP('Dépenses forfaitaires'!$D483,Listes!$A$43:$E$49,3,FALSE)))+(VLOOKUP('Dépenses forfaitaires'!$D483,Listes!$A$43:$E$49,4,FALSE))))))</f>
        <v/>
      </c>
      <c r="P483" s="99" t="str">
        <f>IF($H483="","",IF($C483=Listes!$B$34,Listes!$I$31,IF($C483=Listes!$B$35,(VLOOKUP('Dépenses forfaitaires'!$F483,Listes!$E$31:$F$36,2,FALSE)),IF($C483=Listes!$B$33,IF('Dépenses forfaitaires'!$E483&lt;=Listes!$A$64,'Dépenses forfaitaires'!$E483*Listes!$A$65,IF('Dépenses forfaitaires'!$E483&gt;Listes!$D$64,'Dépenses forfaitaires'!$E483*Listes!$D$65,(('Dépenses forfaitaires'!$E483*Listes!$B$65)+Listes!$C$65)))))))</f>
        <v/>
      </c>
      <c r="Q483" s="100" t="str">
        <f t="shared" si="15"/>
        <v/>
      </c>
      <c r="R483" s="210"/>
    </row>
    <row r="484" spans="1:18" ht="29.25" customHeight="1" x14ac:dyDescent="0.25">
      <c r="A484" s="43">
        <v>478</v>
      </c>
      <c r="B484" s="19"/>
      <c r="C484" s="19"/>
      <c r="D484" s="19"/>
      <c r="E484" s="19"/>
      <c r="F484" s="19"/>
      <c r="G484" s="19"/>
      <c r="H484" s="106" t="str">
        <f>IF(C484="","",IF(C484="","",(VLOOKUP(C484,Listes!$B$31:$C$35,2,FALSE))))</f>
        <v/>
      </c>
      <c r="I484" s="210" t="str">
        <f t="shared" si="14"/>
        <v/>
      </c>
      <c r="J484" s="210"/>
      <c r="K484" s="210"/>
      <c r="L484" s="210"/>
      <c r="M484" s="100" t="str">
        <f>IF(H484="","",IF(H484="","",(VLOOKUP(H484,Listes!$C$31:$D$35,2,FALSE))))</f>
        <v/>
      </c>
      <c r="N484" s="99" t="str">
        <f>IF($H484="","",IF($C484=Listes!$B$32,IF('Dépenses forfaitaires'!$E484&lt;=Listes!$B$53,('Dépenses forfaitaires'!$E484*(VLOOKUP('Dépenses forfaitaires'!$D484,Listes!$A$54:$E$60,2,FALSE))),IF('Dépenses forfaitaires'!$E484&gt;Listes!$E$53,('Dépenses forfaitaires'!$E484*(VLOOKUP('Dépenses forfaitaires'!$D484,Listes!$A$54:$E$60,5,FALSE))),('Dépenses forfaitaires'!$E484*(VLOOKUP('Dépenses forfaitaires'!$D484,Listes!$A$54:$E$60,3,FALSE)))+(VLOOKUP('Dépenses forfaitaires'!$D484,Listes!$A$54:$E$60,4,FALSE))))))</f>
        <v/>
      </c>
      <c r="O484" s="99" t="str">
        <f>IF($H484="","",IF($C484=Listes!$B$31,IF('Dépenses forfaitaires'!$E484&lt;=Listes!$B$42,('Dépenses forfaitaires'!$E484*(VLOOKUP('Dépenses forfaitaires'!$D484,Listes!$A$43:$E$49,2,FALSE))),IF('Dépenses forfaitaires'!$E484&gt;Listes!$D$42,('Dépenses forfaitaires'!$E484*(VLOOKUP('Dépenses forfaitaires'!$D484,Listes!$A$43:$E$49,5,FALSE))),('Dépenses forfaitaires'!$E484*(VLOOKUP('Dépenses forfaitaires'!$D484,Listes!$A$43:$E$49,3,FALSE)))+(VLOOKUP('Dépenses forfaitaires'!$D484,Listes!$A$43:$E$49,4,FALSE))))))</f>
        <v/>
      </c>
      <c r="P484" s="99" t="str">
        <f>IF($H484="","",IF($C484=Listes!$B$34,Listes!$I$31,IF($C484=Listes!$B$35,(VLOOKUP('Dépenses forfaitaires'!$F484,Listes!$E$31:$F$36,2,FALSE)),IF($C484=Listes!$B$33,IF('Dépenses forfaitaires'!$E484&lt;=Listes!$A$64,'Dépenses forfaitaires'!$E484*Listes!$A$65,IF('Dépenses forfaitaires'!$E484&gt;Listes!$D$64,'Dépenses forfaitaires'!$E484*Listes!$D$65,(('Dépenses forfaitaires'!$E484*Listes!$B$65)+Listes!$C$65)))))))</f>
        <v/>
      </c>
      <c r="Q484" s="100" t="str">
        <f t="shared" si="15"/>
        <v/>
      </c>
      <c r="R484" s="210"/>
    </row>
    <row r="485" spans="1:18" ht="29.25" customHeight="1" x14ac:dyDescent="0.25">
      <c r="A485" s="43">
        <v>479</v>
      </c>
      <c r="B485" s="19"/>
      <c r="C485" s="19"/>
      <c r="D485" s="19"/>
      <c r="E485" s="19"/>
      <c r="F485" s="19"/>
      <c r="G485" s="19"/>
      <c r="H485" s="106" t="str">
        <f>IF(C485="","",IF(C485="","",(VLOOKUP(C485,Listes!$B$31:$C$35,2,FALSE))))</f>
        <v/>
      </c>
      <c r="I485" s="210" t="str">
        <f t="shared" si="14"/>
        <v/>
      </c>
      <c r="J485" s="210"/>
      <c r="K485" s="210"/>
      <c r="L485" s="210"/>
      <c r="M485" s="100" t="str">
        <f>IF(H485="","",IF(H485="","",(VLOOKUP(H485,Listes!$C$31:$D$35,2,FALSE))))</f>
        <v/>
      </c>
      <c r="N485" s="99" t="str">
        <f>IF($H485="","",IF($C485=Listes!$B$32,IF('Dépenses forfaitaires'!$E485&lt;=Listes!$B$53,('Dépenses forfaitaires'!$E485*(VLOOKUP('Dépenses forfaitaires'!$D485,Listes!$A$54:$E$60,2,FALSE))),IF('Dépenses forfaitaires'!$E485&gt;Listes!$E$53,('Dépenses forfaitaires'!$E485*(VLOOKUP('Dépenses forfaitaires'!$D485,Listes!$A$54:$E$60,5,FALSE))),('Dépenses forfaitaires'!$E485*(VLOOKUP('Dépenses forfaitaires'!$D485,Listes!$A$54:$E$60,3,FALSE)))+(VLOOKUP('Dépenses forfaitaires'!$D485,Listes!$A$54:$E$60,4,FALSE))))))</f>
        <v/>
      </c>
      <c r="O485" s="99" t="str">
        <f>IF($H485="","",IF($C485=Listes!$B$31,IF('Dépenses forfaitaires'!$E485&lt;=Listes!$B$42,('Dépenses forfaitaires'!$E485*(VLOOKUP('Dépenses forfaitaires'!$D485,Listes!$A$43:$E$49,2,FALSE))),IF('Dépenses forfaitaires'!$E485&gt;Listes!$D$42,('Dépenses forfaitaires'!$E485*(VLOOKUP('Dépenses forfaitaires'!$D485,Listes!$A$43:$E$49,5,FALSE))),('Dépenses forfaitaires'!$E485*(VLOOKUP('Dépenses forfaitaires'!$D485,Listes!$A$43:$E$49,3,FALSE)))+(VLOOKUP('Dépenses forfaitaires'!$D485,Listes!$A$43:$E$49,4,FALSE))))))</f>
        <v/>
      </c>
      <c r="P485" s="99" t="str">
        <f>IF($H485="","",IF($C485=Listes!$B$34,Listes!$I$31,IF($C485=Listes!$B$35,(VLOOKUP('Dépenses forfaitaires'!$F485,Listes!$E$31:$F$36,2,FALSE)),IF($C485=Listes!$B$33,IF('Dépenses forfaitaires'!$E485&lt;=Listes!$A$64,'Dépenses forfaitaires'!$E485*Listes!$A$65,IF('Dépenses forfaitaires'!$E485&gt;Listes!$D$64,'Dépenses forfaitaires'!$E485*Listes!$D$65,(('Dépenses forfaitaires'!$E485*Listes!$B$65)+Listes!$C$65)))))))</f>
        <v/>
      </c>
      <c r="Q485" s="100" t="str">
        <f t="shared" si="15"/>
        <v/>
      </c>
      <c r="R485" s="210"/>
    </row>
    <row r="486" spans="1:18" ht="29.25" customHeight="1" x14ac:dyDescent="0.25">
      <c r="A486" s="43">
        <v>480</v>
      </c>
      <c r="B486" s="19"/>
      <c r="C486" s="19"/>
      <c r="D486" s="19"/>
      <c r="E486" s="19"/>
      <c r="F486" s="19"/>
      <c r="G486" s="19"/>
      <c r="H486" s="106" t="str">
        <f>IF(C486="","",IF(C486="","",(VLOOKUP(C486,Listes!$B$31:$C$35,2,FALSE))))</f>
        <v/>
      </c>
      <c r="I486" s="210" t="str">
        <f t="shared" si="14"/>
        <v/>
      </c>
      <c r="J486" s="210"/>
      <c r="K486" s="210"/>
      <c r="L486" s="210"/>
      <c r="M486" s="100" t="str">
        <f>IF(H486="","",IF(H486="","",(VLOOKUP(H486,Listes!$C$31:$D$35,2,FALSE))))</f>
        <v/>
      </c>
      <c r="N486" s="99" t="str">
        <f>IF($H486="","",IF($C486=Listes!$B$32,IF('Dépenses forfaitaires'!$E486&lt;=Listes!$B$53,('Dépenses forfaitaires'!$E486*(VLOOKUP('Dépenses forfaitaires'!$D486,Listes!$A$54:$E$60,2,FALSE))),IF('Dépenses forfaitaires'!$E486&gt;Listes!$E$53,('Dépenses forfaitaires'!$E486*(VLOOKUP('Dépenses forfaitaires'!$D486,Listes!$A$54:$E$60,5,FALSE))),('Dépenses forfaitaires'!$E486*(VLOOKUP('Dépenses forfaitaires'!$D486,Listes!$A$54:$E$60,3,FALSE)))+(VLOOKUP('Dépenses forfaitaires'!$D486,Listes!$A$54:$E$60,4,FALSE))))))</f>
        <v/>
      </c>
      <c r="O486" s="99" t="str">
        <f>IF($H486="","",IF($C486=Listes!$B$31,IF('Dépenses forfaitaires'!$E486&lt;=Listes!$B$42,('Dépenses forfaitaires'!$E486*(VLOOKUP('Dépenses forfaitaires'!$D486,Listes!$A$43:$E$49,2,FALSE))),IF('Dépenses forfaitaires'!$E486&gt;Listes!$D$42,('Dépenses forfaitaires'!$E486*(VLOOKUP('Dépenses forfaitaires'!$D486,Listes!$A$43:$E$49,5,FALSE))),('Dépenses forfaitaires'!$E486*(VLOOKUP('Dépenses forfaitaires'!$D486,Listes!$A$43:$E$49,3,FALSE)))+(VLOOKUP('Dépenses forfaitaires'!$D486,Listes!$A$43:$E$49,4,FALSE))))))</f>
        <v/>
      </c>
      <c r="P486" s="99" t="str">
        <f>IF($H486="","",IF($C486=Listes!$B$34,Listes!$I$31,IF($C486=Listes!$B$35,(VLOOKUP('Dépenses forfaitaires'!$F486,Listes!$E$31:$F$36,2,FALSE)),IF($C486=Listes!$B$33,IF('Dépenses forfaitaires'!$E486&lt;=Listes!$A$64,'Dépenses forfaitaires'!$E486*Listes!$A$65,IF('Dépenses forfaitaires'!$E486&gt;Listes!$D$64,'Dépenses forfaitaires'!$E486*Listes!$D$65,(('Dépenses forfaitaires'!$E486*Listes!$B$65)+Listes!$C$65)))))))</f>
        <v/>
      </c>
      <c r="Q486" s="100" t="str">
        <f t="shared" si="15"/>
        <v/>
      </c>
      <c r="R486" s="210"/>
    </row>
    <row r="487" spans="1:18" ht="29.25" customHeight="1" x14ac:dyDescent="0.25">
      <c r="A487" s="43">
        <v>481</v>
      </c>
      <c r="B487" s="19"/>
      <c r="C487" s="19"/>
      <c r="D487" s="19"/>
      <c r="E487" s="19"/>
      <c r="F487" s="19"/>
      <c r="G487" s="19"/>
      <c r="H487" s="106" t="str">
        <f>IF(C487="","",IF(C487="","",(VLOOKUP(C487,Listes!$B$31:$C$35,2,FALSE))))</f>
        <v/>
      </c>
      <c r="I487" s="210" t="str">
        <f t="shared" si="14"/>
        <v/>
      </c>
      <c r="J487" s="210"/>
      <c r="K487" s="210"/>
      <c r="L487" s="210"/>
      <c r="M487" s="100" t="str">
        <f>IF(H487="","",IF(H487="","",(VLOOKUP(H487,Listes!$C$31:$D$35,2,FALSE))))</f>
        <v/>
      </c>
      <c r="N487" s="99" t="str">
        <f>IF($H487="","",IF($C487=Listes!$B$32,IF('Dépenses forfaitaires'!$E487&lt;=Listes!$B$53,('Dépenses forfaitaires'!$E487*(VLOOKUP('Dépenses forfaitaires'!$D487,Listes!$A$54:$E$60,2,FALSE))),IF('Dépenses forfaitaires'!$E487&gt;Listes!$E$53,('Dépenses forfaitaires'!$E487*(VLOOKUP('Dépenses forfaitaires'!$D487,Listes!$A$54:$E$60,5,FALSE))),('Dépenses forfaitaires'!$E487*(VLOOKUP('Dépenses forfaitaires'!$D487,Listes!$A$54:$E$60,3,FALSE)))+(VLOOKUP('Dépenses forfaitaires'!$D487,Listes!$A$54:$E$60,4,FALSE))))))</f>
        <v/>
      </c>
      <c r="O487" s="99" t="str">
        <f>IF($H487="","",IF($C487=Listes!$B$31,IF('Dépenses forfaitaires'!$E487&lt;=Listes!$B$42,('Dépenses forfaitaires'!$E487*(VLOOKUP('Dépenses forfaitaires'!$D487,Listes!$A$43:$E$49,2,FALSE))),IF('Dépenses forfaitaires'!$E487&gt;Listes!$D$42,('Dépenses forfaitaires'!$E487*(VLOOKUP('Dépenses forfaitaires'!$D487,Listes!$A$43:$E$49,5,FALSE))),('Dépenses forfaitaires'!$E487*(VLOOKUP('Dépenses forfaitaires'!$D487,Listes!$A$43:$E$49,3,FALSE)))+(VLOOKUP('Dépenses forfaitaires'!$D487,Listes!$A$43:$E$49,4,FALSE))))))</f>
        <v/>
      </c>
      <c r="P487" s="99" t="str">
        <f>IF($H487="","",IF($C487=Listes!$B$34,Listes!$I$31,IF($C487=Listes!$B$35,(VLOOKUP('Dépenses forfaitaires'!$F487,Listes!$E$31:$F$36,2,FALSE)),IF($C487=Listes!$B$33,IF('Dépenses forfaitaires'!$E487&lt;=Listes!$A$64,'Dépenses forfaitaires'!$E487*Listes!$A$65,IF('Dépenses forfaitaires'!$E487&gt;Listes!$D$64,'Dépenses forfaitaires'!$E487*Listes!$D$65,(('Dépenses forfaitaires'!$E487*Listes!$B$65)+Listes!$C$65)))))))</f>
        <v/>
      </c>
      <c r="Q487" s="100" t="str">
        <f t="shared" si="15"/>
        <v/>
      </c>
      <c r="R487" s="210"/>
    </row>
    <row r="488" spans="1:18" ht="29.25" customHeight="1" x14ac:dyDescent="0.25">
      <c r="A488" s="43">
        <v>482</v>
      </c>
      <c r="B488" s="19"/>
      <c r="C488" s="19"/>
      <c r="D488" s="19"/>
      <c r="E488" s="19"/>
      <c r="F488" s="19"/>
      <c r="G488" s="19"/>
      <c r="H488" s="106" t="str">
        <f>IF(C488="","",IF(C488="","",(VLOOKUP(C488,Listes!$B$31:$C$35,2,FALSE))))</f>
        <v/>
      </c>
      <c r="I488" s="210" t="str">
        <f t="shared" si="14"/>
        <v/>
      </c>
      <c r="J488" s="210"/>
      <c r="K488" s="210"/>
      <c r="L488" s="210"/>
      <c r="M488" s="100" t="str">
        <f>IF(H488="","",IF(H488="","",(VLOOKUP(H488,Listes!$C$31:$D$35,2,FALSE))))</f>
        <v/>
      </c>
      <c r="N488" s="99" t="str">
        <f>IF($H488="","",IF($C488=Listes!$B$32,IF('Dépenses forfaitaires'!$E488&lt;=Listes!$B$53,('Dépenses forfaitaires'!$E488*(VLOOKUP('Dépenses forfaitaires'!$D488,Listes!$A$54:$E$60,2,FALSE))),IF('Dépenses forfaitaires'!$E488&gt;Listes!$E$53,('Dépenses forfaitaires'!$E488*(VLOOKUP('Dépenses forfaitaires'!$D488,Listes!$A$54:$E$60,5,FALSE))),('Dépenses forfaitaires'!$E488*(VLOOKUP('Dépenses forfaitaires'!$D488,Listes!$A$54:$E$60,3,FALSE)))+(VLOOKUP('Dépenses forfaitaires'!$D488,Listes!$A$54:$E$60,4,FALSE))))))</f>
        <v/>
      </c>
      <c r="O488" s="99" t="str">
        <f>IF($H488="","",IF($C488=Listes!$B$31,IF('Dépenses forfaitaires'!$E488&lt;=Listes!$B$42,('Dépenses forfaitaires'!$E488*(VLOOKUP('Dépenses forfaitaires'!$D488,Listes!$A$43:$E$49,2,FALSE))),IF('Dépenses forfaitaires'!$E488&gt;Listes!$D$42,('Dépenses forfaitaires'!$E488*(VLOOKUP('Dépenses forfaitaires'!$D488,Listes!$A$43:$E$49,5,FALSE))),('Dépenses forfaitaires'!$E488*(VLOOKUP('Dépenses forfaitaires'!$D488,Listes!$A$43:$E$49,3,FALSE)))+(VLOOKUP('Dépenses forfaitaires'!$D488,Listes!$A$43:$E$49,4,FALSE))))))</f>
        <v/>
      </c>
      <c r="P488" s="99" t="str">
        <f>IF($H488="","",IF($C488=Listes!$B$34,Listes!$I$31,IF($C488=Listes!$B$35,(VLOOKUP('Dépenses forfaitaires'!$F488,Listes!$E$31:$F$36,2,FALSE)),IF($C488=Listes!$B$33,IF('Dépenses forfaitaires'!$E488&lt;=Listes!$A$64,'Dépenses forfaitaires'!$E488*Listes!$A$65,IF('Dépenses forfaitaires'!$E488&gt;Listes!$D$64,'Dépenses forfaitaires'!$E488*Listes!$D$65,(('Dépenses forfaitaires'!$E488*Listes!$B$65)+Listes!$C$65)))))))</f>
        <v/>
      </c>
      <c r="Q488" s="100" t="str">
        <f t="shared" si="15"/>
        <v/>
      </c>
      <c r="R488" s="210"/>
    </row>
    <row r="489" spans="1:18" ht="29.25" customHeight="1" x14ac:dyDescent="0.25">
      <c r="A489" s="43">
        <v>483</v>
      </c>
      <c r="B489" s="19"/>
      <c r="C489" s="19"/>
      <c r="D489" s="19"/>
      <c r="E489" s="19"/>
      <c r="F489" s="19"/>
      <c r="G489" s="19"/>
      <c r="H489" s="106" t="str">
        <f>IF(C489="","",IF(C489="","",(VLOOKUP(C489,Listes!$B$31:$C$35,2,FALSE))))</f>
        <v/>
      </c>
      <c r="I489" s="210" t="str">
        <f t="shared" si="14"/>
        <v/>
      </c>
      <c r="J489" s="210"/>
      <c r="K489" s="210"/>
      <c r="L489" s="210"/>
      <c r="M489" s="100" t="str">
        <f>IF(H489="","",IF(H489="","",(VLOOKUP(H489,Listes!$C$31:$D$35,2,FALSE))))</f>
        <v/>
      </c>
      <c r="N489" s="99" t="str">
        <f>IF($H489="","",IF($C489=Listes!$B$32,IF('Dépenses forfaitaires'!$E489&lt;=Listes!$B$53,('Dépenses forfaitaires'!$E489*(VLOOKUP('Dépenses forfaitaires'!$D489,Listes!$A$54:$E$60,2,FALSE))),IF('Dépenses forfaitaires'!$E489&gt;Listes!$E$53,('Dépenses forfaitaires'!$E489*(VLOOKUP('Dépenses forfaitaires'!$D489,Listes!$A$54:$E$60,5,FALSE))),('Dépenses forfaitaires'!$E489*(VLOOKUP('Dépenses forfaitaires'!$D489,Listes!$A$54:$E$60,3,FALSE)))+(VLOOKUP('Dépenses forfaitaires'!$D489,Listes!$A$54:$E$60,4,FALSE))))))</f>
        <v/>
      </c>
      <c r="O489" s="99" t="str">
        <f>IF($H489="","",IF($C489=Listes!$B$31,IF('Dépenses forfaitaires'!$E489&lt;=Listes!$B$42,('Dépenses forfaitaires'!$E489*(VLOOKUP('Dépenses forfaitaires'!$D489,Listes!$A$43:$E$49,2,FALSE))),IF('Dépenses forfaitaires'!$E489&gt;Listes!$D$42,('Dépenses forfaitaires'!$E489*(VLOOKUP('Dépenses forfaitaires'!$D489,Listes!$A$43:$E$49,5,FALSE))),('Dépenses forfaitaires'!$E489*(VLOOKUP('Dépenses forfaitaires'!$D489,Listes!$A$43:$E$49,3,FALSE)))+(VLOOKUP('Dépenses forfaitaires'!$D489,Listes!$A$43:$E$49,4,FALSE))))))</f>
        <v/>
      </c>
      <c r="P489" s="99" t="str">
        <f>IF($H489="","",IF($C489=Listes!$B$34,Listes!$I$31,IF($C489=Listes!$B$35,(VLOOKUP('Dépenses forfaitaires'!$F489,Listes!$E$31:$F$36,2,FALSE)),IF($C489=Listes!$B$33,IF('Dépenses forfaitaires'!$E489&lt;=Listes!$A$64,'Dépenses forfaitaires'!$E489*Listes!$A$65,IF('Dépenses forfaitaires'!$E489&gt;Listes!$D$64,'Dépenses forfaitaires'!$E489*Listes!$D$65,(('Dépenses forfaitaires'!$E489*Listes!$B$65)+Listes!$C$65)))))))</f>
        <v/>
      </c>
      <c r="Q489" s="100" t="str">
        <f t="shared" si="15"/>
        <v/>
      </c>
      <c r="R489" s="210"/>
    </row>
    <row r="490" spans="1:18" ht="29.25" customHeight="1" x14ac:dyDescent="0.25">
      <c r="A490" s="43">
        <v>484</v>
      </c>
      <c r="B490" s="19"/>
      <c r="C490" s="19"/>
      <c r="D490" s="19"/>
      <c r="E490" s="19"/>
      <c r="F490" s="19"/>
      <c r="G490" s="19"/>
      <c r="H490" s="106" t="str">
        <f>IF(C490="","",IF(C490="","",(VLOOKUP(C490,Listes!$B$31:$C$35,2,FALSE))))</f>
        <v/>
      </c>
      <c r="I490" s="210" t="str">
        <f t="shared" si="14"/>
        <v/>
      </c>
      <c r="J490" s="210"/>
      <c r="K490" s="210"/>
      <c r="L490" s="210"/>
      <c r="M490" s="100" t="str">
        <f>IF(H490="","",IF(H490="","",(VLOOKUP(H490,Listes!$C$31:$D$35,2,FALSE))))</f>
        <v/>
      </c>
      <c r="N490" s="99" t="str">
        <f>IF($H490="","",IF($C490=Listes!$B$32,IF('Dépenses forfaitaires'!$E490&lt;=Listes!$B$53,('Dépenses forfaitaires'!$E490*(VLOOKUP('Dépenses forfaitaires'!$D490,Listes!$A$54:$E$60,2,FALSE))),IF('Dépenses forfaitaires'!$E490&gt;Listes!$E$53,('Dépenses forfaitaires'!$E490*(VLOOKUP('Dépenses forfaitaires'!$D490,Listes!$A$54:$E$60,5,FALSE))),('Dépenses forfaitaires'!$E490*(VLOOKUP('Dépenses forfaitaires'!$D490,Listes!$A$54:$E$60,3,FALSE)))+(VLOOKUP('Dépenses forfaitaires'!$D490,Listes!$A$54:$E$60,4,FALSE))))))</f>
        <v/>
      </c>
      <c r="O490" s="99" t="str">
        <f>IF($H490="","",IF($C490=Listes!$B$31,IF('Dépenses forfaitaires'!$E490&lt;=Listes!$B$42,('Dépenses forfaitaires'!$E490*(VLOOKUP('Dépenses forfaitaires'!$D490,Listes!$A$43:$E$49,2,FALSE))),IF('Dépenses forfaitaires'!$E490&gt;Listes!$D$42,('Dépenses forfaitaires'!$E490*(VLOOKUP('Dépenses forfaitaires'!$D490,Listes!$A$43:$E$49,5,FALSE))),('Dépenses forfaitaires'!$E490*(VLOOKUP('Dépenses forfaitaires'!$D490,Listes!$A$43:$E$49,3,FALSE)))+(VLOOKUP('Dépenses forfaitaires'!$D490,Listes!$A$43:$E$49,4,FALSE))))))</f>
        <v/>
      </c>
      <c r="P490" s="99" t="str">
        <f>IF($H490="","",IF($C490=Listes!$B$34,Listes!$I$31,IF($C490=Listes!$B$35,(VLOOKUP('Dépenses forfaitaires'!$F490,Listes!$E$31:$F$36,2,FALSE)),IF($C490=Listes!$B$33,IF('Dépenses forfaitaires'!$E490&lt;=Listes!$A$64,'Dépenses forfaitaires'!$E490*Listes!$A$65,IF('Dépenses forfaitaires'!$E490&gt;Listes!$D$64,'Dépenses forfaitaires'!$E490*Listes!$D$65,(('Dépenses forfaitaires'!$E490*Listes!$B$65)+Listes!$C$65)))))))</f>
        <v/>
      </c>
      <c r="Q490" s="100" t="str">
        <f t="shared" si="15"/>
        <v/>
      </c>
      <c r="R490" s="210"/>
    </row>
    <row r="491" spans="1:18" ht="29.25" customHeight="1" x14ac:dyDescent="0.25">
      <c r="A491" s="43">
        <v>485</v>
      </c>
      <c r="B491" s="19"/>
      <c r="C491" s="19"/>
      <c r="D491" s="19"/>
      <c r="E491" s="19"/>
      <c r="F491" s="19"/>
      <c r="G491" s="19"/>
      <c r="H491" s="106" t="str">
        <f>IF(C491="","",IF(C491="","",(VLOOKUP(C491,Listes!$B$31:$C$35,2,FALSE))))</f>
        <v/>
      </c>
      <c r="I491" s="210" t="str">
        <f t="shared" si="14"/>
        <v/>
      </c>
      <c r="J491" s="210"/>
      <c r="K491" s="210"/>
      <c r="L491" s="210"/>
      <c r="M491" s="100" t="str">
        <f>IF(H491="","",IF(H491="","",(VLOOKUP(H491,Listes!$C$31:$D$35,2,FALSE))))</f>
        <v/>
      </c>
      <c r="N491" s="99" t="str">
        <f>IF($H491="","",IF($C491=Listes!$B$32,IF('Dépenses forfaitaires'!$E491&lt;=Listes!$B$53,('Dépenses forfaitaires'!$E491*(VLOOKUP('Dépenses forfaitaires'!$D491,Listes!$A$54:$E$60,2,FALSE))),IF('Dépenses forfaitaires'!$E491&gt;Listes!$E$53,('Dépenses forfaitaires'!$E491*(VLOOKUP('Dépenses forfaitaires'!$D491,Listes!$A$54:$E$60,5,FALSE))),('Dépenses forfaitaires'!$E491*(VLOOKUP('Dépenses forfaitaires'!$D491,Listes!$A$54:$E$60,3,FALSE)))+(VLOOKUP('Dépenses forfaitaires'!$D491,Listes!$A$54:$E$60,4,FALSE))))))</f>
        <v/>
      </c>
      <c r="O491" s="99" t="str">
        <f>IF($H491="","",IF($C491=Listes!$B$31,IF('Dépenses forfaitaires'!$E491&lt;=Listes!$B$42,('Dépenses forfaitaires'!$E491*(VLOOKUP('Dépenses forfaitaires'!$D491,Listes!$A$43:$E$49,2,FALSE))),IF('Dépenses forfaitaires'!$E491&gt;Listes!$D$42,('Dépenses forfaitaires'!$E491*(VLOOKUP('Dépenses forfaitaires'!$D491,Listes!$A$43:$E$49,5,FALSE))),('Dépenses forfaitaires'!$E491*(VLOOKUP('Dépenses forfaitaires'!$D491,Listes!$A$43:$E$49,3,FALSE)))+(VLOOKUP('Dépenses forfaitaires'!$D491,Listes!$A$43:$E$49,4,FALSE))))))</f>
        <v/>
      </c>
      <c r="P491" s="99" t="str">
        <f>IF($H491="","",IF($C491=Listes!$B$34,Listes!$I$31,IF($C491=Listes!$B$35,(VLOOKUP('Dépenses forfaitaires'!$F491,Listes!$E$31:$F$36,2,FALSE)),IF($C491=Listes!$B$33,IF('Dépenses forfaitaires'!$E491&lt;=Listes!$A$64,'Dépenses forfaitaires'!$E491*Listes!$A$65,IF('Dépenses forfaitaires'!$E491&gt;Listes!$D$64,'Dépenses forfaitaires'!$E491*Listes!$D$65,(('Dépenses forfaitaires'!$E491*Listes!$B$65)+Listes!$C$65)))))))</f>
        <v/>
      </c>
      <c r="Q491" s="100" t="str">
        <f t="shared" si="15"/>
        <v/>
      </c>
      <c r="R491" s="210"/>
    </row>
    <row r="492" spans="1:18" ht="29.25" customHeight="1" x14ac:dyDescent="0.25">
      <c r="A492" s="43">
        <v>486</v>
      </c>
      <c r="B492" s="19"/>
      <c r="C492" s="19"/>
      <c r="D492" s="19"/>
      <c r="E492" s="19"/>
      <c r="F492" s="19"/>
      <c r="G492" s="19"/>
      <c r="H492" s="106" t="str">
        <f>IF(C492="","",IF(C492="","",(VLOOKUP(C492,Listes!$B$31:$C$35,2,FALSE))))</f>
        <v/>
      </c>
      <c r="I492" s="210" t="str">
        <f t="shared" si="14"/>
        <v/>
      </c>
      <c r="J492" s="210"/>
      <c r="K492" s="210"/>
      <c r="L492" s="210"/>
      <c r="M492" s="100" t="str">
        <f>IF(H492="","",IF(H492="","",(VLOOKUP(H492,Listes!$C$31:$D$35,2,FALSE))))</f>
        <v/>
      </c>
      <c r="N492" s="99" t="str">
        <f>IF($H492="","",IF($C492=Listes!$B$32,IF('Dépenses forfaitaires'!$E492&lt;=Listes!$B$53,('Dépenses forfaitaires'!$E492*(VLOOKUP('Dépenses forfaitaires'!$D492,Listes!$A$54:$E$60,2,FALSE))),IF('Dépenses forfaitaires'!$E492&gt;Listes!$E$53,('Dépenses forfaitaires'!$E492*(VLOOKUP('Dépenses forfaitaires'!$D492,Listes!$A$54:$E$60,5,FALSE))),('Dépenses forfaitaires'!$E492*(VLOOKUP('Dépenses forfaitaires'!$D492,Listes!$A$54:$E$60,3,FALSE)))+(VLOOKUP('Dépenses forfaitaires'!$D492,Listes!$A$54:$E$60,4,FALSE))))))</f>
        <v/>
      </c>
      <c r="O492" s="99" t="str">
        <f>IF($H492="","",IF($C492=Listes!$B$31,IF('Dépenses forfaitaires'!$E492&lt;=Listes!$B$42,('Dépenses forfaitaires'!$E492*(VLOOKUP('Dépenses forfaitaires'!$D492,Listes!$A$43:$E$49,2,FALSE))),IF('Dépenses forfaitaires'!$E492&gt;Listes!$D$42,('Dépenses forfaitaires'!$E492*(VLOOKUP('Dépenses forfaitaires'!$D492,Listes!$A$43:$E$49,5,FALSE))),('Dépenses forfaitaires'!$E492*(VLOOKUP('Dépenses forfaitaires'!$D492,Listes!$A$43:$E$49,3,FALSE)))+(VLOOKUP('Dépenses forfaitaires'!$D492,Listes!$A$43:$E$49,4,FALSE))))))</f>
        <v/>
      </c>
      <c r="P492" s="99" t="str">
        <f>IF($H492="","",IF($C492=Listes!$B$34,Listes!$I$31,IF($C492=Listes!$B$35,(VLOOKUP('Dépenses forfaitaires'!$F492,Listes!$E$31:$F$36,2,FALSE)),IF($C492=Listes!$B$33,IF('Dépenses forfaitaires'!$E492&lt;=Listes!$A$64,'Dépenses forfaitaires'!$E492*Listes!$A$65,IF('Dépenses forfaitaires'!$E492&gt;Listes!$D$64,'Dépenses forfaitaires'!$E492*Listes!$D$65,(('Dépenses forfaitaires'!$E492*Listes!$B$65)+Listes!$C$65)))))))</f>
        <v/>
      </c>
      <c r="Q492" s="100" t="str">
        <f t="shared" si="15"/>
        <v/>
      </c>
      <c r="R492" s="210"/>
    </row>
    <row r="493" spans="1:18" ht="29.25" customHeight="1" x14ac:dyDescent="0.25">
      <c r="A493" s="43">
        <v>487</v>
      </c>
      <c r="B493" s="19"/>
      <c r="C493" s="19"/>
      <c r="D493" s="19"/>
      <c r="E493" s="19"/>
      <c r="F493" s="19"/>
      <c r="G493" s="19"/>
      <c r="H493" s="106" t="str">
        <f>IF(C493="","",IF(C493="","",(VLOOKUP(C493,Listes!$B$31:$C$35,2,FALSE))))</f>
        <v/>
      </c>
      <c r="I493" s="210" t="str">
        <f t="shared" si="14"/>
        <v/>
      </c>
      <c r="J493" s="210"/>
      <c r="K493" s="210"/>
      <c r="L493" s="210"/>
      <c r="M493" s="100" t="str">
        <f>IF(H493="","",IF(H493="","",(VLOOKUP(H493,Listes!$C$31:$D$35,2,FALSE))))</f>
        <v/>
      </c>
      <c r="N493" s="99" t="str">
        <f>IF($H493="","",IF($C493=Listes!$B$32,IF('Dépenses forfaitaires'!$E493&lt;=Listes!$B$53,('Dépenses forfaitaires'!$E493*(VLOOKUP('Dépenses forfaitaires'!$D493,Listes!$A$54:$E$60,2,FALSE))),IF('Dépenses forfaitaires'!$E493&gt;Listes!$E$53,('Dépenses forfaitaires'!$E493*(VLOOKUP('Dépenses forfaitaires'!$D493,Listes!$A$54:$E$60,5,FALSE))),('Dépenses forfaitaires'!$E493*(VLOOKUP('Dépenses forfaitaires'!$D493,Listes!$A$54:$E$60,3,FALSE)))+(VLOOKUP('Dépenses forfaitaires'!$D493,Listes!$A$54:$E$60,4,FALSE))))))</f>
        <v/>
      </c>
      <c r="O493" s="99" t="str">
        <f>IF($H493="","",IF($C493=Listes!$B$31,IF('Dépenses forfaitaires'!$E493&lt;=Listes!$B$42,('Dépenses forfaitaires'!$E493*(VLOOKUP('Dépenses forfaitaires'!$D493,Listes!$A$43:$E$49,2,FALSE))),IF('Dépenses forfaitaires'!$E493&gt;Listes!$D$42,('Dépenses forfaitaires'!$E493*(VLOOKUP('Dépenses forfaitaires'!$D493,Listes!$A$43:$E$49,5,FALSE))),('Dépenses forfaitaires'!$E493*(VLOOKUP('Dépenses forfaitaires'!$D493,Listes!$A$43:$E$49,3,FALSE)))+(VLOOKUP('Dépenses forfaitaires'!$D493,Listes!$A$43:$E$49,4,FALSE))))))</f>
        <v/>
      </c>
      <c r="P493" s="99" t="str">
        <f>IF($H493="","",IF($C493=Listes!$B$34,Listes!$I$31,IF($C493=Listes!$B$35,(VLOOKUP('Dépenses forfaitaires'!$F493,Listes!$E$31:$F$36,2,FALSE)),IF($C493=Listes!$B$33,IF('Dépenses forfaitaires'!$E493&lt;=Listes!$A$64,'Dépenses forfaitaires'!$E493*Listes!$A$65,IF('Dépenses forfaitaires'!$E493&gt;Listes!$D$64,'Dépenses forfaitaires'!$E493*Listes!$D$65,(('Dépenses forfaitaires'!$E493*Listes!$B$65)+Listes!$C$65)))))))</f>
        <v/>
      </c>
      <c r="Q493" s="100" t="str">
        <f t="shared" si="15"/>
        <v/>
      </c>
      <c r="R493" s="210"/>
    </row>
    <row r="494" spans="1:18" ht="29.25" customHeight="1" x14ac:dyDescent="0.25">
      <c r="A494" s="43">
        <v>488</v>
      </c>
      <c r="B494" s="19"/>
      <c r="C494" s="19"/>
      <c r="D494" s="19"/>
      <c r="E494" s="19"/>
      <c r="F494" s="19"/>
      <c r="G494" s="19"/>
      <c r="H494" s="106" t="str">
        <f>IF(C494="","",IF(C494="","",(VLOOKUP(C494,Listes!$B$31:$C$35,2,FALSE))))</f>
        <v/>
      </c>
      <c r="I494" s="210" t="str">
        <f t="shared" si="14"/>
        <v/>
      </c>
      <c r="J494" s="210"/>
      <c r="K494" s="210"/>
      <c r="L494" s="210"/>
      <c r="M494" s="100" t="str">
        <f>IF(H494="","",IF(H494="","",(VLOOKUP(H494,Listes!$C$31:$D$35,2,FALSE))))</f>
        <v/>
      </c>
      <c r="N494" s="99" t="str">
        <f>IF($H494="","",IF($C494=Listes!$B$32,IF('Dépenses forfaitaires'!$E494&lt;=Listes!$B$53,('Dépenses forfaitaires'!$E494*(VLOOKUP('Dépenses forfaitaires'!$D494,Listes!$A$54:$E$60,2,FALSE))),IF('Dépenses forfaitaires'!$E494&gt;Listes!$E$53,('Dépenses forfaitaires'!$E494*(VLOOKUP('Dépenses forfaitaires'!$D494,Listes!$A$54:$E$60,5,FALSE))),('Dépenses forfaitaires'!$E494*(VLOOKUP('Dépenses forfaitaires'!$D494,Listes!$A$54:$E$60,3,FALSE)))+(VLOOKUP('Dépenses forfaitaires'!$D494,Listes!$A$54:$E$60,4,FALSE))))))</f>
        <v/>
      </c>
      <c r="O494" s="99" t="str">
        <f>IF($H494="","",IF($C494=Listes!$B$31,IF('Dépenses forfaitaires'!$E494&lt;=Listes!$B$42,('Dépenses forfaitaires'!$E494*(VLOOKUP('Dépenses forfaitaires'!$D494,Listes!$A$43:$E$49,2,FALSE))),IF('Dépenses forfaitaires'!$E494&gt;Listes!$D$42,('Dépenses forfaitaires'!$E494*(VLOOKUP('Dépenses forfaitaires'!$D494,Listes!$A$43:$E$49,5,FALSE))),('Dépenses forfaitaires'!$E494*(VLOOKUP('Dépenses forfaitaires'!$D494,Listes!$A$43:$E$49,3,FALSE)))+(VLOOKUP('Dépenses forfaitaires'!$D494,Listes!$A$43:$E$49,4,FALSE))))))</f>
        <v/>
      </c>
      <c r="P494" s="99" t="str">
        <f>IF($H494="","",IF($C494=Listes!$B$34,Listes!$I$31,IF($C494=Listes!$B$35,(VLOOKUP('Dépenses forfaitaires'!$F494,Listes!$E$31:$F$36,2,FALSE)),IF($C494=Listes!$B$33,IF('Dépenses forfaitaires'!$E494&lt;=Listes!$A$64,'Dépenses forfaitaires'!$E494*Listes!$A$65,IF('Dépenses forfaitaires'!$E494&gt;Listes!$D$64,'Dépenses forfaitaires'!$E494*Listes!$D$65,(('Dépenses forfaitaires'!$E494*Listes!$B$65)+Listes!$C$65)))))))</f>
        <v/>
      </c>
      <c r="Q494" s="100" t="str">
        <f t="shared" si="15"/>
        <v/>
      </c>
      <c r="R494" s="210"/>
    </row>
    <row r="495" spans="1:18" ht="29.25" customHeight="1" x14ac:dyDescent="0.25">
      <c r="A495" s="43">
        <v>489</v>
      </c>
      <c r="B495" s="19"/>
      <c r="C495" s="19"/>
      <c r="D495" s="19"/>
      <c r="E495" s="19"/>
      <c r="F495" s="19"/>
      <c r="G495" s="19"/>
      <c r="H495" s="106" t="str">
        <f>IF(C495="","",IF(C495="","",(VLOOKUP(C495,Listes!$B$31:$C$35,2,FALSE))))</f>
        <v/>
      </c>
      <c r="I495" s="210" t="str">
        <f t="shared" si="14"/>
        <v/>
      </c>
      <c r="J495" s="210"/>
      <c r="K495" s="210"/>
      <c r="L495" s="210"/>
      <c r="M495" s="100" t="str">
        <f>IF(H495="","",IF(H495="","",(VLOOKUP(H495,Listes!$C$31:$D$35,2,FALSE))))</f>
        <v/>
      </c>
      <c r="N495" s="99" t="str">
        <f>IF($H495="","",IF($C495=Listes!$B$32,IF('Dépenses forfaitaires'!$E495&lt;=Listes!$B$53,('Dépenses forfaitaires'!$E495*(VLOOKUP('Dépenses forfaitaires'!$D495,Listes!$A$54:$E$60,2,FALSE))),IF('Dépenses forfaitaires'!$E495&gt;Listes!$E$53,('Dépenses forfaitaires'!$E495*(VLOOKUP('Dépenses forfaitaires'!$D495,Listes!$A$54:$E$60,5,FALSE))),('Dépenses forfaitaires'!$E495*(VLOOKUP('Dépenses forfaitaires'!$D495,Listes!$A$54:$E$60,3,FALSE)))+(VLOOKUP('Dépenses forfaitaires'!$D495,Listes!$A$54:$E$60,4,FALSE))))))</f>
        <v/>
      </c>
      <c r="O495" s="99" t="str">
        <f>IF($H495="","",IF($C495=Listes!$B$31,IF('Dépenses forfaitaires'!$E495&lt;=Listes!$B$42,('Dépenses forfaitaires'!$E495*(VLOOKUP('Dépenses forfaitaires'!$D495,Listes!$A$43:$E$49,2,FALSE))),IF('Dépenses forfaitaires'!$E495&gt;Listes!$D$42,('Dépenses forfaitaires'!$E495*(VLOOKUP('Dépenses forfaitaires'!$D495,Listes!$A$43:$E$49,5,FALSE))),('Dépenses forfaitaires'!$E495*(VLOOKUP('Dépenses forfaitaires'!$D495,Listes!$A$43:$E$49,3,FALSE)))+(VLOOKUP('Dépenses forfaitaires'!$D495,Listes!$A$43:$E$49,4,FALSE))))))</f>
        <v/>
      </c>
      <c r="P495" s="99" t="str">
        <f>IF($H495="","",IF($C495=Listes!$B$34,Listes!$I$31,IF($C495=Listes!$B$35,(VLOOKUP('Dépenses forfaitaires'!$F495,Listes!$E$31:$F$36,2,FALSE)),IF($C495=Listes!$B$33,IF('Dépenses forfaitaires'!$E495&lt;=Listes!$A$64,'Dépenses forfaitaires'!$E495*Listes!$A$65,IF('Dépenses forfaitaires'!$E495&gt;Listes!$D$64,'Dépenses forfaitaires'!$E495*Listes!$D$65,(('Dépenses forfaitaires'!$E495*Listes!$B$65)+Listes!$C$65)))))))</f>
        <v/>
      </c>
      <c r="Q495" s="100" t="str">
        <f t="shared" si="15"/>
        <v/>
      </c>
      <c r="R495" s="210"/>
    </row>
    <row r="496" spans="1:18" ht="29.25" customHeight="1" x14ac:dyDescent="0.25">
      <c r="A496" s="43">
        <v>490</v>
      </c>
      <c r="B496" s="19"/>
      <c r="C496" s="19"/>
      <c r="D496" s="19"/>
      <c r="E496" s="19"/>
      <c r="F496" s="19"/>
      <c r="G496" s="19"/>
      <c r="H496" s="106" t="str">
        <f>IF(C496="","",IF(C496="","",(VLOOKUP(C496,Listes!$B$31:$C$35,2,FALSE))))</f>
        <v/>
      </c>
      <c r="I496" s="210" t="str">
        <f t="shared" si="14"/>
        <v/>
      </c>
      <c r="J496" s="210"/>
      <c r="K496" s="210"/>
      <c r="L496" s="210"/>
      <c r="M496" s="100" t="str">
        <f>IF(H496="","",IF(H496="","",(VLOOKUP(H496,Listes!$C$31:$D$35,2,FALSE))))</f>
        <v/>
      </c>
      <c r="N496" s="99" t="str">
        <f>IF($H496="","",IF($C496=Listes!$B$32,IF('Dépenses forfaitaires'!$E496&lt;=Listes!$B$53,('Dépenses forfaitaires'!$E496*(VLOOKUP('Dépenses forfaitaires'!$D496,Listes!$A$54:$E$60,2,FALSE))),IF('Dépenses forfaitaires'!$E496&gt;Listes!$E$53,('Dépenses forfaitaires'!$E496*(VLOOKUP('Dépenses forfaitaires'!$D496,Listes!$A$54:$E$60,5,FALSE))),('Dépenses forfaitaires'!$E496*(VLOOKUP('Dépenses forfaitaires'!$D496,Listes!$A$54:$E$60,3,FALSE)))+(VLOOKUP('Dépenses forfaitaires'!$D496,Listes!$A$54:$E$60,4,FALSE))))))</f>
        <v/>
      </c>
      <c r="O496" s="99" t="str">
        <f>IF($H496="","",IF($C496=Listes!$B$31,IF('Dépenses forfaitaires'!$E496&lt;=Listes!$B$42,('Dépenses forfaitaires'!$E496*(VLOOKUP('Dépenses forfaitaires'!$D496,Listes!$A$43:$E$49,2,FALSE))),IF('Dépenses forfaitaires'!$E496&gt;Listes!$D$42,('Dépenses forfaitaires'!$E496*(VLOOKUP('Dépenses forfaitaires'!$D496,Listes!$A$43:$E$49,5,FALSE))),('Dépenses forfaitaires'!$E496*(VLOOKUP('Dépenses forfaitaires'!$D496,Listes!$A$43:$E$49,3,FALSE)))+(VLOOKUP('Dépenses forfaitaires'!$D496,Listes!$A$43:$E$49,4,FALSE))))))</f>
        <v/>
      </c>
      <c r="P496" s="99" t="str">
        <f>IF($H496="","",IF($C496=Listes!$B$34,Listes!$I$31,IF($C496=Listes!$B$35,(VLOOKUP('Dépenses forfaitaires'!$F496,Listes!$E$31:$F$36,2,FALSE)),IF($C496=Listes!$B$33,IF('Dépenses forfaitaires'!$E496&lt;=Listes!$A$64,'Dépenses forfaitaires'!$E496*Listes!$A$65,IF('Dépenses forfaitaires'!$E496&gt;Listes!$D$64,'Dépenses forfaitaires'!$E496*Listes!$D$65,(('Dépenses forfaitaires'!$E496*Listes!$B$65)+Listes!$C$65)))))))</f>
        <v/>
      </c>
      <c r="Q496" s="100" t="str">
        <f t="shared" si="15"/>
        <v/>
      </c>
      <c r="R496" s="210"/>
    </row>
    <row r="497" spans="1:18" ht="29.25" customHeight="1" x14ac:dyDescent="0.25">
      <c r="A497" s="43">
        <v>491</v>
      </c>
      <c r="B497" s="19"/>
      <c r="C497" s="19"/>
      <c r="D497" s="19"/>
      <c r="E497" s="19"/>
      <c r="F497" s="19"/>
      <c r="G497" s="19"/>
      <c r="H497" s="106" t="str">
        <f>IF(C497="","",IF(C497="","",(VLOOKUP(C497,Listes!$B$31:$C$35,2,FALSE))))</f>
        <v/>
      </c>
      <c r="I497" s="210" t="str">
        <f t="shared" si="14"/>
        <v/>
      </c>
      <c r="J497" s="210"/>
      <c r="K497" s="210"/>
      <c r="L497" s="210"/>
      <c r="M497" s="100" t="str">
        <f>IF(H497="","",IF(H497="","",(VLOOKUP(H497,Listes!$C$31:$D$35,2,FALSE))))</f>
        <v/>
      </c>
      <c r="N497" s="99" t="str">
        <f>IF($H497="","",IF($C497=Listes!$B$32,IF('Dépenses forfaitaires'!$E497&lt;=Listes!$B$53,('Dépenses forfaitaires'!$E497*(VLOOKUP('Dépenses forfaitaires'!$D497,Listes!$A$54:$E$60,2,FALSE))),IF('Dépenses forfaitaires'!$E497&gt;Listes!$E$53,('Dépenses forfaitaires'!$E497*(VLOOKUP('Dépenses forfaitaires'!$D497,Listes!$A$54:$E$60,5,FALSE))),('Dépenses forfaitaires'!$E497*(VLOOKUP('Dépenses forfaitaires'!$D497,Listes!$A$54:$E$60,3,FALSE)))+(VLOOKUP('Dépenses forfaitaires'!$D497,Listes!$A$54:$E$60,4,FALSE))))))</f>
        <v/>
      </c>
      <c r="O497" s="99" t="str">
        <f>IF($H497="","",IF($C497=Listes!$B$31,IF('Dépenses forfaitaires'!$E497&lt;=Listes!$B$42,('Dépenses forfaitaires'!$E497*(VLOOKUP('Dépenses forfaitaires'!$D497,Listes!$A$43:$E$49,2,FALSE))),IF('Dépenses forfaitaires'!$E497&gt;Listes!$D$42,('Dépenses forfaitaires'!$E497*(VLOOKUP('Dépenses forfaitaires'!$D497,Listes!$A$43:$E$49,5,FALSE))),('Dépenses forfaitaires'!$E497*(VLOOKUP('Dépenses forfaitaires'!$D497,Listes!$A$43:$E$49,3,FALSE)))+(VLOOKUP('Dépenses forfaitaires'!$D497,Listes!$A$43:$E$49,4,FALSE))))))</f>
        <v/>
      </c>
      <c r="P497" s="99" t="str">
        <f>IF($H497="","",IF($C497=Listes!$B$34,Listes!$I$31,IF($C497=Listes!$B$35,(VLOOKUP('Dépenses forfaitaires'!$F497,Listes!$E$31:$F$36,2,FALSE)),IF($C497=Listes!$B$33,IF('Dépenses forfaitaires'!$E497&lt;=Listes!$A$64,'Dépenses forfaitaires'!$E497*Listes!$A$65,IF('Dépenses forfaitaires'!$E497&gt;Listes!$D$64,'Dépenses forfaitaires'!$E497*Listes!$D$65,(('Dépenses forfaitaires'!$E497*Listes!$B$65)+Listes!$C$65)))))))</f>
        <v/>
      </c>
      <c r="Q497" s="100" t="str">
        <f t="shared" si="15"/>
        <v/>
      </c>
      <c r="R497" s="210"/>
    </row>
    <row r="498" spans="1:18" ht="29.25" customHeight="1" x14ac:dyDescent="0.25">
      <c r="A498" s="43">
        <v>492</v>
      </c>
      <c r="B498" s="19"/>
      <c r="C498" s="19"/>
      <c r="D498" s="19"/>
      <c r="E498" s="19"/>
      <c r="F498" s="19"/>
      <c r="G498" s="19"/>
      <c r="H498" s="106" t="str">
        <f>IF(C498="","",IF(C498="","",(VLOOKUP(C498,Listes!$B$31:$C$35,2,FALSE))))</f>
        <v/>
      </c>
      <c r="I498" s="210" t="str">
        <f t="shared" si="14"/>
        <v/>
      </c>
      <c r="J498" s="210"/>
      <c r="K498" s="210"/>
      <c r="L498" s="210"/>
      <c r="M498" s="100" t="str">
        <f>IF(H498="","",IF(H498="","",(VLOOKUP(H498,Listes!$C$31:$D$35,2,FALSE))))</f>
        <v/>
      </c>
      <c r="N498" s="99" t="str">
        <f>IF($H498="","",IF($C498=Listes!$B$32,IF('Dépenses forfaitaires'!$E498&lt;=Listes!$B$53,('Dépenses forfaitaires'!$E498*(VLOOKUP('Dépenses forfaitaires'!$D498,Listes!$A$54:$E$60,2,FALSE))),IF('Dépenses forfaitaires'!$E498&gt;Listes!$E$53,('Dépenses forfaitaires'!$E498*(VLOOKUP('Dépenses forfaitaires'!$D498,Listes!$A$54:$E$60,5,FALSE))),('Dépenses forfaitaires'!$E498*(VLOOKUP('Dépenses forfaitaires'!$D498,Listes!$A$54:$E$60,3,FALSE)))+(VLOOKUP('Dépenses forfaitaires'!$D498,Listes!$A$54:$E$60,4,FALSE))))))</f>
        <v/>
      </c>
      <c r="O498" s="99" t="str">
        <f>IF($H498="","",IF($C498=Listes!$B$31,IF('Dépenses forfaitaires'!$E498&lt;=Listes!$B$42,('Dépenses forfaitaires'!$E498*(VLOOKUP('Dépenses forfaitaires'!$D498,Listes!$A$43:$E$49,2,FALSE))),IF('Dépenses forfaitaires'!$E498&gt;Listes!$D$42,('Dépenses forfaitaires'!$E498*(VLOOKUP('Dépenses forfaitaires'!$D498,Listes!$A$43:$E$49,5,FALSE))),('Dépenses forfaitaires'!$E498*(VLOOKUP('Dépenses forfaitaires'!$D498,Listes!$A$43:$E$49,3,FALSE)))+(VLOOKUP('Dépenses forfaitaires'!$D498,Listes!$A$43:$E$49,4,FALSE))))))</f>
        <v/>
      </c>
      <c r="P498" s="99" t="str">
        <f>IF($H498="","",IF($C498=Listes!$B$34,Listes!$I$31,IF($C498=Listes!$B$35,(VLOOKUP('Dépenses forfaitaires'!$F498,Listes!$E$31:$F$36,2,FALSE)),IF($C498=Listes!$B$33,IF('Dépenses forfaitaires'!$E498&lt;=Listes!$A$64,'Dépenses forfaitaires'!$E498*Listes!$A$65,IF('Dépenses forfaitaires'!$E498&gt;Listes!$D$64,'Dépenses forfaitaires'!$E498*Listes!$D$65,(('Dépenses forfaitaires'!$E498*Listes!$B$65)+Listes!$C$65)))))))</f>
        <v/>
      </c>
      <c r="Q498" s="100" t="str">
        <f t="shared" si="15"/>
        <v/>
      </c>
      <c r="R498" s="210"/>
    </row>
    <row r="499" spans="1:18" ht="29.25" customHeight="1" x14ac:dyDescent="0.25">
      <c r="A499" s="43">
        <v>493</v>
      </c>
      <c r="B499" s="19"/>
      <c r="C499" s="19"/>
      <c r="D499" s="19"/>
      <c r="E499" s="19"/>
      <c r="F499" s="19"/>
      <c r="G499" s="19"/>
      <c r="H499" s="106" t="str">
        <f>IF(C499="","",IF(C499="","",(VLOOKUP(C499,Listes!$B$31:$C$35,2,FALSE))))</f>
        <v/>
      </c>
      <c r="I499" s="210" t="str">
        <f t="shared" si="14"/>
        <v/>
      </c>
      <c r="J499" s="210"/>
      <c r="K499" s="210"/>
      <c r="L499" s="210"/>
      <c r="M499" s="100" t="str">
        <f>IF(H499="","",IF(H499="","",(VLOOKUP(H499,Listes!$C$31:$D$35,2,FALSE))))</f>
        <v/>
      </c>
      <c r="N499" s="99" t="str">
        <f>IF($H499="","",IF($C499=Listes!$B$32,IF('Dépenses forfaitaires'!$E499&lt;=Listes!$B$53,('Dépenses forfaitaires'!$E499*(VLOOKUP('Dépenses forfaitaires'!$D499,Listes!$A$54:$E$60,2,FALSE))),IF('Dépenses forfaitaires'!$E499&gt;Listes!$E$53,('Dépenses forfaitaires'!$E499*(VLOOKUP('Dépenses forfaitaires'!$D499,Listes!$A$54:$E$60,5,FALSE))),('Dépenses forfaitaires'!$E499*(VLOOKUP('Dépenses forfaitaires'!$D499,Listes!$A$54:$E$60,3,FALSE)))+(VLOOKUP('Dépenses forfaitaires'!$D499,Listes!$A$54:$E$60,4,FALSE))))))</f>
        <v/>
      </c>
      <c r="O499" s="99" t="str">
        <f>IF($H499="","",IF($C499=Listes!$B$31,IF('Dépenses forfaitaires'!$E499&lt;=Listes!$B$42,('Dépenses forfaitaires'!$E499*(VLOOKUP('Dépenses forfaitaires'!$D499,Listes!$A$43:$E$49,2,FALSE))),IF('Dépenses forfaitaires'!$E499&gt;Listes!$D$42,('Dépenses forfaitaires'!$E499*(VLOOKUP('Dépenses forfaitaires'!$D499,Listes!$A$43:$E$49,5,FALSE))),('Dépenses forfaitaires'!$E499*(VLOOKUP('Dépenses forfaitaires'!$D499,Listes!$A$43:$E$49,3,FALSE)))+(VLOOKUP('Dépenses forfaitaires'!$D499,Listes!$A$43:$E$49,4,FALSE))))))</f>
        <v/>
      </c>
      <c r="P499" s="99" t="str">
        <f>IF($H499="","",IF($C499=Listes!$B$34,Listes!$I$31,IF($C499=Listes!$B$35,(VLOOKUP('Dépenses forfaitaires'!$F499,Listes!$E$31:$F$36,2,FALSE)),IF($C499=Listes!$B$33,IF('Dépenses forfaitaires'!$E499&lt;=Listes!$A$64,'Dépenses forfaitaires'!$E499*Listes!$A$65,IF('Dépenses forfaitaires'!$E499&gt;Listes!$D$64,'Dépenses forfaitaires'!$E499*Listes!$D$65,(('Dépenses forfaitaires'!$E499*Listes!$B$65)+Listes!$C$65)))))))</f>
        <v/>
      </c>
      <c r="Q499" s="100" t="str">
        <f t="shared" si="15"/>
        <v/>
      </c>
      <c r="R499" s="210"/>
    </row>
    <row r="500" spans="1:18" ht="29.25" customHeight="1" x14ac:dyDescent="0.25">
      <c r="A500" s="43">
        <v>494</v>
      </c>
      <c r="B500" s="19"/>
      <c r="C500" s="19"/>
      <c r="D500" s="19"/>
      <c r="E500" s="19"/>
      <c r="F500" s="19"/>
      <c r="G500" s="19"/>
      <c r="H500" s="106" t="str">
        <f>IF(C500="","",IF(C500="","",(VLOOKUP(C500,Listes!$B$31:$C$35,2,FALSE))))</f>
        <v/>
      </c>
      <c r="I500" s="210" t="str">
        <f t="shared" si="14"/>
        <v/>
      </c>
      <c r="J500" s="210"/>
      <c r="K500" s="210"/>
      <c r="L500" s="210"/>
      <c r="M500" s="100" t="str">
        <f>IF(H500="","",IF(H500="","",(VLOOKUP(H500,Listes!$C$31:$D$35,2,FALSE))))</f>
        <v/>
      </c>
      <c r="N500" s="99" t="str">
        <f>IF($H500="","",IF($C500=Listes!$B$32,IF('Dépenses forfaitaires'!$E500&lt;=Listes!$B$53,('Dépenses forfaitaires'!$E500*(VLOOKUP('Dépenses forfaitaires'!$D500,Listes!$A$54:$E$60,2,FALSE))),IF('Dépenses forfaitaires'!$E500&gt;Listes!$E$53,('Dépenses forfaitaires'!$E500*(VLOOKUP('Dépenses forfaitaires'!$D500,Listes!$A$54:$E$60,5,FALSE))),('Dépenses forfaitaires'!$E500*(VLOOKUP('Dépenses forfaitaires'!$D500,Listes!$A$54:$E$60,3,FALSE)))+(VLOOKUP('Dépenses forfaitaires'!$D500,Listes!$A$54:$E$60,4,FALSE))))))</f>
        <v/>
      </c>
      <c r="O500" s="99" t="str">
        <f>IF($H500="","",IF($C500=Listes!$B$31,IF('Dépenses forfaitaires'!$E500&lt;=Listes!$B$42,('Dépenses forfaitaires'!$E500*(VLOOKUP('Dépenses forfaitaires'!$D500,Listes!$A$43:$E$49,2,FALSE))),IF('Dépenses forfaitaires'!$E500&gt;Listes!$D$42,('Dépenses forfaitaires'!$E500*(VLOOKUP('Dépenses forfaitaires'!$D500,Listes!$A$43:$E$49,5,FALSE))),('Dépenses forfaitaires'!$E500*(VLOOKUP('Dépenses forfaitaires'!$D500,Listes!$A$43:$E$49,3,FALSE)))+(VLOOKUP('Dépenses forfaitaires'!$D500,Listes!$A$43:$E$49,4,FALSE))))))</f>
        <v/>
      </c>
      <c r="P500" s="99" t="str">
        <f>IF($H500="","",IF($C500=Listes!$B$34,Listes!$I$31,IF($C500=Listes!$B$35,(VLOOKUP('Dépenses forfaitaires'!$F500,Listes!$E$31:$F$36,2,FALSE)),IF($C500=Listes!$B$33,IF('Dépenses forfaitaires'!$E500&lt;=Listes!$A$64,'Dépenses forfaitaires'!$E500*Listes!$A$65,IF('Dépenses forfaitaires'!$E500&gt;Listes!$D$64,'Dépenses forfaitaires'!$E500*Listes!$D$65,(('Dépenses forfaitaires'!$E500*Listes!$B$65)+Listes!$C$65)))))))</f>
        <v/>
      </c>
      <c r="Q500" s="100" t="str">
        <f t="shared" si="15"/>
        <v/>
      </c>
      <c r="R500" s="210"/>
    </row>
    <row r="501" spans="1:18" ht="29.25" customHeight="1" x14ac:dyDescent="0.25">
      <c r="A501" s="43">
        <v>495</v>
      </c>
      <c r="B501" s="19"/>
      <c r="C501" s="19"/>
      <c r="D501" s="19"/>
      <c r="E501" s="19"/>
      <c r="F501" s="19"/>
      <c r="G501" s="19"/>
      <c r="H501" s="106" t="str">
        <f>IF(C501="","",IF(C501="","",(VLOOKUP(C501,Listes!$B$31:$C$35,2,FALSE))))</f>
        <v/>
      </c>
      <c r="I501" s="210" t="str">
        <f t="shared" si="14"/>
        <v/>
      </c>
      <c r="J501" s="210"/>
      <c r="K501" s="210"/>
      <c r="L501" s="210"/>
      <c r="M501" s="100" t="str">
        <f>IF(H501="","",IF(H501="","",(VLOOKUP(H501,Listes!$C$31:$D$35,2,FALSE))))</f>
        <v/>
      </c>
      <c r="N501" s="99" t="str">
        <f>IF($H501="","",IF($C501=Listes!$B$32,IF('Dépenses forfaitaires'!$E501&lt;=Listes!$B$53,('Dépenses forfaitaires'!$E501*(VLOOKUP('Dépenses forfaitaires'!$D501,Listes!$A$54:$E$60,2,FALSE))),IF('Dépenses forfaitaires'!$E501&gt;Listes!$E$53,('Dépenses forfaitaires'!$E501*(VLOOKUP('Dépenses forfaitaires'!$D501,Listes!$A$54:$E$60,5,FALSE))),('Dépenses forfaitaires'!$E501*(VLOOKUP('Dépenses forfaitaires'!$D501,Listes!$A$54:$E$60,3,FALSE)))+(VLOOKUP('Dépenses forfaitaires'!$D501,Listes!$A$54:$E$60,4,FALSE))))))</f>
        <v/>
      </c>
      <c r="O501" s="99" t="str">
        <f>IF($H501="","",IF($C501=Listes!$B$31,IF('Dépenses forfaitaires'!$E501&lt;=Listes!$B$42,('Dépenses forfaitaires'!$E501*(VLOOKUP('Dépenses forfaitaires'!$D501,Listes!$A$43:$E$49,2,FALSE))),IF('Dépenses forfaitaires'!$E501&gt;Listes!$D$42,('Dépenses forfaitaires'!$E501*(VLOOKUP('Dépenses forfaitaires'!$D501,Listes!$A$43:$E$49,5,FALSE))),('Dépenses forfaitaires'!$E501*(VLOOKUP('Dépenses forfaitaires'!$D501,Listes!$A$43:$E$49,3,FALSE)))+(VLOOKUP('Dépenses forfaitaires'!$D501,Listes!$A$43:$E$49,4,FALSE))))))</f>
        <v/>
      </c>
      <c r="P501" s="99" t="str">
        <f>IF($H501="","",IF($C501=Listes!$B$34,Listes!$I$31,IF($C501=Listes!$B$35,(VLOOKUP('Dépenses forfaitaires'!$F501,Listes!$E$31:$F$36,2,FALSE)),IF($C501=Listes!$B$33,IF('Dépenses forfaitaires'!$E501&lt;=Listes!$A$64,'Dépenses forfaitaires'!$E501*Listes!$A$65,IF('Dépenses forfaitaires'!$E501&gt;Listes!$D$64,'Dépenses forfaitaires'!$E501*Listes!$D$65,(('Dépenses forfaitaires'!$E501*Listes!$B$65)+Listes!$C$65)))))))</f>
        <v/>
      </c>
      <c r="Q501" s="100" t="str">
        <f t="shared" si="15"/>
        <v/>
      </c>
      <c r="R501" s="210"/>
    </row>
    <row r="502" spans="1:18" ht="29.25" customHeight="1" x14ac:dyDescent="0.25">
      <c r="A502" s="43">
        <v>496</v>
      </c>
      <c r="B502" s="19"/>
      <c r="C502" s="19"/>
      <c r="D502" s="19"/>
      <c r="E502" s="19"/>
      <c r="F502" s="19"/>
      <c r="G502" s="19"/>
      <c r="H502" s="106" t="str">
        <f>IF(C502="","",IF(C502="","",(VLOOKUP(C502,Listes!$B$31:$C$35,2,FALSE))))</f>
        <v/>
      </c>
      <c r="I502" s="210" t="str">
        <f t="shared" si="14"/>
        <v/>
      </c>
      <c r="J502" s="210"/>
      <c r="K502" s="210"/>
      <c r="L502" s="210"/>
      <c r="M502" s="100" t="str">
        <f>IF(H502="","",IF(H502="","",(VLOOKUP(H502,Listes!$C$31:$D$35,2,FALSE))))</f>
        <v/>
      </c>
      <c r="N502" s="99" t="str">
        <f>IF($H502="","",IF($C502=Listes!$B$32,IF('Dépenses forfaitaires'!$E502&lt;=Listes!$B$53,('Dépenses forfaitaires'!$E502*(VLOOKUP('Dépenses forfaitaires'!$D502,Listes!$A$54:$E$60,2,FALSE))),IF('Dépenses forfaitaires'!$E502&gt;Listes!$E$53,('Dépenses forfaitaires'!$E502*(VLOOKUP('Dépenses forfaitaires'!$D502,Listes!$A$54:$E$60,5,FALSE))),('Dépenses forfaitaires'!$E502*(VLOOKUP('Dépenses forfaitaires'!$D502,Listes!$A$54:$E$60,3,FALSE)))+(VLOOKUP('Dépenses forfaitaires'!$D502,Listes!$A$54:$E$60,4,FALSE))))))</f>
        <v/>
      </c>
      <c r="O502" s="99" t="str">
        <f>IF($H502="","",IF($C502=Listes!$B$31,IF('Dépenses forfaitaires'!$E502&lt;=Listes!$B$42,('Dépenses forfaitaires'!$E502*(VLOOKUP('Dépenses forfaitaires'!$D502,Listes!$A$43:$E$49,2,FALSE))),IF('Dépenses forfaitaires'!$E502&gt;Listes!$D$42,('Dépenses forfaitaires'!$E502*(VLOOKUP('Dépenses forfaitaires'!$D502,Listes!$A$43:$E$49,5,FALSE))),('Dépenses forfaitaires'!$E502*(VLOOKUP('Dépenses forfaitaires'!$D502,Listes!$A$43:$E$49,3,FALSE)))+(VLOOKUP('Dépenses forfaitaires'!$D502,Listes!$A$43:$E$49,4,FALSE))))))</f>
        <v/>
      </c>
      <c r="P502" s="99" t="str">
        <f>IF($H502="","",IF($C502=Listes!$B$34,Listes!$I$31,IF($C502=Listes!$B$35,(VLOOKUP('Dépenses forfaitaires'!$F502,Listes!$E$31:$F$36,2,FALSE)),IF($C502=Listes!$B$33,IF('Dépenses forfaitaires'!$E502&lt;=Listes!$A$64,'Dépenses forfaitaires'!$E502*Listes!$A$65,IF('Dépenses forfaitaires'!$E502&gt;Listes!$D$64,'Dépenses forfaitaires'!$E502*Listes!$D$65,(('Dépenses forfaitaires'!$E502*Listes!$B$65)+Listes!$C$65)))))))</f>
        <v/>
      </c>
      <c r="Q502" s="100" t="str">
        <f t="shared" si="15"/>
        <v/>
      </c>
      <c r="R502" s="210"/>
    </row>
    <row r="503" spans="1:18" ht="29.25" customHeight="1" x14ac:dyDescent="0.25">
      <c r="A503" s="43">
        <v>497</v>
      </c>
      <c r="B503" s="19"/>
      <c r="C503" s="19"/>
      <c r="D503" s="19"/>
      <c r="E503" s="19"/>
      <c r="F503" s="19"/>
      <c r="G503" s="19"/>
      <c r="H503" s="106" t="str">
        <f>IF(C503="","",IF(C503="","",(VLOOKUP(C503,Listes!$B$31:$C$35,2,FALSE))))</f>
        <v/>
      </c>
      <c r="I503" s="210" t="str">
        <f t="shared" si="14"/>
        <v/>
      </c>
      <c r="J503" s="210"/>
      <c r="K503" s="210"/>
      <c r="L503" s="210"/>
      <c r="M503" s="100" t="str">
        <f>IF(H503="","",IF(H503="","",(VLOOKUP(H503,Listes!$C$31:$D$35,2,FALSE))))</f>
        <v/>
      </c>
      <c r="N503" s="99" t="str">
        <f>IF($H503="","",IF($C503=Listes!$B$32,IF('Dépenses forfaitaires'!$E503&lt;=Listes!$B$53,('Dépenses forfaitaires'!$E503*(VLOOKUP('Dépenses forfaitaires'!$D503,Listes!$A$54:$E$60,2,FALSE))),IF('Dépenses forfaitaires'!$E503&gt;Listes!$E$53,('Dépenses forfaitaires'!$E503*(VLOOKUP('Dépenses forfaitaires'!$D503,Listes!$A$54:$E$60,5,FALSE))),('Dépenses forfaitaires'!$E503*(VLOOKUP('Dépenses forfaitaires'!$D503,Listes!$A$54:$E$60,3,FALSE)))+(VLOOKUP('Dépenses forfaitaires'!$D503,Listes!$A$54:$E$60,4,FALSE))))))</f>
        <v/>
      </c>
      <c r="O503" s="99" t="str">
        <f>IF($H503="","",IF($C503=Listes!$B$31,IF('Dépenses forfaitaires'!$E503&lt;=Listes!$B$42,('Dépenses forfaitaires'!$E503*(VLOOKUP('Dépenses forfaitaires'!$D503,Listes!$A$43:$E$49,2,FALSE))),IF('Dépenses forfaitaires'!$E503&gt;Listes!$D$42,('Dépenses forfaitaires'!$E503*(VLOOKUP('Dépenses forfaitaires'!$D503,Listes!$A$43:$E$49,5,FALSE))),('Dépenses forfaitaires'!$E503*(VLOOKUP('Dépenses forfaitaires'!$D503,Listes!$A$43:$E$49,3,FALSE)))+(VLOOKUP('Dépenses forfaitaires'!$D503,Listes!$A$43:$E$49,4,FALSE))))))</f>
        <v/>
      </c>
      <c r="P503" s="99" t="str">
        <f>IF($H503="","",IF($C503=Listes!$B$34,Listes!$I$31,IF($C503=Listes!$B$35,(VLOOKUP('Dépenses forfaitaires'!$F503,Listes!$E$31:$F$36,2,FALSE)),IF($C503=Listes!$B$33,IF('Dépenses forfaitaires'!$E503&lt;=Listes!$A$64,'Dépenses forfaitaires'!$E503*Listes!$A$65,IF('Dépenses forfaitaires'!$E503&gt;Listes!$D$64,'Dépenses forfaitaires'!$E503*Listes!$D$65,(('Dépenses forfaitaires'!$E503*Listes!$B$65)+Listes!$C$65)))))))</f>
        <v/>
      </c>
      <c r="Q503" s="100" t="str">
        <f t="shared" si="15"/>
        <v/>
      </c>
      <c r="R503" s="210"/>
    </row>
    <row r="504" spans="1:18" ht="29.25" customHeight="1" x14ac:dyDescent="0.25">
      <c r="A504" s="43">
        <v>498</v>
      </c>
      <c r="B504" s="19"/>
      <c r="C504" s="19"/>
      <c r="D504" s="19"/>
      <c r="E504" s="19"/>
      <c r="F504" s="19"/>
      <c r="G504" s="19"/>
      <c r="H504" s="106" t="str">
        <f>IF(C504="","",IF(C504="","",(VLOOKUP(C504,Listes!$B$31:$C$35,2,FALSE))))</f>
        <v/>
      </c>
      <c r="I504" s="210" t="str">
        <f t="shared" si="14"/>
        <v/>
      </c>
      <c r="J504" s="210"/>
      <c r="K504" s="210"/>
      <c r="L504" s="210"/>
      <c r="M504" s="100" t="str">
        <f>IF(H504="","",IF(H504="","",(VLOOKUP(H504,Listes!$C$31:$D$35,2,FALSE))))</f>
        <v/>
      </c>
      <c r="N504" s="99" t="str">
        <f>IF($H504="","",IF($C504=Listes!$B$32,IF('Dépenses forfaitaires'!$E504&lt;=Listes!$B$53,('Dépenses forfaitaires'!$E504*(VLOOKUP('Dépenses forfaitaires'!$D504,Listes!$A$54:$E$60,2,FALSE))),IF('Dépenses forfaitaires'!$E504&gt;Listes!$E$53,('Dépenses forfaitaires'!$E504*(VLOOKUP('Dépenses forfaitaires'!$D504,Listes!$A$54:$E$60,5,FALSE))),('Dépenses forfaitaires'!$E504*(VLOOKUP('Dépenses forfaitaires'!$D504,Listes!$A$54:$E$60,3,FALSE)))+(VLOOKUP('Dépenses forfaitaires'!$D504,Listes!$A$54:$E$60,4,FALSE))))))</f>
        <v/>
      </c>
      <c r="O504" s="99" t="str">
        <f>IF($H504="","",IF($C504=Listes!$B$31,IF('Dépenses forfaitaires'!$E504&lt;=Listes!$B$42,('Dépenses forfaitaires'!$E504*(VLOOKUP('Dépenses forfaitaires'!$D504,Listes!$A$43:$E$49,2,FALSE))),IF('Dépenses forfaitaires'!$E504&gt;Listes!$D$42,('Dépenses forfaitaires'!$E504*(VLOOKUP('Dépenses forfaitaires'!$D504,Listes!$A$43:$E$49,5,FALSE))),('Dépenses forfaitaires'!$E504*(VLOOKUP('Dépenses forfaitaires'!$D504,Listes!$A$43:$E$49,3,FALSE)))+(VLOOKUP('Dépenses forfaitaires'!$D504,Listes!$A$43:$E$49,4,FALSE))))))</f>
        <v/>
      </c>
      <c r="P504" s="99" t="str">
        <f>IF($H504="","",IF($C504=Listes!$B$34,Listes!$I$31,IF($C504=Listes!$B$35,(VLOOKUP('Dépenses forfaitaires'!$F504,Listes!$E$31:$F$36,2,FALSE)),IF($C504=Listes!$B$33,IF('Dépenses forfaitaires'!$E504&lt;=Listes!$A$64,'Dépenses forfaitaires'!$E504*Listes!$A$65,IF('Dépenses forfaitaires'!$E504&gt;Listes!$D$64,'Dépenses forfaitaires'!$E504*Listes!$D$65,(('Dépenses forfaitaires'!$E504*Listes!$B$65)+Listes!$C$65)))))))</f>
        <v/>
      </c>
      <c r="Q504" s="100" t="str">
        <f t="shared" si="15"/>
        <v/>
      </c>
      <c r="R504" s="210"/>
    </row>
    <row r="505" spans="1:18" ht="29.25" customHeight="1" x14ac:dyDescent="0.25">
      <c r="A505" s="43">
        <v>499</v>
      </c>
      <c r="B505" s="19"/>
      <c r="C505" s="19"/>
      <c r="D505" s="19"/>
      <c r="E505" s="19"/>
      <c r="F505" s="19"/>
      <c r="G505" s="19"/>
      <c r="H505" s="106" t="str">
        <f>IF(C505="","",IF(C505="","",(VLOOKUP(C505,Listes!$B$31:$C$35,2,FALSE))))</f>
        <v/>
      </c>
      <c r="I505" s="210" t="str">
        <f t="shared" si="14"/>
        <v/>
      </c>
      <c r="J505" s="210"/>
      <c r="K505" s="210"/>
      <c r="L505" s="210"/>
      <c r="M505" s="100" t="str">
        <f>IF(H505="","",IF(H505="","",(VLOOKUP(H505,Listes!$C$31:$D$35,2,FALSE))))</f>
        <v/>
      </c>
      <c r="N505" s="99" t="str">
        <f>IF($H505="","",IF($C505=Listes!$B$32,IF('Dépenses forfaitaires'!$E505&lt;=Listes!$B$53,('Dépenses forfaitaires'!$E505*(VLOOKUP('Dépenses forfaitaires'!$D505,Listes!$A$54:$E$60,2,FALSE))),IF('Dépenses forfaitaires'!$E505&gt;Listes!$E$53,('Dépenses forfaitaires'!$E505*(VLOOKUP('Dépenses forfaitaires'!$D505,Listes!$A$54:$E$60,5,FALSE))),('Dépenses forfaitaires'!$E505*(VLOOKUP('Dépenses forfaitaires'!$D505,Listes!$A$54:$E$60,3,FALSE)))+(VLOOKUP('Dépenses forfaitaires'!$D505,Listes!$A$54:$E$60,4,FALSE))))))</f>
        <v/>
      </c>
      <c r="O505" s="99" t="str">
        <f>IF($H505="","",IF($C505=Listes!$B$31,IF('Dépenses forfaitaires'!$E505&lt;=Listes!$B$42,('Dépenses forfaitaires'!$E505*(VLOOKUP('Dépenses forfaitaires'!$D505,Listes!$A$43:$E$49,2,FALSE))),IF('Dépenses forfaitaires'!$E505&gt;Listes!$D$42,('Dépenses forfaitaires'!$E505*(VLOOKUP('Dépenses forfaitaires'!$D505,Listes!$A$43:$E$49,5,FALSE))),('Dépenses forfaitaires'!$E505*(VLOOKUP('Dépenses forfaitaires'!$D505,Listes!$A$43:$E$49,3,FALSE)))+(VLOOKUP('Dépenses forfaitaires'!$D505,Listes!$A$43:$E$49,4,FALSE))))))</f>
        <v/>
      </c>
      <c r="P505" s="99" t="str">
        <f>IF($H505="","",IF($C505=Listes!$B$34,Listes!$I$31,IF($C505=Listes!$B$35,(VLOOKUP('Dépenses forfaitaires'!$F505,Listes!$E$31:$F$36,2,FALSE)),IF($C505=Listes!$B$33,IF('Dépenses forfaitaires'!$E505&lt;=Listes!$A$64,'Dépenses forfaitaires'!$E505*Listes!$A$65,IF('Dépenses forfaitaires'!$E505&gt;Listes!$D$64,'Dépenses forfaitaires'!$E505*Listes!$D$65,(('Dépenses forfaitaires'!$E505*Listes!$B$65)+Listes!$C$65)))))))</f>
        <v/>
      </c>
      <c r="Q505" s="100" t="str">
        <f t="shared" si="15"/>
        <v/>
      </c>
      <c r="R505" s="210"/>
    </row>
    <row r="506" spans="1:18" ht="29.25" customHeight="1" thickBot="1" x14ac:dyDescent="0.3">
      <c r="A506" s="44">
        <v>500</v>
      </c>
      <c r="B506" s="19"/>
      <c r="C506" s="19"/>
      <c r="D506" s="19"/>
      <c r="E506" s="19"/>
      <c r="F506" s="19"/>
      <c r="G506" s="19"/>
      <c r="H506" s="106" t="str">
        <f>IF(C506="","",IF(C506="","",(VLOOKUP(C506,Listes!$B$31:$C$35,2,FALSE))))</f>
        <v/>
      </c>
      <c r="I506" s="210" t="str">
        <f t="shared" si="14"/>
        <v/>
      </c>
      <c r="J506" s="210"/>
      <c r="K506" s="210"/>
      <c r="L506" s="210"/>
      <c r="M506" s="100" t="str">
        <f>IF(H506="","",IF(H506="","",(VLOOKUP(H506,Listes!$C$31:$D$35,2,FALSE))))</f>
        <v/>
      </c>
      <c r="N506" s="99" t="str">
        <f>IF($H506="","",IF($C506=Listes!$B$32,IF('Dépenses forfaitaires'!$E506&lt;=Listes!$B$53,('Dépenses forfaitaires'!$E506*(VLOOKUP('Dépenses forfaitaires'!$D506,Listes!$A$54:$E$60,2,FALSE))),IF('Dépenses forfaitaires'!$E506&gt;Listes!$E$53,('Dépenses forfaitaires'!$E506*(VLOOKUP('Dépenses forfaitaires'!$D506,Listes!$A$54:$E$60,5,FALSE))),('Dépenses forfaitaires'!$E506*(VLOOKUP('Dépenses forfaitaires'!$D506,Listes!$A$54:$E$60,3,FALSE)))+(VLOOKUP('Dépenses forfaitaires'!$D506,Listes!$A$54:$E$60,4,FALSE))))))</f>
        <v/>
      </c>
      <c r="O506" s="99" t="str">
        <f>IF($H506="","",IF($C506=Listes!$B$31,IF('Dépenses forfaitaires'!$E506&lt;=Listes!$B$42,('Dépenses forfaitaires'!$E506*(VLOOKUP('Dépenses forfaitaires'!$D506,Listes!$A$43:$E$49,2,FALSE))),IF('Dépenses forfaitaires'!$E506&gt;Listes!$D$42,('Dépenses forfaitaires'!$E506*(VLOOKUP('Dépenses forfaitaires'!$D506,Listes!$A$43:$E$49,5,FALSE))),('Dépenses forfaitaires'!$E506*(VLOOKUP('Dépenses forfaitaires'!$D506,Listes!$A$43:$E$49,3,FALSE)))+(VLOOKUP('Dépenses forfaitaires'!$D506,Listes!$A$43:$E$49,4,FALSE))))))</f>
        <v/>
      </c>
      <c r="P506" s="99" t="str">
        <f>IF($H506="","",IF($C506=Listes!$B$34,Listes!$I$31,IF($C506=Listes!$B$35,(VLOOKUP('Dépenses forfaitaires'!$F506,Listes!$E$31:$F$36,2,FALSE)),IF($C506=Listes!$B$33,IF('Dépenses forfaitaires'!$E506&lt;=Listes!$A$64,'Dépenses forfaitaires'!$E506*Listes!$A$65,IF('Dépenses forfaitaires'!$E506&gt;Listes!$D$64,'Dépenses forfaitaires'!$E506*Listes!$D$65,(('Dépenses forfaitaires'!$E506*Listes!$B$65)+Listes!$C$65)))))))</f>
        <v/>
      </c>
      <c r="Q506" s="100" t="str">
        <f t="shared" si="15"/>
        <v/>
      </c>
      <c r="R506" s="210"/>
    </row>
    <row r="507" spans="1:18" s="45" customFormat="1" ht="29.25" customHeight="1" thickBot="1" x14ac:dyDescent="0.35">
      <c r="J507" s="303"/>
      <c r="M507" s="207" t="s">
        <v>35</v>
      </c>
      <c r="N507" s="208"/>
      <c r="Q507" s="209">
        <f>SUM(Q7:Q506)</f>
        <v>0</v>
      </c>
      <c r="R507" s="30"/>
    </row>
  </sheetData>
  <sheetProtection password="C903" sheet="1" objects="1" scenarios="1"/>
  <mergeCells count="6">
    <mergeCell ref="A1:R1"/>
    <mergeCell ref="A2:R2"/>
    <mergeCell ref="A3:A4"/>
    <mergeCell ref="D4:E4"/>
    <mergeCell ref="N3:P3"/>
    <mergeCell ref="N4:P4"/>
  </mergeCells>
  <conditionalFormatting sqref="D7:D506">
    <cfRule type="expression" dxfId="63" priority="234">
      <formula>$C7="Frais de déplacement Cyclomoteurs"</formula>
    </cfRule>
  </conditionalFormatting>
  <conditionalFormatting sqref="D7:E506">
    <cfRule type="expression" dxfId="62" priority="232">
      <formula>$C7="Frais d'hébergement"</formula>
    </cfRule>
  </conditionalFormatting>
  <conditionalFormatting sqref="D7:F506">
    <cfRule type="expression" dxfId="61" priority="1">
      <formula>$C7="Frais de restauration"</formula>
    </cfRule>
  </conditionalFormatting>
  <conditionalFormatting sqref="E7:E10">
    <cfRule type="expression" dxfId="60" priority="7">
      <formula>$C7="Frais d'hébergement"</formula>
    </cfRule>
    <cfRule type="expression" dxfId="59" priority="8">
      <formula>$C7="Frais de restauration"</formula>
    </cfRule>
  </conditionalFormatting>
  <conditionalFormatting sqref="F7:F506">
    <cfRule type="expression" dxfId="58" priority="240">
      <formula>$C7="Frais de déplacement Cyclomoteurs"</formula>
    </cfRule>
    <cfRule type="expression" dxfId="57" priority="243">
      <formula>$C7="Frais de déplacement Motocyclettes"</formula>
    </cfRule>
    <cfRule type="expression" dxfId="56" priority="244">
      <formula>$C7="Frais de déplacement Voitures"</formula>
    </cfRule>
  </conditionalFormatting>
  <conditionalFormatting sqref="I7:I506">
    <cfRule type="expression" dxfId="55" priority="2">
      <formula>$H7="Frais de déplacement (barèmes kilométriques) "</formula>
    </cfRule>
  </conditionalFormatting>
  <dataValidations count="2">
    <dataValidation type="decimal" operator="greaterThan" allowBlank="1" showInputMessage="1" showErrorMessage="1" sqref="Q7:Q506">
      <formula1>0</formula1>
    </dataValidation>
    <dataValidation showInputMessage="1" showErrorMessage="1" sqref="H7:H506 K6:L6"/>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Listes!$A$31:$A$37</xm:f>
          </x14:formula1>
          <xm:sqref>D7:D506</xm:sqref>
        </x14:dataValidation>
        <x14:dataValidation type="list" allowBlank="1" showInputMessage="1" showErrorMessage="1">
          <x14:formula1>
            <xm:f>Listes!$E$31:$E$36</xm:f>
          </x14:formula1>
          <xm:sqref>F7:F506</xm:sqref>
        </x14:dataValidation>
        <x14:dataValidation type="list" allowBlank="1" showInputMessage="1" showErrorMessage="1">
          <x14:formula1>
            <xm:f>Listes!$B$31:$B$35</xm:f>
          </x14:formula1>
          <xm:sqref>C7:C506</xm:sqref>
        </x14:dataValidation>
        <x14:dataValidation type="list" allowBlank="1" showInputMessage="1" showErrorMessage="1">
          <x14:formula1>
            <xm:f>Listes!$C$11:$C$12</xm:f>
          </x14:formula1>
          <xm:sqref>J7:J506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P175"/>
  <sheetViews>
    <sheetView showGridLines="0" zoomScale="80" zoomScaleNormal="80" workbookViewId="0">
      <selection activeCell="G20" sqref="G20"/>
    </sheetView>
  </sheetViews>
  <sheetFormatPr baseColWidth="10" defaultColWidth="23.140625" defaultRowHeight="15" x14ac:dyDescent="0.25"/>
  <cols>
    <col min="1" max="1" width="5" style="156" customWidth="1"/>
    <col min="2" max="2" width="48" style="156" customWidth="1"/>
    <col min="3" max="3" width="23.140625" style="156"/>
    <col min="4" max="4" width="23.85546875" style="156" customWidth="1"/>
    <col min="5" max="5" width="28.5703125" style="156" customWidth="1"/>
    <col min="6" max="6" width="41" style="156" customWidth="1"/>
    <col min="7" max="7" width="29" style="156" customWidth="1"/>
    <col min="8" max="8" width="29.85546875" style="156" customWidth="1"/>
    <col min="9" max="9" width="44.7109375" style="156" customWidth="1"/>
    <col min="10" max="10" width="30.28515625" style="156" customWidth="1"/>
    <col min="11" max="11" width="30.28515625" style="440" customWidth="1"/>
    <col min="12" max="12" width="35.140625" style="156" customWidth="1"/>
    <col min="13" max="13" width="29.7109375" style="156" customWidth="1"/>
    <col min="14" max="14" width="42.5703125" style="156" customWidth="1"/>
    <col min="15" max="15" width="56.85546875" style="156" hidden="1" customWidth="1"/>
    <col min="16" max="16" width="52.85546875" style="156" hidden="1" customWidth="1"/>
    <col min="17" max="16384" width="23.140625" style="156"/>
  </cols>
  <sheetData>
    <row r="1" spans="1:10" ht="15" customHeight="1" x14ac:dyDescent="0.25">
      <c r="A1" s="154"/>
      <c r="B1" s="155"/>
      <c r="C1" s="155"/>
      <c r="D1" s="155"/>
      <c r="E1" s="155"/>
      <c r="F1" s="155"/>
      <c r="G1" s="155"/>
    </row>
    <row r="2" spans="1:10" ht="15" customHeight="1" x14ac:dyDescent="0.25">
      <c r="A2" s="154"/>
      <c r="B2" s="154"/>
    </row>
    <row r="3" spans="1:10" ht="15" customHeight="1" x14ac:dyDescent="0.25">
      <c r="A3" s="154"/>
      <c r="B3" s="154"/>
    </row>
    <row r="4" spans="1:10" ht="15" customHeight="1" x14ac:dyDescent="0.25">
      <c r="A4" s="154"/>
      <c r="B4" s="154"/>
    </row>
    <row r="5" spans="1:10" ht="15" customHeight="1" x14ac:dyDescent="0.25">
      <c r="A5" s="154"/>
      <c r="B5" s="154"/>
    </row>
    <row r="6" spans="1:10" ht="15" customHeight="1" x14ac:dyDescent="0.25">
      <c r="A6" s="154"/>
      <c r="B6" s="154"/>
    </row>
    <row r="7" spans="1:10" ht="15" customHeight="1" x14ac:dyDescent="0.25">
      <c r="A7" s="154"/>
      <c r="B7" s="157"/>
      <c r="C7" s="158"/>
    </row>
    <row r="8" spans="1:10" ht="15" customHeight="1" x14ac:dyDescent="0.25">
      <c r="A8" s="154"/>
      <c r="B8" s="157"/>
      <c r="C8" s="158"/>
    </row>
    <row r="9" spans="1:10" ht="60.6" customHeight="1" x14ac:dyDescent="0.25">
      <c r="A9" s="640" t="s">
        <v>266</v>
      </c>
      <c r="B9" s="641"/>
      <c r="C9" s="641"/>
      <c r="D9" s="641"/>
      <c r="E9" s="641"/>
      <c r="F9" s="641"/>
      <c r="G9" s="641"/>
      <c r="H9" s="641"/>
      <c r="I9" s="641"/>
      <c r="J9" s="642"/>
    </row>
    <row r="10" spans="1:10" ht="20.100000000000001" customHeight="1" x14ac:dyDescent="0.25">
      <c r="A10" s="643" t="s">
        <v>42</v>
      </c>
      <c r="B10" s="643"/>
      <c r="C10" s="643"/>
      <c r="D10" s="643"/>
      <c r="E10" s="644">
        <f>'Synthèse dépenses bénéficiaire'!E10:J10</f>
        <v>0</v>
      </c>
      <c r="F10" s="645"/>
      <c r="G10" s="645"/>
      <c r="H10" s="645"/>
      <c r="I10" s="645"/>
      <c r="J10" s="646"/>
    </row>
    <row r="11" spans="1:10" ht="20.100000000000001" customHeight="1" x14ac:dyDescent="0.25">
      <c r="A11" s="643" t="s">
        <v>41</v>
      </c>
      <c r="B11" s="643"/>
      <c r="C11" s="643"/>
      <c r="D11" s="643"/>
      <c r="E11" s="644">
        <f>'Synthèse dépenses bénéficiaire'!E11:J11</f>
        <v>0</v>
      </c>
      <c r="F11" s="645"/>
      <c r="G11" s="645"/>
      <c r="H11" s="645"/>
      <c r="I11" s="645"/>
      <c r="J11" s="646"/>
    </row>
    <row r="12" spans="1:10" ht="20.100000000000001" customHeight="1" x14ac:dyDescent="0.25">
      <c r="A12" s="643" t="s">
        <v>189</v>
      </c>
      <c r="B12" s="643"/>
      <c r="C12" s="643"/>
      <c r="D12" s="643"/>
      <c r="E12" s="644">
        <f>'Synthèse dépenses bénéficiaire'!E12:J12</f>
        <v>0</v>
      </c>
      <c r="F12" s="645"/>
      <c r="G12" s="645"/>
      <c r="H12" s="645"/>
      <c r="I12" s="645"/>
      <c r="J12" s="646"/>
    </row>
    <row r="13" spans="1:10" ht="20.100000000000001" customHeight="1" x14ac:dyDescent="0.25">
      <c r="A13" s="643" t="s">
        <v>257</v>
      </c>
      <c r="B13" s="643"/>
      <c r="C13" s="643"/>
      <c r="D13" s="643"/>
      <c r="E13" s="644">
        <f>'Synthèse dépenses bénéficiaire'!E13</f>
        <v>0</v>
      </c>
      <c r="F13" s="645"/>
      <c r="G13" s="645"/>
      <c r="H13" s="645"/>
      <c r="I13" s="645"/>
      <c r="J13" s="646"/>
    </row>
    <row r="14" spans="1:10" ht="24.95" customHeight="1" x14ac:dyDescent="0.25">
      <c r="A14" s="647" t="s">
        <v>16</v>
      </c>
      <c r="B14" s="648"/>
      <c r="C14" s="648"/>
      <c r="D14" s="648"/>
      <c r="E14" s="648"/>
      <c r="F14" s="648"/>
      <c r="G14" s="648"/>
      <c r="H14" s="648"/>
      <c r="I14" s="648"/>
      <c r="J14" s="649"/>
    </row>
    <row r="15" spans="1:10" ht="15" customHeight="1" thickBot="1" x14ac:dyDescent="0.3">
      <c r="A15" s="159"/>
      <c r="B15" s="159"/>
      <c r="C15" s="159"/>
      <c r="D15" s="159"/>
      <c r="E15" s="159"/>
      <c r="F15" s="159"/>
      <c r="G15" s="159"/>
      <c r="H15" s="159"/>
      <c r="I15" s="159"/>
    </row>
    <row r="16" spans="1:10" ht="15" customHeight="1" thickBot="1" x14ac:dyDescent="0.3">
      <c r="A16" s="159"/>
      <c r="B16" s="650" t="s">
        <v>258</v>
      </c>
      <c r="C16" s="651"/>
      <c r="D16" s="652"/>
      <c r="E16" s="159"/>
      <c r="F16" s="159"/>
      <c r="G16" s="159"/>
      <c r="H16" s="159"/>
      <c r="I16" s="159"/>
    </row>
    <row r="17" spans="1:9" ht="15" customHeight="1" x14ac:dyDescent="0.25">
      <c r="A17" s="159"/>
      <c r="B17" s="633" t="str">
        <f>IF('DP_Instruction factures SI'!N4="","","Une ou plusieurs lignes ne sont pas instruites_Onglet DP Instruction sur factures SI")</f>
        <v/>
      </c>
      <c r="C17" s="634"/>
      <c r="D17" s="635"/>
      <c r="E17" s="159"/>
      <c r="F17" s="159"/>
      <c r="G17" s="159"/>
      <c r="H17" s="159"/>
      <c r="I17" s="159"/>
    </row>
    <row r="18" spans="1:9" ht="15" customHeight="1" x14ac:dyDescent="0.25">
      <c r="A18" s="159"/>
      <c r="B18" s="633" t="str">
        <f>IF('DP_Instruction rémunération SI'!U4="","","Une ou plusieurs lignes ne sont pas instruites_Onglet DP Instruction rémunération SI")</f>
        <v/>
      </c>
      <c r="C18" s="634"/>
      <c r="D18" s="635"/>
      <c r="E18" s="159"/>
      <c r="F18" s="159"/>
      <c r="G18" s="159"/>
      <c r="H18" s="159"/>
      <c r="I18" s="159"/>
    </row>
    <row r="19" spans="1:9" ht="15" customHeight="1" x14ac:dyDescent="0.25">
      <c r="A19" s="159"/>
      <c r="B19" s="633" t="str">
        <f>IF('DP_Instruction frais réels'!O4="","","Une ou plusieurs lignes ne sont pas instruites_Onglet DP Instruction frais réels")</f>
        <v/>
      </c>
      <c r="C19" s="634"/>
      <c r="D19" s="635"/>
      <c r="E19" s="159"/>
      <c r="F19" s="159"/>
      <c r="G19" s="159"/>
      <c r="H19" s="159"/>
      <c r="I19" s="159"/>
    </row>
    <row r="20" spans="1:9" ht="15" customHeight="1" thickBot="1" x14ac:dyDescent="0.3">
      <c r="A20" s="159"/>
      <c r="B20" s="636" t="str">
        <f>IF('DP_Instruction Forfaitaires'!U4="","","Une ou plusieurs lignes ne sont pas instruites_Onglet DP Instruction forfaitaires")</f>
        <v/>
      </c>
      <c r="C20" s="637"/>
      <c r="D20" s="638"/>
      <c r="E20" s="159"/>
      <c r="F20" s="159"/>
      <c r="G20" s="159"/>
      <c r="H20" s="159"/>
      <c r="I20" s="159"/>
    </row>
    <row r="21" spans="1:9" ht="15" customHeight="1" thickBot="1" x14ac:dyDescent="0.3">
      <c r="A21" s="159"/>
      <c r="B21" s="159"/>
      <c r="C21" s="159"/>
      <c r="D21" s="159"/>
      <c r="E21" s="159"/>
      <c r="F21" s="159"/>
      <c r="G21" s="159"/>
      <c r="H21" s="159"/>
      <c r="I21" s="159"/>
    </row>
    <row r="22" spans="1:9" ht="30.75" customHeight="1" thickBot="1" x14ac:dyDescent="0.3">
      <c r="A22" s="160"/>
      <c r="B22" s="161" t="s">
        <v>18</v>
      </c>
      <c r="C22" s="162" t="s">
        <v>19</v>
      </c>
      <c r="D22" s="162" t="s">
        <v>264</v>
      </c>
      <c r="E22" s="386" t="s">
        <v>184</v>
      </c>
      <c r="F22" s="163" t="s">
        <v>23</v>
      </c>
      <c r="G22" s="164"/>
    </row>
    <row r="23" spans="1:9" ht="19.5" customHeight="1" x14ac:dyDescent="0.25">
      <c r="A23" s="160"/>
      <c r="B23" s="165" t="s">
        <v>220</v>
      </c>
      <c r="C23" s="166">
        <f>IF(OR($B$17&lt;&gt;"",$B$18&lt;&gt;"",$B$19&lt;&gt;"",$B$20&lt;&gt;""),0,J57)</f>
        <v>0</v>
      </c>
      <c r="D23" s="166">
        <f>IF(OR($B$17&lt;&gt;"",$B$18&lt;&gt;"",$B$19&lt;&gt;"",$B$20&lt;&gt;""),0,K57)</f>
        <v>0</v>
      </c>
      <c r="E23" s="166">
        <f>IF(OR($B$17&lt;&gt;"",$B$18&lt;&gt;"",$B$19&lt;&gt;"",$B$20&lt;&gt;""),0,L57)</f>
        <v>0</v>
      </c>
      <c r="F23" s="166">
        <f>IF(C23-E23&lt;=0,0,C23-E23)</f>
        <v>0</v>
      </c>
      <c r="G23" s="164"/>
    </row>
    <row r="24" spans="1:9" ht="20.100000000000001" customHeight="1" x14ac:dyDescent="0.25">
      <c r="A24" s="160"/>
      <c r="B24" s="165" t="s">
        <v>163</v>
      </c>
      <c r="C24" s="166">
        <f ca="1">IF(OR($B$17&lt;&gt;"",$B$18&lt;&gt;"",$B$19&lt;&gt;"",$B$20&lt;&gt;""),0,J63)</f>
        <v>0</v>
      </c>
      <c r="D24" s="166">
        <f ca="1">IF(OR($B$17&lt;&gt;"",$B$18&lt;&gt;"",$B$19&lt;&gt;"",$B$20&lt;&gt;""),0,K63)</f>
        <v>0</v>
      </c>
      <c r="E24" s="166">
        <f ca="1">IF(OR($B$17&lt;&gt;"",$B$18&lt;&gt;"",$B$19&lt;&gt;"",$B$20&lt;&gt;""),0,L63)</f>
        <v>0</v>
      </c>
      <c r="F24" s="166">
        <f ca="1">IF(C24-E24&lt;=0,0,C24-E24)</f>
        <v>0</v>
      </c>
      <c r="G24" s="164"/>
    </row>
    <row r="25" spans="1:9" ht="20.100000000000001" customHeight="1" x14ac:dyDescent="0.25">
      <c r="A25" s="160"/>
      <c r="B25" s="165" t="s">
        <v>165</v>
      </c>
      <c r="C25" s="166">
        <f>IF(OR($B$17&lt;&gt;"",$B$18&lt;&gt;"",$B$19&lt;&gt;"",$B$20&lt;&gt;""),0,J68)</f>
        <v>0</v>
      </c>
      <c r="D25" s="166">
        <f>IF(OR($B$17&lt;&gt;"",$B$18&lt;&gt;"",$B$19&lt;&gt;"",$B$20&lt;&gt;""),0,K68)</f>
        <v>0</v>
      </c>
      <c r="E25" s="166">
        <f>IF(OR($B$17&lt;&gt;"",$B$18&lt;&gt;"",$B$19&lt;&gt;"",$B$20&lt;&gt;""),0,L68)</f>
        <v>0</v>
      </c>
      <c r="F25" s="166">
        <f t="shared" ref="F25:F27" si="0">IF(C25-E25&lt;=0,0,C25-E25)</f>
        <v>0</v>
      </c>
      <c r="G25" s="164"/>
    </row>
    <row r="26" spans="1:9" ht="20.100000000000001" customHeight="1" x14ac:dyDescent="0.25">
      <c r="A26" s="160"/>
      <c r="B26" s="165" t="s">
        <v>116</v>
      </c>
      <c r="C26" s="166">
        <f>IF(OR($B$17&lt;&gt;"",$B$18&lt;&gt;"",$B$19&lt;&gt;"",$B$20&lt;&gt;""),0,J70)</f>
        <v>0</v>
      </c>
      <c r="D26" s="166">
        <f>IF(OR($B$17&lt;&gt;"",$B$18&lt;&gt;"",$B$19&lt;&gt;"",$B$20&lt;&gt;""),0,K70)</f>
        <v>0</v>
      </c>
      <c r="E26" s="166">
        <f>IF(OR($B$17&lt;&gt;"",$B$18&lt;&gt;"",$B$19&lt;&gt;"",$B$20&lt;&gt;""),0,L70)</f>
        <v>0</v>
      </c>
      <c r="F26" s="166">
        <f t="shared" si="0"/>
        <v>0</v>
      </c>
      <c r="G26" s="164"/>
    </row>
    <row r="27" spans="1:9" ht="20.100000000000001" customHeight="1" thickBot="1" x14ac:dyDescent="0.3">
      <c r="A27" s="160"/>
      <c r="B27" s="165" t="s">
        <v>161</v>
      </c>
      <c r="C27" s="166">
        <f>IF(OR($B$17&lt;&gt;"",$B$18&lt;&gt;"",$B$19&lt;&gt;"",$B$20&lt;&gt;""),0,J73)</f>
        <v>0</v>
      </c>
      <c r="D27" s="166">
        <f>IF(OR($B$17&lt;&gt;"",$B$18&lt;&gt;"",$B$19&lt;&gt;"",$B$20&lt;&gt;""),0,K73)</f>
        <v>0</v>
      </c>
      <c r="E27" s="166">
        <f>IF(OR($B$17&lt;&gt;"",$B$18&lt;&gt;"",$B$19&lt;&gt;"",$B$20&lt;&gt;""),0,L73)</f>
        <v>0</v>
      </c>
      <c r="F27" s="166">
        <f t="shared" si="0"/>
        <v>0</v>
      </c>
      <c r="G27" s="164"/>
    </row>
    <row r="28" spans="1:9" ht="20.25" customHeight="1" thickBot="1" x14ac:dyDescent="0.3">
      <c r="A28" s="160"/>
      <c r="B28" s="161" t="s">
        <v>2</v>
      </c>
      <c r="C28" s="167">
        <f ca="1">SUM(C23:C27)</f>
        <v>0</v>
      </c>
      <c r="D28" s="167">
        <f ca="1">SUM(D23:D27)</f>
        <v>0</v>
      </c>
      <c r="E28" s="167">
        <f ca="1">SUM(E23:E27)</f>
        <v>0</v>
      </c>
      <c r="F28" s="489">
        <f ca="1">SUM(F23:F27)</f>
        <v>0</v>
      </c>
      <c r="G28" s="164"/>
    </row>
    <row r="29" spans="1:9" ht="15" customHeight="1" x14ac:dyDescent="0.25">
      <c r="A29" s="154"/>
      <c r="B29" s="164"/>
      <c r="C29" s="164"/>
      <c r="D29" s="164"/>
      <c r="E29" s="164"/>
      <c r="F29" s="164"/>
    </row>
    <row r="30" spans="1:9" ht="15" hidden="1" customHeight="1" x14ac:dyDescent="0.25">
      <c r="A30" s="154"/>
      <c r="B30" s="164"/>
      <c r="C30" s="164"/>
      <c r="D30" s="164"/>
      <c r="E30" s="164"/>
      <c r="F30" s="164"/>
    </row>
    <row r="31" spans="1:9" ht="15" hidden="1" customHeight="1" thickBot="1" x14ac:dyDescent="0.3">
      <c r="A31" s="154"/>
      <c r="B31" s="659" t="s">
        <v>307</v>
      </c>
      <c r="C31" s="659"/>
      <c r="D31" s="659"/>
      <c r="E31" s="659"/>
      <c r="F31" s="659"/>
    </row>
    <row r="32" spans="1:9" ht="34.5" hidden="1" customHeight="1" thickBot="1" x14ac:dyDescent="0.3">
      <c r="A32" s="154"/>
      <c r="B32" s="416" t="s">
        <v>47</v>
      </c>
      <c r="C32" s="162" t="s">
        <v>287</v>
      </c>
      <c r="D32" s="162" t="s">
        <v>285</v>
      </c>
      <c r="E32" s="162" t="s">
        <v>288</v>
      </c>
      <c r="F32" s="162" t="s">
        <v>289</v>
      </c>
    </row>
    <row r="33" spans="1:6" ht="15" hidden="1" customHeight="1" x14ac:dyDescent="0.25">
      <c r="A33" s="154"/>
      <c r="B33" s="418" t="s">
        <v>221</v>
      </c>
      <c r="C33" s="438">
        <f>SUMIFS('DP_Instruction factures SI'!$M$7:$M$506,'DP_Instruction factures SI'!$F$7:$F$506,"Transfert")</f>
        <v>0</v>
      </c>
      <c r="D33" s="438">
        <f>SUMIFS('DP_Instruction factures SI'!$M$7:$M$506,'DP_Instruction factures SI'!$F$7:$F$506,"Hors-Transfert")</f>
        <v>0</v>
      </c>
      <c r="E33" s="438">
        <f>SUM(E34:E38)</f>
        <v>0</v>
      </c>
      <c r="F33" s="438">
        <f>SUM(F34:F38)</f>
        <v>0</v>
      </c>
    </row>
    <row r="34" spans="1:6" ht="15" hidden="1" customHeight="1" x14ac:dyDescent="0.25">
      <c r="A34" s="154"/>
      <c r="B34" s="419" t="s">
        <v>54</v>
      </c>
      <c r="C34" s="166">
        <f>SUMIFS('DP_Instruction factures SI'!$M$7:$M$506,'DP_Instruction factures SI'!$F$7:$F$506,"Transfert",'DP_Instruction factures SI'!$E$7:$E$506,"Publicité européenne")</f>
        <v>0</v>
      </c>
      <c r="D34" s="166">
        <f>SUMIFS('DP_Instruction factures SI'!$M$7:$M$506,'DP_Instruction factures SI'!$F$7:$F$506,"Hors-Transfert",'DP_Instruction factures SI'!$E$7:$E$506,"Publicité européenne")</f>
        <v>0</v>
      </c>
      <c r="E34" s="166">
        <f>SUMIFS('DP_Instruction factures SI'!$M$7:$M$506,'DP_Instruction factures SI'!$F$7:$F$506,"Transfert",'DP_Instruction factures SI'!$E$7:$E$506,"Publicité européenne")</f>
        <v>0</v>
      </c>
      <c r="F34" s="166">
        <f>SUMIFS('DP_Instruction factures SI'!$M$7:$M$506,'DP_Instruction factures SI'!$F$7:$F$506,"Hors-Transfert",'DP_Instruction factures SI'!$E$7:$E$506,"Publicité européenne")</f>
        <v>0</v>
      </c>
    </row>
    <row r="35" spans="1:6" ht="15" hidden="1" customHeight="1" x14ac:dyDescent="0.25">
      <c r="A35" s="154"/>
      <c r="B35" s="420" t="s">
        <v>56</v>
      </c>
      <c r="C35" s="166">
        <f>SUMIFS('DP_Instruction factures SI'!$M$7:$M$506,'DP_Instruction factures SI'!$F$7:$F$506,"Transfert",'DP_Instruction factures SI'!$E$7:$E$506,"Achat de matériel")</f>
        <v>0</v>
      </c>
      <c r="D35" s="166">
        <f>SUMIFS('DP_Instruction factures SI'!$M$7:$M$506,'DP_Instruction factures SI'!$F$7:$F$506,"Hors-Transfert",'DP_Instruction factures SI'!$E$7:$E$506,"Achat de matériel")</f>
        <v>0</v>
      </c>
      <c r="E35" s="166">
        <f>IF(K59=0,0,MIN(C35,P58*(1-D35/K59)))</f>
        <v>0</v>
      </c>
      <c r="F35" s="166">
        <f>IF(K59=0,0,MIN(D35,P58*(D35/K59)))</f>
        <v>0</v>
      </c>
    </row>
    <row r="36" spans="1:6" ht="15" hidden="1" customHeight="1" x14ac:dyDescent="0.25">
      <c r="A36" s="154"/>
      <c r="B36" s="421" t="s">
        <v>55</v>
      </c>
      <c r="C36" s="166">
        <f>SUMIFS('DP_Instruction factures SI'!$M$7:$M$506,'DP_Instruction factures SI'!$F$7:$F$506,"Transfert",'DP_Instruction factures SI'!$E$7:$E$506,"Achat de prestation ")</f>
        <v>0</v>
      </c>
      <c r="D36" s="166">
        <f>SUMIFS('DP_Instruction factures SI'!$M$7:$M$506,'DP_Instruction factures SI'!$F$7:$F$506,"Hors-Transfert",'DP_Instruction factures SI'!$E$7:$E$506,"Achat de prestation ")</f>
        <v>0</v>
      </c>
      <c r="E36" s="166">
        <f>SUMIFS('DP_Instruction factures SI'!$M$7:$M$506,'DP_Instruction factures SI'!$F$7:$F$506,"Transfert",'DP_Instruction factures SI'!$E$7:$E$506,"Achat de prestation ")</f>
        <v>0</v>
      </c>
      <c r="F36" s="166">
        <f>SUMIFS('DP_Instruction factures SI'!$M$7:$M$506,'DP_Instruction factures SI'!$F$7:$F$506,"Hors-Transfert",'DP_Instruction factures SI'!$E$7:$E$506,"Achat de prestation ")</f>
        <v>0</v>
      </c>
    </row>
    <row r="37" spans="1:6" ht="15" hidden="1" customHeight="1" x14ac:dyDescent="0.25">
      <c r="A37" s="154"/>
      <c r="B37" s="419" t="s">
        <v>57</v>
      </c>
      <c r="C37" s="166">
        <f>SUMIFS('DP_Instruction factures SI'!$M$7:$M$506,'DP_Instruction factures SI'!$F$7:$F$506,"Transfert",'DP_Instruction factures SI'!$E$7:$E$506,"Communication et promotion")</f>
        <v>0</v>
      </c>
      <c r="D37" s="166">
        <f>SUMIFS('DP_Instruction factures SI'!$M$7:$M$506,'DP_Instruction factures SI'!$F$7:$F$506,"Hors-Transfert",'DP_Instruction factures SI'!$E$7:$E$506,"Communication et promotion")</f>
        <v>0</v>
      </c>
      <c r="E37" s="166">
        <f>SUMIFS('DP_Instruction factures SI'!$M$7:$M$506,'DP_Instruction factures SI'!$F$7:$F$506,"Transfert",'DP_Instruction factures SI'!$E$7:$E$506,"Communication et promotion")</f>
        <v>0</v>
      </c>
      <c r="F37" s="166">
        <f>SUMIFS('DP_Instruction factures SI'!$M$7:$M$506,'DP_Instruction factures SI'!$F$7:$F$506,"Hors-Transfert",'DP_Instruction factures SI'!$E$7:$E$506,"Communication et promotion")</f>
        <v>0</v>
      </c>
    </row>
    <row r="38" spans="1:6" ht="15" hidden="1" customHeight="1" x14ac:dyDescent="0.25">
      <c r="A38" s="154"/>
      <c r="B38" s="420" t="s">
        <v>58</v>
      </c>
      <c r="C38" s="166">
        <f>SUMIFS('DP_Instruction factures SI'!$M$7:$M$506,'DP_Instruction factures SI'!$F$7:$F$506,"Transfert",'DP_Instruction factures SI'!$E$7:$E$506,"Etude préalable")</f>
        <v>0</v>
      </c>
      <c r="D38" s="166">
        <f>SUMIFS('DP_Instruction factures SI'!$M$7:$M$506,'DP_Instruction factures SI'!$F$7:$F$506,"Hors-Transfert",'DP_Instruction factures SI'!$E$7:$E$506,"Etude préalable")</f>
        <v>0</v>
      </c>
      <c r="E38" s="166">
        <f>SUMIFS('DP_Instruction factures SI'!$M$7:$M$506,'DP_Instruction factures SI'!$F$7:$F$506,"Transfert",'DP_Instruction factures SI'!$E$7:$E$506,"Etude préalable")</f>
        <v>0</v>
      </c>
      <c r="F38" s="166">
        <f>SUMIFS('DP_Instruction factures SI'!$M$7:$M$506,'DP_Instruction factures SI'!$F$7:$F$506,"Hors-Transfert",'DP_Instruction factures SI'!$E$7:$E$506,"Etude préalable")</f>
        <v>0</v>
      </c>
    </row>
    <row r="39" spans="1:6" ht="15" hidden="1" customHeight="1" x14ac:dyDescent="0.25">
      <c r="A39" s="154"/>
      <c r="B39" s="422" t="s">
        <v>163</v>
      </c>
      <c r="C39" s="438">
        <f>SUMIFS('DP_Instruction rémunération SI'!$X$7:$X$506,'DP_Instruction rémunération SI'!$F$7:$F$506,"Transfert")</f>
        <v>0</v>
      </c>
      <c r="D39" s="438">
        <f>SUMIFS('DP_Instruction rémunération SI'!$X$7:$X$506,'DP_Instruction rémunération SI'!$F$7:$F$506,"Hors-Transfert")</f>
        <v>0</v>
      </c>
      <c r="E39" s="438">
        <f>SUM(E40:E43)</f>
        <v>0</v>
      </c>
      <c r="F39" s="438">
        <f>SUM(F40:F43)</f>
        <v>0</v>
      </c>
    </row>
    <row r="40" spans="1:6" ht="15" hidden="1" customHeight="1" x14ac:dyDescent="0.25">
      <c r="A40" s="154"/>
      <c r="B40" s="423" t="s">
        <v>143</v>
      </c>
      <c r="C40" s="166">
        <f>SUMIFS('DP_Instruction rémunération SI'!$X$7:$X$506,'DP_Instruction rémunération SI'!$F$7:$F$506,"Transfert",'DP_Instruction rémunération SI'!$E$7:$E$506,"Salaire_chercheur")</f>
        <v>0</v>
      </c>
      <c r="D40" s="166">
        <f>SUMIFS('DP_Instruction rémunération SI'!$X$7:$X$506,'DP_Instruction rémunération SI'!$F$7:$F$506,"Hors-Transfert",'DP_Instruction rémunération SI'!$E$7:$E$506,"Salaire_chercheur")</f>
        <v>0</v>
      </c>
      <c r="E40" s="166">
        <f>SUMIFS('DP_Instruction rémunération SI'!$X$7:$X$506,'DP_Instruction rémunération SI'!$F$7:$F$506,"Transfert",'DP_Instruction rémunération SI'!$E$7:$E$506,"Salaire_chercheur")</f>
        <v>0</v>
      </c>
      <c r="F40" s="166">
        <f>SUMIFS('DP_Instruction rémunération SI'!$X$7:$X$506,'DP_Instruction rémunération SI'!$F$7:$F$506,"Hors-Transfert",'DP_Instruction rémunération SI'!$E$7:$E$506,"Salaire_chercheur")</f>
        <v>0</v>
      </c>
    </row>
    <row r="41" spans="1:6" ht="15" hidden="1" customHeight="1" x14ac:dyDescent="0.25">
      <c r="A41" s="154"/>
      <c r="B41" s="423" t="s">
        <v>144</v>
      </c>
      <c r="C41" s="166">
        <f>SUMIFS('DP_Instruction rémunération SI'!$X$7:$X$506,'DP_Instruction rémunération SI'!$F$7:$F$506,"Transfert",'DP_Instruction rémunération SI'!$E$7:$E$506,"Salaire_directeur")</f>
        <v>0</v>
      </c>
      <c r="D41" s="166">
        <f>SUMIFS('DP_Instruction rémunération SI'!$X$7:$X$506,'DP_Instruction rémunération SI'!$F$7:$F$506,"Hors-Transfert",'DP_Instruction rémunération SI'!$E$7:$E$506,"Salaire_directeur")</f>
        <v>0</v>
      </c>
      <c r="E41" s="166">
        <f>SUMIFS('DP_Instruction rémunération SI'!$X$7:$X$506,'DP_Instruction rémunération SI'!$F$7:$F$506,"Transfert",'DP_Instruction rémunération SI'!$E$7:$E$506,"Salaire_directeur")</f>
        <v>0</v>
      </c>
      <c r="F41" s="166">
        <f>SUMIFS('DP_Instruction rémunération SI'!$X$7:$X$506,'DP_Instruction rémunération SI'!$F$7:$F$506,"Hors-Transfert",'DP_Instruction rémunération SI'!$E$7:$E$506,"Salaire_directeur")</f>
        <v>0</v>
      </c>
    </row>
    <row r="42" spans="1:6" ht="15" hidden="1" customHeight="1" x14ac:dyDescent="0.25">
      <c r="A42" s="154"/>
      <c r="B42" s="423" t="s">
        <v>145</v>
      </c>
      <c r="C42" s="166">
        <f>SUMIFS('DP_Instruction rémunération SI'!$X$7:$X$506,'DP_Instruction rémunération SI'!$F$7:$F$506,"Transfert",'DP_Instruction rémunération SI'!$E$7:$E$506,"Salaire_ingénieur")</f>
        <v>0</v>
      </c>
      <c r="D42" s="166">
        <f>SUMIFS('DP_Instruction rémunération SI'!$X$7:$X$506,'DP_Instruction rémunération SI'!$F$7:$F$506,"Hors-Transfert",'DP_Instruction rémunération SI'!$E$7:$E$506,"Salaire_ingénieur")</f>
        <v>0</v>
      </c>
      <c r="E42" s="166">
        <f>SUMIFS('DP_Instruction rémunération SI'!$X$7:$X$506,'DP_Instruction rémunération SI'!$F$7:$F$506,"Transfert",'DP_Instruction rémunération SI'!$E$7:$E$506,"Salaire_ingénieur")</f>
        <v>0</v>
      </c>
      <c r="F42" s="166">
        <f>SUMIFS('DP_Instruction rémunération SI'!$X$7:$X$506,'DP_Instruction rémunération SI'!$F$7:$F$506,"Hors-Transfert",'DP_Instruction rémunération SI'!$E$7:$E$506,"Salaire_ingénieur")</f>
        <v>0</v>
      </c>
    </row>
    <row r="43" spans="1:6" ht="15" hidden="1" customHeight="1" x14ac:dyDescent="0.25">
      <c r="A43" s="154"/>
      <c r="B43" s="423" t="s">
        <v>146</v>
      </c>
      <c r="C43" s="166">
        <f>SUMIFS('DP_Instruction rémunération SI'!$X$7:$X$506,'DP_Instruction rémunération SI'!$F$7:$F$506,"Transfert",'DP_Instruction rémunération SI'!$E$7:$E$506,"Salaire_technicien")</f>
        <v>0</v>
      </c>
      <c r="D43" s="166">
        <f>SUMIFS('DP_Instruction rémunération SI'!$X$7:$X$506,'DP_Instruction rémunération SI'!$F$7:$F$506,"Hors-Transfert",'DP_Instruction rémunération SI'!$E$7:$E$506,"Salaire_technicien")</f>
        <v>0</v>
      </c>
      <c r="E43" s="166">
        <f>SUMIFS('DP_Instruction rémunération SI'!$X$7:$X$506,'DP_Instruction rémunération SI'!$F$7:$F$506,"Transfert",'DP_Instruction rémunération SI'!$E$7:$E$506,"Salaire_technicien")</f>
        <v>0</v>
      </c>
      <c r="F43" s="166">
        <f>SUMIFS('DP_Instruction rémunération SI'!$X$7:$X$506,'DP_Instruction rémunération SI'!$F$7:$F$506,"Hors-Transfert",'DP_Instruction rémunération SI'!$E$7:$E$506,"Salaire_technicien")</f>
        <v>0</v>
      </c>
    </row>
    <row r="44" spans="1:6" ht="15" hidden="1" customHeight="1" x14ac:dyDescent="0.25">
      <c r="A44" s="154"/>
      <c r="B44" s="422" t="s">
        <v>164</v>
      </c>
      <c r="C44" s="438">
        <f>C45</f>
        <v>0</v>
      </c>
      <c r="D44" s="438">
        <f>D45</f>
        <v>0</v>
      </c>
      <c r="E44" s="438">
        <f t="shared" ref="E44:F44" si="1">E45</f>
        <v>0</v>
      </c>
      <c r="F44" s="438">
        <f t="shared" si="1"/>
        <v>0</v>
      </c>
    </row>
    <row r="45" spans="1:6" ht="15" hidden="1" customHeight="1" x14ac:dyDescent="0.25">
      <c r="A45" s="154"/>
      <c r="B45" s="423" t="s">
        <v>69</v>
      </c>
      <c r="C45" s="166">
        <f>IF(K69=0,0,C39*0.15)</f>
        <v>0</v>
      </c>
      <c r="D45" s="166">
        <f>IF(K69=0,0,D39*0.15)</f>
        <v>0</v>
      </c>
      <c r="E45" s="166">
        <f>IF(K69=0,0,E39*0.15)</f>
        <v>0</v>
      </c>
      <c r="F45" s="166">
        <f>IF(K69=0,0,F39*0.15)</f>
        <v>0</v>
      </c>
    </row>
    <row r="46" spans="1:6" ht="15" hidden="1" customHeight="1" x14ac:dyDescent="0.25">
      <c r="A46" s="154"/>
      <c r="B46" s="422" t="s">
        <v>52</v>
      </c>
      <c r="C46" s="438">
        <f>SUMIFS('DP_Instruction frais réels'!$R$7:$R$506,'DP_Instruction frais réels'!$F$7:$F$506,"Transfert")</f>
        <v>0</v>
      </c>
      <c r="D46" s="438">
        <f>SUMIFS('DP_Instruction frais réels'!$R$7:$R$506,'DP_Instruction frais réels'!$F$7:$F$506,"Hors-Transfert")</f>
        <v>0</v>
      </c>
      <c r="E46" s="438">
        <f>SUM(E47:E48)</f>
        <v>0</v>
      </c>
      <c r="F46" s="438">
        <f>SUM(F47:F48)</f>
        <v>0</v>
      </c>
    </row>
    <row r="47" spans="1:6" ht="15" hidden="1" customHeight="1" x14ac:dyDescent="0.25">
      <c r="A47" s="154"/>
      <c r="B47" s="423" t="s">
        <v>63</v>
      </c>
      <c r="C47" s="166">
        <f>SUMIFS('DP_Instruction frais réels'!$R$7:$R$506,'DP_Instruction frais réels'!$F$7:$F$506,"Transfert",'DP_Instruction frais réels'!$E$7:$E$506,"Billets d'avion")</f>
        <v>0</v>
      </c>
      <c r="D47" s="166">
        <f>SUMIFS('DP_Instruction frais réels'!$R$7:$R$506,'DP_Instruction frais réels'!$F$7:$F$506,"Hors-Transfert",'DP_Instruction frais réels'!$E$7:$E$506,"Billets d'avion")</f>
        <v>0</v>
      </c>
      <c r="E47" s="166">
        <f>SUMIFS('DP_Instruction frais réels'!$R$7:$R$506,'DP_Instruction frais réels'!$F$7:$F$506,"Transfert",'DP_Instruction frais réels'!$E$7:$E$506,"Billets d'avion")</f>
        <v>0</v>
      </c>
      <c r="F47" s="166">
        <f>SUMIFS('DP_Instruction frais réels'!$R$7:$R$506,'DP_Instruction frais réels'!$F$7:$F$506,"Hors-Transfert",'DP_Instruction frais réels'!$E$7:$E$506,"Billets d'avion")</f>
        <v>0</v>
      </c>
    </row>
    <row r="48" spans="1:6" ht="15" hidden="1" customHeight="1" x14ac:dyDescent="0.25">
      <c r="A48" s="154"/>
      <c r="B48" s="423" t="s">
        <v>64</v>
      </c>
      <c r="C48" s="166">
        <f>SUMIFS('DP_Instruction frais réels'!$R$7:$R$506,'DP_Instruction frais réels'!$F$7:$F$506,"Transfert",'DP_Instruction frais réels'!$E$7:$E$506,"Billets de train")</f>
        <v>0</v>
      </c>
      <c r="D48" s="166">
        <f>SUMIFS('DP_Instruction frais réels'!$R$7:$R$506,'DP_Instruction frais réels'!$F$7:$F$506,"Hors-Transfert",'DP_Instruction frais réels'!$E$7:$E$506,"Billets de train")</f>
        <v>0</v>
      </c>
      <c r="E48" s="166">
        <f>SUMIFS('DP_Instruction frais réels'!$R$7:$R$506,'DP_Instruction frais réels'!$F$7:$F$506,"Transfert",'DP_Instruction frais réels'!$E$7:$E$506,"Billets de train")</f>
        <v>0</v>
      </c>
      <c r="F48" s="166">
        <f>SUMIFS('DP_Instruction frais réels'!$R$7:$R$506,'DP_Instruction frais réels'!$F$7:$F$506,"Hors-Transfert",'DP_Instruction frais réels'!$E$7:$E$506,"Billets de train")</f>
        <v>0</v>
      </c>
    </row>
    <row r="49" spans="1:16" ht="15" hidden="1" customHeight="1" x14ac:dyDescent="0.25">
      <c r="A49" s="154"/>
      <c r="B49" s="422" t="s">
        <v>161</v>
      </c>
      <c r="C49" s="438">
        <f>SUMIFS('DP_Instruction Forfaitaires'!$T$7:$T$506,'DP_Instruction Forfaitaires'!$J$7:$J$506,"Transfert")</f>
        <v>0</v>
      </c>
      <c r="D49" s="438">
        <f>SUMIFS('DP_Instruction Forfaitaires'!$T$7:$T$506,'DP_Instruction Forfaitaires'!$J$7:$J$506,"Hors-Transfert")</f>
        <v>0</v>
      </c>
      <c r="E49" s="438">
        <f>SUM(E50:E52)</f>
        <v>0</v>
      </c>
      <c r="F49" s="438">
        <f>SUM(F50:F52)</f>
        <v>0</v>
      </c>
    </row>
    <row r="50" spans="1:16" ht="15" hidden="1" customHeight="1" x14ac:dyDescent="0.25">
      <c r="A50" s="154"/>
      <c r="B50" s="423" t="s">
        <v>65</v>
      </c>
      <c r="C50" s="166">
        <f>SUMIFS('DP_Instruction Forfaitaires'!$T$7:$T$506,'DP_Instruction Forfaitaires'!$J$7:$J$506,"Transfert",'DP_Instruction Forfaitaires'!$H$7:$H$506,"Frais de déplacement (barèmes kilométriques) ")</f>
        <v>0</v>
      </c>
      <c r="D50" s="166">
        <f>SUMIFS('DP_Instruction Forfaitaires'!$T$7:$T$506,'DP_Instruction Forfaitaires'!$J$7:$J$506,"Hors-Transfert",'DP_Instruction Forfaitaires'!$H$7:$H$506,"Frais de déplacement (barèmes kilométriques) ")</f>
        <v>0</v>
      </c>
      <c r="E50" s="166">
        <f>SUMIFS('DP_Instruction Forfaitaires'!$T$7:$T$506,'DP_Instruction Forfaitaires'!$J$7:$J$506,"Transfert",'DP_Instruction Forfaitaires'!$H$7:$H$506,"Frais de déplacement (barèmes kilométriques) ")</f>
        <v>0</v>
      </c>
      <c r="F50" s="166">
        <f>SUMIFS('DP_Instruction Forfaitaires'!$T$7:$T$506,'DP_Instruction Forfaitaires'!$J$7:$J$506,"Hors-Transfert",'DP_Instruction Forfaitaires'!$H$7:$H$506,"Frais de déplacement (barèmes kilométriques) ")</f>
        <v>0</v>
      </c>
    </row>
    <row r="51" spans="1:16" ht="15" hidden="1" customHeight="1" x14ac:dyDescent="0.25">
      <c r="A51" s="154"/>
      <c r="B51" s="423" t="s">
        <v>66</v>
      </c>
      <c r="C51" s="166">
        <f>SUMIFS('DP_Instruction Forfaitaires'!$T$7:$T$506,'DP_Instruction Forfaitaires'!$J$7:$J$506,"Transfert",'DP_Instruction Forfaitaires'!$H$7:$H$506,"Frais d'hébergement")</f>
        <v>0</v>
      </c>
      <c r="D51" s="166">
        <f>SUMIFS('DP_Instruction Forfaitaires'!$T$7:$T$506,'DP_Instruction Forfaitaires'!$J$7:$J$506,"Hors-Transfert",'DP_Instruction Forfaitaires'!$H$7:$H$506,"Frais d'hébergement")</f>
        <v>0</v>
      </c>
      <c r="E51" s="166">
        <f>SUMIFS('DP_Instruction Forfaitaires'!$T$7:$T$506,'DP_Instruction Forfaitaires'!$J$7:$J$506,"Transfert",'DP_Instruction Forfaitaires'!$H$7:$H$506,"Frais d'hébergement")</f>
        <v>0</v>
      </c>
      <c r="F51" s="166">
        <f>SUMIFS('DP_Instruction Forfaitaires'!$T$7:$T$506,'DP_Instruction Forfaitaires'!$J$7:$J$506,"Hors-Transfert",'DP_Instruction Forfaitaires'!$H$7:$H$506,"Frais d'hébergement")</f>
        <v>0</v>
      </c>
    </row>
    <row r="52" spans="1:16" ht="15" hidden="1" customHeight="1" thickBot="1" x14ac:dyDescent="0.3">
      <c r="A52" s="154"/>
      <c r="B52" s="437" t="s">
        <v>67</v>
      </c>
      <c r="C52" s="166">
        <f>SUMIFS('DP_Instruction Forfaitaires'!$T$7:$T$506,'DP_Instruction Forfaitaires'!$J$7:$J$506,"Transfert",'DP_Instruction Forfaitaires'!$H$7:$H$506,"Frais de restauration")</f>
        <v>0</v>
      </c>
      <c r="D52" s="166">
        <f>SUMIFS('DP_Instruction Forfaitaires'!$T$7:$T$506,'DP_Instruction Forfaitaires'!$J$7:$J$506,"Hors-Transfert",'DP_Instruction Forfaitaires'!$H$7:$H$506,"Frais de restauration")</f>
        <v>0</v>
      </c>
      <c r="E52" s="166">
        <f>SUMIFS('DP_Instruction Forfaitaires'!$T$7:$T$506,'DP_Instruction Forfaitaires'!$J$7:$J$506,"Transfert",'DP_Instruction Forfaitaires'!$H$7:$H$506,"Frais de restauration")</f>
        <v>0</v>
      </c>
      <c r="F52" s="166">
        <f>SUMIFS('DP_Instruction Forfaitaires'!$T$7:$T$506,'DP_Instruction Forfaitaires'!$J$7:$J$506,"Hors-Transfert",'DP_Instruction Forfaitaires'!$H$7:$H$506,"Frais de restauration")</f>
        <v>0</v>
      </c>
    </row>
    <row r="53" spans="1:16" ht="15" hidden="1" customHeight="1" thickBot="1" x14ac:dyDescent="0.3">
      <c r="A53" s="154"/>
      <c r="B53" s="416" t="s">
        <v>35</v>
      </c>
      <c r="C53" s="456">
        <f>+C33+C39+C44+C46+C49</f>
        <v>0</v>
      </c>
      <c r="D53" s="456">
        <f t="shared" ref="D53:F53" si="2">+D33+D39+D44+D46+D49</f>
        <v>0</v>
      </c>
      <c r="E53" s="456">
        <f t="shared" si="2"/>
        <v>0</v>
      </c>
      <c r="F53" s="456">
        <f t="shared" si="2"/>
        <v>0</v>
      </c>
    </row>
    <row r="54" spans="1:16" ht="15" hidden="1" customHeight="1" x14ac:dyDescent="0.25">
      <c r="A54" s="154"/>
      <c r="B54" s="164"/>
      <c r="C54" s="164"/>
      <c r="D54" s="164"/>
      <c r="E54" s="164"/>
      <c r="F54" s="164"/>
    </row>
    <row r="55" spans="1:16" ht="15" customHeight="1" thickBot="1" x14ac:dyDescent="0.3">
      <c r="A55" s="154"/>
      <c r="B55" s="659" t="s">
        <v>259</v>
      </c>
      <c r="C55" s="659"/>
      <c r="D55" s="659"/>
      <c r="E55" s="164"/>
      <c r="G55" s="442"/>
      <c r="H55" s="442"/>
      <c r="I55" s="662" t="s">
        <v>263</v>
      </c>
      <c r="J55" s="662"/>
      <c r="K55" s="662"/>
      <c r="L55" s="662"/>
      <c r="M55" s="662"/>
    </row>
    <row r="56" spans="1:16" ht="30.75" thickBot="1" x14ac:dyDescent="0.3">
      <c r="A56" s="154"/>
      <c r="B56" s="358" t="s">
        <v>47</v>
      </c>
      <c r="C56" s="358" t="s">
        <v>260</v>
      </c>
      <c r="D56" s="368" t="s">
        <v>264</v>
      </c>
      <c r="E56" s="368" t="s">
        <v>293</v>
      </c>
      <c r="F56" s="368" t="s">
        <v>294</v>
      </c>
      <c r="G56" s="368" t="s">
        <v>261</v>
      </c>
      <c r="H56" s="164"/>
      <c r="I56" s="399" t="s">
        <v>47</v>
      </c>
      <c r="J56" s="400" t="s">
        <v>19</v>
      </c>
      <c r="K56" s="401" t="s">
        <v>22</v>
      </c>
      <c r="L56" s="448" t="s">
        <v>299</v>
      </c>
      <c r="M56" s="401" t="s">
        <v>39</v>
      </c>
      <c r="O56" s="631" t="s">
        <v>282</v>
      </c>
      <c r="P56" s="632"/>
    </row>
    <row r="57" spans="1:16" ht="15" customHeight="1" x14ac:dyDescent="0.25">
      <c r="A57" s="154"/>
      <c r="B57" s="359" t="s">
        <v>221</v>
      </c>
      <c r="C57" s="360"/>
      <c r="D57" s="360"/>
      <c r="E57" s="360"/>
      <c r="F57" s="360"/>
      <c r="G57" s="360"/>
      <c r="H57" s="164"/>
      <c r="I57" s="402" t="s">
        <v>221</v>
      </c>
      <c r="J57" s="403">
        <f>SUM(J58:J62)</f>
        <v>0</v>
      </c>
      <c r="K57" s="403">
        <f>SUM(K58:K62)</f>
        <v>0</v>
      </c>
      <c r="L57" s="449">
        <f>SUM(L58:L62)</f>
        <v>0</v>
      </c>
      <c r="M57" s="405"/>
      <c r="O57" s="436" t="s">
        <v>283</v>
      </c>
      <c r="P57" s="436">
        <f>K59</f>
        <v>0</v>
      </c>
    </row>
    <row r="58" spans="1:16" ht="15" customHeight="1" x14ac:dyDescent="0.25">
      <c r="A58" s="154"/>
      <c r="B58" s="361" t="s">
        <v>54</v>
      </c>
      <c r="C58" s="362"/>
      <c r="D58" s="369"/>
      <c r="E58" s="369"/>
      <c r="F58" s="369"/>
      <c r="G58" s="369"/>
      <c r="H58" s="164"/>
      <c r="I58" s="377" t="s">
        <v>54</v>
      </c>
      <c r="J58" s="404">
        <f>SUMIF('DP_Instruction factures SI'!$E$7:$E$506,'Synthèse dépenses SI'!I58,'DP_Instruction factures SI'!$I$7:$I$506)</f>
        <v>0</v>
      </c>
      <c r="K58" s="404">
        <f>SUMIF('DP_Instruction factures SI'!$E$7:$E$506,'Synthèse dépenses SI'!I58,'DP_Instruction factures SI'!$M$7:$M$506)</f>
        <v>0</v>
      </c>
      <c r="L58" s="450">
        <f>K58</f>
        <v>0</v>
      </c>
      <c r="M58" s="405"/>
      <c r="O58" s="436" t="s">
        <v>291</v>
      </c>
      <c r="P58" s="436">
        <f ca="1">((K73+K70+K68+K63++K62+K61+K60+K58)*0.2)/0.8</f>
        <v>0</v>
      </c>
    </row>
    <row r="59" spans="1:16" ht="15" customHeight="1" x14ac:dyDescent="0.25">
      <c r="A59" s="154"/>
      <c r="B59" s="363" t="s">
        <v>56</v>
      </c>
      <c r="C59" s="362"/>
      <c r="D59" s="369"/>
      <c r="E59" s="369"/>
      <c r="F59" s="369"/>
      <c r="G59" s="369"/>
      <c r="H59" s="164"/>
      <c r="I59" s="406" t="s">
        <v>56</v>
      </c>
      <c r="J59" s="404">
        <f>SUMIF('DP_Instruction factures SI'!$E$7:$E$506,'Synthèse dépenses SI'!I59,'DP_Instruction factures SI'!$I$7:$I$506)</f>
        <v>0</v>
      </c>
      <c r="K59" s="404">
        <f>SUMIF('DP_Instruction factures SI'!$E$7:$E$506,'Synthèse dépenses SI'!I59,'DP_Instruction factures SI'!$M$7:$M$506)</f>
        <v>0</v>
      </c>
      <c r="L59" s="450">
        <f>K59</f>
        <v>0</v>
      </c>
      <c r="M59" s="452"/>
    </row>
    <row r="60" spans="1:16" ht="15" customHeight="1" x14ac:dyDescent="0.25">
      <c r="A60" s="154"/>
      <c r="B60" s="364" t="s">
        <v>55</v>
      </c>
      <c r="C60" s="362"/>
      <c r="D60" s="369"/>
      <c r="E60" s="369"/>
      <c r="F60" s="369"/>
      <c r="G60" s="369"/>
      <c r="H60" s="164"/>
      <c r="I60" s="407" t="s">
        <v>55</v>
      </c>
      <c r="J60" s="404">
        <f>SUMIF('DP_Instruction factures SI'!$E$7:$E$506,'Synthèse dépenses SI'!I60,'DP_Instruction factures SI'!$I$7:$I$506)</f>
        <v>0</v>
      </c>
      <c r="K60" s="404">
        <f>SUMIF('DP_Instruction factures SI'!$E$7:$E$506,'Synthèse dépenses SI'!I60,'DP_Instruction factures SI'!$M$7:$M$506)</f>
        <v>0</v>
      </c>
      <c r="L60" s="450">
        <f t="shared" ref="L60:L62" si="3">K60</f>
        <v>0</v>
      </c>
      <c r="M60" s="452"/>
      <c r="O60" s="447" t="s">
        <v>295</v>
      </c>
    </row>
    <row r="61" spans="1:16" ht="15" customHeight="1" x14ac:dyDescent="0.25">
      <c r="A61" s="154"/>
      <c r="B61" s="361" t="s">
        <v>57</v>
      </c>
      <c r="C61" s="362"/>
      <c r="D61" s="369"/>
      <c r="E61" s="369"/>
      <c r="F61" s="369"/>
      <c r="G61" s="369"/>
      <c r="H61" s="164"/>
      <c r="I61" s="377" t="s">
        <v>57</v>
      </c>
      <c r="J61" s="404">
        <f>SUMIF('DP_Instruction factures SI'!$E$7:$E$506,'Synthèse dépenses SI'!I61,'DP_Instruction factures SI'!$I$7:$I$506)</f>
        <v>0</v>
      </c>
      <c r="K61" s="404">
        <f>SUMIF('DP_Instruction factures SI'!$E$7:$E$506,'Synthèse dépenses SI'!I61,'DP_Instruction factures SI'!$M$7:$M$506)</f>
        <v>0</v>
      </c>
      <c r="L61" s="450">
        <f t="shared" si="3"/>
        <v>0</v>
      </c>
      <c r="M61" s="452"/>
      <c r="O61" s="631" t="s">
        <v>284</v>
      </c>
      <c r="P61" s="632"/>
    </row>
    <row r="62" spans="1:16" ht="15" customHeight="1" x14ac:dyDescent="0.25">
      <c r="A62" s="154"/>
      <c r="B62" s="363" t="s">
        <v>58</v>
      </c>
      <c r="C62" s="362"/>
      <c r="D62" s="369"/>
      <c r="E62" s="369"/>
      <c r="F62" s="369"/>
      <c r="G62" s="369"/>
      <c r="H62" s="164"/>
      <c r="I62" s="406" t="s">
        <v>58</v>
      </c>
      <c r="J62" s="404">
        <f>SUMIF('DP_Instruction factures SI'!$E$7:$E$506,'Synthèse dépenses SI'!I62,'DP_Instruction factures SI'!$I$7:$I$506)</f>
        <v>0</v>
      </c>
      <c r="K62" s="404">
        <f>SUMIF('DP_Instruction factures SI'!$E$7:$E$506,'Synthèse dépenses SI'!I62,'DP_Instruction factures SI'!$M$7:$M$506)</f>
        <v>0</v>
      </c>
      <c r="L62" s="450">
        <f t="shared" si="3"/>
        <v>0</v>
      </c>
      <c r="M62" s="453"/>
      <c r="O62" s="436" t="s">
        <v>290</v>
      </c>
      <c r="P62" s="436">
        <f>F49+F46+F44+F39+F33</f>
        <v>0</v>
      </c>
    </row>
    <row r="63" spans="1:16" ht="15" customHeight="1" x14ac:dyDescent="0.25">
      <c r="A63" s="154"/>
      <c r="B63" s="365" t="s">
        <v>163</v>
      </c>
      <c r="C63" s="360"/>
      <c r="D63" s="360"/>
      <c r="E63" s="360"/>
      <c r="F63" s="360"/>
      <c r="G63" s="360"/>
      <c r="H63" s="164"/>
      <c r="I63" s="408" t="s">
        <v>163</v>
      </c>
      <c r="J63" s="403">
        <f ca="1">SUM(J64:J67)</f>
        <v>0</v>
      </c>
      <c r="K63" s="403">
        <f ca="1">SUM(K64:K67)</f>
        <v>0</v>
      </c>
      <c r="L63" s="403">
        <f ca="1">SUM(L64:L67)</f>
        <v>0</v>
      </c>
      <c r="M63" s="452"/>
      <c r="O63" s="436" t="s">
        <v>286</v>
      </c>
      <c r="P63" s="436">
        <f>MIN(P62,((E49+E46+E44+E39+E33)*0.8/0.2))</f>
        <v>0</v>
      </c>
    </row>
    <row r="64" spans="1:16" ht="15" customHeight="1" x14ac:dyDescent="0.25">
      <c r="A64" s="154"/>
      <c r="B64" s="366" t="s">
        <v>143</v>
      </c>
      <c r="C64" s="362"/>
      <c r="D64" s="369"/>
      <c r="E64" s="369"/>
      <c r="F64" s="369"/>
      <c r="G64" s="369"/>
      <c r="H64" s="164"/>
      <c r="I64" s="377" t="s">
        <v>143</v>
      </c>
      <c r="J64" s="404">
        <f ca="1">SUMIF('DP_Instruction rémunération SI'!$E$7:$E$506,'Synthèse dépenses SI'!I64,'DP_Instruction rémunération SI'!$M$7:$M$15)</f>
        <v>0</v>
      </c>
      <c r="K64" s="404">
        <f ca="1">SUMIF('DP_Instruction rémunération SI'!$E$7:$E$506,'Synthèse dépenses SI'!I64,'DP_Instruction rémunération SI'!$T$7:$T$15)</f>
        <v>0</v>
      </c>
      <c r="L64" s="450">
        <f ca="1">SUMIF('DP_Instruction rémunération SI'!$E$7:$E$506,'Synthèse dépenses SI'!I64,'DP_Instruction rémunération SI'!$X$7:$X$15)</f>
        <v>0</v>
      </c>
      <c r="M64" s="452" t="s">
        <v>154</v>
      </c>
      <c r="P64" s="156">
        <f>IF(P62=0,0,MIN(P62/P63))</f>
        <v>0</v>
      </c>
    </row>
    <row r="65" spans="1:13" ht="15" customHeight="1" x14ac:dyDescent="0.25">
      <c r="A65" s="154"/>
      <c r="B65" s="366" t="s">
        <v>144</v>
      </c>
      <c r="C65" s="362"/>
      <c r="D65" s="369"/>
      <c r="E65" s="369"/>
      <c r="F65" s="369"/>
      <c r="G65" s="369"/>
      <c r="H65" s="164"/>
      <c r="I65" s="377" t="s">
        <v>144</v>
      </c>
      <c r="J65" s="404">
        <f ca="1">SUMIF('DP_Instruction rémunération SI'!$E$7:$E$506,'Synthèse dépenses SI'!I65,'DP_Instruction rémunération SI'!$M$7:$M$15)</f>
        <v>0</v>
      </c>
      <c r="K65" s="404">
        <f ca="1">SUMIF('DP_Instruction rémunération SI'!$E$7:$E$506,'Synthèse dépenses SI'!I65,'DP_Instruction rémunération SI'!$T$7:$T$15)</f>
        <v>0</v>
      </c>
      <c r="L65" s="450">
        <f ca="1">SUMIF('DP_Instruction rémunération SI'!$E$7:$E$506,'Synthèse dépenses SI'!I65,'DP_Instruction rémunération SI'!$X$7:$X$15)</f>
        <v>0</v>
      </c>
      <c r="M65" s="452" t="s">
        <v>152</v>
      </c>
    </row>
    <row r="66" spans="1:13" ht="15" customHeight="1" x14ac:dyDescent="0.25">
      <c r="A66" s="154"/>
      <c r="B66" s="366" t="s">
        <v>145</v>
      </c>
      <c r="C66" s="362"/>
      <c r="D66" s="369"/>
      <c r="E66" s="369"/>
      <c r="F66" s="369"/>
      <c r="G66" s="369"/>
      <c r="H66" s="164"/>
      <c r="I66" s="377" t="s">
        <v>145</v>
      </c>
      <c r="J66" s="404">
        <f ca="1">SUMIF('DP_Instruction rémunération SI'!$E$7:$E$506,'Synthèse dépenses SI'!I66,'DP_Instruction rémunération SI'!$M$7:$M$15)</f>
        <v>0</v>
      </c>
      <c r="K66" s="404">
        <f ca="1">SUMIF('DP_Instruction rémunération SI'!$E$7:$E$506,'Synthèse dépenses SI'!I66,'DP_Instruction rémunération SI'!$T$7:$T$15)</f>
        <v>0</v>
      </c>
      <c r="L66" s="450">
        <f ca="1">SUMIF('DP_Instruction rémunération SI'!$E$7:$E$506,'Synthèse dépenses SI'!I66,'DP_Instruction rémunération SI'!$X$7:$X$15)</f>
        <v>0</v>
      </c>
      <c r="M66" s="452" t="s">
        <v>153</v>
      </c>
    </row>
    <row r="67" spans="1:13" ht="15" customHeight="1" x14ac:dyDescent="0.25">
      <c r="A67" s="154"/>
      <c r="B67" s="366" t="s">
        <v>146</v>
      </c>
      <c r="C67" s="362"/>
      <c r="D67" s="369"/>
      <c r="E67" s="369"/>
      <c r="F67" s="369"/>
      <c r="G67" s="369"/>
      <c r="H67" s="164"/>
      <c r="I67" s="377" t="s">
        <v>146</v>
      </c>
      <c r="J67" s="404">
        <f ca="1">SUMIF('DP_Instruction rémunération SI'!$E$7:$E$506,'Synthèse dépenses SI'!I67,'DP_Instruction rémunération SI'!$M$7:$M$15)</f>
        <v>0</v>
      </c>
      <c r="K67" s="404">
        <f ca="1">SUMIF('DP_Instruction rémunération SI'!$E$7:$E$506,'Synthèse dépenses SI'!I67,'DP_Instruction rémunération SI'!$T$7:$T$15)</f>
        <v>0</v>
      </c>
      <c r="L67" s="450">
        <f ca="1">SUMIF('DP_Instruction rémunération SI'!$E$7:$E$506,'Synthèse dépenses SI'!I67,'DP_Instruction rémunération SI'!$X$7:$X$15)</f>
        <v>0</v>
      </c>
      <c r="M67" s="452" t="s">
        <v>151</v>
      </c>
    </row>
    <row r="68" spans="1:13" ht="15" customHeight="1" x14ac:dyDescent="0.25">
      <c r="A68" s="154"/>
      <c r="B68" s="365" t="s">
        <v>164</v>
      </c>
      <c r="C68" s="360"/>
      <c r="D68" s="360"/>
      <c r="E68" s="360"/>
      <c r="F68" s="360"/>
      <c r="G68" s="360"/>
      <c r="H68" s="164"/>
      <c r="I68" s="408" t="s">
        <v>164</v>
      </c>
      <c r="J68" s="403">
        <f>J69</f>
        <v>0</v>
      </c>
      <c r="K68" s="403">
        <f>K69</f>
        <v>0</v>
      </c>
      <c r="L68" s="403">
        <f>$L$69</f>
        <v>0</v>
      </c>
      <c r="M68" s="452"/>
    </row>
    <row r="69" spans="1:13" ht="15" customHeight="1" x14ac:dyDescent="0.25">
      <c r="A69" s="154"/>
      <c r="B69" s="366" t="s">
        <v>69</v>
      </c>
      <c r="C69" s="362"/>
      <c r="D69" s="369"/>
      <c r="E69" s="369"/>
      <c r="F69" s="369"/>
      <c r="G69" s="369"/>
      <c r="H69" s="164"/>
      <c r="I69" s="377" t="s">
        <v>69</v>
      </c>
      <c r="J69" s="404">
        <f>'Synthèse dépenses bénéficiaire'!G29</f>
        <v>0</v>
      </c>
      <c r="K69" s="404">
        <f>IF(J69=0,0,K63*0.15)</f>
        <v>0</v>
      </c>
      <c r="L69" s="450">
        <f>IF(J69=0,0,L63*0.15)</f>
        <v>0</v>
      </c>
      <c r="M69" s="454"/>
    </row>
    <row r="70" spans="1:13" ht="15" customHeight="1" x14ac:dyDescent="0.25">
      <c r="A70" s="154"/>
      <c r="B70" s="365" t="s">
        <v>52</v>
      </c>
      <c r="C70" s="367"/>
      <c r="D70" s="367"/>
      <c r="E70" s="367"/>
      <c r="F70" s="367"/>
      <c r="G70" s="367"/>
      <c r="H70" s="164"/>
      <c r="I70" s="408" t="s">
        <v>52</v>
      </c>
      <c r="J70" s="409">
        <f>J71+J72</f>
        <v>0</v>
      </c>
      <c r="K70" s="409">
        <f>K71+K72</f>
        <v>0</v>
      </c>
      <c r="L70" s="409">
        <f>L71+L72</f>
        <v>0</v>
      </c>
      <c r="M70" s="455"/>
    </row>
    <row r="71" spans="1:13" ht="15" customHeight="1" x14ac:dyDescent="0.25">
      <c r="A71" s="154"/>
      <c r="B71" s="366" t="s">
        <v>63</v>
      </c>
      <c r="C71" s="362"/>
      <c r="D71" s="369"/>
      <c r="E71" s="369"/>
      <c r="F71" s="369"/>
      <c r="G71" s="369"/>
      <c r="H71" s="164"/>
      <c r="I71" s="377" t="s">
        <v>63</v>
      </c>
      <c r="J71" s="404">
        <f>SUMIF('DP_Instruction frais réels'!$E$7:$E$506,'Synthèse dépenses SI'!I71,'DP_Instruction frais réels'!$J$7:$J$506)</f>
        <v>0</v>
      </c>
      <c r="K71" s="404">
        <f>SUMIF('DP_Instruction frais réels'!$E$7:$E$506,'Synthèse dépenses SI'!I71,'DP_Instruction frais réels'!$N$7:$N$506)</f>
        <v>0</v>
      </c>
      <c r="L71" s="450">
        <f>SUMIF('DP_Instruction frais réels'!$E$7:$E$506,'Synthèse dépenses SI'!I71,'DP_Instruction frais réels'!$R$7:$R$506)</f>
        <v>0</v>
      </c>
      <c r="M71" s="455" t="s">
        <v>155</v>
      </c>
    </row>
    <row r="72" spans="1:13" ht="15" customHeight="1" x14ac:dyDescent="0.25">
      <c r="A72" s="154"/>
      <c r="B72" s="366" t="s">
        <v>64</v>
      </c>
      <c r="C72" s="362"/>
      <c r="D72" s="369"/>
      <c r="E72" s="369"/>
      <c r="F72" s="369"/>
      <c r="G72" s="369"/>
      <c r="H72" s="164"/>
      <c r="I72" s="377" t="s">
        <v>64</v>
      </c>
      <c r="J72" s="404">
        <f>SUMIF('DP_Instruction frais réels'!$E$7:$E$506,'Synthèse dépenses SI'!I72,'DP_Instruction frais réels'!$J$7:$J$506)</f>
        <v>0</v>
      </c>
      <c r="K72" s="404">
        <f>SUMIF('DP_Instruction frais réels'!$E$7:$E$506,'Synthèse dépenses SI'!I72,'DP_Instruction frais réels'!$R$7:$R$506)</f>
        <v>0</v>
      </c>
      <c r="L72" s="450">
        <f>K72</f>
        <v>0</v>
      </c>
      <c r="M72" s="454"/>
    </row>
    <row r="73" spans="1:13" ht="15" customHeight="1" x14ac:dyDescent="0.25">
      <c r="A73" s="154"/>
      <c r="B73" s="365" t="s">
        <v>161</v>
      </c>
      <c r="C73" s="367"/>
      <c r="D73" s="367"/>
      <c r="E73" s="367"/>
      <c r="F73" s="367"/>
      <c r="G73" s="367"/>
      <c r="H73" s="164"/>
      <c r="I73" s="408" t="s">
        <v>161</v>
      </c>
      <c r="J73" s="409">
        <f>SUM(J74:J76)</f>
        <v>0</v>
      </c>
      <c r="K73" s="409">
        <f>SUM(K74:K76)</f>
        <v>0</v>
      </c>
      <c r="L73" s="409">
        <f>SUM(L74:L76)</f>
        <v>0</v>
      </c>
      <c r="M73" s="452"/>
    </row>
    <row r="74" spans="1:13" ht="15" customHeight="1" x14ac:dyDescent="0.25">
      <c r="A74" s="154"/>
      <c r="B74" s="366" t="s">
        <v>65</v>
      </c>
      <c r="C74" s="362"/>
      <c r="D74" s="369"/>
      <c r="E74" s="369"/>
      <c r="F74" s="369"/>
      <c r="G74" s="369"/>
      <c r="H74" s="164"/>
      <c r="I74" s="377" t="s">
        <v>65</v>
      </c>
      <c r="J74" s="404">
        <f>SUMIF('DP_Instruction Forfaitaires'!$H$7:$H$506,'Synthèse dépenses SI'!I74,'DP_Instruction Forfaitaires'!$P$7:$P$506)</f>
        <v>0</v>
      </c>
      <c r="K74" s="404">
        <f>SUMIF('DP_Instruction Forfaitaires'!$H$7:$H$506,'Synthèse dépenses SI'!I74,'DP_Instruction Forfaitaires'!$T$7:$T$506)</f>
        <v>0</v>
      </c>
      <c r="L74" s="450">
        <f>K74</f>
        <v>0</v>
      </c>
      <c r="M74" s="405"/>
    </row>
    <row r="75" spans="1:13" ht="15" customHeight="1" x14ac:dyDescent="0.25">
      <c r="A75" s="154"/>
      <c r="B75" s="366" t="s">
        <v>66</v>
      </c>
      <c r="C75" s="362"/>
      <c r="D75" s="369"/>
      <c r="E75" s="369"/>
      <c r="F75" s="369"/>
      <c r="G75" s="369"/>
      <c r="H75" s="164"/>
      <c r="I75" s="377" t="s">
        <v>66</v>
      </c>
      <c r="J75" s="404">
        <f>SUMIF('DP_Instruction Forfaitaires'!$H$7:$H$506,'Synthèse dépenses SI'!I75,'DP_Instruction Forfaitaires'!$P$7:$P$506)</f>
        <v>0</v>
      </c>
      <c r="K75" s="404">
        <f>SUMIF('DP_Instruction Forfaitaires'!$H$7:$H$506,'Synthèse dépenses SI'!I75,'DP_Instruction Forfaitaires'!$T$7:$T$506)</f>
        <v>0</v>
      </c>
      <c r="L75" s="450">
        <f t="shared" ref="L75:L76" si="4">K75</f>
        <v>0</v>
      </c>
      <c r="M75" s="405"/>
    </row>
    <row r="76" spans="1:13" ht="15" customHeight="1" thickBot="1" x14ac:dyDescent="0.3">
      <c r="A76" s="154"/>
      <c r="B76" s="366" t="s">
        <v>67</v>
      </c>
      <c r="C76" s="362"/>
      <c r="D76" s="369"/>
      <c r="E76" s="369"/>
      <c r="F76" s="369"/>
      <c r="G76" s="369"/>
      <c r="H76" s="164"/>
      <c r="I76" s="377" t="s">
        <v>67</v>
      </c>
      <c r="J76" s="404">
        <f>SUMIF('DP_Instruction Forfaitaires'!$H$7:$H$506,'Synthèse dépenses SI'!I76,'DP_Instruction Forfaitaires'!$P$7:$P$506)</f>
        <v>0</v>
      </c>
      <c r="K76" s="404">
        <f>SUMIF('DP_Instruction Forfaitaires'!$H$7:$H$506,'Synthèse dépenses SI'!I76,'DP_Instruction Forfaitaires'!$T$7:$T$506)</f>
        <v>0</v>
      </c>
      <c r="L76" s="450">
        <f t="shared" si="4"/>
        <v>0</v>
      </c>
      <c r="M76" s="405"/>
    </row>
    <row r="77" spans="1:13" ht="15" customHeight="1" thickBot="1" x14ac:dyDescent="0.3">
      <c r="A77" s="154"/>
      <c r="B77" s="358" t="s">
        <v>2</v>
      </c>
      <c r="C77" s="443">
        <f>C57+C63+C68+C70+C73</f>
        <v>0</v>
      </c>
      <c r="D77" s="382">
        <f>D57+D63+D68+D70+D73</f>
        <v>0</v>
      </c>
      <c r="E77" s="382">
        <f t="shared" ref="E77:F77" si="5">E57+E63+E68+E70+E73</f>
        <v>0</v>
      </c>
      <c r="F77" s="382">
        <f t="shared" si="5"/>
        <v>0</v>
      </c>
      <c r="G77" s="382">
        <f>G57+G63+G68+G70+G73</f>
        <v>0</v>
      </c>
      <c r="H77" s="164"/>
      <c r="I77" s="410" t="s">
        <v>2</v>
      </c>
      <c r="J77" s="411">
        <f ca="1">J57+J63+J68+J70+J73</f>
        <v>0</v>
      </c>
      <c r="K77" s="411">
        <f t="shared" ref="K77" ca="1" si="6">K57+K63+K68+K70+K73</f>
        <v>0</v>
      </c>
      <c r="L77" s="451">
        <f ca="1">+L73+L70+L68+L63+L57</f>
        <v>0</v>
      </c>
      <c r="M77" s="412"/>
    </row>
    <row r="78" spans="1:13" ht="15" customHeight="1" x14ac:dyDescent="0.25">
      <c r="A78" s="154"/>
      <c r="B78" s="164"/>
      <c r="C78" s="164"/>
      <c r="D78" s="164"/>
      <c r="E78" s="164"/>
      <c r="F78" s="164"/>
      <c r="G78" s="164"/>
      <c r="H78" s="164"/>
      <c r="K78" s="156"/>
      <c r="M78" s="440"/>
    </row>
    <row r="79" spans="1:13" ht="31.15" customHeight="1" thickBot="1" x14ac:dyDescent="0.3">
      <c r="A79" s="154"/>
      <c r="B79" s="659" t="s">
        <v>262</v>
      </c>
      <c r="C79" s="659"/>
      <c r="D79" s="659"/>
      <c r="E79" s="441"/>
      <c r="F79" s="441"/>
      <c r="G79" s="164"/>
      <c r="H79" s="164"/>
      <c r="K79" s="156"/>
      <c r="M79" s="440"/>
    </row>
    <row r="80" spans="1:13" ht="30.75" thickBot="1" x14ac:dyDescent="0.3">
      <c r="A80" s="154"/>
      <c r="B80" s="358" t="s">
        <v>47</v>
      </c>
      <c r="C80" s="358" t="s">
        <v>260</v>
      </c>
      <c r="D80" s="368" t="s">
        <v>264</v>
      </c>
      <c r="E80" s="368" t="s">
        <v>293</v>
      </c>
      <c r="F80" s="368" t="s">
        <v>296</v>
      </c>
      <c r="G80" s="368" t="s">
        <v>261</v>
      </c>
      <c r="H80" s="164"/>
      <c r="I80" s="665" t="s">
        <v>298</v>
      </c>
      <c r="J80" s="666"/>
      <c r="K80" s="666"/>
      <c r="L80" s="666"/>
      <c r="M80" s="667"/>
    </row>
    <row r="81" spans="1:13" ht="15" customHeight="1" thickBot="1" x14ac:dyDescent="0.3">
      <c r="A81" s="154"/>
      <c r="B81" s="370" t="s">
        <v>221</v>
      </c>
      <c r="C81" s="371">
        <f>SUM(C82:C86)</f>
        <v>0</v>
      </c>
      <c r="D81" s="380">
        <f>SUM(D82:D86)</f>
        <v>0</v>
      </c>
      <c r="E81" s="380">
        <f t="shared" ref="E81:F81" si="7">SUM(E82:E86)</f>
        <v>0</v>
      </c>
      <c r="F81" s="380">
        <f t="shared" si="7"/>
        <v>0</v>
      </c>
      <c r="G81" s="383">
        <f>SUM(G82:G86)</f>
        <v>0</v>
      </c>
      <c r="H81" s="164"/>
      <c r="I81" s="479"/>
      <c r="J81" s="478"/>
      <c r="K81" s="478"/>
      <c r="L81" s="478"/>
      <c r="M81" s="480"/>
    </row>
    <row r="82" spans="1:13" ht="15" customHeight="1" thickBot="1" x14ac:dyDescent="0.3">
      <c r="A82" s="154"/>
      <c r="B82" s="372" t="s">
        <v>54</v>
      </c>
      <c r="C82" s="373">
        <f>C58+J58</f>
        <v>0</v>
      </c>
      <c r="D82" s="373">
        <f>D58+K58</f>
        <v>0</v>
      </c>
      <c r="E82" s="373">
        <f>E58+C34</f>
        <v>0</v>
      </c>
      <c r="F82" s="373">
        <f>F58+D34</f>
        <v>0</v>
      </c>
      <c r="G82" s="373">
        <f>G58+L58</f>
        <v>0</v>
      </c>
      <c r="H82" s="164"/>
      <c r="I82" s="657" t="s">
        <v>292</v>
      </c>
      <c r="J82" s="658"/>
      <c r="K82" s="154"/>
      <c r="L82" s="154"/>
      <c r="M82" s="481"/>
    </row>
    <row r="83" spans="1:13" ht="15" customHeight="1" x14ac:dyDescent="0.25">
      <c r="A83" s="154"/>
      <c r="B83" s="374" t="s">
        <v>56</v>
      </c>
      <c r="C83" s="373">
        <f t="shared" ref="C83:C86" si="8">C59+J59</f>
        <v>0</v>
      </c>
      <c r="D83" s="373">
        <f>D59+K59</f>
        <v>0</v>
      </c>
      <c r="E83" s="373">
        <f>E59+C35</f>
        <v>0</v>
      </c>
      <c r="F83" s="373">
        <f>F59+D35</f>
        <v>0</v>
      </c>
      <c r="G83" s="373">
        <f>G59+L59</f>
        <v>0</v>
      </c>
      <c r="H83" s="164"/>
      <c r="I83" s="444" t="s">
        <v>283</v>
      </c>
      <c r="J83" s="415">
        <f>+G83</f>
        <v>0</v>
      </c>
      <c r="K83" s="154"/>
      <c r="L83" s="154"/>
      <c r="M83" s="481"/>
    </row>
    <row r="84" spans="1:13" ht="15" customHeight="1" thickBot="1" x14ac:dyDescent="0.3">
      <c r="A84" s="154"/>
      <c r="B84" s="375" t="s">
        <v>55</v>
      </c>
      <c r="C84" s="373">
        <f t="shared" si="8"/>
        <v>0</v>
      </c>
      <c r="D84" s="373">
        <f t="shared" ref="D84:D86" si="9">D60+K60</f>
        <v>0</v>
      </c>
      <c r="E84" s="373">
        <f t="shared" ref="E84:E100" si="10">E60+C36</f>
        <v>0</v>
      </c>
      <c r="F84" s="373">
        <f>F60+D36</f>
        <v>0</v>
      </c>
      <c r="G84" s="373">
        <f>G60+L60</f>
        <v>0</v>
      </c>
      <c r="H84" s="164"/>
      <c r="I84" s="445" t="s">
        <v>291</v>
      </c>
      <c r="J84" s="446">
        <f ca="1">((G97+G94+G92+G87+G86+G85+G84+G82)*0.2)/0.8</f>
        <v>0</v>
      </c>
      <c r="K84" s="154"/>
      <c r="L84" s="154"/>
      <c r="M84" s="481"/>
    </row>
    <row r="85" spans="1:13" ht="15" customHeight="1" thickBot="1" x14ac:dyDescent="0.3">
      <c r="A85" s="154"/>
      <c r="B85" s="372" t="s">
        <v>57</v>
      </c>
      <c r="C85" s="373">
        <f t="shared" si="8"/>
        <v>0</v>
      </c>
      <c r="D85" s="373">
        <f t="shared" si="9"/>
        <v>0</v>
      </c>
      <c r="E85" s="373">
        <f t="shared" si="10"/>
        <v>0</v>
      </c>
      <c r="F85" s="373">
        <f t="shared" ref="F85:F100" si="11">F61+D37</f>
        <v>0</v>
      </c>
      <c r="G85" s="373">
        <f>G61+L61</f>
        <v>0</v>
      </c>
      <c r="H85" s="164"/>
      <c r="I85" s="482"/>
      <c r="J85" s="154"/>
      <c r="K85" s="154"/>
      <c r="L85" s="154"/>
      <c r="M85" s="481"/>
    </row>
    <row r="86" spans="1:13" ht="15" customHeight="1" thickBot="1" x14ac:dyDescent="0.3">
      <c r="A86" s="154"/>
      <c r="B86" s="374" t="s">
        <v>58</v>
      </c>
      <c r="C86" s="373">
        <f t="shared" si="8"/>
        <v>0</v>
      </c>
      <c r="D86" s="373">
        <f t="shared" si="9"/>
        <v>0</v>
      </c>
      <c r="E86" s="373">
        <f t="shared" si="10"/>
        <v>0</v>
      </c>
      <c r="F86" s="373">
        <f t="shared" si="11"/>
        <v>0</v>
      </c>
      <c r="G86" s="373">
        <f>G62+L62</f>
        <v>0</v>
      </c>
      <c r="H86" s="164"/>
      <c r="I86" s="655" t="s">
        <v>284</v>
      </c>
      <c r="J86" s="656"/>
      <c r="K86" s="154"/>
      <c r="L86" s="154"/>
      <c r="M86" s="481"/>
    </row>
    <row r="87" spans="1:13" ht="15" customHeight="1" thickBot="1" x14ac:dyDescent="0.3">
      <c r="A87" s="154"/>
      <c r="B87" s="376" t="s">
        <v>163</v>
      </c>
      <c r="C87" s="371">
        <f ca="1">SUM(C88:C91)</f>
        <v>0</v>
      </c>
      <c r="D87" s="380">
        <f ca="1">SUM(D88:D91)</f>
        <v>0</v>
      </c>
      <c r="E87" s="380">
        <f t="shared" ref="E87:F87" si="12">SUM(E88:E91)</f>
        <v>0</v>
      </c>
      <c r="F87" s="380">
        <f t="shared" si="12"/>
        <v>0</v>
      </c>
      <c r="G87" s="383">
        <f ca="1">SUM(G88:G91)</f>
        <v>0</v>
      </c>
      <c r="H87" s="164"/>
      <c r="I87" s="506" t="s">
        <v>290</v>
      </c>
      <c r="J87" s="507">
        <f ca="1">K113</f>
        <v>0</v>
      </c>
      <c r="K87" s="154"/>
      <c r="L87" s="154"/>
      <c r="M87" s="481"/>
    </row>
    <row r="88" spans="1:13" ht="15" customHeight="1" thickBot="1" x14ac:dyDescent="0.3">
      <c r="A88" s="154"/>
      <c r="B88" s="377" t="s">
        <v>143</v>
      </c>
      <c r="C88" s="373">
        <f ca="1">C64+J64</f>
        <v>0</v>
      </c>
      <c r="D88" s="373">
        <f ca="1">D64+K64</f>
        <v>0</v>
      </c>
      <c r="E88" s="373">
        <f t="shared" si="10"/>
        <v>0</v>
      </c>
      <c r="F88" s="373">
        <f t="shared" si="11"/>
        <v>0</v>
      </c>
      <c r="G88" s="384">
        <f ca="1">G64+L64</f>
        <v>0</v>
      </c>
      <c r="H88" s="164"/>
      <c r="I88" s="444" t="s">
        <v>286</v>
      </c>
      <c r="J88" s="446" t="str">
        <f>IF(E13="Solde",MIN(K113,J113*0.8/0.2),"")</f>
        <v/>
      </c>
      <c r="K88" s="154"/>
      <c r="L88" s="154"/>
      <c r="M88" s="481"/>
    </row>
    <row r="89" spans="1:13" ht="15" customHeight="1" x14ac:dyDescent="0.25">
      <c r="A89" s="154"/>
      <c r="B89" s="377" t="s">
        <v>144</v>
      </c>
      <c r="C89" s="373">
        <f t="shared" ref="C89:D91" ca="1" si="13">C65+J65</f>
        <v>0</v>
      </c>
      <c r="D89" s="373">
        <f t="shared" ca="1" si="13"/>
        <v>0</v>
      </c>
      <c r="E89" s="373">
        <f t="shared" si="10"/>
        <v>0</v>
      </c>
      <c r="F89" s="373">
        <f>F65+D41</f>
        <v>0</v>
      </c>
      <c r="G89" s="384">
        <f ca="1">G65+L65</f>
        <v>0</v>
      </c>
      <c r="H89" s="164"/>
      <c r="I89" s="482"/>
      <c r="J89" s="154"/>
      <c r="K89" s="154"/>
      <c r="L89" s="154"/>
      <c r="M89" s="481"/>
    </row>
    <row r="90" spans="1:13" ht="15" customHeight="1" x14ac:dyDescent="0.25">
      <c r="A90" s="154"/>
      <c r="B90" s="377" t="s">
        <v>145</v>
      </c>
      <c r="C90" s="373">
        <f t="shared" ca="1" si="13"/>
        <v>0</v>
      </c>
      <c r="D90" s="373">
        <f t="shared" ca="1" si="13"/>
        <v>0</v>
      </c>
      <c r="E90" s="373">
        <f t="shared" si="10"/>
        <v>0</v>
      </c>
      <c r="F90" s="373">
        <f t="shared" si="11"/>
        <v>0</v>
      </c>
      <c r="G90" s="384">
        <f ca="1">G66+L66</f>
        <v>0</v>
      </c>
      <c r="H90" s="164"/>
      <c r="I90" s="482"/>
      <c r="J90" s="154"/>
      <c r="K90" s="154"/>
      <c r="L90" s="154"/>
      <c r="M90" s="481"/>
    </row>
    <row r="91" spans="1:13" ht="15" customHeight="1" x14ac:dyDescent="0.25">
      <c r="A91" s="154"/>
      <c r="B91" s="377" t="s">
        <v>146</v>
      </c>
      <c r="C91" s="373">
        <f t="shared" ca="1" si="13"/>
        <v>0</v>
      </c>
      <c r="D91" s="373">
        <f t="shared" ca="1" si="13"/>
        <v>0</v>
      </c>
      <c r="E91" s="373">
        <f t="shared" si="10"/>
        <v>0</v>
      </c>
      <c r="F91" s="373">
        <f t="shared" si="11"/>
        <v>0</v>
      </c>
      <c r="G91" s="384">
        <f ca="1">G67+L67</f>
        <v>0</v>
      </c>
      <c r="H91" s="164"/>
      <c r="I91" s="653" t="s">
        <v>47</v>
      </c>
      <c r="J91" s="660" t="s">
        <v>288</v>
      </c>
      <c r="K91" s="660" t="s">
        <v>289</v>
      </c>
      <c r="L91" s="660" t="s">
        <v>297</v>
      </c>
      <c r="M91" s="663" t="s">
        <v>300</v>
      </c>
    </row>
    <row r="92" spans="1:13" ht="15" customHeight="1" thickBot="1" x14ac:dyDescent="0.3">
      <c r="A92" s="154"/>
      <c r="B92" s="376" t="s">
        <v>164</v>
      </c>
      <c r="C92" s="371">
        <f>C93</f>
        <v>0</v>
      </c>
      <c r="D92" s="380">
        <f>D93</f>
        <v>0</v>
      </c>
      <c r="E92" s="380">
        <f t="shared" ref="E92:F92" si="14">E93</f>
        <v>0</v>
      </c>
      <c r="F92" s="380">
        <f t="shared" si="14"/>
        <v>0</v>
      </c>
      <c r="G92" s="383">
        <f>G93</f>
        <v>0</v>
      </c>
      <c r="H92" s="164"/>
      <c r="I92" s="654"/>
      <c r="J92" s="661"/>
      <c r="K92" s="661"/>
      <c r="L92" s="661"/>
      <c r="M92" s="664"/>
    </row>
    <row r="93" spans="1:13" ht="15" customHeight="1" x14ac:dyDescent="0.25">
      <c r="A93" s="154"/>
      <c r="B93" s="377" t="s">
        <v>69</v>
      </c>
      <c r="C93" s="373">
        <f>C69+J69</f>
        <v>0</v>
      </c>
      <c r="D93" s="373">
        <f>D69+K69</f>
        <v>0</v>
      </c>
      <c r="E93" s="373">
        <f t="shared" si="10"/>
        <v>0</v>
      </c>
      <c r="F93" s="373">
        <f t="shared" si="11"/>
        <v>0</v>
      </c>
      <c r="G93" s="384">
        <f>G69+L69</f>
        <v>0</v>
      </c>
      <c r="H93" s="164"/>
      <c r="I93" s="457" t="s">
        <v>221</v>
      </c>
      <c r="J93" s="474">
        <f ca="1">SUM(J94:J98)</f>
        <v>0</v>
      </c>
      <c r="K93" s="458">
        <f ca="1">SUM(K94:K98)</f>
        <v>0</v>
      </c>
      <c r="L93" s="466">
        <f ca="1">SUM(L94:L98)</f>
        <v>0</v>
      </c>
      <c r="M93" s="466">
        <f ca="1">SUM(M94:M98)</f>
        <v>0</v>
      </c>
    </row>
    <row r="94" spans="1:13" ht="15" customHeight="1" x14ac:dyDescent="0.25">
      <c r="A94" s="154"/>
      <c r="B94" s="376" t="s">
        <v>52</v>
      </c>
      <c r="C94" s="378">
        <f>C95+C96</f>
        <v>0</v>
      </c>
      <c r="D94" s="381">
        <f>D95+D96</f>
        <v>0</v>
      </c>
      <c r="E94" s="381">
        <f t="shared" ref="E94:F94" si="15">E95+E96</f>
        <v>0</v>
      </c>
      <c r="F94" s="381">
        <f t="shared" si="15"/>
        <v>0</v>
      </c>
      <c r="G94" s="385">
        <f>G95+G96</f>
        <v>0</v>
      </c>
      <c r="H94" s="164"/>
      <c r="I94" s="459" t="s">
        <v>54</v>
      </c>
      <c r="J94" s="467">
        <f>E82</f>
        <v>0</v>
      </c>
      <c r="K94" s="467">
        <f>F82</f>
        <v>0</v>
      </c>
      <c r="L94" s="469">
        <f ca="1">IF($J$88&lt;$K$113,$J$88/$K$113*K94,K94)</f>
        <v>0</v>
      </c>
      <c r="M94" s="469">
        <f ca="1">J94+L94</f>
        <v>0</v>
      </c>
    </row>
    <row r="95" spans="1:13" ht="15" customHeight="1" x14ac:dyDescent="0.25">
      <c r="A95" s="154"/>
      <c r="B95" s="377" t="s">
        <v>63</v>
      </c>
      <c r="C95" s="373">
        <f>C71+J71</f>
        <v>0</v>
      </c>
      <c r="D95" s="373">
        <f>D71+K71</f>
        <v>0</v>
      </c>
      <c r="E95" s="373">
        <f t="shared" si="10"/>
        <v>0</v>
      </c>
      <c r="F95" s="373">
        <f t="shared" si="11"/>
        <v>0</v>
      </c>
      <c r="G95" s="384">
        <f>G71+L71</f>
        <v>0</v>
      </c>
      <c r="H95" s="164"/>
      <c r="I95" s="460" t="s">
        <v>56</v>
      </c>
      <c r="J95" s="465">
        <f ca="1">IF($J$84&lt;$J$83,$J$84/$J$83*E83,E83)</f>
        <v>0</v>
      </c>
      <c r="K95" s="465">
        <f ca="1">IF($J$84&lt;$J$83,$J$84/$J$83*F83,F83)</f>
        <v>0</v>
      </c>
      <c r="L95" s="469">
        <f ca="1">IF($J$88&lt;$K$113,$J$88/$K$113*K95,K95)</f>
        <v>0</v>
      </c>
      <c r="M95" s="469">
        <f ca="1">J95+L95</f>
        <v>0</v>
      </c>
    </row>
    <row r="96" spans="1:13" ht="15" customHeight="1" x14ac:dyDescent="0.25">
      <c r="A96" s="154"/>
      <c r="B96" s="377" t="s">
        <v>64</v>
      </c>
      <c r="C96" s="373">
        <f>C72+J72</f>
        <v>0</v>
      </c>
      <c r="D96" s="373">
        <f>D72+K72</f>
        <v>0</v>
      </c>
      <c r="E96" s="373">
        <f t="shared" si="10"/>
        <v>0</v>
      </c>
      <c r="F96" s="373">
        <f t="shared" si="11"/>
        <v>0</v>
      </c>
      <c r="G96" s="384">
        <f>G72+L72</f>
        <v>0</v>
      </c>
      <c r="H96" s="164"/>
      <c r="I96" s="461" t="s">
        <v>55</v>
      </c>
      <c r="J96" s="465">
        <f>E84</f>
        <v>0</v>
      </c>
      <c r="K96" s="465">
        <f>F84</f>
        <v>0</v>
      </c>
      <c r="L96" s="469">
        <f ca="1">IF($J$88&lt;$K$113,$J$88/$K$113*K96,K96)</f>
        <v>0</v>
      </c>
      <c r="M96" s="469">
        <f t="shared" ref="M96:M98" ca="1" si="16">J96+L96</f>
        <v>0</v>
      </c>
    </row>
    <row r="97" spans="1:14" ht="15" customHeight="1" x14ac:dyDescent="0.25">
      <c r="A97" s="154"/>
      <c r="B97" s="376" t="s">
        <v>161</v>
      </c>
      <c r="C97" s="378">
        <f>SUM(C98:C100)</f>
        <v>0</v>
      </c>
      <c r="D97" s="381">
        <f>SUM(D98:D100)</f>
        <v>0</v>
      </c>
      <c r="E97" s="381">
        <f t="shared" ref="E97:F97" si="17">SUM(E98:E100)</f>
        <v>0</v>
      </c>
      <c r="F97" s="381">
        <f t="shared" si="17"/>
        <v>0</v>
      </c>
      <c r="G97" s="385">
        <f>SUM(G98:G100)</f>
        <v>0</v>
      </c>
      <c r="H97" s="164"/>
      <c r="I97" s="459" t="s">
        <v>57</v>
      </c>
      <c r="J97" s="465">
        <f t="shared" ref="J97:J98" si="18">E85</f>
        <v>0</v>
      </c>
      <c r="K97" s="465">
        <f t="shared" ref="K97:K98" si="19">F85</f>
        <v>0</v>
      </c>
      <c r="L97" s="469">
        <f ca="1">IF($J$88&lt;$K$113,$J$88/$K$113*K97,K97)</f>
        <v>0</v>
      </c>
      <c r="M97" s="469">
        <f t="shared" ca="1" si="16"/>
        <v>0</v>
      </c>
    </row>
    <row r="98" spans="1:14" ht="15" customHeight="1" x14ac:dyDescent="0.25">
      <c r="A98" s="154"/>
      <c r="B98" s="377" t="s">
        <v>65</v>
      </c>
      <c r="C98" s="373">
        <f t="shared" ref="C98:D100" si="20">C74+J74</f>
        <v>0</v>
      </c>
      <c r="D98" s="373">
        <f t="shared" si="20"/>
        <v>0</v>
      </c>
      <c r="E98" s="373">
        <f t="shared" si="10"/>
        <v>0</v>
      </c>
      <c r="F98" s="373">
        <f t="shared" si="11"/>
        <v>0</v>
      </c>
      <c r="G98" s="384">
        <f>G74+L74</f>
        <v>0</v>
      </c>
      <c r="H98" s="164"/>
      <c r="I98" s="460" t="s">
        <v>58</v>
      </c>
      <c r="J98" s="465">
        <f t="shared" si="18"/>
        <v>0</v>
      </c>
      <c r="K98" s="465">
        <f t="shared" si="19"/>
        <v>0</v>
      </c>
      <c r="L98" s="469">
        <f ca="1">IF($J$88&lt;$K$113,$J$88/$K$113*K98,K98)</f>
        <v>0</v>
      </c>
      <c r="M98" s="469">
        <f t="shared" ca="1" si="16"/>
        <v>0</v>
      </c>
    </row>
    <row r="99" spans="1:14" ht="15" customHeight="1" x14ac:dyDescent="0.25">
      <c r="A99" s="154"/>
      <c r="B99" s="377" t="s">
        <v>66</v>
      </c>
      <c r="C99" s="373">
        <f t="shared" si="20"/>
        <v>0</v>
      </c>
      <c r="D99" s="373">
        <f t="shared" si="20"/>
        <v>0</v>
      </c>
      <c r="E99" s="373">
        <f t="shared" si="10"/>
        <v>0</v>
      </c>
      <c r="F99" s="373">
        <f t="shared" si="11"/>
        <v>0</v>
      </c>
      <c r="G99" s="384">
        <f>G75+L75</f>
        <v>0</v>
      </c>
      <c r="H99" s="164"/>
      <c r="I99" s="462" t="s">
        <v>163</v>
      </c>
      <c r="J99" s="468">
        <f t="shared" ref="J99:M99" si="21">SUM(J100:J103)</f>
        <v>0</v>
      </c>
      <c r="K99" s="468">
        <f t="shared" si="21"/>
        <v>0</v>
      </c>
      <c r="L99" s="468">
        <f t="shared" ca="1" si="21"/>
        <v>0</v>
      </c>
      <c r="M99" s="458">
        <f t="shared" ca="1" si="21"/>
        <v>0</v>
      </c>
    </row>
    <row r="100" spans="1:14" ht="15" customHeight="1" thickBot="1" x14ac:dyDescent="0.3">
      <c r="A100" s="154"/>
      <c r="B100" s="377" t="s">
        <v>67</v>
      </c>
      <c r="C100" s="373">
        <f t="shared" si="20"/>
        <v>0</v>
      </c>
      <c r="D100" s="373">
        <f t="shared" si="20"/>
        <v>0</v>
      </c>
      <c r="E100" s="373">
        <f t="shared" si="10"/>
        <v>0</v>
      </c>
      <c r="F100" s="373">
        <f t="shared" si="11"/>
        <v>0</v>
      </c>
      <c r="G100" s="384">
        <f>G76+L76</f>
        <v>0</v>
      </c>
      <c r="H100" s="164"/>
      <c r="I100" s="463" t="s">
        <v>143</v>
      </c>
      <c r="J100" s="465">
        <f>E88</f>
        <v>0</v>
      </c>
      <c r="K100" s="465">
        <f>F88</f>
        <v>0</v>
      </c>
      <c r="L100" s="469">
        <f ca="1">IF($J$88&lt;$K$113,$J$88/$K$113*K100,K100)</f>
        <v>0</v>
      </c>
      <c r="M100" s="469">
        <f ca="1">J100+L100</f>
        <v>0</v>
      </c>
      <c r="N100" s="488"/>
    </row>
    <row r="101" spans="1:14" ht="15" customHeight="1" thickBot="1" x14ac:dyDescent="0.3">
      <c r="A101" s="154"/>
      <c r="B101" s="358" t="s">
        <v>2</v>
      </c>
      <c r="C101" s="443">
        <f ca="1">C81+C87+C92+C94+C97</f>
        <v>0</v>
      </c>
      <c r="D101" s="382">
        <f ca="1">D81+D87+D92+D94+D97</f>
        <v>0</v>
      </c>
      <c r="E101" s="382">
        <f t="shared" ref="E101:G101" si="22">E81+E87+E92+E94+E97</f>
        <v>0</v>
      </c>
      <c r="F101" s="382">
        <f t="shared" si="22"/>
        <v>0</v>
      </c>
      <c r="G101" s="382">
        <f t="shared" ca="1" si="22"/>
        <v>0</v>
      </c>
      <c r="H101" s="164"/>
      <c r="I101" s="463" t="s">
        <v>144</v>
      </c>
      <c r="J101" s="465">
        <f t="shared" ref="J101:J103" si="23">E89</f>
        <v>0</v>
      </c>
      <c r="K101" s="465">
        <f t="shared" ref="K101:K103" si="24">F89</f>
        <v>0</v>
      </c>
      <c r="L101" s="469">
        <f ca="1">IF($J$88&lt;$K$113,$J$88/$K$113*K101,K101)</f>
        <v>0</v>
      </c>
      <c r="M101" s="469">
        <f t="shared" ref="M101:M103" ca="1" si="25">J101+L101</f>
        <v>0</v>
      </c>
    </row>
    <row r="102" spans="1:14" ht="15" customHeight="1" x14ac:dyDescent="0.25">
      <c r="A102" s="154"/>
      <c r="B102" s="164"/>
      <c r="C102" s="490"/>
      <c r="D102" s="490"/>
      <c r="E102" s="490"/>
      <c r="F102" s="490"/>
      <c r="G102" s="490"/>
      <c r="H102" s="164"/>
      <c r="I102" s="463" t="s">
        <v>145</v>
      </c>
      <c r="J102" s="465">
        <f t="shared" si="23"/>
        <v>0</v>
      </c>
      <c r="K102" s="465">
        <f t="shared" si="24"/>
        <v>0</v>
      </c>
      <c r="L102" s="469">
        <f ca="1">IF($J$88&lt;$K$113,$J$88/$K$113*K102,K102)</f>
        <v>0</v>
      </c>
      <c r="M102" s="469">
        <f t="shared" ca="1" si="25"/>
        <v>0</v>
      </c>
    </row>
    <row r="103" spans="1:14" ht="19.5" customHeight="1" x14ac:dyDescent="0.25">
      <c r="A103" s="154"/>
      <c r="B103" s="164"/>
      <c r="C103" s="164"/>
      <c r="D103" s="164"/>
      <c r="E103" s="164"/>
      <c r="F103" s="164"/>
      <c r="G103" s="164"/>
      <c r="H103" s="164"/>
      <c r="I103" s="463" t="s">
        <v>146</v>
      </c>
      <c r="J103" s="465">
        <f t="shared" si="23"/>
        <v>0</v>
      </c>
      <c r="K103" s="465">
        <f t="shared" si="24"/>
        <v>0</v>
      </c>
      <c r="L103" s="469">
        <f ca="1">IF($J$88&lt;$K$113,$J$88/$K$113*K103,K103)</f>
        <v>0</v>
      </c>
      <c r="M103" s="469">
        <f t="shared" ca="1" si="25"/>
        <v>0</v>
      </c>
    </row>
    <row r="104" spans="1:14" ht="24.6" customHeight="1" x14ac:dyDescent="0.25">
      <c r="A104" s="154"/>
      <c r="B104" s="639" t="s">
        <v>186</v>
      </c>
      <c r="C104" s="639"/>
      <c r="D104" s="164"/>
      <c r="E104" s="164"/>
      <c r="F104" s="491"/>
      <c r="G104" s="491"/>
      <c r="H104" s="168"/>
      <c r="I104" s="462" t="s">
        <v>164</v>
      </c>
      <c r="J104" s="468">
        <f t="shared" ref="J104:M104" si="26">J105</f>
        <v>0</v>
      </c>
      <c r="K104" s="468">
        <f t="shared" si="26"/>
        <v>0</v>
      </c>
      <c r="L104" s="466">
        <f t="shared" ca="1" si="26"/>
        <v>0</v>
      </c>
      <c r="M104" s="466">
        <f t="shared" ca="1" si="26"/>
        <v>0</v>
      </c>
    </row>
    <row r="105" spans="1:14" ht="13.9" customHeight="1" thickBot="1" x14ac:dyDescent="0.3">
      <c r="A105" s="154"/>
      <c r="B105" s="379"/>
      <c r="C105" s="344"/>
      <c r="D105" s="164"/>
      <c r="E105" s="164"/>
      <c r="F105" s="164"/>
      <c r="G105" s="164"/>
      <c r="H105" s="168"/>
      <c r="I105" s="463" t="s">
        <v>69</v>
      </c>
      <c r="J105" s="465">
        <f>E93</f>
        <v>0</v>
      </c>
      <c r="K105" s="465">
        <f>F93</f>
        <v>0</v>
      </c>
      <c r="L105" s="469">
        <f ca="1">IF($J$88&lt;$K$113,$J$88/$K$113*K105,K105)</f>
        <v>0</v>
      </c>
      <c r="M105" s="469">
        <f ca="1">J105+L105</f>
        <v>0</v>
      </c>
    </row>
    <row r="106" spans="1:14" ht="24.95" customHeight="1" thickBot="1" x14ac:dyDescent="0.3">
      <c r="A106" s="154"/>
      <c r="B106" s="518" t="s">
        <v>47</v>
      </c>
      <c r="C106" s="518" t="s">
        <v>19</v>
      </c>
      <c r="D106" s="514" t="s">
        <v>22</v>
      </c>
      <c r="E106" s="417" t="s">
        <v>21</v>
      </c>
      <c r="H106" s="440"/>
      <c r="I106" s="462" t="s">
        <v>52</v>
      </c>
      <c r="J106" s="468">
        <f t="shared" ref="J106:M106" si="27">J107+J108</f>
        <v>0</v>
      </c>
      <c r="K106" s="468">
        <f t="shared" si="27"/>
        <v>0</v>
      </c>
      <c r="L106" s="466">
        <f t="shared" ca="1" si="27"/>
        <v>0</v>
      </c>
      <c r="M106" s="466">
        <f t="shared" ca="1" si="27"/>
        <v>0</v>
      </c>
    </row>
    <row r="107" spans="1:14" ht="20.100000000000001" customHeight="1" x14ac:dyDescent="0.25">
      <c r="A107" s="154"/>
      <c r="B107" s="519" t="s">
        <v>221</v>
      </c>
      <c r="C107" s="525">
        <f t="shared" ref="C107:D107" si="28">SUM(C108:C112)</f>
        <v>0</v>
      </c>
      <c r="D107" s="515">
        <f t="shared" si="28"/>
        <v>0</v>
      </c>
      <c r="E107" s="528">
        <f>SUM(E108:E112)</f>
        <v>0</v>
      </c>
      <c r="H107" s="440"/>
      <c r="I107" s="463" t="s">
        <v>63</v>
      </c>
      <c r="J107" s="465">
        <f>E95</f>
        <v>0</v>
      </c>
      <c r="K107" s="465">
        <f>F95</f>
        <v>0</v>
      </c>
      <c r="L107" s="469">
        <f ca="1">IF($J$88&lt;$K$113,$J$88/$K$113*K107,K107)</f>
        <v>0</v>
      </c>
      <c r="M107" s="469">
        <f ca="1">J107+L107</f>
        <v>0</v>
      </c>
    </row>
    <row r="108" spans="1:14" ht="20.100000000000001" customHeight="1" x14ac:dyDescent="0.25">
      <c r="A108" s="154"/>
      <c r="B108" s="520" t="s">
        <v>54</v>
      </c>
      <c r="C108" s="526">
        <f>J58</f>
        <v>0</v>
      </c>
      <c r="D108" s="516">
        <f>K58</f>
        <v>0</v>
      </c>
      <c r="E108" s="529">
        <f>IF($E$13&lt;&gt;"Solde",L58,J119)</f>
        <v>0</v>
      </c>
      <c r="H108" s="440"/>
      <c r="I108" s="463" t="s">
        <v>64</v>
      </c>
      <c r="J108" s="465">
        <f>E96</f>
        <v>0</v>
      </c>
      <c r="K108" s="465">
        <f>F96</f>
        <v>0</v>
      </c>
      <c r="L108" s="469">
        <f ca="1">IF($J$88&lt;$K$113,$J$88/$K$113*K108,K108)</f>
        <v>0</v>
      </c>
      <c r="M108" s="469">
        <f ca="1">J108+L108</f>
        <v>0</v>
      </c>
    </row>
    <row r="109" spans="1:14" ht="20.100000000000001" customHeight="1" x14ac:dyDescent="0.25">
      <c r="A109" s="154"/>
      <c r="B109" s="521" t="s">
        <v>56</v>
      </c>
      <c r="C109" s="526">
        <f t="shared" ref="C109:D126" si="29">J59</f>
        <v>0</v>
      </c>
      <c r="D109" s="516">
        <f t="shared" si="29"/>
        <v>0</v>
      </c>
      <c r="E109" s="529">
        <f t="shared" ref="E109:E112" si="30">IF($E$13&lt;&gt;"Solde",L59,J120)</f>
        <v>0</v>
      </c>
      <c r="H109" s="440"/>
      <c r="I109" s="462" t="s">
        <v>161</v>
      </c>
      <c r="J109" s="468">
        <f t="shared" ref="J109:M109" si="31">SUM(J110:J112)</f>
        <v>0</v>
      </c>
      <c r="K109" s="468">
        <f t="shared" si="31"/>
        <v>0</v>
      </c>
      <c r="L109" s="466">
        <f t="shared" ca="1" si="31"/>
        <v>0</v>
      </c>
      <c r="M109" s="466">
        <f t="shared" ca="1" si="31"/>
        <v>0</v>
      </c>
    </row>
    <row r="110" spans="1:14" ht="20.100000000000001" customHeight="1" x14ac:dyDescent="0.25">
      <c r="A110" s="154"/>
      <c r="B110" s="520" t="s">
        <v>55</v>
      </c>
      <c r="C110" s="526">
        <f t="shared" si="29"/>
        <v>0</v>
      </c>
      <c r="D110" s="516">
        <f t="shared" si="29"/>
        <v>0</v>
      </c>
      <c r="E110" s="529">
        <f t="shared" si="30"/>
        <v>0</v>
      </c>
      <c r="H110" s="440"/>
      <c r="I110" s="463" t="s">
        <v>65</v>
      </c>
      <c r="J110" s="465">
        <f>E98</f>
        <v>0</v>
      </c>
      <c r="K110" s="465">
        <f>F98</f>
        <v>0</v>
      </c>
      <c r="L110" s="469">
        <f ca="1">IF($J$88&lt;$K$113,$J$88/$K$113*K110,K110)</f>
        <v>0</v>
      </c>
      <c r="M110" s="469">
        <f ca="1">+J110+L110</f>
        <v>0</v>
      </c>
    </row>
    <row r="111" spans="1:14" ht="20.100000000000001" customHeight="1" x14ac:dyDescent="0.25">
      <c r="A111" s="154"/>
      <c r="B111" s="520" t="s">
        <v>57</v>
      </c>
      <c r="C111" s="526">
        <f t="shared" si="29"/>
        <v>0</v>
      </c>
      <c r="D111" s="516">
        <f t="shared" si="29"/>
        <v>0</v>
      </c>
      <c r="E111" s="529">
        <f t="shared" si="30"/>
        <v>0</v>
      </c>
      <c r="H111" s="440"/>
      <c r="I111" s="463" t="s">
        <v>66</v>
      </c>
      <c r="J111" s="465">
        <f>E99</f>
        <v>0</v>
      </c>
      <c r="K111" s="465">
        <f t="shared" ref="K111:K112" si="32">F99</f>
        <v>0</v>
      </c>
      <c r="L111" s="469">
        <f ca="1">IF($J$88&lt;$K$113,$J$88/$K$113*K111,K111)</f>
        <v>0</v>
      </c>
      <c r="M111" s="469">
        <f t="shared" ref="M111:M112" ca="1" si="33">+J111+L111</f>
        <v>0</v>
      </c>
    </row>
    <row r="112" spans="1:14" ht="20.100000000000001" customHeight="1" thickBot="1" x14ac:dyDescent="0.3">
      <c r="A112" s="154"/>
      <c r="B112" s="522" t="s">
        <v>58</v>
      </c>
      <c r="C112" s="526">
        <f t="shared" si="29"/>
        <v>0</v>
      </c>
      <c r="D112" s="516">
        <f t="shared" si="29"/>
        <v>0</v>
      </c>
      <c r="E112" s="529">
        <f t="shared" si="30"/>
        <v>0</v>
      </c>
      <c r="H112" s="440"/>
      <c r="I112" s="464" t="s">
        <v>67</v>
      </c>
      <c r="J112" s="471">
        <f>E100</f>
        <v>0</v>
      </c>
      <c r="K112" s="471">
        <f t="shared" si="32"/>
        <v>0</v>
      </c>
      <c r="L112" s="470">
        <f ca="1">IF($J$88&lt;$K$113,$J$88/$K$113*K112,K112)</f>
        <v>0</v>
      </c>
      <c r="M112" s="473">
        <f t="shared" ca="1" si="33"/>
        <v>0</v>
      </c>
    </row>
    <row r="113" spans="1:14" ht="20.100000000000001" customHeight="1" thickBot="1" x14ac:dyDescent="0.3">
      <c r="A113" s="154"/>
      <c r="B113" s="523" t="s">
        <v>51</v>
      </c>
      <c r="C113" s="525">
        <f t="shared" ref="C113:E113" ca="1" si="34">SUM(C114:C117)</f>
        <v>0</v>
      </c>
      <c r="D113" s="515">
        <f t="shared" ca="1" si="34"/>
        <v>0</v>
      </c>
      <c r="E113" s="528">
        <f t="shared" ca="1" si="34"/>
        <v>0</v>
      </c>
      <c r="H113" s="440"/>
      <c r="I113" s="483" t="s">
        <v>2</v>
      </c>
      <c r="J113" s="472">
        <f t="shared" ref="J113" ca="1" si="35">J93+J99+J104+J106+J109</f>
        <v>0</v>
      </c>
      <c r="K113" s="508">
        <f ca="1">K93+K99+K104+K106+K109</f>
        <v>0</v>
      </c>
      <c r="L113" s="472">
        <f t="shared" ref="L113" ca="1" si="36">L93+L99+L104+L106+L109</f>
        <v>0</v>
      </c>
      <c r="M113" s="477">
        <f ca="1">M93+M99+M104+M106+M109</f>
        <v>0</v>
      </c>
    </row>
    <row r="114" spans="1:14" ht="20.100000000000001" customHeight="1" x14ac:dyDescent="0.25">
      <c r="A114" s="154"/>
      <c r="B114" s="524" t="s">
        <v>143</v>
      </c>
      <c r="C114" s="526">
        <f t="shared" ca="1" si="29"/>
        <v>0</v>
      </c>
      <c r="D114" s="516">
        <f t="shared" ca="1" si="29"/>
        <v>0</v>
      </c>
      <c r="E114" s="529">
        <f ca="1">IF($E$13&lt;&gt;"Solde",L64,J125)</f>
        <v>0</v>
      </c>
      <c r="H114" s="440"/>
      <c r="I114" s="482"/>
      <c r="J114" s="154"/>
      <c r="K114" s="154"/>
      <c r="L114" s="154"/>
      <c r="M114" s="160"/>
    </row>
    <row r="115" spans="1:14" ht="20.100000000000001" customHeight="1" thickBot="1" x14ac:dyDescent="0.3">
      <c r="A115" s="154"/>
      <c r="B115" s="524" t="s">
        <v>144</v>
      </c>
      <c r="C115" s="526">
        <f t="shared" ca="1" si="29"/>
        <v>0</v>
      </c>
      <c r="D115" s="516">
        <f t="shared" ca="1" si="29"/>
        <v>0</v>
      </c>
      <c r="E115" s="529">
        <f t="shared" ref="E115:E117" ca="1" si="37">IF($E$13&lt;&gt;"Solde",L65,J126)</f>
        <v>0</v>
      </c>
      <c r="H115" s="440"/>
      <c r="I115" s="511" t="s">
        <v>306</v>
      </c>
      <c r="J115" s="512"/>
      <c r="K115" s="513"/>
      <c r="M115" s="160"/>
    </row>
    <row r="116" spans="1:14" ht="20.100000000000001" customHeight="1" x14ac:dyDescent="0.25">
      <c r="A116" s="154"/>
      <c r="B116" s="524" t="s">
        <v>145</v>
      </c>
      <c r="C116" s="526">
        <f t="shared" ca="1" si="29"/>
        <v>0</v>
      </c>
      <c r="D116" s="516">
        <f t="shared" ca="1" si="29"/>
        <v>0</v>
      </c>
      <c r="E116" s="529">
        <f t="shared" ca="1" si="37"/>
        <v>0</v>
      </c>
      <c r="H116" s="440"/>
      <c r="I116" s="627" t="s">
        <v>47</v>
      </c>
      <c r="J116" s="629" t="s">
        <v>301</v>
      </c>
      <c r="K116" s="156"/>
      <c r="M116" s="160"/>
    </row>
    <row r="117" spans="1:14" ht="20.100000000000001" customHeight="1" thickBot="1" x14ac:dyDescent="0.3">
      <c r="A117" s="154"/>
      <c r="B117" s="524" t="s">
        <v>146</v>
      </c>
      <c r="C117" s="526">
        <f t="shared" ca="1" si="29"/>
        <v>0</v>
      </c>
      <c r="D117" s="516">
        <f t="shared" ca="1" si="29"/>
        <v>0</v>
      </c>
      <c r="E117" s="529">
        <f t="shared" ca="1" si="37"/>
        <v>0</v>
      </c>
      <c r="H117" s="440"/>
      <c r="I117" s="628"/>
      <c r="J117" s="630"/>
      <c r="K117" s="156"/>
      <c r="M117" s="160"/>
    </row>
    <row r="118" spans="1:14" ht="20.100000000000001" customHeight="1" x14ac:dyDescent="0.25">
      <c r="A118" s="154"/>
      <c r="B118" s="523" t="s">
        <v>68</v>
      </c>
      <c r="C118" s="525">
        <f>C119</f>
        <v>0</v>
      </c>
      <c r="D118" s="515">
        <f t="shared" ref="D118:E118" si="38">D119</f>
        <v>0</v>
      </c>
      <c r="E118" s="528">
        <f t="shared" si="38"/>
        <v>0</v>
      </c>
      <c r="H118" s="440"/>
      <c r="I118" s="475" t="s">
        <v>221</v>
      </c>
      <c r="J118" s="476">
        <f>SUM(J119:J123)</f>
        <v>0</v>
      </c>
      <c r="K118" s="156"/>
      <c r="M118" s="160"/>
    </row>
    <row r="119" spans="1:14" ht="20.100000000000001" customHeight="1" x14ac:dyDescent="0.25">
      <c r="A119" s="154"/>
      <c r="B119" s="524" t="s">
        <v>69</v>
      </c>
      <c r="C119" s="526">
        <f t="shared" si="29"/>
        <v>0</v>
      </c>
      <c r="D119" s="516">
        <f t="shared" si="29"/>
        <v>0</v>
      </c>
      <c r="E119" s="529">
        <f>IF($E$13&lt;&gt;"Solde",L69,J130)</f>
        <v>0</v>
      </c>
      <c r="H119" s="440"/>
      <c r="I119" s="459" t="s">
        <v>54</v>
      </c>
      <c r="J119" s="509">
        <f>IF($J$88="",L58,M94-G58)</f>
        <v>0</v>
      </c>
      <c r="K119" s="156"/>
      <c r="M119" s="160"/>
    </row>
    <row r="120" spans="1:14" ht="20.100000000000001" customHeight="1" x14ac:dyDescent="0.25">
      <c r="A120" s="154"/>
      <c r="B120" s="523" t="s">
        <v>52</v>
      </c>
      <c r="C120" s="525">
        <f>C121+C122</f>
        <v>0</v>
      </c>
      <c r="D120" s="515">
        <f t="shared" ref="D120:E120" si="39">D121+D122</f>
        <v>0</v>
      </c>
      <c r="E120" s="528">
        <f t="shared" si="39"/>
        <v>0</v>
      </c>
      <c r="H120" s="440"/>
      <c r="I120" s="460" t="s">
        <v>56</v>
      </c>
      <c r="J120" s="509">
        <f>IF($J$88="",L59,M95-G59)</f>
        <v>0</v>
      </c>
      <c r="K120" s="156"/>
      <c r="M120" s="160"/>
    </row>
    <row r="121" spans="1:14" ht="20.100000000000001" customHeight="1" x14ac:dyDescent="0.25">
      <c r="A121" s="154"/>
      <c r="B121" s="524" t="s">
        <v>63</v>
      </c>
      <c r="C121" s="526">
        <f t="shared" si="29"/>
        <v>0</v>
      </c>
      <c r="D121" s="516">
        <f t="shared" si="29"/>
        <v>0</v>
      </c>
      <c r="E121" s="529">
        <f>IF($E$13&lt;&gt;"Solde",L71,J132)</f>
        <v>0</v>
      </c>
      <c r="H121" s="440"/>
      <c r="I121" s="461" t="s">
        <v>55</v>
      </c>
      <c r="J121" s="509">
        <f t="shared" ref="J121:J123" si="40">IF($J$88="",L60,M96-G60)</f>
        <v>0</v>
      </c>
      <c r="K121" s="156"/>
      <c r="M121" s="160"/>
    </row>
    <row r="122" spans="1:14" ht="20.100000000000001" customHeight="1" x14ac:dyDescent="0.25">
      <c r="A122" s="154"/>
      <c r="B122" s="524" t="s">
        <v>64</v>
      </c>
      <c r="C122" s="526">
        <f t="shared" si="29"/>
        <v>0</v>
      </c>
      <c r="D122" s="516">
        <f t="shared" si="29"/>
        <v>0</v>
      </c>
      <c r="E122" s="529">
        <f>IF($E$13&lt;&gt;"Solde",L72,J133)</f>
        <v>0</v>
      </c>
      <c r="H122" s="440"/>
      <c r="I122" s="459" t="s">
        <v>57</v>
      </c>
      <c r="J122" s="509">
        <f t="shared" si="40"/>
        <v>0</v>
      </c>
      <c r="K122" s="156"/>
      <c r="M122" s="160"/>
    </row>
    <row r="123" spans="1:14" ht="20.100000000000001" customHeight="1" x14ac:dyDescent="0.25">
      <c r="A123" s="154"/>
      <c r="B123" s="523" t="s">
        <v>53</v>
      </c>
      <c r="C123" s="525">
        <f>SUM(C124:C126)</f>
        <v>0</v>
      </c>
      <c r="D123" s="515">
        <f t="shared" ref="D123:E123" si="41">SUM(D124:D126)</f>
        <v>0</v>
      </c>
      <c r="E123" s="528">
        <f t="shared" si="41"/>
        <v>0</v>
      </c>
      <c r="H123" s="440"/>
      <c r="I123" s="460" t="s">
        <v>58</v>
      </c>
      <c r="J123" s="509">
        <f t="shared" si="40"/>
        <v>0</v>
      </c>
      <c r="K123" s="156"/>
      <c r="M123" s="160"/>
    </row>
    <row r="124" spans="1:14" ht="20.100000000000001" customHeight="1" x14ac:dyDescent="0.25">
      <c r="A124" s="154"/>
      <c r="B124" s="524" t="s">
        <v>65</v>
      </c>
      <c r="C124" s="526">
        <f t="shared" si="29"/>
        <v>0</v>
      </c>
      <c r="D124" s="516">
        <f t="shared" si="29"/>
        <v>0</v>
      </c>
      <c r="E124" s="529">
        <f>IF($E$13&lt;&gt;"Solde",L74,J135)</f>
        <v>0</v>
      </c>
      <c r="H124" s="440"/>
      <c r="I124" s="462" t="s">
        <v>163</v>
      </c>
      <c r="J124" s="458">
        <f ca="1">SUM(J125:J128)</f>
        <v>0</v>
      </c>
      <c r="K124" s="156"/>
      <c r="M124" s="160"/>
    </row>
    <row r="125" spans="1:14" ht="20.100000000000001" customHeight="1" x14ac:dyDescent="0.25">
      <c r="A125" s="154"/>
      <c r="B125" s="524" t="s">
        <v>66</v>
      </c>
      <c r="C125" s="526">
        <f t="shared" si="29"/>
        <v>0</v>
      </c>
      <c r="D125" s="516">
        <f t="shared" si="29"/>
        <v>0</v>
      </c>
      <c r="E125" s="529">
        <f t="shared" ref="E125:E126" si="42">IF($E$13&lt;&gt;"Solde",L75,J136)</f>
        <v>0</v>
      </c>
      <c r="H125" s="440"/>
      <c r="I125" s="463" t="s">
        <v>143</v>
      </c>
      <c r="J125" s="510">
        <f ca="1">IF($J$88="",L64,M100-G64)</f>
        <v>0</v>
      </c>
      <c r="K125" s="156"/>
      <c r="M125" s="160"/>
    </row>
    <row r="126" spans="1:14" ht="20.100000000000001" customHeight="1" thickBot="1" x14ac:dyDescent="0.3">
      <c r="A126" s="154"/>
      <c r="B126" s="524" t="s">
        <v>67</v>
      </c>
      <c r="C126" s="526">
        <f t="shared" si="29"/>
        <v>0</v>
      </c>
      <c r="D126" s="516">
        <f t="shared" si="29"/>
        <v>0</v>
      </c>
      <c r="E126" s="529">
        <f t="shared" si="42"/>
        <v>0</v>
      </c>
      <c r="H126" s="440"/>
      <c r="I126" s="463" t="s">
        <v>144</v>
      </c>
      <c r="J126" s="510">
        <f t="shared" ref="J126:J128" ca="1" si="43">IF($J$88="",L65,M101-G65)</f>
        <v>0</v>
      </c>
      <c r="K126" s="156"/>
      <c r="M126" s="160"/>
    </row>
    <row r="127" spans="1:14" ht="24.95" customHeight="1" thickBot="1" x14ac:dyDescent="0.3">
      <c r="A127" s="154"/>
      <c r="B127" s="518" t="s">
        <v>2</v>
      </c>
      <c r="C127" s="527">
        <f ca="1">J77</f>
        <v>0</v>
      </c>
      <c r="D127" s="517">
        <f ca="1">K77</f>
        <v>0</v>
      </c>
      <c r="E127" s="530">
        <f ca="1">E123+E120+E118+E113+E107</f>
        <v>0</v>
      </c>
      <c r="H127" s="440"/>
      <c r="I127" s="463" t="s">
        <v>145</v>
      </c>
      <c r="J127" s="510">
        <f ca="1">IF($J$88="",L66,M102-G66)</f>
        <v>0</v>
      </c>
      <c r="K127" s="156"/>
      <c r="M127" s="160"/>
    </row>
    <row r="128" spans="1:14" x14ac:dyDescent="0.25">
      <c r="A128" s="154"/>
      <c r="I128" s="463" t="s">
        <v>146</v>
      </c>
      <c r="J128" s="510">
        <f t="shared" ca="1" si="43"/>
        <v>0</v>
      </c>
      <c r="K128" s="156"/>
      <c r="M128" s="160"/>
      <c r="N128" s="440"/>
    </row>
    <row r="129" spans="1:14" x14ac:dyDescent="0.25">
      <c r="A129" s="154"/>
      <c r="I129" s="462" t="s">
        <v>164</v>
      </c>
      <c r="J129" s="458">
        <f>SUM(J130)</f>
        <v>0</v>
      </c>
      <c r="K129" s="156"/>
      <c r="M129" s="160"/>
      <c r="N129" s="440"/>
    </row>
    <row r="130" spans="1:14" x14ac:dyDescent="0.25">
      <c r="A130" s="154"/>
      <c r="I130" s="463" t="s">
        <v>69</v>
      </c>
      <c r="J130" s="510" t="str">
        <f>IF(L69=0,"",J124*0.15)</f>
        <v/>
      </c>
      <c r="K130" s="156"/>
      <c r="M130" s="160"/>
      <c r="N130" s="440"/>
    </row>
    <row r="131" spans="1:14" ht="15.75" x14ac:dyDescent="0.25">
      <c r="H131" s="164"/>
      <c r="I131" s="462" t="s">
        <v>52</v>
      </c>
      <c r="J131" s="458">
        <f>SUM(J132:J133)</f>
        <v>0</v>
      </c>
      <c r="K131" s="156"/>
      <c r="M131" s="481"/>
    </row>
    <row r="132" spans="1:14" ht="15.75" x14ac:dyDescent="0.25">
      <c r="H132" s="164"/>
      <c r="I132" s="463" t="s">
        <v>63</v>
      </c>
      <c r="J132" s="510">
        <f>IF($J$88="",L71,M107-G71)</f>
        <v>0</v>
      </c>
      <c r="K132" s="156"/>
      <c r="M132" s="481"/>
    </row>
    <row r="133" spans="1:14" ht="15.75" x14ac:dyDescent="0.25">
      <c r="H133" s="164"/>
      <c r="I133" s="463" t="s">
        <v>64</v>
      </c>
      <c r="J133" s="510">
        <f>IF($J$88="",L72,M108-G72)</f>
        <v>0</v>
      </c>
      <c r="K133" s="156"/>
      <c r="M133" s="481"/>
    </row>
    <row r="134" spans="1:14" ht="15.75" x14ac:dyDescent="0.25">
      <c r="H134" s="164"/>
      <c r="I134" s="462" t="s">
        <v>161</v>
      </c>
      <c r="J134" s="458">
        <f t="shared" ref="J134" si="44">SUM(J135:J137)</f>
        <v>0</v>
      </c>
      <c r="K134" s="156"/>
      <c r="M134" s="481"/>
    </row>
    <row r="135" spans="1:14" x14ac:dyDescent="0.25">
      <c r="I135" s="463" t="s">
        <v>65</v>
      </c>
      <c r="J135" s="510">
        <f>IF($J$88="",L74,M110-G74)</f>
        <v>0</v>
      </c>
      <c r="K135" s="156"/>
      <c r="M135" s="481"/>
    </row>
    <row r="136" spans="1:14" x14ac:dyDescent="0.25">
      <c r="I136" s="463" t="s">
        <v>66</v>
      </c>
      <c r="J136" s="510">
        <f>IF($J$88="",L75,M111-G75)</f>
        <v>0</v>
      </c>
      <c r="K136" s="156"/>
      <c r="M136" s="481"/>
    </row>
    <row r="137" spans="1:14" ht="15.75" thickBot="1" x14ac:dyDescent="0.3">
      <c r="I137" s="464" t="s">
        <v>67</v>
      </c>
      <c r="J137" s="510">
        <f>IF($J$88="",L76,M112-G76)</f>
        <v>0</v>
      </c>
      <c r="K137" s="156"/>
      <c r="M137" s="481"/>
    </row>
    <row r="138" spans="1:14" ht="15.75" thickBot="1" x14ac:dyDescent="0.3">
      <c r="I138" s="492" t="s">
        <v>2</v>
      </c>
      <c r="J138" s="472">
        <f t="shared" ref="J138" ca="1" si="45">J118+J124+J129+J131+J134</f>
        <v>0</v>
      </c>
      <c r="K138" s="156"/>
      <c r="M138" s="481"/>
    </row>
    <row r="139" spans="1:14" ht="15.75" thickBot="1" x14ac:dyDescent="0.3">
      <c r="I139" s="484"/>
      <c r="J139" s="485"/>
      <c r="K139" s="486"/>
      <c r="L139" s="485"/>
      <c r="M139" s="487"/>
    </row>
    <row r="154" spans="6:6" x14ac:dyDescent="0.25">
      <c r="F154" s="169"/>
    </row>
    <row r="157" spans="6:6" ht="16.5" customHeight="1" x14ac:dyDescent="0.25"/>
    <row r="158" spans="6:6" ht="16.5" customHeight="1" x14ac:dyDescent="0.25"/>
    <row r="159" spans="6:6" ht="16.5" customHeight="1" x14ac:dyDescent="0.25"/>
    <row r="160" spans="6:6" ht="16.5" customHeight="1" x14ac:dyDescent="0.25"/>
    <row r="161" spans="7:7" ht="16.5" customHeight="1" x14ac:dyDescent="0.25">
      <c r="G161" s="169"/>
    </row>
    <row r="162" spans="7:7" ht="16.5" customHeight="1" x14ac:dyDescent="0.25"/>
    <row r="163" spans="7:7" ht="16.5" customHeight="1" x14ac:dyDescent="0.25"/>
    <row r="164" spans="7:7" ht="16.5" customHeight="1" x14ac:dyDescent="0.25"/>
    <row r="165" spans="7:7" ht="16.5" customHeight="1" x14ac:dyDescent="0.25"/>
    <row r="166" spans="7:7" ht="16.5" customHeight="1" x14ac:dyDescent="0.25"/>
    <row r="167" spans="7:7" ht="16.5" customHeight="1" x14ac:dyDescent="0.25"/>
    <row r="168" spans="7:7" ht="16.5" customHeight="1" x14ac:dyDescent="0.25"/>
    <row r="169" spans="7:7" ht="16.5" customHeight="1" x14ac:dyDescent="0.25"/>
    <row r="170" spans="7:7" ht="16.5" customHeight="1" x14ac:dyDescent="0.25"/>
    <row r="171" spans="7:7" ht="16.5" customHeight="1" x14ac:dyDescent="0.25"/>
    <row r="172" spans="7:7" ht="16.5" customHeight="1" x14ac:dyDescent="0.25"/>
    <row r="173" spans="7:7" ht="16.5" customHeight="1" x14ac:dyDescent="0.25"/>
    <row r="174" spans="7:7" ht="16.5" customHeight="1" x14ac:dyDescent="0.25"/>
    <row r="175" spans="7:7" ht="16.5" customHeight="1" x14ac:dyDescent="0.25"/>
  </sheetData>
  <sheetProtection password="CAC3" sheet="1" objects="1" scenarios="1"/>
  <mergeCells count="32">
    <mergeCell ref="B16:D16"/>
    <mergeCell ref="B17:D17"/>
    <mergeCell ref="I91:I92"/>
    <mergeCell ref="I86:J86"/>
    <mergeCell ref="I82:J82"/>
    <mergeCell ref="B31:F31"/>
    <mergeCell ref="B79:D79"/>
    <mergeCell ref="B55:D55"/>
    <mergeCell ref="J91:J92"/>
    <mergeCell ref="I55:M55"/>
    <mergeCell ref="M91:M92"/>
    <mergeCell ref="I80:M80"/>
    <mergeCell ref="A14:J14"/>
    <mergeCell ref="A12:D12"/>
    <mergeCell ref="A13:D13"/>
    <mergeCell ref="E12:J12"/>
    <mergeCell ref="E13:J13"/>
    <mergeCell ref="A9:J9"/>
    <mergeCell ref="A10:D10"/>
    <mergeCell ref="E10:J10"/>
    <mergeCell ref="A11:D11"/>
    <mergeCell ref="E11:J11"/>
    <mergeCell ref="I116:I117"/>
    <mergeCell ref="J116:J117"/>
    <mergeCell ref="O61:P61"/>
    <mergeCell ref="O56:P56"/>
    <mergeCell ref="B18:D18"/>
    <mergeCell ref="B19:D19"/>
    <mergeCell ref="B20:D20"/>
    <mergeCell ref="B104:C104"/>
    <mergeCell ref="L91:L92"/>
    <mergeCell ref="K91:K92"/>
  </mergeCells>
  <conditionalFormatting sqref="B127:E127">
    <cfRule type="expression" dxfId="54" priority="4">
      <formula>OR($B$17&lt;&gt;"",$B$18&lt;&gt;"",$B$19&lt;&gt;"",$B$20&lt;&gt;"")</formula>
    </cfRule>
  </conditionalFormatting>
  <conditionalFormatting sqref="I80:M139">
    <cfRule type="expression" dxfId="53" priority="2">
      <formula>$E$13&lt;&gt;"Solde"</formula>
    </cfRule>
  </conditionalFormatting>
  <conditionalFormatting sqref="C107:E126">
    <cfRule type="expression" dxfId="52" priority="1">
      <formula>OR($B$17&lt;&gt;"",$B$18&lt;&gt;"",$B$19&lt;&gt;"",$B$20&lt;&gt;"")</formula>
    </cfRule>
  </conditionalFormatting>
  <pageMargins left="0.25" right="0.25" top="0.75" bottom="0.75" header="0.3" footer="0.3"/>
  <pageSetup paperSize="9" scale="60" fitToHeight="0" orientation="landscape" r:id="rId1"/>
  <rowBreaks count="1" manualBreakCount="1">
    <brk id="127" min="1" max="1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R510"/>
  <sheetViews>
    <sheetView zoomScale="85" zoomScaleNormal="85" workbookViewId="0">
      <pane ySplit="6" topLeftCell="A7" activePane="bottomLeft" state="frozen"/>
      <selection activeCell="F81" sqref="F81"/>
      <selection pane="bottomLeft" activeCell="O15" sqref="O15"/>
    </sheetView>
  </sheetViews>
  <sheetFormatPr baseColWidth="10" defaultColWidth="11.42578125" defaultRowHeight="24.75" customHeight="1" x14ac:dyDescent="0.25"/>
  <cols>
    <col min="1" max="1" width="10.7109375" style="30" customWidth="1"/>
    <col min="2" max="2" width="37.42578125" style="30" bestFit="1" customWidth="1"/>
    <col min="3" max="3" width="31.140625" style="30" bestFit="1" customWidth="1"/>
    <col min="4" max="4" width="24.28515625" style="30" bestFit="1" customWidth="1"/>
    <col min="5" max="5" width="26.85546875" style="30" bestFit="1" customWidth="1"/>
    <col min="6" max="6" width="26.85546875" style="357" customWidth="1"/>
    <col min="7" max="7" width="24.85546875" style="30" bestFit="1" customWidth="1"/>
    <col min="8" max="8" width="28.7109375" style="30" bestFit="1" customWidth="1"/>
    <col min="9" max="9" width="19" style="30" customWidth="1"/>
    <col min="10" max="10" width="8.42578125" style="30" bestFit="1" customWidth="1"/>
    <col min="11" max="12" width="17.7109375" style="302" customWidth="1"/>
    <col min="13" max="13" width="17.7109375" style="30" customWidth="1"/>
    <col min="14" max="14" width="48.85546875" style="30" bestFit="1" customWidth="1"/>
    <col min="15" max="15" width="28.42578125" style="30" bestFit="1" customWidth="1"/>
    <col min="16" max="16" width="61.7109375" style="314" customWidth="1"/>
    <col min="17" max="17" width="10.7109375" style="30" customWidth="1"/>
    <col min="18" max="16384" width="11.42578125" style="30"/>
  </cols>
  <sheetData>
    <row r="1" spans="1:18" ht="24.75" customHeight="1" thickBot="1" x14ac:dyDescent="0.3">
      <c r="A1" s="668" t="s">
        <v>177</v>
      </c>
      <c r="B1" s="669"/>
      <c r="C1" s="669"/>
      <c r="D1" s="669"/>
      <c r="E1" s="669"/>
      <c r="F1" s="669"/>
      <c r="G1" s="669"/>
      <c r="H1" s="669"/>
      <c r="I1" s="669"/>
      <c r="J1" s="669"/>
      <c r="K1" s="669"/>
      <c r="L1" s="669"/>
      <c r="M1" s="669"/>
      <c r="N1" s="669"/>
      <c r="O1" s="669"/>
      <c r="P1" s="669"/>
      <c r="Q1" s="670"/>
      <c r="R1" s="315"/>
    </row>
    <row r="2" spans="1:18" ht="38.25" customHeight="1" thickBot="1" x14ac:dyDescent="0.3">
      <c r="A2" s="671" t="s">
        <v>202</v>
      </c>
      <c r="B2" s="672"/>
      <c r="C2" s="672"/>
      <c r="D2" s="672"/>
      <c r="E2" s="672"/>
      <c r="F2" s="672"/>
      <c r="G2" s="672"/>
      <c r="H2" s="672"/>
      <c r="I2" s="672"/>
      <c r="J2" s="672"/>
      <c r="K2" s="672"/>
      <c r="L2" s="672"/>
      <c r="M2" s="672"/>
      <c r="N2" s="672"/>
      <c r="O2" s="672"/>
      <c r="P2" s="672"/>
      <c r="Q2" s="672"/>
      <c r="R2" s="315"/>
    </row>
    <row r="3" spans="1:18" ht="27.75" customHeight="1" x14ac:dyDescent="0.25">
      <c r="A3" s="673" t="s">
        <v>0</v>
      </c>
      <c r="B3" s="316" t="s">
        <v>3</v>
      </c>
      <c r="C3" s="316" t="s">
        <v>246</v>
      </c>
      <c r="D3" s="316" t="s">
        <v>40</v>
      </c>
      <c r="E3" s="316" t="s">
        <v>34</v>
      </c>
      <c r="F3" s="432" t="s">
        <v>277</v>
      </c>
      <c r="G3" s="316" t="s">
        <v>225</v>
      </c>
      <c r="H3" s="316" t="s">
        <v>204</v>
      </c>
      <c r="I3" s="316" t="s">
        <v>205</v>
      </c>
      <c r="J3" s="299" t="s">
        <v>227</v>
      </c>
      <c r="K3" s="306" t="s">
        <v>225</v>
      </c>
      <c r="L3" s="306" t="s">
        <v>204</v>
      </c>
      <c r="M3" s="108" t="s">
        <v>43</v>
      </c>
      <c r="N3" s="108" t="s">
        <v>5</v>
      </c>
      <c r="O3" s="108" t="s">
        <v>15</v>
      </c>
      <c r="P3" s="288" t="s">
        <v>239</v>
      </c>
      <c r="Q3" s="109" t="s">
        <v>48</v>
      </c>
      <c r="R3" s="315"/>
    </row>
    <row r="4" spans="1:18" ht="33.75" customHeight="1" x14ac:dyDescent="0.25">
      <c r="A4" s="674"/>
      <c r="B4" s="298" t="s">
        <v>206</v>
      </c>
      <c r="C4" s="298" t="s">
        <v>207</v>
      </c>
      <c r="D4" s="298" t="s">
        <v>208</v>
      </c>
      <c r="E4" s="298" t="s">
        <v>226</v>
      </c>
      <c r="F4" s="433" t="s">
        <v>273</v>
      </c>
      <c r="G4" s="433" t="s">
        <v>210</v>
      </c>
      <c r="H4" s="433" t="s">
        <v>211</v>
      </c>
      <c r="I4" s="433" t="s">
        <v>212</v>
      </c>
      <c r="J4" s="300"/>
      <c r="K4" s="307"/>
      <c r="L4" s="307"/>
      <c r="M4" s="110"/>
      <c r="N4" s="284" t="str">
        <f>IF(R6&gt;0,"Une ou plusieurs lignes ne sont pas instruites","")</f>
        <v/>
      </c>
      <c r="O4" s="111"/>
      <c r="P4" s="214"/>
      <c r="Q4" s="112"/>
      <c r="R4" s="315"/>
    </row>
    <row r="5" spans="1:18" ht="24.75" customHeight="1" thickBot="1" x14ac:dyDescent="0.3">
      <c r="A5" s="36" t="s">
        <v>29</v>
      </c>
      <c r="B5" s="37" t="s">
        <v>36</v>
      </c>
      <c r="C5" s="37" t="s">
        <v>30</v>
      </c>
      <c r="D5" s="37" t="s">
        <v>37</v>
      </c>
      <c r="E5" s="38" t="s">
        <v>20</v>
      </c>
      <c r="F5" s="113" t="s">
        <v>276</v>
      </c>
      <c r="G5" s="220">
        <v>45689</v>
      </c>
      <c r="H5" s="220">
        <v>45747</v>
      </c>
      <c r="I5" s="39">
        <v>2850</v>
      </c>
      <c r="J5" s="312" t="s">
        <v>229</v>
      </c>
      <c r="K5" s="312">
        <v>45751</v>
      </c>
      <c r="L5" s="312">
        <v>45782</v>
      </c>
      <c r="M5" s="39">
        <v>2375</v>
      </c>
      <c r="N5" s="114" t="s">
        <v>11</v>
      </c>
      <c r="O5" s="115" t="s">
        <v>50</v>
      </c>
      <c r="P5" s="294"/>
      <c r="Q5" s="116" t="s">
        <v>49</v>
      </c>
      <c r="R5" s="315" t="s">
        <v>247</v>
      </c>
    </row>
    <row r="6" spans="1:18" ht="24.75" customHeight="1" thickBot="1" x14ac:dyDescent="0.35">
      <c r="A6" s="117"/>
      <c r="B6" s="118"/>
      <c r="C6" s="119"/>
      <c r="D6" s="119"/>
      <c r="E6" s="118"/>
      <c r="F6" s="118"/>
      <c r="G6" s="118"/>
      <c r="H6" s="290" t="s">
        <v>2</v>
      </c>
      <c r="I6" s="191">
        <f>SUM(I7:I506)</f>
        <v>0</v>
      </c>
      <c r="J6" s="118"/>
      <c r="K6" s="118"/>
      <c r="L6" s="290" t="s">
        <v>2</v>
      </c>
      <c r="M6" s="191">
        <f>SUM(M7:M506)</f>
        <v>0</v>
      </c>
      <c r="N6" s="189"/>
      <c r="O6" s="189"/>
      <c r="P6" s="293"/>
      <c r="Q6" s="192"/>
      <c r="R6" s="315">
        <f>SUM(R7:R506)</f>
        <v>0</v>
      </c>
    </row>
    <row r="7" spans="1:18" ht="24.75" customHeight="1" x14ac:dyDescent="0.25">
      <c r="A7" s="193">
        <v>1</v>
      </c>
      <c r="B7" s="118" t="str">
        <f>IF('Dépenses sur factures'!B7="","",'Dépenses sur factures'!B7)</f>
        <v/>
      </c>
      <c r="C7" s="186" t="str">
        <f>IF('Dépenses sur factures'!C7="","",'Dépenses sur factures'!C7)</f>
        <v/>
      </c>
      <c r="D7" s="186" t="str">
        <f>IF('Dépenses sur factures'!D7="","",'Dépenses sur factures'!D7)</f>
        <v/>
      </c>
      <c r="E7" s="118" t="str">
        <f>IF('Dépenses sur factures'!E7="","",'Dépenses sur factures'!E7)</f>
        <v/>
      </c>
      <c r="F7" s="118" t="str">
        <f>IF('Dépenses sur factures'!F7="","",'Dépenses sur factures'!F7)</f>
        <v/>
      </c>
      <c r="G7" s="282" t="str">
        <f>IF('Dépenses sur factures'!G7="","",'Dépenses sur factures'!G7)</f>
        <v/>
      </c>
      <c r="H7" s="282" t="str">
        <f>IF('Dépenses sur factures'!H7="","",'Dépenses sur factures'!H7)</f>
        <v/>
      </c>
      <c r="I7" s="120" t="str">
        <f>IF('Dépenses sur factures'!I7="","",'Dépenses sur factures'!I7)</f>
        <v/>
      </c>
      <c r="J7" s="101"/>
      <c r="K7" s="283" t="str">
        <f t="shared" ref="K7:K71" si="0">IF(J7="KO","",IF(J7="","",G7))</f>
        <v/>
      </c>
      <c r="L7" s="283" t="str">
        <f t="shared" ref="L7:L71" si="1">IF(J7="KO","",IF(J7="","",H7))</f>
        <v/>
      </c>
      <c r="M7" s="424"/>
      <c r="N7" s="182"/>
      <c r="O7" s="187"/>
      <c r="P7" s="287" t="str">
        <f>IF(AND(OR(J7="KO",M7&lt;&gt;""),OR(J7="",K7="",L7="")),Listes!$A$68,IF(AND(M7="",J7&lt;&gt;""),Listes!$A$69,IF(AND(I7&lt;M7,O7=""),Listes!$A$70,IF(AND(L7&lt;K7,O7=""),Listes!$A$71,IF(AND(M7&lt;&gt;"",M7&lt;I7,N7=""),Listes!$A$72,IF(AND(Q7="",OR(J7&lt;&gt;"",K7&lt;&gt;"",L7&lt;&gt;"")),Listes!$A$73,""))))))</f>
        <v/>
      </c>
      <c r="Q7" s="188"/>
      <c r="R7" s="315">
        <f>IF(AND(B7&lt;&gt;"",Q7&lt;&gt;"Oui"),1,0)</f>
        <v>0</v>
      </c>
    </row>
    <row r="8" spans="1:18" ht="24.75" customHeight="1" x14ac:dyDescent="0.25">
      <c r="A8" s="121">
        <v>2</v>
      </c>
      <c r="B8" s="118" t="str">
        <f>IF('Dépenses sur factures'!B8="","",'Dépenses sur factures'!B8)</f>
        <v/>
      </c>
      <c r="C8" s="186" t="str">
        <f>IF('Dépenses sur factures'!C8="","",'Dépenses sur factures'!C8)</f>
        <v/>
      </c>
      <c r="D8" s="186" t="str">
        <f>IF('Dépenses sur factures'!D8="","",'Dépenses sur factures'!D8)</f>
        <v/>
      </c>
      <c r="E8" s="118" t="str">
        <f>IF('Dépenses sur factures'!E8="","",'Dépenses sur factures'!E8)</f>
        <v/>
      </c>
      <c r="F8" s="118" t="str">
        <f>IF('Dépenses sur factures'!F8="","",'Dépenses sur factures'!F8)</f>
        <v/>
      </c>
      <c r="G8" s="282" t="str">
        <f>IF('Dépenses sur factures'!G8="","",'Dépenses sur factures'!G8)</f>
        <v/>
      </c>
      <c r="H8" s="282" t="str">
        <f>IF('Dépenses sur factures'!H8="","",'Dépenses sur factures'!H8)</f>
        <v/>
      </c>
      <c r="I8" s="120" t="str">
        <f>IF('Dépenses sur factures'!I8="","",'Dépenses sur factures'!I8)</f>
        <v/>
      </c>
      <c r="J8" s="101"/>
      <c r="K8" s="283" t="str">
        <f t="shared" si="0"/>
        <v/>
      </c>
      <c r="L8" s="283" t="str">
        <f t="shared" si="1"/>
        <v/>
      </c>
      <c r="M8" s="101"/>
      <c r="N8" s="182"/>
      <c r="O8" s="183"/>
      <c r="P8" s="287" t="str">
        <f>IF(AND(OR(J8="KO",M8&lt;&gt;""),OR(J8="",K8="",L8="")),Listes!$A$68,IF(AND(M8="",J8&lt;&gt;""),Listes!$A$69,IF(AND(I8&lt;M8,O8=""),Listes!$A$70,IF(AND(L8&lt;K8,O8=""),Listes!$A$71,IF(AND(M8&lt;&gt;"",M8&lt;I8,N8=""),Listes!$A$72,IF(AND(Q8="",OR(J8&lt;&gt;"",K8&lt;&gt;"",L8&lt;&gt;"")),Listes!$A$73,""))))))</f>
        <v/>
      </c>
      <c r="Q8" s="188"/>
      <c r="R8" s="317">
        <f t="shared" ref="R8:R71" si="2">IF(AND(B8&lt;&gt;"",Q8&lt;&gt;"Oui"),1,0)</f>
        <v>0</v>
      </c>
    </row>
    <row r="9" spans="1:18" ht="24.75" customHeight="1" x14ac:dyDescent="0.25">
      <c r="A9" s="121">
        <v>3</v>
      </c>
      <c r="B9" s="118" t="str">
        <f>IF('Dépenses sur factures'!B9="","",'Dépenses sur factures'!B9)</f>
        <v/>
      </c>
      <c r="C9" s="186" t="str">
        <f>IF('Dépenses sur factures'!C9="","",'Dépenses sur factures'!C9)</f>
        <v/>
      </c>
      <c r="D9" s="186" t="str">
        <f>IF('Dépenses sur factures'!D9="","",'Dépenses sur factures'!D9)</f>
        <v/>
      </c>
      <c r="E9" s="118" t="str">
        <f>IF('Dépenses sur factures'!E9="","",'Dépenses sur factures'!E9)</f>
        <v/>
      </c>
      <c r="F9" s="118" t="str">
        <f>IF('Dépenses sur factures'!F9="","",'Dépenses sur factures'!F9)</f>
        <v/>
      </c>
      <c r="G9" s="282" t="str">
        <f>IF('Dépenses sur factures'!G9="","",'Dépenses sur factures'!G9)</f>
        <v/>
      </c>
      <c r="H9" s="282" t="str">
        <f>IF('Dépenses sur factures'!H9="","",'Dépenses sur factures'!H9)</f>
        <v/>
      </c>
      <c r="I9" s="120" t="str">
        <f>IF('Dépenses sur factures'!I9="","",'Dépenses sur factures'!I9)</f>
        <v/>
      </c>
      <c r="J9" s="101"/>
      <c r="K9" s="283" t="str">
        <f t="shared" si="0"/>
        <v/>
      </c>
      <c r="L9" s="283" t="str">
        <f t="shared" si="1"/>
        <v/>
      </c>
      <c r="M9" s="101"/>
      <c r="N9" s="182"/>
      <c r="O9" s="183"/>
      <c r="P9" s="287" t="str">
        <f>IF(AND(OR(J9="KO",M9&lt;&gt;""),OR(J9="",K9="",L9="")),Listes!$A$68,IF(AND(M9="",J9&lt;&gt;""),Listes!$A$69,IF(AND(I9&lt;M9,O9=""),Listes!$A$70,IF(AND(L9&lt;K9,O9=""),Listes!$A$71,IF(AND(M9&lt;&gt;"",M9&lt;I9,N9=""),Listes!$A$72,IF(AND(Q9="",OR(J9&lt;&gt;"",K9&lt;&gt;"",L9&lt;&gt;"")),Listes!$A$73,""))))))</f>
        <v/>
      </c>
      <c r="Q9" s="188"/>
      <c r="R9" s="317">
        <f t="shared" si="2"/>
        <v>0</v>
      </c>
    </row>
    <row r="10" spans="1:18" ht="24.75" customHeight="1" x14ac:dyDescent="0.25">
      <c r="A10" s="121">
        <v>4</v>
      </c>
      <c r="B10" s="118" t="str">
        <f>IF('Dépenses sur factures'!B10="","",'Dépenses sur factures'!B10)</f>
        <v/>
      </c>
      <c r="C10" s="186" t="str">
        <f>IF('Dépenses sur factures'!C10="","",'Dépenses sur factures'!C10)</f>
        <v/>
      </c>
      <c r="D10" s="186" t="str">
        <f>IF('Dépenses sur factures'!D10="","",'Dépenses sur factures'!D10)</f>
        <v/>
      </c>
      <c r="E10" s="118" t="str">
        <f>IF('Dépenses sur factures'!E10="","",'Dépenses sur factures'!E10)</f>
        <v/>
      </c>
      <c r="F10" s="118" t="str">
        <f>IF('Dépenses sur factures'!F10="","",'Dépenses sur factures'!F10)</f>
        <v/>
      </c>
      <c r="G10" s="282" t="str">
        <f>IF('Dépenses sur factures'!G10="","",'Dépenses sur factures'!G10)</f>
        <v/>
      </c>
      <c r="H10" s="282" t="str">
        <f>IF('Dépenses sur factures'!H10="","",'Dépenses sur factures'!H10)</f>
        <v/>
      </c>
      <c r="I10" s="120" t="str">
        <f>IF('Dépenses sur factures'!I10="","",'Dépenses sur factures'!I10)</f>
        <v/>
      </c>
      <c r="J10" s="101"/>
      <c r="K10" s="283" t="str">
        <f t="shared" si="0"/>
        <v/>
      </c>
      <c r="L10" s="283" t="str">
        <f t="shared" si="1"/>
        <v/>
      </c>
      <c r="M10" s="101"/>
      <c r="N10" s="182"/>
      <c r="O10" s="183"/>
      <c r="P10" s="287" t="str">
        <f>IF(AND(OR(J10="KO",M10&lt;&gt;""),OR(J10="",K10="",L10="")),Listes!$A$68,IF(AND(M10="",J10&lt;&gt;""),Listes!$A$69,IF(AND(I10&lt;M10,O10=""),Listes!$A$70,IF(AND(L10&lt;K10,O10=""),Listes!$A$71,IF(AND(M10&lt;&gt;"",M10&lt;I10,N10=""),Listes!$A$72,IF(AND(Q10="",OR(J10&lt;&gt;"",K10&lt;&gt;"",L10&lt;&gt;"")),Listes!$A$73,""))))))</f>
        <v/>
      </c>
      <c r="Q10" s="188"/>
      <c r="R10" s="317">
        <f t="shared" si="2"/>
        <v>0</v>
      </c>
    </row>
    <row r="11" spans="1:18" ht="24.75" customHeight="1" x14ac:dyDescent="0.25">
      <c r="A11" s="121">
        <v>5</v>
      </c>
      <c r="B11" s="118" t="str">
        <f>IF('Dépenses sur factures'!B11="","",'Dépenses sur factures'!B11)</f>
        <v/>
      </c>
      <c r="C11" s="186" t="str">
        <f>IF('Dépenses sur factures'!C11="","",'Dépenses sur factures'!C11)</f>
        <v/>
      </c>
      <c r="D11" s="186" t="str">
        <f>IF('Dépenses sur factures'!D11="","",'Dépenses sur factures'!D11)</f>
        <v/>
      </c>
      <c r="E11" s="118" t="str">
        <f>IF('Dépenses sur factures'!E11="","",'Dépenses sur factures'!E11)</f>
        <v/>
      </c>
      <c r="F11" s="118" t="str">
        <f>IF('Dépenses sur factures'!F11="","",'Dépenses sur factures'!F11)</f>
        <v/>
      </c>
      <c r="G11" s="282" t="str">
        <f>IF('Dépenses sur factures'!G11="","",'Dépenses sur factures'!G11)</f>
        <v/>
      </c>
      <c r="H11" s="282" t="str">
        <f>IF('Dépenses sur factures'!H11="","",'Dépenses sur factures'!H11)</f>
        <v/>
      </c>
      <c r="I11" s="120" t="str">
        <f>IF('Dépenses sur factures'!I11="","",'Dépenses sur factures'!I11)</f>
        <v/>
      </c>
      <c r="J11" s="101"/>
      <c r="K11" s="283" t="str">
        <f t="shared" si="0"/>
        <v/>
      </c>
      <c r="L11" s="283" t="str">
        <f t="shared" si="1"/>
        <v/>
      </c>
      <c r="M11" s="101"/>
      <c r="N11" s="182"/>
      <c r="O11" s="183"/>
      <c r="P11" s="287" t="str">
        <f>IF(AND(OR(J11="KO",M11&lt;&gt;""),OR(J11="",K11="",L11="")),Listes!$A$68,IF(AND(M11="",J11&lt;&gt;""),Listes!$A$69,IF(AND(I11&lt;M11,O11=""),Listes!$A$70,IF(AND(L11&lt;K11,O11=""),Listes!$A$71,IF(AND(M11&lt;&gt;"",M11&lt;I11,N11=""),Listes!$A$72,IF(AND(Q11="",OR(J11&lt;&gt;"",K11&lt;&gt;"",L11&lt;&gt;"")),Listes!$A$73,""))))))</f>
        <v/>
      </c>
      <c r="Q11" s="188"/>
      <c r="R11" s="317">
        <f t="shared" si="2"/>
        <v>0</v>
      </c>
    </row>
    <row r="12" spans="1:18" ht="24.75" customHeight="1" x14ac:dyDescent="0.25">
      <c r="A12" s="121">
        <v>6</v>
      </c>
      <c r="B12" s="118" t="str">
        <f>IF('Dépenses sur factures'!B12="","",'Dépenses sur factures'!B12)</f>
        <v/>
      </c>
      <c r="C12" s="186" t="str">
        <f>IF('Dépenses sur factures'!C12="","",'Dépenses sur factures'!C12)</f>
        <v/>
      </c>
      <c r="D12" s="186" t="str">
        <f>IF('Dépenses sur factures'!D12="","",'Dépenses sur factures'!D12)</f>
        <v/>
      </c>
      <c r="E12" s="118" t="str">
        <f>IF('Dépenses sur factures'!E12="","",'Dépenses sur factures'!E12)</f>
        <v/>
      </c>
      <c r="F12" s="118" t="str">
        <f>IF('Dépenses sur factures'!F12="","",'Dépenses sur factures'!F12)</f>
        <v/>
      </c>
      <c r="G12" s="282" t="str">
        <f>IF('Dépenses sur factures'!G12="","",'Dépenses sur factures'!G12)</f>
        <v/>
      </c>
      <c r="H12" s="282" t="str">
        <f>IF('Dépenses sur factures'!H12="","",'Dépenses sur factures'!H12)</f>
        <v/>
      </c>
      <c r="I12" s="120" t="str">
        <f>IF('Dépenses sur factures'!I12="","",'Dépenses sur factures'!I12)</f>
        <v/>
      </c>
      <c r="J12" s="101"/>
      <c r="K12" s="283" t="str">
        <f t="shared" si="0"/>
        <v/>
      </c>
      <c r="L12" s="283" t="str">
        <f t="shared" si="1"/>
        <v/>
      </c>
      <c r="M12" s="101"/>
      <c r="N12" s="182"/>
      <c r="O12" s="183"/>
      <c r="P12" s="287" t="str">
        <f>IF(AND(OR(J12="KO",M12&lt;&gt;""),OR(J12="",K12="",L12="")),Listes!$A$68,IF(AND(M12="",J12&lt;&gt;""),Listes!$A$69,IF(AND(I12&lt;M12,O12=""),Listes!$A$70,IF(AND(L12&lt;K12,O12=""),Listes!$A$71,IF(AND(M12&lt;&gt;"",M12&lt;I12,N12=""),Listes!$A$72,IF(AND(Q12="",OR(J12&lt;&gt;"",K12&lt;&gt;"",L12&lt;&gt;"")),Listes!$A$73,""))))))</f>
        <v/>
      </c>
      <c r="Q12" s="188"/>
      <c r="R12" s="317">
        <f t="shared" si="2"/>
        <v>0</v>
      </c>
    </row>
    <row r="13" spans="1:18" ht="24.75" customHeight="1" x14ac:dyDescent="0.25">
      <c r="A13" s="121">
        <v>7</v>
      </c>
      <c r="B13" s="118" t="str">
        <f>IF('Dépenses sur factures'!B13="","",'Dépenses sur factures'!B13)</f>
        <v/>
      </c>
      <c r="C13" s="186" t="str">
        <f>IF('Dépenses sur factures'!C13="","",'Dépenses sur factures'!C13)</f>
        <v/>
      </c>
      <c r="D13" s="186" t="str">
        <f>IF('Dépenses sur factures'!D13="","",'Dépenses sur factures'!D13)</f>
        <v/>
      </c>
      <c r="E13" s="118" t="str">
        <f>IF('Dépenses sur factures'!E13="","",'Dépenses sur factures'!E13)</f>
        <v/>
      </c>
      <c r="F13" s="118" t="str">
        <f>IF('Dépenses sur factures'!F13="","",'Dépenses sur factures'!F13)</f>
        <v/>
      </c>
      <c r="G13" s="282" t="str">
        <f>IF('Dépenses sur factures'!G13="","",'Dépenses sur factures'!G13)</f>
        <v/>
      </c>
      <c r="H13" s="282" t="str">
        <f>IF('Dépenses sur factures'!H13="","",'Dépenses sur factures'!H13)</f>
        <v/>
      </c>
      <c r="I13" s="120" t="str">
        <f>IF('Dépenses sur factures'!I13="","",'Dépenses sur factures'!I13)</f>
        <v/>
      </c>
      <c r="J13" s="101"/>
      <c r="K13" s="283" t="str">
        <f t="shared" si="0"/>
        <v/>
      </c>
      <c r="L13" s="283" t="str">
        <f t="shared" si="1"/>
        <v/>
      </c>
      <c r="M13" s="101"/>
      <c r="N13" s="182"/>
      <c r="O13" s="183"/>
      <c r="P13" s="287" t="str">
        <f>IF(AND(OR(J13="KO",M13&lt;&gt;""),OR(J13="",K13="",L13="")),Listes!$A$68,IF(AND(M13="",J13&lt;&gt;""),Listes!$A$69,IF(AND(I13&lt;M13,O13=""),Listes!$A$70,IF(AND(L13&lt;K13,O13=""),Listes!$A$71,IF(AND(M13&lt;&gt;"",M13&lt;I13,N13=""),Listes!$A$72,IF(AND(Q13="",OR(J13&lt;&gt;"",K13&lt;&gt;"",L13&lt;&gt;"")),Listes!$A$73,""))))))</f>
        <v/>
      </c>
      <c r="Q13" s="188"/>
      <c r="R13" s="317">
        <f t="shared" si="2"/>
        <v>0</v>
      </c>
    </row>
    <row r="14" spans="1:18" ht="24.75" customHeight="1" x14ac:dyDescent="0.25">
      <c r="A14" s="121">
        <v>8</v>
      </c>
      <c r="B14" s="118" t="str">
        <f>IF('Dépenses sur factures'!B14="","",'Dépenses sur factures'!B14)</f>
        <v/>
      </c>
      <c r="C14" s="186" t="str">
        <f>IF('Dépenses sur factures'!C14="","",'Dépenses sur factures'!C14)</f>
        <v/>
      </c>
      <c r="D14" s="186" t="str">
        <f>IF('Dépenses sur factures'!D14="","",'Dépenses sur factures'!D14)</f>
        <v/>
      </c>
      <c r="E14" s="118" t="str">
        <f>IF('Dépenses sur factures'!E14="","",'Dépenses sur factures'!E14)</f>
        <v/>
      </c>
      <c r="F14" s="118" t="str">
        <f>IF('Dépenses sur factures'!F14="","",'Dépenses sur factures'!F14)</f>
        <v/>
      </c>
      <c r="G14" s="282" t="str">
        <f>IF('Dépenses sur factures'!G14="","",'Dépenses sur factures'!G14)</f>
        <v/>
      </c>
      <c r="H14" s="282" t="str">
        <f>IF('Dépenses sur factures'!H14="","",'Dépenses sur factures'!H14)</f>
        <v/>
      </c>
      <c r="I14" s="120" t="str">
        <f>IF('Dépenses sur factures'!I14="","",'Dépenses sur factures'!I14)</f>
        <v/>
      </c>
      <c r="J14" s="101"/>
      <c r="K14" s="283" t="str">
        <f t="shared" si="0"/>
        <v/>
      </c>
      <c r="L14" s="283" t="str">
        <f t="shared" si="1"/>
        <v/>
      </c>
      <c r="M14" s="101"/>
      <c r="N14" s="182"/>
      <c r="O14" s="183"/>
      <c r="P14" s="287" t="str">
        <f>IF(AND(OR(J14="KO",M14&lt;&gt;""),OR(J14="",K14="",L14="")),Listes!$A$68,IF(AND(M14="",J14&lt;&gt;""),Listes!$A$69,IF(AND(I14&lt;M14,O14=""),Listes!$A$70,IF(AND(L14&lt;K14,O14=""),Listes!$A$71,IF(AND(M14&lt;&gt;"",M14&lt;I14,N14=""),Listes!$A$72,IF(AND(Q14="",OR(J14&lt;&gt;"",K14&lt;&gt;"",L14&lt;&gt;"")),Listes!$A$73,""))))))</f>
        <v/>
      </c>
      <c r="Q14" s="188"/>
      <c r="R14" s="317">
        <f t="shared" si="2"/>
        <v>0</v>
      </c>
    </row>
    <row r="15" spans="1:18" ht="24.75" customHeight="1" x14ac:dyDescent="0.25">
      <c r="A15" s="121">
        <v>9</v>
      </c>
      <c r="B15" s="118" t="str">
        <f>IF('Dépenses sur factures'!B15="","",'Dépenses sur factures'!B15)</f>
        <v/>
      </c>
      <c r="C15" s="186" t="str">
        <f>IF('Dépenses sur factures'!C15="","",'Dépenses sur factures'!C15)</f>
        <v/>
      </c>
      <c r="D15" s="186" t="str">
        <f>IF('Dépenses sur factures'!D15="","",'Dépenses sur factures'!D15)</f>
        <v/>
      </c>
      <c r="E15" s="118" t="str">
        <f>IF('Dépenses sur factures'!E15="","",'Dépenses sur factures'!E15)</f>
        <v/>
      </c>
      <c r="F15" s="118" t="str">
        <f>IF('Dépenses sur factures'!F15="","",'Dépenses sur factures'!F15)</f>
        <v/>
      </c>
      <c r="G15" s="282" t="str">
        <f>IF('Dépenses sur factures'!G15="","",'Dépenses sur factures'!G15)</f>
        <v/>
      </c>
      <c r="H15" s="282" t="str">
        <f>IF('Dépenses sur factures'!H15="","",'Dépenses sur factures'!H15)</f>
        <v/>
      </c>
      <c r="I15" s="120" t="str">
        <f>IF('Dépenses sur factures'!I15="","",'Dépenses sur factures'!I15)</f>
        <v/>
      </c>
      <c r="J15" s="101"/>
      <c r="K15" s="283" t="str">
        <f t="shared" si="0"/>
        <v/>
      </c>
      <c r="L15" s="283" t="str">
        <f t="shared" si="1"/>
        <v/>
      </c>
      <c r="M15" s="101"/>
      <c r="N15" s="182"/>
      <c r="O15" s="183"/>
      <c r="P15" s="287" t="str">
        <f>IF(AND(OR(J15="KO",M15&lt;&gt;""),OR(J15="",K15="",L15="")),Listes!$A$68,IF(AND(M15="",J15&lt;&gt;""),Listes!$A$69,IF(AND(I15&lt;M15,O15=""),Listes!$A$70,IF(AND(L15&lt;K15,O15=""),Listes!$A$71,IF(AND(M15&lt;&gt;"",M15&lt;I15,N15=""),Listes!$A$72,IF(AND(Q15="",OR(J15&lt;&gt;"",K15&lt;&gt;"",L15&lt;&gt;"")),Listes!$A$73,""))))))</f>
        <v/>
      </c>
      <c r="Q15" s="277"/>
      <c r="R15" s="317">
        <f t="shared" si="2"/>
        <v>0</v>
      </c>
    </row>
    <row r="16" spans="1:18" ht="24.75" customHeight="1" x14ac:dyDescent="0.25">
      <c r="A16" s="121">
        <v>10</v>
      </c>
      <c r="B16" s="118" t="str">
        <f>IF('Dépenses sur factures'!B16="","",'Dépenses sur factures'!B16)</f>
        <v/>
      </c>
      <c r="C16" s="186" t="str">
        <f>IF('Dépenses sur factures'!C16="","",'Dépenses sur factures'!C16)</f>
        <v/>
      </c>
      <c r="D16" s="186" t="str">
        <f>IF('Dépenses sur factures'!D16="","",'Dépenses sur factures'!D16)</f>
        <v/>
      </c>
      <c r="E16" s="118" t="str">
        <f>IF('Dépenses sur factures'!E16="","",'Dépenses sur factures'!E16)</f>
        <v/>
      </c>
      <c r="F16" s="118" t="str">
        <f>IF('Dépenses sur factures'!F16="","",'Dépenses sur factures'!F16)</f>
        <v/>
      </c>
      <c r="G16" s="282" t="str">
        <f>IF('Dépenses sur factures'!G16="","",'Dépenses sur factures'!G16)</f>
        <v/>
      </c>
      <c r="H16" s="282" t="str">
        <f>IF('Dépenses sur factures'!H16="","",'Dépenses sur factures'!H16)</f>
        <v/>
      </c>
      <c r="I16" s="120" t="str">
        <f>IF('Dépenses sur factures'!I16="","",'Dépenses sur factures'!I16)</f>
        <v/>
      </c>
      <c r="J16" s="101"/>
      <c r="K16" s="283" t="str">
        <f t="shared" si="0"/>
        <v/>
      </c>
      <c r="L16" s="283" t="str">
        <f t="shared" si="1"/>
        <v/>
      </c>
      <c r="M16" s="101"/>
      <c r="N16" s="182"/>
      <c r="O16" s="183"/>
      <c r="P16" s="287" t="str">
        <f>IF(AND(OR(J16="KO",M16&lt;&gt;""),OR(J16="",K16="",L16="")),Listes!$A$68,IF(AND(M16="",J16&lt;&gt;""),Listes!$A$69,IF(AND(I16&lt;M16,O16=""),Listes!$A$70,IF(AND(L16&lt;K16,O16=""),Listes!$A$71,IF(AND(M16&lt;&gt;"",M16&lt;I16,N16=""),Listes!$A$72,IF(AND(Q16="",OR(J16&lt;&gt;"",K16&lt;&gt;"",L16&lt;&gt;"")),Listes!$A$73,""))))))</f>
        <v/>
      </c>
      <c r="Q16" s="277"/>
      <c r="R16" s="317">
        <f t="shared" si="2"/>
        <v>0</v>
      </c>
    </row>
    <row r="17" spans="1:18" ht="24.75" customHeight="1" x14ac:dyDescent="0.25">
      <c r="A17" s="121">
        <v>11</v>
      </c>
      <c r="B17" s="118" t="str">
        <f>IF('Dépenses sur factures'!B17="","",'Dépenses sur factures'!B17)</f>
        <v/>
      </c>
      <c r="C17" s="186" t="str">
        <f>IF('Dépenses sur factures'!C17="","",'Dépenses sur factures'!C17)</f>
        <v/>
      </c>
      <c r="D17" s="186" t="str">
        <f>IF('Dépenses sur factures'!D17="","",'Dépenses sur factures'!D17)</f>
        <v/>
      </c>
      <c r="E17" s="118" t="str">
        <f>IF('Dépenses sur factures'!E17="","",'Dépenses sur factures'!E17)</f>
        <v/>
      </c>
      <c r="F17" s="118" t="str">
        <f>IF('Dépenses sur factures'!F17="","",'Dépenses sur factures'!F17)</f>
        <v/>
      </c>
      <c r="G17" s="282" t="str">
        <f>IF('Dépenses sur factures'!G17="","",'Dépenses sur factures'!G17)</f>
        <v/>
      </c>
      <c r="H17" s="282" t="str">
        <f>IF('Dépenses sur factures'!H17="","",'Dépenses sur factures'!H17)</f>
        <v/>
      </c>
      <c r="I17" s="120" t="str">
        <f>IF('Dépenses sur factures'!I17="","",'Dépenses sur factures'!I17)</f>
        <v/>
      </c>
      <c r="J17" s="101"/>
      <c r="K17" s="283" t="str">
        <f t="shared" si="0"/>
        <v/>
      </c>
      <c r="L17" s="283" t="str">
        <f t="shared" si="1"/>
        <v/>
      </c>
      <c r="M17" s="101"/>
      <c r="N17" s="182"/>
      <c r="O17" s="183"/>
      <c r="P17" s="287" t="str">
        <f>IF(AND(OR(J17="KO",M17&lt;&gt;""),OR(J17="",K17="",L17="")),Listes!$A$68,IF(AND(M17="",J17&lt;&gt;""),Listes!$A$69,IF(AND(I17&lt;M17,O17=""),Listes!$A$70,IF(AND(L17&lt;K17,O17=""),Listes!$A$71,IF(AND(M17&lt;&gt;"",M17&lt;I17,N17=""),Listes!$A$72,IF(AND(Q17="",OR(J17&lt;&gt;"",K17&lt;&gt;"",L17&lt;&gt;"")),Listes!$A$73,""))))))</f>
        <v/>
      </c>
      <c r="Q17" s="277"/>
      <c r="R17" s="317">
        <f t="shared" si="2"/>
        <v>0</v>
      </c>
    </row>
    <row r="18" spans="1:18" ht="24.75" customHeight="1" x14ac:dyDescent="0.25">
      <c r="A18" s="121">
        <v>12</v>
      </c>
      <c r="B18" s="118" t="str">
        <f>IF('Dépenses sur factures'!B18="","",'Dépenses sur factures'!B18)</f>
        <v/>
      </c>
      <c r="C18" s="186" t="str">
        <f>IF('Dépenses sur factures'!C18="","",'Dépenses sur factures'!C18)</f>
        <v/>
      </c>
      <c r="D18" s="186" t="str">
        <f>IF('Dépenses sur factures'!D18="","",'Dépenses sur factures'!D18)</f>
        <v/>
      </c>
      <c r="E18" s="118" t="str">
        <f>IF('Dépenses sur factures'!E18="","",'Dépenses sur factures'!E18)</f>
        <v/>
      </c>
      <c r="F18" s="118" t="str">
        <f>IF('Dépenses sur factures'!F18="","",'Dépenses sur factures'!F18)</f>
        <v/>
      </c>
      <c r="G18" s="282" t="str">
        <f>IF('Dépenses sur factures'!G18="","",'Dépenses sur factures'!G18)</f>
        <v/>
      </c>
      <c r="H18" s="282" t="str">
        <f>IF('Dépenses sur factures'!H18="","",'Dépenses sur factures'!H18)</f>
        <v/>
      </c>
      <c r="I18" s="120" t="str">
        <f>IF('Dépenses sur factures'!I18="","",'Dépenses sur factures'!I18)</f>
        <v/>
      </c>
      <c r="J18" s="101"/>
      <c r="K18" s="283" t="str">
        <f t="shared" si="0"/>
        <v/>
      </c>
      <c r="L18" s="283" t="str">
        <f t="shared" si="1"/>
        <v/>
      </c>
      <c r="M18" s="101"/>
      <c r="N18" s="182"/>
      <c r="O18" s="183"/>
      <c r="P18" s="287" t="str">
        <f>IF(AND(OR(J18="KO",M18&lt;&gt;""),OR(J18="",K18="",L18="")),Listes!$A$68,IF(AND(M18="",J18&lt;&gt;""),Listes!$A$69,IF(AND(I18&lt;M18,O18=""),Listes!$A$70,IF(AND(L18&lt;K18,O18=""),Listes!$A$71,IF(AND(M18&lt;&gt;"",M18&lt;I18,N18=""),Listes!$A$72,IF(AND(Q18="",OR(J18&lt;&gt;"",K18&lt;&gt;"",L18&lt;&gt;"")),Listes!$A$73,""))))))</f>
        <v/>
      </c>
      <c r="Q18" s="277"/>
      <c r="R18" s="317">
        <f t="shared" si="2"/>
        <v>0</v>
      </c>
    </row>
    <row r="19" spans="1:18" ht="24.75" customHeight="1" x14ac:dyDescent="0.25">
      <c r="A19" s="121">
        <v>13</v>
      </c>
      <c r="B19" s="118" t="str">
        <f>IF('Dépenses sur factures'!B19="","",'Dépenses sur factures'!B19)</f>
        <v/>
      </c>
      <c r="C19" s="186" t="str">
        <f>IF('Dépenses sur factures'!C19="","",'Dépenses sur factures'!C19)</f>
        <v/>
      </c>
      <c r="D19" s="186" t="str">
        <f>IF('Dépenses sur factures'!D19="","",'Dépenses sur factures'!D19)</f>
        <v/>
      </c>
      <c r="E19" s="118" t="str">
        <f>IF('Dépenses sur factures'!E19="","",'Dépenses sur factures'!E19)</f>
        <v/>
      </c>
      <c r="F19" s="118" t="str">
        <f>IF('Dépenses sur factures'!F19="","",'Dépenses sur factures'!F19)</f>
        <v/>
      </c>
      <c r="G19" s="282" t="str">
        <f>IF('Dépenses sur factures'!G19="","",'Dépenses sur factures'!G19)</f>
        <v/>
      </c>
      <c r="H19" s="282" t="str">
        <f>IF('Dépenses sur factures'!H19="","",'Dépenses sur factures'!H19)</f>
        <v/>
      </c>
      <c r="I19" s="120" t="str">
        <f>IF('Dépenses sur factures'!I19="","",'Dépenses sur factures'!I19)</f>
        <v/>
      </c>
      <c r="J19" s="101"/>
      <c r="K19" s="283" t="str">
        <f t="shared" si="0"/>
        <v/>
      </c>
      <c r="L19" s="283" t="str">
        <f t="shared" si="1"/>
        <v/>
      </c>
      <c r="M19" s="101"/>
      <c r="N19" s="182"/>
      <c r="O19" s="183"/>
      <c r="P19" s="287" t="str">
        <f>IF(AND(OR(J19="KO",M19&lt;&gt;""),OR(J19="",K19="",L19="")),Listes!$A$68,IF(AND(M19="",J19&lt;&gt;""),Listes!$A$69,IF(AND(I19&lt;M19,O19=""),Listes!$A$70,IF(AND(L19&lt;K19,O19=""),Listes!$A$71,IF(AND(M19&lt;&gt;"",M19&lt;I19,N19=""),Listes!$A$72,IF(AND(Q19="",OR(J19&lt;&gt;"",K19&lt;&gt;"",L19&lt;&gt;"")),Listes!$A$73,""))))))</f>
        <v/>
      </c>
      <c r="Q19" s="277"/>
      <c r="R19" s="317">
        <f t="shared" si="2"/>
        <v>0</v>
      </c>
    </row>
    <row r="20" spans="1:18" ht="24.75" customHeight="1" x14ac:dyDescent="0.25">
      <c r="A20" s="121">
        <v>14</v>
      </c>
      <c r="B20" s="118" t="str">
        <f>IF('Dépenses sur factures'!B20="","",'Dépenses sur factures'!B20)</f>
        <v/>
      </c>
      <c r="C20" s="186" t="str">
        <f>IF('Dépenses sur factures'!C20="","",'Dépenses sur factures'!C20)</f>
        <v/>
      </c>
      <c r="D20" s="186" t="str">
        <f>IF('Dépenses sur factures'!D20="","",'Dépenses sur factures'!D20)</f>
        <v/>
      </c>
      <c r="E20" s="118" t="str">
        <f>IF('Dépenses sur factures'!E20="","",'Dépenses sur factures'!E20)</f>
        <v/>
      </c>
      <c r="F20" s="118" t="str">
        <f>IF('Dépenses sur factures'!F20="","",'Dépenses sur factures'!F20)</f>
        <v/>
      </c>
      <c r="G20" s="282" t="str">
        <f>IF('Dépenses sur factures'!G20="","",'Dépenses sur factures'!G20)</f>
        <v/>
      </c>
      <c r="H20" s="282" t="str">
        <f>IF('Dépenses sur factures'!H20="","",'Dépenses sur factures'!H20)</f>
        <v/>
      </c>
      <c r="I20" s="120" t="str">
        <f>IF('Dépenses sur factures'!I20="","",'Dépenses sur factures'!I20)</f>
        <v/>
      </c>
      <c r="J20" s="101"/>
      <c r="K20" s="283" t="str">
        <f t="shared" si="0"/>
        <v/>
      </c>
      <c r="L20" s="283" t="str">
        <f t="shared" si="1"/>
        <v/>
      </c>
      <c r="M20" s="101"/>
      <c r="N20" s="182"/>
      <c r="O20" s="183"/>
      <c r="P20" s="287" t="str">
        <f>IF(AND(OR(J20="KO",M20&lt;&gt;""),OR(J20="",K20="",L20="")),Listes!$A$68,IF(AND(M20="",J20&lt;&gt;""),Listes!$A$69,IF(AND(I20&lt;M20,O20=""),Listes!$A$70,IF(AND(L20&lt;K20,O20=""),Listes!$A$71,IF(AND(M20&lt;&gt;"",M20&lt;I20,N20=""),Listes!$A$72,IF(AND(Q20="",OR(J20&lt;&gt;"",K20&lt;&gt;"",L20&lt;&gt;"")),Listes!$A$73,""))))))</f>
        <v/>
      </c>
      <c r="Q20" s="277"/>
      <c r="R20" s="317">
        <f t="shared" si="2"/>
        <v>0</v>
      </c>
    </row>
    <row r="21" spans="1:18" ht="24.75" customHeight="1" x14ac:dyDescent="0.25">
      <c r="A21" s="121">
        <v>15</v>
      </c>
      <c r="B21" s="118" t="str">
        <f>IF('Dépenses sur factures'!B21="","",'Dépenses sur factures'!B21)</f>
        <v/>
      </c>
      <c r="C21" s="186" t="str">
        <f>IF('Dépenses sur factures'!C21="","",'Dépenses sur factures'!C21)</f>
        <v/>
      </c>
      <c r="D21" s="186" t="str">
        <f>IF('Dépenses sur factures'!D21="","",'Dépenses sur factures'!D21)</f>
        <v/>
      </c>
      <c r="E21" s="118" t="str">
        <f>IF('Dépenses sur factures'!E21="","",'Dépenses sur factures'!E21)</f>
        <v/>
      </c>
      <c r="F21" s="118" t="str">
        <f>IF('Dépenses sur factures'!F21="","",'Dépenses sur factures'!F21)</f>
        <v/>
      </c>
      <c r="G21" s="282" t="str">
        <f>IF('Dépenses sur factures'!G21="","",'Dépenses sur factures'!G21)</f>
        <v/>
      </c>
      <c r="H21" s="282" t="str">
        <f>IF('Dépenses sur factures'!H21="","",'Dépenses sur factures'!H21)</f>
        <v/>
      </c>
      <c r="I21" s="120" t="str">
        <f>IF('Dépenses sur factures'!I21="","",'Dépenses sur factures'!I21)</f>
        <v/>
      </c>
      <c r="J21" s="101"/>
      <c r="K21" s="283" t="str">
        <f t="shared" si="0"/>
        <v/>
      </c>
      <c r="L21" s="283" t="str">
        <f t="shared" si="1"/>
        <v/>
      </c>
      <c r="M21" s="101"/>
      <c r="N21" s="182"/>
      <c r="O21" s="183"/>
      <c r="P21" s="287" t="str">
        <f>IF(AND(OR(J21="KO",M21&lt;&gt;""),OR(J21="",K21="",L21="")),Listes!$A$68,IF(AND(M21="",J21&lt;&gt;""),Listes!$A$69,IF(AND(I21&lt;M21,O21=""),Listes!$A$70,IF(AND(L21&lt;K21,O21=""),Listes!$A$71,IF(AND(M21&lt;&gt;"",M21&lt;I21,N21=""),Listes!$A$72,IF(AND(Q21="",OR(J21&lt;&gt;"",K21&lt;&gt;"",L21&lt;&gt;"")),Listes!$A$73,""))))))</f>
        <v/>
      </c>
      <c r="Q21" s="277"/>
      <c r="R21" s="317">
        <f t="shared" si="2"/>
        <v>0</v>
      </c>
    </row>
    <row r="22" spans="1:18" ht="24.75" customHeight="1" x14ac:dyDescent="0.25">
      <c r="A22" s="121">
        <v>16</v>
      </c>
      <c r="B22" s="118" t="str">
        <f>IF('Dépenses sur factures'!B22="","",'Dépenses sur factures'!B22)</f>
        <v/>
      </c>
      <c r="C22" s="186" t="str">
        <f>IF('Dépenses sur factures'!C22="","",'Dépenses sur factures'!C22)</f>
        <v/>
      </c>
      <c r="D22" s="186" t="str">
        <f>IF('Dépenses sur factures'!D22="","",'Dépenses sur factures'!D22)</f>
        <v/>
      </c>
      <c r="E22" s="118" t="str">
        <f>IF('Dépenses sur factures'!E22="","",'Dépenses sur factures'!E22)</f>
        <v/>
      </c>
      <c r="F22" s="118" t="str">
        <f>IF('Dépenses sur factures'!F22="","",'Dépenses sur factures'!F22)</f>
        <v/>
      </c>
      <c r="G22" s="282" t="str">
        <f>IF('Dépenses sur factures'!G22="","",'Dépenses sur factures'!G22)</f>
        <v/>
      </c>
      <c r="H22" s="282" t="str">
        <f>IF('Dépenses sur factures'!H22="","",'Dépenses sur factures'!H22)</f>
        <v/>
      </c>
      <c r="I22" s="120" t="str">
        <f>IF('Dépenses sur factures'!I22="","",'Dépenses sur factures'!I22)</f>
        <v/>
      </c>
      <c r="J22" s="101"/>
      <c r="K22" s="283" t="str">
        <f t="shared" si="0"/>
        <v/>
      </c>
      <c r="L22" s="283" t="str">
        <f t="shared" si="1"/>
        <v/>
      </c>
      <c r="M22" s="101"/>
      <c r="N22" s="182"/>
      <c r="O22" s="183"/>
      <c r="P22" s="287" t="str">
        <f>IF(AND(OR(J22="KO",M22&lt;&gt;""),OR(J22="",K22="",L22="")),Listes!$A$68,IF(AND(M22="",J22&lt;&gt;""),Listes!$A$69,IF(AND(I22&lt;M22,O22=""),Listes!$A$70,IF(AND(L22&lt;K22,O22=""),Listes!$A$71,IF(AND(M22&lt;&gt;"",M22&lt;I22,N22=""),Listes!$A$72,IF(AND(Q22="",OR(J22&lt;&gt;"",K22&lt;&gt;"",L22&lt;&gt;"")),Listes!$A$73,""))))))</f>
        <v/>
      </c>
      <c r="Q22" s="277"/>
      <c r="R22" s="317">
        <f t="shared" si="2"/>
        <v>0</v>
      </c>
    </row>
    <row r="23" spans="1:18" ht="24.75" customHeight="1" x14ac:dyDescent="0.25">
      <c r="A23" s="121">
        <v>17</v>
      </c>
      <c r="B23" s="118" t="str">
        <f>IF('Dépenses sur factures'!B23="","",'Dépenses sur factures'!B23)</f>
        <v/>
      </c>
      <c r="C23" s="186" t="str">
        <f>IF('Dépenses sur factures'!C23="","",'Dépenses sur factures'!C23)</f>
        <v/>
      </c>
      <c r="D23" s="186" t="str">
        <f>IF('Dépenses sur factures'!D23="","",'Dépenses sur factures'!D23)</f>
        <v/>
      </c>
      <c r="E23" s="118" t="str">
        <f>IF('Dépenses sur factures'!E23="","",'Dépenses sur factures'!E23)</f>
        <v/>
      </c>
      <c r="F23" s="118" t="str">
        <f>IF('Dépenses sur factures'!F23="","",'Dépenses sur factures'!F23)</f>
        <v/>
      </c>
      <c r="G23" s="282" t="str">
        <f>IF('Dépenses sur factures'!G23="","",'Dépenses sur factures'!G23)</f>
        <v/>
      </c>
      <c r="H23" s="282" t="str">
        <f>IF('Dépenses sur factures'!H23="","",'Dépenses sur factures'!H23)</f>
        <v/>
      </c>
      <c r="I23" s="120" t="str">
        <f>IF('Dépenses sur factures'!I23="","",'Dépenses sur factures'!I23)</f>
        <v/>
      </c>
      <c r="J23" s="101"/>
      <c r="K23" s="283" t="str">
        <f t="shared" si="0"/>
        <v/>
      </c>
      <c r="L23" s="283" t="str">
        <f t="shared" si="1"/>
        <v/>
      </c>
      <c r="M23" s="101"/>
      <c r="N23" s="182"/>
      <c r="O23" s="183"/>
      <c r="P23" s="287" t="str">
        <f>IF(AND(OR(J23="KO",M23&lt;&gt;""),OR(J23="",K23="",L23="")),Listes!$A$68,IF(AND(M23="",J23&lt;&gt;""),Listes!$A$69,IF(AND(I23&lt;M23,O23=""),Listes!$A$70,IF(AND(L23&lt;K23,O23=""),Listes!$A$71,IF(AND(M23&lt;&gt;"",M23&lt;I23,N23=""),Listes!$A$72,IF(AND(Q23="",OR(J23&lt;&gt;"",K23&lt;&gt;"",L23&lt;&gt;"")),Listes!$A$73,""))))))</f>
        <v/>
      </c>
      <c r="Q23" s="277"/>
      <c r="R23" s="317">
        <f t="shared" si="2"/>
        <v>0</v>
      </c>
    </row>
    <row r="24" spans="1:18" ht="24.75" customHeight="1" x14ac:dyDescent="0.25">
      <c r="A24" s="121">
        <v>18</v>
      </c>
      <c r="B24" s="118" t="str">
        <f>IF('Dépenses sur factures'!B24="","",'Dépenses sur factures'!B24)</f>
        <v/>
      </c>
      <c r="C24" s="186" t="str">
        <f>IF('Dépenses sur factures'!C24="","",'Dépenses sur factures'!C24)</f>
        <v/>
      </c>
      <c r="D24" s="186" t="str">
        <f>IF('Dépenses sur factures'!D24="","",'Dépenses sur factures'!D24)</f>
        <v/>
      </c>
      <c r="E24" s="118" t="str">
        <f>IF('Dépenses sur factures'!E24="","",'Dépenses sur factures'!E24)</f>
        <v/>
      </c>
      <c r="F24" s="118" t="str">
        <f>IF('Dépenses sur factures'!F24="","",'Dépenses sur factures'!F24)</f>
        <v/>
      </c>
      <c r="G24" s="282" t="str">
        <f>IF('Dépenses sur factures'!G24="","",'Dépenses sur factures'!G24)</f>
        <v/>
      </c>
      <c r="H24" s="282" t="str">
        <f>IF('Dépenses sur factures'!H24="","",'Dépenses sur factures'!H24)</f>
        <v/>
      </c>
      <c r="I24" s="120" t="str">
        <f>IF('Dépenses sur factures'!I24="","",'Dépenses sur factures'!I24)</f>
        <v/>
      </c>
      <c r="J24" s="101"/>
      <c r="K24" s="283" t="str">
        <f t="shared" si="0"/>
        <v/>
      </c>
      <c r="L24" s="283" t="str">
        <f t="shared" si="1"/>
        <v/>
      </c>
      <c r="M24" s="101"/>
      <c r="N24" s="182"/>
      <c r="O24" s="183"/>
      <c r="P24" s="287" t="str">
        <f>IF(AND(OR(J24="KO",M24&lt;&gt;""),OR(J24="",K24="",L24="")),Listes!$A$68,IF(AND(M24="",J24&lt;&gt;""),Listes!$A$69,IF(AND(I24&lt;M24,O24=""),Listes!$A$70,IF(AND(L24&lt;K24,O24=""),Listes!$A$71,IF(AND(M24&lt;&gt;"",M24&lt;I24,N24=""),Listes!$A$72,IF(AND(Q24="",OR(J24&lt;&gt;"",K24&lt;&gt;"",L24&lt;&gt;"")),Listes!$A$73,""))))))</f>
        <v/>
      </c>
      <c r="Q24" s="277"/>
      <c r="R24" s="317">
        <f t="shared" si="2"/>
        <v>0</v>
      </c>
    </row>
    <row r="25" spans="1:18" ht="24.75" customHeight="1" x14ac:dyDescent="0.25">
      <c r="A25" s="121">
        <v>19</v>
      </c>
      <c r="B25" s="118" t="str">
        <f>IF('Dépenses sur factures'!B25="","",'Dépenses sur factures'!B25)</f>
        <v/>
      </c>
      <c r="C25" s="186" t="str">
        <f>IF('Dépenses sur factures'!C25="","",'Dépenses sur factures'!C25)</f>
        <v/>
      </c>
      <c r="D25" s="186" t="str">
        <f>IF('Dépenses sur factures'!D25="","",'Dépenses sur factures'!D25)</f>
        <v/>
      </c>
      <c r="E25" s="118" t="str">
        <f>IF('Dépenses sur factures'!E25="","",'Dépenses sur factures'!E25)</f>
        <v/>
      </c>
      <c r="F25" s="118" t="str">
        <f>IF('Dépenses sur factures'!F25="","",'Dépenses sur factures'!F25)</f>
        <v/>
      </c>
      <c r="G25" s="282" t="str">
        <f>IF('Dépenses sur factures'!G25="","",'Dépenses sur factures'!G25)</f>
        <v/>
      </c>
      <c r="H25" s="282" t="str">
        <f>IF('Dépenses sur factures'!H25="","",'Dépenses sur factures'!H25)</f>
        <v/>
      </c>
      <c r="I25" s="120" t="str">
        <f>IF('Dépenses sur factures'!I25="","",'Dépenses sur factures'!I25)</f>
        <v/>
      </c>
      <c r="J25" s="101"/>
      <c r="K25" s="283" t="str">
        <f t="shared" si="0"/>
        <v/>
      </c>
      <c r="L25" s="283" t="str">
        <f t="shared" si="1"/>
        <v/>
      </c>
      <c r="M25" s="101"/>
      <c r="N25" s="182"/>
      <c r="O25" s="183"/>
      <c r="P25" s="287" t="str">
        <f>IF(AND(OR(J25="KO",M25&lt;&gt;""),OR(J25="",K25="",L25="")),Listes!$A$68,IF(AND(M25="",J25&lt;&gt;""),Listes!$A$69,IF(AND(I25&lt;M25,O25=""),Listes!$A$70,IF(AND(L25&lt;K25,O25=""),Listes!$A$71,IF(AND(M25&lt;&gt;"",M25&lt;I25,N25=""),Listes!$A$72,IF(AND(Q25="",OR(J25&lt;&gt;"",K25&lt;&gt;"",L25&lt;&gt;"")),Listes!$A$73,""))))))</f>
        <v/>
      </c>
      <c r="Q25" s="277"/>
      <c r="R25" s="317">
        <f t="shared" si="2"/>
        <v>0</v>
      </c>
    </row>
    <row r="26" spans="1:18" ht="24.75" customHeight="1" x14ac:dyDescent="0.25">
      <c r="A26" s="121">
        <v>20</v>
      </c>
      <c r="B26" s="118" t="str">
        <f>IF('Dépenses sur factures'!B26="","",'Dépenses sur factures'!B26)</f>
        <v/>
      </c>
      <c r="C26" s="186" t="str">
        <f>IF('Dépenses sur factures'!C26="","",'Dépenses sur factures'!C26)</f>
        <v/>
      </c>
      <c r="D26" s="186" t="str">
        <f>IF('Dépenses sur factures'!D26="","",'Dépenses sur factures'!D26)</f>
        <v/>
      </c>
      <c r="E26" s="118" t="str">
        <f>IF('Dépenses sur factures'!E26="","",'Dépenses sur factures'!E26)</f>
        <v/>
      </c>
      <c r="F26" s="118" t="str">
        <f>IF('Dépenses sur factures'!F26="","",'Dépenses sur factures'!F26)</f>
        <v/>
      </c>
      <c r="G26" s="282" t="str">
        <f>IF('Dépenses sur factures'!G26="","",'Dépenses sur factures'!G26)</f>
        <v/>
      </c>
      <c r="H26" s="282" t="str">
        <f>IF('Dépenses sur factures'!H26="","",'Dépenses sur factures'!H26)</f>
        <v/>
      </c>
      <c r="I26" s="120" t="str">
        <f>IF('Dépenses sur factures'!I26="","",'Dépenses sur factures'!I26)</f>
        <v/>
      </c>
      <c r="J26" s="101"/>
      <c r="K26" s="283" t="str">
        <f t="shared" si="0"/>
        <v/>
      </c>
      <c r="L26" s="283" t="str">
        <f t="shared" si="1"/>
        <v/>
      </c>
      <c r="M26" s="101"/>
      <c r="N26" s="182"/>
      <c r="O26" s="183"/>
      <c r="P26" s="287" t="str">
        <f>IF(AND(OR(J26="KO",M26&lt;&gt;""),OR(J26="",K26="",L26="")),Listes!$A$68,IF(AND(M26="",J26&lt;&gt;""),Listes!$A$69,IF(AND(I26&lt;M26,O26=""),Listes!$A$70,IF(AND(L26&lt;K26,O26=""),Listes!$A$71,IF(AND(M26&lt;&gt;"",M26&lt;I26,N26=""),Listes!$A$72,IF(AND(Q26="",OR(J26&lt;&gt;"",K26&lt;&gt;"",L26&lt;&gt;"")),Listes!$A$73,""))))))</f>
        <v/>
      </c>
      <c r="Q26" s="277"/>
      <c r="R26" s="317">
        <f t="shared" si="2"/>
        <v>0</v>
      </c>
    </row>
    <row r="27" spans="1:18" ht="24.75" customHeight="1" x14ac:dyDescent="0.25">
      <c r="A27" s="121">
        <v>21</v>
      </c>
      <c r="B27" s="118" t="str">
        <f>IF('Dépenses sur factures'!B27="","",'Dépenses sur factures'!B27)</f>
        <v/>
      </c>
      <c r="C27" s="186" t="str">
        <f>IF('Dépenses sur factures'!C27="","",'Dépenses sur factures'!C27)</f>
        <v/>
      </c>
      <c r="D27" s="186" t="str">
        <f>IF('Dépenses sur factures'!D27="","",'Dépenses sur factures'!D27)</f>
        <v/>
      </c>
      <c r="E27" s="118" t="str">
        <f>IF('Dépenses sur factures'!E27="","",'Dépenses sur factures'!E27)</f>
        <v/>
      </c>
      <c r="F27" s="118" t="str">
        <f>IF('Dépenses sur factures'!F27="","",'Dépenses sur factures'!F27)</f>
        <v/>
      </c>
      <c r="G27" s="282" t="str">
        <f>IF('Dépenses sur factures'!G27="","",'Dépenses sur factures'!G27)</f>
        <v/>
      </c>
      <c r="H27" s="282" t="str">
        <f>IF('Dépenses sur factures'!H27="","",'Dépenses sur factures'!H27)</f>
        <v/>
      </c>
      <c r="I27" s="120" t="str">
        <f>IF('Dépenses sur factures'!I27="","",'Dépenses sur factures'!I27)</f>
        <v/>
      </c>
      <c r="J27" s="101"/>
      <c r="K27" s="283" t="str">
        <f t="shared" si="0"/>
        <v/>
      </c>
      <c r="L27" s="283" t="str">
        <f t="shared" si="1"/>
        <v/>
      </c>
      <c r="M27" s="101"/>
      <c r="N27" s="182"/>
      <c r="O27" s="183"/>
      <c r="P27" s="287" t="str">
        <f>IF(AND(OR(J27="KO",M27&lt;&gt;""),OR(J27="",K27="",L27="")),Listes!$A$68,IF(AND(M27="",J27&lt;&gt;""),Listes!$A$69,IF(AND(I27&lt;M27,O27=""),Listes!$A$70,IF(AND(L27&lt;K27,O27=""),Listes!$A$71,IF(AND(M27&lt;&gt;"",M27&lt;I27,N27=""),Listes!$A$72,IF(AND(Q27="",OR(J27&lt;&gt;"",K27&lt;&gt;"",L27&lt;&gt;"")),Listes!$A$73,""))))))</f>
        <v/>
      </c>
      <c r="Q27" s="277"/>
      <c r="R27" s="317">
        <f t="shared" si="2"/>
        <v>0</v>
      </c>
    </row>
    <row r="28" spans="1:18" ht="24.75" customHeight="1" x14ac:dyDescent="0.25">
      <c r="A28" s="121">
        <v>22</v>
      </c>
      <c r="B28" s="118" t="str">
        <f>IF('Dépenses sur factures'!B28="","",'Dépenses sur factures'!B28)</f>
        <v/>
      </c>
      <c r="C28" s="186" t="str">
        <f>IF('Dépenses sur factures'!C28="","",'Dépenses sur factures'!C28)</f>
        <v/>
      </c>
      <c r="D28" s="186" t="str">
        <f>IF('Dépenses sur factures'!D28="","",'Dépenses sur factures'!D28)</f>
        <v/>
      </c>
      <c r="E28" s="118" t="str">
        <f>IF('Dépenses sur factures'!E28="","",'Dépenses sur factures'!E28)</f>
        <v/>
      </c>
      <c r="F28" s="118" t="str">
        <f>IF('Dépenses sur factures'!F28="","",'Dépenses sur factures'!F28)</f>
        <v/>
      </c>
      <c r="G28" s="282" t="str">
        <f>IF('Dépenses sur factures'!G28="","",'Dépenses sur factures'!G28)</f>
        <v/>
      </c>
      <c r="H28" s="282" t="str">
        <f>IF('Dépenses sur factures'!H28="","",'Dépenses sur factures'!H28)</f>
        <v/>
      </c>
      <c r="I28" s="120" t="str">
        <f>IF('Dépenses sur factures'!I28="","",'Dépenses sur factures'!I28)</f>
        <v/>
      </c>
      <c r="J28" s="101"/>
      <c r="K28" s="283" t="str">
        <f t="shared" si="0"/>
        <v/>
      </c>
      <c r="L28" s="283" t="str">
        <f t="shared" si="1"/>
        <v/>
      </c>
      <c r="M28" s="101"/>
      <c r="N28" s="182"/>
      <c r="O28" s="183"/>
      <c r="P28" s="287" t="str">
        <f>IF(AND(OR(J28="KO",M28&lt;&gt;""),OR(J28="",K28="",L28="")),Listes!$A$68,IF(AND(M28="",J28&lt;&gt;""),Listes!$A$69,IF(AND(I28&lt;M28,O28=""),Listes!$A$70,IF(AND(L28&lt;K28,O28=""),Listes!$A$71,IF(AND(M28&lt;&gt;"",M28&lt;I28,N28=""),Listes!$A$72,IF(AND(Q28="",OR(J28&lt;&gt;"",K28&lt;&gt;"",L28&lt;&gt;"")),Listes!$A$73,""))))))</f>
        <v/>
      </c>
      <c r="Q28" s="277"/>
      <c r="R28" s="317">
        <f t="shared" si="2"/>
        <v>0</v>
      </c>
    </row>
    <row r="29" spans="1:18" ht="24.75" customHeight="1" x14ac:dyDescent="0.25">
      <c r="A29" s="121">
        <v>23</v>
      </c>
      <c r="B29" s="118" t="str">
        <f>IF('Dépenses sur factures'!B29="","",'Dépenses sur factures'!B29)</f>
        <v/>
      </c>
      <c r="C29" s="186" t="str">
        <f>IF('Dépenses sur factures'!C29="","",'Dépenses sur factures'!C29)</f>
        <v/>
      </c>
      <c r="D29" s="186" t="str">
        <f>IF('Dépenses sur factures'!D29="","",'Dépenses sur factures'!D29)</f>
        <v/>
      </c>
      <c r="E29" s="118" t="str">
        <f>IF('Dépenses sur factures'!E29="","",'Dépenses sur factures'!E29)</f>
        <v/>
      </c>
      <c r="F29" s="118" t="str">
        <f>IF('Dépenses sur factures'!F29="","",'Dépenses sur factures'!F29)</f>
        <v/>
      </c>
      <c r="G29" s="282" t="str">
        <f>IF('Dépenses sur factures'!G29="","",'Dépenses sur factures'!G29)</f>
        <v/>
      </c>
      <c r="H29" s="282" t="str">
        <f>IF('Dépenses sur factures'!H29="","",'Dépenses sur factures'!H29)</f>
        <v/>
      </c>
      <c r="I29" s="120" t="str">
        <f>IF('Dépenses sur factures'!I29="","",'Dépenses sur factures'!I29)</f>
        <v/>
      </c>
      <c r="J29" s="101"/>
      <c r="K29" s="283" t="str">
        <f t="shared" si="0"/>
        <v/>
      </c>
      <c r="L29" s="283" t="str">
        <f t="shared" si="1"/>
        <v/>
      </c>
      <c r="M29" s="101"/>
      <c r="N29" s="182"/>
      <c r="O29" s="183"/>
      <c r="P29" s="287" t="str">
        <f>IF(AND(OR(J29="KO",M29&lt;&gt;""),OR(J29="",K29="",L29="")),Listes!$A$68,IF(AND(M29="",J29&lt;&gt;""),Listes!$A$69,IF(AND(I29&lt;M29,O29=""),Listes!$A$70,IF(AND(L29&lt;K29,O29=""),Listes!$A$71,IF(AND(M29&lt;&gt;"",M29&lt;I29,N29=""),Listes!$A$72,IF(AND(Q29="",OR(J29&lt;&gt;"",K29&lt;&gt;"",L29&lt;&gt;"")),Listes!$A$73,""))))))</f>
        <v/>
      </c>
      <c r="Q29" s="277"/>
      <c r="R29" s="317">
        <f t="shared" si="2"/>
        <v>0</v>
      </c>
    </row>
    <row r="30" spans="1:18" ht="24.75" customHeight="1" x14ac:dyDescent="0.25">
      <c r="A30" s="121">
        <v>24</v>
      </c>
      <c r="B30" s="118" t="str">
        <f>IF('Dépenses sur factures'!B30="","",'Dépenses sur factures'!B30)</f>
        <v/>
      </c>
      <c r="C30" s="186" t="str">
        <f>IF('Dépenses sur factures'!C30="","",'Dépenses sur factures'!C30)</f>
        <v/>
      </c>
      <c r="D30" s="186" t="str">
        <f>IF('Dépenses sur factures'!D30="","",'Dépenses sur factures'!D30)</f>
        <v/>
      </c>
      <c r="E30" s="118" t="str">
        <f>IF('Dépenses sur factures'!E30="","",'Dépenses sur factures'!E30)</f>
        <v/>
      </c>
      <c r="F30" s="118" t="str">
        <f>IF('Dépenses sur factures'!F30="","",'Dépenses sur factures'!F30)</f>
        <v/>
      </c>
      <c r="G30" s="282" t="str">
        <f>IF('Dépenses sur factures'!G30="","",'Dépenses sur factures'!G30)</f>
        <v/>
      </c>
      <c r="H30" s="282" t="str">
        <f>IF('Dépenses sur factures'!H30="","",'Dépenses sur factures'!H30)</f>
        <v/>
      </c>
      <c r="I30" s="120" t="str">
        <f>IF('Dépenses sur factures'!I30="","",'Dépenses sur factures'!I30)</f>
        <v/>
      </c>
      <c r="J30" s="101"/>
      <c r="K30" s="283" t="str">
        <f t="shared" si="0"/>
        <v/>
      </c>
      <c r="L30" s="283" t="str">
        <f t="shared" si="1"/>
        <v/>
      </c>
      <c r="M30" s="101"/>
      <c r="N30" s="182"/>
      <c r="O30" s="183"/>
      <c r="P30" s="287" t="str">
        <f>IF(AND(OR(J30="KO",M30&lt;&gt;""),OR(J30="",K30="",L30="")),Listes!$A$68,IF(AND(M30="",J30&lt;&gt;""),Listes!$A$69,IF(AND(I30&lt;M30,O30=""),Listes!$A$70,IF(AND(L30&lt;K30,O30=""),Listes!$A$71,IF(AND(M30&lt;&gt;"",M30&lt;I30,N30=""),Listes!$A$72,IF(AND(Q30="",OR(J30&lt;&gt;"",K30&lt;&gt;"",L30&lt;&gt;"")),Listes!$A$73,""))))))</f>
        <v/>
      </c>
      <c r="Q30" s="277"/>
      <c r="R30" s="317">
        <f t="shared" si="2"/>
        <v>0</v>
      </c>
    </row>
    <row r="31" spans="1:18" ht="24.75" customHeight="1" x14ac:dyDescent="0.25">
      <c r="A31" s="121">
        <v>25</v>
      </c>
      <c r="B31" s="118" t="str">
        <f>IF('Dépenses sur factures'!B31="","",'Dépenses sur factures'!B31)</f>
        <v/>
      </c>
      <c r="C31" s="186" t="str">
        <f>IF('Dépenses sur factures'!C31="","",'Dépenses sur factures'!C31)</f>
        <v/>
      </c>
      <c r="D31" s="186" t="str">
        <f>IF('Dépenses sur factures'!D31="","",'Dépenses sur factures'!D31)</f>
        <v/>
      </c>
      <c r="E31" s="118" t="str">
        <f>IF('Dépenses sur factures'!E31="","",'Dépenses sur factures'!E31)</f>
        <v/>
      </c>
      <c r="F31" s="118" t="str">
        <f>IF('Dépenses sur factures'!F31="","",'Dépenses sur factures'!F31)</f>
        <v/>
      </c>
      <c r="G31" s="282" t="str">
        <f>IF('Dépenses sur factures'!G31="","",'Dépenses sur factures'!G31)</f>
        <v/>
      </c>
      <c r="H31" s="282" t="str">
        <f>IF('Dépenses sur factures'!H31="","",'Dépenses sur factures'!H31)</f>
        <v/>
      </c>
      <c r="I31" s="120" t="str">
        <f>IF('Dépenses sur factures'!I31="","",'Dépenses sur factures'!I31)</f>
        <v/>
      </c>
      <c r="J31" s="101"/>
      <c r="K31" s="283" t="str">
        <f t="shared" si="0"/>
        <v/>
      </c>
      <c r="L31" s="283" t="str">
        <f t="shared" si="1"/>
        <v/>
      </c>
      <c r="M31" s="101"/>
      <c r="N31" s="182"/>
      <c r="O31" s="183"/>
      <c r="P31" s="287" t="str">
        <f>IF(AND(OR(J31="KO",M31&lt;&gt;""),OR(J31="",K31="",L31="")),Listes!$A$68,IF(AND(M31="",J31&lt;&gt;""),Listes!$A$69,IF(AND(I31&lt;M31,O31=""),Listes!$A$70,IF(AND(L31&lt;K31,O31=""),Listes!$A$71,IF(AND(M31&lt;&gt;"",M31&lt;I31,N31=""),Listes!$A$72,IF(AND(Q31="",OR(J31&lt;&gt;"",K31&lt;&gt;"",L31&lt;&gt;"")),Listes!$A$73,""))))))</f>
        <v/>
      </c>
      <c r="Q31" s="277"/>
      <c r="R31" s="317">
        <f t="shared" si="2"/>
        <v>0</v>
      </c>
    </row>
    <row r="32" spans="1:18" ht="24.75" customHeight="1" x14ac:dyDescent="0.25">
      <c r="A32" s="121">
        <v>26</v>
      </c>
      <c r="B32" s="118" t="str">
        <f>IF('Dépenses sur factures'!B32="","",'Dépenses sur factures'!B32)</f>
        <v/>
      </c>
      <c r="C32" s="186" t="str">
        <f>IF('Dépenses sur factures'!C32="","",'Dépenses sur factures'!C32)</f>
        <v/>
      </c>
      <c r="D32" s="186" t="str">
        <f>IF('Dépenses sur factures'!D32="","",'Dépenses sur factures'!D32)</f>
        <v/>
      </c>
      <c r="E32" s="118" t="str">
        <f>IF('Dépenses sur factures'!E32="","",'Dépenses sur factures'!E32)</f>
        <v/>
      </c>
      <c r="F32" s="118" t="str">
        <f>IF('Dépenses sur factures'!F32="","",'Dépenses sur factures'!F32)</f>
        <v/>
      </c>
      <c r="G32" s="282" t="str">
        <f>IF('Dépenses sur factures'!G32="","",'Dépenses sur factures'!G32)</f>
        <v/>
      </c>
      <c r="H32" s="282" t="str">
        <f>IF('Dépenses sur factures'!H32="","",'Dépenses sur factures'!H32)</f>
        <v/>
      </c>
      <c r="I32" s="120" t="str">
        <f>IF('Dépenses sur factures'!I32="","",'Dépenses sur factures'!I32)</f>
        <v/>
      </c>
      <c r="J32" s="101"/>
      <c r="K32" s="283" t="str">
        <f t="shared" si="0"/>
        <v/>
      </c>
      <c r="L32" s="283" t="str">
        <f t="shared" si="1"/>
        <v/>
      </c>
      <c r="M32" s="101"/>
      <c r="N32" s="182"/>
      <c r="O32" s="183"/>
      <c r="P32" s="287" t="str">
        <f>IF(AND(OR(J32="KO",M32&lt;&gt;""),OR(J32="",K32="",L32="")),Listes!$A$68,IF(AND(M32="",J32&lt;&gt;""),Listes!$A$69,IF(AND(I32&lt;M32,O32=""),Listes!$A$70,IF(AND(L32&lt;K32,O32=""),Listes!$A$71,IF(AND(M32&lt;&gt;"",M32&lt;I32,N32=""),Listes!$A$72,IF(AND(Q32="",OR(J32&lt;&gt;"",K32&lt;&gt;"",L32&lt;&gt;"")),Listes!$A$73,""))))))</f>
        <v/>
      </c>
      <c r="Q32" s="277"/>
      <c r="R32" s="317">
        <f t="shared" si="2"/>
        <v>0</v>
      </c>
    </row>
    <row r="33" spans="1:18" ht="24.75" customHeight="1" x14ac:dyDescent="0.25">
      <c r="A33" s="121">
        <v>27</v>
      </c>
      <c r="B33" s="118" t="str">
        <f>IF('Dépenses sur factures'!B33="","",'Dépenses sur factures'!B33)</f>
        <v/>
      </c>
      <c r="C33" s="186" t="str">
        <f>IF('Dépenses sur factures'!C33="","",'Dépenses sur factures'!C33)</f>
        <v/>
      </c>
      <c r="D33" s="186" t="str">
        <f>IF('Dépenses sur factures'!D33="","",'Dépenses sur factures'!D33)</f>
        <v/>
      </c>
      <c r="E33" s="118" t="str">
        <f>IF('Dépenses sur factures'!E33="","",'Dépenses sur factures'!E33)</f>
        <v/>
      </c>
      <c r="F33" s="118" t="str">
        <f>IF('Dépenses sur factures'!F33="","",'Dépenses sur factures'!F33)</f>
        <v/>
      </c>
      <c r="G33" s="282" t="str">
        <f>IF('Dépenses sur factures'!G33="","",'Dépenses sur factures'!G33)</f>
        <v/>
      </c>
      <c r="H33" s="282" t="str">
        <f>IF('Dépenses sur factures'!H33="","",'Dépenses sur factures'!H33)</f>
        <v/>
      </c>
      <c r="I33" s="120" t="str">
        <f>IF('Dépenses sur factures'!I33="","",'Dépenses sur factures'!I33)</f>
        <v/>
      </c>
      <c r="J33" s="101"/>
      <c r="K33" s="283" t="str">
        <f t="shared" si="0"/>
        <v/>
      </c>
      <c r="L33" s="283" t="str">
        <f t="shared" si="1"/>
        <v/>
      </c>
      <c r="M33" s="101"/>
      <c r="N33" s="182"/>
      <c r="O33" s="183"/>
      <c r="P33" s="287" t="str">
        <f>IF(AND(OR(J33="KO",M33&lt;&gt;""),OR(J33="",K33="",L33="")),Listes!$A$68,IF(AND(M33="",J33&lt;&gt;""),Listes!$A$69,IF(AND(I33&lt;M33,O33=""),Listes!$A$70,IF(AND(L33&lt;K33,O33=""),Listes!$A$71,IF(AND(M33&lt;&gt;"",M33&lt;I33,N33=""),Listes!$A$72,IF(AND(Q33="",OR(J33&lt;&gt;"",K33&lt;&gt;"",L33&lt;&gt;"")),Listes!$A$73,""))))))</f>
        <v/>
      </c>
      <c r="Q33" s="277"/>
      <c r="R33" s="317">
        <f t="shared" si="2"/>
        <v>0</v>
      </c>
    </row>
    <row r="34" spans="1:18" ht="24.75" customHeight="1" x14ac:dyDescent="0.25">
      <c r="A34" s="121">
        <v>28</v>
      </c>
      <c r="B34" s="118" t="str">
        <f>IF('Dépenses sur factures'!B34="","",'Dépenses sur factures'!B34)</f>
        <v/>
      </c>
      <c r="C34" s="186" t="str">
        <f>IF('Dépenses sur factures'!C34="","",'Dépenses sur factures'!C34)</f>
        <v/>
      </c>
      <c r="D34" s="186" t="str">
        <f>IF('Dépenses sur factures'!D34="","",'Dépenses sur factures'!D34)</f>
        <v/>
      </c>
      <c r="E34" s="118" t="str">
        <f>IF('Dépenses sur factures'!E34="","",'Dépenses sur factures'!E34)</f>
        <v/>
      </c>
      <c r="F34" s="118" t="str">
        <f>IF('Dépenses sur factures'!F34="","",'Dépenses sur factures'!F34)</f>
        <v/>
      </c>
      <c r="G34" s="282" t="str">
        <f>IF('Dépenses sur factures'!G34="","",'Dépenses sur factures'!G34)</f>
        <v/>
      </c>
      <c r="H34" s="282" t="str">
        <f>IF('Dépenses sur factures'!H34="","",'Dépenses sur factures'!H34)</f>
        <v/>
      </c>
      <c r="I34" s="120" t="str">
        <f>IF('Dépenses sur factures'!I34="","",'Dépenses sur factures'!I34)</f>
        <v/>
      </c>
      <c r="J34" s="101"/>
      <c r="K34" s="283" t="str">
        <f t="shared" si="0"/>
        <v/>
      </c>
      <c r="L34" s="283" t="str">
        <f t="shared" si="1"/>
        <v/>
      </c>
      <c r="M34" s="101"/>
      <c r="N34" s="182"/>
      <c r="O34" s="183"/>
      <c r="P34" s="287" t="str">
        <f>IF(AND(OR(J34="KO",M34&lt;&gt;""),OR(J34="",K34="",L34="")),Listes!$A$68,IF(AND(M34="",J34&lt;&gt;""),Listes!$A$69,IF(AND(I34&lt;M34,O34=""),Listes!$A$70,IF(AND(L34&lt;K34,O34=""),Listes!$A$71,IF(AND(M34&lt;&gt;"",M34&lt;I34,N34=""),Listes!$A$72,IF(AND(Q34="",OR(J34&lt;&gt;"",K34&lt;&gt;"",L34&lt;&gt;"")),Listes!$A$73,""))))))</f>
        <v/>
      </c>
      <c r="Q34" s="277"/>
      <c r="R34" s="317">
        <f t="shared" si="2"/>
        <v>0</v>
      </c>
    </row>
    <row r="35" spans="1:18" ht="24.75" customHeight="1" x14ac:dyDescent="0.25">
      <c r="A35" s="121">
        <v>29</v>
      </c>
      <c r="B35" s="118" t="str">
        <f>IF('Dépenses sur factures'!B35="","",'Dépenses sur factures'!B35)</f>
        <v/>
      </c>
      <c r="C35" s="186" t="str">
        <f>IF('Dépenses sur factures'!C35="","",'Dépenses sur factures'!C35)</f>
        <v/>
      </c>
      <c r="D35" s="186" t="str">
        <f>IF('Dépenses sur factures'!D35="","",'Dépenses sur factures'!D35)</f>
        <v/>
      </c>
      <c r="E35" s="118" t="str">
        <f>IF('Dépenses sur factures'!E35="","",'Dépenses sur factures'!E35)</f>
        <v/>
      </c>
      <c r="F35" s="118" t="str">
        <f>IF('Dépenses sur factures'!F35="","",'Dépenses sur factures'!F35)</f>
        <v/>
      </c>
      <c r="G35" s="282" t="str">
        <f>IF('Dépenses sur factures'!G35="","",'Dépenses sur factures'!G35)</f>
        <v/>
      </c>
      <c r="H35" s="282" t="str">
        <f>IF('Dépenses sur factures'!H35="","",'Dépenses sur factures'!H35)</f>
        <v/>
      </c>
      <c r="I35" s="120" t="str">
        <f>IF('Dépenses sur factures'!I35="","",'Dépenses sur factures'!I35)</f>
        <v/>
      </c>
      <c r="J35" s="101"/>
      <c r="K35" s="283" t="str">
        <f t="shared" si="0"/>
        <v/>
      </c>
      <c r="L35" s="283" t="str">
        <f t="shared" si="1"/>
        <v/>
      </c>
      <c r="M35" s="101"/>
      <c r="N35" s="182"/>
      <c r="O35" s="183"/>
      <c r="P35" s="287" t="str">
        <f>IF(AND(OR(J35="KO",M35&lt;&gt;""),OR(J35="",K35="",L35="")),Listes!$A$68,IF(AND(M35="",J35&lt;&gt;""),Listes!$A$69,IF(AND(I35&lt;M35,O35=""),Listes!$A$70,IF(AND(L35&lt;K35,O35=""),Listes!$A$71,IF(AND(M35&lt;&gt;"",M35&lt;I35,N35=""),Listes!$A$72,IF(AND(Q35="",OR(J35&lt;&gt;"",K35&lt;&gt;"",L35&lt;&gt;"")),Listes!$A$73,""))))))</f>
        <v/>
      </c>
      <c r="Q35" s="277"/>
      <c r="R35" s="317">
        <f t="shared" si="2"/>
        <v>0</v>
      </c>
    </row>
    <row r="36" spans="1:18" ht="24.75" customHeight="1" x14ac:dyDescent="0.25">
      <c r="A36" s="121">
        <v>30</v>
      </c>
      <c r="B36" s="118" t="str">
        <f>IF('Dépenses sur factures'!B36="","",'Dépenses sur factures'!B36)</f>
        <v/>
      </c>
      <c r="C36" s="186" t="str">
        <f>IF('Dépenses sur factures'!C36="","",'Dépenses sur factures'!C36)</f>
        <v/>
      </c>
      <c r="D36" s="186" t="str">
        <f>IF('Dépenses sur factures'!D36="","",'Dépenses sur factures'!D36)</f>
        <v/>
      </c>
      <c r="E36" s="118" t="str">
        <f>IF('Dépenses sur factures'!E36="","",'Dépenses sur factures'!E36)</f>
        <v/>
      </c>
      <c r="F36" s="118" t="str">
        <f>IF('Dépenses sur factures'!F36="","",'Dépenses sur factures'!F36)</f>
        <v/>
      </c>
      <c r="G36" s="282" t="str">
        <f>IF('Dépenses sur factures'!G36="","",'Dépenses sur factures'!G36)</f>
        <v/>
      </c>
      <c r="H36" s="282" t="str">
        <f>IF('Dépenses sur factures'!H36="","",'Dépenses sur factures'!H36)</f>
        <v/>
      </c>
      <c r="I36" s="120" t="str">
        <f>IF('Dépenses sur factures'!I36="","",'Dépenses sur factures'!I36)</f>
        <v/>
      </c>
      <c r="J36" s="101"/>
      <c r="K36" s="283" t="str">
        <f t="shared" si="0"/>
        <v/>
      </c>
      <c r="L36" s="283" t="str">
        <f t="shared" si="1"/>
        <v/>
      </c>
      <c r="M36" s="101"/>
      <c r="N36" s="182"/>
      <c r="O36" s="183"/>
      <c r="P36" s="287" t="str">
        <f>IF(AND(OR(J36="KO",M36&lt;&gt;""),OR(J36="",K36="",L36="")),Listes!$A$68,IF(AND(M36="",J36&lt;&gt;""),Listes!$A$69,IF(AND(I36&lt;M36,O36=""),Listes!$A$70,IF(AND(L36&lt;K36,O36=""),Listes!$A$71,IF(AND(M36&lt;&gt;"",M36&lt;I36,N36=""),Listes!$A$72,IF(AND(Q36="",OR(J36&lt;&gt;"",K36&lt;&gt;"",L36&lt;&gt;"")),Listes!$A$73,""))))))</f>
        <v/>
      </c>
      <c r="Q36" s="277"/>
      <c r="R36" s="317">
        <f t="shared" si="2"/>
        <v>0</v>
      </c>
    </row>
    <row r="37" spans="1:18" ht="24.75" customHeight="1" x14ac:dyDescent="0.25">
      <c r="A37" s="121">
        <v>31</v>
      </c>
      <c r="B37" s="118" t="str">
        <f>IF('Dépenses sur factures'!B37="","",'Dépenses sur factures'!B37)</f>
        <v/>
      </c>
      <c r="C37" s="186" t="str">
        <f>IF('Dépenses sur factures'!C37="","",'Dépenses sur factures'!C37)</f>
        <v/>
      </c>
      <c r="D37" s="186" t="str">
        <f>IF('Dépenses sur factures'!D37="","",'Dépenses sur factures'!D37)</f>
        <v/>
      </c>
      <c r="E37" s="118" t="str">
        <f>IF('Dépenses sur factures'!E37="","",'Dépenses sur factures'!E37)</f>
        <v/>
      </c>
      <c r="F37" s="118" t="str">
        <f>IF('Dépenses sur factures'!F37="","",'Dépenses sur factures'!F37)</f>
        <v/>
      </c>
      <c r="G37" s="282" t="str">
        <f>IF('Dépenses sur factures'!G37="","",'Dépenses sur factures'!G37)</f>
        <v/>
      </c>
      <c r="H37" s="282" t="str">
        <f>IF('Dépenses sur factures'!H37="","",'Dépenses sur factures'!H37)</f>
        <v/>
      </c>
      <c r="I37" s="120" t="str">
        <f>IF('Dépenses sur factures'!I37="","",'Dépenses sur factures'!I37)</f>
        <v/>
      </c>
      <c r="J37" s="101"/>
      <c r="K37" s="283" t="str">
        <f t="shared" si="0"/>
        <v/>
      </c>
      <c r="L37" s="283" t="str">
        <f t="shared" si="1"/>
        <v/>
      </c>
      <c r="M37" s="101"/>
      <c r="N37" s="182"/>
      <c r="O37" s="183"/>
      <c r="P37" s="287" t="str">
        <f>IF(AND(OR(J37="KO",M37&lt;&gt;""),OR(J37="",K37="",L37="")),Listes!$A$68,IF(AND(M37="",J37&lt;&gt;""),Listes!$A$69,IF(AND(I37&lt;M37,O37=""),Listes!$A$70,IF(AND(L37&lt;K37,O37=""),Listes!$A$71,IF(AND(M37&lt;&gt;"",M37&lt;I37,N37=""),Listes!$A$72,IF(AND(Q37="",OR(J37&lt;&gt;"",K37&lt;&gt;"",L37&lt;&gt;"")),Listes!$A$73,""))))))</f>
        <v/>
      </c>
      <c r="Q37" s="277"/>
      <c r="R37" s="317">
        <f t="shared" si="2"/>
        <v>0</v>
      </c>
    </row>
    <row r="38" spans="1:18" ht="24.75" customHeight="1" x14ac:dyDescent="0.25">
      <c r="A38" s="121">
        <v>32</v>
      </c>
      <c r="B38" s="118" t="str">
        <f>IF('Dépenses sur factures'!B38="","",'Dépenses sur factures'!B38)</f>
        <v/>
      </c>
      <c r="C38" s="186" t="str">
        <f>IF('Dépenses sur factures'!C38="","",'Dépenses sur factures'!C38)</f>
        <v/>
      </c>
      <c r="D38" s="186" t="str">
        <f>IF('Dépenses sur factures'!D38="","",'Dépenses sur factures'!D38)</f>
        <v/>
      </c>
      <c r="E38" s="118" t="str">
        <f>IF('Dépenses sur factures'!E38="","",'Dépenses sur factures'!E38)</f>
        <v/>
      </c>
      <c r="F38" s="118" t="str">
        <f>IF('Dépenses sur factures'!F38="","",'Dépenses sur factures'!F38)</f>
        <v/>
      </c>
      <c r="G38" s="282" t="str">
        <f>IF('Dépenses sur factures'!G38="","",'Dépenses sur factures'!G38)</f>
        <v/>
      </c>
      <c r="H38" s="282" t="str">
        <f>IF('Dépenses sur factures'!H38="","",'Dépenses sur factures'!H38)</f>
        <v/>
      </c>
      <c r="I38" s="120" t="str">
        <f>IF('Dépenses sur factures'!I38="","",'Dépenses sur factures'!I38)</f>
        <v/>
      </c>
      <c r="J38" s="101"/>
      <c r="K38" s="283" t="str">
        <f t="shared" si="0"/>
        <v/>
      </c>
      <c r="L38" s="283" t="str">
        <f t="shared" si="1"/>
        <v/>
      </c>
      <c r="M38" s="101"/>
      <c r="N38" s="182"/>
      <c r="O38" s="183"/>
      <c r="P38" s="287" t="str">
        <f>IF(AND(OR(J38="KO",M38&lt;&gt;""),OR(J38="",K38="",L38="")),Listes!$A$68,IF(AND(M38="",J38&lt;&gt;""),Listes!$A$69,IF(AND(I38&lt;M38,O38=""),Listes!$A$70,IF(AND(L38&lt;K38,O38=""),Listes!$A$71,IF(AND(M38&lt;&gt;"",M38&lt;I38,N38=""),Listes!$A$72,IF(AND(Q38="",OR(J38&lt;&gt;"",K38&lt;&gt;"",L38&lt;&gt;"")),Listes!$A$73,""))))))</f>
        <v/>
      </c>
      <c r="Q38" s="277"/>
      <c r="R38" s="317">
        <f t="shared" si="2"/>
        <v>0</v>
      </c>
    </row>
    <row r="39" spans="1:18" ht="24.75" customHeight="1" x14ac:dyDescent="0.25">
      <c r="A39" s="121">
        <v>33</v>
      </c>
      <c r="B39" s="118" t="str">
        <f>IF('Dépenses sur factures'!B39="","",'Dépenses sur factures'!B39)</f>
        <v/>
      </c>
      <c r="C39" s="186" t="str">
        <f>IF('Dépenses sur factures'!C39="","",'Dépenses sur factures'!C39)</f>
        <v/>
      </c>
      <c r="D39" s="186" t="str">
        <f>IF('Dépenses sur factures'!D39="","",'Dépenses sur factures'!D39)</f>
        <v/>
      </c>
      <c r="E39" s="118" t="str">
        <f>IF('Dépenses sur factures'!E39="","",'Dépenses sur factures'!E39)</f>
        <v/>
      </c>
      <c r="F39" s="118" t="str">
        <f>IF('Dépenses sur factures'!F39="","",'Dépenses sur factures'!F39)</f>
        <v/>
      </c>
      <c r="G39" s="282" t="str">
        <f>IF('Dépenses sur factures'!G39="","",'Dépenses sur factures'!G39)</f>
        <v/>
      </c>
      <c r="H39" s="282" t="str">
        <f>IF('Dépenses sur factures'!H39="","",'Dépenses sur factures'!H39)</f>
        <v/>
      </c>
      <c r="I39" s="120" t="str">
        <f>IF('Dépenses sur factures'!I39="","",'Dépenses sur factures'!I39)</f>
        <v/>
      </c>
      <c r="J39" s="101"/>
      <c r="K39" s="283" t="str">
        <f t="shared" si="0"/>
        <v/>
      </c>
      <c r="L39" s="283" t="str">
        <f t="shared" si="1"/>
        <v/>
      </c>
      <c r="M39" s="101"/>
      <c r="N39" s="182"/>
      <c r="O39" s="183"/>
      <c r="P39" s="287" t="str">
        <f>IF(AND(OR(J39="KO",M39&lt;&gt;""),OR(J39="",K39="",L39="")),Listes!$A$68,IF(AND(M39="",J39&lt;&gt;""),Listes!$A$69,IF(AND(I39&lt;M39,O39=""),Listes!$A$70,IF(AND(L39&lt;K39,O39=""),Listes!$A$71,IF(AND(M39&lt;&gt;"",M39&lt;I39,N39=""),Listes!$A$72,IF(AND(Q39="",OR(J39&lt;&gt;"",K39&lt;&gt;"",L39&lt;&gt;"")),Listes!$A$73,""))))))</f>
        <v/>
      </c>
      <c r="Q39" s="277"/>
      <c r="R39" s="317">
        <f t="shared" si="2"/>
        <v>0</v>
      </c>
    </row>
    <row r="40" spans="1:18" ht="24.75" customHeight="1" x14ac:dyDescent="0.25">
      <c r="A40" s="121">
        <v>34</v>
      </c>
      <c r="B40" s="118" t="str">
        <f>IF('Dépenses sur factures'!B40="","",'Dépenses sur factures'!B40)</f>
        <v/>
      </c>
      <c r="C40" s="186" t="str">
        <f>IF('Dépenses sur factures'!C40="","",'Dépenses sur factures'!C40)</f>
        <v/>
      </c>
      <c r="D40" s="186" t="str">
        <f>IF('Dépenses sur factures'!D40="","",'Dépenses sur factures'!D40)</f>
        <v/>
      </c>
      <c r="E40" s="118" t="str">
        <f>IF('Dépenses sur factures'!E40="","",'Dépenses sur factures'!E40)</f>
        <v/>
      </c>
      <c r="F40" s="118" t="str">
        <f>IF('Dépenses sur factures'!F40="","",'Dépenses sur factures'!F40)</f>
        <v/>
      </c>
      <c r="G40" s="282" t="str">
        <f>IF('Dépenses sur factures'!G40="","",'Dépenses sur factures'!G40)</f>
        <v/>
      </c>
      <c r="H40" s="282" t="str">
        <f>IF('Dépenses sur factures'!H40="","",'Dépenses sur factures'!H40)</f>
        <v/>
      </c>
      <c r="I40" s="120" t="str">
        <f>IF('Dépenses sur factures'!I40="","",'Dépenses sur factures'!I40)</f>
        <v/>
      </c>
      <c r="J40" s="101"/>
      <c r="K40" s="283" t="str">
        <f t="shared" si="0"/>
        <v/>
      </c>
      <c r="L40" s="283" t="str">
        <f t="shared" si="1"/>
        <v/>
      </c>
      <c r="M40" s="101"/>
      <c r="N40" s="182"/>
      <c r="O40" s="183"/>
      <c r="P40" s="287" t="str">
        <f>IF(AND(OR(J40="KO",M40&lt;&gt;""),OR(J40="",K40="",L40="")),Listes!$A$68,IF(AND(M40="",J40&lt;&gt;""),Listes!$A$69,IF(AND(I40&lt;M40,O40=""),Listes!$A$70,IF(AND(L40&lt;K40,O40=""),Listes!$A$71,IF(AND(M40&lt;&gt;"",M40&lt;I40,N40=""),Listes!$A$72,IF(AND(Q40="",OR(J40&lt;&gt;"",K40&lt;&gt;"",L40&lt;&gt;"")),Listes!$A$73,""))))))</f>
        <v/>
      </c>
      <c r="Q40" s="277"/>
      <c r="R40" s="317">
        <f t="shared" si="2"/>
        <v>0</v>
      </c>
    </row>
    <row r="41" spans="1:18" ht="24.75" customHeight="1" x14ac:dyDescent="0.25">
      <c r="A41" s="121">
        <v>35</v>
      </c>
      <c r="B41" s="118" t="str">
        <f>IF('Dépenses sur factures'!B41="","",'Dépenses sur factures'!B41)</f>
        <v/>
      </c>
      <c r="C41" s="186" t="str">
        <f>IF('Dépenses sur factures'!C41="","",'Dépenses sur factures'!C41)</f>
        <v/>
      </c>
      <c r="D41" s="186" t="str">
        <f>IF('Dépenses sur factures'!D41="","",'Dépenses sur factures'!D41)</f>
        <v/>
      </c>
      <c r="E41" s="118" t="str">
        <f>IF('Dépenses sur factures'!E41="","",'Dépenses sur factures'!E41)</f>
        <v/>
      </c>
      <c r="F41" s="118" t="str">
        <f>IF('Dépenses sur factures'!F41="","",'Dépenses sur factures'!F41)</f>
        <v/>
      </c>
      <c r="G41" s="282" t="str">
        <f>IF('Dépenses sur factures'!G41="","",'Dépenses sur factures'!G41)</f>
        <v/>
      </c>
      <c r="H41" s="282" t="str">
        <f>IF('Dépenses sur factures'!H41="","",'Dépenses sur factures'!H41)</f>
        <v/>
      </c>
      <c r="I41" s="120" t="str">
        <f>IF('Dépenses sur factures'!I41="","",'Dépenses sur factures'!I41)</f>
        <v/>
      </c>
      <c r="J41" s="101"/>
      <c r="K41" s="283" t="str">
        <f t="shared" si="0"/>
        <v/>
      </c>
      <c r="L41" s="283" t="str">
        <f t="shared" si="1"/>
        <v/>
      </c>
      <c r="M41" s="101"/>
      <c r="N41" s="182"/>
      <c r="O41" s="183"/>
      <c r="P41" s="287" t="str">
        <f>IF(AND(OR(J41="KO",M41&lt;&gt;""),OR(J41="",K41="",L41="")),Listes!$A$68,IF(AND(M41="",J41&lt;&gt;""),Listes!$A$69,IF(AND(I41&lt;M41,O41=""),Listes!$A$70,IF(AND(L41&lt;K41,O41=""),Listes!$A$71,IF(AND(M41&lt;&gt;"",M41&lt;I41,N41=""),Listes!$A$72,IF(AND(Q41="",OR(J41&lt;&gt;"",K41&lt;&gt;"",L41&lt;&gt;"")),Listes!$A$73,""))))))</f>
        <v/>
      </c>
      <c r="Q41" s="277"/>
      <c r="R41" s="317">
        <f t="shared" si="2"/>
        <v>0</v>
      </c>
    </row>
    <row r="42" spans="1:18" ht="24.75" customHeight="1" x14ac:dyDescent="0.25">
      <c r="A42" s="121">
        <v>36</v>
      </c>
      <c r="B42" s="118" t="str">
        <f>IF('Dépenses sur factures'!B42="","",'Dépenses sur factures'!B42)</f>
        <v/>
      </c>
      <c r="C42" s="186" t="str">
        <f>IF('Dépenses sur factures'!C42="","",'Dépenses sur factures'!C42)</f>
        <v/>
      </c>
      <c r="D42" s="186" t="str">
        <f>IF('Dépenses sur factures'!D42="","",'Dépenses sur factures'!D42)</f>
        <v/>
      </c>
      <c r="E42" s="118" t="str">
        <f>IF('Dépenses sur factures'!E42="","",'Dépenses sur factures'!E42)</f>
        <v/>
      </c>
      <c r="F42" s="118" t="str">
        <f>IF('Dépenses sur factures'!F42="","",'Dépenses sur factures'!F42)</f>
        <v/>
      </c>
      <c r="G42" s="282" t="str">
        <f>IF('Dépenses sur factures'!G42="","",'Dépenses sur factures'!G42)</f>
        <v/>
      </c>
      <c r="H42" s="282" t="str">
        <f>IF('Dépenses sur factures'!H42="","",'Dépenses sur factures'!H42)</f>
        <v/>
      </c>
      <c r="I42" s="120" t="str">
        <f>IF('Dépenses sur factures'!I42="","",'Dépenses sur factures'!I42)</f>
        <v/>
      </c>
      <c r="J42" s="101"/>
      <c r="K42" s="283" t="str">
        <f t="shared" si="0"/>
        <v/>
      </c>
      <c r="L42" s="283" t="str">
        <f t="shared" si="1"/>
        <v/>
      </c>
      <c r="M42" s="101"/>
      <c r="N42" s="182"/>
      <c r="O42" s="183"/>
      <c r="P42" s="287" t="str">
        <f>IF(AND(OR(J42="KO",M42&lt;&gt;""),OR(J42="",K42="",L42="")),Listes!$A$68,IF(AND(M42="",J42&lt;&gt;""),Listes!$A$69,IF(AND(I42&lt;M42,O42=""),Listes!$A$70,IF(AND(L42&lt;K42,O42=""),Listes!$A$71,IF(AND(M42&lt;&gt;"",M42&lt;I42,N42=""),Listes!$A$72,IF(AND(Q42="",OR(J42&lt;&gt;"",K42&lt;&gt;"",L42&lt;&gt;"")),Listes!$A$73,""))))))</f>
        <v/>
      </c>
      <c r="Q42" s="277"/>
      <c r="R42" s="317">
        <f t="shared" si="2"/>
        <v>0</v>
      </c>
    </row>
    <row r="43" spans="1:18" ht="24.75" customHeight="1" x14ac:dyDescent="0.25">
      <c r="A43" s="121">
        <v>37</v>
      </c>
      <c r="B43" s="118" t="str">
        <f>IF('Dépenses sur factures'!B43="","",'Dépenses sur factures'!B43)</f>
        <v/>
      </c>
      <c r="C43" s="186" t="str">
        <f>IF('Dépenses sur factures'!C43="","",'Dépenses sur factures'!C43)</f>
        <v/>
      </c>
      <c r="D43" s="186" t="str">
        <f>IF('Dépenses sur factures'!D43="","",'Dépenses sur factures'!D43)</f>
        <v/>
      </c>
      <c r="E43" s="118" t="str">
        <f>IF('Dépenses sur factures'!E43="","",'Dépenses sur factures'!E43)</f>
        <v/>
      </c>
      <c r="F43" s="118" t="str">
        <f>IF('Dépenses sur factures'!F43="","",'Dépenses sur factures'!F43)</f>
        <v/>
      </c>
      <c r="G43" s="282" t="str">
        <f>IF('Dépenses sur factures'!G43="","",'Dépenses sur factures'!G43)</f>
        <v/>
      </c>
      <c r="H43" s="282" t="str">
        <f>IF('Dépenses sur factures'!H43="","",'Dépenses sur factures'!H43)</f>
        <v/>
      </c>
      <c r="I43" s="120" t="str">
        <f>IF('Dépenses sur factures'!I43="","",'Dépenses sur factures'!I43)</f>
        <v/>
      </c>
      <c r="J43" s="101"/>
      <c r="K43" s="283" t="str">
        <f t="shared" si="0"/>
        <v/>
      </c>
      <c r="L43" s="283" t="str">
        <f t="shared" si="1"/>
        <v/>
      </c>
      <c r="M43" s="101"/>
      <c r="N43" s="182"/>
      <c r="O43" s="183"/>
      <c r="P43" s="287" t="str">
        <f>IF(AND(OR(J43="KO",M43&lt;&gt;""),OR(J43="",K43="",L43="")),Listes!$A$68,IF(AND(M43="",J43&lt;&gt;""),Listes!$A$69,IF(AND(I43&lt;M43,O43=""),Listes!$A$70,IF(AND(L43&lt;K43,O43=""),Listes!$A$71,IF(AND(M43&lt;&gt;"",M43&lt;I43,N43=""),Listes!$A$72,IF(AND(Q43="",OR(J43&lt;&gt;"",K43&lt;&gt;"",L43&lt;&gt;"")),Listes!$A$73,""))))))</f>
        <v/>
      </c>
      <c r="Q43" s="277"/>
      <c r="R43" s="317">
        <f t="shared" si="2"/>
        <v>0</v>
      </c>
    </row>
    <row r="44" spans="1:18" ht="24.75" customHeight="1" x14ac:dyDescent="0.25">
      <c r="A44" s="121">
        <v>38</v>
      </c>
      <c r="B44" s="118" t="str">
        <f>IF('Dépenses sur factures'!B44="","",'Dépenses sur factures'!B44)</f>
        <v/>
      </c>
      <c r="C44" s="186" t="str">
        <f>IF('Dépenses sur factures'!C44="","",'Dépenses sur factures'!C44)</f>
        <v/>
      </c>
      <c r="D44" s="186" t="str">
        <f>IF('Dépenses sur factures'!D44="","",'Dépenses sur factures'!D44)</f>
        <v/>
      </c>
      <c r="E44" s="118" t="str">
        <f>IF('Dépenses sur factures'!E44="","",'Dépenses sur factures'!E44)</f>
        <v/>
      </c>
      <c r="F44" s="118" t="str">
        <f>IF('Dépenses sur factures'!F44="","",'Dépenses sur factures'!F44)</f>
        <v/>
      </c>
      <c r="G44" s="282" t="str">
        <f>IF('Dépenses sur factures'!G44="","",'Dépenses sur factures'!G44)</f>
        <v/>
      </c>
      <c r="H44" s="282" t="str">
        <f>IF('Dépenses sur factures'!H44="","",'Dépenses sur factures'!H44)</f>
        <v/>
      </c>
      <c r="I44" s="120" t="str">
        <f>IF('Dépenses sur factures'!I44="","",'Dépenses sur factures'!I44)</f>
        <v/>
      </c>
      <c r="J44" s="101"/>
      <c r="K44" s="283" t="str">
        <f t="shared" si="0"/>
        <v/>
      </c>
      <c r="L44" s="283" t="str">
        <f t="shared" si="1"/>
        <v/>
      </c>
      <c r="M44" s="101"/>
      <c r="N44" s="182"/>
      <c r="O44" s="183"/>
      <c r="P44" s="287" t="str">
        <f>IF(AND(OR(J44="KO",M44&lt;&gt;""),OR(J44="",K44="",L44="")),Listes!$A$68,IF(AND(M44="",J44&lt;&gt;""),Listes!$A$69,IF(AND(I44&lt;M44,O44=""),Listes!$A$70,IF(AND(L44&lt;K44,O44=""),Listes!$A$71,IF(AND(M44&lt;&gt;"",M44&lt;I44,N44=""),Listes!$A$72,IF(AND(Q44="",OR(J44&lt;&gt;"",K44&lt;&gt;"",L44&lt;&gt;"")),Listes!$A$73,""))))))</f>
        <v/>
      </c>
      <c r="Q44" s="277"/>
      <c r="R44" s="317">
        <f t="shared" si="2"/>
        <v>0</v>
      </c>
    </row>
    <row r="45" spans="1:18" ht="24.75" customHeight="1" x14ac:dyDescent="0.25">
      <c r="A45" s="121">
        <v>39</v>
      </c>
      <c r="B45" s="118" t="str">
        <f>IF('Dépenses sur factures'!B45="","",'Dépenses sur factures'!B45)</f>
        <v/>
      </c>
      <c r="C45" s="186" t="str">
        <f>IF('Dépenses sur factures'!C45="","",'Dépenses sur factures'!C45)</f>
        <v/>
      </c>
      <c r="D45" s="186" t="str">
        <f>IF('Dépenses sur factures'!D45="","",'Dépenses sur factures'!D45)</f>
        <v/>
      </c>
      <c r="E45" s="118" t="str">
        <f>IF('Dépenses sur factures'!E45="","",'Dépenses sur factures'!E45)</f>
        <v/>
      </c>
      <c r="F45" s="118" t="str">
        <f>IF('Dépenses sur factures'!F45="","",'Dépenses sur factures'!F45)</f>
        <v/>
      </c>
      <c r="G45" s="282" t="str">
        <f>IF('Dépenses sur factures'!G45="","",'Dépenses sur factures'!G45)</f>
        <v/>
      </c>
      <c r="H45" s="282" t="str">
        <f>IF('Dépenses sur factures'!H45="","",'Dépenses sur factures'!H45)</f>
        <v/>
      </c>
      <c r="I45" s="120" t="str">
        <f>IF('Dépenses sur factures'!I45="","",'Dépenses sur factures'!I45)</f>
        <v/>
      </c>
      <c r="J45" s="101"/>
      <c r="K45" s="283" t="str">
        <f t="shared" si="0"/>
        <v/>
      </c>
      <c r="L45" s="283" t="str">
        <f t="shared" si="1"/>
        <v/>
      </c>
      <c r="M45" s="101"/>
      <c r="N45" s="182"/>
      <c r="O45" s="183"/>
      <c r="P45" s="287" t="str">
        <f>IF(AND(OR(J45="KO",M45&lt;&gt;""),OR(J45="",K45="",L45="")),Listes!$A$68,IF(AND(M45="",J45&lt;&gt;""),Listes!$A$69,IF(AND(I45&lt;M45,O45=""),Listes!$A$70,IF(AND(L45&lt;K45,O45=""),Listes!$A$71,IF(AND(M45&lt;&gt;"",M45&lt;I45,N45=""),Listes!$A$72,IF(AND(Q45="",OR(J45&lt;&gt;"",K45&lt;&gt;"",L45&lt;&gt;"")),Listes!$A$73,""))))))</f>
        <v/>
      </c>
      <c r="Q45" s="277"/>
      <c r="R45" s="317">
        <f t="shared" si="2"/>
        <v>0</v>
      </c>
    </row>
    <row r="46" spans="1:18" ht="24.75" customHeight="1" x14ac:dyDescent="0.25">
      <c r="A46" s="121">
        <v>40</v>
      </c>
      <c r="B46" s="118" t="str">
        <f>IF('Dépenses sur factures'!B46="","",'Dépenses sur factures'!B46)</f>
        <v/>
      </c>
      <c r="C46" s="186" t="str">
        <f>IF('Dépenses sur factures'!C46="","",'Dépenses sur factures'!C46)</f>
        <v/>
      </c>
      <c r="D46" s="186" t="str">
        <f>IF('Dépenses sur factures'!D46="","",'Dépenses sur factures'!D46)</f>
        <v/>
      </c>
      <c r="E46" s="118" t="str">
        <f>IF('Dépenses sur factures'!E46="","",'Dépenses sur factures'!E46)</f>
        <v/>
      </c>
      <c r="F46" s="118" t="str">
        <f>IF('Dépenses sur factures'!F46="","",'Dépenses sur factures'!F46)</f>
        <v/>
      </c>
      <c r="G46" s="282" t="str">
        <f>IF('Dépenses sur factures'!G46="","",'Dépenses sur factures'!G46)</f>
        <v/>
      </c>
      <c r="H46" s="282" t="str">
        <f>IF('Dépenses sur factures'!H46="","",'Dépenses sur factures'!H46)</f>
        <v/>
      </c>
      <c r="I46" s="120" t="str">
        <f>IF('Dépenses sur factures'!I46="","",'Dépenses sur factures'!I46)</f>
        <v/>
      </c>
      <c r="J46" s="101"/>
      <c r="K46" s="283" t="str">
        <f t="shared" si="0"/>
        <v/>
      </c>
      <c r="L46" s="283" t="str">
        <f t="shared" si="1"/>
        <v/>
      </c>
      <c r="M46" s="101"/>
      <c r="N46" s="182"/>
      <c r="O46" s="183"/>
      <c r="P46" s="287" t="str">
        <f>IF(AND(OR(J46="KO",M46&lt;&gt;""),OR(J46="",K46="",L46="")),Listes!$A$68,IF(AND(M46="",J46&lt;&gt;""),Listes!$A$69,IF(AND(I46&lt;M46,O46=""),Listes!$A$70,IF(AND(L46&lt;K46,O46=""),Listes!$A$71,IF(AND(M46&lt;&gt;"",M46&lt;I46,N46=""),Listes!$A$72,IF(AND(Q46="",OR(J46&lt;&gt;"",K46&lt;&gt;"",L46&lt;&gt;"")),Listes!$A$73,""))))))</f>
        <v/>
      </c>
      <c r="Q46" s="277"/>
      <c r="R46" s="317">
        <f t="shared" si="2"/>
        <v>0</v>
      </c>
    </row>
    <row r="47" spans="1:18" ht="24.75" customHeight="1" x14ac:dyDescent="0.25">
      <c r="A47" s="121">
        <v>41</v>
      </c>
      <c r="B47" s="118" t="str">
        <f>IF('Dépenses sur factures'!B47="","",'Dépenses sur factures'!B47)</f>
        <v/>
      </c>
      <c r="C47" s="186" t="str">
        <f>IF('Dépenses sur factures'!C47="","",'Dépenses sur factures'!C47)</f>
        <v/>
      </c>
      <c r="D47" s="186" t="str">
        <f>IF('Dépenses sur factures'!D47="","",'Dépenses sur factures'!D47)</f>
        <v/>
      </c>
      <c r="E47" s="118" t="str">
        <f>IF('Dépenses sur factures'!E47="","",'Dépenses sur factures'!E47)</f>
        <v/>
      </c>
      <c r="F47" s="118" t="str">
        <f>IF('Dépenses sur factures'!F47="","",'Dépenses sur factures'!F47)</f>
        <v/>
      </c>
      <c r="G47" s="282" t="str">
        <f>IF('Dépenses sur factures'!G47="","",'Dépenses sur factures'!G47)</f>
        <v/>
      </c>
      <c r="H47" s="282" t="str">
        <f>IF('Dépenses sur factures'!H47="","",'Dépenses sur factures'!H47)</f>
        <v/>
      </c>
      <c r="I47" s="120" t="str">
        <f>IF('Dépenses sur factures'!I47="","",'Dépenses sur factures'!I47)</f>
        <v/>
      </c>
      <c r="J47" s="101"/>
      <c r="K47" s="283" t="str">
        <f t="shared" si="0"/>
        <v/>
      </c>
      <c r="L47" s="283" t="str">
        <f t="shared" si="1"/>
        <v/>
      </c>
      <c r="M47" s="101"/>
      <c r="N47" s="182"/>
      <c r="O47" s="183"/>
      <c r="P47" s="287" t="str">
        <f>IF(AND(OR(J47="KO",M47&lt;&gt;""),OR(J47="",K47="",L47="")),Listes!$A$68,IF(AND(M47="",J47&lt;&gt;""),Listes!$A$69,IF(AND(I47&lt;M47,O47=""),Listes!$A$70,IF(AND(L47&lt;K47,O47=""),Listes!$A$71,IF(AND(M47&lt;&gt;"",M47&lt;I47,N47=""),Listes!$A$72,IF(AND(Q47="",OR(J47&lt;&gt;"",K47&lt;&gt;"",L47&lt;&gt;"")),Listes!$A$73,""))))))</f>
        <v/>
      </c>
      <c r="Q47" s="277"/>
      <c r="R47" s="317">
        <f t="shared" si="2"/>
        <v>0</v>
      </c>
    </row>
    <row r="48" spans="1:18" ht="24.75" customHeight="1" x14ac:dyDescent="0.25">
      <c r="A48" s="121">
        <v>42</v>
      </c>
      <c r="B48" s="118" t="str">
        <f>IF('Dépenses sur factures'!B48="","",'Dépenses sur factures'!B48)</f>
        <v/>
      </c>
      <c r="C48" s="186" t="str">
        <f>IF('Dépenses sur factures'!C48="","",'Dépenses sur factures'!C48)</f>
        <v/>
      </c>
      <c r="D48" s="186" t="str">
        <f>IF('Dépenses sur factures'!D48="","",'Dépenses sur factures'!D48)</f>
        <v/>
      </c>
      <c r="E48" s="118" t="str">
        <f>IF('Dépenses sur factures'!E48="","",'Dépenses sur factures'!E48)</f>
        <v/>
      </c>
      <c r="F48" s="118" t="str">
        <f>IF('Dépenses sur factures'!F48="","",'Dépenses sur factures'!F48)</f>
        <v/>
      </c>
      <c r="G48" s="282" t="str">
        <f>IF('Dépenses sur factures'!G48="","",'Dépenses sur factures'!G48)</f>
        <v/>
      </c>
      <c r="H48" s="282" t="str">
        <f>IF('Dépenses sur factures'!H48="","",'Dépenses sur factures'!H48)</f>
        <v/>
      </c>
      <c r="I48" s="120" t="str">
        <f>IF('Dépenses sur factures'!I48="","",'Dépenses sur factures'!I48)</f>
        <v/>
      </c>
      <c r="J48" s="101"/>
      <c r="K48" s="283" t="str">
        <f t="shared" si="0"/>
        <v/>
      </c>
      <c r="L48" s="283" t="str">
        <f t="shared" si="1"/>
        <v/>
      </c>
      <c r="M48" s="101"/>
      <c r="N48" s="182"/>
      <c r="O48" s="183"/>
      <c r="P48" s="287" t="str">
        <f>IF(AND(OR(J48="KO",M48&lt;&gt;""),OR(J48="",K48="",L48="")),Listes!$A$68,IF(AND(M48="",J48&lt;&gt;""),Listes!$A$69,IF(AND(I48&lt;M48,O48=""),Listes!$A$70,IF(AND(L48&lt;K48,O48=""),Listes!$A$71,IF(AND(M48&lt;&gt;"",M48&lt;I48,N48=""),Listes!$A$72,IF(AND(Q48="",OR(J48&lt;&gt;"",K48&lt;&gt;"",L48&lt;&gt;"")),Listes!$A$73,""))))))</f>
        <v/>
      </c>
      <c r="Q48" s="277"/>
      <c r="R48" s="317">
        <f t="shared" si="2"/>
        <v>0</v>
      </c>
    </row>
    <row r="49" spans="1:18" ht="24.75" customHeight="1" x14ac:dyDescent="0.25">
      <c r="A49" s="121">
        <v>43</v>
      </c>
      <c r="B49" s="118" t="str">
        <f>IF('Dépenses sur factures'!B49="","",'Dépenses sur factures'!B49)</f>
        <v/>
      </c>
      <c r="C49" s="186" t="str">
        <f>IF('Dépenses sur factures'!C49="","",'Dépenses sur factures'!C49)</f>
        <v/>
      </c>
      <c r="D49" s="186" t="str">
        <f>IF('Dépenses sur factures'!D49="","",'Dépenses sur factures'!D49)</f>
        <v/>
      </c>
      <c r="E49" s="118" t="str">
        <f>IF('Dépenses sur factures'!E49="","",'Dépenses sur factures'!E49)</f>
        <v/>
      </c>
      <c r="F49" s="118" t="str">
        <f>IF('Dépenses sur factures'!F49="","",'Dépenses sur factures'!F49)</f>
        <v/>
      </c>
      <c r="G49" s="282" t="str">
        <f>IF('Dépenses sur factures'!G49="","",'Dépenses sur factures'!G49)</f>
        <v/>
      </c>
      <c r="H49" s="282" t="str">
        <f>IF('Dépenses sur factures'!H49="","",'Dépenses sur factures'!H49)</f>
        <v/>
      </c>
      <c r="I49" s="120" t="str">
        <f>IF('Dépenses sur factures'!I49="","",'Dépenses sur factures'!I49)</f>
        <v/>
      </c>
      <c r="J49" s="101"/>
      <c r="K49" s="283" t="str">
        <f t="shared" si="0"/>
        <v/>
      </c>
      <c r="L49" s="283" t="str">
        <f t="shared" si="1"/>
        <v/>
      </c>
      <c r="M49" s="101"/>
      <c r="N49" s="182"/>
      <c r="O49" s="183"/>
      <c r="P49" s="287" t="str">
        <f>IF(AND(OR(J49="KO",M49&lt;&gt;""),OR(J49="",K49="",L49="")),Listes!$A$68,IF(AND(M49="",J49&lt;&gt;""),Listes!$A$69,IF(AND(I49&lt;M49,O49=""),Listes!$A$70,IF(AND(L49&lt;K49,O49=""),Listes!$A$71,IF(AND(M49&lt;&gt;"",M49&lt;I49,N49=""),Listes!$A$72,IF(AND(Q49="",OR(J49&lt;&gt;"",K49&lt;&gt;"",L49&lt;&gt;"")),Listes!$A$73,""))))))</f>
        <v/>
      </c>
      <c r="Q49" s="277"/>
      <c r="R49" s="317">
        <f t="shared" si="2"/>
        <v>0</v>
      </c>
    </row>
    <row r="50" spans="1:18" ht="24.75" customHeight="1" x14ac:dyDescent="0.25">
      <c r="A50" s="121">
        <v>44</v>
      </c>
      <c r="B50" s="118" t="str">
        <f>IF('Dépenses sur factures'!B50="","",'Dépenses sur factures'!B50)</f>
        <v/>
      </c>
      <c r="C50" s="186" t="str">
        <f>IF('Dépenses sur factures'!C50="","",'Dépenses sur factures'!C50)</f>
        <v/>
      </c>
      <c r="D50" s="186" t="str">
        <f>IF('Dépenses sur factures'!D50="","",'Dépenses sur factures'!D50)</f>
        <v/>
      </c>
      <c r="E50" s="118" t="str">
        <f>IF('Dépenses sur factures'!E50="","",'Dépenses sur factures'!E50)</f>
        <v/>
      </c>
      <c r="F50" s="118" t="str">
        <f>IF('Dépenses sur factures'!F50="","",'Dépenses sur factures'!F50)</f>
        <v/>
      </c>
      <c r="G50" s="282" t="str">
        <f>IF('Dépenses sur factures'!G50="","",'Dépenses sur factures'!G50)</f>
        <v/>
      </c>
      <c r="H50" s="282" t="str">
        <f>IF('Dépenses sur factures'!H50="","",'Dépenses sur factures'!H50)</f>
        <v/>
      </c>
      <c r="I50" s="120" t="str">
        <f>IF('Dépenses sur factures'!I50="","",'Dépenses sur factures'!I50)</f>
        <v/>
      </c>
      <c r="J50" s="101"/>
      <c r="K50" s="283" t="str">
        <f t="shared" si="0"/>
        <v/>
      </c>
      <c r="L50" s="283" t="str">
        <f t="shared" si="1"/>
        <v/>
      </c>
      <c r="M50" s="101"/>
      <c r="N50" s="182"/>
      <c r="O50" s="183"/>
      <c r="P50" s="287" t="str">
        <f>IF(AND(OR(J50="KO",M50&lt;&gt;""),OR(J50="",K50="",L50="")),Listes!$A$68,IF(AND(M50="",J50&lt;&gt;""),Listes!$A$69,IF(AND(I50&lt;M50,O50=""),Listes!$A$70,IF(AND(L50&lt;K50,O50=""),Listes!$A$71,IF(AND(M50&lt;&gt;"",M50&lt;I50,N50=""),Listes!$A$72,IF(AND(Q50="",OR(J50&lt;&gt;"",K50&lt;&gt;"",L50&lt;&gt;"")),Listes!$A$73,""))))))</f>
        <v/>
      </c>
      <c r="Q50" s="277"/>
      <c r="R50" s="317">
        <f t="shared" si="2"/>
        <v>0</v>
      </c>
    </row>
    <row r="51" spans="1:18" ht="24.75" customHeight="1" x14ac:dyDescent="0.25">
      <c r="A51" s="121">
        <v>45</v>
      </c>
      <c r="B51" s="118" t="str">
        <f>IF('Dépenses sur factures'!B51="","",'Dépenses sur factures'!B51)</f>
        <v/>
      </c>
      <c r="C51" s="186" t="str">
        <f>IF('Dépenses sur factures'!C51="","",'Dépenses sur factures'!C51)</f>
        <v/>
      </c>
      <c r="D51" s="186" t="str">
        <f>IF('Dépenses sur factures'!D51="","",'Dépenses sur factures'!D51)</f>
        <v/>
      </c>
      <c r="E51" s="118" t="str">
        <f>IF('Dépenses sur factures'!E51="","",'Dépenses sur factures'!E51)</f>
        <v/>
      </c>
      <c r="F51" s="118" t="str">
        <f>IF('Dépenses sur factures'!F51="","",'Dépenses sur factures'!F51)</f>
        <v/>
      </c>
      <c r="G51" s="282" t="str">
        <f>IF('Dépenses sur factures'!G51="","",'Dépenses sur factures'!G51)</f>
        <v/>
      </c>
      <c r="H51" s="282" t="str">
        <f>IF('Dépenses sur factures'!H51="","",'Dépenses sur factures'!H51)</f>
        <v/>
      </c>
      <c r="I51" s="120" t="str">
        <f>IF('Dépenses sur factures'!I51="","",'Dépenses sur factures'!I51)</f>
        <v/>
      </c>
      <c r="J51" s="101"/>
      <c r="K51" s="283" t="str">
        <f t="shared" si="0"/>
        <v/>
      </c>
      <c r="L51" s="283" t="str">
        <f t="shared" si="1"/>
        <v/>
      </c>
      <c r="M51" s="101"/>
      <c r="N51" s="182"/>
      <c r="O51" s="183"/>
      <c r="P51" s="287" t="str">
        <f>IF(AND(OR(J51="KO",M51&lt;&gt;""),OR(J51="",K51="",L51="")),Listes!$A$68,IF(AND(M51="",J51&lt;&gt;""),Listes!$A$69,IF(AND(I51&lt;M51,O51=""),Listes!$A$70,IF(AND(L51&lt;K51,O51=""),Listes!$A$71,IF(AND(M51&lt;&gt;"",M51&lt;I51,N51=""),Listes!$A$72,IF(AND(Q51="",OR(J51&lt;&gt;"",K51&lt;&gt;"",L51&lt;&gt;"")),Listes!$A$73,""))))))</f>
        <v/>
      </c>
      <c r="Q51" s="277"/>
      <c r="R51" s="317">
        <f t="shared" si="2"/>
        <v>0</v>
      </c>
    </row>
    <row r="52" spans="1:18" ht="24.75" customHeight="1" x14ac:dyDescent="0.25">
      <c r="A52" s="121">
        <v>46</v>
      </c>
      <c r="B52" s="118" t="str">
        <f>IF('Dépenses sur factures'!B52="","",'Dépenses sur factures'!B52)</f>
        <v/>
      </c>
      <c r="C52" s="186" t="str">
        <f>IF('Dépenses sur factures'!C52="","",'Dépenses sur factures'!C52)</f>
        <v/>
      </c>
      <c r="D52" s="186" t="str">
        <f>IF('Dépenses sur factures'!D52="","",'Dépenses sur factures'!D52)</f>
        <v/>
      </c>
      <c r="E52" s="118" t="str">
        <f>IF('Dépenses sur factures'!E52="","",'Dépenses sur factures'!E52)</f>
        <v/>
      </c>
      <c r="F52" s="118" t="str">
        <f>IF('Dépenses sur factures'!F52="","",'Dépenses sur factures'!F52)</f>
        <v/>
      </c>
      <c r="G52" s="282" t="str">
        <f>IF('Dépenses sur factures'!G52="","",'Dépenses sur factures'!G52)</f>
        <v/>
      </c>
      <c r="H52" s="282" t="str">
        <f>IF('Dépenses sur factures'!H52="","",'Dépenses sur factures'!H52)</f>
        <v/>
      </c>
      <c r="I52" s="120" t="str">
        <f>IF('Dépenses sur factures'!I52="","",'Dépenses sur factures'!I52)</f>
        <v/>
      </c>
      <c r="J52" s="101"/>
      <c r="K52" s="283" t="str">
        <f t="shared" si="0"/>
        <v/>
      </c>
      <c r="L52" s="283" t="str">
        <f t="shared" si="1"/>
        <v/>
      </c>
      <c r="M52" s="101"/>
      <c r="N52" s="182"/>
      <c r="O52" s="183"/>
      <c r="P52" s="287" t="str">
        <f>IF(AND(OR(J52="KO",M52&lt;&gt;""),OR(J52="",K52="",L52="")),Listes!$A$68,IF(AND(M52="",J52&lt;&gt;""),Listes!$A$69,IF(AND(I52&lt;M52,O52=""),Listes!$A$70,IF(AND(L52&lt;K52,O52=""),Listes!$A$71,IF(AND(M52&lt;&gt;"",M52&lt;I52,N52=""),Listes!$A$72,IF(AND(Q52="",OR(J52&lt;&gt;"",K52&lt;&gt;"",L52&lt;&gt;"")),Listes!$A$73,""))))))</f>
        <v/>
      </c>
      <c r="Q52" s="277"/>
      <c r="R52" s="317">
        <f t="shared" si="2"/>
        <v>0</v>
      </c>
    </row>
    <row r="53" spans="1:18" ht="24.75" customHeight="1" x14ac:dyDescent="0.25">
      <c r="A53" s="121">
        <v>47</v>
      </c>
      <c r="B53" s="118" t="str">
        <f>IF('Dépenses sur factures'!B53="","",'Dépenses sur factures'!B53)</f>
        <v/>
      </c>
      <c r="C53" s="186" t="str">
        <f>IF('Dépenses sur factures'!C53="","",'Dépenses sur factures'!C53)</f>
        <v/>
      </c>
      <c r="D53" s="186" t="str">
        <f>IF('Dépenses sur factures'!D53="","",'Dépenses sur factures'!D53)</f>
        <v/>
      </c>
      <c r="E53" s="118" t="str">
        <f>IF('Dépenses sur factures'!E53="","",'Dépenses sur factures'!E53)</f>
        <v/>
      </c>
      <c r="F53" s="118" t="str">
        <f>IF('Dépenses sur factures'!F53="","",'Dépenses sur factures'!F53)</f>
        <v/>
      </c>
      <c r="G53" s="282" t="str">
        <f>IF('Dépenses sur factures'!G53="","",'Dépenses sur factures'!G53)</f>
        <v/>
      </c>
      <c r="H53" s="282" t="str">
        <f>IF('Dépenses sur factures'!H53="","",'Dépenses sur factures'!H53)</f>
        <v/>
      </c>
      <c r="I53" s="120" t="str">
        <f>IF('Dépenses sur factures'!I53="","",'Dépenses sur factures'!I53)</f>
        <v/>
      </c>
      <c r="J53" s="101"/>
      <c r="K53" s="283" t="str">
        <f t="shared" si="0"/>
        <v/>
      </c>
      <c r="L53" s="283" t="str">
        <f t="shared" si="1"/>
        <v/>
      </c>
      <c r="M53" s="101"/>
      <c r="N53" s="182"/>
      <c r="O53" s="183"/>
      <c r="P53" s="287" t="str">
        <f>IF(AND(OR(J53="KO",M53&lt;&gt;""),OR(J53="",K53="",L53="")),Listes!$A$68,IF(AND(M53="",J53&lt;&gt;""),Listes!$A$69,IF(AND(I53&lt;M53,O53=""),Listes!$A$70,IF(AND(L53&lt;K53,O53=""),Listes!$A$71,IF(AND(M53&lt;&gt;"",M53&lt;I53,N53=""),Listes!$A$72,IF(AND(Q53="",OR(J53&lt;&gt;"",K53&lt;&gt;"",L53&lt;&gt;"")),Listes!$A$73,""))))))</f>
        <v/>
      </c>
      <c r="Q53" s="277"/>
      <c r="R53" s="317">
        <f t="shared" si="2"/>
        <v>0</v>
      </c>
    </row>
    <row r="54" spans="1:18" ht="24.75" customHeight="1" x14ac:dyDescent="0.25">
      <c r="A54" s="121">
        <v>48</v>
      </c>
      <c r="B54" s="118" t="str">
        <f>IF('Dépenses sur factures'!B54="","",'Dépenses sur factures'!B54)</f>
        <v/>
      </c>
      <c r="C54" s="186" t="str">
        <f>IF('Dépenses sur factures'!C54="","",'Dépenses sur factures'!C54)</f>
        <v/>
      </c>
      <c r="D54" s="186" t="str">
        <f>IF('Dépenses sur factures'!D54="","",'Dépenses sur factures'!D54)</f>
        <v/>
      </c>
      <c r="E54" s="118" t="str">
        <f>IF('Dépenses sur factures'!E54="","",'Dépenses sur factures'!E54)</f>
        <v/>
      </c>
      <c r="F54" s="118" t="str">
        <f>IF('Dépenses sur factures'!F54="","",'Dépenses sur factures'!F54)</f>
        <v/>
      </c>
      <c r="G54" s="282" t="str">
        <f>IF('Dépenses sur factures'!G54="","",'Dépenses sur factures'!G54)</f>
        <v/>
      </c>
      <c r="H54" s="282" t="str">
        <f>IF('Dépenses sur factures'!H54="","",'Dépenses sur factures'!H54)</f>
        <v/>
      </c>
      <c r="I54" s="120" t="str">
        <f>IF('Dépenses sur factures'!I54="","",'Dépenses sur factures'!I54)</f>
        <v/>
      </c>
      <c r="J54" s="101"/>
      <c r="K54" s="283" t="str">
        <f t="shared" si="0"/>
        <v/>
      </c>
      <c r="L54" s="283" t="str">
        <f t="shared" si="1"/>
        <v/>
      </c>
      <c r="M54" s="101"/>
      <c r="N54" s="182"/>
      <c r="O54" s="183"/>
      <c r="P54" s="287" t="str">
        <f>IF(AND(OR(J54="KO",M54&lt;&gt;""),OR(J54="",K54="",L54="")),Listes!$A$68,IF(AND(M54="",J54&lt;&gt;""),Listes!$A$69,IF(AND(I54&lt;M54,O54=""),Listes!$A$70,IF(AND(L54&lt;K54,O54=""),Listes!$A$71,IF(AND(M54&lt;&gt;"",M54&lt;I54,N54=""),Listes!$A$72,IF(AND(Q54="",OR(J54&lt;&gt;"",K54&lt;&gt;"",L54&lt;&gt;"")),Listes!$A$73,""))))))</f>
        <v/>
      </c>
      <c r="Q54" s="277"/>
      <c r="R54" s="317">
        <f t="shared" si="2"/>
        <v>0</v>
      </c>
    </row>
    <row r="55" spans="1:18" ht="24.75" customHeight="1" x14ac:dyDescent="0.25">
      <c r="A55" s="121">
        <v>49</v>
      </c>
      <c r="B55" s="118" t="str">
        <f>IF('Dépenses sur factures'!B55="","",'Dépenses sur factures'!B55)</f>
        <v/>
      </c>
      <c r="C55" s="186" t="str">
        <f>IF('Dépenses sur factures'!C55="","",'Dépenses sur factures'!C55)</f>
        <v/>
      </c>
      <c r="D55" s="186" t="str">
        <f>IF('Dépenses sur factures'!D55="","",'Dépenses sur factures'!D55)</f>
        <v/>
      </c>
      <c r="E55" s="118" t="str">
        <f>IF('Dépenses sur factures'!E55="","",'Dépenses sur factures'!E55)</f>
        <v/>
      </c>
      <c r="F55" s="118" t="str">
        <f>IF('Dépenses sur factures'!F55="","",'Dépenses sur factures'!F55)</f>
        <v/>
      </c>
      <c r="G55" s="282" t="str">
        <f>IF('Dépenses sur factures'!G55="","",'Dépenses sur factures'!G55)</f>
        <v/>
      </c>
      <c r="H55" s="282" t="str">
        <f>IF('Dépenses sur factures'!H55="","",'Dépenses sur factures'!H55)</f>
        <v/>
      </c>
      <c r="I55" s="120" t="str">
        <f>IF('Dépenses sur factures'!I55="","",'Dépenses sur factures'!I55)</f>
        <v/>
      </c>
      <c r="J55" s="101"/>
      <c r="K55" s="283" t="str">
        <f t="shared" si="0"/>
        <v/>
      </c>
      <c r="L55" s="283" t="str">
        <f t="shared" si="1"/>
        <v/>
      </c>
      <c r="M55" s="101"/>
      <c r="N55" s="182"/>
      <c r="O55" s="183"/>
      <c r="P55" s="287" t="str">
        <f>IF(AND(OR(J55="KO",M55&lt;&gt;""),OR(J55="",K55="",L55="")),Listes!$A$68,IF(AND(M55="",J55&lt;&gt;""),Listes!$A$69,IF(AND(I55&lt;M55,O55=""),Listes!$A$70,IF(AND(L55&lt;K55,O55=""),Listes!$A$71,IF(AND(M55&lt;&gt;"",M55&lt;I55,N55=""),Listes!$A$72,IF(AND(Q55="",OR(J55&lt;&gt;"",K55&lt;&gt;"",L55&lt;&gt;"")),Listes!$A$73,""))))))</f>
        <v/>
      </c>
      <c r="Q55" s="277"/>
      <c r="R55" s="317">
        <f t="shared" si="2"/>
        <v>0</v>
      </c>
    </row>
    <row r="56" spans="1:18" ht="24.75" customHeight="1" x14ac:dyDescent="0.25">
      <c r="A56" s="121">
        <v>50</v>
      </c>
      <c r="B56" s="118" t="str">
        <f>IF('Dépenses sur factures'!B56="","",'Dépenses sur factures'!B56)</f>
        <v/>
      </c>
      <c r="C56" s="186" t="str">
        <f>IF('Dépenses sur factures'!C56="","",'Dépenses sur factures'!C56)</f>
        <v/>
      </c>
      <c r="D56" s="186" t="str">
        <f>IF('Dépenses sur factures'!D56="","",'Dépenses sur factures'!D56)</f>
        <v/>
      </c>
      <c r="E56" s="118" t="str">
        <f>IF('Dépenses sur factures'!E56="","",'Dépenses sur factures'!E56)</f>
        <v/>
      </c>
      <c r="F56" s="118" t="str">
        <f>IF('Dépenses sur factures'!F56="","",'Dépenses sur factures'!F56)</f>
        <v/>
      </c>
      <c r="G56" s="282" t="str">
        <f>IF('Dépenses sur factures'!G56="","",'Dépenses sur factures'!G56)</f>
        <v/>
      </c>
      <c r="H56" s="282" t="str">
        <f>IF('Dépenses sur factures'!H56="","",'Dépenses sur factures'!H56)</f>
        <v/>
      </c>
      <c r="I56" s="120" t="str">
        <f>IF('Dépenses sur factures'!I56="","",'Dépenses sur factures'!I56)</f>
        <v/>
      </c>
      <c r="J56" s="101"/>
      <c r="K56" s="283" t="str">
        <f t="shared" si="0"/>
        <v/>
      </c>
      <c r="L56" s="283" t="str">
        <f t="shared" si="1"/>
        <v/>
      </c>
      <c r="M56" s="101"/>
      <c r="N56" s="182"/>
      <c r="O56" s="183"/>
      <c r="P56" s="287" t="str">
        <f>IF(AND(OR(J56="KO",M56&lt;&gt;""),OR(J56="",K56="",L56="")),Listes!$A$68,IF(AND(M56="",J56&lt;&gt;""),Listes!$A$69,IF(AND(I56&lt;M56,O56=""),Listes!$A$70,IF(AND(L56&lt;K56,O56=""),Listes!$A$71,IF(AND(M56&lt;&gt;"",M56&lt;I56,N56=""),Listes!$A$72,IF(AND(Q56="",OR(J56&lt;&gt;"",K56&lt;&gt;"",L56&lt;&gt;"")),Listes!$A$73,""))))))</f>
        <v/>
      </c>
      <c r="Q56" s="277"/>
      <c r="R56" s="317">
        <f t="shared" si="2"/>
        <v>0</v>
      </c>
    </row>
    <row r="57" spans="1:18" ht="24.75" customHeight="1" x14ac:dyDescent="0.25">
      <c r="A57" s="121">
        <v>51</v>
      </c>
      <c r="B57" s="118" t="str">
        <f>IF('Dépenses sur factures'!B57="","",'Dépenses sur factures'!B57)</f>
        <v/>
      </c>
      <c r="C57" s="186" t="str">
        <f>IF('Dépenses sur factures'!C57="","",'Dépenses sur factures'!C57)</f>
        <v/>
      </c>
      <c r="D57" s="186" t="str">
        <f>IF('Dépenses sur factures'!D57="","",'Dépenses sur factures'!D57)</f>
        <v/>
      </c>
      <c r="E57" s="118" t="str">
        <f>IF('Dépenses sur factures'!E57="","",'Dépenses sur factures'!E57)</f>
        <v/>
      </c>
      <c r="F57" s="118" t="str">
        <f>IF('Dépenses sur factures'!F57="","",'Dépenses sur factures'!F57)</f>
        <v/>
      </c>
      <c r="G57" s="282" t="str">
        <f>IF('Dépenses sur factures'!G57="","",'Dépenses sur factures'!G57)</f>
        <v/>
      </c>
      <c r="H57" s="282" t="str">
        <f>IF('Dépenses sur factures'!H57="","",'Dépenses sur factures'!H57)</f>
        <v/>
      </c>
      <c r="I57" s="120" t="str">
        <f>IF('Dépenses sur factures'!I57="","",'Dépenses sur factures'!I57)</f>
        <v/>
      </c>
      <c r="J57" s="101"/>
      <c r="K57" s="283" t="str">
        <f t="shared" si="0"/>
        <v/>
      </c>
      <c r="L57" s="283" t="str">
        <f t="shared" si="1"/>
        <v/>
      </c>
      <c r="M57" s="101"/>
      <c r="N57" s="182"/>
      <c r="O57" s="183"/>
      <c r="P57" s="287" t="str">
        <f>IF(AND(OR(J57="KO",M57&lt;&gt;""),OR(J57="",K57="",L57="")),Listes!$A$68,IF(AND(M57="",J57&lt;&gt;""),Listes!$A$69,IF(AND(I57&lt;M57,O57=""),Listes!$A$70,IF(AND(L57&lt;K57,O57=""),Listes!$A$71,IF(AND(M57&lt;&gt;"",M57&lt;I57,N57=""),Listes!$A$72,IF(AND(Q57="",OR(J57&lt;&gt;"",K57&lt;&gt;"",L57&lt;&gt;"")),Listes!$A$73,""))))))</f>
        <v/>
      </c>
      <c r="Q57" s="277"/>
      <c r="R57" s="317">
        <f t="shared" si="2"/>
        <v>0</v>
      </c>
    </row>
    <row r="58" spans="1:18" ht="24.75" customHeight="1" x14ac:dyDescent="0.25">
      <c r="A58" s="121">
        <v>52</v>
      </c>
      <c r="B58" s="118" t="str">
        <f>IF('Dépenses sur factures'!B58="","",'Dépenses sur factures'!B58)</f>
        <v/>
      </c>
      <c r="C58" s="186" t="str">
        <f>IF('Dépenses sur factures'!C58="","",'Dépenses sur factures'!C58)</f>
        <v/>
      </c>
      <c r="D58" s="186" t="str">
        <f>IF('Dépenses sur factures'!D58="","",'Dépenses sur factures'!D58)</f>
        <v/>
      </c>
      <c r="E58" s="118" t="str">
        <f>IF('Dépenses sur factures'!E58="","",'Dépenses sur factures'!E58)</f>
        <v/>
      </c>
      <c r="F58" s="118" t="str">
        <f>IF('Dépenses sur factures'!F58="","",'Dépenses sur factures'!F58)</f>
        <v/>
      </c>
      <c r="G58" s="282" t="str">
        <f>IF('Dépenses sur factures'!G58="","",'Dépenses sur factures'!G58)</f>
        <v/>
      </c>
      <c r="H58" s="282" t="str">
        <f>IF('Dépenses sur factures'!H58="","",'Dépenses sur factures'!H58)</f>
        <v/>
      </c>
      <c r="I58" s="120" t="str">
        <f>IF('Dépenses sur factures'!I58="","",'Dépenses sur factures'!I58)</f>
        <v/>
      </c>
      <c r="J58" s="101"/>
      <c r="K58" s="283" t="str">
        <f t="shared" si="0"/>
        <v/>
      </c>
      <c r="L58" s="283" t="str">
        <f t="shared" si="1"/>
        <v/>
      </c>
      <c r="M58" s="101"/>
      <c r="N58" s="182"/>
      <c r="O58" s="183"/>
      <c r="P58" s="287" t="str">
        <f>IF(AND(OR(J58="KO",M58&lt;&gt;""),OR(J58="",K58="",L58="")),Listes!$A$68,IF(AND(M58="",J58&lt;&gt;""),Listes!$A$69,IF(AND(I58&lt;M58,O58=""),Listes!$A$70,IF(AND(L58&lt;K58,O58=""),Listes!$A$71,IF(AND(M58&lt;&gt;"",M58&lt;I58,N58=""),Listes!$A$72,IF(AND(Q58="",OR(J58&lt;&gt;"",K58&lt;&gt;"",L58&lt;&gt;"")),Listes!$A$73,""))))))</f>
        <v/>
      </c>
      <c r="Q58" s="277"/>
      <c r="R58" s="317">
        <f t="shared" si="2"/>
        <v>0</v>
      </c>
    </row>
    <row r="59" spans="1:18" ht="24.75" customHeight="1" x14ac:dyDescent="0.25">
      <c r="A59" s="121">
        <v>53</v>
      </c>
      <c r="B59" s="118" t="str">
        <f>IF('Dépenses sur factures'!B59="","",'Dépenses sur factures'!B59)</f>
        <v/>
      </c>
      <c r="C59" s="186" t="str">
        <f>IF('Dépenses sur factures'!C59="","",'Dépenses sur factures'!C59)</f>
        <v/>
      </c>
      <c r="D59" s="186" t="str">
        <f>IF('Dépenses sur factures'!D59="","",'Dépenses sur factures'!D59)</f>
        <v/>
      </c>
      <c r="E59" s="118" t="str">
        <f>IF('Dépenses sur factures'!E59="","",'Dépenses sur factures'!E59)</f>
        <v/>
      </c>
      <c r="F59" s="118" t="str">
        <f>IF('Dépenses sur factures'!F59="","",'Dépenses sur factures'!F59)</f>
        <v/>
      </c>
      <c r="G59" s="282" t="str">
        <f>IF('Dépenses sur factures'!G59="","",'Dépenses sur factures'!G59)</f>
        <v/>
      </c>
      <c r="H59" s="282" t="str">
        <f>IF('Dépenses sur factures'!H59="","",'Dépenses sur factures'!H59)</f>
        <v/>
      </c>
      <c r="I59" s="120" t="str">
        <f>IF('Dépenses sur factures'!I59="","",'Dépenses sur factures'!I59)</f>
        <v/>
      </c>
      <c r="J59" s="101"/>
      <c r="K59" s="283" t="str">
        <f t="shared" si="0"/>
        <v/>
      </c>
      <c r="L59" s="283" t="str">
        <f t="shared" si="1"/>
        <v/>
      </c>
      <c r="M59" s="101"/>
      <c r="N59" s="182"/>
      <c r="O59" s="183"/>
      <c r="P59" s="287" t="str">
        <f>IF(AND(OR(J59="KO",M59&lt;&gt;""),OR(J59="",K59="",L59="")),Listes!$A$68,IF(AND(M59="",J59&lt;&gt;""),Listes!$A$69,IF(AND(I59&lt;M59,O59=""),Listes!$A$70,IF(AND(L59&lt;K59,O59=""),Listes!$A$71,IF(AND(M59&lt;&gt;"",M59&lt;I59,N59=""),Listes!$A$72,IF(AND(Q59="",OR(J59&lt;&gt;"",K59&lt;&gt;"",L59&lt;&gt;"")),Listes!$A$73,""))))))</f>
        <v/>
      </c>
      <c r="Q59" s="277"/>
      <c r="R59" s="317">
        <f t="shared" si="2"/>
        <v>0</v>
      </c>
    </row>
    <row r="60" spans="1:18" ht="24.75" customHeight="1" x14ac:dyDescent="0.25">
      <c r="A60" s="121">
        <v>54</v>
      </c>
      <c r="B60" s="118" t="str">
        <f>IF('Dépenses sur factures'!B60="","",'Dépenses sur factures'!B60)</f>
        <v/>
      </c>
      <c r="C60" s="186" t="str">
        <f>IF('Dépenses sur factures'!C60="","",'Dépenses sur factures'!C60)</f>
        <v/>
      </c>
      <c r="D60" s="186" t="str">
        <f>IF('Dépenses sur factures'!D60="","",'Dépenses sur factures'!D60)</f>
        <v/>
      </c>
      <c r="E60" s="118" t="str">
        <f>IF('Dépenses sur factures'!E60="","",'Dépenses sur factures'!E60)</f>
        <v/>
      </c>
      <c r="F60" s="118" t="str">
        <f>IF('Dépenses sur factures'!F60="","",'Dépenses sur factures'!F60)</f>
        <v/>
      </c>
      <c r="G60" s="282" t="str">
        <f>IF('Dépenses sur factures'!G60="","",'Dépenses sur factures'!G60)</f>
        <v/>
      </c>
      <c r="H60" s="282" t="str">
        <f>IF('Dépenses sur factures'!H60="","",'Dépenses sur factures'!H60)</f>
        <v/>
      </c>
      <c r="I60" s="120" t="str">
        <f>IF('Dépenses sur factures'!I60="","",'Dépenses sur factures'!I60)</f>
        <v/>
      </c>
      <c r="J60" s="101"/>
      <c r="K60" s="283" t="str">
        <f t="shared" si="0"/>
        <v/>
      </c>
      <c r="L60" s="283" t="str">
        <f t="shared" si="1"/>
        <v/>
      </c>
      <c r="M60" s="101"/>
      <c r="N60" s="182"/>
      <c r="O60" s="183"/>
      <c r="P60" s="287" t="str">
        <f>IF(AND(OR(J60="KO",M60&lt;&gt;""),OR(J60="",K60="",L60="")),Listes!$A$68,IF(AND(M60="",J60&lt;&gt;""),Listes!$A$69,IF(AND(I60&lt;M60,O60=""),Listes!$A$70,IF(AND(L60&lt;K60,O60=""),Listes!$A$71,IF(AND(M60&lt;&gt;"",M60&lt;I60,N60=""),Listes!$A$72,IF(AND(Q60="",OR(J60&lt;&gt;"",K60&lt;&gt;"",L60&lt;&gt;"")),Listes!$A$73,""))))))</f>
        <v/>
      </c>
      <c r="Q60" s="277"/>
      <c r="R60" s="317">
        <f t="shared" si="2"/>
        <v>0</v>
      </c>
    </row>
    <row r="61" spans="1:18" ht="24.75" customHeight="1" x14ac:dyDescent="0.25">
      <c r="A61" s="121">
        <v>55</v>
      </c>
      <c r="B61" s="118" t="str">
        <f>IF('Dépenses sur factures'!B61="","",'Dépenses sur factures'!B61)</f>
        <v/>
      </c>
      <c r="C61" s="186" t="str">
        <f>IF('Dépenses sur factures'!C61="","",'Dépenses sur factures'!C61)</f>
        <v/>
      </c>
      <c r="D61" s="186" t="str">
        <f>IF('Dépenses sur factures'!D61="","",'Dépenses sur factures'!D61)</f>
        <v/>
      </c>
      <c r="E61" s="118" t="str">
        <f>IF('Dépenses sur factures'!E61="","",'Dépenses sur factures'!E61)</f>
        <v/>
      </c>
      <c r="F61" s="118" t="str">
        <f>IF('Dépenses sur factures'!F61="","",'Dépenses sur factures'!F61)</f>
        <v/>
      </c>
      <c r="G61" s="282" t="str">
        <f>IF('Dépenses sur factures'!G61="","",'Dépenses sur factures'!G61)</f>
        <v/>
      </c>
      <c r="H61" s="282" t="str">
        <f>IF('Dépenses sur factures'!H61="","",'Dépenses sur factures'!H61)</f>
        <v/>
      </c>
      <c r="I61" s="120" t="str">
        <f>IF('Dépenses sur factures'!I61="","",'Dépenses sur factures'!I61)</f>
        <v/>
      </c>
      <c r="J61" s="101"/>
      <c r="K61" s="283" t="str">
        <f t="shared" si="0"/>
        <v/>
      </c>
      <c r="L61" s="283" t="str">
        <f t="shared" si="1"/>
        <v/>
      </c>
      <c r="M61" s="101"/>
      <c r="N61" s="182"/>
      <c r="O61" s="183"/>
      <c r="P61" s="287" t="str">
        <f>IF(AND(OR(J61="KO",M61&lt;&gt;""),OR(J61="",K61="",L61="")),Listes!$A$68,IF(AND(M61="",J61&lt;&gt;""),Listes!$A$69,IF(AND(I61&lt;M61,O61=""),Listes!$A$70,IF(AND(L61&lt;K61,O61=""),Listes!$A$71,IF(AND(M61&lt;&gt;"",M61&lt;I61,N61=""),Listes!$A$72,IF(AND(Q61="",OR(J61&lt;&gt;"",K61&lt;&gt;"",L61&lt;&gt;"")),Listes!$A$73,""))))))</f>
        <v/>
      </c>
      <c r="Q61" s="277"/>
      <c r="R61" s="317">
        <f t="shared" si="2"/>
        <v>0</v>
      </c>
    </row>
    <row r="62" spans="1:18" ht="24.75" customHeight="1" x14ac:dyDescent="0.25">
      <c r="A62" s="121">
        <v>56</v>
      </c>
      <c r="B62" s="118" t="str">
        <f>IF('Dépenses sur factures'!B62="","",'Dépenses sur factures'!B62)</f>
        <v/>
      </c>
      <c r="C62" s="186" t="str">
        <f>IF('Dépenses sur factures'!C62="","",'Dépenses sur factures'!C62)</f>
        <v/>
      </c>
      <c r="D62" s="186" t="str">
        <f>IF('Dépenses sur factures'!D62="","",'Dépenses sur factures'!D62)</f>
        <v/>
      </c>
      <c r="E62" s="118" t="str">
        <f>IF('Dépenses sur factures'!E62="","",'Dépenses sur factures'!E62)</f>
        <v/>
      </c>
      <c r="F62" s="118" t="str">
        <f>IF('Dépenses sur factures'!F62="","",'Dépenses sur factures'!F62)</f>
        <v/>
      </c>
      <c r="G62" s="282" t="str">
        <f>IF('Dépenses sur factures'!G62="","",'Dépenses sur factures'!G62)</f>
        <v/>
      </c>
      <c r="H62" s="282" t="str">
        <f>IF('Dépenses sur factures'!H62="","",'Dépenses sur factures'!H62)</f>
        <v/>
      </c>
      <c r="I62" s="120" t="str">
        <f>IF('Dépenses sur factures'!I62="","",'Dépenses sur factures'!I62)</f>
        <v/>
      </c>
      <c r="J62" s="101"/>
      <c r="K62" s="283" t="str">
        <f t="shared" si="0"/>
        <v/>
      </c>
      <c r="L62" s="283" t="str">
        <f t="shared" si="1"/>
        <v/>
      </c>
      <c r="M62" s="101"/>
      <c r="N62" s="182"/>
      <c r="O62" s="183"/>
      <c r="P62" s="287" t="str">
        <f>IF(AND(OR(J62="KO",M62&lt;&gt;""),OR(J62="",K62="",L62="")),Listes!$A$68,IF(AND(M62="",J62&lt;&gt;""),Listes!$A$69,IF(AND(I62&lt;M62,O62=""),Listes!$A$70,IF(AND(L62&lt;K62,O62=""),Listes!$A$71,IF(AND(M62&lt;&gt;"",M62&lt;I62,N62=""),Listes!$A$72,IF(AND(Q62="",OR(J62&lt;&gt;"",K62&lt;&gt;"",L62&lt;&gt;"")),Listes!$A$73,""))))))</f>
        <v/>
      </c>
      <c r="Q62" s="277"/>
      <c r="R62" s="317">
        <f t="shared" si="2"/>
        <v>0</v>
      </c>
    </row>
    <row r="63" spans="1:18" ht="24.75" customHeight="1" x14ac:dyDescent="0.25">
      <c r="A63" s="121">
        <v>57</v>
      </c>
      <c r="B63" s="118" t="str">
        <f>IF('Dépenses sur factures'!B63="","",'Dépenses sur factures'!B63)</f>
        <v/>
      </c>
      <c r="C63" s="186" t="str">
        <f>IF('Dépenses sur factures'!C63="","",'Dépenses sur factures'!C63)</f>
        <v/>
      </c>
      <c r="D63" s="186" t="str">
        <f>IF('Dépenses sur factures'!D63="","",'Dépenses sur factures'!D63)</f>
        <v/>
      </c>
      <c r="E63" s="118" t="str">
        <f>IF('Dépenses sur factures'!E63="","",'Dépenses sur factures'!E63)</f>
        <v/>
      </c>
      <c r="F63" s="118" t="str">
        <f>IF('Dépenses sur factures'!F63="","",'Dépenses sur factures'!F63)</f>
        <v/>
      </c>
      <c r="G63" s="282" t="str">
        <f>IF('Dépenses sur factures'!G63="","",'Dépenses sur factures'!G63)</f>
        <v/>
      </c>
      <c r="H63" s="282" t="str">
        <f>IF('Dépenses sur factures'!H63="","",'Dépenses sur factures'!H63)</f>
        <v/>
      </c>
      <c r="I63" s="120" t="str">
        <f>IF('Dépenses sur factures'!I63="","",'Dépenses sur factures'!I63)</f>
        <v/>
      </c>
      <c r="J63" s="101"/>
      <c r="K63" s="283" t="str">
        <f t="shared" si="0"/>
        <v/>
      </c>
      <c r="L63" s="283" t="str">
        <f t="shared" si="1"/>
        <v/>
      </c>
      <c r="M63" s="101"/>
      <c r="N63" s="182"/>
      <c r="O63" s="183"/>
      <c r="P63" s="287" t="str">
        <f>IF(AND(OR(J63="KO",M63&lt;&gt;""),OR(J63="",K63="",L63="")),Listes!$A$68,IF(AND(M63="",J63&lt;&gt;""),Listes!$A$69,IF(AND(I63&lt;M63,O63=""),Listes!$A$70,IF(AND(L63&lt;K63,O63=""),Listes!$A$71,IF(AND(M63&lt;&gt;"",M63&lt;I63,N63=""),Listes!$A$72,IF(AND(Q63="",OR(J63&lt;&gt;"",K63&lt;&gt;"",L63&lt;&gt;"")),Listes!$A$73,""))))))</f>
        <v/>
      </c>
      <c r="Q63" s="277"/>
      <c r="R63" s="317">
        <f t="shared" si="2"/>
        <v>0</v>
      </c>
    </row>
    <row r="64" spans="1:18" ht="24.75" customHeight="1" x14ac:dyDescent="0.25">
      <c r="A64" s="121">
        <v>58</v>
      </c>
      <c r="B64" s="118" t="str">
        <f>IF('Dépenses sur factures'!B64="","",'Dépenses sur factures'!B64)</f>
        <v/>
      </c>
      <c r="C64" s="186" t="str">
        <f>IF('Dépenses sur factures'!C64="","",'Dépenses sur factures'!C64)</f>
        <v/>
      </c>
      <c r="D64" s="186" t="str">
        <f>IF('Dépenses sur factures'!D64="","",'Dépenses sur factures'!D64)</f>
        <v/>
      </c>
      <c r="E64" s="118" t="str">
        <f>IF('Dépenses sur factures'!E64="","",'Dépenses sur factures'!E64)</f>
        <v/>
      </c>
      <c r="F64" s="118" t="str">
        <f>IF('Dépenses sur factures'!F64="","",'Dépenses sur factures'!F64)</f>
        <v/>
      </c>
      <c r="G64" s="282" t="str">
        <f>IF('Dépenses sur factures'!G64="","",'Dépenses sur factures'!G64)</f>
        <v/>
      </c>
      <c r="H64" s="282" t="str">
        <f>IF('Dépenses sur factures'!H64="","",'Dépenses sur factures'!H64)</f>
        <v/>
      </c>
      <c r="I64" s="120" t="str">
        <f>IF('Dépenses sur factures'!I64="","",'Dépenses sur factures'!I64)</f>
        <v/>
      </c>
      <c r="J64" s="101"/>
      <c r="K64" s="283" t="str">
        <f t="shared" si="0"/>
        <v/>
      </c>
      <c r="L64" s="283" t="str">
        <f t="shared" si="1"/>
        <v/>
      </c>
      <c r="M64" s="101"/>
      <c r="N64" s="182"/>
      <c r="O64" s="183"/>
      <c r="P64" s="287" t="str">
        <f>IF(AND(OR(J64="KO",M64&lt;&gt;""),OR(J64="",K64="",L64="")),Listes!$A$68,IF(AND(M64="",J64&lt;&gt;""),Listes!$A$69,IF(AND(I64&lt;M64,O64=""),Listes!$A$70,IF(AND(L64&lt;K64,O64=""),Listes!$A$71,IF(AND(M64&lt;&gt;"",M64&lt;I64,N64=""),Listes!$A$72,IF(AND(Q64="",OR(J64&lt;&gt;"",K64&lt;&gt;"",L64&lt;&gt;"")),Listes!$A$73,""))))))</f>
        <v/>
      </c>
      <c r="Q64" s="277"/>
      <c r="R64" s="317">
        <f t="shared" si="2"/>
        <v>0</v>
      </c>
    </row>
    <row r="65" spans="1:18" ht="24.75" customHeight="1" x14ac:dyDescent="0.25">
      <c r="A65" s="121">
        <v>59</v>
      </c>
      <c r="B65" s="118" t="str">
        <f>IF('Dépenses sur factures'!B65="","",'Dépenses sur factures'!B65)</f>
        <v/>
      </c>
      <c r="C65" s="186" t="str">
        <f>IF('Dépenses sur factures'!C65="","",'Dépenses sur factures'!C65)</f>
        <v/>
      </c>
      <c r="D65" s="186" t="str">
        <f>IF('Dépenses sur factures'!D65="","",'Dépenses sur factures'!D65)</f>
        <v/>
      </c>
      <c r="E65" s="118" t="str">
        <f>IF('Dépenses sur factures'!E65="","",'Dépenses sur factures'!E65)</f>
        <v/>
      </c>
      <c r="F65" s="118" t="str">
        <f>IF('Dépenses sur factures'!F65="","",'Dépenses sur factures'!F65)</f>
        <v/>
      </c>
      <c r="G65" s="282" t="str">
        <f>IF('Dépenses sur factures'!G65="","",'Dépenses sur factures'!G65)</f>
        <v/>
      </c>
      <c r="H65" s="282" t="str">
        <f>IF('Dépenses sur factures'!H65="","",'Dépenses sur factures'!H65)</f>
        <v/>
      </c>
      <c r="I65" s="120" t="str">
        <f>IF('Dépenses sur factures'!I65="","",'Dépenses sur factures'!I65)</f>
        <v/>
      </c>
      <c r="J65" s="101"/>
      <c r="K65" s="283" t="str">
        <f t="shared" si="0"/>
        <v/>
      </c>
      <c r="L65" s="283" t="str">
        <f t="shared" si="1"/>
        <v/>
      </c>
      <c r="M65" s="101"/>
      <c r="N65" s="182"/>
      <c r="O65" s="183"/>
      <c r="P65" s="287" t="str">
        <f>IF(AND(OR(J65="KO",M65&lt;&gt;""),OR(J65="",K65="",L65="")),Listes!$A$68,IF(AND(M65="",J65&lt;&gt;""),Listes!$A$69,IF(AND(I65&lt;M65,O65=""),Listes!$A$70,IF(AND(L65&lt;K65,O65=""),Listes!$A$71,IF(AND(M65&lt;&gt;"",M65&lt;I65,N65=""),Listes!$A$72,IF(AND(Q65="",OR(J65&lt;&gt;"",K65&lt;&gt;"",L65&lt;&gt;"")),Listes!$A$73,""))))))</f>
        <v/>
      </c>
      <c r="Q65" s="277"/>
      <c r="R65" s="317">
        <f t="shared" si="2"/>
        <v>0</v>
      </c>
    </row>
    <row r="66" spans="1:18" ht="24.75" customHeight="1" x14ac:dyDescent="0.25">
      <c r="A66" s="121">
        <v>60</v>
      </c>
      <c r="B66" s="118" t="str">
        <f>IF('Dépenses sur factures'!B66="","",'Dépenses sur factures'!B66)</f>
        <v/>
      </c>
      <c r="C66" s="186" t="str">
        <f>IF('Dépenses sur factures'!C66="","",'Dépenses sur factures'!C66)</f>
        <v/>
      </c>
      <c r="D66" s="186" t="str">
        <f>IF('Dépenses sur factures'!D66="","",'Dépenses sur factures'!D66)</f>
        <v/>
      </c>
      <c r="E66" s="118" t="str">
        <f>IF('Dépenses sur factures'!E66="","",'Dépenses sur factures'!E66)</f>
        <v/>
      </c>
      <c r="F66" s="118" t="str">
        <f>IF('Dépenses sur factures'!F66="","",'Dépenses sur factures'!F66)</f>
        <v/>
      </c>
      <c r="G66" s="282" t="str">
        <f>IF('Dépenses sur factures'!G66="","",'Dépenses sur factures'!G66)</f>
        <v/>
      </c>
      <c r="H66" s="282" t="str">
        <f>IF('Dépenses sur factures'!H66="","",'Dépenses sur factures'!H66)</f>
        <v/>
      </c>
      <c r="I66" s="120" t="str">
        <f>IF('Dépenses sur factures'!I66="","",'Dépenses sur factures'!I66)</f>
        <v/>
      </c>
      <c r="J66" s="101"/>
      <c r="K66" s="283" t="str">
        <f t="shared" si="0"/>
        <v/>
      </c>
      <c r="L66" s="283" t="str">
        <f t="shared" si="1"/>
        <v/>
      </c>
      <c r="M66" s="101"/>
      <c r="N66" s="182"/>
      <c r="O66" s="183"/>
      <c r="P66" s="287" t="str">
        <f>IF(AND(OR(J66="KO",M66&lt;&gt;""),OR(J66="",K66="",L66="")),Listes!$A$68,IF(AND(M66="",J66&lt;&gt;""),Listes!$A$69,IF(AND(I66&lt;M66,O66=""),Listes!$A$70,IF(AND(L66&lt;K66,O66=""),Listes!$A$71,IF(AND(M66&lt;&gt;"",M66&lt;I66,N66=""),Listes!$A$72,IF(AND(Q66="",OR(J66&lt;&gt;"",K66&lt;&gt;"",L66&lt;&gt;"")),Listes!$A$73,""))))))</f>
        <v/>
      </c>
      <c r="Q66" s="277"/>
      <c r="R66" s="317">
        <f t="shared" si="2"/>
        <v>0</v>
      </c>
    </row>
    <row r="67" spans="1:18" ht="24.75" customHeight="1" x14ac:dyDescent="0.25">
      <c r="A67" s="121">
        <v>61</v>
      </c>
      <c r="B67" s="118" t="str">
        <f>IF('Dépenses sur factures'!B67="","",'Dépenses sur factures'!B67)</f>
        <v/>
      </c>
      <c r="C67" s="186" t="str">
        <f>IF('Dépenses sur factures'!C67="","",'Dépenses sur factures'!C67)</f>
        <v/>
      </c>
      <c r="D67" s="186" t="str">
        <f>IF('Dépenses sur factures'!D67="","",'Dépenses sur factures'!D67)</f>
        <v/>
      </c>
      <c r="E67" s="118" t="str">
        <f>IF('Dépenses sur factures'!E67="","",'Dépenses sur factures'!E67)</f>
        <v/>
      </c>
      <c r="F67" s="118" t="str">
        <f>IF('Dépenses sur factures'!F67="","",'Dépenses sur factures'!F67)</f>
        <v/>
      </c>
      <c r="G67" s="282" t="str">
        <f>IF('Dépenses sur factures'!G67="","",'Dépenses sur factures'!G67)</f>
        <v/>
      </c>
      <c r="H67" s="282" t="str">
        <f>IF('Dépenses sur factures'!H67="","",'Dépenses sur factures'!H67)</f>
        <v/>
      </c>
      <c r="I67" s="120" t="str">
        <f>IF('Dépenses sur factures'!I67="","",'Dépenses sur factures'!I67)</f>
        <v/>
      </c>
      <c r="J67" s="101"/>
      <c r="K67" s="283" t="str">
        <f t="shared" si="0"/>
        <v/>
      </c>
      <c r="L67" s="283" t="str">
        <f t="shared" si="1"/>
        <v/>
      </c>
      <c r="M67" s="101"/>
      <c r="N67" s="182"/>
      <c r="O67" s="183"/>
      <c r="P67" s="287" t="str">
        <f>IF(AND(OR(J67="KO",M67&lt;&gt;""),OR(J67="",K67="",L67="")),Listes!$A$68,IF(AND(M67="",J67&lt;&gt;""),Listes!$A$69,IF(AND(I67&lt;M67,O67=""),Listes!$A$70,IF(AND(L67&lt;K67,O67=""),Listes!$A$71,IF(AND(M67&lt;&gt;"",M67&lt;I67,N67=""),Listes!$A$72,IF(AND(Q67="",OR(J67&lt;&gt;"",K67&lt;&gt;"",L67&lt;&gt;"")),Listes!$A$73,""))))))</f>
        <v/>
      </c>
      <c r="Q67" s="277"/>
      <c r="R67" s="317">
        <f t="shared" si="2"/>
        <v>0</v>
      </c>
    </row>
    <row r="68" spans="1:18" ht="24.75" customHeight="1" x14ac:dyDescent="0.25">
      <c r="A68" s="121">
        <v>62</v>
      </c>
      <c r="B68" s="118" t="str">
        <f>IF('Dépenses sur factures'!B68="","",'Dépenses sur factures'!B68)</f>
        <v/>
      </c>
      <c r="C68" s="186" t="str">
        <f>IF('Dépenses sur factures'!C68="","",'Dépenses sur factures'!C68)</f>
        <v/>
      </c>
      <c r="D68" s="186" t="str">
        <f>IF('Dépenses sur factures'!D68="","",'Dépenses sur factures'!D68)</f>
        <v/>
      </c>
      <c r="E68" s="118" t="str">
        <f>IF('Dépenses sur factures'!E68="","",'Dépenses sur factures'!E68)</f>
        <v/>
      </c>
      <c r="F68" s="118" t="str">
        <f>IF('Dépenses sur factures'!F68="","",'Dépenses sur factures'!F68)</f>
        <v/>
      </c>
      <c r="G68" s="282" t="str">
        <f>IF('Dépenses sur factures'!G68="","",'Dépenses sur factures'!G68)</f>
        <v/>
      </c>
      <c r="H68" s="282" t="str">
        <f>IF('Dépenses sur factures'!H68="","",'Dépenses sur factures'!H68)</f>
        <v/>
      </c>
      <c r="I68" s="120" t="str">
        <f>IF('Dépenses sur factures'!I68="","",'Dépenses sur factures'!I68)</f>
        <v/>
      </c>
      <c r="J68" s="101"/>
      <c r="K68" s="283" t="str">
        <f t="shared" si="0"/>
        <v/>
      </c>
      <c r="L68" s="283" t="str">
        <f t="shared" si="1"/>
        <v/>
      </c>
      <c r="M68" s="101"/>
      <c r="N68" s="182"/>
      <c r="O68" s="183"/>
      <c r="P68" s="287" t="str">
        <f>IF(AND(OR(J68="KO",M68&lt;&gt;""),OR(J68="",K68="",L68="")),Listes!$A$68,IF(AND(M68="",J68&lt;&gt;""),Listes!$A$69,IF(AND(I68&lt;M68,O68=""),Listes!$A$70,IF(AND(L68&lt;K68,O68=""),Listes!$A$71,IF(AND(M68&lt;&gt;"",M68&lt;I68,N68=""),Listes!$A$72,IF(AND(Q68="",OR(J68&lt;&gt;"",K68&lt;&gt;"",L68&lt;&gt;"")),Listes!$A$73,""))))))</f>
        <v/>
      </c>
      <c r="Q68" s="277"/>
      <c r="R68" s="317">
        <f t="shared" si="2"/>
        <v>0</v>
      </c>
    </row>
    <row r="69" spans="1:18" ht="24.75" customHeight="1" x14ac:dyDescent="0.25">
      <c r="A69" s="121">
        <v>63</v>
      </c>
      <c r="B69" s="118" t="str">
        <f>IF('Dépenses sur factures'!B69="","",'Dépenses sur factures'!B69)</f>
        <v/>
      </c>
      <c r="C69" s="186" t="str">
        <f>IF('Dépenses sur factures'!C69="","",'Dépenses sur factures'!C69)</f>
        <v/>
      </c>
      <c r="D69" s="186" t="str">
        <f>IF('Dépenses sur factures'!D69="","",'Dépenses sur factures'!D69)</f>
        <v/>
      </c>
      <c r="E69" s="118" t="str">
        <f>IF('Dépenses sur factures'!E69="","",'Dépenses sur factures'!E69)</f>
        <v/>
      </c>
      <c r="F69" s="118" t="str">
        <f>IF('Dépenses sur factures'!F69="","",'Dépenses sur factures'!F69)</f>
        <v/>
      </c>
      <c r="G69" s="282" t="str">
        <f>IF('Dépenses sur factures'!G69="","",'Dépenses sur factures'!G69)</f>
        <v/>
      </c>
      <c r="H69" s="282" t="str">
        <f>IF('Dépenses sur factures'!H69="","",'Dépenses sur factures'!H69)</f>
        <v/>
      </c>
      <c r="I69" s="120" t="str">
        <f>IF('Dépenses sur factures'!I69="","",'Dépenses sur factures'!I69)</f>
        <v/>
      </c>
      <c r="J69" s="101"/>
      <c r="K69" s="283" t="str">
        <f t="shared" si="0"/>
        <v/>
      </c>
      <c r="L69" s="283" t="str">
        <f t="shared" si="1"/>
        <v/>
      </c>
      <c r="M69" s="101"/>
      <c r="N69" s="182"/>
      <c r="O69" s="183"/>
      <c r="P69" s="287" t="str">
        <f>IF(AND(OR(J69="KO",M69&lt;&gt;""),OR(J69="",K69="",L69="")),Listes!$A$68,IF(AND(M69="",J69&lt;&gt;""),Listes!$A$69,IF(AND(I69&lt;M69,O69=""),Listes!$A$70,IF(AND(L69&lt;K69,O69=""),Listes!$A$71,IF(AND(M69&lt;&gt;"",M69&lt;I69,N69=""),Listes!$A$72,IF(AND(Q69="",OR(J69&lt;&gt;"",K69&lt;&gt;"",L69&lt;&gt;"")),Listes!$A$73,""))))))</f>
        <v/>
      </c>
      <c r="Q69" s="277"/>
      <c r="R69" s="317">
        <f t="shared" si="2"/>
        <v>0</v>
      </c>
    </row>
    <row r="70" spans="1:18" ht="24.75" customHeight="1" x14ac:dyDescent="0.25">
      <c r="A70" s="121">
        <v>64</v>
      </c>
      <c r="B70" s="118" t="str">
        <f>IF('Dépenses sur factures'!B70="","",'Dépenses sur factures'!B70)</f>
        <v/>
      </c>
      <c r="C70" s="186" t="str">
        <f>IF('Dépenses sur factures'!C70="","",'Dépenses sur factures'!C70)</f>
        <v/>
      </c>
      <c r="D70" s="186" t="str">
        <f>IF('Dépenses sur factures'!D70="","",'Dépenses sur factures'!D70)</f>
        <v/>
      </c>
      <c r="E70" s="118" t="str">
        <f>IF('Dépenses sur factures'!E70="","",'Dépenses sur factures'!E70)</f>
        <v/>
      </c>
      <c r="F70" s="118" t="str">
        <f>IF('Dépenses sur factures'!F70="","",'Dépenses sur factures'!F70)</f>
        <v/>
      </c>
      <c r="G70" s="282" t="str">
        <f>IF('Dépenses sur factures'!G70="","",'Dépenses sur factures'!G70)</f>
        <v/>
      </c>
      <c r="H70" s="282" t="str">
        <f>IF('Dépenses sur factures'!H70="","",'Dépenses sur factures'!H70)</f>
        <v/>
      </c>
      <c r="I70" s="120" t="str">
        <f>IF('Dépenses sur factures'!I70="","",'Dépenses sur factures'!I70)</f>
        <v/>
      </c>
      <c r="J70" s="101"/>
      <c r="K70" s="283" t="str">
        <f t="shared" si="0"/>
        <v/>
      </c>
      <c r="L70" s="283" t="str">
        <f t="shared" si="1"/>
        <v/>
      </c>
      <c r="M70" s="101"/>
      <c r="N70" s="182"/>
      <c r="O70" s="183"/>
      <c r="P70" s="287" t="str">
        <f>IF(AND(OR(J70="KO",M70&lt;&gt;""),OR(J70="",K70="",L70="")),Listes!$A$68,IF(AND(M70="",J70&lt;&gt;""),Listes!$A$69,IF(AND(I70&lt;M70,O70=""),Listes!$A$70,IF(AND(L70&lt;K70,O70=""),Listes!$A$71,IF(AND(M70&lt;&gt;"",M70&lt;I70,N70=""),Listes!$A$72,IF(AND(Q70="",OR(J70&lt;&gt;"",K70&lt;&gt;"",L70&lt;&gt;"")),Listes!$A$73,""))))))</f>
        <v/>
      </c>
      <c r="Q70" s="277"/>
      <c r="R70" s="317">
        <f t="shared" si="2"/>
        <v>0</v>
      </c>
    </row>
    <row r="71" spans="1:18" ht="24.75" customHeight="1" x14ac:dyDescent="0.25">
      <c r="A71" s="121">
        <v>65</v>
      </c>
      <c r="B71" s="118" t="str">
        <f>IF('Dépenses sur factures'!B71="","",'Dépenses sur factures'!B71)</f>
        <v/>
      </c>
      <c r="C71" s="186" t="str">
        <f>IF('Dépenses sur factures'!C71="","",'Dépenses sur factures'!C71)</f>
        <v/>
      </c>
      <c r="D71" s="186" t="str">
        <f>IF('Dépenses sur factures'!D71="","",'Dépenses sur factures'!D71)</f>
        <v/>
      </c>
      <c r="E71" s="118" t="str">
        <f>IF('Dépenses sur factures'!E71="","",'Dépenses sur factures'!E71)</f>
        <v/>
      </c>
      <c r="F71" s="118" t="str">
        <f>IF('Dépenses sur factures'!F71="","",'Dépenses sur factures'!F71)</f>
        <v/>
      </c>
      <c r="G71" s="282" t="str">
        <f>IF('Dépenses sur factures'!G71="","",'Dépenses sur factures'!G71)</f>
        <v/>
      </c>
      <c r="H71" s="282" t="str">
        <f>IF('Dépenses sur factures'!H71="","",'Dépenses sur factures'!H71)</f>
        <v/>
      </c>
      <c r="I71" s="120" t="str">
        <f>IF('Dépenses sur factures'!I71="","",'Dépenses sur factures'!I71)</f>
        <v/>
      </c>
      <c r="J71" s="101"/>
      <c r="K71" s="283" t="str">
        <f t="shared" si="0"/>
        <v/>
      </c>
      <c r="L71" s="283" t="str">
        <f t="shared" si="1"/>
        <v/>
      </c>
      <c r="M71" s="101"/>
      <c r="N71" s="182"/>
      <c r="O71" s="183"/>
      <c r="P71" s="287" t="str">
        <f>IF(AND(OR(J71="KO",M71&lt;&gt;""),OR(J71="",K71="",L71="")),Listes!$A$68,IF(AND(M71="",J71&lt;&gt;""),Listes!$A$69,IF(AND(I71&lt;M71,O71=""),Listes!$A$70,IF(AND(L71&lt;K71,O71=""),Listes!$A$71,IF(AND(M71&lt;&gt;"",M71&lt;I71,N71=""),Listes!$A$72,IF(AND(Q71="",OR(J71&lt;&gt;"",K71&lt;&gt;"",L71&lt;&gt;"")),Listes!$A$73,""))))))</f>
        <v/>
      </c>
      <c r="Q71" s="277"/>
      <c r="R71" s="317">
        <f t="shared" si="2"/>
        <v>0</v>
      </c>
    </row>
    <row r="72" spans="1:18" ht="24.75" customHeight="1" x14ac:dyDescent="0.25">
      <c r="A72" s="121">
        <v>66</v>
      </c>
      <c r="B72" s="118" t="str">
        <f>IF('Dépenses sur factures'!B72="","",'Dépenses sur factures'!B72)</f>
        <v/>
      </c>
      <c r="C72" s="186" t="str">
        <f>IF('Dépenses sur factures'!C72="","",'Dépenses sur factures'!C72)</f>
        <v/>
      </c>
      <c r="D72" s="186" t="str">
        <f>IF('Dépenses sur factures'!D72="","",'Dépenses sur factures'!D72)</f>
        <v/>
      </c>
      <c r="E72" s="118" t="str">
        <f>IF('Dépenses sur factures'!E72="","",'Dépenses sur factures'!E72)</f>
        <v/>
      </c>
      <c r="F72" s="118" t="str">
        <f>IF('Dépenses sur factures'!F72="","",'Dépenses sur factures'!F72)</f>
        <v/>
      </c>
      <c r="G72" s="282" t="str">
        <f>IF('Dépenses sur factures'!G72="","",'Dépenses sur factures'!G72)</f>
        <v/>
      </c>
      <c r="H72" s="282" t="str">
        <f>IF('Dépenses sur factures'!H72="","",'Dépenses sur factures'!H72)</f>
        <v/>
      </c>
      <c r="I72" s="120" t="str">
        <f>IF('Dépenses sur factures'!I72="","",'Dépenses sur factures'!I72)</f>
        <v/>
      </c>
      <c r="J72" s="101"/>
      <c r="K72" s="283" t="str">
        <f t="shared" ref="K72:K135" si="3">IF(J72="KO","",IF(J72="","",G72))</f>
        <v/>
      </c>
      <c r="L72" s="283" t="str">
        <f t="shared" ref="L72:L135" si="4">IF(J72="KO","",IF(J72="","",H72))</f>
        <v/>
      </c>
      <c r="M72" s="101"/>
      <c r="N72" s="182"/>
      <c r="O72" s="183"/>
      <c r="P72" s="287" t="str">
        <f>IF(AND(OR(J72="KO",M72&lt;&gt;""),OR(J72="",K72="",L72="")),Listes!$A$68,IF(AND(M72="",J72&lt;&gt;""),Listes!$A$69,IF(AND(I72&lt;M72,O72=""),Listes!$A$70,IF(AND(L72&lt;K72,O72=""),Listes!$A$71,IF(AND(M72&lt;&gt;"",M72&lt;I72,N72=""),Listes!$A$72,IF(AND(Q72="",OR(J72&lt;&gt;"",K72&lt;&gt;"",L72&lt;&gt;"")),Listes!$A$73,""))))))</f>
        <v/>
      </c>
      <c r="Q72" s="277"/>
      <c r="R72" s="317">
        <f t="shared" ref="R72:R135" si="5">IF(AND(B72&lt;&gt;"",Q72&lt;&gt;"Oui"),1,0)</f>
        <v>0</v>
      </c>
    </row>
    <row r="73" spans="1:18" ht="24.75" customHeight="1" x14ac:dyDescent="0.25">
      <c r="A73" s="121">
        <v>67</v>
      </c>
      <c r="B73" s="118" t="str">
        <f>IF('Dépenses sur factures'!B73="","",'Dépenses sur factures'!B73)</f>
        <v/>
      </c>
      <c r="C73" s="186" t="str">
        <f>IF('Dépenses sur factures'!C73="","",'Dépenses sur factures'!C73)</f>
        <v/>
      </c>
      <c r="D73" s="186" t="str">
        <f>IF('Dépenses sur factures'!D73="","",'Dépenses sur factures'!D73)</f>
        <v/>
      </c>
      <c r="E73" s="118" t="str">
        <f>IF('Dépenses sur factures'!E73="","",'Dépenses sur factures'!E73)</f>
        <v/>
      </c>
      <c r="F73" s="118" t="str">
        <f>IF('Dépenses sur factures'!F73="","",'Dépenses sur factures'!F73)</f>
        <v/>
      </c>
      <c r="G73" s="282" t="str">
        <f>IF('Dépenses sur factures'!G73="","",'Dépenses sur factures'!G73)</f>
        <v/>
      </c>
      <c r="H73" s="282" t="str">
        <f>IF('Dépenses sur factures'!H73="","",'Dépenses sur factures'!H73)</f>
        <v/>
      </c>
      <c r="I73" s="120" t="str">
        <f>IF('Dépenses sur factures'!I73="","",'Dépenses sur factures'!I73)</f>
        <v/>
      </c>
      <c r="J73" s="101"/>
      <c r="K73" s="283" t="str">
        <f t="shared" si="3"/>
        <v/>
      </c>
      <c r="L73" s="283" t="str">
        <f t="shared" si="4"/>
        <v/>
      </c>
      <c r="M73" s="101"/>
      <c r="N73" s="182"/>
      <c r="O73" s="183"/>
      <c r="P73" s="287" t="str">
        <f>IF(AND(OR(J73="KO",M73&lt;&gt;""),OR(J73="",K73="",L73="")),Listes!$A$68,IF(AND(M73="",J73&lt;&gt;""),Listes!$A$69,IF(AND(I73&lt;M73,O73=""),Listes!$A$70,IF(AND(L73&lt;K73,O73=""),Listes!$A$71,IF(AND(M73&lt;&gt;"",M73&lt;I73,N73=""),Listes!$A$72,IF(AND(Q73="",OR(J73&lt;&gt;"",K73&lt;&gt;"",L73&lt;&gt;"")),Listes!$A$73,""))))))</f>
        <v/>
      </c>
      <c r="Q73" s="277"/>
      <c r="R73" s="317">
        <f t="shared" si="5"/>
        <v>0</v>
      </c>
    </row>
    <row r="74" spans="1:18" ht="24.75" customHeight="1" x14ac:dyDescent="0.25">
      <c r="A74" s="121">
        <v>68</v>
      </c>
      <c r="B74" s="118" t="str">
        <f>IF('Dépenses sur factures'!B74="","",'Dépenses sur factures'!B74)</f>
        <v/>
      </c>
      <c r="C74" s="186" t="str">
        <f>IF('Dépenses sur factures'!C74="","",'Dépenses sur factures'!C74)</f>
        <v/>
      </c>
      <c r="D74" s="186" t="str">
        <f>IF('Dépenses sur factures'!D74="","",'Dépenses sur factures'!D74)</f>
        <v/>
      </c>
      <c r="E74" s="118" t="str">
        <f>IF('Dépenses sur factures'!E74="","",'Dépenses sur factures'!E74)</f>
        <v/>
      </c>
      <c r="F74" s="118" t="str">
        <f>IF('Dépenses sur factures'!F74="","",'Dépenses sur factures'!F74)</f>
        <v/>
      </c>
      <c r="G74" s="282" t="str">
        <f>IF('Dépenses sur factures'!G74="","",'Dépenses sur factures'!G74)</f>
        <v/>
      </c>
      <c r="H74" s="282" t="str">
        <f>IF('Dépenses sur factures'!H74="","",'Dépenses sur factures'!H74)</f>
        <v/>
      </c>
      <c r="I74" s="120" t="str">
        <f>IF('Dépenses sur factures'!I74="","",'Dépenses sur factures'!I74)</f>
        <v/>
      </c>
      <c r="J74" s="101"/>
      <c r="K74" s="283" t="str">
        <f t="shared" si="3"/>
        <v/>
      </c>
      <c r="L74" s="283" t="str">
        <f t="shared" si="4"/>
        <v/>
      </c>
      <c r="M74" s="101"/>
      <c r="N74" s="182"/>
      <c r="O74" s="183"/>
      <c r="P74" s="287" t="str">
        <f>IF(AND(OR(J74="KO",M74&lt;&gt;""),OR(J74="",K74="",L74="")),Listes!$A$68,IF(AND(M74="",J74&lt;&gt;""),Listes!$A$69,IF(AND(I74&lt;M74,O74=""),Listes!$A$70,IF(AND(L74&lt;K74,O74=""),Listes!$A$71,IF(AND(M74&lt;&gt;"",M74&lt;I74,N74=""),Listes!$A$72,IF(AND(Q74="",OR(J74&lt;&gt;"",K74&lt;&gt;"",L74&lt;&gt;"")),Listes!$A$73,""))))))</f>
        <v/>
      </c>
      <c r="Q74" s="277"/>
      <c r="R74" s="317">
        <f t="shared" si="5"/>
        <v>0</v>
      </c>
    </row>
    <row r="75" spans="1:18" ht="24.75" customHeight="1" x14ac:dyDescent="0.25">
      <c r="A75" s="121">
        <v>69</v>
      </c>
      <c r="B75" s="118" t="str">
        <f>IF('Dépenses sur factures'!B75="","",'Dépenses sur factures'!B75)</f>
        <v/>
      </c>
      <c r="C75" s="186" t="str">
        <f>IF('Dépenses sur factures'!C75="","",'Dépenses sur factures'!C75)</f>
        <v/>
      </c>
      <c r="D75" s="186" t="str">
        <f>IF('Dépenses sur factures'!D75="","",'Dépenses sur factures'!D75)</f>
        <v/>
      </c>
      <c r="E75" s="118" t="str">
        <f>IF('Dépenses sur factures'!E75="","",'Dépenses sur factures'!E75)</f>
        <v/>
      </c>
      <c r="F75" s="118" t="str">
        <f>IF('Dépenses sur factures'!F75="","",'Dépenses sur factures'!F75)</f>
        <v/>
      </c>
      <c r="G75" s="282" t="str">
        <f>IF('Dépenses sur factures'!G75="","",'Dépenses sur factures'!G75)</f>
        <v/>
      </c>
      <c r="H75" s="282" t="str">
        <f>IF('Dépenses sur factures'!H75="","",'Dépenses sur factures'!H75)</f>
        <v/>
      </c>
      <c r="I75" s="120" t="str">
        <f>IF('Dépenses sur factures'!I75="","",'Dépenses sur factures'!I75)</f>
        <v/>
      </c>
      <c r="J75" s="101"/>
      <c r="K75" s="283" t="str">
        <f t="shared" si="3"/>
        <v/>
      </c>
      <c r="L75" s="283" t="str">
        <f t="shared" si="4"/>
        <v/>
      </c>
      <c r="M75" s="101"/>
      <c r="N75" s="182"/>
      <c r="O75" s="183"/>
      <c r="P75" s="287" t="str">
        <f>IF(AND(OR(J75="KO",M75&lt;&gt;""),OR(J75="",K75="",L75="")),Listes!$A$68,IF(AND(M75="",J75&lt;&gt;""),Listes!$A$69,IF(AND(I75&lt;M75,O75=""),Listes!$A$70,IF(AND(L75&lt;K75,O75=""),Listes!$A$71,IF(AND(M75&lt;&gt;"",M75&lt;I75,N75=""),Listes!$A$72,IF(AND(Q75="",OR(J75&lt;&gt;"",K75&lt;&gt;"",L75&lt;&gt;"")),Listes!$A$73,""))))))</f>
        <v/>
      </c>
      <c r="Q75" s="277"/>
      <c r="R75" s="317">
        <f t="shared" si="5"/>
        <v>0</v>
      </c>
    </row>
    <row r="76" spans="1:18" ht="24.75" customHeight="1" x14ac:dyDescent="0.25">
      <c r="A76" s="121">
        <v>70</v>
      </c>
      <c r="B76" s="118" t="str">
        <f>IF('Dépenses sur factures'!B76="","",'Dépenses sur factures'!B76)</f>
        <v/>
      </c>
      <c r="C76" s="186" t="str">
        <f>IF('Dépenses sur factures'!C76="","",'Dépenses sur factures'!C76)</f>
        <v/>
      </c>
      <c r="D76" s="186" t="str">
        <f>IF('Dépenses sur factures'!D76="","",'Dépenses sur factures'!D76)</f>
        <v/>
      </c>
      <c r="E76" s="118" t="str">
        <f>IF('Dépenses sur factures'!E76="","",'Dépenses sur factures'!E76)</f>
        <v/>
      </c>
      <c r="F76" s="118" t="str">
        <f>IF('Dépenses sur factures'!F76="","",'Dépenses sur factures'!F76)</f>
        <v/>
      </c>
      <c r="G76" s="282" t="str">
        <f>IF('Dépenses sur factures'!G76="","",'Dépenses sur factures'!G76)</f>
        <v/>
      </c>
      <c r="H76" s="282" t="str">
        <f>IF('Dépenses sur factures'!H76="","",'Dépenses sur factures'!H76)</f>
        <v/>
      </c>
      <c r="I76" s="120" t="str">
        <f>IF('Dépenses sur factures'!I76="","",'Dépenses sur factures'!I76)</f>
        <v/>
      </c>
      <c r="J76" s="101"/>
      <c r="K76" s="283" t="str">
        <f t="shared" si="3"/>
        <v/>
      </c>
      <c r="L76" s="283" t="str">
        <f t="shared" si="4"/>
        <v/>
      </c>
      <c r="M76" s="101"/>
      <c r="N76" s="182"/>
      <c r="O76" s="183"/>
      <c r="P76" s="287" t="str">
        <f>IF(AND(OR(J76="KO",M76&lt;&gt;""),OR(J76="",K76="",L76="")),Listes!$A$68,IF(AND(M76="",J76&lt;&gt;""),Listes!$A$69,IF(AND(I76&lt;M76,O76=""),Listes!$A$70,IF(AND(L76&lt;K76,O76=""),Listes!$A$71,IF(AND(M76&lt;&gt;"",M76&lt;I76,N76=""),Listes!$A$72,IF(AND(Q76="",OR(J76&lt;&gt;"",K76&lt;&gt;"",L76&lt;&gt;"")),Listes!$A$73,""))))))</f>
        <v/>
      </c>
      <c r="Q76" s="277"/>
      <c r="R76" s="317">
        <f t="shared" si="5"/>
        <v>0</v>
      </c>
    </row>
    <row r="77" spans="1:18" ht="24.75" customHeight="1" x14ac:dyDescent="0.25">
      <c r="A77" s="121">
        <v>71</v>
      </c>
      <c r="B77" s="118" t="str">
        <f>IF('Dépenses sur factures'!B77="","",'Dépenses sur factures'!B77)</f>
        <v/>
      </c>
      <c r="C77" s="186" t="str">
        <f>IF('Dépenses sur factures'!C77="","",'Dépenses sur factures'!C77)</f>
        <v/>
      </c>
      <c r="D77" s="186" t="str">
        <f>IF('Dépenses sur factures'!D77="","",'Dépenses sur factures'!D77)</f>
        <v/>
      </c>
      <c r="E77" s="118" t="str">
        <f>IF('Dépenses sur factures'!E77="","",'Dépenses sur factures'!E77)</f>
        <v/>
      </c>
      <c r="F77" s="118" t="str">
        <f>IF('Dépenses sur factures'!F77="","",'Dépenses sur factures'!F77)</f>
        <v/>
      </c>
      <c r="G77" s="282" t="str">
        <f>IF('Dépenses sur factures'!G77="","",'Dépenses sur factures'!G77)</f>
        <v/>
      </c>
      <c r="H77" s="282" t="str">
        <f>IF('Dépenses sur factures'!H77="","",'Dépenses sur factures'!H77)</f>
        <v/>
      </c>
      <c r="I77" s="120" t="str">
        <f>IF('Dépenses sur factures'!I77="","",'Dépenses sur factures'!I77)</f>
        <v/>
      </c>
      <c r="J77" s="101"/>
      <c r="K77" s="283" t="str">
        <f t="shared" si="3"/>
        <v/>
      </c>
      <c r="L77" s="283" t="str">
        <f t="shared" si="4"/>
        <v/>
      </c>
      <c r="M77" s="101"/>
      <c r="N77" s="182"/>
      <c r="O77" s="183"/>
      <c r="P77" s="287" t="str">
        <f>IF(AND(OR(J77="KO",M77&lt;&gt;""),OR(J77="",K77="",L77="")),Listes!$A$68,IF(AND(M77="",J77&lt;&gt;""),Listes!$A$69,IF(AND(I77&lt;M77,O77=""),Listes!$A$70,IF(AND(L77&lt;K77,O77=""),Listes!$A$71,IF(AND(M77&lt;&gt;"",M77&lt;I77,N77=""),Listes!$A$72,IF(AND(Q77="",OR(J77&lt;&gt;"",K77&lt;&gt;"",L77&lt;&gt;"")),Listes!$A$73,""))))))</f>
        <v/>
      </c>
      <c r="Q77" s="277"/>
      <c r="R77" s="317">
        <f t="shared" si="5"/>
        <v>0</v>
      </c>
    </row>
    <row r="78" spans="1:18" ht="24.75" customHeight="1" x14ac:dyDescent="0.25">
      <c r="A78" s="121">
        <v>72</v>
      </c>
      <c r="B78" s="118" t="str">
        <f>IF('Dépenses sur factures'!B78="","",'Dépenses sur factures'!B78)</f>
        <v/>
      </c>
      <c r="C78" s="186" t="str">
        <f>IF('Dépenses sur factures'!C78="","",'Dépenses sur factures'!C78)</f>
        <v/>
      </c>
      <c r="D78" s="186" t="str">
        <f>IF('Dépenses sur factures'!D78="","",'Dépenses sur factures'!D78)</f>
        <v/>
      </c>
      <c r="E78" s="118" t="str">
        <f>IF('Dépenses sur factures'!E78="","",'Dépenses sur factures'!E78)</f>
        <v/>
      </c>
      <c r="F78" s="118" t="str">
        <f>IF('Dépenses sur factures'!F78="","",'Dépenses sur factures'!F78)</f>
        <v/>
      </c>
      <c r="G78" s="282" t="str">
        <f>IF('Dépenses sur factures'!G78="","",'Dépenses sur factures'!G78)</f>
        <v/>
      </c>
      <c r="H78" s="282" t="str">
        <f>IF('Dépenses sur factures'!H78="","",'Dépenses sur factures'!H78)</f>
        <v/>
      </c>
      <c r="I78" s="120" t="str">
        <f>IF('Dépenses sur factures'!I78="","",'Dépenses sur factures'!I78)</f>
        <v/>
      </c>
      <c r="J78" s="101"/>
      <c r="K78" s="283" t="str">
        <f t="shared" si="3"/>
        <v/>
      </c>
      <c r="L78" s="283" t="str">
        <f t="shared" si="4"/>
        <v/>
      </c>
      <c r="M78" s="101"/>
      <c r="N78" s="182"/>
      <c r="O78" s="183"/>
      <c r="P78" s="287" t="str">
        <f>IF(AND(OR(J78="KO",M78&lt;&gt;""),OR(J78="",K78="",L78="")),Listes!$A$68,IF(AND(M78="",J78&lt;&gt;""),Listes!$A$69,IF(AND(I78&lt;M78,O78=""),Listes!$A$70,IF(AND(L78&lt;K78,O78=""),Listes!$A$71,IF(AND(M78&lt;&gt;"",M78&lt;I78,N78=""),Listes!$A$72,IF(AND(Q78="",OR(J78&lt;&gt;"",K78&lt;&gt;"",L78&lt;&gt;"")),Listes!$A$73,""))))))</f>
        <v/>
      </c>
      <c r="Q78" s="277"/>
      <c r="R78" s="317">
        <f t="shared" si="5"/>
        <v>0</v>
      </c>
    </row>
    <row r="79" spans="1:18" ht="24.75" customHeight="1" x14ac:dyDescent="0.25">
      <c r="A79" s="121">
        <v>73</v>
      </c>
      <c r="B79" s="118" t="str">
        <f>IF('Dépenses sur factures'!B79="","",'Dépenses sur factures'!B79)</f>
        <v/>
      </c>
      <c r="C79" s="186" t="str">
        <f>IF('Dépenses sur factures'!C79="","",'Dépenses sur factures'!C79)</f>
        <v/>
      </c>
      <c r="D79" s="186" t="str">
        <f>IF('Dépenses sur factures'!D79="","",'Dépenses sur factures'!D79)</f>
        <v/>
      </c>
      <c r="E79" s="118" t="str">
        <f>IF('Dépenses sur factures'!E79="","",'Dépenses sur factures'!E79)</f>
        <v/>
      </c>
      <c r="F79" s="118" t="str">
        <f>IF('Dépenses sur factures'!F79="","",'Dépenses sur factures'!F79)</f>
        <v/>
      </c>
      <c r="G79" s="282" t="str">
        <f>IF('Dépenses sur factures'!G79="","",'Dépenses sur factures'!G79)</f>
        <v/>
      </c>
      <c r="H79" s="282" t="str">
        <f>IF('Dépenses sur factures'!H79="","",'Dépenses sur factures'!H79)</f>
        <v/>
      </c>
      <c r="I79" s="120" t="str">
        <f>IF('Dépenses sur factures'!I79="","",'Dépenses sur factures'!I79)</f>
        <v/>
      </c>
      <c r="J79" s="101"/>
      <c r="K79" s="283" t="str">
        <f t="shared" si="3"/>
        <v/>
      </c>
      <c r="L79" s="283" t="str">
        <f t="shared" si="4"/>
        <v/>
      </c>
      <c r="M79" s="101"/>
      <c r="N79" s="182"/>
      <c r="O79" s="183"/>
      <c r="P79" s="287" t="str">
        <f>IF(AND(OR(J79="KO",M79&lt;&gt;""),OR(J79="",K79="",L79="")),Listes!$A$68,IF(AND(M79="",J79&lt;&gt;""),Listes!$A$69,IF(AND(I79&lt;M79,O79=""),Listes!$A$70,IF(AND(L79&lt;K79,O79=""),Listes!$A$71,IF(AND(M79&lt;&gt;"",M79&lt;I79,N79=""),Listes!$A$72,IF(AND(Q79="",OR(J79&lt;&gt;"",K79&lt;&gt;"",L79&lt;&gt;"")),Listes!$A$73,""))))))</f>
        <v/>
      </c>
      <c r="Q79" s="277"/>
      <c r="R79" s="317">
        <f t="shared" si="5"/>
        <v>0</v>
      </c>
    </row>
    <row r="80" spans="1:18" ht="24.75" customHeight="1" x14ac:dyDescent="0.25">
      <c r="A80" s="121">
        <v>74</v>
      </c>
      <c r="B80" s="118" t="str">
        <f>IF('Dépenses sur factures'!B80="","",'Dépenses sur factures'!B80)</f>
        <v/>
      </c>
      <c r="C80" s="186" t="str">
        <f>IF('Dépenses sur factures'!C80="","",'Dépenses sur factures'!C80)</f>
        <v/>
      </c>
      <c r="D80" s="186" t="str">
        <f>IF('Dépenses sur factures'!D80="","",'Dépenses sur factures'!D80)</f>
        <v/>
      </c>
      <c r="E80" s="118" t="str">
        <f>IF('Dépenses sur factures'!E80="","",'Dépenses sur factures'!E80)</f>
        <v/>
      </c>
      <c r="F80" s="118" t="str">
        <f>IF('Dépenses sur factures'!F80="","",'Dépenses sur factures'!F80)</f>
        <v/>
      </c>
      <c r="G80" s="282" t="str">
        <f>IF('Dépenses sur factures'!G80="","",'Dépenses sur factures'!G80)</f>
        <v/>
      </c>
      <c r="H80" s="282" t="str">
        <f>IF('Dépenses sur factures'!H80="","",'Dépenses sur factures'!H80)</f>
        <v/>
      </c>
      <c r="I80" s="120" t="str">
        <f>IF('Dépenses sur factures'!I80="","",'Dépenses sur factures'!I80)</f>
        <v/>
      </c>
      <c r="J80" s="101"/>
      <c r="K80" s="283" t="str">
        <f t="shared" si="3"/>
        <v/>
      </c>
      <c r="L80" s="283" t="str">
        <f t="shared" si="4"/>
        <v/>
      </c>
      <c r="M80" s="101"/>
      <c r="N80" s="182"/>
      <c r="O80" s="183"/>
      <c r="P80" s="287" t="str">
        <f>IF(AND(OR(J80="KO",M80&lt;&gt;""),OR(J80="",K80="",L80="")),Listes!$A$68,IF(AND(M80="",J80&lt;&gt;""),Listes!$A$69,IF(AND(I80&lt;M80,O80=""),Listes!$A$70,IF(AND(L80&lt;K80,O80=""),Listes!$A$71,IF(AND(M80&lt;&gt;"",M80&lt;I80,N80=""),Listes!$A$72,IF(AND(Q80="",OR(J80&lt;&gt;"",K80&lt;&gt;"",L80&lt;&gt;"")),Listes!$A$73,""))))))</f>
        <v/>
      </c>
      <c r="Q80" s="277"/>
      <c r="R80" s="317">
        <f t="shared" si="5"/>
        <v>0</v>
      </c>
    </row>
    <row r="81" spans="1:18" ht="24.75" customHeight="1" x14ac:dyDescent="0.25">
      <c r="A81" s="121">
        <v>75</v>
      </c>
      <c r="B81" s="118" t="str">
        <f>IF('Dépenses sur factures'!B81="","",'Dépenses sur factures'!B81)</f>
        <v/>
      </c>
      <c r="C81" s="186" t="str">
        <f>IF('Dépenses sur factures'!C81="","",'Dépenses sur factures'!C81)</f>
        <v/>
      </c>
      <c r="D81" s="186" t="str">
        <f>IF('Dépenses sur factures'!D81="","",'Dépenses sur factures'!D81)</f>
        <v/>
      </c>
      <c r="E81" s="118" t="str">
        <f>IF('Dépenses sur factures'!E81="","",'Dépenses sur factures'!E81)</f>
        <v/>
      </c>
      <c r="F81" s="118" t="str">
        <f>IF('Dépenses sur factures'!F81="","",'Dépenses sur factures'!F81)</f>
        <v/>
      </c>
      <c r="G81" s="282" t="str">
        <f>IF('Dépenses sur factures'!G81="","",'Dépenses sur factures'!G81)</f>
        <v/>
      </c>
      <c r="H81" s="282" t="str">
        <f>IF('Dépenses sur factures'!H81="","",'Dépenses sur factures'!H81)</f>
        <v/>
      </c>
      <c r="I81" s="120" t="str">
        <f>IF('Dépenses sur factures'!I81="","",'Dépenses sur factures'!I81)</f>
        <v/>
      </c>
      <c r="J81" s="101"/>
      <c r="K81" s="283" t="str">
        <f t="shared" si="3"/>
        <v/>
      </c>
      <c r="L81" s="283" t="str">
        <f t="shared" si="4"/>
        <v/>
      </c>
      <c r="M81" s="101"/>
      <c r="N81" s="182"/>
      <c r="O81" s="183"/>
      <c r="P81" s="287" t="str">
        <f>IF(AND(OR(J81="KO",M81&lt;&gt;""),OR(J81="",K81="",L81="")),Listes!$A$68,IF(AND(M81="",J81&lt;&gt;""),Listes!$A$69,IF(AND(I81&lt;M81,O81=""),Listes!$A$70,IF(AND(L81&lt;K81,O81=""),Listes!$A$71,IF(AND(M81&lt;&gt;"",M81&lt;I81,N81=""),Listes!$A$72,IF(AND(Q81="",OR(J81&lt;&gt;"",K81&lt;&gt;"",L81&lt;&gt;"")),Listes!$A$73,""))))))</f>
        <v/>
      </c>
      <c r="Q81" s="277"/>
      <c r="R81" s="317">
        <f t="shared" si="5"/>
        <v>0</v>
      </c>
    </row>
    <row r="82" spans="1:18" ht="24.75" customHeight="1" x14ac:dyDescent="0.25">
      <c r="A82" s="121">
        <v>76</v>
      </c>
      <c r="B82" s="118" t="str">
        <f>IF('Dépenses sur factures'!B82="","",'Dépenses sur factures'!B82)</f>
        <v/>
      </c>
      <c r="C82" s="186" t="str">
        <f>IF('Dépenses sur factures'!C82="","",'Dépenses sur factures'!C82)</f>
        <v/>
      </c>
      <c r="D82" s="186" t="str">
        <f>IF('Dépenses sur factures'!D82="","",'Dépenses sur factures'!D82)</f>
        <v/>
      </c>
      <c r="E82" s="118" t="str">
        <f>IF('Dépenses sur factures'!E82="","",'Dépenses sur factures'!E82)</f>
        <v/>
      </c>
      <c r="F82" s="118" t="str">
        <f>IF('Dépenses sur factures'!F82="","",'Dépenses sur factures'!F82)</f>
        <v/>
      </c>
      <c r="G82" s="282" t="str">
        <f>IF('Dépenses sur factures'!G82="","",'Dépenses sur factures'!G82)</f>
        <v/>
      </c>
      <c r="H82" s="282" t="str">
        <f>IF('Dépenses sur factures'!H82="","",'Dépenses sur factures'!H82)</f>
        <v/>
      </c>
      <c r="I82" s="120" t="str">
        <f>IF('Dépenses sur factures'!I82="","",'Dépenses sur factures'!I82)</f>
        <v/>
      </c>
      <c r="J82" s="101"/>
      <c r="K82" s="283" t="str">
        <f t="shared" si="3"/>
        <v/>
      </c>
      <c r="L82" s="283" t="str">
        <f t="shared" si="4"/>
        <v/>
      </c>
      <c r="M82" s="101"/>
      <c r="N82" s="182"/>
      <c r="O82" s="183"/>
      <c r="P82" s="287" t="str">
        <f>IF(AND(OR(J82="KO",M82&lt;&gt;""),OR(J82="",K82="",L82="")),Listes!$A$68,IF(AND(M82="",J82&lt;&gt;""),Listes!$A$69,IF(AND(I82&lt;M82,O82=""),Listes!$A$70,IF(AND(L82&lt;K82,O82=""),Listes!$A$71,IF(AND(M82&lt;&gt;"",M82&lt;I82,N82=""),Listes!$A$72,IF(AND(Q82="",OR(J82&lt;&gt;"",K82&lt;&gt;"",L82&lt;&gt;"")),Listes!$A$73,""))))))</f>
        <v/>
      </c>
      <c r="Q82" s="277"/>
      <c r="R82" s="317">
        <f t="shared" si="5"/>
        <v>0</v>
      </c>
    </row>
    <row r="83" spans="1:18" ht="24.75" customHeight="1" x14ac:dyDescent="0.25">
      <c r="A83" s="121">
        <v>77</v>
      </c>
      <c r="B83" s="118" t="str">
        <f>IF('Dépenses sur factures'!B83="","",'Dépenses sur factures'!B83)</f>
        <v/>
      </c>
      <c r="C83" s="186" t="str">
        <f>IF('Dépenses sur factures'!C83="","",'Dépenses sur factures'!C83)</f>
        <v/>
      </c>
      <c r="D83" s="186" t="str">
        <f>IF('Dépenses sur factures'!D83="","",'Dépenses sur factures'!D83)</f>
        <v/>
      </c>
      <c r="E83" s="118" t="str">
        <f>IF('Dépenses sur factures'!E83="","",'Dépenses sur factures'!E83)</f>
        <v/>
      </c>
      <c r="F83" s="118" t="str">
        <f>IF('Dépenses sur factures'!F83="","",'Dépenses sur factures'!F83)</f>
        <v/>
      </c>
      <c r="G83" s="282" t="str">
        <f>IF('Dépenses sur factures'!G83="","",'Dépenses sur factures'!G83)</f>
        <v/>
      </c>
      <c r="H83" s="282" t="str">
        <f>IF('Dépenses sur factures'!H83="","",'Dépenses sur factures'!H83)</f>
        <v/>
      </c>
      <c r="I83" s="120" t="str">
        <f>IF('Dépenses sur factures'!I83="","",'Dépenses sur factures'!I83)</f>
        <v/>
      </c>
      <c r="J83" s="101"/>
      <c r="K83" s="283" t="str">
        <f t="shared" si="3"/>
        <v/>
      </c>
      <c r="L83" s="283" t="str">
        <f t="shared" si="4"/>
        <v/>
      </c>
      <c r="M83" s="101"/>
      <c r="N83" s="182"/>
      <c r="O83" s="183"/>
      <c r="P83" s="287" t="str">
        <f>IF(AND(OR(J83="KO",M83&lt;&gt;""),OR(J83="",K83="",L83="")),Listes!$A$68,IF(AND(M83="",J83&lt;&gt;""),Listes!$A$69,IF(AND(I83&lt;M83,O83=""),Listes!$A$70,IF(AND(L83&lt;K83,O83=""),Listes!$A$71,IF(AND(M83&lt;&gt;"",M83&lt;I83,N83=""),Listes!$A$72,IF(AND(Q83="",OR(J83&lt;&gt;"",K83&lt;&gt;"",L83&lt;&gt;"")),Listes!$A$73,""))))))</f>
        <v/>
      </c>
      <c r="Q83" s="277"/>
      <c r="R83" s="317">
        <f t="shared" si="5"/>
        <v>0</v>
      </c>
    </row>
    <row r="84" spans="1:18" ht="24.75" customHeight="1" x14ac:dyDescent="0.25">
      <c r="A84" s="121">
        <v>78</v>
      </c>
      <c r="B84" s="118" t="str">
        <f>IF('Dépenses sur factures'!B84="","",'Dépenses sur factures'!B84)</f>
        <v/>
      </c>
      <c r="C84" s="186" t="str">
        <f>IF('Dépenses sur factures'!C84="","",'Dépenses sur factures'!C84)</f>
        <v/>
      </c>
      <c r="D84" s="186" t="str">
        <f>IF('Dépenses sur factures'!D84="","",'Dépenses sur factures'!D84)</f>
        <v/>
      </c>
      <c r="E84" s="118" t="str">
        <f>IF('Dépenses sur factures'!E84="","",'Dépenses sur factures'!E84)</f>
        <v/>
      </c>
      <c r="F84" s="118" t="str">
        <f>IF('Dépenses sur factures'!F84="","",'Dépenses sur factures'!F84)</f>
        <v/>
      </c>
      <c r="G84" s="282" t="str">
        <f>IF('Dépenses sur factures'!G84="","",'Dépenses sur factures'!G84)</f>
        <v/>
      </c>
      <c r="H84" s="282" t="str">
        <f>IF('Dépenses sur factures'!H84="","",'Dépenses sur factures'!H84)</f>
        <v/>
      </c>
      <c r="I84" s="120" t="str">
        <f>IF('Dépenses sur factures'!I84="","",'Dépenses sur factures'!I84)</f>
        <v/>
      </c>
      <c r="J84" s="101"/>
      <c r="K84" s="283" t="str">
        <f t="shared" si="3"/>
        <v/>
      </c>
      <c r="L84" s="283" t="str">
        <f t="shared" si="4"/>
        <v/>
      </c>
      <c r="M84" s="101"/>
      <c r="N84" s="182"/>
      <c r="O84" s="183"/>
      <c r="P84" s="287" t="str">
        <f>IF(AND(OR(J84="KO",M84&lt;&gt;""),OR(J84="",K84="",L84="")),Listes!$A$68,IF(AND(M84="",J84&lt;&gt;""),Listes!$A$69,IF(AND(I84&lt;M84,O84=""),Listes!$A$70,IF(AND(L84&lt;K84,O84=""),Listes!$A$71,IF(AND(M84&lt;&gt;"",M84&lt;I84,N84=""),Listes!$A$72,IF(AND(Q84="",OR(J84&lt;&gt;"",K84&lt;&gt;"",L84&lt;&gt;"")),Listes!$A$73,""))))))</f>
        <v/>
      </c>
      <c r="Q84" s="277"/>
      <c r="R84" s="317">
        <f t="shared" si="5"/>
        <v>0</v>
      </c>
    </row>
    <row r="85" spans="1:18" ht="24.75" customHeight="1" x14ac:dyDescent="0.25">
      <c r="A85" s="121">
        <v>79</v>
      </c>
      <c r="B85" s="118" t="str">
        <f>IF('Dépenses sur factures'!B85="","",'Dépenses sur factures'!B85)</f>
        <v/>
      </c>
      <c r="C85" s="186" t="str">
        <f>IF('Dépenses sur factures'!C85="","",'Dépenses sur factures'!C85)</f>
        <v/>
      </c>
      <c r="D85" s="186" t="str">
        <f>IF('Dépenses sur factures'!D85="","",'Dépenses sur factures'!D85)</f>
        <v/>
      </c>
      <c r="E85" s="118" t="str">
        <f>IF('Dépenses sur factures'!E85="","",'Dépenses sur factures'!E85)</f>
        <v/>
      </c>
      <c r="F85" s="118" t="str">
        <f>IF('Dépenses sur factures'!F85="","",'Dépenses sur factures'!F85)</f>
        <v/>
      </c>
      <c r="G85" s="282" t="str">
        <f>IF('Dépenses sur factures'!G85="","",'Dépenses sur factures'!G85)</f>
        <v/>
      </c>
      <c r="H85" s="282" t="str">
        <f>IF('Dépenses sur factures'!H85="","",'Dépenses sur factures'!H85)</f>
        <v/>
      </c>
      <c r="I85" s="120" t="str">
        <f>IF('Dépenses sur factures'!I85="","",'Dépenses sur factures'!I85)</f>
        <v/>
      </c>
      <c r="J85" s="101"/>
      <c r="K85" s="283" t="str">
        <f t="shared" si="3"/>
        <v/>
      </c>
      <c r="L85" s="283" t="str">
        <f t="shared" si="4"/>
        <v/>
      </c>
      <c r="M85" s="101"/>
      <c r="N85" s="182"/>
      <c r="O85" s="183"/>
      <c r="P85" s="287" t="str">
        <f>IF(AND(OR(J85="KO",M85&lt;&gt;""),OR(J85="",K85="",L85="")),Listes!$A$68,IF(AND(M85="",J85&lt;&gt;""),Listes!$A$69,IF(AND(I85&lt;M85,O85=""),Listes!$A$70,IF(AND(L85&lt;K85,O85=""),Listes!$A$71,IF(AND(M85&lt;&gt;"",M85&lt;I85,N85=""),Listes!$A$72,IF(AND(Q85="",OR(J85&lt;&gt;"",K85&lt;&gt;"",L85&lt;&gt;"")),Listes!$A$73,""))))))</f>
        <v/>
      </c>
      <c r="Q85" s="277"/>
      <c r="R85" s="317">
        <f t="shared" si="5"/>
        <v>0</v>
      </c>
    </row>
    <row r="86" spans="1:18" ht="24.75" customHeight="1" x14ac:dyDescent="0.25">
      <c r="A86" s="121">
        <v>80</v>
      </c>
      <c r="B86" s="118" t="str">
        <f>IF('Dépenses sur factures'!B86="","",'Dépenses sur factures'!B86)</f>
        <v/>
      </c>
      <c r="C86" s="186" t="str">
        <f>IF('Dépenses sur factures'!C86="","",'Dépenses sur factures'!C86)</f>
        <v/>
      </c>
      <c r="D86" s="186" t="str">
        <f>IF('Dépenses sur factures'!D86="","",'Dépenses sur factures'!D86)</f>
        <v/>
      </c>
      <c r="E86" s="118" t="str">
        <f>IF('Dépenses sur factures'!E86="","",'Dépenses sur factures'!E86)</f>
        <v/>
      </c>
      <c r="F86" s="118" t="str">
        <f>IF('Dépenses sur factures'!F86="","",'Dépenses sur factures'!F86)</f>
        <v/>
      </c>
      <c r="G86" s="282" t="str">
        <f>IF('Dépenses sur factures'!G86="","",'Dépenses sur factures'!G86)</f>
        <v/>
      </c>
      <c r="H86" s="282" t="str">
        <f>IF('Dépenses sur factures'!H86="","",'Dépenses sur factures'!H86)</f>
        <v/>
      </c>
      <c r="I86" s="120" t="str">
        <f>IF('Dépenses sur factures'!I86="","",'Dépenses sur factures'!I86)</f>
        <v/>
      </c>
      <c r="J86" s="101"/>
      <c r="K86" s="283" t="str">
        <f t="shared" si="3"/>
        <v/>
      </c>
      <c r="L86" s="283" t="str">
        <f t="shared" si="4"/>
        <v/>
      </c>
      <c r="M86" s="101"/>
      <c r="N86" s="182"/>
      <c r="O86" s="183"/>
      <c r="P86" s="287" t="str">
        <f>IF(AND(OR(J86="KO",M86&lt;&gt;""),OR(J86="",K86="",L86="")),Listes!$A$68,IF(AND(M86="",J86&lt;&gt;""),Listes!$A$69,IF(AND(I86&lt;M86,O86=""),Listes!$A$70,IF(AND(L86&lt;K86,O86=""),Listes!$A$71,IF(AND(M86&lt;&gt;"",M86&lt;I86,N86=""),Listes!$A$72,IF(AND(Q86="",OR(J86&lt;&gt;"",K86&lt;&gt;"",L86&lt;&gt;"")),Listes!$A$73,""))))))</f>
        <v/>
      </c>
      <c r="Q86" s="277"/>
      <c r="R86" s="317">
        <f t="shared" si="5"/>
        <v>0</v>
      </c>
    </row>
    <row r="87" spans="1:18" ht="24.75" customHeight="1" x14ac:dyDescent="0.25">
      <c r="A87" s="121">
        <v>81</v>
      </c>
      <c r="B87" s="118" t="str">
        <f>IF('Dépenses sur factures'!B87="","",'Dépenses sur factures'!B87)</f>
        <v/>
      </c>
      <c r="C87" s="186" t="str">
        <f>IF('Dépenses sur factures'!C87="","",'Dépenses sur factures'!C87)</f>
        <v/>
      </c>
      <c r="D87" s="186" t="str">
        <f>IF('Dépenses sur factures'!D87="","",'Dépenses sur factures'!D87)</f>
        <v/>
      </c>
      <c r="E87" s="118" t="str">
        <f>IF('Dépenses sur factures'!E87="","",'Dépenses sur factures'!E87)</f>
        <v/>
      </c>
      <c r="F87" s="118" t="str">
        <f>IF('Dépenses sur factures'!F87="","",'Dépenses sur factures'!F87)</f>
        <v/>
      </c>
      <c r="G87" s="282" t="str">
        <f>IF('Dépenses sur factures'!G87="","",'Dépenses sur factures'!G87)</f>
        <v/>
      </c>
      <c r="H87" s="282" t="str">
        <f>IF('Dépenses sur factures'!H87="","",'Dépenses sur factures'!H87)</f>
        <v/>
      </c>
      <c r="I87" s="120" t="str">
        <f>IF('Dépenses sur factures'!I87="","",'Dépenses sur factures'!I87)</f>
        <v/>
      </c>
      <c r="J87" s="101"/>
      <c r="K87" s="283" t="str">
        <f t="shared" si="3"/>
        <v/>
      </c>
      <c r="L87" s="283" t="str">
        <f t="shared" si="4"/>
        <v/>
      </c>
      <c r="M87" s="101"/>
      <c r="N87" s="182"/>
      <c r="O87" s="183"/>
      <c r="P87" s="287" t="str">
        <f>IF(AND(OR(J87="KO",M87&lt;&gt;""),OR(J87="",K87="",L87="")),Listes!$A$68,IF(AND(M87="",J87&lt;&gt;""),Listes!$A$69,IF(AND(I87&lt;M87,O87=""),Listes!$A$70,IF(AND(L87&lt;K87,O87=""),Listes!$A$71,IF(AND(M87&lt;&gt;"",M87&lt;I87,N87=""),Listes!$A$72,IF(AND(Q87="",OR(J87&lt;&gt;"",K87&lt;&gt;"",L87&lt;&gt;"")),Listes!$A$73,""))))))</f>
        <v/>
      </c>
      <c r="Q87" s="277"/>
      <c r="R87" s="317">
        <f t="shared" si="5"/>
        <v>0</v>
      </c>
    </row>
    <row r="88" spans="1:18" ht="24.75" customHeight="1" x14ac:dyDescent="0.25">
      <c r="A88" s="121">
        <v>82</v>
      </c>
      <c r="B88" s="118" t="str">
        <f>IF('Dépenses sur factures'!B88="","",'Dépenses sur factures'!B88)</f>
        <v/>
      </c>
      <c r="C88" s="186" t="str">
        <f>IF('Dépenses sur factures'!C88="","",'Dépenses sur factures'!C88)</f>
        <v/>
      </c>
      <c r="D88" s="186" t="str">
        <f>IF('Dépenses sur factures'!D88="","",'Dépenses sur factures'!D88)</f>
        <v/>
      </c>
      <c r="E88" s="118" t="str">
        <f>IF('Dépenses sur factures'!E88="","",'Dépenses sur factures'!E88)</f>
        <v/>
      </c>
      <c r="F88" s="118" t="str">
        <f>IF('Dépenses sur factures'!F88="","",'Dépenses sur factures'!F88)</f>
        <v/>
      </c>
      <c r="G88" s="282" t="str">
        <f>IF('Dépenses sur factures'!G88="","",'Dépenses sur factures'!G88)</f>
        <v/>
      </c>
      <c r="H88" s="282" t="str">
        <f>IF('Dépenses sur factures'!H88="","",'Dépenses sur factures'!H88)</f>
        <v/>
      </c>
      <c r="I88" s="120" t="str">
        <f>IF('Dépenses sur factures'!I88="","",'Dépenses sur factures'!I88)</f>
        <v/>
      </c>
      <c r="J88" s="101"/>
      <c r="K88" s="283" t="str">
        <f t="shared" si="3"/>
        <v/>
      </c>
      <c r="L88" s="283" t="str">
        <f t="shared" si="4"/>
        <v/>
      </c>
      <c r="M88" s="101"/>
      <c r="N88" s="182"/>
      <c r="O88" s="183"/>
      <c r="P88" s="287" t="str">
        <f>IF(AND(OR(J88="KO",M88&lt;&gt;""),OR(J88="",K88="",L88="")),Listes!$A$68,IF(AND(M88="",J88&lt;&gt;""),Listes!$A$69,IF(AND(I88&lt;M88,O88=""),Listes!$A$70,IF(AND(L88&lt;K88,O88=""),Listes!$A$71,IF(AND(M88&lt;&gt;"",M88&lt;I88,N88=""),Listes!$A$72,IF(AND(Q88="",OR(J88&lt;&gt;"",K88&lt;&gt;"",L88&lt;&gt;"")),Listes!$A$73,""))))))</f>
        <v/>
      </c>
      <c r="Q88" s="277"/>
      <c r="R88" s="317">
        <f t="shared" si="5"/>
        <v>0</v>
      </c>
    </row>
    <row r="89" spans="1:18" ht="24.75" customHeight="1" x14ac:dyDescent="0.25">
      <c r="A89" s="121">
        <v>83</v>
      </c>
      <c r="B89" s="118" t="str">
        <f>IF('Dépenses sur factures'!B89="","",'Dépenses sur factures'!B89)</f>
        <v/>
      </c>
      <c r="C89" s="186" t="str">
        <f>IF('Dépenses sur factures'!C89="","",'Dépenses sur factures'!C89)</f>
        <v/>
      </c>
      <c r="D89" s="186" t="str">
        <f>IF('Dépenses sur factures'!D89="","",'Dépenses sur factures'!D89)</f>
        <v/>
      </c>
      <c r="E89" s="118" t="str">
        <f>IF('Dépenses sur factures'!E89="","",'Dépenses sur factures'!E89)</f>
        <v/>
      </c>
      <c r="F89" s="118" t="str">
        <f>IF('Dépenses sur factures'!F89="","",'Dépenses sur factures'!F89)</f>
        <v/>
      </c>
      <c r="G89" s="282" t="str">
        <f>IF('Dépenses sur factures'!G89="","",'Dépenses sur factures'!G89)</f>
        <v/>
      </c>
      <c r="H89" s="282" t="str">
        <f>IF('Dépenses sur factures'!H89="","",'Dépenses sur factures'!H89)</f>
        <v/>
      </c>
      <c r="I89" s="120" t="str">
        <f>IF('Dépenses sur factures'!I89="","",'Dépenses sur factures'!I89)</f>
        <v/>
      </c>
      <c r="J89" s="101"/>
      <c r="K89" s="283" t="str">
        <f t="shared" si="3"/>
        <v/>
      </c>
      <c r="L89" s="283" t="str">
        <f t="shared" si="4"/>
        <v/>
      </c>
      <c r="M89" s="101"/>
      <c r="N89" s="182"/>
      <c r="O89" s="183"/>
      <c r="P89" s="287" t="str">
        <f>IF(AND(OR(J89="KO",M89&lt;&gt;""),OR(J89="",K89="",L89="")),Listes!$A$68,IF(AND(M89="",J89&lt;&gt;""),Listes!$A$69,IF(AND(I89&lt;M89,O89=""),Listes!$A$70,IF(AND(L89&lt;K89,O89=""),Listes!$A$71,IF(AND(M89&lt;&gt;"",M89&lt;I89,N89=""),Listes!$A$72,IF(AND(Q89="",OR(J89&lt;&gt;"",K89&lt;&gt;"",L89&lt;&gt;"")),Listes!$A$73,""))))))</f>
        <v/>
      </c>
      <c r="Q89" s="277"/>
      <c r="R89" s="317">
        <f t="shared" si="5"/>
        <v>0</v>
      </c>
    </row>
    <row r="90" spans="1:18" ht="24.75" customHeight="1" x14ac:dyDescent="0.25">
      <c r="A90" s="121">
        <v>84</v>
      </c>
      <c r="B90" s="118" t="str">
        <f>IF('Dépenses sur factures'!B90="","",'Dépenses sur factures'!B90)</f>
        <v/>
      </c>
      <c r="C90" s="186" t="str">
        <f>IF('Dépenses sur factures'!C90="","",'Dépenses sur factures'!C90)</f>
        <v/>
      </c>
      <c r="D90" s="186" t="str">
        <f>IF('Dépenses sur factures'!D90="","",'Dépenses sur factures'!D90)</f>
        <v/>
      </c>
      <c r="E90" s="118" t="str">
        <f>IF('Dépenses sur factures'!E90="","",'Dépenses sur factures'!E90)</f>
        <v/>
      </c>
      <c r="F90" s="118" t="str">
        <f>IF('Dépenses sur factures'!F90="","",'Dépenses sur factures'!F90)</f>
        <v/>
      </c>
      <c r="G90" s="282" t="str">
        <f>IF('Dépenses sur factures'!G90="","",'Dépenses sur factures'!G90)</f>
        <v/>
      </c>
      <c r="H90" s="282" t="str">
        <f>IF('Dépenses sur factures'!H90="","",'Dépenses sur factures'!H90)</f>
        <v/>
      </c>
      <c r="I90" s="120" t="str">
        <f>IF('Dépenses sur factures'!I90="","",'Dépenses sur factures'!I90)</f>
        <v/>
      </c>
      <c r="J90" s="101"/>
      <c r="K90" s="283" t="str">
        <f t="shared" si="3"/>
        <v/>
      </c>
      <c r="L90" s="283" t="str">
        <f t="shared" si="4"/>
        <v/>
      </c>
      <c r="M90" s="101"/>
      <c r="N90" s="182"/>
      <c r="O90" s="183"/>
      <c r="P90" s="287" t="str">
        <f>IF(AND(OR(J90="KO",M90&lt;&gt;""),OR(J90="",K90="",L90="")),Listes!$A$68,IF(AND(M90="",J90&lt;&gt;""),Listes!$A$69,IF(AND(I90&lt;M90,O90=""),Listes!$A$70,IF(AND(L90&lt;K90,O90=""),Listes!$A$71,IF(AND(M90&lt;&gt;"",M90&lt;I90,N90=""),Listes!$A$72,IF(AND(Q90="",OR(J90&lt;&gt;"",K90&lt;&gt;"",L90&lt;&gt;"")),Listes!$A$73,""))))))</f>
        <v/>
      </c>
      <c r="Q90" s="277"/>
      <c r="R90" s="317">
        <f t="shared" si="5"/>
        <v>0</v>
      </c>
    </row>
    <row r="91" spans="1:18" ht="24.75" customHeight="1" x14ac:dyDescent="0.25">
      <c r="A91" s="121">
        <v>85</v>
      </c>
      <c r="B91" s="118" t="str">
        <f>IF('Dépenses sur factures'!B91="","",'Dépenses sur factures'!B91)</f>
        <v/>
      </c>
      <c r="C91" s="186" t="str">
        <f>IF('Dépenses sur factures'!C91="","",'Dépenses sur factures'!C91)</f>
        <v/>
      </c>
      <c r="D91" s="186" t="str">
        <f>IF('Dépenses sur factures'!D91="","",'Dépenses sur factures'!D91)</f>
        <v/>
      </c>
      <c r="E91" s="118" t="str">
        <f>IF('Dépenses sur factures'!E91="","",'Dépenses sur factures'!E91)</f>
        <v/>
      </c>
      <c r="F91" s="118" t="str">
        <f>IF('Dépenses sur factures'!F91="","",'Dépenses sur factures'!F91)</f>
        <v/>
      </c>
      <c r="G91" s="282" t="str">
        <f>IF('Dépenses sur factures'!G91="","",'Dépenses sur factures'!G91)</f>
        <v/>
      </c>
      <c r="H91" s="282" t="str">
        <f>IF('Dépenses sur factures'!H91="","",'Dépenses sur factures'!H91)</f>
        <v/>
      </c>
      <c r="I91" s="120" t="str">
        <f>IF('Dépenses sur factures'!I91="","",'Dépenses sur factures'!I91)</f>
        <v/>
      </c>
      <c r="J91" s="101"/>
      <c r="K91" s="283" t="str">
        <f t="shared" si="3"/>
        <v/>
      </c>
      <c r="L91" s="283" t="str">
        <f t="shared" si="4"/>
        <v/>
      </c>
      <c r="M91" s="101"/>
      <c r="N91" s="182"/>
      <c r="O91" s="183"/>
      <c r="P91" s="287" t="str">
        <f>IF(AND(OR(J91="KO",M91&lt;&gt;""),OR(J91="",K91="",L91="")),Listes!$A$68,IF(AND(M91="",J91&lt;&gt;""),Listes!$A$69,IF(AND(I91&lt;M91,O91=""),Listes!$A$70,IF(AND(L91&lt;K91,O91=""),Listes!$A$71,IF(AND(M91&lt;&gt;"",M91&lt;I91,N91=""),Listes!$A$72,IF(AND(Q91="",OR(J91&lt;&gt;"",K91&lt;&gt;"",L91&lt;&gt;"")),Listes!$A$73,""))))))</f>
        <v/>
      </c>
      <c r="Q91" s="277"/>
      <c r="R91" s="317">
        <f t="shared" si="5"/>
        <v>0</v>
      </c>
    </row>
    <row r="92" spans="1:18" ht="24.75" customHeight="1" x14ac:dyDescent="0.25">
      <c r="A92" s="121">
        <v>86</v>
      </c>
      <c r="B92" s="118" t="str">
        <f>IF('Dépenses sur factures'!B92="","",'Dépenses sur factures'!B92)</f>
        <v/>
      </c>
      <c r="C92" s="186" t="str">
        <f>IF('Dépenses sur factures'!C92="","",'Dépenses sur factures'!C92)</f>
        <v/>
      </c>
      <c r="D92" s="186" t="str">
        <f>IF('Dépenses sur factures'!D92="","",'Dépenses sur factures'!D92)</f>
        <v/>
      </c>
      <c r="E92" s="118" t="str">
        <f>IF('Dépenses sur factures'!E92="","",'Dépenses sur factures'!E92)</f>
        <v/>
      </c>
      <c r="F92" s="118" t="str">
        <f>IF('Dépenses sur factures'!F92="","",'Dépenses sur factures'!F92)</f>
        <v/>
      </c>
      <c r="G92" s="282" t="str">
        <f>IF('Dépenses sur factures'!G92="","",'Dépenses sur factures'!G92)</f>
        <v/>
      </c>
      <c r="H92" s="282" t="str">
        <f>IF('Dépenses sur factures'!H92="","",'Dépenses sur factures'!H92)</f>
        <v/>
      </c>
      <c r="I92" s="120" t="str">
        <f>IF('Dépenses sur factures'!I92="","",'Dépenses sur factures'!I92)</f>
        <v/>
      </c>
      <c r="J92" s="101"/>
      <c r="K92" s="283" t="str">
        <f t="shared" si="3"/>
        <v/>
      </c>
      <c r="L92" s="283" t="str">
        <f t="shared" si="4"/>
        <v/>
      </c>
      <c r="M92" s="101"/>
      <c r="N92" s="182"/>
      <c r="O92" s="183"/>
      <c r="P92" s="287" t="str">
        <f>IF(AND(OR(J92="KO",M92&lt;&gt;""),OR(J92="",K92="",L92="")),Listes!$A$68,IF(AND(M92="",J92&lt;&gt;""),Listes!$A$69,IF(AND(I92&lt;M92,O92=""),Listes!$A$70,IF(AND(L92&lt;K92,O92=""),Listes!$A$71,IF(AND(M92&lt;&gt;"",M92&lt;I92,N92=""),Listes!$A$72,IF(AND(Q92="",OR(J92&lt;&gt;"",K92&lt;&gt;"",L92&lt;&gt;"")),Listes!$A$73,""))))))</f>
        <v/>
      </c>
      <c r="Q92" s="277"/>
      <c r="R92" s="317">
        <f t="shared" si="5"/>
        <v>0</v>
      </c>
    </row>
    <row r="93" spans="1:18" ht="24.75" customHeight="1" x14ac:dyDescent="0.25">
      <c r="A93" s="121">
        <v>87</v>
      </c>
      <c r="B93" s="118" t="str">
        <f>IF('Dépenses sur factures'!B93="","",'Dépenses sur factures'!B93)</f>
        <v/>
      </c>
      <c r="C93" s="186" t="str">
        <f>IF('Dépenses sur factures'!C93="","",'Dépenses sur factures'!C93)</f>
        <v/>
      </c>
      <c r="D93" s="186" t="str">
        <f>IF('Dépenses sur factures'!D93="","",'Dépenses sur factures'!D93)</f>
        <v/>
      </c>
      <c r="E93" s="118" t="str">
        <f>IF('Dépenses sur factures'!E93="","",'Dépenses sur factures'!E93)</f>
        <v/>
      </c>
      <c r="F93" s="118" t="str">
        <f>IF('Dépenses sur factures'!F93="","",'Dépenses sur factures'!F93)</f>
        <v/>
      </c>
      <c r="G93" s="282" t="str">
        <f>IF('Dépenses sur factures'!G93="","",'Dépenses sur factures'!G93)</f>
        <v/>
      </c>
      <c r="H93" s="282" t="str">
        <f>IF('Dépenses sur factures'!H93="","",'Dépenses sur factures'!H93)</f>
        <v/>
      </c>
      <c r="I93" s="120" t="str">
        <f>IF('Dépenses sur factures'!I93="","",'Dépenses sur factures'!I93)</f>
        <v/>
      </c>
      <c r="J93" s="101"/>
      <c r="K93" s="283" t="str">
        <f t="shared" si="3"/>
        <v/>
      </c>
      <c r="L93" s="283" t="str">
        <f t="shared" si="4"/>
        <v/>
      </c>
      <c r="M93" s="101"/>
      <c r="N93" s="182"/>
      <c r="O93" s="183"/>
      <c r="P93" s="287" t="str">
        <f>IF(AND(OR(J93="KO",M93&lt;&gt;""),OR(J93="",K93="",L93="")),Listes!$A$68,IF(AND(M93="",J93&lt;&gt;""),Listes!$A$69,IF(AND(I93&lt;M93,O93=""),Listes!$A$70,IF(AND(L93&lt;K93,O93=""),Listes!$A$71,IF(AND(M93&lt;&gt;"",M93&lt;I93,N93=""),Listes!$A$72,IF(AND(Q93="",OR(J93&lt;&gt;"",K93&lt;&gt;"",L93&lt;&gt;"")),Listes!$A$73,""))))))</f>
        <v/>
      </c>
      <c r="Q93" s="277"/>
      <c r="R93" s="317">
        <f t="shared" si="5"/>
        <v>0</v>
      </c>
    </row>
    <row r="94" spans="1:18" ht="24.75" customHeight="1" x14ac:dyDescent="0.25">
      <c r="A94" s="121">
        <v>88</v>
      </c>
      <c r="B94" s="118" t="str">
        <f>IF('Dépenses sur factures'!B94="","",'Dépenses sur factures'!B94)</f>
        <v/>
      </c>
      <c r="C94" s="186" t="str">
        <f>IF('Dépenses sur factures'!C94="","",'Dépenses sur factures'!C94)</f>
        <v/>
      </c>
      <c r="D94" s="186" t="str">
        <f>IF('Dépenses sur factures'!D94="","",'Dépenses sur factures'!D94)</f>
        <v/>
      </c>
      <c r="E94" s="118" t="str">
        <f>IF('Dépenses sur factures'!E94="","",'Dépenses sur factures'!E94)</f>
        <v/>
      </c>
      <c r="F94" s="118" t="str">
        <f>IF('Dépenses sur factures'!F94="","",'Dépenses sur factures'!F94)</f>
        <v/>
      </c>
      <c r="G94" s="282" t="str">
        <f>IF('Dépenses sur factures'!G94="","",'Dépenses sur factures'!G94)</f>
        <v/>
      </c>
      <c r="H94" s="282" t="str">
        <f>IF('Dépenses sur factures'!H94="","",'Dépenses sur factures'!H94)</f>
        <v/>
      </c>
      <c r="I94" s="120" t="str">
        <f>IF('Dépenses sur factures'!I94="","",'Dépenses sur factures'!I94)</f>
        <v/>
      </c>
      <c r="J94" s="101"/>
      <c r="K94" s="283" t="str">
        <f t="shared" si="3"/>
        <v/>
      </c>
      <c r="L94" s="283" t="str">
        <f t="shared" si="4"/>
        <v/>
      </c>
      <c r="M94" s="101"/>
      <c r="N94" s="182"/>
      <c r="O94" s="183"/>
      <c r="P94" s="287" t="str">
        <f>IF(AND(OR(J94="KO",M94&lt;&gt;""),OR(J94="",K94="",L94="")),Listes!$A$68,IF(AND(M94="",J94&lt;&gt;""),Listes!$A$69,IF(AND(I94&lt;M94,O94=""),Listes!$A$70,IF(AND(L94&lt;K94,O94=""),Listes!$A$71,IF(AND(M94&lt;&gt;"",M94&lt;I94,N94=""),Listes!$A$72,IF(AND(Q94="",OR(J94&lt;&gt;"",K94&lt;&gt;"",L94&lt;&gt;"")),Listes!$A$73,""))))))</f>
        <v/>
      </c>
      <c r="Q94" s="277"/>
      <c r="R94" s="317">
        <f t="shared" si="5"/>
        <v>0</v>
      </c>
    </row>
    <row r="95" spans="1:18" ht="24.75" customHeight="1" x14ac:dyDescent="0.25">
      <c r="A95" s="121">
        <v>89</v>
      </c>
      <c r="B95" s="118" t="str">
        <f>IF('Dépenses sur factures'!B95="","",'Dépenses sur factures'!B95)</f>
        <v/>
      </c>
      <c r="C95" s="186" t="str">
        <f>IF('Dépenses sur factures'!C95="","",'Dépenses sur factures'!C95)</f>
        <v/>
      </c>
      <c r="D95" s="186" t="str">
        <f>IF('Dépenses sur factures'!D95="","",'Dépenses sur factures'!D95)</f>
        <v/>
      </c>
      <c r="E95" s="118" t="str">
        <f>IF('Dépenses sur factures'!E95="","",'Dépenses sur factures'!E95)</f>
        <v/>
      </c>
      <c r="F95" s="118" t="str">
        <f>IF('Dépenses sur factures'!F95="","",'Dépenses sur factures'!F95)</f>
        <v/>
      </c>
      <c r="G95" s="282" t="str">
        <f>IF('Dépenses sur factures'!G95="","",'Dépenses sur factures'!G95)</f>
        <v/>
      </c>
      <c r="H95" s="282" t="str">
        <f>IF('Dépenses sur factures'!H95="","",'Dépenses sur factures'!H95)</f>
        <v/>
      </c>
      <c r="I95" s="120" t="str">
        <f>IF('Dépenses sur factures'!I95="","",'Dépenses sur factures'!I95)</f>
        <v/>
      </c>
      <c r="J95" s="101"/>
      <c r="K95" s="283" t="str">
        <f t="shared" si="3"/>
        <v/>
      </c>
      <c r="L95" s="283" t="str">
        <f t="shared" si="4"/>
        <v/>
      </c>
      <c r="M95" s="101"/>
      <c r="N95" s="182"/>
      <c r="O95" s="183"/>
      <c r="P95" s="287" t="str">
        <f>IF(AND(OR(J95="KO",M95&lt;&gt;""),OR(J95="",K95="",L95="")),Listes!$A$68,IF(AND(M95="",J95&lt;&gt;""),Listes!$A$69,IF(AND(I95&lt;M95,O95=""),Listes!$A$70,IF(AND(L95&lt;K95,O95=""),Listes!$A$71,IF(AND(M95&lt;&gt;"",M95&lt;I95,N95=""),Listes!$A$72,IF(AND(Q95="",OR(J95&lt;&gt;"",K95&lt;&gt;"",L95&lt;&gt;"")),Listes!$A$73,""))))))</f>
        <v/>
      </c>
      <c r="Q95" s="277"/>
      <c r="R95" s="317">
        <f t="shared" si="5"/>
        <v>0</v>
      </c>
    </row>
    <row r="96" spans="1:18" ht="24.75" customHeight="1" x14ac:dyDescent="0.25">
      <c r="A96" s="121">
        <v>90</v>
      </c>
      <c r="B96" s="118" t="str">
        <f>IF('Dépenses sur factures'!B96="","",'Dépenses sur factures'!B96)</f>
        <v/>
      </c>
      <c r="C96" s="186" t="str">
        <f>IF('Dépenses sur factures'!C96="","",'Dépenses sur factures'!C96)</f>
        <v/>
      </c>
      <c r="D96" s="186" t="str">
        <f>IF('Dépenses sur factures'!D96="","",'Dépenses sur factures'!D96)</f>
        <v/>
      </c>
      <c r="E96" s="118" t="str">
        <f>IF('Dépenses sur factures'!E96="","",'Dépenses sur factures'!E96)</f>
        <v/>
      </c>
      <c r="F96" s="118" t="str">
        <f>IF('Dépenses sur factures'!F96="","",'Dépenses sur factures'!F96)</f>
        <v/>
      </c>
      <c r="G96" s="282" t="str">
        <f>IF('Dépenses sur factures'!G96="","",'Dépenses sur factures'!G96)</f>
        <v/>
      </c>
      <c r="H96" s="282" t="str">
        <f>IF('Dépenses sur factures'!H96="","",'Dépenses sur factures'!H96)</f>
        <v/>
      </c>
      <c r="I96" s="120" t="str">
        <f>IF('Dépenses sur factures'!I96="","",'Dépenses sur factures'!I96)</f>
        <v/>
      </c>
      <c r="J96" s="101"/>
      <c r="K96" s="283" t="str">
        <f t="shared" si="3"/>
        <v/>
      </c>
      <c r="L96" s="283" t="str">
        <f t="shared" si="4"/>
        <v/>
      </c>
      <c r="M96" s="101"/>
      <c r="N96" s="182"/>
      <c r="O96" s="183"/>
      <c r="P96" s="287" t="str">
        <f>IF(AND(OR(J96="KO",M96&lt;&gt;""),OR(J96="",K96="",L96="")),Listes!$A$68,IF(AND(M96="",J96&lt;&gt;""),Listes!$A$69,IF(AND(I96&lt;M96,O96=""),Listes!$A$70,IF(AND(L96&lt;K96,O96=""),Listes!$A$71,IF(AND(M96&lt;&gt;"",M96&lt;I96,N96=""),Listes!$A$72,IF(AND(Q96="",OR(J96&lt;&gt;"",K96&lt;&gt;"",L96&lt;&gt;"")),Listes!$A$73,""))))))</f>
        <v/>
      </c>
      <c r="Q96" s="277"/>
      <c r="R96" s="317">
        <f t="shared" si="5"/>
        <v>0</v>
      </c>
    </row>
    <row r="97" spans="1:18" ht="24.75" customHeight="1" x14ac:dyDescent="0.25">
      <c r="A97" s="121">
        <v>91</v>
      </c>
      <c r="B97" s="118" t="str">
        <f>IF('Dépenses sur factures'!B97="","",'Dépenses sur factures'!B97)</f>
        <v/>
      </c>
      <c r="C97" s="186" t="str">
        <f>IF('Dépenses sur factures'!C97="","",'Dépenses sur factures'!C97)</f>
        <v/>
      </c>
      <c r="D97" s="186" t="str">
        <f>IF('Dépenses sur factures'!D97="","",'Dépenses sur factures'!D97)</f>
        <v/>
      </c>
      <c r="E97" s="118" t="str">
        <f>IF('Dépenses sur factures'!E97="","",'Dépenses sur factures'!E97)</f>
        <v/>
      </c>
      <c r="F97" s="118" t="str">
        <f>IF('Dépenses sur factures'!F97="","",'Dépenses sur factures'!F97)</f>
        <v/>
      </c>
      <c r="G97" s="282" t="str">
        <f>IF('Dépenses sur factures'!G97="","",'Dépenses sur factures'!G97)</f>
        <v/>
      </c>
      <c r="H97" s="282" t="str">
        <f>IF('Dépenses sur factures'!H97="","",'Dépenses sur factures'!H97)</f>
        <v/>
      </c>
      <c r="I97" s="120" t="str">
        <f>IF('Dépenses sur factures'!I97="","",'Dépenses sur factures'!I97)</f>
        <v/>
      </c>
      <c r="J97" s="101"/>
      <c r="K97" s="283" t="str">
        <f t="shared" si="3"/>
        <v/>
      </c>
      <c r="L97" s="283" t="str">
        <f t="shared" si="4"/>
        <v/>
      </c>
      <c r="M97" s="101"/>
      <c r="N97" s="182"/>
      <c r="O97" s="183"/>
      <c r="P97" s="287" t="str">
        <f>IF(AND(OR(J97="KO",M97&lt;&gt;""),OR(J97="",K97="",L97="")),Listes!$A$68,IF(AND(M97="",J97&lt;&gt;""),Listes!$A$69,IF(AND(I97&lt;M97,O97=""),Listes!$A$70,IF(AND(L97&lt;K97,O97=""),Listes!$A$71,IF(AND(M97&lt;&gt;"",M97&lt;I97,N97=""),Listes!$A$72,IF(AND(Q97="",OR(J97&lt;&gt;"",K97&lt;&gt;"",L97&lt;&gt;"")),Listes!$A$73,""))))))</f>
        <v/>
      </c>
      <c r="Q97" s="277"/>
      <c r="R97" s="317">
        <f t="shared" si="5"/>
        <v>0</v>
      </c>
    </row>
    <row r="98" spans="1:18" ht="24.75" customHeight="1" x14ac:dyDescent="0.25">
      <c r="A98" s="121">
        <v>92</v>
      </c>
      <c r="B98" s="118" t="str">
        <f>IF('Dépenses sur factures'!B98="","",'Dépenses sur factures'!B98)</f>
        <v/>
      </c>
      <c r="C98" s="186" t="str">
        <f>IF('Dépenses sur factures'!C98="","",'Dépenses sur factures'!C98)</f>
        <v/>
      </c>
      <c r="D98" s="186" t="str">
        <f>IF('Dépenses sur factures'!D98="","",'Dépenses sur factures'!D98)</f>
        <v/>
      </c>
      <c r="E98" s="118" t="str">
        <f>IF('Dépenses sur factures'!E98="","",'Dépenses sur factures'!E98)</f>
        <v/>
      </c>
      <c r="F98" s="118" t="str">
        <f>IF('Dépenses sur factures'!F98="","",'Dépenses sur factures'!F98)</f>
        <v/>
      </c>
      <c r="G98" s="282" t="str">
        <f>IF('Dépenses sur factures'!G98="","",'Dépenses sur factures'!G98)</f>
        <v/>
      </c>
      <c r="H98" s="282" t="str">
        <f>IF('Dépenses sur factures'!H98="","",'Dépenses sur factures'!H98)</f>
        <v/>
      </c>
      <c r="I98" s="120" t="str">
        <f>IF('Dépenses sur factures'!I98="","",'Dépenses sur factures'!I98)</f>
        <v/>
      </c>
      <c r="J98" s="101"/>
      <c r="K98" s="283" t="str">
        <f t="shared" si="3"/>
        <v/>
      </c>
      <c r="L98" s="283" t="str">
        <f t="shared" si="4"/>
        <v/>
      </c>
      <c r="M98" s="101"/>
      <c r="N98" s="182"/>
      <c r="O98" s="183"/>
      <c r="P98" s="287" t="str">
        <f>IF(AND(OR(J98="KO",M98&lt;&gt;""),OR(J98="",K98="",L98="")),Listes!$A$68,IF(AND(M98="",J98&lt;&gt;""),Listes!$A$69,IF(AND(I98&lt;M98,O98=""),Listes!$A$70,IF(AND(L98&lt;K98,O98=""),Listes!$A$71,IF(AND(M98&lt;&gt;"",M98&lt;I98,N98=""),Listes!$A$72,IF(AND(Q98="",OR(J98&lt;&gt;"",K98&lt;&gt;"",L98&lt;&gt;"")),Listes!$A$73,""))))))</f>
        <v/>
      </c>
      <c r="Q98" s="277"/>
      <c r="R98" s="317">
        <f t="shared" si="5"/>
        <v>0</v>
      </c>
    </row>
    <row r="99" spans="1:18" ht="24.75" customHeight="1" x14ac:dyDescent="0.25">
      <c r="A99" s="121">
        <v>93</v>
      </c>
      <c r="B99" s="118" t="str">
        <f>IF('Dépenses sur factures'!B99="","",'Dépenses sur factures'!B99)</f>
        <v/>
      </c>
      <c r="C99" s="186" t="str">
        <f>IF('Dépenses sur factures'!C99="","",'Dépenses sur factures'!C99)</f>
        <v/>
      </c>
      <c r="D99" s="186" t="str">
        <f>IF('Dépenses sur factures'!D99="","",'Dépenses sur factures'!D99)</f>
        <v/>
      </c>
      <c r="E99" s="118" t="str">
        <f>IF('Dépenses sur factures'!E99="","",'Dépenses sur factures'!E99)</f>
        <v/>
      </c>
      <c r="F99" s="118" t="str">
        <f>IF('Dépenses sur factures'!F99="","",'Dépenses sur factures'!F99)</f>
        <v/>
      </c>
      <c r="G99" s="282" t="str">
        <f>IF('Dépenses sur factures'!G99="","",'Dépenses sur factures'!G99)</f>
        <v/>
      </c>
      <c r="H99" s="282" t="str">
        <f>IF('Dépenses sur factures'!H99="","",'Dépenses sur factures'!H99)</f>
        <v/>
      </c>
      <c r="I99" s="120" t="str">
        <f>IF('Dépenses sur factures'!I99="","",'Dépenses sur factures'!I99)</f>
        <v/>
      </c>
      <c r="J99" s="101"/>
      <c r="K99" s="283" t="str">
        <f t="shared" si="3"/>
        <v/>
      </c>
      <c r="L99" s="283" t="str">
        <f t="shared" si="4"/>
        <v/>
      </c>
      <c r="M99" s="101"/>
      <c r="N99" s="182"/>
      <c r="O99" s="183"/>
      <c r="P99" s="287" t="str">
        <f>IF(AND(OR(J99="KO",M99&lt;&gt;""),OR(J99="",K99="",L99="")),Listes!$A$68,IF(AND(M99="",J99&lt;&gt;""),Listes!$A$69,IF(AND(I99&lt;M99,O99=""),Listes!$A$70,IF(AND(L99&lt;K99,O99=""),Listes!$A$71,IF(AND(M99&lt;&gt;"",M99&lt;I99,N99=""),Listes!$A$72,IF(AND(Q99="",OR(J99&lt;&gt;"",K99&lt;&gt;"",L99&lt;&gt;"")),Listes!$A$73,""))))))</f>
        <v/>
      </c>
      <c r="Q99" s="277"/>
      <c r="R99" s="317">
        <f t="shared" si="5"/>
        <v>0</v>
      </c>
    </row>
    <row r="100" spans="1:18" ht="24.75" customHeight="1" x14ac:dyDescent="0.25">
      <c r="A100" s="121">
        <v>94</v>
      </c>
      <c r="B100" s="118" t="str">
        <f>IF('Dépenses sur factures'!B100="","",'Dépenses sur factures'!B100)</f>
        <v/>
      </c>
      <c r="C100" s="186" t="str">
        <f>IF('Dépenses sur factures'!C100="","",'Dépenses sur factures'!C100)</f>
        <v/>
      </c>
      <c r="D100" s="186" t="str">
        <f>IF('Dépenses sur factures'!D100="","",'Dépenses sur factures'!D100)</f>
        <v/>
      </c>
      <c r="E100" s="118" t="str">
        <f>IF('Dépenses sur factures'!E100="","",'Dépenses sur factures'!E100)</f>
        <v/>
      </c>
      <c r="F100" s="118" t="str">
        <f>IF('Dépenses sur factures'!F100="","",'Dépenses sur factures'!F100)</f>
        <v/>
      </c>
      <c r="G100" s="282" t="str">
        <f>IF('Dépenses sur factures'!G100="","",'Dépenses sur factures'!G100)</f>
        <v/>
      </c>
      <c r="H100" s="282" t="str">
        <f>IF('Dépenses sur factures'!H100="","",'Dépenses sur factures'!H100)</f>
        <v/>
      </c>
      <c r="I100" s="120" t="str">
        <f>IF('Dépenses sur factures'!I100="","",'Dépenses sur factures'!I100)</f>
        <v/>
      </c>
      <c r="J100" s="101"/>
      <c r="K100" s="283" t="str">
        <f t="shared" si="3"/>
        <v/>
      </c>
      <c r="L100" s="283" t="str">
        <f t="shared" si="4"/>
        <v/>
      </c>
      <c r="M100" s="101"/>
      <c r="N100" s="182"/>
      <c r="O100" s="183"/>
      <c r="P100" s="287" t="str">
        <f>IF(AND(OR(J100="KO",M100&lt;&gt;""),OR(J100="",K100="",L100="")),Listes!$A$68,IF(AND(M100="",J100&lt;&gt;""),Listes!$A$69,IF(AND(I100&lt;M100,O100=""),Listes!$A$70,IF(AND(L100&lt;K100,O100=""),Listes!$A$71,IF(AND(M100&lt;&gt;"",M100&lt;I100,N100=""),Listes!$A$72,IF(AND(Q100="",OR(J100&lt;&gt;"",K100&lt;&gt;"",L100&lt;&gt;"")),Listes!$A$73,""))))))</f>
        <v/>
      </c>
      <c r="Q100" s="277"/>
      <c r="R100" s="317">
        <f t="shared" si="5"/>
        <v>0</v>
      </c>
    </row>
    <row r="101" spans="1:18" ht="24.75" customHeight="1" x14ac:dyDescent="0.25">
      <c r="A101" s="121">
        <v>95</v>
      </c>
      <c r="B101" s="118" t="str">
        <f>IF('Dépenses sur factures'!B101="","",'Dépenses sur factures'!B101)</f>
        <v/>
      </c>
      <c r="C101" s="186" t="str">
        <f>IF('Dépenses sur factures'!C101="","",'Dépenses sur factures'!C101)</f>
        <v/>
      </c>
      <c r="D101" s="186" t="str">
        <f>IF('Dépenses sur factures'!D101="","",'Dépenses sur factures'!D101)</f>
        <v/>
      </c>
      <c r="E101" s="118" t="str">
        <f>IF('Dépenses sur factures'!E101="","",'Dépenses sur factures'!E101)</f>
        <v/>
      </c>
      <c r="F101" s="118" t="str">
        <f>IF('Dépenses sur factures'!F101="","",'Dépenses sur factures'!F101)</f>
        <v/>
      </c>
      <c r="G101" s="282" t="str">
        <f>IF('Dépenses sur factures'!G101="","",'Dépenses sur factures'!G101)</f>
        <v/>
      </c>
      <c r="H101" s="282" t="str">
        <f>IF('Dépenses sur factures'!H101="","",'Dépenses sur factures'!H101)</f>
        <v/>
      </c>
      <c r="I101" s="120" t="str">
        <f>IF('Dépenses sur factures'!I101="","",'Dépenses sur factures'!I101)</f>
        <v/>
      </c>
      <c r="J101" s="101"/>
      <c r="K101" s="283" t="str">
        <f t="shared" si="3"/>
        <v/>
      </c>
      <c r="L101" s="283" t="str">
        <f t="shared" si="4"/>
        <v/>
      </c>
      <c r="M101" s="101"/>
      <c r="N101" s="182"/>
      <c r="O101" s="183"/>
      <c r="P101" s="287" t="str">
        <f>IF(AND(OR(J101="KO",M101&lt;&gt;""),OR(J101="",K101="",L101="")),Listes!$A$68,IF(AND(M101="",J101&lt;&gt;""),Listes!$A$69,IF(AND(I101&lt;M101,O101=""),Listes!$A$70,IF(AND(L101&lt;K101,O101=""),Listes!$A$71,IF(AND(M101&lt;&gt;"",M101&lt;I101,N101=""),Listes!$A$72,IF(AND(Q101="",OR(J101&lt;&gt;"",K101&lt;&gt;"",L101&lt;&gt;"")),Listes!$A$73,""))))))</f>
        <v/>
      </c>
      <c r="Q101" s="277"/>
      <c r="R101" s="317">
        <f t="shared" si="5"/>
        <v>0</v>
      </c>
    </row>
    <row r="102" spans="1:18" ht="24.75" customHeight="1" x14ac:dyDescent="0.25">
      <c r="A102" s="121">
        <v>96</v>
      </c>
      <c r="B102" s="118" t="str">
        <f>IF('Dépenses sur factures'!B102="","",'Dépenses sur factures'!B102)</f>
        <v/>
      </c>
      <c r="C102" s="186" t="str">
        <f>IF('Dépenses sur factures'!C102="","",'Dépenses sur factures'!C102)</f>
        <v/>
      </c>
      <c r="D102" s="186" t="str">
        <f>IF('Dépenses sur factures'!D102="","",'Dépenses sur factures'!D102)</f>
        <v/>
      </c>
      <c r="E102" s="118" t="str">
        <f>IF('Dépenses sur factures'!E102="","",'Dépenses sur factures'!E102)</f>
        <v/>
      </c>
      <c r="F102" s="118" t="str">
        <f>IF('Dépenses sur factures'!F102="","",'Dépenses sur factures'!F102)</f>
        <v/>
      </c>
      <c r="G102" s="282" t="str">
        <f>IF('Dépenses sur factures'!G102="","",'Dépenses sur factures'!G102)</f>
        <v/>
      </c>
      <c r="H102" s="282" t="str">
        <f>IF('Dépenses sur factures'!H102="","",'Dépenses sur factures'!H102)</f>
        <v/>
      </c>
      <c r="I102" s="120" t="str">
        <f>IF('Dépenses sur factures'!I102="","",'Dépenses sur factures'!I102)</f>
        <v/>
      </c>
      <c r="J102" s="101"/>
      <c r="K102" s="283" t="str">
        <f t="shared" si="3"/>
        <v/>
      </c>
      <c r="L102" s="283" t="str">
        <f t="shared" si="4"/>
        <v/>
      </c>
      <c r="M102" s="101"/>
      <c r="N102" s="182"/>
      <c r="O102" s="183"/>
      <c r="P102" s="287" t="str">
        <f>IF(AND(OR(J102="KO",M102&lt;&gt;""),OR(J102="",K102="",L102="")),Listes!$A$68,IF(AND(M102="",J102&lt;&gt;""),Listes!$A$69,IF(AND(I102&lt;M102,O102=""),Listes!$A$70,IF(AND(L102&lt;K102,O102=""),Listes!$A$71,IF(AND(M102&lt;&gt;"",M102&lt;I102,N102=""),Listes!$A$72,IF(AND(Q102="",OR(J102&lt;&gt;"",K102&lt;&gt;"",L102&lt;&gt;"")),Listes!$A$73,""))))))</f>
        <v/>
      </c>
      <c r="Q102" s="277"/>
      <c r="R102" s="317">
        <f t="shared" si="5"/>
        <v>0</v>
      </c>
    </row>
    <row r="103" spans="1:18" ht="24.75" customHeight="1" x14ac:dyDescent="0.25">
      <c r="A103" s="121">
        <v>97</v>
      </c>
      <c r="B103" s="118" t="str">
        <f>IF('Dépenses sur factures'!B103="","",'Dépenses sur factures'!B103)</f>
        <v/>
      </c>
      <c r="C103" s="186" t="str">
        <f>IF('Dépenses sur factures'!C103="","",'Dépenses sur factures'!C103)</f>
        <v/>
      </c>
      <c r="D103" s="186" t="str">
        <f>IF('Dépenses sur factures'!D103="","",'Dépenses sur factures'!D103)</f>
        <v/>
      </c>
      <c r="E103" s="118" t="str">
        <f>IF('Dépenses sur factures'!E103="","",'Dépenses sur factures'!E103)</f>
        <v/>
      </c>
      <c r="F103" s="118" t="str">
        <f>IF('Dépenses sur factures'!F103="","",'Dépenses sur factures'!F103)</f>
        <v/>
      </c>
      <c r="G103" s="282" t="str">
        <f>IF('Dépenses sur factures'!G103="","",'Dépenses sur factures'!G103)</f>
        <v/>
      </c>
      <c r="H103" s="282" t="str">
        <f>IF('Dépenses sur factures'!H103="","",'Dépenses sur factures'!H103)</f>
        <v/>
      </c>
      <c r="I103" s="120" t="str">
        <f>IF('Dépenses sur factures'!I103="","",'Dépenses sur factures'!I103)</f>
        <v/>
      </c>
      <c r="J103" s="101"/>
      <c r="K103" s="283" t="str">
        <f t="shared" si="3"/>
        <v/>
      </c>
      <c r="L103" s="283" t="str">
        <f t="shared" si="4"/>
        <v/>
      </c>
      <c r="M103" s="101"/>
      <c r="N103" s="182"/>
      <c r="O103" s="183"/>
      <c r="P103" s="287" t="str">
        <f>IF(AND(OR(J103="KO",M103&lt;&gt;""),OR(J103="",K103="",L103="")),Listes!$A$68,IF(AND(M103="",J103&lt;&gt;""),Listes!$A$69,IF(AND(I103&lt;M103,O103=""),Listes!$A$70,IF(AND(L103&lt;K103,O103=""),Listes!$A$71,IF(AND(M103&lt;&gt;"",M103&lt;I103,N103=""),Listes!$A$72,IF(AND(Q103="",OR(J103&lt;&gt;"",K103&lt;&gt;"",L103&lt;&gt;"")),Listes!$A$73,""))))))</f>
        <v/>
      </c>
      <c r="Q103" s="277"/>
      <c r="R103" s="317">
        <f t="shared" si="5"/>
        <v>0</v>
      </c>
    </row>
    <row r="104" spans="1:18" ht="24.75" customHeight="1" x14ac:dyDescent="0.25">
      <c r="A104" s="121">
        <v>98</v>
      </c>
      <c r="B104" s="118" t="str">
        <f>IF('Dépenses sur factures'!B104="","",'Dépenses sur factures'!B104)</f>
        <v/>
      </c>
      <c r="C104" s="186" t="str">
        <f>IF('Dépenses sur factures'!C104="","",'Dépenses sur factures'!C104)</f>
        <v/>
      </c>
      <c r="D104" s="186" t="str">
        <f>IF('Dépenses sur factures'!D104="","",'Dépenses sur factures'!D104)</f>
        <v/>
      </c>
      <c r="E104" s="118" t="str">
        <f>IF('Dépenses sur factures'!E104="","",'Dépenses sur factures'!E104)</f>
        <v/>
      </c>
      <c r="F104" s="118" t="str">
        <f>IF('Dépenses sur factures'!F104="","",'Dépenses sur factures'!F104)</f>
        <v/>
      </c>
      <c r="G104" s="282" t="str">
        <f>IF('Dépenses sur factures'!G104="","",'Dépenses sur factures'!G104)</f>
        <v/>
      </c>
      <c r="H104" s="282" t="str">
        <f>IF('Dépenses sur factures'!H104="","",'Dépenses sur factures'!H104)</f>
        <v/>
      </c>
      <c r="I104" s="120" t="str">
        <f>IF('Dépenses sur factures'!I104="","",'Dépenses sur factures'!I104)</f>
        <v/>
      </c>
      <c r="J104" s="101"/>
      <c r="K104" s="283" t="str">
        <f t="shared" si="3"/>
        <v/>
      </c>
      <c r="L104" s="283" t="str">
        <f t="shared" si="4"/>
        <v/>
      </c>
      <c r="M104" s="101"/>
      <c r="N104" s="182"/>
      <c r="O104" s="183"/>
      <c r="P104" s="287" t="str">
        <f>IF(AND(OR(J104="KO",M104&lt;&gt;""),OR(J104="",K104="",L104="")),Listes!$A$68,IF(AND(M104="",J104&lt;&gt;""),Listes!$A$69,IF(AND(I104&lt;M104,O104=""),Listes!$A$70,IF(AND(L104&lt;K104,O104=""),Listes!$A$71,IF(AND(M104&lt;&gt;"",M104&lt;I104,N104=""),Listes!$A$72,IF(AND(Q104="",OR(J104&lt;&gt;"",K104&lt;&gt;"",L104&lt;&gt;"")),Listes!$A$73,""))))))</f>
        <v/>
      </c>
      <c r="Q104" s="277"/>
      <c r="R104" s="317">
        <f t="shared" si="5"/>
        <v>0</v>
      </c>
    </row>
    <row r="105" spans="1:18" ht="24.75" customHeight="1" x14ac:dyDescent="0.25">
      <c r="A105" s="121">
        <v>99</v>
      </c>
      <c r="B105" s="118" t="str">
        <f>IF('Dépenses sur factures'!B105="","",'Dépenses sur factures'!B105)</f>
        <v/>
      </c>
      <c r="C105" s="186" t="str">
        <f>IF('Dépenses sur factures'!C105="","",'Dépenses sur factures'!C105)</f>
        <v/>
      </c>
      <c r="D105" s="186" t="str">
        <f>IF('Dépenses sur factures'!D105="","",'Dépenses sur factures'!D105)</f>
        <v/>
      </c>
      <c r="E105" s="118" t="str">
        <f>IF('Dépenses sur factures'!E105="","",'Dépenses sur factures'!E105)</f>
        <v/>
      </c>
      <c r="F105" s="118" t="str">
        <f>IF('Dépenses sur factures'!F105="","",'Dépenses sur factures'!F105)</f>
        <v/>
      </c>
      <c r="G105" s="282" t="str">
        <f>IF('Dépenses sur factures'!G105="","",'Dépenses sur factures'!G105)</f>
        <v/>
      </c>
      <c r="H105" s="282" t="str">
        <f>IF('Dépenses sur factures'!H105="","",'Dépenses sur factures'!H105)</f>
        <v/>
      </c>
      <c r="I105" s="120" t="str">
        <f>IF('Dépenses sur factures'!I105="","",'Dépenses sur factures'!I105)</f>
        <v/>
      </c>
      <c r="J105" s="101"/>
      <c r="K105" s="283" t="str">
        <f t="shared" si="3"/>
        <v/>
      </c>
      <c r="L105" s="283" t="str">
        <f t="shared" si="4"/>
        <v/>
      </c>
      <c r="M105" s="101"/>
      <c r="N105" s="182"/>
      <c r="O105" s="183"/>
      <c r="P105" s="287" t="str">
        <f>IF(AND(OR(J105="KO",M105&lt;&gt;""),OR(J105="",K105="",L105="")),Listes!$A$68,IF(AND(M105="",J105&lt;&gt;""),Listes!$A$69,IF(AND(I105&lt;M105,O105=""),Listes!$A$70,IF(AND(L105&lt;K105,O105=""),Listes!$A$71,IF(AND(M105&lt;&gt;"",M105&lt;I105,N105=""),Listes!$A$72,IF(AND(Q105="",OR(J105&lt;&gt;"",K105&lt;&gt;"",L105&lt;&gt;"")),Listes!$A$73,""))))))</f>
        <v/>
      </c>
      <c r="Q105" s="277"/>
      <c r="R105" s="317">
        <f t="shared" si="5"/>
        <v>0</v>
      </c>
    </row>
    <row r="106" spans="1:18" ht="24.75" customHeight="1" x14ac:dyDescent="0.25">
      <c r="A106" s="121">
        <v>100</v>
      </c>
      <c r="B106" s="118" t="str">
        <f>IF('Dépenses sur factures'!B106="","",'Dépenses sur factures'!B106)</f>
        <v/>
      </c>
      <c r="C106" s="186" t="str">
        <f>IF('Dépenses sur factures'!C106="","",'Dépenses sur factures'!C106)</f>
        <v/>
      </c>
      <c r="D106" s="186" t="str">
        <f>IF('Dépenses sur factures'!D106="","",'Dépenses sur factures'!D106)</f>
        <v/>
      </c>
      <c r="E106" s="118" t="str">
        <f>IF('Dépenses sur factures'!E106="","",'Dépenses sur factures'!E106)</f>
        <v/>
      </c>
      <c r="F106" s="118" t="str">
        <f>IF('Dépenses sur factures'!F106="","",'Dépenses sur factures'!F106)</f>
        <v/>
      </c>
      <c r="G106" s="282" t="str">
        <f>IF('Dépenses sur factures'!G106="","",'Dépenses sur factures'!G106)</f>
        <v/>
      </c>
      <c r="H106" s="282" t="str">
        <f>IF('Dépenses sur factures'!H106="","",'Dépenses sur factures'!H106)</f>
        <v/>
      </c>
      <c r="I106" s="120" t="str">
        <f>IF('Dépenses sur factures'!I106="","",'Dépenses sur factures'!I106)</f>
        <v/>
      </c>
      <c r="J106" s="101"/>
      <c r="K106" s="283" t="str">
        <f t="shared" si="3"/>
        <v/>
      </c>
      <c r="L106" s="283" t="str">
        <f t="shared" si="4"/>
        <v/>
      </c>
      <c r="M106" s="101"/>
      <c r="N106" s="182"/>
      <c r="O106" s="183"/>
      <c r="P106" s="287" t="str">
        <f>IF(AND(OR(J106="KO",M106&lt;&gt;""),OR(J106="",K106="",L106="")),Listes!$A$68,IF(AND(M106="",J106&lt;&gt;""),Listes!$A$69,IF(AND(I106&lt;M106,O106=""),Listes!$A$70,IF(AND(L106&lt;K106,O106=""),Listes!$A$71,IF(AND(M106&lt;&gt;"",M106&lt;I106,N106=""),Listes!$A$72,IF(AND(Q106="",OR(J106&lt;&gt;"",K106&lt;&gt;"",L106&lt;&gt;"")),Listes!$A$73,""))))))</f>
        <v/>
      </c>
      <c r="Q106" s="277"/>
      <c r="R106" s="317">
        <f t="shared" si="5"/>
        <v>0</v>
      </c>
    </row>
    <row r="107" spans="1:18" ht="24.75" customHeight="1" x14ac:dyDescent="0.25">
      <c r="A107" s="121">
        <v>101</v>
      </c>
      <c r="B107" s="118" t="str">
        <f>IF('Dépenses sur factures'!B107="","",'Dépenses sur factures'!B107)</f>
        <v/>
      </c>
      <c r="C107" s="186" t="str">
        <f>IF('Dépenses sur factures'!C107="","",'Dépenses sur factures'!C107)</f>
        <v/>
      </c>
      <c r="D107" s="186" t="str">
        <f>IF('Dépenses sur factures'!D107="","",'Dépenses sur factures'!D107)</f>
        <v/>
      </c>
      <c r="E107" s="118" t="str">
        <f>IF('Dépenses sur factures'!E107="","",'Dépenses sur factures'!E107)</f>
        <v/>
      </c>
      <c r="F107" s="118" t="str">
        <f>IF('Dépenses sur factures'!F107="","",'Dépenses sur factures'!F107)</f>
        <v/>
      </c>
      <c r="G107" s="282" t="str">
        <f>IF('Dépenses sur factures'!G107="","",'Dépenses sur factures'!G107)</f>
        <v/>
      </c>
      <c r="H107" s="282" t="str">
        <f>IF('Dépenses sur factures'!H107="","",'Dépenses sur factures'!H107)</f>
        <v/>
      </c>
      <c r="I107" s="120" t="str">
        <f>IF('Dépenses sur factures'!I107="","",'Dépenses sur factures'!I107)</f>
        <v/>
      </c>
      <c r="J107" s="101"/>
      <c r="K107" s="283" t="str">
        <f t="shared" si="3"/>
        <v/>
      </c>
      <c r="L107" s="283" t="str">
        <f t="shared" si="4"/>
        <v/>
      </c>
      <c r="M107" s="101"/>
      <c r="N107" s="182"/>
      <c r="O107" s="183"/>
      <c r="P107" s="287" t="str">
        <f>IF(AND(OR(J107="KO",M107&lt;&gt;""),OR(J107="",K107="",L107="")),Listes!$A$68,IF(AND(M107="",J107&lt;&gt;""),Listes!$A$69,IF(AND(I107&lt;M107,O107=""),Listes!$A$70,IF(AND(L107&lt;K107,O107=""),Listes!$A$71,IF(AND(M107&lt;&gt;"",M107&lt;I107,N107=""),Listes!$A$72,IF(AND(Q107="",OR(J107&lt;&gt;"",K107&lt;&gt;"",L107&lt;&gt;"")),Listes!$A$73,""))))))</f>
        <v/>
      </c>
      <c r="Q107" s="277"/>
      <c r="R107" s="317">
        <f t="shared" si="5"/>
        <v>0</v>
      </c>
    </row>
    <row r="108" spans="1:18" ht="24.75" customHeight="1" x14ac:dyDescent="0.25">
      <c r="A108" s="121">
        <v>102</v>
      </c>
      <c r="B108" s="118" t="str">
        <f>IF('Dépenses sur factures'!B108="","",'Dépenses sur factures'!B108)</f>
        <v/>
      </c>
      <c r="C108" s="186" t="str">
        <f>IF('Dépenses sur factures'!C108="","",'Dépenses sur factures'!C108)</f>
        <v/>
      </c>
      <c r="D108" s="186" t="str">
        <f>IF('Dépenses sur factures'!D108="","",'Dépenses sur factures'!D108)</f>
        <v/>
      </c>
      <c r="E108" s="118" t="str">
        <f>IF('Dépenses sur factures'!E108="","",'Dépenses sur factures'!E108)</f>
        <v/>
      </c>
      <c r="F108" s="118" t="str">
        <f>IF('Dépenses sur factures'!F108="","",'Dépenses sur factures'!F108)</f>
        <v/>
      </c>
      <c r="G108" s="282" t="str">
        <f>IF('Dépenses sur factures'!G108="","",'Dépenses sur factures'!G108)</f>
        <v/>
      </c>
      <c r="H108" s="282" t="str">
        <f>IF('Dépenses sur factures'!H108="","",'Dépenses sur factures'!H108)</f>
        <v/>
      </c>
      <c r="I108" s="120" t="str">
        <f>IF('Dépenses sur factures'!I108="","",'Dépenses sur factures'!I108)</f>
        <v/>
      </c>
      <c r="J108" s="101"/>
      <c r="K108" s="283" t="str">
        <f t="shared" si="3"/>
        <v/>
      </c>
      <c r="L108" s="283" t="str">
        <f t="shared" si="4"/>
        <v/>
      </c>
      <c r="M108" s="101"/>
      <c r="N108" s="182"/>
      <c r="O108" s="183"/>
      <c r="P108" s="287" t="str">
        <f>IF(AND(OR(J108="KO",M108&lt;&gt;""),OR(J108="",K108="",L108="")),Listes!$A$68,IF(AND(M108="",J108&lt;&gt;""),Listes!$A$69,IF(AND(I108&lt;M108,O108=""),Listes!$A$70,IF(AND(L108&lt;K108,O108=""),Listes!$A$71,IF(AND(M108&lt;&gt;"",M108&lt;I108,N108=""),Listes!$A$72,IF(AND(Q108="",OR(J108&lt;&gt;"",K108&lt;&gt;"",L108&lt;&gt;"")),Listes!$A$73,""))))))</f>
        <v/>
      </c>
      <c r="Q108" s="277"/>
      <c r="R108" s="317">
        <f t="shared" si="5"/>
        <v>0</v>
      </c>
    </row>
    <row r="109" spans="1:18" ht="24.75" customHeight="1" x14ac:dyDescent="0.25">
      <c r="A109" s="121">
        <v>103</v>
      </c>
      <c r="B109" s="118" t="str">
        <f>IF('Dépenses sur factures'!B109="","",'Dépenses sur factures'!B109)</f>
        <v/>
      </c>
      <c r="C109" s="186" t="str">
        <f>IF('Dépenses sur factures'!C109="","",'Dépenses sur factures'!C109)</f>
        <v/>
      </c>
      <c r="D109" s="186" t="str">
        <f>IF('Dépenses sur factures'!D109="","",'Dépenses sur factures'!D109)</f>
        <v/>
      </c>
      <c r="E109" s="118" t="str">
        <f>IF('Dépenses sur factures'!E109="","",'Dépenses sur factures'!E109)</f>
        <v/>
      </c>
      <c r="F109" s="118" t="str">
        <f>IF('Dépenses sur factures'!F109="","",'Dépenses sur factures'!F109)</f>
        <v/>
      </c>
      <c r="G109" s="282" t="str">
        <f>IF('Dépenses sur factures'!G109="","",'Dépenses sur factures'!G109)</f>
        <v/>
      </c>
      <c r="H109" s="282" t="str">
        <f>IF('Dépenses sur factures'!H109="","",'Dépenses sur factures'!H109)</f>
        <v/>
      </c>
      <c r="I109" s="120" t="str">
        <f>IF('Dépenses sur factures'!I109="","",'Dépenses sur factures'!I109)</f>
        <v/>
      </c>
      <c r="J109" s="101"/>
      <c r="K109" s="283" t="str">
        <f t="shared" si="3"/>
        <v/>
      </c>
      <c r="L109" s="283" t="str">
        <f t="shared" si="4"/>
        <v/>
      </c>
      <c r="M109" s="101"/>
      <c r="N109" s="182"/>
      <c r="O109" s="183"/>
      <c r="P109" s="287" t="str">
        <f>IF(AND(OR(J109="KO",M109&lt;&gt;""),OR(J109="",K109="",L109="")),Listes!$A$68,IF(AND(M109="",J109&lt;&gt;""),Listes!$A$69,IF(AND(I109&lt;M109,O109=""),Listes!$A$70,IF(AND(L109&lt;K109,O109=""),Listes!$A$71,IF(AND(M109&lt;&gt;"",M109&lt;I109,N109=""),Listes!$A$72,IF(AND(Q109="",OR(J109&lt;&gt;"",K109&lt;&gt;"",L109&lt;&gt;"")),Listes!$A$73,""))))))</f>
        <v/>
      </c>
      <c r="Q109" s="277"/>
      <c r="R109" s="317">
        <f t="shared" si="5"/>
        <v>0</v>
      </c>
    </row>
    <row r="110" spans="1:18" ht="24.75" customHeight="1" x14ac:dyDescent="0.25">
      <c r="A110" s="121">
        <v>104</v>
      </c>
      <c r="B110" s="118" t="str">
        <f>IF('Dépenses sur factures'!B110="","",'Dépenses sur factures'!B110)</f>
        <v/>
      </c>
      <c r="C110" s="186" t="str">
        <f>IF('Dépenses sur factures'!C110="","",'Dépenses sur factures'!C110)</f>
        <v/>
      </c>
      <c r="D110" s="186" t="str">
        <f>IF('Dépenses sur factures'!D110="","",'Dépenses sur factures'!D110)</f>
        <v/>
      </c>
      <c r="E110" s="118" t="str">
        <f>IF('Dépenses sur factures'!E110="","",'Dépenses sur factures'!E110)</f>
        <v/>
      </c>
      <c r="F110" s="118" t="str">
        <f>IF('Dépenses sur factures'!F110="","",'Dépenses sur factures'!F110)</f>
        <v/>
      </c>
      <c r="G110" s="282" t="str">
        <f>IF('Dépenses sur factures'!G110="","",'Dépenses sur factures'!G110)</f>
        <v/>
      </c>
      <c r="H110" s="282" t="str">
        <f>IF('Dépenses sur factures'!H110="","",'Dépenses sur factures'!H110)</f>
        <v/>
      </c>
      <c r="I110" s="120" t="str">
        <f>IF('Dépenses sur factures'!I110="","",'Dépenses sur factures'!I110)</f>
        <v/>
      </c>
      <c r="J110" s="101"/>
      <c r="K110" s="283" t="str">
        <f t="shared" si="3"/>
        <v/>
      </c>
      <c r="L110" s="283" t="str">
        <f t="shared" si="4"/>
        <v/>
      </c>
      <c r="M110" s="101"/>
      <c r="N110" s="182"/>
      <c r="O110" s="183"/>
      <c r="P110" s="287" t="str">
        <f>IF(AND(OR(J110="KO",M110&lt;&gt;""),OR(J110="",K110="",L110="")),Listes!$A$68,IF(AND(M110="",J110&lt;&gt;""),Listes!$A$69,IF(AND(I110&lt;M110,O110=""),Listes!$A$70,IF(AND(L110&lt;K110,O110=""),Listes!$A$71,IF(AND(M110&lt;&gt;"",M110&lt;I110,N110=""),Listes!$A$72,IF(AND(Q110="",OR(J110&lt;&gt;"",K110&lt;&gt;"",L110&lt;&gt;"")),Listes!$A$73,""))))))</f>
        <v/>
      </c>
      <c r="Q110" s="277"/>
      <c r="R110" s="317">
        <f t="shared" si="5"/>
        <v>0</v>
      </c>
    </row>
    <row r="111" spans="1:18" ht="24.75" customHeight="1" x14ac:dyDescent="0.25">
      <c r="A111" s="121">
        <v>105</v>
      </c>
      <c r="B111" s="118" t="str">
        <f>IF('Dépenses sur factures'!B111="","",'Dépenses sur factures'!B111)</f>
        <v/>
      </c>
      <c r="C111" s="186" t="str">
        <f>IF('Dépenses sur factures'!C111="","",'Dépenses sur factures'!C111)</f>
        <v/>
      </c>
      <c r="D111" s="186" t="str">
        <f>IF('Dépenses sur factures'!D111="","",'Dépenses sur factures'!D111)</f>
        <v/>
      </c>
      <c r="E111" s="118" t="str">
        <f>IF('Dépenses sur factures'!E111="","",'Dépenses sur factures'!E111)</f>
        <v/>
      </c>
      <c r="F111" s="118" t="str">
        <f>IF('Dépenses sur factures'!F111="","",'Dépenses sur factures'!F111)</f>
        <v/>
      </c>
      <c r="G111" s="282" t="str">
        <f>IF('Dépenses sur factures'!G111="","",'Dépenses sur factures'!G111)</f>
        <v/>
      </c>
      <c r="H111" s="282" t="str">
        <f>IF('Dépenses sur factures'!H111="","",'Dépenses sur factures'!H111)</f>
        <v/>
      </c>
      <c r="I111" s="120" t="str">
        <f>IF('Dépenses sur factures'!I111="","",'Dépenses sur factures'!I111)</f>
        <v/>
      </c>
      <c r="J111" s="101"/>
      <c r="K111" s="283" t="str">
        <f t="shared" si="3"/>
        <v/>
      </c>
      <c r="L111" s="283" t="str">
        <f t="shared" si="4"/>
        <v/>
      </c>
      <c r="M111" s="101"/>
      <c r="N111" s="182"/>
      <c r="O111" s="183"/>
      <c r="P111" s="287" t="str">
        <f>IF(AND(OR(J111="KO",M111&lt;&gt;""),OR(J111="",K111="",L111="")),Listes!$A$68,IF(AND(M111="",J111&lt;&gt;""),Listes!$A$69,IF(AND(I111&lt;M111,O111=""),Listes!$A$70,IF(AND(L111&lt;K111,O111=""),Listes!$A$71,IF(AND(M111&lt;&gt;"",M111&lt;I111,N111=""),Listes!$A$72,IF(AND(Q111="",OR(J111&lt;&gt;"",K111&lt;&gt;"",L111&lt;&gt;"")),Listes!$A$73,""))))))</f>
        <v/>
      </c>
      <c r="Q111" s="277"/>
      <c r="R111" s="317">
        <f t="shared" si="5"/>
        <v>0</v>
      </c>
    </row>
    <row r="112" spans="1:18" ht="24.75" customHeight="1" x14ac:dyDescent="0.25">
      <c r="A112" s="121">
        <v>106</v>
      </c>
      <c r="B112" s="118" t="str">
        <f>IF('Dépenses sur factures'!B112="","",'Dépenses sur factures'!B112)</f>
        <v/>
      </c>
      <c r="C112" s="186" t="str">
        <f>IF('Dépenses sur factures'!C112="","",'Dépenses sur factures'!C112)</f>
        <v/>
      </c>
      <c r="D112" s="186" t="str">
        <f>IF('Dépenses sur factures'!D112="","",'Dépenses sur factures'!D112)</f>
        <v/>
      </c>
      <c r="E112" s="118" t="str">
        <f>IF('Dépenses sur factures'!E112="","",'Dépenses sur factures'!E112)</f>
        <v/>
      </c>
      <c r="F112" s="118" t="str">
        <f>IF('Dépenses sur factures'!F112="","",'Dépenses sur factures'!F112)</f>
        <v/>
      </c>
      <c r="G112" s="282" t="str">
        <f>IF('Dépenses sur factures'!G112="","",'Dépenses sur factures'!G112)</f>
        <v/>
      </c>
      <c r="H112" s="282" t="str">
        <f>IF('Dépenses sur factures'!H112="","",'Dépenses sur factures'!H112)</f>
        <v/>
      </c>
      <c r="I112" s="120" t="str">
        <f>IF('Dépenses sur factures'!I112="","",'Dépenses sur factures'!I112)</f>
        <v/>
      </c>
      <c r="J112" s="101"/>
      <c r="K112" s="283" t="str">
        <f t="shared" si="3"/>
        <v/>
      </c>
      <c r="L112" s="283" t="str">
        <f t="shared" si="4"/>
        <v/>
      </c>
      <c r="M112" s="101"/>
      <c r="N112" s="182"/>
      <c r="O112" s="183"/>
      <c r="P112" s="287" t="str">
        <f>IF(AND(OR(J112="KO",M112&lt;&gt;""),OR(J112="",K112="",L112="")),Listes!$A$68,IF(AND(M112="",J112&lt;&gt;""),Listes!$A$69,IF(AND(I112&lt;M112,O112=""),Listes!$A$70,IF(AND(L112&lt;K112,O112=""),Listes!$A$71,IF(AND(M112&lt;&gt;"",M112&lt;I112,N112=""),Listes!$A$72,IF(AND(Q112="",OR(J112&lt;&gt;"",K112&lt;&gt;"",L112&lt;&gt;"")),Listes!$A$73,""))))))</f>
        <v/>
      </c>
      <c r="Q112" s="277"/>
      <c r="R112" s="317">
        <f t="shared" si="5"/>
        <v>0</v>
      </c>
    </row>
    <row r="113" spans="1:18" ht="24.75" customHeight="1" x14ac:dyDescent="0.25">
      <c r="A113" s="121">
        <v>107</v>
      </c>
      <c r="B113" s="118" t="str">
        <f>IF('Dépenses sur factures'!B113="","",'Dépenses sur factures'!B113)</f>
        <v/>
      </c>
      <c r="C113" s="186" t="str">
        <f>IF('Dépenses sur factures'!C113="","",'Dépenses sur factures'!C113)</f>
        <v/>
      </c>
      <c r="D113" s="186" t="str">
        <f>IF('Dépenses sur factures'!D113="","",'Dépenses sur factures'!D113)</f>
        <v/>
      </c>
      <c r="E113" s="118" t="str">
        <f>IF('Dépenses sur factures'!E113="","",'Dépenses sur factures'!E113)</f>
        <v/>
      </c>
      <c r="F113" s="118" t="str">
        <f>IF('Dépenses sur factures'!F113="","",'Dépenses sur factures'!F113)</f>
        <v/>
      </c>
      <c r="G113" s="282" t="str">
        <f>IF('Dépenses sur factures'!G113="","",'Dépenses sur factures'!G113)</f>
        <v/>
      </c>
      <c r="H113" s="282" t="str">
        <f>IF('Dépenses sur factures'!H113="","",'Dépenses sur factures'!H113)</f>
        <v/>
      </c>
      <c r="I113" s="120" t="str">
        <f>IF('Dépenses sur factures'!I113="","",'Dépenses sur factures'!I113)</f>
        <v/>
      </c>
      <c r="J113" s="101"/>
      <c r="K113" s="283" t="str">
        <f t="shared" si="3"/>
        <v/>
      </c>
      <c r="L113" s="283" t="str">
        <f t="shared" si="4"/>
        <v/>
      </c>
      <c r="M113" s="101"/>
      <c r="N113" s="182"/>
      <c r="O113" s="183"/>
      <c r="P113" s="287" t="str">
        <f>IF(AND(OR(J113="KO",M113&lt;&gt;""),OR(J113="",K113="",L113="")),Listes!$A$68,IF(AND(M113="",J113&lt;&gt;""),Listes!$A$69,IF(AND(I113&lt;M113,O113=""),Listes!$A$70,IF(AND(L113&lt;K113,O113=""),Listes!$A$71,IF(AND(M113&lt;&gt;"",M113&lt;I113,N113=""),Listes!$A$72,IF(AND(Q113="",OR(J113&lt;&gt;"",K113&lt;&gt;"",L113&lt;&gt;"")),Listes!$A$73,""))))))</f>
        <v/>
      </c>
      <c r="Q113" s="277"/>
      <c r="R113" s="317">
        <f t="shared" si="5"/>
        <v>0</v>
      </c>
    </row>
    <row r="114" spans="1:18" ht="24.75" customHeight="1" x14ac:dyDescent="0.25">
      <c r="A114" s="121">
        <v>108</v>
      </c>
      <c r="B114" s="118" t="str">
        <f>IF('Dépenses sur factures'!B114="","",'Dépenses sur factures'!B114)</f>
        <v/>
      </c>
      <c r="C114" s="186" t="str">
        <f>IF('Dépenses sur factures'!C114="","",'Dépenses sur factures'!C114)</f>
        <v/>
      </c>
      <c r="D114" s="186" t="str">
        <f>IF('Dépenses sur factures'!D114="","",'Dépenses sur factures'!D114)</f>
        <v/>
      </c>
      <c r="E114" s="118" t="str">
        <f>IF('Dépenses sur factures'!E114="","",'Dépenses sur factures'!E114)</f>
        <v/>
      </c>
      <c r="F114" s="118" t="str">
        <f>IF('Dépenses sur factures'!F114="","",'Dépenses sur factures'!F114)</f>
        <v/>
      </c>
      <c r="G114" s="282" t="str">
        <f>IF('Dépenses sur factures'!G114="","",'Dépenses sur factures'!G114)</f>
        <v/>
      </c>
      <c r="H114" s="282" t="str">
        <f>IF('Dépenses sur factures'!H114="","",'Dépenses sur factures'!H114)</f>
        <v/>
      </c>
      <c r="I114" s="120" t="str">
        <f>IF('Dépenses sur factures'!I114="","",'Dépenses sur factures'!I114)</f>
        <v/>
      </c>
      <c r="J114" s="101"/>
      <c r="K114" s="283" t="str">
        <f t="shared" si="3"/>
        <v/>
      </c>
      <c r="L114" s="283" t="str">
        <f t="shared" si="4"/>
        <v/>
      </c>
      <c r="M114" s="101"/>
      <c r="N114" s="182"/>
      <c r="O114" s="183"/>
      <c r="P114" s="287" t="str">
        <f>IF(AND(OR(J114="KO",M114&lt;&gt;""),OR(J114="",K114="",L114="")),Listes!$A$68,IF(AND(M114="",J114&lt;&gt;""),Listes!$A$69,IF(AND(I114&lt;M114,O114=""),Listes!$A$70,IF(AND(L114&lt;K114,O114=""),Listes!$A$71,IF(AND(M114&lt;&gt;"",M114&lt;I114,N114=""),Listes!$A$72,IF(AND(Q114="",OR(J114&lt;&gt;"",K114&lt;&gt;"",L114&lt;&gt;"")),Listes!$A$73,""))))))</f>
        <v/>
      </c>
      <c r="Q114" s="277"/>
      <c r="R114" s="317">
        <f t="shared" si="5"/>
        <v>0</v>
      </c>
    </row>
    <row r="115" spans="1:18" ht="24.75" customHeight="1" x14ac:dyDescent="0.25">
      <c r="A115" s="121">
        <v>109</v>
      </c>
      <c r="B115" s="118" t="str">
        <f>IF('Dépenses sur factures'!B115="","",'Dépenses sur factures'!B115)</f>
        <v/>
      </c>
      <c r="C115" s="186" t="str">
        <f>IF('Dépenses sur factures'!C115="","",'Dépenses sur factures'!C115)</f>
        <v/>
      </c>
      <c r="D115" s="186" t="str">
        <f>IF('Dépenses sur factures'!D115="","",'Dépenses sur factures'!D115)</f>
        <v/>
      </c>
      <c r="E115" s="118" t="str">
        <f>IF('Dépenses sur factures'!E115="","",'Dépenses sur factures'!E115)</f>
        <v/>
      </c>
      <c r="F115" s="118" t="str">
        <f>IF('Dépenses sur factures'!F115="","",'Dépenses sur factures'!F115)</f>
        <v/>
      </c>
      <c r="G115" s="282" t="str">
        <f>IF('Dépenses sur factures'!G115="","",'Dépenses sur factures'!G115)</f>
        <v/>
      </c>
      <c r="H115" s="282" t="str">
        <f>IF('Dépenses sur factures'!H115="","",'Dépenses sur factures'!H115)</f>
        <v/>
      </c>
      <c r="I115" s="120" t="str">
        <f>IF('Dépenses sur factures'!I115="","",'Dépenses sur factures'!I115)</f>
        <v/>
      </c>
      <c r="J115" s="101"/>
      <c r="K115" s="283" t="str">
        <f t="shared" si="3"/>
        <v/>
      </c>
      <c r="L115" s="283" t="str">
        <f t="shared" si="4"/>
        <v/>
      </c>
      <c r="M115" s="101"/>
      <c r="N115" s="182"/>
      <c r="O115" s="183"/>
      <c r="P115" s="287" t="str">
        <f>IF(AND(OR(J115="KO",M115&lt;&gt;""),OR(J115="",K115="",L115="")),Listes!$A$68,IF(AND(M115="",J115&lt;&gt;""),Listes!$A$69,IF(AND(I115&lt;M115,O115=""),Listes!$A$70,IF(AND(L115&lt;K115,O115=""),Listes!$A$71,IF(AND(M115&lt;&gt;"",M115&lt;I115,N115=""),Listes!$A$72,IF(AND(Q115="",OR(J115&lt;&gt;"",K115&lt;&gt;"",L115&lt;&gt;"")),Listes!$A$73,""))))))</f>
        <v/>
      </c>
      <c r="Q115" s="277"/>
      <c r="R115" s="317">
        <f t="shared" si="5"/>
        <v>0</v>
      </c>
    </row>
    <row r="116" spans="1:18" ht="24.75" customHeight="1" x14ac:dyDescent="0.25">
      <c r="A116" s="121">
        <v>110</v>
      </c>
      <c r="B116" s="118" t="str">
        <f>IF('Dépenses sur factures'!B116="","",'Dépenses sur factures'!B116)</f>
        <v/>
      </c>
      <c r="C116" s="186" t="str">
        <f>IF('Dépenses sur factures'!C116="","",'Dépenses sur factures'!C116)</f>
        <v/>
      </c>
      <c r="D116" s="186" t="str">
        <f>IF('Dépenses sur factures'!D116="","",'Dépenses sur factures'!D116)</f>
        <v/>
      </c>
      <c r="E116" s="118" t="str">
        <f>IF('Dépenses sur factures'!E116="","",'Dépenses sur factures'!E116)</f>
        <v/>
      </c>
      <c r="F116" s="118" t="str">
        <f>IF('Dépenses sur factures'!F116="","",'Dépenses sur factures'!F116)</f>
        <v/>
      </c>
      <c r="G116" s="282" t="str">
        <f>IF('Dépenses sur factures'!G116="","",'Dépenses sur factures'!G116)</f>
        <v/>
      </c>
      <c r="H116" s="282" t="str">
        <f>IF('Dépenses sur factures'!H116="","",'Dépenses sur factures'!H116)</f>
        <v/>
      </c>
      <c r="I116" s="120" t="str">
        <f>IF('Dépenses sur factures'!I116="","",'Dépenses sur factures'!I116)</f>
        <v/>
      </c>
      <c r="J116" s="101"/>
      <c r="K116" s="283" t="str">
        <f t="shared" si="3"/>
        <v/>
      </c>
      <c r="L116" s="283" t="str">
        <f t="shared" si="4"/>
        <v/>
      </c>
      <c r="M116" s="101"/>
      <c r="N116" s="182"/>
      <c r="O116" s="183"/>
      <c r="P116" s="287" t="str">
        <f>IF(AND(OR(J116="KO",M116&lt;&gt;""),OR(J116="",K116="",L116="")),Listes!$A$68,IF(AND(M116="",J116&lt;&gt;""),Listes!$A$69,IF(AND(I116&lt;M116,O116=""),Listes!$A$70,IF(AND(L116&lt;K116,O116=""),Listes!$A$71,IF(AND(M116&lt;&gt;"",M116&lt;I116,N116=""),Listes!$A$72,IF(AND(Q116="",OR(J116&lt;&gt;"",K116&lt;&gt;"",L116&lt;&gt;"")),Listes!$A$73,""))))))</f>
        <v/>
      </c>
      <c r="Q116" s="277"/>
      <c r="R116" s="317">
        <f t="shared" si="5"/>
        <v>0</v>
      </c>
    </row>
    <row r="117" spans="1:18" ht="24.75" customHeight="1" x14ac:dyDescent="0.25">
      <c r="A117" s="121">
        <v>111</v>
      </c>
      <c r="B117" s="118" t="str">
        <f>IF('Dépenses sur factures'!B117="","",'Dépenses sur factures'!B117)</f>
        <v/>
      </c>
      <c r="C117" s="186" t="str">
        <f>IF('Dépenses sur factures'!C117="","",'Dépenses sur factures'!C117)</f>
        <v/>
      </c>
      <c r="D117" s="186" t="str">
        <f>IF('Dépenses sur factures'!D117="","",'Dépenses sur factures'!D117)</f>
        <v/>
      </c>
      <c r="E117" s="118" t="str">
        <f>IF('Dépenses sur factures'!E117="","",'Dépenses sur factures'!E117)</f>
        <v/>
      </c>
      <c r="F117" s="118" t="str">
        <f>IF('Dépenses sur factures'!F117="","",'Dépenses sur factures'!F117)</f>
        <v/>
      </c>
      <c r="G117" s="282" t="str">
        <f>IF('Dépenses sur factures'!G117="","",'Dépenses sur factures'!G117)</f>
        <v/>
      </c>
      <c r="H117" s="282" t="str">
        <f>IF('Dépenses sur factures'!H117="","",'Dépenses sur factures'!H117)</f>
        <v/>
      </c>
      <c r="I117" s="120" t="str">
        <f>IF('Dépenses sur factures'!I117="","",'Dépenses sur factures'!I117)</f>
        <v/>
      </c>
      <c r="J117" s="101"/>
      <c r="K117" s="283" t="str">
        <f t="shared" si="3"/>
        <v/>
      </c>
      <c r="L117" s="283" t="str">
        <f t="shared" si="4"/>
        <v/>
      </c>
      <c r="M117" s="101"/>
      <c r="N117" s="182"/>
      <c r="O117" s="183"/>
      <c r="P117" s="287" t="str">
        <f>IF(AND(OR(J117="KO",M117&lt;&gt;""),OR(J117="",K117="",L117="")),Listes!$A$68,IF(AND(M117="",J117&lt;&gt;""),Listes!$A$69,IF(AND(I117&lt;M117,O117=""),Listes!$A$70,IF(AND(L117&lt;K117,O117=""),Listes!$A$71,IF(AND(M117&lt;&gt;"",M117&lt;I117,N117=""),Listes!$A$72,IF(AND(Q117="",OR(J117&lt;&gt;"",K117&lt;&gt;"",L117&lt;&gt;"")),Listes!$A$73,""))))))</f>
        <v/>
      </c>
      <c r="Q117" s="277"/>
      <c r="R117" s="317">
        <f t="shared" si="5"/>
        <v>0</v>
      </c>
    </row>
    <row r="118" spans="1:18" ht="24.75" customHeight="1" x14ac:dyDescent="0.25">
      <c r="A118" s="121">
        <v>112</v>
      </c>
      <c r="B118" s="118" t="str">
        <f>IF('Dépenses sur factures'!B118="","",'Dépenses sur factures'!B118)</f>
        <v/>
      </c>
      <c r="C118" s="186" t="str">
        <f>IF('Dépenses sur factures'!C118="","",'Dépenses sur factures'!C118)</f>
        <v/>
      </c>
      <c r="D118" s="186" t="str">
        <f>IF('Dépenses sur factures'!D118="","",'Dépenses sur factures'!D118)</f>
        <v/>
      </c>
      <c r="E118" s="118" t="str">
        <f>IF('Dépenses sur factures'!E118="","",'Dépenses sur factures'!E118)</f>
        <v/>
      </c>
      <c r="F118" s="118" t="str">
        <f>IF('Dépenses sur factures'!F118="","",'Dépenses sur factures'!F118)</f>
        <v/>
      </c>
      <c r="G118" s="282" t="str">
        <f>IF('Dépenses sur factures'!G118="","",'Dépenses sur factures'!G118)</f>
        <v/>
      </c>
      <c r="H118" s="282" t="str">
        <f>IF('Dépenses sur factures'!H118="","",'Dépenses sur factures'!H118)</f>
        <v/>
      </c>
      <c r="I118" s="120" t="str">
        <f>IF('Dépenses sur factures'!I118="","",'Dépenses sur factures'!I118)</f>
        <v/>
      </c>
      <c r="J118" s="101"/>
      <c r="K118" s="283" t="str">
        <f t="shared" si="3"/>
        <v/>
      </c>
      <c r="L118" s="283" t="str">
        <f t="shared" si="4"/>
        <v/>
      </c>
      <c r="M118" s="101"/>
      <c r="N118" s="182"/>
      <c r="O118" s="183"/>
      <c r="P118" s="287" t="str">
        <f>IF(AND(OR(J118="KO",M118&lt;&gt;""),OR(J118="",K118="",L118="")),Listes!$A$68,IF(AND(M118="",J118&lt;&gt;""),Listes!$A$69,IF(AND(I118&lt;M118,O118=""),Listes!$A$70,IF(AND(L118&lt;K118,O118=""),Listes!$A$71,IF(AND(M118&lt;&gt;"",M118&lt;I118,N118=""),Listes!$A$72,IF(AND(Q118="",OR(J118&lt;&gt;"",K118&lt;&gt;"",L118&lt;&gt;"")),Listes!$A$73,""))))))</f>
        <v/>
      </c>
      <c r="Q118" s="277"/>
      <c r="R118" s="317">
        <f t="shared" si="5"/>
        <v>0</v>
      </c>
    </row>
    <row r="119" spans="1:18" ht="24.75" customHeight="1" x14ac:dyDescent="0.25">
      <c r="A119" s="121">
        <v>113</v>
      </c>
      <c r="B119" s="118" t="str">
        <f>IF('Dépenses sur factures'!B119="","",'Dépenses sur factures'!B119)</f>
        <v/>
      </c>
      <c r="C119" s="186" t="str">
        <f>IF('Dépenses sur factures'!C119="","",'Dépenses sur factures'!C119)</f>
        <v/>
      </c>
      <c r="D119" s="186" t="str">
        <f>IF('Dépenses sur factures'!D119="","",'Dépenses sur factures'!D119)</f>
        <v/>
      </c>
      <c r="E119" s="118" t="str">
        <f>IF('Dépenses sur factures'!E119="","",'Dépenses sur factures'!E119)</f>
        <v/>
      </c>
      <c r="F119" s="118" t="str">
        <f>IF('Dépenses sur factures'!F119="","",'Dépenses sur factures'!F119)</f>
        <v/>
      </c>
      <c r="G119" s="282" t="str">
        <f>IF('Dépenses sur factures'!G119="","",'Dépenses sur factures'!G119)</f>
        <v/>
      </c>
      <c r="H119" s="282" t="str">
        <f>IF('Dépenses sur factures'!H119="","",'Dépenses sur factures'!H119)</f>
        <v/>
      </c>
      <c r="I119" s="120" t="str">
        <f>IF('Dépenses sur factures'!I119="","",'Dépenses sur factures'!I119)</f>
        <v/>
      </c>
      <c r="J119" s="101"/>
      <c r="K119" s="283" t="str">
        <f t="shared" si="3"/>
        <v/>
      </c>
      <c r="L119" s="283" t="str">
        <f t="shared" si="4"/>
        <v/>
      </c>
      <c r="M119" s="101"/>
      <c r="N119" s="182"/>
      <c r="O119" s="183"/>
      <c r="P119" s="287" t="str">
        <f>IF(AND(OR(J119="KO",M119&lt;&gt;""),OR(J119="",K119="",L119="")),Listes!$A$68,IF(AND(M119="",J119&lt;&gt;""),Listes!$A$69,IF(AND(I119&lt;M119,O119=""),Listes!$A$70,IF(AND(L119&lt;K119,O119=""),Listes!$A$71,IF(AND(M119&lt;&gt;"",M119&lt;I119,N119=""),Listes!$A$72,IF(AND(Q119="",OR(J119&lt;&gt;"",K119&lt;&gt;"",L119&lt;&gt;"")),Listes!$A$73,""))))))</f>
        <v/>
      </c>
      <c r="Q119" s="277"/>
      <c r="R119" s="317">
        <f t="shared" si="5"/>
        <v>0</v>
      </c>
    </row>
    <row r="120" spans="1:18" ht="24.75" customHeight="1" x14ac:dyDescent="0.25">
      <c r="A120" s="121">
        <v>114</v>
      </c>
      <c r="B120" s="118" t="str">
        <f>IF('Dépenses sur factures'!B120="","",'Dépenses sur factures'!B120)</f>
        <v/>
      </c>
      <c r="C120" s="186" t="str">
        <f>IF('Dépenses sur factures'!C120="","",'Dépenses sur factures'!C120)</f>
        <v/>
      </c>
      <c r="D120" s="186" t="str">
        <f>IF('Dépenses sur factures'!D120="","",'Dépenses sur factures'!D120)</f>
        <v/>
      </c>
      <c r="E120" s="118" t="str">
        <f>IF('Dépenses sur factures'!E120="","",'Dépenses sur factures'!E120)</f>
        <v/>
      </c>
      <c r="F120" s="118" t="str">
        <f>IF('Dépenses sur factures'!F120="","",'Dépenses sur factures'!F120)</f>
        <v/>
      </c>
      <c r="G120" s="282" t="str">
        <f>IF('Dépenses sur factures'!G120="","",'Dépenses sur factures'!G120)</f>
        <v/>
      </c>
      <c r="H120" s="282" t="str">
        <f>IF('Dépenses sur factures'!H120="","",'Dépenses sur factures'!H120)</f>
        <v/>
      </c>
      <c r="I120" s="120" t="str">
        <f>IF('Dépenses sur factures'!I120="","",'Dépenses sur factures'!I120)</f>
        <v/>
      </c>
      <c r="J120" s="101"/>
      <c r="K120" s="283" t="str">
        <f t="shared" si="3"/>
        <v/>
      </c>
      <c r="L120" s="283" t="str">
        <f t="shared" si="4"/>
        <v/>
      </c>
      <c r="M120" s="101"/>
      <c r="N120" s="182"/>
      <c r="O120" s="183"/>
      <c r="P120" s="287" t="str">
        <f>IF(AND(OR(J120="KO",M120&lt;&gt;""),OR(J120="",K120="",L120="")),Listes!$A$68,IF(AND(M120="",J120&lt;&gt;""),Listes!$A$69,IF(AND(I120&lt;M120,O120=""),Listes!$A$70,IF(AND(L120&lt;K120,O120=""),Listes!$A$71,IF(AND(M120&lt;&gt;"",M120&lt;I120,N120=""),Listes!$A$72,IF(AND(Q120="",OR(J120&lt;&gt;"",K120&lt;&gt;"",L120&lt;&gt;"")),Listes!$A$73,""))))))</f>
        <v/>
      </c>
      <c r="Q120" s="277"/>
      <c r="R120" s="317">
        <f t="shared" si="5"/>
        <v>0</v>
      </c>
    </row>
    <row r="121" spans="1:18" ht="24.75" customHeight="1" x14ac:dyDescent="0.25">
      <c r="A121" s="121">
        <v>115</v>
      </c>
      <c r="B121" s="118" t="str">
        <f>IF('Dépenses sur factures'!B121="","",'Dépenses sur factures'!B121)</f>
        <v/>
      </c>
      <c r="C121" s="186" t="str">
        <f>IF('Dépenses sur factures'!C121="","",'Dépenses sur factures'!C121)</f>
        <v/>
      </c>
      <c r="D121" s="186" t="str">
        <f>IF('Dépenses sur factures'!D121="","",'Dépenses sur factures'!D121)</f>
        <v/>
      </c>
      <c r="E121" s="118" t="str">
        <f>IF('Dépenses sur factures'!E121="","",'Dépenses sur factures'!E121)</f>
        <v/>
      </c>
      <c r="F121" s="118" t="str">
        <f>IF('Dépenses sur factures'!F121="","",'Dépenses sur factures'!F121)</f>
        <v/>
      </c>
      <c r="G121" s="282" t="str">
        <f>IF('Dépenses sur factures'!G121="","",'Dépenses sur factures'!G121)</f>
        <v/>
      </c>
      <c r="H121" s="282" t="str">
        <f>IF('Dépenses sur factures'!H121="","",'Dépenses sur factures'!H121)</f>
        <v/>
      </c>
      <c r="I121" s="120" t="str">
        <f>IF('Dépenses sur factures'!I121="","",'Dépenses sur factures'!I121)</f>
        <v/>
      </c>
      <c r="J121" s="101"/>
      <c r="K121" s="283" t="str">
        <f t="shared" si="3"/>
        <v/>
      </c>
      <c r="L121" s="283" t="str">
        <f t="shared" si="4"/>
        <v/>
      </c>
      <c r="M121" s="101"/>
      <c r="N121" s="182"/>
      <c r="O121" s="183"/>
      <c r="P121" s="287" t="str">
        <f>IF(AND(OR(J121="KO",M121&lt;&gt;""),OR(J121="",K121="",L121="")),Listes!$A$68,IF(AND(M121="",J121&lt;&gt;""),Listes!$A$69,IF(AND(I121&lt;M121,O121=""),Listes!$A$70,IF(AND(L121&lt;K121,O121=""),Listes!$A$71,IF(AND(M121&lt;&gt;"",M121&lt;I121,N121=""),Listes!$A$72,IF(AND(Q121="",OR(J121&lt;&gt;"",K121&lt;&gt;"",L121&lt;&gt;"")),Listes!$A$73,""))))))</f>
        <v/>
      </c>
      <c r="Q121" s="277"/>
      <c r="R121" s="317">
        <f t="shared" si="5"/>
        <v>0</v>
      </c>
    </row>
    <row r="122" spans="1:18" ht="24.75" customHeight="1" x14ac:dyDescent="0.25">
      <c r="A122" s="121">
        <v>116</v>
      </c>
      <c r="B122" s="118" t="str">
        <f>IF('Dépenses sur factures'!B122="","",'Dépenses sur factures'!B122)</f>
        <v/>
      </c>
      <c r="C122" s="186" t="str">
        <f>IF('Dépenses sur factures'!C122="","",'Dépenses sur factures'!C122)</f>
        <v/>
      </c>
      <c r="D122" s="186" t="str">
        <f>IF('Dépenses sur factures'!D122="","",'Dépenses sur factures'!D122)</f>
        <v/>
      </c>
      <c r="E122" s="118" t="str">
        <f>IF('Dépenses sur factures'!E122="","",'Dépenses sur factures'!E122)</f>
        <v/>
      </c>
      <c r="F122" s="118" t="str">
        <f>IF('Dépenses sur factures'!F122="","",'Dépenses sur factures'!F122)</f>
        <v/>
      </c>
      <c r="G122" s="282" t="str">
        <f>IF('Dépenses sur factures'!G122="","",'Dépenses sur factures'!G122)</f>
        <v/>
      </c>
      <c r="H122" s="282" t="str">
        <f>IF('Dépenses sur factures'!H122="","",'Dépenses sur factures'!H122)</f>
        <v/>
      </c>
      <c r="I122" s="120" t="str">
        <f>IF('Dépenses sur factures'!I122="","",'Dépenses sur factures'!I122)</f>
        <v/>
      </c>
      <c r="J122" s="101"/>
      <c r="K122" s="283" t="str">
        <f t="shared" si="3"/>
        <v/>
      </c>
      <c r="L122" s="283" t="str">
        <f t="shared" si="4"/>
        <v/>
      </c>
      <c r="M122" s="101"/>
      <c r="N122" s="182"/>
      <c r="O122" s="183"/>
      <c r="P122" s="287" t="str">
        <f>IF(AND(OR(J122="KO",M122&lt;&gt;""),OR(J122="",K122="",L122="")),Listes!$A$68,IF(AND(M122="",J122&lt;&gt;""),Listes!$A$69,IF(AND(I122&lt;M122,O122=""),Listes!$A$70,IF(AND(L122&lt;K122,O122=""),Listes!$A$71,IF(AND(M122&lt;&gt;"",M122&lt;I122,N122=""),Listes!$A$72,IF(AND(Q122="",OR(J122&lt;&gt;"",K122&lt;&gt;"",L122&lt;&gt;"")),Listes!$A$73,""))))))</f>
        <v/>
      </c>
      <c r="Q122" s="277"/>
      <c r="R122" s="317">
        <f t="shared" si="5"/>
        <v>0</v>
      </c>
    </row>
    <row r="123" spans="1:18" ht="24.75" customHeight="1" x14ac:dyDescent="0.25">
      <c r="A123" s="121">
        <v>117</v>
      </c>
      <c r="B123" s="118" t="str">
        <f>IF('Dépenses sur factures'!B123="","",'Dépenses sur factures'!B123)</f>
        <v/>
      </c>
      <c r="C123" s="186" t="str">
        <f>IF('Dépenses sur factures'!C123="","",'Dépenses sur factures'!C123)</f>
        <v/>
      </c>
      <c r="D123" s="186" t="str">
        <f>IF('Dépenses sur factures'!D123="","",'Dépenses sur factures'!D123)</f>
        <v/>
      </c>
      <c r="E123" s="118" t="str">
        <f>IF('Dépenses sur factures'!E123="","",'Dépenses sur factures'!E123)</f>
        <v/>
      </c>
      <c r="F123" s="118" t="str">
        <f>IF('Dépenses sur factures'!F123="","",'Dépenses sur factures'!F123)</f>
        <v/>
      </c>
      <c r="G123" s="282" t="str">
        <f>IF('Dépenses sur factures'!G123="","",'Dépenses sur factures'!G123)</f>
        <v/>
      </c>
      <c r="H123" s="282" t="str">
        <f>IF('Dépenses sur factures'!H123="","",'Dépenses sur factures'!H123)</f>
        <v/>
      </c>
      <c r="I123" s="120" t="str">
        <f>IF('Dépenses sur factures'!I123="","",'Dépenses sur factures'!I123)</f>
        <v/>
      </c>
      <c r="J123" s="101"/>
      <c r="K123" s="283" t="str">
        <f t="shared" si="3"/>
        <v/>
      </c>
      <c r="L123" s="283" t="str">
        <f t="shared" si="4"/>
        <v/>
      </c>
      <c r="M123" s="101"/>
      <c r="N123" s="182"/>
      <c r="O123" s="183"/>
      <c r="P123" s="287" t="str">
        <f>IF(AND(OR(J123="KO",M123&lt;&gt;""),OR(J123="",K123="",L123="")),Listes!$A$68,IF(AND(M123="",J123&lt;&gt;""),Listes!$A$69,IF(AND(I123&lt;M123,O123=""),Listes!$A$70,IF(AND(L123&lt;K123,O123=""),Listes!$A$71,IF(AND(M123&lt;&gt;"",M123&lt;I123,N123=""),Listes!$A$72,IF(AND(Q123="",OR(J123&lt;&gt;"",K123&lt;&gt;"",L123&lt;&gt;"")),Listes!$A$73,""))))))</f>
        <v/>
      </c>
      <c r="Q123" s="277"/>
      <c r="R123" s="317">
        <f t="shared" si="5"/>
        <v>0</v>
      </c>
    </row>
    <row r="124" spans="1:18" ht="24.75" customHeight="1" x14ac:dyDescent="0.25">
      <c r="A124" s="121">
        <v>118</v>
      </c>
      <c r="B124" s="118" t="str">
        <f>IF('Dépenses sur factures'!B124="","",'Dépenses sur factures'!B124)</f>
        <v/>
      </c>
      <c r="C124" s="186" t="str">
        <f>IF('Dépenses sur factures'!C124="","",'Dépenses sur factures'!C124)</f>
        <v/>
      </c>
      <c r="D124" s="186" t="str">
        <f>IF('Dépenses sur factures'!D124="","",'Dépenses sur factures'!D124)</f>
        <v/>
      </c>
      <c r="E124" s="118" t="str">
        <f>IF('Dépenses sur factures'!E124="","",'Dépenses sur factures'!E124)</f>
        <v/>
      </c>
      <c r="F124" s="118" t="str">
        <f>IF('Dépenses sur factures'!F124="","",'Dépenses sur factures'!F124)</f>
        <v/>
      </c>
      <c r="G124" s="282" t="str">
        <f>IF('Dépenses sur factures'!G124="","",'Dépenses sur factures'!G124)</f>
        <v/>
      </c>
      <c r="H124" s="282" t="str">
        <f>IF('Dépenses sur factures'!H124="","",'Dépenses sur factures'!H124)</f>
        <v/>
      </c>
      <c r="I124" s="120" t="str">
        <f>IF('Dépenses sur factures'!I124="","",'Dépenses sur factures'!I124)</f>
        <v/>
      </c>
      <c r="J124" s="101"/>
      <c r="K124" s="283" t="str">
        <f t="shared" si="3"/>
        <v/>
      </c>
      <c r="L124" s="283" t="str">
        <f t="shared" si="4"/>
        <v/>
      </c>
      <c r="M124" s="101"/>
      <c r="N124" s="182"/>
      <c r="O124" s="183"/>
      <c r="P124" s="287" t="str">
        <f>IF(AND(OR(J124="KO",M124&lt;&gt;""),OR(J124="",K124="",L124="")),Listes!$A$68,IF(AND(M124="",J124&lt;&gt;""),Listes!$A$69,IF(AND(I124&lt;M124,O124=""),Listes!$A$70,IF(AND(L124&lt;K124,O124=""),Listes!$A$71,IF(AND(M124&lt;&gt;"",M124&lt;I124,N124=""),Listes!$A$72,IF(AND(Q124="",OR(J124&lt;&gt;"",K124&lt;&gt;"",L124&lt;&gt;"")),Listes!$A$73,""))))))</f>
        <v/>
      </c>
      <c r="Q124" s="277"/>
      <c r="R124" s="317">
        <f t="shared" si="5"/>
        <v>0</v>
      </c>
    </row>
    <row r="125" spans="1:18" ht="24.75" customHeight="1" x14ac:dyDescent="0.25">
      <c r="A125" s="121">
        <v>119</v>
      </c>
      <c r="B125" s="118" t="str">
        <f>IF('Dépenses sur factures'!B125="","",'Dépenses sur factures'!B125)</f>
        <v/>
      </c>
      <c r="C125" s="186" t="str">
        <f>IF('Dépenses sur factures'!C125="","",'Dépenses sur factures'!C125)</f>
        <v/>
      </c>
      <c r="D125" s="186" t="str">
        <f>IF('Dépenses sur factures'!D125="","",'Dépenses sur factures'!D125)</f>
        <v/>
      </c>
      <c r="E125" s="118" t="str">
        <f>IF('Dépenses sur factures'!E125="","",'Dépenses sur factures'!E125)</f>
        <v/>
      </c>
      <c r="F125" s="118" t="str">
        <f>IF('Dépenses sur factures'!F125="","",'Dépenses sur factures'!F125)</f>
        <v/>
      </c>
      <c r="G125" s="282" t="str">
        <f>IF('Dépenses sur factures'!G125="","",'Dépenses sur factures'!G125)</f>
        <v/>
      </c>
      <c r="H125" s="282" t="str">
        <f>IF('Dépenses sur factures'!H125="","",'Dépenses sur factures'!H125)</f>
        <v/>
      </c>
      <c r="I125" s="120" t="str">
        <f>IF('Dépenses sur factures'!I125="","",'Dépenses sur factures'!I125)</f>
        <v/>
      </c>
      <c r="J125" s="101"/>
      <c r="K125" s="283" t="str">
        <f t="shared" si="3"/>
        <v/>
      </c>
      <c r="L125" s="283" t="str">
        <f t="shared" si="4"/>
        <v/>
      </c>
      <c r="M125" s="101"/>
      <c r="N125" s="182"/>
      <c r="O125" s="183"/>
      <c r="P125" s="287" t="str">
        <f>IF(AND(OR(J125="KO",M125&lt;&gt;""),OR(J125="",K125="",L125="")),Listes!$A$68,IF(AND(M125="",J125&lt;&gt;""),Listes!$A$69,IF(AND(I125&lt;M125,O125=""),Listes!$A$70,IF(AND(L125&lt;K125,O125=""),Listes!$A$71,IF(AND(M125&lt;&gt;"",M125&lt;I125,N125=""),Listes!$A$72,IF(AND(Q125="",OR(J125&lt;&gt;"",K125&lt;&gt;"",L125&lt;&gt;"")),Listes!$A$73,""))))))</f>
        <v/>
      </c>
      <c r="Q125" s="277"/>
      <c r="R125" s="317">
        <f t="shared" si="5"/>
        <v>0</v>
      </c>
    </row>
    <row r="126" spans="1:18" ht="24.75" customHeight="1" x14ac:dyDescent="0.25">
      <c r="A126" s="121">
        <v>120</v>
      </c>
      <c r="B126" s="118" t="str">
        <f>IF('Dépenses sur factures'!B126="","",'Dépenses sur factures'!B126)</f>
        <v/>
      </c>
      <c r="C126" s="186" t="str">
        <f>IF('Dépenses sur factures'!C126="","",'Dépenses sur factures'!C126)</f>
        <v/>
      </c>
      <c r="D126" s="186" t="str">
        <f>IF('Dépenses sur factures'!D126="","",'Dépenses sur factures'!D126)</f>
        <v/>
      </c>
      <c r="E126" s="118" t="str">
        <f>IF('Dépenses sur factures'!E126="","",'Dépenses sur factures'!E126)</f>
        <v/>
      </c>
      <c r="F126" s="118" t="str">
        <f>IF('Dépenses sur factures'!F126="","",'Dépenses sur factures'!F126)</f>
        <v/>
      </c>
      <c r="G126" s="282" t="str">
        <f>IF('Dépenses sur factures'!G126="","",'Dépenses sur factures'!G126)</f>
        <v/>
      </c>
      <c r="H126" s="282" t="str">
        <f>IF('Dépenses sur factures'!H126="","",'Dépenses sur factures'!H126)</f>
        <v/>
      </c>
      <c r="I126" s="120" t="str">
        <f>IF('Dépenses sur factures'!I126="","",'Dépenses sur factures'!I126)</f>
        <v/>
      </c>
      <c r="J126" s="101"/>
      <c r="K126" s="283" t="str">
        <f t="shared" si="3"/>
        <v/>
      </c>
      <c r="L126" s="283" t="str">
        <f t="shared" si="4"/>
        <v/>
      </c>
      <c r="M126" s="101"/>
      <c r="N126" s="182"/>
      <c r="O126" s="183"/>
      <c r="P126" s="287" t="str">
        <f>IF(AND(OR(J126="KO",M126&lt;&gt;""),OR(J126="",K126="",L126="")),Listes!$A$68,IF(AND(M126="",J126&lt;&gt;""),Listes!$A$69,IF(AND(I126&lt;M126,O126=""),Listes!$A$70,IF(AND(L126&lt;K126,O126=""),Listes!$A$71,IF(AND(M126&lt;&gt;"",M126&lt;I126,N126=""),Listes!$A$72,IF(AND(Q126="",OR(J126&lt;&gt;"",K126&lt;&gt;"",L126&lt;&gt;"")),Listes!$A$73,""))))))</f>
        <v/>
      </c>
      <c r="Q126" s="277"/>
      <c r="R126" s="317">
        <f t="shared" si="5"/>
        <v>0</v>
      </c>
    </row>
    <row r="127" spans="1:18" ht="24.75" customHeight="1" x14ac:dyDescent="0.25">
      <c r="A127" s="121">
        <v>121</v>
      </c>
      <c r="B127" s="118" t="str">
        <f>IF('Dépenses sur factures'!B127="","",'Dépenses sur factures'!B127)</f>
        <v/>
      </c>
      <c r="C127" s="186" t="str">
        <f>IF('Dépenses sur factures'!C127="","",'Dépenses sur factures'!C127)</f>
        <v/>
      </c>
      <c r="D127" s="186" t="str">
        <f>IF('Dépenses sur factures'!D127="","",'Dépenses sur factures'!D127)</f>
        <v/>
      </c>
      <c r="E127" s="118" t="str">
        <f>IF('Dépenses sur factures'!E127="","",'Dépenses sur factures'!E127)</f>
        <v/>
      </c>
      <c r="F127" s="118" t="str">
        <f>IF('Dépenses sur factures'!F127="","",'Dépenses sur factures'!F127)</f>
        <v/>
      </c>
      <c r="G127" s="282" t="str">
        <f>IF('Dépenses sur factures'!G127="","",'Dépenses sur factures'!G127)</f>
        <v/>
      </c>
      <c r="H127" s="282" t="str">
        <f>IF('Dépenses sur factures'!H127="","",'Dépenses sur factures'!H127)</f>
        <v/>
      </c>
      <c r="I127" s="120" t="str">
        <f>IF('Dépenses sur factures'!I127="","",'Dépenses sur factures'!I127)</f>
        <v/>
      </c>
      <c r="J127" s="101"/>
      <c r="K127" s="283" t="str">
        <f t="shared" si="3"/>
        <v/>
      </c>
      <c r="L127" s="283" t="str">
        <f t="shared" si="4"/>
        <v/>
      </c>
      <c r="M127" s="101"/>
      <c r="N127" s="182"/>
      <c r="O127" s="183"/>
      <c r="P127" s="287" t="str">
        <f>IF(AND(OR(J127="KO",M127&lt;&gt;""),OR(J127="",K127="",L127="")),Listes!$A$68,IF(AND(M127="",J127&lt;&gt;""),Listes!$A$69,IF(AND(I127&lt;M127,O127=""),Listes!$A$70,IF(AND(L127&lt;K127,O127=""),Listes!$A$71,IF(AND(M127&lt;&gt;"",M127&lt;I127,N127=""),Listes!$A$72,IF(AND(Q127="",OR(J127&lt;&gt;"",K127&lt;&gt;"",L127&lt;&gt;"")),Listes!$A$73,""))))))</f>
        <v/>
      </c>
      <c r="Q127" s="277"/>
      <c r="R127" s="317">
        <f t="shared" si="5"/>
        <v>0</v>
      </c>
    </row>
    <row r="128" spans="1:18" ht="24.75" customHeight="1" x14ac:dyDescent="0.25">
      <c r="A128" s="121">
        <v>122</v>
      </c>
      <c r="B128" s="118" t="str">
        <f>IF('Dépenses sur factures'!B128="","",'Dépenses sur factures'!B128)</f>
        <v/>
      </c>
      <c r="C128" s="186" t="str">
        <f>IF('Dépenses sur factures'!C128="","",'Dépenses sur factures'!C128)</f>
        <v/>
      </c>
      <c r="D128" s="186" t="str">
        <f>IF('Dépenses sur factures'!D128="","",'Dépenses sur factures'!D128)</f>
        <v/>
      </c>
      <c r="E128" s="118" t="str">
        <f>IF('Dépenses sur factures'!E128="","",'Dépenses sur factures'!E128)</f>
        <v/>
      </c>
      <c r="F128" s="118" t="str">
        <f>IF('Dépenses sur factures'!F128="","",'Dépenses sur factures'!F128)</f>
        <v/>
      </c>
      <c r="G128" s="282" t="str">
        <f>IF('Dépenses sur factures'!G128="","",'Dépenses sur factures'!G128)</f>
        <v/>
      </c>
      <c r="H128" s="282" t="str">
        <f>IF('Dépenses sur factures'!H128="","",'Dépenses sur factures'!H128)</f>
        <v/>
      </c>
      <c r="I128" s="120" t="str">
        <f>IF('Dépenses sur factures'!I128="","",'Dépenses sur factures'!I128)</f>
        <v/>
      </c>
      <c r="J128" s="101"/>
      <c r="K128" s="283" t="str">
        <f t="shared" si="3"/>
        <v/>
      </c>
      <c r="L128" s="283" t="str">
        <f t="shared" si="4"/>
        <v/>
      </c>
      <c r="M128" s="101"/>
      <c r="N128" s="182"/>
      <c r="O128" s="183"/>
      <c r="P128" s="287" t="str">
        <f>IF(AND(OR(J128="KO",M128&lt;&gt;""),OR(J128="",K128="",L128="")),Listes!$A$68,IF(AND(M128="",J128&lt;&gt;""),Listes!$A$69,IF(AND(I128&lt;M128,O128=""),Listes!$A$70,IF(AND(L128&lt;K128,O128=""),Listes!$A$71,IF(AND(M128&lt;&gt;"",M128&lt;I128,N128=""),Listes!$A$72,IF(AND(Q128="",OR(J128&lt;&gt;"",K128&lt;&gt;"",L128&lt;&gt;"")),Listes!$A$73,""))))))</f>
        <v/>
      </c>
      <c r="Q128" s="277"/>
      <c r="R128" s="317">
        <f t="shared" si="5"/>
        <v>0</v>
      </c>
    </row>
    <row r="129" spans="1:18" ht="24.75" customHeight="1" x14ac:dyDescent="0.25">
      <c r="A129" s="121">
        <v>123</v>
      </c>
      <c r="B129" s="118" t="str">
        <f>IF('Dépenses sur factures'!B129="","",'Dépenses sur factures'!B129)</f>
        <v/>
      </c>
      <c r="C129" s="186" t="str">
        <f>IF('Dépenses sur factures'!C129="","",'Dépenses sur factures'!C129)</f>
        <v/>
      </c>
      <c r="D129" s="186" t="str">
        <f>IF('Dépenses sur factures'!D129="","",'Dépenses sur factures'!D129)</f>
        <v/>
      </c>
      <c r="E129" s="118" t="str">
        <f>IF('Dépenses sur factures'!E129="","",'Dépenses sur factures'!E129)</f>
        <v/>
      </c>
      <c r="F129" s="118" t="str">
        <f>IF('Dépenses sur factures'!F129="","",'Dépenses sur factures'!F129)</f>
        <v/>
      </c>
      <c r="G129" s="282" t="str">
        <f>IF('Dépenses sur factures'!G129="","",'Dépenses sur factures'!G129)</f>
        <v/>
      </c>
      <c r="H129" s="282" t="str">
        <f>IF('Dépenses sur factures'!H129="","",'Dépenses sur factures'!H129)</f>
        <v/>
      </c>
      <c r="I129" s="120" t="str">
        <f>IF('Dépenses sur factures'!I129="","",'Dépenses sur factures'!I129)</f>
        <v/>
      </c>
      <c r="J129" s="101"/>
      <c r="K129" s="283" t="str">
        <f t="shared" si="3"/>
        <v/>
      </c>
      <c r="L129" s="283" t="str">
        <f t="shared" si="4"/>
        <v/>
      </c>
      <c r="M129" s="101"/>
      <c r="N129" s="182"/>
      <c r="O129" s="183"/>
      <c r="P129" s="287" t="str">
        <f>IF(AND(OR(J129="KO",M129&lt;&gt;""),OR(J129="",K129="",L129="")),Listes!$A$68,IF(AND(M129="",J129&lt;&gt;""),Listes!$A$69,IF(AND(I129&lt;M129,O129=""),Listes!$A$70,IF(AND(L129&lt;K129,O129=""),Listes!$A$71,IF(AND(M129&lt;&gt;"",M129&lt;I129,N129=""),Listes!$A$72,IF(AND(Q129="",OR(J129&lt;&gt;"",K129&lt;&gt;"",L129&lt;&gt;"")),Listes!$A$73,""))))))</f>
        <v/>
      </c>
      <c r="Q129" s="277"/>
      <c r="R129" s="317">
        <f t="shared" si="5"/>
        <v>0</v>
      </c>
    </row>
    <row r="130" spans="1:18" ht="24.75" customHeight="1" x14ac:dyDescent="0.25">
      <c r="A130" s="121">
        <v>124</v>
      </c>
      <c r="B130" s="118" t="str">
        <f>IF('Dépenses sur factures'!B130="","",'Dépenses sur factures'!B130)</f>
        <v/>
      </c>
      <c r="C130" s="186" t="str">
        <f>IF('Dépenses sur factures'!C130="","",'Dépenses sur factures'!C130)</f>
        <v/>
      </c>
      <c r="D130" s="186" t="str">
        <f>IF('Dépenses sur factures'!D130="","",'Dépenses sur factures'!D130)</f>
        <v/>
      </c>
      <c r="E130" s="118" t="str">
        <f>IF('Dépenses sur factures'!E130="","",'Dépenses sur factures'!E130)</f>
        <v/>
      </c>
      <c r="F130" s="118" t="str">
        <f>IF('Dépenses sur factures'!F130="","",'Dépenses sur factures'!F130)</f>
        <v/>
      </c>
      <c r="G130" s="282" t="str">
        <f>IF('Dépenses sur factures'!G130="","",'Dépenses sur factures'!G130)</f>
        <v/>
      </c>
      <c r="H130" s="282" t="str">
        <f>IF('Dépenses sur factures'!H130="","",'Dépenses sur factures'!H130)</f>
        <v/>
      </c>
      <c r="I130" s="120" t="str">
        <f>IF('Dépenses sur factures'!I130="","",'Dépenses sur factures'!I130)</f>
        <v/>
      </c>
      <c r="J130" s="101"/>
      <c r="K130" s="283" t="str">
        <f t="shared" si="3"/>
        <v/>
      </c>
      <c r="L130" s="283" t="str">
        <f t="shared" si="4"/>
        <v/>
      </c>
      <c r="M130" s="101"/>
      <c r="N130" s="182"/>
      <c r="O130" s="183"/>
      <c r="P130" s="287" t="str">
        <f>IF(AND(OR(J130="KO",M130&lt;&gt;""),OR(J130="",K130="",L130="")),Listes!$A$68,IF(AND(M130="",J130&lt;&gt;""),Listes!$A$69,IF(AND(I130&lt;M130,O130=""),Listes!$A$70,IF(AND(L130&lt;K130,O130=""),Listes!$A$71,IF(AND(M130&lt;&gt;"",M130&lt;I130,N130=""),Listes!$A$72,IF(AND(Q130="",OR(J130&lt;&gt;"",K130&lt;&gt;"",L130&lt;&gt;"")),Listes!$A$73,""))))))</f>
        <v/>
      </c>
      <c r="Q130" s="277"/>
      <c r="R130" s="317">
        <f t="shared" si="5"/>
        <v>0</v>
      </c>
    </row>
    <row r="131" spans="1:18" ht="24.75" customHeight="1" x14ac:dyDescent="0.25">
      <c r="A131" s="121">
        <v>125</v>
      </c>
      <c r="B131" s="118" t="str">
        <f>IF('Dépenses sur factures'!B131="","",'Dépenses sur factures'!B131)</f>
        <v/>
      </c>
      <c r="C131" s="186" t="str">
        <f>IF('Dépenses sur factures'!C131="","",'Dépenses sur factures'!C131)</f>
        <v/>
      </c>
      <c r="D131" s="186" t="str">
        <f>IF('Dépenses sur factures'!D131="","",'Dépenses sur factures'!D131)</f>
        <v/>
      </c>
      <c r="E131" s="118" t="str">
        <f>IF('Dépenses sur factures'!E131="","",'Dépenses sur factures'!E131)</f>
        <v/>
      </c>
      <c r="F131" s="118" t="str">
        <f>IF('Dépenses sur factures'!F131="","",'Dépenses sur factures'!F131)</f>
        <v/>
      </c>
      <c r="G131" s="282" t="str">
        <f>IF('Dépenses sur factures'!G131="","",'Dépenses sur factures'!G131)</f>
        <v/>
      </c>
      <c r="H131" s="282" t="str">
        <f>IF('Dépenses sur factures'!H131="","",'Dépenses sur factures'!H131)</f>
        <v/>
      </c>
      <c r="I131" s="120" t="str">
        <f>IF('Dépenses sur factures'!I131="","",'Dépenses sur factures'!I131)</f>
        <v/>
      </c>
      <c r="J131" s="101"/>
      <c r="K131" s="283" t="str">
        <f t="shared" si="3"/>
        <v/>
      </c>
      <c r="L131" s="283" t="str">
        <f t="shared" si="4"/>
        <v/>
      </c>
      <c r="M131" s="101"/>
      <c r="N131" s="182"/>
      <c r="O131" s="183"/>
      <c r="P131" s="287" t="str">
        <f>IF(AND(OR(J131="KO",M131&lt;&gt;""),OR(J131="",K131="",L131="")),Listes!$A$68,IF(AND(M131="",J131&lt;&gt;""),Listes!$A$69,IF(AND(I131&lt;M131,O131=""),Listes!$A$70,IF(AND(L131&lt;K131,O131=""),Listes!$A$71,IF(AND(M131&lt;&gt;"",M131&lt;I131,N131=""),Listes!$A$72,IF(AND(Q131="",OR(J131&lt;&gt;"",K131&lt;&gt;"",L131&lt;&gt;"")),Listes!$A$73,""))))))</f>
        <v/>
      </c>
      <c r="Q131" s="277"/>
      <c r="R131" s="317">
        <f t="shared" si="5"/>
        <v>0</v>
      </c>
    </row>
    <row r="132" spans="1:18" ht="24.75" customHeight="1" x14ac:dyDescent="0.25">
      <c r="A132" s="121">
        <v>126</v>
      </c>
      <c r="B132" s="118" t="str">
        <f>IF('Dépenses sur factures'!B132="","",'Dépenses sur factures'!B132)</f>
        <v/>
      </c>
      <c r="C132" s="186" t="str">
        <f>IF('Dépenses sur factures'!C132="","",'Dépenses sur factures'!C132)</f>
        <v/>
      </c>
      <c r="D132" s="186" t="str">
        <f>IF('Dépenses sur factures'!D132="","",'Dépenses sur factures'!D132)</f>
        <v/>
      </c>
      <c r="E132" s="118" t="str">
        <f>IF('Dépenses sur factures'!E132="","",'Dépenses sur factures'!E132)</f>
        <v/>
      </c>
      <c r="F132" s="118" t="str">
        <f>IF('Dépenses sur factures'!F132="","",'Dépenses sur factures'!F132)</f>
        <v/>
      </c>
      <c r="G132" s="282" t="str">
        <f>IF('Dépenses sur factures'!G132="","",'Dépenses sur factures'!G132)</f>
        <v/>
      </c>
      <c r="H132" s="282" t="str">
        <f>IF('Dépenses sur factures'!H132="","",'Dépenses sur factures'!H132)</f>
        <v/>
      </c>
      <c r="I132" s="120" t="str">
        <f>IF('Dépenses sur factures'!I132="","",'Dépenses sur factures'!I132)</f>
        <v/>
      </c>
      <c r="J132" s="101"/>
      <c r="K132" s="283" t="str">
        <f t="shared" si="3"/>
        <v/>
      </c>
      <c r="L132" s="283" t="str">
        <f t="shared" si="4"/>
        <v/>
      </c>
      <c r="M132" s="101"/>
      <c r="N132" s="182"/>
      <c r="O132" s="183"/>
      <c r="P132" s="287" t="str">
        <f>IF(AND(OR(J132="KO",M132&lt;&gt;""),OR(J132="",K132="",L132="")),Listes!$A$68,IF(AND(M132="",J132&lt;&gt;""),Listes!$A$69,IF(AND(I132&lt;M132,O132=""),Listes!$A$70,IF(AND(L132&lt;K132,O132=""),Listes!$A$71,IF(AND(M132&lt;&gt;"",M132&lt;I132,N132=""),Listes!$A$72,IF(AND(Q132="",OR(J132&lt;&gt;"",K132&lt;&gt;"",L132&lt;&gt;"")),Listes!$A$73,""))))))</f>
        <v/>
      </c>
      <c r="Q132" s="277"/>
      <c r="R132" s="317">
        <f t="shared" si="5"/>
        <v>0</v>
      </c>
    </row>
    <row r="133" spans="1:18" ht="24.75" customHeight="1" x14ac:dyDescent="0.25">
      <c r="A133" s="121">
        <v>127</v>
      </c>
      <c r="B133" s="118" t="str">
        <f>IF('Dépenses sur factures'!B133="","",'Dépenses sur factures'!B133)</f>
        <v/>
      </c>
      <c r="C133" s="186" t="str">
        <f>IF('Dépenses sur factures'!C133="","",'Dépenses sur factures'!C133)</f>
        <v/>
      </c>
      <c r="D133" s="186" t="str">
        <f>IF('Dépenses sur factures'!D133="","",'Dépenses sur factures'!D133)</f>
        <v/>
      </c>
      <c r="E133" s="118" t="str">
        <f>IF('Dépenses sur factures'!E133="","",'Dépenses sur factures'!E133)</f>
        <v/>
      </c>
      <c r="F133" s="118" t="str">
        <f>IF('Dépenses sur factures'!F133="","",'Dépenses sur factures'!F133)</f>
        <v/>
      </c>
      <c r="G133" s="282" t="str">
        <f>IF('Dépenses sur factures'!G133="","",'Dépenses sur factures'!G133)</f>
        <v/>
      </c>
      <c r="H133" s="282" t="str">
        <f>IF('Dépenses sur factures'!H133="","",'Dépenses sur factures'!H133)</f>
        <v/>
      </c>
      <c r="I133" s="120" t="str">
        <f>IF('Dépenses sur factures'!I133="","",'Dépenses sur factures'!I133)</f>
        <v/>
      </c>
      <c r="J133" s="101"/>
      <c r="K133" s="283" t="str">
        <f t="shared" si="3"/>
        <v/>
      </c>
      <c r="L133" s="283" t="str">
        <f t="shared" si="4"/>
        <v/>
      </c>
      <c r="M133" s="101"/>
      <c r="N133" s="182"/>
      <c r="O133" s="183"/>
      <c r="P133" s="287" t="str">
        <f>IF(AND(OR(J133="KO",M133&lt;&gt;""),OR(J133="",K133="",L133="")),Listes!$A$68,IF(AND(M133="",J133&lt;&gt;""),Listes!$A$69,IF(AND(I133&lt;M133,O133=""),Listes!$A$70,IF(AND(L133&lt;K133,O133=""),Listes!$A$71,IF(AND(M133&lt;&gt;"",M133&lt;I133,N133=""),Listes!$A$72,IF(AND(Q133="",OR(J133&lt;&gt;"",K133&lt;&gt;"",L133&lt;&gt;"")),Listes!$A$73,""))))))</f>
        <v/>
      </c>
      <c r="Q133" s="277"/>
      <c r="R133" s="317">
        <f t="shared" si="5"/>
        <v>0</v>
      </c>
    </row>
    <row r="134" spans="1:18" ht="24.75" customHeight="1" x14ac:dyDescent="0.25">
      <c r="A134" s="121">
        <v>128</v>
      </c>
      <c r="B134" s="118" t="str">
        <f>IF('Dépenses sur factures'!B134="","",'Dépenses sur factures'!B134)</f>
        <v/>
      </c>
      <c r="C134" s="186" t="str">
        <f>IF('Dépenses sur factures'!C134="","",'Dépenses sur factures'!C134)</f>
        <v/>
      </c>
      <c r="D134" s="186" t="str">
        <f>IF('Dépenses sur factures'!D134="","",'Dépenses sur factures'!D134)</f>
        <v/>
      </c>
      <c r="E134" s="118" t="str">
        <f>IF('Dépenses sur factures'!E134="","",'Dépenses sur factures'!E134)</f>
        <v/>
      </c>
      <c r="F134" s="118" t="str">
        <f>IF('Dépenses sur factures'!F134="","",'Dépenses sur factures'!F134)</f>
        <v/>
      </c>
      <c r="G134" s="282" t="str">
        <f>IF('Dépenses sur factures'!G134="","",'Dépenses sur factures'!G134)</f>
        <v/>
      </c>
      <c r="H134" s="282" t="str">
        <f>IF('Dépenses sur factures'!H134="","",'Dépenses sur factures'!H134)</f>
        <v/>
      </c>
      <c r="I134" s="120" t="str">
        <f>IF('Dépenses sur factures'!I134="","",'Dépenses sur factures'!I134)</f>
        <v/>
      </c>
      <c r="J134" s="101"/>
      <c r="K134" s="283" t="str">
        <f t="shared" si="3"/>
        <v/>
      </c>
      <c r="L134" s="283" t="str">
        <f t="shared" si="4"/>
        <v/>
      </c>
      <c r="M134" s="101"/>
      <c r="N134" s="182"/>
      <c r="O134" s="183"/>
      <c r="P134" s="287" t="str">
        <f>IF(AND(OR(J134="KO",M134&lt;&gt;""),OR(J134="",K134="",L134="")),Listes!$A$68,IF(AND(M134="",J134&lt;&gt;""),Listes!$A$69,IF(AND(I134&lt;M134,O134=""),Listes!$A$70,IF(AND(L134&lt;K134,O134=""),Listes!$A$71,IF(AND(M134&lt;&gt;"",M134&lt;I134,N134=""),Listes!$A$72,IF(AND(Q134="",OR(J134&lt;&gt;"",K134&lt;&gt;"",L134&lt;&gt;"")),Listes!$A$73,""))))))</f>
        <v/>
      </c>
      <c r="Q134" s="277"/>
      <c r="R134" s="317">
        <f t="shared" si="5"/>
        <v>0</v>
      </c>
    </row>
    <row r="135" spans="1:18" ht="24.75" customHeight="1" x14ac:dyDescent="0.25">
      <c r="A135" s="121">
        <v>129</v>
      </c>
      <c r="B135" s="118" t="str">
        <f>IF('Dépenses sur factures'!B135="","",'Dépenses sur factures'!B135)</f>
        <v/>
      </c>
      <c r="C135" s="186" t="str">
        <f>IF('Dépenses sur factures'!C135="","",'Dépenses sur factures'!C135)</f>
        <v/>
      </c>
      <c r="D135" s="186" t="str">
        <f>IF('Dépenses sur factures'!D135="","",'Dépenses sur factures'!D135)</f>
        <v/>
      </c>
      <c r="E135" s="118" t="str">
        <f>IF('Dépenses sur factures'!E135="","",'Dépenses sur factures'!E135)</f>
        <v/>
      </c>
      <c r="F135" s="118" t="str">
        <f>IF('Dépenses sur factures'!F135="","",'Dépenses sur factures'!F135)</f>
        <v/>
      </c>
      <c r="G135" s="282" t="str">
        <f>IF('Dépenses sur factures'!G135="","",'Dépenses sur factures'!G135)</f>
        <v/>
      </c>
      <c r="H135" s="282" t="str">
        <f>IF('Dépenses sur factures'!H135="","",'Dépenses sur factures'!H135)</f>
        <v/>
      </c>
      <c r="I135" s="120" t="str">
        <f>IF('Dépenses sur factures'!I135="","",'Dépenses sur factures'!I135)</f>
        <v/>
      </c>
      <c r="J135" s="101"/>
      <c r="K135" s="283" t="str">
        <f t="shared" si="3"/>
        <v/>
      </c>
      <c r="L135" s="283" t="str">
        <f t="shared" si="4"/>
        <v/>
      </c>
      <c r="M135" s="101"/>
      <c r="N135" s="182"/>
      <c r="O135" s="183"/>
      <c r="P135" s="287" t="str">
        <f>IF(AND(OR(J135="KO",M135&lt;&gt;""),OR(J135="",K135="",L135="")),Listes!$A$68,IF(AND(M135="",J135&lt;&gt;""),Listes!$A$69,IF(AND(I135&lt;M135,O135=""),Listes!$A$70,IF(AND(L135&lt;K135,O135=""),Listes!$A$71,IF(AND(M135&lt;&gt;"",M135&lt;I135,N135=""),Listes!$A$72,IF(AND(Q135="",OR(J135&lt;&gt;"",K135&lt;&gt;"",L135&lt;&gt;"")),Listes!$A$73,""))))))</f>
        <v/>
      </c>
      <c r="Q135" s="277"/>
      <c r="R135" s="317">
        <f t="shared" si="5"/>
        <v>0</v>
      </c>
    </row>
    <row r="136" spans="1:18" ht="24.75" customHeight="1" x14ac:dyDescent="0.25">
      <c r="A136" s="121">
        <v>130</v>
      </c>
      <c r="B136" s="118" t="str">
        <f>IF('Dépenses sur factures'!B136="","",'Dépenses sur factures'!B136)</f>
        <v/>
      </c>
      <c r="C136" s="186" t="str">
        <f>IF('Dépenses sur factures'!C136="","",'Dépenses sur factures'!C136)</f>
        <v/>
      </c>
      <c r="D136" s="186" t="str">
        <f>IF('Dépenses sur factures'!D136="","",'Dépenses sur factures'!D136)</f>
        <v/>
      </c>
      <c r="E136" s="118" t="str">
        <f>IF('Dépenses sur factures'!E136="","",'Dépenses sur factures'!E136)</f>
        <v/>
      </c>
      <c r="F136" s="118" t="str">
        <f>IF('Dépenses sur factures'!F136="","",'Dépenses sur factures'!F136)</f>
        <v/>
      </c>
      <c r="G136" s="282" t="str">
        <f>IF('Dépenses sur factures'!G136="","",'Dépenses sur factures'!G136)</f>
        <v/>
      </c>
      <c r="H136" s="282" t="str">
        <f>IF('Dépenses sur factures'!H136="","",'Dépenses sur factures'!H136)</f>
        <v/>
      </c>
      <c r="I136" s="120" t="str">
        <f>IF('Dépenses sur factures'!I136="","",'Dépenses sur factures'!I136)</f>
        <v/>
      </c>
      <c r="J136" s="101"/>
      <c r="K136" s="283" t="str">
        <f t="shared" ref="K136:K199" si="6">IF(J136="KO","",IF(J136="","",G136))</f>
        <v/>
      </c>
      <c r="L136" s="283" t="str">
        <f t="shared" ref="L136:L199" si="7">IF(J136="KO","",IF(J136="","",H136))</f>
        <v/>
      </c>
      <c r="M136" s="101"/>
      <c r="N136" s="182"/>
      <c r="O136" s="183"/>
      <c r="P136" s="287" t="str">
        <f>IF(AND(OR(J136="KO",M136&lt;&gt;""),OR(J136="",K136="",L136="")),Listes!$A$68,IF(AND(M136="",J136&lt;&gt;""),Listes!$A$69,IF(AND(I136&lt;M136,O136=""),Listes!$A$70,IF(AND(L136&lt;K136,O136=""),Listes!$A$71,IF(AND(M136&lt;&gt;"",M136&lt;I136,N136=""),Listes!$A$72,IF(AND(Q136="",OR(J136&lt;&gt;"",K136&lt;&gt;"",L136&lt;&gt;"")),Listes!$A$73,""))))))</f>
        <v/>
      </c>
      <c r="Q136" s="277"/>
      <c r="R136" s="317">
        <f t="shared" ref="R136:R199" si="8">IF(AND(B136&lt;&gt;"",Q136&lt;&gt;"Oui"),1,0)</f>
        <v>0</v>
      </c>
    </row>
    <row r="137" spans="1:18" ht="24.75" customHeight="1" x14ac:dyDescent="0.25">
      <c r="A137" s="121">
        <v>131</v>
      </c>
      <c r="B137" s="118" t="str">
        <f>IF('Dépenses sur factures'!B137="","",'Dépenses sur factures'!B137)</f>
        <v/>
      </c>
      <c r="C137" s="186" t="str">
        <f>IF('Dépenses sur factures'!C137="","",'Dépenses sur factures'!C137)</f>
        <v/>
      </c>
      <c r="D137" s="186" t="str">
        <f>IF('Dépenses sur factures'!D137="","",'Dépenses sur factures'!D137)</f>
        <v/>
      </c>
      <c r="E137" s="118" t="str">
        <f>IF('Dépenses sur factures'!E137="","",'Dépenses sur factures'!E137)</f>
        <v/>
      </c>
      <c r="F137" s="118" t="str">
        <f>IF('Dépenses sur factures'!F137="","",'Dépenses sur factures'!F137)</f>
        <v/>
      </c>
      <c r="G137" s="282" t="str">
        <f>IF('Dépenses sur factures'!G137="","",'Dépenses sur factures'!G137)</f>
        <v/>
      </c>
      <c r="H137" s="282" t="str">
        <f>IF('Dépenses sur factures'!H137="","",'Dépenses sur factures'!H137)</f>
        <v/>
      </c>
      <c r="I137" s="120" t="str">
        <f>IF('Dépenses sur factures'!I137="","",'Dépenses sur factures'!I137)</f>
        <v/>
      </c>
      <c r="J137" s="101"/>
      <c r="K137" s="283" t="str">
        <f t="shared" si="6"/>
        <v/>
      </c>
      <c r="L137" s="283" t="str">
        <f t="shared" si="7"/>
        <v/>
      </c>
      <c r="M137" s="101"/>
      <c r="N137" s="182"/>
      <c r="O137" s="183"/>
      <c r="P137" s="287" t="str">
        <f>IF(AND(OR(J137="KO",M137&lt;&gt;""),OR(J137="",K137="",L137="")),Listes!$A$68,IF(AND(M137="",J137&lt;&gt;""),Listes!$A$69,IF(AND(I137&lt;M137,O137=""),Listes!$A$70,IF(AND(L137&lt;K137,O137=""),Listes!$A$71,IF(AND(M137&lt;&gt;"",M137&lt;I137,N137=""),Listes!$A$72,IF(AND(Q137="",OR(J137&lt;&gt;"",K137&lt;&gt;"",L137&lt;&gt;"")),Listes!$A$73,""))))))</f>
        <v/>
      </c>
      <c r="Q137" s="277"/>
      <c r="R137" s="317">
        <f t="shared" si="8"/>
        <v>0</v>
      </c>
    </row>
    <row r="138" spans="1:18" ht="24.75" customHeight="1" x14ac:dyDescent="0.25">
      <c r="A138" s="121">
        <v>132</v>
      </c>
      <c r="B138" s="118" t="str">
        <f>IF('Dépenses sur factures'!B138="","",'Dépenses sur factures'!B138)</f>
        <v/>
      </c>
      <c r="C138" s="186" t="str">
        <f>IF('Dépenses sur factures'!C138="","",'Dépenses sur factures'!C138)</f>
        <v/>
      </c>
      <c r="D138" s="186" t="str">
        <f>IF('Dépenses sur factures'!D138="","",'Dépenses sur factures'!D138)</f>
        <v/>
      </c>
      <c r="E138" s="118" t="str">
        <f>IF('Dépenses sur factures'!E138="","",'Dépenses sur factures'!E138)</f>
        <v/>
      </c>
      <c r="F138" s="118" t="str">
        <f>IF('Dépenses sur factures'!F138="","",'Dépenses sur factures'!F138)</f>
        <v/>
      </c>
      <c r="G138" s="282" t="str">
        <f>IF('Dépenses sur factures'!G138="","",'Dépenses sur factures'!G138)</f>
        <v/>
      </c>
      <c r="H138" s="282" t="str">
        <f>IF('Dépenses sur factures'!H138="","",'Dépenses sur factures'!H138)</f>
        <v/>
      </c>
      <c r="I138" s="120" t="str">
        <f>IF('Dépenses sur factures'!I138="","",'Dépenses sur factures'!I138)</f>
        <v/>
      </c>
      <c r="J138" s="101"/>
      <c r="K138" s="283" t="str">
        <f t="shared" si="6"/>
        <v/>
      </c>
      <c r="L138" s="283" t="str">
        <f t="shared" si="7"/>
        <v/>
      </c>
      <c r="M138" s="101"/>
      <c r="N138" s="182"/>
      <c r="O138" s="183"/>
      <c r="P138" s="287" t="str">
        <f>IF(AND(OR(J138="KO",M138&lt;&gt;""),OR(J138="",K138="",L138="")),Listes!$A$68,IF(AND(M138="",J138&lt;&gt;""),Listes!$A$69,IF(AND(I138&lt;M138,O138=""),Listes!$A$70,IF(AND(L138&lt;K138,O138=""),Listes!$A$71,IF(AND(M138&lt;&gt;"",M138&lt;I138,N138=""),Listes!$A$72,IF(AND(Q138="",OR(J138&lt;&gt;"",K138&lt;&gt;"",L138&lt;&gt;"")),Listes!$A$73,""))))))</f>
        <v/>
      </c>
      <c r="Q138" s="277"/>
      <c r="R138" s="317">
        <f t="shared" si="8"/>
        <v>0</v>
      </c>
    </row>
    <row r="139" spans="1:18" ht="24.75" customHeight="1" x14ac:dyDescent="0.25">
      <c r="A139" s="121">
        <v>133</v>
      </c>
      <c r="B139" s="118" t="str">
        <f>IF('Dépenses sur factures'!B139="","",'Dépenses sur factures'!B139)</f>
        <v/>
      </c>
      <c r="C139" s="186" t="str">
        <f>IF('Dépenses sur factures'!C139="","",'Dépenses sur factures'!C139)</f>
        <v/>
      </c>
      <c r="D139" s="186" t="str">
        <f>IF('Dépenses sur factures'!D139="","",'Dépenses sur factures'!D139)</f>
        <v/>
      </c>
      <c r="E139" s="118" t="str">
        <f>IF('Dépenses sur factures'!E139="","",'Dépenses sur factures'!E139)</f>
        <v/>
      </c>
      <c r="F139" s="118" t="str">
        <f>IF('Dépenses sur factures'!F139="","",'Dépenses sur factures'!F139)</f>
        <v/>
      </c>
      <c r="G139" s="282" t="str">
        <f>IF('Dépenses sur factures'!G139="","",'Dépenses sur factures'!G139)</f>
        <v/>
      </c>
      <c r="H139" s="282" t="str">
        <f>IF('Dépenses sur factures'!H139="","",'Dépenses sur factures'!H139)</f>
        <v/>
      </c>
      <c r="I139" s="120" t="str">
        <f>IF('Dépenses sur factures'!I139="","",'Dépenses sur factures'!I139)</f>
        <v/>
      </c>
      <c r="J139" s="101"/>
      <c r="K139" s="283" t="str">
        <f t="shared" si="6"/>
        <v/>
      </c>
      <c r="L139" s="283" t="str">
        <f t="shared" si="7"/>
        <v/>
      </c>
      <c r="M139" s="101"/>
      <c r="N139" s="182"/>
      <c r="O139" s="183"/>
      <c r="P139" s="287" t="str">
        <f>IF(AND(OR(J139="KO",M139&lt;&gt;""),OR(J139="",K139="",L139="")),Listes!$A$68,IF(AND(M139="",J139&lt;&gt;""),Listes!$A$69,IF(AND(I139&lt;M139,O139=""),Listes!$A$70,IF(AND(L139&lt;K139,O139=""),Listes!$A$71,IF(AND(M139&lt;&gt;"",M139&lt;I139,N139=""),Listes!$A$72,IF(AND(Q139="",OR(J139&lt;&gt;"",K139&lt;&gt;"",L139&lt;&gt;"")),Listes!$A$73,""))))))</f>
        <v/>
      </c>
      <c r="Q139" s="277"/>
      <c r="R139" s="317">
        <f t="shared" si="8"/>
        <v>0</v>
      </c>
    </row>
    <row r="140" spans="1:18" ht="24.75" customHeight="1" x14ac:dyDescent="0.25">
      <c r="A140" s="121">
        <v>134</v>
      </c>
      <c r="B140" s="118" t="str">
        <f>IF('Dépenses sur factures'!B140="","",'Dépenses sur factures'!B140)</f>
        <v/>
      </c>
      <c r="C140" s="186" t="str">
        <f>IF('Dépenses sur factures'!C140="","",'Dépenses sur factures'!C140)</f>
        <v/>
      </c>
      <c r="D140" s="186" t="str">
        <f>IF('Dépenses sur factures'!D140="","",'Dépenses sur factures'!D140)</f>
        <v/>
      </c>
      <c r="E140" s="118" t="str">
        <f>IF('Dépenses sur factures'!E140="","",'Dépenses sur factures'!E140)</f>
        <v/>
      </c>
      <c r="F140" s="118" t="str">
        <f>IF('Dépenses sur factures'!F140="","",'Dépenses sur factures'!F140)</f>
        <v/>
      </c>
      <c r="G140" s="282" t="str">
        <f>IF('Dépenses sur factures'!G140="","",'Dépenses sur factures'!G140)</f>
        <v/>
      </c>
      <c r="H140" s="282" t="str">
        <f>IF('Dépenses sur factures'!H140="","",'Dépenses sur factures'!H140)</f>
        <v/>
      </c>
      <c r="I140" s="120" t="str">
        <f>IF('Dépenses sur factures'!I140="","",'Dépenses sur factures'!I140)</f>
        <v/>
      </c>
      <c r="J140" s="101"/>
      <c r="K140" s="283" t="str">
        <f t="shared" si="6"/>
        <v/>
      </c>
      <c r="L140" s="283" t="str">
        <f t="shared" si="7"/>
        <v/>
      </c>
      <c r="M140" s="101"/>
      <c r="N140" s="182"/>
      <c r="O140" s="183"/>
      <c r="P140" s="287" t="str">
        <f>IF(AND(OR(J140="KO",M140&lt;&gt;""),OR(J140="",K140="",L140="")),Listes!$A$68,IF(AND(M140="",J140&lt;&gt;""),Listes!$A$69,IF(AND(I140&lt;M140,O140=""),Listes!$A$70,IF(AND(L140&lt;K140,O140=""),Listes!$A$71,IF(AND(M140&lt;&gt;"",M140&lt;I140,N140=""),Listes!$A$72,IF(AND(Q140="",OR(J140&lt;&gt;"",K140&lt;&gt;"",L140&lt;&gt;"")),Listes!$A$73,""))))))</f>
        <v/>
      </c>
      <c r="Q140" s="277"/>
      <c r="R140" s="317">
        <f t="shared" si="8"/>
        <v>0</v>
      </c>
    </row>
    <row r="141" spans="1:18" ht="24.75" customHeight="1" x14ac:dyDescent="0.25">
      <c r="A141" s="121">
        <v>135</v>
      </c>
      <c r="B141" s="118" t="str">
        <f>IF('Dépenses sur factures'!B141="","",'Dépenses sur factures'!B141)</f>
        <v/>
      </c>
      <c r="C141" s="186" t="str">
        <f>IF('Dépenses sur factures'!C141="","",'Dépenses sur factures'!C141)</f>
        <v/>
      </c>
      <c r="D141" s="186" t="str">
        <f>IF('Dépenses sur factures'!D141="","",'Dépenses sur factures'!D141)</f>
        <v/>
      </c>
      <c r="E141" s="118" t="str">
        <f>IF('Dépenses sur factures'!E141="","",'Dépenses sur factures'!E141)</f>
        <v/>
      </c>
      <c r="F141" s="118" t="str">
        <f>IF('Dépenses sur factures'!F141="","",'Dépenses sur factures'!F141)</f>
        <v/>
      </c>
      <c r="G141" s="282" t="str">
        <f>IF('Dépenses sur factures'!G141="","",'Dépenses sur factures'!G141)</f>
        <v/>
      </c>
      <c r="H141" s="282" t="str">
        <f>IF('Dépenses sur factures'!H141="","",'Dépenses sur factures'!H141)</f>
        <v/>
      </c>
      <c r="I141" s="120" t="str">
        <f>IF('Dépenses sur factures'!I141="","",'Dépenses sur factures'!I141)</f>
        <v/>
      </c>
      <c r="J141" s="101"/>
      <c r="K141" s="283" t="str">
        <f t="shared" si="6"/>
        <v/>
      </c>
      <c r="L141" s="283" t="str">
        <f t="shared" si="7"/>
        <v/>
      </c>
      <c r="M141" s="101"/>
      <c r="N141" s="182"/>
      <c r="O141" s="183"/>
      <c r="P141" s="287" t="str">
        <f>IF(AND(OR(J141="KO",M141&lt;&gt;""),OR(J141="",K141="",L141="")),Listes!$A$68,IF(AND(M141="",J141&lt;&gt;""),Listes!$A$69,IF(AND(I141&lt;M141,O141=""),Listes!$A$70,IF(AND(L141&lt;K141,O141=""),Listes!$A$71,IF(AND(M141&lt;&gt;"",M141&lt;I141,N141=""),Listes!$A$72,IF(AND(Q141="",OR(J141&lt;&gt;"",K141&lt;&gt;"",L141&lt;&gt;"")),Listes!$A$73,""))))))</f>
        <v/>
      </c>
      <c r="Q141" s="277"/>
      <c r="R141" s="317">
        <f t="shared" si="8"/>
        <v>0</v>
      </c>
    </row>
    <row r="142" spans="1:18" ht="24.75" customHeight="1" x14ac:dyDescent="0.25">
      <c r="A142" s="121">
        <v>136</v>
      </c>
      <c r="B142" s="118" t="str">
        <f>IF('Dépenses sur factures'!B142="","",'Dépenses sur factures'!B142)</f>
        <v/>
      </c>
      <c r="C142" s="186" t="str">
        <f>IF('Dépenses sur factures'!C142="","",'Dépenses sur factures'!C142)</f>
        <v/>
      </c>
      <c r="D142" s="186" t="str">
        <f>IF('Dépenses sur factures'!D142="","",'Dépenses sur factures'!D142)</f>
        <v/>
      </c>
      <c r="E142" s="118" t="str">
        <f>IF('Dépenses sur factures'!E142="","",'Dépenses sur factures'!E142)</f>
        <v/>
      </c>
      <c r="F142" s="118" t="str">
        <f>IF('Dépenses sur factures'!F142="","",'Dépenses sur factures'!F142)</f>
        <v/>
      </c>
      <c r="G142" s="282" t="str">
        <f>IF('Dépenses sur factures'!G142="","",'Dépenses sur factures'!G142)</f>
        <v/>
      </c>
      <c r="H142" s="282" t="str">
        <f>IF('Dépenses sur factures'!H142="","",'Dépenses sur factures'!H142)</f>
        <v/>
      </c>
      <c r="I142" s="120" t="str">
        <f>IF('Dépenses sur factures'!I142="","",'Dépenses sur factures'!I142)</f>
        <v/>
      </c>
      <c r="J142" s="101"/>
      <c r="K142" s="283" t="str">
        <f t="shared" si="6"/>
        <v/>
      </c>
      <c r="L142" s="283" t="str">
        <f t="shared" si="7"/>
        <v/>
      </c>
      <c r="M142" s="101"/>
      <c r="N142" s="182"/>
      <c r="O142" s="183"/>
      <c r="P142" s="287" t="str">
        <f>IF(AND(OR(J142="KO",M142&lt;&gt;""),OR(J142="",K142="",L142="")),Listes!$A$68,IF(AND(M142="",J142&lt;&gt;""),Listes!$A$69,IF(AND(I142&lt;M142,O142=""),Listes!$A$70,IF(AND(L142&lt;K142,O142=""),Listes!$A$71,IF(AND(M142&lt;&gt;"",M142&lt;I142,N142=""),Listes!$A$72,IF(AND(Q142="",OR(J142&lt;&gt;"",K142&lt;&gt;"",L142&lt;&gt;"")),Listes!$A$73,""))))))</f>
        <v/>
      </c>
      <c r="Q142" s="277"/>
      <c r="R142" s="317">
        <f t="shared" si="8"/>
        <v>0</v>
      </c>
    </row>
    <row r="143" spans="1:18" ht="24.75" customHeight="1" x14ac:dyDescent="0.25">
      <c r="A143" s="121">
        <v>137</v>
      </c>
      <c r="B143" s="118" t="str">
        <f>IF('Dépenses sur factures'!B143="","",'Dépenses sur factures'!B143)</f>
        <v/>
      </c>
      <c r="C143" s="186" t="str">
        <f>IF('Dépenses sur factures'!C143="","",'Dépenses sur factures'!C143)</f>
        <v/>
      </c>
      <c r="D143" s="186" t="str">
        <f>IF('Dépenses sur factures'!D143="","",'Dépenses sur factures'!D143)</f>
        <v/>
      </c>
      <c r="E143" s="118" t="str">
        <f>IF('Dépenses sur factures'!E143="","",'Dépenses sur factures'!E143)</f>
        <v/>
      </c>
      <c r="F143" s="118" t="str">
        <f>IF('Dépenses sur factures'!F143="","",'Dépenses sur factures'!F143)</f>
        <v/>
      </c>
      <c r="G143" s="282" t="str">
        <f>IF('Dépenses sur factures'!G143="","",'Dépenses sur factures'!G143)</f>
        <v/>
      </c>
      <c r="H143" s="282" t="str">
        <f>IF('Dépenses sur factures'!H143="","",'Dépenses sur factures'!H143)</f>
        <v/>
      </c>
      <c r="I143" s="120" t="str">
        <f>IF('Dépenses sur factures'!I143="","",'Dépenses sur factures'!I143)</f>
        <v/>
      </c>
      <c r="J143" s="101"/>
      <c r="K143" s="283" t="str">
        <f t="shared" si="6"/>
        <v/>
      </c>
      <c r="L143" s="283" t="str">
        <f t="shared" si="7"/>
        <v/>
      </c>
      <c r="M143" s="101"/>
      <c r="N143" s="182"/>
      <c r="O143" s="183"/>
      <c r="P143" s="287" t="str">
        <f>IF(AND(OR(J143="KO",M143&lt;&gt;""),OR(J143="",K143="",L143="")),Listes!$A$68,IF(AND(M143="",J143&lt;&gt;""),Listes!$A$69,IF(AND(I143&lt;M143,O143=""),Listes!$A$70,IF(AND(L143&lt;K143,O143=""),Listes!$A$71,IF(AND(M143&lt;&gt;"",M143&lt;I143,N143=""),Listes!$A$72,IF(AND(Q143="",OR(J143&lt;&gt;"",K143&lt;&gt;"",L143&lt;&gt;"")),Listes!$A$73,""))))))</f>
        <v/>
      </c>
      <c r="Q143" s="277"/>
      <c r="R143" s="317">
        <f t="shared" si="8"/>
        <v>0</v>
      </c>
    </row>
    <row r="144" spans="1:18" ht="24.75" customHeight="1" x14ac:dyDescent="0.25">
      <c r="A144" s="121">
        <v>138</v>
      </c>
      <c r="B144" s="118" t="str">
        <f>IF('Dépenses sur factures'!B144="","",'Dépenses sur factures'!B144)</f>
        <v/>
      </c>
      <c r="C144" s="186" t="str">
        <f>IF('Dépenses sur factures'!C144="","",'Dépenses sur factures'!C144)</f>
        <v/>
      </c>
      <c r="D144" s="186" t="str">
        <f>IF('Dépenses sur factures'!D144="","",'Dépenses sur factures'!D144)</f>
        <v/>
      </c>
      <c r="E144" s="118" t="str">
        <f>IF('Dépenses sur factures'!E144="","",'Dépenses sur factures'!E144)</f>
        <v/>
      </c>
      <c r="F144" s="118" t="str">
        <f>IF('Dépenses sur factures'!F144="","",'Dépenses sur factures'!F144)</f>
        <v/>
      </c>
      <c r="G144" s="282" t="str">
        <f>IF('Dépenses sur factures'!G144="","",'Dépenses sur factures'!G144)</f>
        <v/>
      </c>
      <c r="H144" s="282" t="str">
        <f>IF('Dépenses sur factures'!H144="","",'Dépenses sur factures'!H144)</f>
        <v/>
      </c>
      <c r="I144" s="120" t="str">
        <f>IF('Dépenses sur factures'!I144="","",'Dépenses sur factures'!I144)</f>
        <v/>
      </c>
      <c r="J144" s="101"/>
      <c r="K144" s="283" t="str">
        <f t="shared" si="6"/>
        <v/>
      </c>
      <c r="L144" s="283" t="str">
        <f t="shared" si="7"/>
        <v/>
      </c>
      <c r="M144" s="101"/>
      <c r="N144" s="182"/>
      <c r="O144" s="183"/>
      <c r="P144" s="287" t="str">
        <f>IF(AND(OR(J144="KO",M144&lt;&gt;""),OR(J144="",K144="",L144="")),Listes!$A$68,IF(AND(M144="",J144&lt;&gt;""),Listes!$A$69,IF(AND(I144&lt;M144,O144=""),Listes!$A$70,IF(AND(L144&lt;K144,O144=""),Listes!$A$71,IF(AND(M144&lt;&gt;"",M144&lt;I144,N144=""),Listes!$A$72,IF(AND(Q144="",OR(J144&lt;&gt;"",K144&lt;&gt;"",L144&lt;&gt;"")),Listes!$A$73,""))))))</f>
        <v/>
      </c>
      <c r="Q144" s="277"/>
      <c r="R144" s="317">
        <f t="shared" si="8"/>
        <v>0</v>
      </c>
    </row>
    <row r="145" spans="1:18" ht="24.75" customHeight="1" x14ac:dyDescent="0.25">
      <c r="A145" s="121">
        <v>139</v>
      </c>
      <c r="B145" s="118" t="str">
        <f>IF('Dépenses sur factures'!B145="","",'Dépenses sur factures'!B145)</f>
        <v/>
      </c>
      <c r="C145" s="186" t="str">
        <f>IF('Dépenses sur factures'!C145="","",'Dépenses sur factures'!C145)</f>
        <v/>
      </c>
      <c r="D145" s="186" t="str">
        <f>IF('Dépenses sur factures'!D145="","",'Dépenses sur factures'!D145)</f>
        <v/>
      </c>
      <c r="E145" s="118" t="str">
        <f>IF('Dépenses sur factures'!E145="","",'Dépenses sur factures'!E145)</f>
        <v/>
      </c>
      <c r="F145" s="118" t="str">
        <f>IF('Dépenses sur factures'!F145="","",'Dépenses sur factures'!F145)</f>
        <v/>
      </c>
      <c r="G145" s="282" t="str">
        <f>IF('Dépenses sur factures'!G145="","",'Dépenses sur factures'!G145)</f>
        <v/>
      </c>
      <c r="H145" s="282" t="str">
        <f>IF('Dépenses sur factures'!H145="","",'Dépenses sur factures'!H145)</f>
        <v/>
      </c>
      <c r="I145" s="120" t="str">
        <f>IF('Dépenses sur factures'!I145="","",'Dépenses sur factures'!I145)</f>
        <v/>
      </c>
      <c r="J145" s="101"/>
      <c r="K145" s="283" t="str">
        <f t="shared" si="6"/>
        <v/>
      </c>
      <c r="L145" s="283" t="str">
        <f t="shared" si="7"/>
        <v/>
      </c>
      <c r="M145" s="101"/>
      <c r="N145" s="182"/>
      <c r="O145" s="183"/>
      <c r="P145" s="287" t="str">
        <f>IF(AND(OR(J145="KO",M145&lt;&gt;""),OR(J145="",K145="",L145="")),Listes!$A$68,IF(AND(M145="",J145&lt;&gt;""),Listes!$A$69,IF(AND(I145&lt;M145,O145=""),Listes!$A$70,IF(AND(L145&lt;K145,O145=""),Listes!$A$71,IF(AND(M145&lt;&gt;"",M145&lt;I145,N145=""),Listes!$A$72,IF(AND(Q145="",OR(J145&lt;&gt;"",K145&lt;&gt;"",L145&lt;&gt;"")),Listes!$A$73,""))))))</f>
        <v/>
      </c>
      <c r="Q145" s="277"/>
      <c r="R145" s="317">
        <f t="shared" si="8"/>
        <v>0</v>
      </c>
    </row>
    <row r="146" spans="1:18" ht="24.75" customHeight="1" x14ac:dyDescent="0.25">
      <c r="A146" s="121">
        <v>140</v>
      </c>
      <c r="B146" s="118" t="str">
        <f>IF('Dépenses sur factures'!B146="","",'Dépenses sur factures'!B146)</f>
        <v/>
      </c>
      <c r="C146" s="186" t="str">
        <f>IF('Dépenses sur factures'!C146="","",'Dépenses sur factures'!C146)</f>
        <v/>
      </c>
      <c r="D146" s="186" t="str">
        <f>IF('Dépenses sur factures'!D146="","",'Dépenses sur factures'!D146)</f>
        <v/>
      </c>
      <c r="E146" s="118" t="str">
        <f>IF('Dépenses sur factures'!E146="","",'Dépenses sur factures'!E146)</f>
        <v/>
      </c>
      <c r="F146" s="118" t="str">
        <f>IF('Dépenses sur factures'!F146="","",'Dépenses sur factures'!F146)</f>
        <v/>
      </c>
      <c r="G146" s="282" t="str">
        <f>IF('Dépenses sur factures'!G146="","",'Dépenses sur factures'!G146)</f>
        <v/>
      </c>
      <c r="H146" s="282" t="str">
        <f>IF('Dépenses sur factures'!H146="","",'Dépenses sur factures'!H146)</f>
        <v/>
      </c>
      <c r="I146" s="120" t="str">
        <f>IF('Dépenses sur factures'!I146="","",'Dépenses sur factures'!I146)</f>
        <v/>
      </c>
      <c r="J146" s="101"/>
      <c r="K146" s="283" t="str">
        <f t="shared" si="6"/>
        <v/>
      </c>
      <c r="L146" s="283" t="str">
        <f t="shared" si="7"/>
        <v/>
      </c>
      <c r="M146" s="101"/>
      <c r="N146" s="182"/>
      <c r="O146" s="183"/>
      <c r="P146" s="287" t="str">
        <f>IF(AND(OR(J146="KO",M146&lt;&gt;""),OR(J146="",K146="",L146="")),Listes!$A$68,IF(AND(M146="",J146&lt;&gt;""),Listes!$A$69,IF(AND(I146&lt;M146,O146=""),Listes!$A$70,IF(AND(L146&lt;K146,O146=""),Listes!$A$71,IF(AND(M146&lt;&gt;"",M146&lt;I146,N146=""),Listes!$A$72,IF(AND(Q146="",OR(J146&lt;&gt;"",K146&lt;&gt;"",L146&lt;&gt;"")),Listes!$A$73,""))))))</f>
        <v/>
      </c>
      <c r="Q146" s="277"/>
      <c r="R146" s="317">
        <f t="shared" si="8"/>
        <v>0</v>
      </c>
    </row>
    <row r="147" spans="1:18" ht="24.75" customHeight="1" x14ac:dyDescent="0.25">
      <c r="A147" s="121">
        <v>141</v>
      </c>
      <c r="B147" s="118" t="str">
        <f>IF('Dépenses sur factures'!B147="","",'Dépenses sur factures'!B147)</f>
        <v/>
      </c>
      <c r="C147" s="186" t="str">
        <f>IF('Dépenses sur factures'!C147="","",'Dépenses sur factures'!C147)</f>
        <v/>
      </c>
      <c r="D147" s="186" t="str">
        <f>IF('Dépenses sur factures'!D147="","",'Dépenses sur factures'!D147)</f>
        <v/>
      </c>
      <c r="E147" s="118" t="str">
        <f>IF('Dépenses sur factures'!E147="","",'Dépenses sur factures'!E147)</f>
        <v/>
      </c>
      <c r="F147" s="118" t="str">
        <f>IF('Dépenses sur factures'!F147="","",'Dépenses sur factures'!F147)</f>
        <v/>
      </c>
      <c r="G147" s="282" t="str">
        <f>IF('Dépenses sur factures'!G147="","",'Dépenses sur factures'!G147)</f>
        <v/>
      </c>
      <c r="H147" s="282" t="str">
        <f>IF('Dépenses sur factures'!H147="","",'Dépenses sur factures'!H147)</f>
        <v/>
      </c>
      <c r="I147" s="120" t="str">
        <f>IF('Dépenses sur factures'!I147="","",'Dépenses sur factures'!I147)</f>
        <v/>
      </c>
      <c r="J147" s="101"/>
      <c r="K147" s="283" t="str">
        <f t="shared" si="6"/>
        <v/>
      </c>
      <c r="L147" s="283" t="str">
        <f t="shared" si="7"/>
        <v/>
      </c>
      <c r="M147" s="101"/>
      <c r="N147" s="182"/>
      <c r="O147" s="183"/>
      <c r="P147" s="287" t="str">
        <f>IF(AND(OR(J147="KO",M147&lt;&gt;""),OR(J147="",K147="",L147="")),Listes!$A$68,IF(AND(M147="",J147&lt;&gt;""),Listes!$A$69,IF(AND(I147&lt;M147,O147=""),Listes!$A$70,IF(AND(L147&lt;K147,O147=""),Listes!$A$71,IF(AND(M147&lt;&gt;"",M147&lt;I147,N147=""),Listes!$A$72,IF(AND(Q147="",OR(J147&lt;&gt;"",K147&lt;&gt;"",L147&lt;&gt;"")),Listes!$A$73,""))))))</f>
        <v/>
      </c>
      <c r="Q147" s="277"/>
      <c r="R147" s="317">
        <f t="shared" si="8"/>
        <v>0</v>
      </c>
    </row>
    <row r="148" spans="1:18" ht="24.75" customHeight="1" x14ac:dyDescent="0.25">
      <c r="A148" s="121">
        <v>142</v>
      </c>
      <c r="B148" s="118" t="str">
        <f>IF('Dépenses sur factures'!B148="","",'Dépenses sur factures'!B148)</f>
        <v/>
      </c>
      <c r="C148" s="186" t="str">
        <f>IF('Dépenses sur factures'!C148="","",'Dépenses sur factures'!C148)</f>
        <v/>
      </c>
      <c r="D148" s="186" t="str">
        <f>IF('Dépenses sur factures'!D148="","",'Dépenses sur factures'!D148)</f>
        <v/>
      </c>
      <c r="E148" s="118" t="str">
        <f>IF('Dépenses sur factures'!E148="","",'Dépenses sur factures'!E148)</f>
        <v/>
      </c>
      <c r="F148" s="118" t="str">
        <f>IF('Dépenses sur factures'!F148="","",'Dépenses sur factures'!F148)</f>
        <v/>
      </c>
      <c r="G148" s="282" t="str">
        <f>IF('Dépenses sur factures'!G148="","",'Dépenses sur factures'!G148)</f>
        <v/>
      </c>
      <c r="H148" s="282" t="str">
        <f>IF('Dépenses sur factures'!H148="","",'Dépenses sur factures'!H148)</f>
        <v/>
      </c>
      <c r="I148" s="120" t="str">
        <f>IF('Dépenses sur factures'!I148="","",'Dépenses sur factures'!I148)</f>
        <v/>
      </c>
      <c r="J148" s="101"/>
      <c r="K148" s="283" t="str">
        <f t="shared" si="6"/>
        <v/>
      </c>
      <c r="L148" s="283" t="str">
        <f t="shared" si="7"/>
        <v/>
      </c>
      <c r="M148" s="101"/>
      <c r="N148" s="182"/>
      <c r="O148" s="183"/>
      <c r="P148" s="287" t="str">
        <f>IF(AND(OR(J148="KO",M148&lt;&gt;""),OR(J148="",K148="",L148="")),Listes!$A$68,IF(AND(M148="",J148&lt;&gt;""),Listes!$A$69,IF(AND(I148&lt;M148,O148=""),Listes!$A$70,IF(AND(L148&lt;K148,O148=""),Listes!$A$71,IF(AND(M148&lt;&gt;"",M148&lt;I148,N148=""),Listes!$A$72,IF(AND(Q148="",OR(J148&lt;&gt;"",K148&lt;&gt;"",L148&lt;&gt;"")),Listes!$A$73,""))))))</f>
        <v/>
      </c>
      <c r="Q148" s="277"/>
      <c r="R148" s="317">
        <f t="shared" si="8"/>
        <v>0</v>
      </c>
    </row>
    <row r="149" spans="1:18" ht="24.75" customHeight="1" x14ac:dyDescent="0.25">
      <c r="A149" s="121">
        <v>143</v>
      </c>
      <c r="B149" s="118" t="str">
        <f>IF('Dépenses sur factures'!B149="","",'Dépenses sur factures'!B149)</f>
        <v/>
      </c>
      <c r="C149" s="186" t="str">
        <f>IF('Dépenses sur factures'!C149="","",'Dépenses sur factures'!C149)</f>
        <v/>
      </c>
      <c r="D149" s="186" t="str">
        <f>IF('Dépenses sur factures'!D149="","",'Dépenses sur factures'!D149)</f>
        <v/>
      </c>
      <c r="E149" s="118" t="str">
        <f>IF('Dépenses sur factures'!E149="","",'Dépenses sur factures'!E149)</f>
        <v/>
      </c>
      <c r="F149" s="118" t="str">
        <f>IF('Dépenses sur factures'!F149="","",'Dépenses sur factures'!F149)</f>
        <v/>
      </c>
      <c r="G149" s="282" t="str">
        <f>IF('Dépenses sur factures'!G149="","",'Dépenses sur factures'!G149)</f>
        <v/>
      </c>
      <c r="H149" s="282" t="str">
        <f>IF('Dépenses sur factures'!H149="","",'Dépenses sur factures'!H149)</f>
        <v/>
      </c>
      <c r="I149" s="120" t="str">
        <f>IF('Dépenses sur factures'!I149="","",'Dépenses sur factures'!I149)</f>
        <v/>
      </c>
      <c r="J149" s="101"/>
      <c r="K149" s="283" t="str">
        <f t="shared" si="6"/>
        <v/>
      </c>
      <c r="L149" s="283" t="str">
        <f t="shared" si="7"/>
        <v/>
      </c>
      <c r="M149" s="101"/>
      <c r="N149" s="182"/>
      <c r="O149" s="183"/>
      <c r="P149" s="287" t="str">
        <f>IF(AND(OR(J149="KO",M149&lt;&gt;""),OR(J149="",K149="",L149="")),Listes!$A$68,IF(AND(M149="",J149&lt;&gt;""),Listes!$A$69,IF(AND(I149&lt;M149,O149=""),Listes!$A$70,IF(AND(L149&lt;K149,O149=""),Listes!$A$71,IF(AND(M149&lt;&gt;"",M149&lt;I149,N149=""),Listes!$A$72,IF(AND(Q149="",OR(J149&lt;&gt;"",K149&lt;&gt;"",L149&lt;&gt;"")),Listes!$A$73,""))))))</f>
        <v/>
      </c>
      <c r="Q149" s="277"/>
      <c r="R149" s="317">
        <f t="shared" si="8"/>
        <v>0</v>
      </c>
    </row>
    <row r="150" spans="1:18" ht="24.75" customHeight="1" x14ac:dyDescent="0.25">
      <c r="A150" s="121">
        <v>144</v>
      </c>
      <c r="B150" s="118" t="str">
        <f>IF('Dépenses sur factures'!B150="","",'Dépenses sur factures'!B150)</f>
        <v/>
      </c>
      <c r="C150" s="186" t="str">
        <f>IF('Dépenses sur factures'!C150="","",'Dépenses sur factures'!C150)</f>
        <v/>
      </c>
      <c r="D150" s="186" t="str">
        <f>IF('Dépenses sur factures'!D150="","",'Dépenses sur factures'!D150)</f>
        <v/>
      </c>
      <c r="E150" s="118" t="str">
        <f>IF('Dépenses sur factures'!E150="","",'Dépenses sur factures'!E150)</f>
        <v/>
      </c>
      <c r="F150" s="118" t="str">
        <f>IF('Dépenses sur factures'!F150="","",'Dépenses sur factures'!F150)</f>
        <v/>
      </c>
      <c r="G150" s="282" t="str">
        <f>IF('Dépenses sur factures'!G150="","",'Dépenses sur factures'!G150)</f>
        <v/>
      </c>
      <c r="H150" s="282" t="str">
        <f>IF('Dépenses sur factures'!H150="","",'Dépenses sur factures'!H150)</f>
        <v/>
      </c>
      <c r="I150" s="120" t="str">
        <f>IF('Dépenses sur factures'!I150="","",'Dépenses sur factures'!I150)</f>
        <v/>
      </c>
      <c r="J150" s="101"/>
      <c r="K150" s="283" t="str">
        <f t="shared" si="6"/>
        <v/>
      </c>
      <c r="L150" s="283" t="str">
        <f t="shared" si="7"/>
        <v/>
      </c>
      <c r="M150" s="101"/>
      <c r="N150" s="182"/>
      <c r="O150" s="183"/>
      <c r="P150" s="287" t="str">
        <f>IF(AND(OR(J150="KO",M150&lt;&gt;""),OR(J150="",K150="",L150="")),Listes!$A$68,IF(AND(M150="",J150&lt;&gt;""),Listes!$A$69,IF(AND(I150&lt;M150,O150=""),Listes!$A$70,IF(AND(L150&lt;K150,O150=""),Listes!$A$71,IF(AND(M150&lt;&gt;"",M150&lt;I150,N150=""),Listes!$A$72,IF(AND(Q150="",OR(J150&lt;&gt;"",K150&lt;&gt;"",L150&lt;&gt;"")),Listes!$A$73,""))))))</f>
        <v/>
      </c>
      <c r="Q150" s="277"/>
      <c r="R150" s="317">
        <f t="shared" si="8"/>
        <v>0</v>
      </c>
    </row>
    <row r="151" spans="1:18" ht="24.75" customHeight="1" x14ac:dyDescent="0.25">
      <c r="A151" s="121">
        <v>145</v>
      </c>
      <c r="B151" s="118" t="str">
        <f>IF('Dépenses sur factures'!B151="","",'Dépenses sur factures'!B151)</f>
        <v/>
      </c>
      <c r="C151" s="186" t="str">
        <f>IF('Dépenses sur factures'!C151="","",'Dépenses sur factures'!C151)</f>
        <v/>
      </c>
      <c r="D151" s="186" t="str">
        <f>IF('Dépenses sur factures'!D151="","",'Dépenses sur factures'!D151)</f>
        <v/>
      </c>
      <c r="E151" s="118" t="str">
        <f>IF('Dépenses sur factures'!E151="","",'Dépenses sur factures'!E151)</f>
        <v/>
      </c>
      <c r="F151" s="118" t="str">
        <f>IF('Dépenses sur factures'!F151="","",'Dépenses sur factures'!F151)</f>
        <v/>
      </c>
      <c r="G151" s="282" t="str">
        <f>IF('Dépenses sur factures'!G151="","",'Dépenses sur factures'!G151)</f>
        <v/>
      </c>
      <c r="H151" s="282" t="str">
        <f>IF('Dépenses sur factures'!H151="","",'Dépenses sur factures'!H151)</f>
        <v/>
      </c>
      <c r="I151" s="120" t="str">
        <f>IF('Dépenses sur factures'!I151="","",'Dépenses sur factures'!I151)</f>
        <v/>
      </c>
      <c r="J151" s="101"/>
      <c r="K151" s="283" t="str">
        <f t="shared" si="6"/>
        <v/>
      </c>
      <c r="L151" s="283" t="str">
        <f t="shared" si="7"/>
        <v/>
      </c>
      <c r="M151" s="101"/>
      <c r="N151" s="182"/>
      <c r="O151" s="183"/>
      <c r="P151" s="287" t="str">
        <f>IF(AND(OR(J151="KO",M151&lt;&gt;""),OR(J151="",K151="",L151="")),Listes!$A$68,IF(AND(M151="",J151&lt;&gt;""),Listes!$A$69,IF(AND(I151&lt;M151,O151=""),Listes!$A$70,IF(AND(L151&lt;K151,O151=""),Listes!$A$71,IF(AND(M151&lt;&gt;"",M151&lt;I151,N151=""),Listes!$A$72,IF(AND(Q151="",OR(J151&lt;&gt;"",K151&lt;&gt;"",L151&lt;&gt;"")),Listes!$A$73,""))))))</f>
        <v/>
      </c>
      <c r="Q151" s="277"/>
      <c r="R151" s="317">
        <f t="shared" si="8"/>
        <v>0</v>
      </c>
    </row>
    <row r="152" spans="1:18" ht="24.75" customHeight="1" x14ac:dyDescent="0.25">
      <c r="A152" s="121">
        <v>146</v>
      </c>
      <c r="B152" s="118" t="str">
        <f>IF('Dépenses sur factures'!B152="","",'Dépenses sur factures'!B152)</f>
        <v/>
      </c>
      <c r="C152" s="186" t="str">
        <f>IF('Dépenses sur factures'!C152="","",'Dépenses sur factures'!C152)</f>
        <v/>
      </c>
      <c r="D152" s="186" t="str">
        <f>IF('Dépenses sur factures'!D152="","",'Dépenses sur factures'!D152)</f>
        <v/>
      </c>
      <c r="E152" s="118" t="str">
        <f>IF('Dépenses sur factures'!E152="","",'Dépenses sur factures'!E152)</f>
        <v/>
      </c>
      <c r="F152" s="118" t="str">
        <f>IF('Dépenses sur factures'!F152="","",'Dépenses sur factures'!F152)</f>
        <v/>
      </c>
      <c r="G152" s="282" t="str">
        <f>IF('Dépenses sur factures'!G152="","",'Dépenses sur factures'!G152)</f>
        <v/>
      </c>
      <c r="H152" s="282" t="str">
        <f>IF('Dépenses sur factures'!H152="","",'Dépenses sur factures'!H152)</f>
        <v/>
      </c>
      <c r="I152" s="120" t="str">
        <f>IF('Dépenses sur factures'!I152="","",'Dépenses sur factures'!I152)</f>
        <v/>
      </c>
      <c r="J152" s="101"/>
      <c r="K152" s="283" t="str">
        <f t="shared" si="6"/>
        <v/>
      </c>
      <c r="L152" s="283" t="str">
        <f t="shared" si="7"/>
        <v/>
      </c>
      <c r="M152" s="101"/>
      <c r="N152" s="182"/>
      <c r="O152" s="183"/>
      <c r="P152" s="287" t="str">
        <f>IF(AND(OR(J152="KO",M152&lt;&gt;""),OR(J152="",K152="",L152="")),Listes!$A$68,IF(AND(M152="",J152&lt;&gt;""),Listes!$A$69,IF(AND(I152&lt;M152,O152=""),Listes!$A$70,IF(AND(L152&lt;K152,O152=""),Listes!$A$71,IF(AND(M152&lt;&gt;"",M152&lt;I152,N152=""),Listes!$A$72,IF(AND(Q152="",OR(J152&lt;&gt;"",K152&lt;&gt;"",L152&lt;&gt;"")),Listes!$A$73,""))))))</f>
        <v/>
      </c>
      <c r="Q152" s="277"/>
      <c r="R152" s="317">
        <f t="shared" si="8"/>
        <v>0</v>
      </c>
    </row>
    <row r="153" spans="1:18" ht="24.75" customHeight="1" x14ac:dyDescent="0.25">
      <c r="A153" s="121">
        <v>147</v>
      </c>
      <c r="B153" s="118" t="str">
        <f>IF('Dépenses sur factures'!B153="","",'Dépenses sur factures'!B153)</f>
        <v/>
      </c>
      <c r="C153" s="186" t="str">
        <f>IF('Dépenses sur factures'!C153="","",'Dépenses sur factures'!C153)</f>
        <v/>
      </c>
      <c r="D153" s="186" t="str">
        <f>IF('Dépenses sur factures'!D153="","",'Dépenses sur factures'!D153)</f>
        <v/>
      </c>
      <c r="E153" s="118" t="str">
        <f>IF('Dépenses sur factures'!E153="","",'Dépenses sur factures'!E153)</f>
        <v/>
      </c>
      <c r="F153" s="118" t="str">
        <f>IF('Dépenses sur factures'!F153="","",'Dépenses sur factures'!F153)</f>
        <v/>
      </c>
      <c r="G153" s="282" t="str">
        <f>IF('Dépenses sur factures'!G153="","",'Dépenses sur factures'!G153)</f>
        <v/>
      </c>
      <c r="H153" s="282" t="str">
        <f>IF('Dépenses sur factures'!H153="","",'Dépenses sur factures'!H153)</f>
        <v/>
      </c>
      <c r="I153" s="120" t="str">
        <f>IF('Dépenses sur factures'!I153="","",'Dépenses sur factures'!I153)</f>
        <v/>
      </c>
      <c r="J153" s="101"/>
      <c r="K153" s="283" t="str">
        <f t="shared" si="6"/>
        <v/>
      </c>
      <c r="L153" s="283" t="str">
        <f t="shared" si="7"/>
        <v/>
      </c>
      <c r="M153" s="101"/>
      <c r="N153" s="182"/>
      <c r="O153" s="183"/>
      <c r="P153" s="287" t="str">
        <f>IF(AND(OR(J153="KO",M153&lt;&gt;""),OR(J153="",K153="",L153="")),Listes!$A$68,IF(AND(M153="",J153&lt;&gt;""),Listes!$A$69,IF(AND(I153&lt;M153,O153=""),Listes!$A$70,IF(AND(L153&lt;K153,O153=""),Listes!$A$71,IF(AND(M153&lt;&gt;"",M153&lt;I153,N153=""),Listes!$A$72,IF(AND(Q153="",OR(J153&lt;&gt;"",K153&lt;&gt;"",L153&lt;&gt;"")),Listes!$A$73,""))))))</f>
        <v/>
      </c>
      <c r="Q153" s="277"/>
      <c r="R153" s="317">
        <f t="shared" si="8"/>
        <v>0</v>
      </c>
    </row>
    <row r="154" spans="1:18" ht="24.75" customHeight="1" x14ac:dyDescent="0.25">
      <c r="A154" s="121">
        <v>148</v>
      </c>
      <c r="B154" s="118" t="str">
        <f>IF('Dépenses sur factures'!B154="","",'Dépenses sur factures'!B154)</f>
        <v/>
      </c>
      <c r="C154" s="186" t="str">
        <f>IF('Dépenses sur factures'!C154="","",'Dépenses sur factures'!C154)</f>
        <v/>
      </c>
      <c r="D154" s="186" t="str">
        <f>IF('Dépenses sur factures'!D154="","",'Dépenses sur factures'!D154)</f>
        <v/>
      </c>
      <c r="E154" s="118" t="str">
        <f>IF('Dépenses sur factures'!E154="","",'Dépenses sur factures'!E154)</f>
        <v/>
      </c>
      <c r="F154" s="118" t="str">
        <f>IF('Dépenses sur factures'!F154="","",'Dépenses sur factures'!F154)</f>
        <v/>
      </c>
      <c r="G154" s="282" t="str">
        <f>IF('Dépenses sur factures'!G154="","",'Dépenses sur factures'!G154)</f>
        <v/>
      </c>
      <c r="H154" s="282" t="str">
        <f>IF('Dépenses sur factures'!H154="","",'Dépenses sur factures'!H154)</f>
        <v/>
      </c>
      <c r="I154" s="120" t="str">
        <f>IF('Dépenses sur factures'!I154="","",'Dépenses sur factures'!I154)</f>
        <v/>
      </c>
      <c r="J154" s="101"/>
      <c r="K154" s="283" t="str">
        <f t="shared" si="6"/>
        <v/>
      </c>
      <c r="L154" s="283" t="str">
        <f t="shared" si="7"/>
        <v/>
      </c>
      <c r="M154" s="101"/>
      <c r="N154" s="182"/>
      <c r="O154" s="183"/>
      <c r="P154" s="287" t="str">
        <f>IF(AND(OR(J154="KO",M154&lt;&gt;""),OR(J154="",K154="",L154="")),Listes!$A$68,IF(AND(M154="",J154&lt;&gt;""),Listes!$A$69,IF(AND(I154&lt;M154,O154=""),Listes!$A$70,IF(AND(L154&lt;K154,O154=""),Listes!$A$71,IF(AND(M154&lt;&gt;"",M154&lt;I154,N154=""),Listes!$A$72,IF(AND(Q154="",OR(J154&lt;&gt;"",K154&lt;&gt;"",L154&lt;&gt;"")),Listes!$A$73,""))))))</f>
        <v/>
      </c>
      <c r="Q154" s="277"/>
      <c r="R154" s="317">
        <f t="shared" si="8"/>
        <v>0</v>
      </c>
    </row>
    <row r="155" spans="1:18" ht="24.75" customHeight="1" x14ac:dyDescent="0.25">
      <c r="A155" s="121">
        <v>149</v>
      </c>
      <c r="B155" s="118" t="str">
        <f>IF('Dépenses sur factures'!B155="","",'Dépenses sur factures'!B155)</f>
        <v/>
      </c>
      <c r="C155" s="186" t="str">
        <f>IF('Dépenses sur factures'!C155="","",'Dépenses sur factures'!C155)</f>
        <v/>
      </c>
      <c r="D155" s="186" t="str">
        <f>IF('Dépenses sur factures'!D155="","",'Dépenses sur factures'!D155)</f>
        <v/>
      </c>
      <c r="E155" s="118" t="str">
        <f>IF('Dépenses sur factures'!E155="","",'Dépenses sur factures'!E155)</f>
        <v/>
      </c>
      <c r="F155" s="118" t="str">
        <f>IF('Dépenses sur factures'!F155="","",'Dépenses sur factures'!F155)</f>
        <v/>
      </c>
      <c r="G155" s="282" t="str">
        <f>IF('Dépenses sur factures'!G155="","",'Dépenses sur factures'!G155)</f>
        <v/>
      </c>
      <c r="H155" s="282" t="str">
        <f>IF('Dépenses sur factures'!H155="","",'Dépenses sur factures'!H155)</f>
        <v/>
      </c>
      <c r="I155" s="120" t="str">
        <f>IF('Dépenses sur factures'!I155="","",'Dépenses sur factures'!I155)</f>
        <v/>
      </c>
      <c r="J155" s="101"/>
      <c r="K155" s="283" t="str">
        <f t="shared" si="6"/>
        <v/>
      </c>
      <c r="L155" s="283" t="str">
        <f t="shared" si="7"/>
        <v/>
      </c>
      <c r="M155" s="101"/>
      <c r="N155" s="182"/>
      <c r="O155" s="183"/>
      <c r="P155" s="287" t="str">
        <f>IF(AND(OR(J155="KO",M155&lt;&gt;""),OR(J155="",K155="",L155="")),Listes!$A$68,IF(AND(M155="",J155&lt;&gt;""),Listes!$A$69,IF(AND(I155&lt;M155,O155=""),Listes!$A$70,IF(AND(L155&lt;K155,O155=""),Listes!$A$71,IF(AND(M155&lt;&gt;"",M155&lt;I155,N155=""),Listes!$A$72,IF(AND(Q155="",OR(J155&lt;&gt;"",K155&lt;&gt;"",L155&lt;&gt;"")),Listes!$A$73,""))))))</f>
        <v/>
      </c>
      <c r="Q155" s="277"/>
      <c r="R155" s="317">
        <f t="shared" si="8"/>
        <v>0</v>
      </c>
    </row>
    <row r="156" spans="1:18" ht="24.75" customHeight="1" x14ac:dyDescent="0.25">
      <c r="A156" s="121">
        <v>150</v>
      </c>
      <c r="B156" s="118" t="str">
        <f>IF('Dépenses sur factures'!B156="","",'Dépenses sur factures'!B156)</f>
        <v/>
      </c>
      <c r="C156" s="186" t="str">
        <f>IF('Dépenses sur factures'!C156="","",'Dépenses sur factures'!C156)</f>
        <v/>
      </c>
      <c r="D156" s="186" t="str">
        <f>IF('Dépenses sur factures'!D156="","",'Dépenses sur factures'!D156)</f>
        <v/>
      </c>
      <c r="E156" s="118" t="str">
        <f>IF('Dépenses sur factures'!E156="","",'Dépenses sur factures'!E156)</f>
        <v/>
      </c>
      <c r="F156" s="118" t="str">
        <f>IF('Dépenses sur factures'!F156="","",'Dépenses sur factures'!F156)</f>
        <v/>
      </c>
      <c r="G156" s="282" t="str">
        <f>IF('Dépenses sur factures'!G156="","",'Dépenses sur factures'!G156)</f>
        <v/>
      </c>
      <c r="H156" s="282" t="str">
        <f>IF('Dépenses sur factures'!H156="","",'Dépenses sur factures'!H156)</f>
        <v/>
      </c>
      <c r="I156" s="120" t="str">
        <f>IF('Dépenses sur factures'!I156="","",'Dépenses sur factures'!I156)</f>
        <v/>
      </c>
      <c r="J156" s="101"/>
      <c r="K156" s="283" t="str">
        <f t="shared" si="6"/>
        <v/>
      </c>
      <c r="L156" s="283" t="str">
        <f t="shared" si="7"/>
        <v/>
      </c>
      <c r="M156" s="101"/>
      <c r="N156" s="182"/>
      <c r="O156" s="183"/>
      <c r="P156" s="287" t="str">
        <f>IF(AND(OR(J156="KO",M156&lt;&gt;""),OR(J156="",K156="",L156="")),Listes!$A$68,IF(AND(M156="",J156&lt;&gt;""),Listes!$A$69,IF(AND(I156&lt;M156,O156=""),Listes!$A$70,IF(AND(L156&lt;K156,O156=""),Listes!$A$71,IF(AND(M156&lt;&gt;"",M156&lt;I156,N156=""),Listes!$A$72,IF(AND(Q156="",OR(J156&lt;&gt;"",K156&lt;&gt;"",L156&lt;&gt;"")),Listes!$A$73,""))))))</f>
        <v/>
      </c>
      <c r="Q156" s="277"/>
      <c r="R156" s="317">
        <f t="shared" si="8"/>
        <v>0</v>
      </c>
    </row>
    <row r="157" spans="1:18" ht="24.75" customHeight="1" x14ac:dyDescent="0.25">
      <c r="A157" s="121">
        <v>151</v>
      </c>
      <c r="B157" s="118" t="str">
        <f>IF('Dépenses sur factures'!B157="","",'Dépenses sur factures'!B157)</f>
        <v/>
      </c>
      <c r="C157" s="186" t="str">
        <f>IF('Dépenses sur factures'!C157="","",'Dépenses sur factures'!C157)</f>
        <v/>
      </c>
      <c r="D157" s="186" t="str">
        <f>IF('Dépenses sur factures'!D157="","",'Dépenses sur factures'!D157)</f>
        <v/>
      </c>
      <c r="E157" s="118" t="str">
        <f>IF('Dépenses sur factures'!E157="","",'Dépenses sur factures'!E157)</f>
        <v/>
      </c>
      <c r="F157" s="118" t="str">
        <f>IF('Dépenses sur factures'!F157="","",'Dépenses sur factures'!F157)</f>
        <v/>
      </c>
      <c r="G157" s="282" t="str">
        <f>IF('Dépenses sur factures'!G157="","",'Dépenses sur factures'!G157)</f>
        <v/>
      </c>
      <c r="H157" s="282" t="str">
        <f>IF('Dépenses sur factures'!H157="","",'Dépenses sur factures'!H157)</f>
        <v/>
      </c>
      <c r="I157" s="120" t="str">
        <f>IF('Dépenses sur factures'!I157="","",'Dépenses sur factures'!I157)</f>
        <v/>
      </c>
      <c r="J157" s="101"/>
      <c r="K157" s="283" t="str">
        <f t="shared" si="6"/>
        <v/>
      </c>
      <c r="L157" s="283" t="str">
        <f t="shared" si="7"/>
        <v/>
      </c>
      <c r="M157" s="101"/>
      <c r="N157" s="182"/>
      <c r="O157" s="183"/>
      <c r="P157" s="287" t="str">
        <f>IF(AND(OR(J157="KO",M157&lt;&gt;""),OR(J157="",K157="",L157="")),Listes!$A$68,IF(AND(M157="",J157&lt;&gt;""),Listes!$A$69,IF(AND(I157&lt;M157,O157=""),Listes!$A$70,IF(AND(L157&lt;K157,O157=""),Listes!$A$71,IF(AND(M157&lt;&gt;"",M157&lt;I157,N157=""),Listes!$A$72,IF(AND(Q157="",OR(J157&lt;&gt;"",K157&lt;&gt;"",L157&lt;&gt;"")),Listes!$A$73,""))))))</f>
        <v/>
      </c>
      <c r="Q157" s="277"/>
      <c r="R157" s="317">
        <f t="shared" si="8"/>
        <v>0</v>
      </c>
    </row>
    <row r="158" spans="1:18" ht="24.75" customHeight="1" x14ac:dyDescent="0.25">
      <c r="A158" s="121">
        <v>152</v>
      </c>
      <c r="B158" s="118" t="str">
        <f>IF('Dépenses sur factures'!B158="","",'Dépenses sur factures'!B158)</f>
        <v/>
      </c>
      <c r="C158" s="186" t="str">
        <f>IF('Dépenses sur factures'!C158="","",'Dépenses sur factures'!C158)</f>
        <v/>
      </c>
      <c r="D158" s="186" t="str">
        <f>IF('Dépenses sur factures'!D158="","",'Dépenses sur factures'!D158)</f>
        <v/>
      </c>
      <c r="E158" s="118" t="str">
        <f>IF('Dépenses sur factures'!E158="","",'Dépenses sur factures'!E158)</f>
        <v/>
      </c>
      <c r="F158" s="118" t="str">
        <f>IF('Dépenses sur factures'!F158="","",'Dépenses sur factures'!F158)</f>
        <v/>
      </c>
      <c r="G158" s="282" t="str">
        <f>IF('Dépenses sur factures'!G158="","",'Dépenses sur factures'!G158)</f>
        <v/>
      </c>
      <c r="H158" s="282" t="str">
        <f>IF('Dépenses sur factures'!H158="","",'Dépenses sur factures'!H158)</f>
        <v/>
      </c>
      <c r="I158" s="120" t="str">
        <f>IF('Dépenses sur factures'!I158="","",'Dépenses sur factures'!I158)</f>
        <v/>
      </c>
      <c r="J158" s="101"/>
      <c r="K158" s="283" t="str">
        <f t="shared" si="6"/>
        <v/>
      </c>
      <c r="L158" s="283" t="str">
        <f t="shared" si="7"/>
        <v/>
      </c>
      <c r="M158" s="101"/>
      <c r="N158" s="182"/>
      <c r="O158" s="183"/>
      <c r="P158" s="287" t="str">
        <f>IF(AND(OR(J158="KO",M158&lt;&gt;""),OR(J158="",K158="",L158="")),Listes!$A$68,IF(AND(M158="",J158&lt;&gt;""),Listes!$A$69,IF(AND(I158&lt;M158,O158=""),Listes!$A$70,IF(AND(L158&lt;K158,O158=""),Listes!$A$71,IF(AND(M158&lt;&gt;"",M158&lt;I158,N158=""),Listes!$A$72,IF(AND(Q158="",OR(J158&lt;&gt;"",K158&lt;&gt;"",L158&lt;&gt;"")),Listes!$A$73,""))))))</f>
        <v/>
      </c>
      <c r="Q158" s="277"/>
      <c r="R158" s="317">
        <f t="shared" si="8"/>
        <v>0</v>
      </c>
    </row>
    <row r="159" spans="1:18" ht="24.75" customHeight="1" x14ac:dyDescent="0.25">
      <c r="A159" s="121">
        <v>153</v>
      </c>
      <c r="B159" s="118" t="str">
        <f>IF('Dépenses sur factures'!B159="","",'Dépenses sur factures'!B159)</f>
        <v/>
      </c>
      <c r="C159" s="186" t="str">
        <f>IF('Dépenses sur factures'!C159="","",'Dépenses sur factures'!C159)</f>
        <v/>
      </c>
      <c r="D159" s="186" t="str">
        <f>IF('Dépenses sur factures'!D159="","",'Dépenses sur factures'!D159)</f>
        <v/>
      </c>
      <c r="E159" s="118" t="str">
        <f>IF('Dépenses sur factures'!E159="","",'Dépenses sur factures'!E159)</f>
        <v/>
      </c>
      <c r="F159" s="118" t="str">
        <f>IF('Dépenses sur factures'!F159="","",'Dépenses sur factures'!F159)</f>
        <v/>
      </c>
      <c r="G159" s="282" t="str">
        <f>IF('Dépenses sur factures'!G159="","",'Dépenses sur factures'!G159)</f>
        <v/>
      </c>
      <c r="H159" s="282" t="str">
        <f>IF('Dépenses sur factures'!H159="","",'Dépenses sur factures'!H159)</f>
        <v/>
      </c>
      <c r="I159" s="120" t="str">
        <f>IF('Dépenses sur factures'!I159="","",'Dépenses sur factures'!I159)</f>
        <v/>
      </c>
      <c r="J159" s="101"/>
      <c r="K159" s="283" t="str">
        <f t="shared" si="6"/>
        <v/>
      </c>
      <c r="L159" s="283" t="str">
        <f t="shared" si="7"/>
        <v/>
      </c>
      <c r="M159" s="101"/>
      <c r="N159" s="182"/>
      <c r="O159" s="183"/>
      <c r="P159" s="287" t="str">
        <f>IF(AND(OR(J159="KO",M159&lt;&gt;""),OR(J159="",K159="",L159="")),Listes!$A$68,IF(AND(M159="",J159&lt;&gt;""),Listes!$A$69,IF(AND(I159&lt;M159,O159=""),Listes!$A$70,IF(AND(L159&lt;K159,O159=""),Listes!$A$71,IF(AND(M159&lt;&gt;"",M159&lt;I159,N159=""),Listes!$A$72,IF(AND(Q159="",OR(J159&lt;&gt;"",K159&lt;&gt;"",L159&lt;&gt;"")),Listes!$A$73,""))))))</f>
        <v/>
      </c>
      <c r="Q159" s="277"/>
      <c r="R159" s="317">
        <f t="shared" si="8"/>
        <v>0</v>
      </c>
    </row>
    <row r="160" spans="1:18" ht="24.75" customHeight="1" x14ac:dyDescent="0.25">
      <c r="A160" s="121">
        <v>154</v>
      </c>
      <c r="B160" s="118" t="str">
        <f>IF('Dépenses sur factures'!B160="","",'Dépenses sur factures'!B160)</f>
        <v/>
      </c>
      <c r="C160" s="186" t="str">
        <f>IF('Dépenses sur factures'!C160="","",'Dépenses sur factures'!C160)</f>
        <v/>
      </c>
      <c r="D160" s="186" t="str">
        <f>IF('Dépenses sur factures'!D160="","",'Dépenses sur factures'!D160)</f>
        <v/>
      </c>
      <c r="E160" s="118" t="str">
        <f>IF('Dépenses sur factures'!E160="","",'Dépenses sur factures'!E160)</f>
        <v/>
      </c>
      <c r="F160" s="118" t="str">
        <f>IF('Dépenses sur factures'!F160="","",'Dépenses sur factures'!F160)</f>
        <v/>
      </c>
      <c r="G160" s="282" t="str">
        <f>IF('Dépenses sur factures'!G160="","",'Dépenses sur factures'!G160)</f>
        <v/>
      </c>
      <c r="H160" s="282" t="str">
        <f>IF('Dépenses sur factures'!H160="","",'Dépenses sur factures'!H160)</f>
        <v/>
      </c>
      <c r="I160" s="120" t="str">
        <f>IF('Dépenses sur factures'!I160="","",'Dépenses sur factures'!I160)</f>
        <v/>
      </c>
      <c r="J160" s="101"/>
      <c r="K160" s="283" t="str">
        <f t="shared" si="6"/>
        <v/>
      </c>
      <c r="L160" s="283" t="str">
        <f t="shared" si="7"/>
        <v/>
      </c>
      <c r="M160" s="101"/>
      <c r="N160" s="182"/>
      <c r="O160" s="183"/>
      <c r="P160" s="287" t="str">
        <f>IF(AND(OR(J160="KO",M160&lt;&gt;""),OR(J160="",K160="",L160="")),Listes!$A$68,IF(AND(M160="",J160&lt;&gt;""),Listes!$A$69,IF(AND(I160&lt;M160,O160=""),Listes!$A$70,IF(AND(L160&lt;K160,O160=""),Listes!$A$71,IF(AND(M160&lt;&gt;"",M160&lt;I160,N160=""),Listes!$A$72,IF(AND(Q160="",OR(J160&lt;&gt;"",K160&lt;&gt;"",L160&lt;&gt;"")),Listes!$A$73,""))))))</f>
        <v/>
      </c>
      <c r="Q160" s="277"/>
      <c r="R160" s="317">
        <f t="shared" si="8"/>
        <v>0</v>
      </c>
    </row>
    <row r="161" spans="1:18" ht="24.75" customHeight="1" x14ac:dyDescent="0.25">
      <c r="A161" s="121">
        <v>155</v>
      </c>
      <c r="B161" s="118" t="str">
        <f>IF('Dépenses sur factures'!B161="","",'Dépenses sur factures'!B161)</f>
        <v/>
      </c>
      <c r="C161" s="186" t="str">
        <f>IF('Dépenses sur factures'!C161="","",'Dépenses sur factures'!C161)</f>
        <v/>
      </c>
      <c r="D161" s="186" t="str">
        <f>IF('Dépenses sur factures'!D161="","",'Dépenses sur factures'!D161)</f>
        <v/>
      </c>
      <c r="E161" s="118" t="str">
        <f>IF('Dépenses sur factures'!E161="","",'Dépenses sur factures'!E161)</f>
        <v/>
      </c>
      <c r="F161" s="118" t="str">
        <f>IF('Dépenses sur factures'!F161="","",'Dépenses sur factures'!F161)</f>
        <v/>
      </c>
      <c r="G161" s="282" t="str">
        <f>IF('Dépenses sur factures'!G161="","",'Dépenses sur factures'!G161)</f>
        <v/>
      </c>
      <c r="H161" s="282" t="str">
        <f>IF('Dépenses sur factures'!H161="","",'Dépenses sur factures'!H161)</f>
        <v/>
      </c>
      <c r="I161" s="120" t="str">
        <f>IF('Dépenses sur factures'!I161="","",'Dépenses sur factures'!I161)</f>
        <v/>
      </c>
      <c r="J161" s="101"/>
      <c r="K161" s="283" t="str">
        <f t="shared" si="6"/>
        <v/>
      </c>
      <c r="L161" s="283" t="str">
        <f t="shared" si="7"/>
        <v/>
      </c>
      <c r="M161" s="101"/>
      <c r="N161" s="182"/>
      <c r="O161" s="183"/>
      <c r="P161" s="287" t="str">
        <f>IF(AND(OR(J161="KO",M161&lt;&gt;""),OR(J161="",K161="",L161="")),Listes!$A$68,IF(AND(M161="",J161&lt;&gt;""),Listes!$A$69,IF(AND(I161&lt;M161,O161=""),Listes!$A$70,IF(AND(L161&lt;K161,O161=""),Listes!$A$71,IF(AND(M161&lt;&gt;"",M161&lt;I161,N161=""),Listes!$A$72,IF(AND(Q161="",OR(J161&lt;&gt;"",K161&lt;&gt;"",L161&lt;&gt;"")),Listes!$A$73,""))))))</f>
        <v/>
      </c>
      <c r="Q161" s="277"/>
      <c r="R161" s="317">
        <f t="shared" si="8"/>
        <v>0</v>
      </c>
    </row>
    <row r="162" spans="1:18" ht="24.75" customHeight="1" x14ac:dyDescent="0.25">
      <c r="A162" s="121">
        <v>156</v>
      </c>
      <c r="B162" s="118" t="str">
        <f>IF('Dépenses sur factures'!B162="","",'Dépenses sur factures'!B162)</f>
        <v/>
      </c>
      <c r="C162" s="186" t="str">
        <f>IF('Dépenses sur factures'!C162="","",'Dépenses sur factures'!C162)</f>
        <v/>
      </c>
      <c r="D162" s="186" t="str">
        <f>IF('Dépenses sur factures'!D162="","",'Dépenses sur factures'!D162)</f>
        <v/>
      </c>
      <c r="E162" s="118" t="str">
        <f>IF('Dépenses sur factures'!E162="","",'Dépenses sur factures'!E162)</f>
        <v/>
      </c>
      <c r="F162" s="118" t="str">
        <f>IF('Dépenses sur factures'!F162="","",'Dépenses sur factures'!F162)</f>
        <v/>
      </c>
      <c r="G162" s="282" t="str">
        <f>IF('Dépenses sur factures'!G162="","",'Dépenses sur factures'!G162)</f>
        <v/>
      </c>
      <c r="H162" s="282" t="str">
        <f>IF('Dépenses sur factures'!H162="","",'Dépenses sur factures'!H162)</f>
        <v/>
      </c>
      <c r="I162" s="120" t="str">
        <f>IF('Dépenses sur factures'!I162="","",'Dépenses sur factures'!I162)</f>
        <v/>
      </c>
      <c r="J162" s="101"/>
      <c r="K162" s="283" t="str">
        <f t="shared" si="6"/>
        <v/>
      </c>
      <c r="L162" s="283" t="str">
        <f t="shared" si="7"/>
        <v/>
      </c>
      <c r="M162" s="101"/>
      <c r="N162" s="182"/>
      <c r="O162" s="183"/>
      <c r="P162" s="287" t="str">
        <f>IF(AND(OR(J162="KO",M162&lt;&gt;""),OR(J162="",K162="",L162="")),Listes!$A$68,IF(AND(M162="",J162&lt;&gt;""),Listes!$A$69,IF(AND(I162&lt;M162,O162=""),Listes!$A$70,IF(AND(L162&lt;K162,O162=""),Listes!$A$71,IF(AND(M162&lt;&gt;"",M162&lt;I162,N162=""),Listes!$A$72,IF(AND(Q162="",OR(J162&lt;&gt;"",K162&lt;&gt;"",L162&lt;&gt;"")),Listes!$A$73,""))))))</f>
        <v/>
      </c>
      <c r="Q162" s="277"/>
      <c r="R162" s="317">
        <f t="shared" si="8"/>
        <v>0</v>
      </c>
    </row>
    <row r="163" spans="1:18" ht="24.75" customHeight="1" x14ac:dyDescent="0.25">
      <c r="A163" s="121">
        <v>157</v>
      </c>
      <c r="B163" s="118" t="str">
        <f>IF('Dépenses sur factures'!B163="","",'Dépenses sur factures'!B163)</f>
        <v/>
      </c>
      <c r="C163" s="186" t="str">
        <f>IF('Dépenses sur factures'!C163="","",'Dépenses sur factures'!C163)</f>
        <v/>
      </c>
      <c r="D163" s="186" t="str">
        <f>IF('Dépenses sur factures'!D163="","",'Dépenses sur factures'!D163)</f>
        <v/>
      </c>
      <c r="E163" s="118" t="str">
        <f>IF('Dépenses sur factures'!E163="","",'Dépenses sur factures'!E163)</f>
        <v/>
      </c>
      <c r="F163" s="118" t="str">
        <f>IF('Dépenses sur factures'!F163="","",'Dépenses sur factures'!F163)</f>
        <v/>
      </c>
      <c r="G163" s="282" t="str">
        <f>IF('Dépenses sur factures'!G163="","",'Dépenses sur factures'!G163)</f>
        <v/>
      </c>
      <c r="H163" s="282" t="str">
        <f>IF('Dépenses sur factures'!H163="","",'Dépenses sur factures'!H163)</f>
        <v/>
      </c>
      <c r="I163" s="120" t="str">
        <f>IF('Dépenses sur factures'!I163="","",'Dépenses sur factures'!I163)</f>
        <v/>
      </c>
      <c r="J163" s="101"/>
      <c r="K163" s="283" t="str">
        <f t="shared" si="6"/>
        <v/>
      </c>
      <c r="L163" s="283" t="str">
        <f t="shared" si="7"/>
        <v/>
      </c>
      <c r="M163" s="101"/>
      <c r="N163" s="182"/>
      <c r="O163" s="183"/>
      <c r="P163" s="287" t="str">
        <f>IF(AND(OR(J163="KO",M163&lt;&gt;""),OR(J163="",K163="",L163="")),Listes!$A$68,IF(AND(M163="",J163&lt;&gt;""),Listes!$A$69,IF(AND(I163&lt;M163,O163=""),Listes!$A$70,IF(AND(L163&lt;K163,O163=""),Listes!$A$71,IF(AND(M163&lt;&gt;"",M163&lt;I163,N163=""),Listes!$A$72,IF(AND(Q163="",OR(J163&lt;&gt;"",K163&lt;&gt;"",L163&lt;&gt;"")),Listes!$A$73,""))))))</f>
        <v/>
      </c>
      <c r="Q163" s="277"/>
      <c r="R163" s="317">
        <f t="shared" si="8"/>
        <v>0</v>
      </c>
    </row>
    <row r="164" spans="1:18" ht="24.75" customHeight="1" x14ac:dyDescent="0.25">
      <c r="A164" s="121">
        <v>158</v>
      </c>
      <c r="B164" s="118" t="str">
        <f>IF('Dépenses sur factures'!B164="","",'Dépenses sur factures'!B164)</f>
        <v/>
      </c>
      <c r="C164" s="186" t="str">
        <f>IF('Dépenses sur factures'!C164="","",'Dépenses sur factures'!C164)</f>
        <v/>
      </c>
      <c r="D164" s="186" t="str">
        <f>IF('Dépenses sur factures'!D164="","",'Dépenses sur factures'!D164)</f>
        <v/>
      </c>
      <c r="E164" s="118" t="str">
        <f>IF('Dépenses sur factures'!E164="","",'Dépenses sur factures'!E164)</f>
        <v/>
      </c>
      <c r="F164" s="118" t="str">
        <f>IF('Dépenses sur factures'!F164="","",'Dépenses sur factures'!F164)</f>
        <v/>
      </c>
      <c r="G164" s="282" t="str">
        <f>IF('Dépenses sur factures'!G164="","",'Dépenses sur factures'!G164)</f>
        <v/>
      </c>
      <c r="H164" s="282" t="str">
        <f>IF('Dépenses sur factures'!H164="","",'Dépenses sur factures'!H164)</f>
        <v/>
      </c>
      <c r="I164" s="120" t="str">
        <f>IF('Dépenses sur factures'!I164="","",'Dépenses sur factures'!I164)</f>
        <v/>
      </c>
      <c r="J164" s="101"/>
      <c r="K164" s="283" t="str">
        <f t="shared" si="6"/>
        <v/>
      </c>
      <c r="L164" s="283" t="str">
        <f t="shared" si="7"/>
        <v/>
      </c>
      <c r="M164" s="101"/>
      <c r="N164" s="182"/>
      <c r="O164" s="183"/>
      <c r="P164" s="287" t="str">
        <f>IF(AND(OR(J164="KO",M164&lt;&gt;""),OR(J164="",K164="",L164="")),Listes!$A$68,IF(AND(M164="",J164&lt;&gt;""),Listes!$A$69,IF(AND(I164&lt;M164,O164=""),Listes!$A$70,IF(AND(L164&lt;K164,O164=""),Listes!$A$71,IF(AND(M164&lt;&gt;"",M164&lt;I164,N164=""),Listes!$A$72,IF(AND(Q164="",OR(J164&lt;&gt;"",K164&lt;&gt;"",L164&lt;&gt;"")),Listes!$A$73,""))))))</f>
        <v/>
      </c>
      <c r="Q164" s="277"/>
      <c r="R164" s="317">
        <f t="shared" si="8"/>
        <v>0</v>
      </c>
    </row>
    <row r="165" spans="1:18" ht="24.75" customHeight="1" x14ac:dyDescent="0.25">
      <c r="A165" s="121">
        <v>159</v>
      </c>
      <c r="B165" s="118" t="str">
        <f>IF('Dépenses sur factures'!B165="","",'Dépenses sur factures'!B165)</f>
        <v/>
      </c>
      <c r="C165" s="186" t="str">
        <f>IF('Dépenses sur factures'!C165="","",'Dépenses sur factures'!C165)</f>
        <v/>
      </c>
      <c r="D165" s="186" t="str">
        <f>IF('Dépenses sur factures'!D165="","",'Dépenses sur factures'!D165)</f>
        <v/>
      </c>
      <c r="E165" s="118" t="str">
        <f>IF('Dépenses sur factures'!E165="","",'Dépenses sur factures'!E165)</f>
        <v/>
      </c>
      <c r="F165" s="118" t="str">
        <f>IF('Dépenses sur factures'!F165="","",'Dépenses sur factures'!F165)</f>
        <v/>
      </c>
      <c r="G165" s="282" t="str">
        <f>IF('Dépenses sur factures'!G165="","",'Dépenses sur factures'!G165)</f>
        <v/>
      </c>
      <c r="H165" s="282" t="str">
        <f>IF('Dépenses sur factures'!H165="","",'Dépenses sur factures'!H165)</f>
        <v/>
      </c>
      <c r="I165" s="120" t="str">
        <f>IF('Dépenses sur factures'!I165="","",'Dépenses sur factures'!I165)</f>
        <v/>
      </c>
      <c r="J165" s="101"/>
      <c r="K165" s="283" t="str">
        <f t="shared" si="6"/>
        <v/>
      </c>
      <c r="L165" s="283" t="str">
        <f t="shared" si="7"/>
        <v/>
      </c>
      <c r="M165" s="101"/>
      <c r="N165" s="182"/>
      <c r="O165" s="183"/>
      <c r="P165" s="287" t="str">
        <f>IF(AND(OR(J165="KO",M165&lt;&gt;""),OR(J165="",K165="",L165="")),Listes!$A$68,IF(AND(M165="",J165&lt;&gt;""),Listes!$A$69,IF(AND(I165&lt;M165,O165=""),Listes!$A$70,IF(AND(L165&lt;K165,O165=""),Listes!$A$71,IF(AND(M165&lt;&gt;"",M165&lt;I165,N165=""),Listes!$A$72,IF(AND(Q165="",OR(J165&lt;&gt;"",K165&lt;&gt;"",L165&lt;&gt;"")),Listes!$A$73,""))))))</f>
        <v/>
      </c>
      <c r="Q165" s="277"/>
      <c r="R165" s="317">
        <f t="shared" si="8"/>
        <v>0</v>
      </c>
    </row>
    <row r="166" spans="1:18" ht="24.75" customHeight="1" x14ac:dyDescent="0.25">
      <c r="A166" s="121">
        <v>160</v>
      </c>
      <c r="B166" s="118" t="str">
        <f>IF('Dépenses sur factures'!B166="","",'Dépenses sur factures'!B166)</f>
        <v/>
      </c>
      <c r="C166" s="186" t="str">
        <f>IF('Dépenses sur factures'!C166="","",'Dépenses sur factures'!C166)</f>
        <v/>
      </c>
      <c r="D166" s="186" t="str">
        <f>IF('Dépenses sur factures'!D166="","",'Dépenses sur factures'!D166)</f>
        <v/>
      </c>
      <c r="E166" s="118" t="str">
        <f>IF('Dépenses sur factures'!E166="","",'Dépenses sur factures'!E166)</f>
        <v/>
      </c>
      <c r="F166" s="118" t="str">
        <f>IF('Dépenses sur factures'!F166="","",'Dépenses sur factures'!F166)</f>
        <v/>
      </c>
      <c r="G166" s="282" t="str">
        <f>IF('Dépenses sur factures'!G166="","",'Dépenses sur factures'!G166)</f>
        <v/>
      </c>
      <c r="H166" s="282" t="str">
        <f>IF('Dépenses sur factures'!H166="","",'Dépenses sur factures'!H166)</f>
        <v/>
      </c>
      <c r="I166" s="120" t="str">
        <f>IF('Dépenses sur factures'!I166="","",'Dépenses sur factures'!I166)</f>
        <v/>
      </c>
      <c r="J166" s="101"/>
      <c r="K166" s="283" t="str">
        <f t="shared" si="6"/>
        <v/>
      </c>
      <c r="L166" s="283" t="str">
        <f t="shared" si="7"/>
        <v/>
      </c>
      <c r="M166" s="101"/>
      <c r="N166" s="182"/>
      <c r="O166" s="183"/>
      <c r="P166" s="287" t="str">
        <f>IF(AND(OR(J166="KO",M166&lt;&gt;""),OR(J166="",K166="",L166="")),Listes!$A$68,IF(AND(M166="",J166&lt;&gt;""),Listes!$A$69,IF(AND(I166&lt;M166,O166=""),Listes!$A$70,IF(AND(L166&lt;K166,O166=""),Listes!$A$71,IF(AND(M166&lt;&gt;"",M166&lt;I166,N166=""),Listes!$A$72,IF(AND(Q166="",OR(J166&lt;&gt;"",K166&lt;&gt;"",L166&lt;&gt;"")),Listes!$A$73,""))))))</f>
        <v/>
      </c>
      <c r="Q166" s="277"/>
      <c r="R166" s="317">
        <f t="shared" si="8"/>
        <v>0</v>
      </c>
    </row>
    <row r="167" spans="1:18" ht="24.75" customHeight="1" x14ac:dyDescent="0.25">
      <c r="A167" s="121">
        <v>161</v>
      </c>
      <c r="B167" s="118" t="str">
        <f>IF('Dépenses sur factures'!B167="","",'Dépenses sur factures'!B167)</f>
        <v/>
      </c>
      <c r="C167" s="186" t="str">
        <f>IF('Dépenses sur factures'!C167="","",'Dépenses sur factures'!C167)</f>
        <v/>
      </c>
      <c r="D167" s="186" t="str">
        <f>IF('Dépenses sur factures'!D167="","",'Dépenses sur factures'!D167)</f>
        <v/>
      </c>
      <c r="E167" s="118" t="str">
        <f>IF('Dépenses sur factures'!E167="","",'Dépenses sur factures'!E167)</f>
        <v/>
      </c>
      <c r="F167" s="118" t="str">
        <f>IF('Dépenses sur factures'!F167="","",'Dépenses sur factures'!F167)</f>
        <v/>
      </c>
      <c r="G167" s="282" t="str">
        <f>IF('Dépenses sur factures'!G167="","",'Dépenses sur factures'!G167)</f>
        <v/>
      </c>
      <c r="H167" s="282" t="str">
        <f>IF('Dépenses sur factures'!H167="","",'Dépenses sur factures'!H167)</f>
        <v/>
      </c>
      <c r="I167" s="120" t="str">
        <f>IF('Dépenses sur factures'!I167="","",'Dépenses sur factures'!I167)</f>
        <v/>
      </c>
      <c r="J167" s="101"/>
      <c r="K167" s="283" t="str">
        <f t="shared" si="6"/>
        <v/>
      </c>
      <c r="L167" s="283" t="str">
        <f t="shared" si="7"/>
        <v/>
      </c>
      <c r="M167" s="101"/>
      <c r="N167" s="182"/>
      <c r="O167" s="183"/>
      <c r="P167" s="287" t="str">
        <f>IF(AND(OR(J167="KO",M167&lt;&gt;""),OR(J167="",K167="",L167="")),Listes!$A$68,IF(AND(M167="",J167&lt;&gt;""),Listes!$A$69,IF(AND(I167&lt;M167,O167=""),Listes!$A$70,IF(AND(L167&lt;K167,O167=""),Listes!$A$71,IF(AND(M167&lt;&gt;"",M167&lt;I167,N167=""),Listes!$A$72,IF(AND(Q167="",OR(J167&lt;&gt;"",K167&lt;&gt;"",L167&lt;&gt;"")),Listes!$A$73,""))))))</f>
        <v/>
      </c>
      <c r="Q167" s="277"/>
      <c r="R167" s="317">
        <f t="shared" si="8"/>
        <v>0</v>
      </c>
    </row>
    <row r="168" spans="1:18" ht="24.75" customHeight="1" x14ac:dyDescent="0.25">
      <c r="A168" s="121">
        <v>162</v>
      </c>
      <c r="B168" s="118" t="str">
        <f>IF('Dépenses sur factures'!B168="","",'Dépenses sur factures'!B168)</f>
        <v/>
      </c>
      <c r="C168" s="186" t="str">
        <f>IF('Dépenses sur factures'!C168="","",'Dépenses sur factures'!C168)</f>
        <v/>
      </c>
      <c r="D168" s="186" t="str">
        <f>IF('Dépenses sur factures'!D168="","",'Dépenses sur factures'!D168)</f>
        <v/>
      </c>
      <c r="E168" s="118" t="str">
        <f>IF('Dépenses sur factures'!E168="","",'Dépenses sur factures'!E168)</f>
        <v/>
      </c>
      <c r="F168" s="118" t="str">
        <f>IF('Dépenses sur factures'!F168="","",'Dépenses sur factures'!F168)</f>
        <v/>
      </c>
      <c r="G168" s="282" t="str">
        <f>IF('Dépenses sur factures'!G168="","",'Dépenses sur factures'!G168)</f>
        <v/>
      </c>
      <c r="H168" s="282" t="str">
        <f>IF('Dépenses sur factures'!H168="","",'Dépenses sur factures'!H168)</f>
        <v/>
      </c>
      <c r="I168" s="120" t="str">
        <f>IF('Dépenses sur factures'!I168="","",'Dépenses sur factures'!I168)</f>
        <v/>
      </c>
      <c r="J168" s="101"/>
      <c r="K168" s="283" t="str">
        <f t="shared" si="6"/>
        <v/>
      </c>
      <c r="L168" s="283" t="str">
        <f t="shared" si="7"/>
        <v/>
      </c>
      <c r="M168" s="101"/>
      <c r="N168" s="182"/>
      <c r="O168" s="183"/>
      <c r="P168" s="287" t="str">
        <f>IF(AND(OR(J168="KO",M168&lt;&gt;""),OR(J168="",K168="",L168="")),Listes!$A$68,IF(AND(M168="",J168&lt;&gt;""),Listes!$A$69,IF(AND(I168&lt;M168,O168=""),Listes!$A$70,IF(AND(L168&lt;K168,O168=""),Listes!$A$71,IF(AND(M168&lt;&gt;"",M168&lt;I168,N168=""),Listes!$A$72,IF(AND(Q168="",OR(J168&lt;&gt;"",K168&lt;&gt;"",L168&lt;&gt;"")),Listes!$A$73,""))))))</f>
        <v/>
      </c>
      <c r="Q168" s="277"/>
      <c r="R168" s="317">
        <f t="shared" si="8"/>
        <v>0</v>
      </c>
    </row>
    <row r="169" spans="1:18" ht="24.75" customHeight="1" x14ac:dyDescent="0.25">
      <c r="A169" s="121">
        <v>163</v>
      </c>
      <c r="B169" s="118" t="str">
        <f>IF('Dépenses sur factures'!B169="","",'Dépenses sur factures'!B169)</f>
        <v/>
      </c>
      <c r="C169" s="186" t="str">
        <f>IF('Dépenses sur factures'!C169="","",'Dépenses sur factures'!C169)</f>
        <v/>
      </c>
      <c r="D169" s="186" t="str">
        <f>IF('Dépenses sur factures'!D169="","",'Dépenses sur factures'!D169)</f>
        <v/>
      </c>
      <c r="E169" s="118" t="str">
        <f>IF('Dépenses sur factures'!E169="","",'Dépenses sur factures'!E169)</f>
        <v/>
      </c>
      <c r="F169" s="118" t="str">
        <f>IF('Dépenses sur factures'!F169="","",'Dépenses sur factures'!F169)</f>
        <v/>
      </c>
      <c r="G169" s="282" t="str">
        <f>IF('Dépenses sur factures'!G169="","",'Dépenses sur factures'!G169)</f>
        <v/>
      </c>
      <c r="H169" s="282" t="str">
        <f>IF('Dépenses sur factures'!H169="","",'Dépenses sur factures'!H169)</f>
        <v/>
      </c>
      <c r="I169" s="120" t="str">
        <f>IF('Dépenses sur factures'!I169="","",'Dépenses sur factures'!I169)</f>
        <v/>
      </c>
      <c r="J169" s="101"/>
      <c r="K169" s="283" t="str">
        <f t="shared" si="6"/>
        <v/>
      </c>
      <c r="L169" s="283" t="str">
        <f t="shared" si="7"/>
        <v/>
      </c>
      <c r="M169" s="101"/>
      <c r="N169" s="182"/>
      <c r="O169" s="183"/>
      <c r="P169" s="287" t="str">
        <f>IF(AND(OR(J169="KO",M169&lt;&gt;""),OR(J169="",K169="",L169="")),Listes!$A$68,IF(AND(M169="",J169&lt;&gt;""),Listes!$A$69,IF(AND(I169&lt;M169,O169=""),Listes!$A$70,IF(AND(L169&lt;K169,O169=""),Listes!$A$71,IF(AND(M169&lt;&gt;"",M169&lt;I169,N169=""),Listes!$A$72,IF(AND(Q169="",OR(J169&lt;&gt;"",K169&lt;&gt;"",L169&lt;&gt;"")),Listes!$A$73,""))))))</f>
        <v/>
      </c>
      <c r="Q169" s="277"/>
      <c r="R169" s="317">
        <f t="shared" si="8"/>
        <v>0</v>
      </c>
    </row>
    <row r="170" spans="1:18" ht="24.75" customHeight="1" x14ac:dyDescent="0.25">
      <c r="A170" s="121">
        <v>164</v>
      </c>
      <c r="B170" s="118" t="str">
        <f>IF('Dépenses sur factures'!B170="","",'Dépenses sur factures'!B170)</f>
        <v/>
      </c>
      <c r="C170" s="186" t="str">
        <f>IF('Dépenses sur factures'!C170="","",'Dépenses sur factures'!C170)</f>
        <v/>
      </c>
      <c r="D170" s="186" t="str">
        <f>IF('Dépenses sur factures'!D170="","",'Dépenses sur factures'!D170)</f>
        <v/>
      </c>
      <c r="E170" s="118" t="str">
        <f>IF('Dépenses sur factures'!E170="","",'Dépenses sur factures'!E170)</f>
        <v/>
      </c>
      <c r="F170" s="118" t="str">
        <f>IF('Dépenses sur factures'!F170="","",'Dépenses sur factures'!F170)</f>
        <v/>
      </c>
      <c r="G170" s="282" t="str">
        <f>IF('Dépenses sur factures'!G170="","",'Dépenses sur factures'!G170)</f>
        <v/>
      </c>
      <c r="H170" s="282" t="str">
        <f>IF('Dépenses sur factures'!H170="","",'Dépenses sur factures'!H170)</f>
        <v/>
      </c>
      <c r="I170" s="120" t="str">
        <f>IF('Dépenses sur factures'!I170="","",'Dépenses sur factures'!I170)</f>
        <v/>
      </c>
      <c r="J170" s="101"/>
      <c r="K170" s="283" t="str">
        <f t="shared" si="6"/>
        <v/>
      </c>
      <c r="L170" s="283" t="str">
        <f t="shared" si="7"/>
        <v/>
      </c>
      <c r="M170" s="101"/>
      <c r="N170" s="182"/>
      <c r="O170" s="183"/>
      <c r="P170" s="287" t="str">
        <f>IF(AND(OR(J170="KO",M170&lt;&gt;""),OR(J170="",K170="",L170="")),Listes!$A$68,IF(AND(M170="",J170&lt;&gt;""),Listes!$A$69,IF(AND(I170&lt;M170,O170=""),Listes!$A$70,IF(AND(L170&lt;K170,O170=""),Listes!$A$71,IF(AND(M170&lt;&gt;"",M170&lt;I170,N170=""),Listes!$A$72,IF(AND(Q170="",OR(J170&lt;&gt;"",K170&lt;&gt;"",L170&lt;&gt;"")),Listes!$A$73,""))))))</f>
        <v/>
      </c>
      <c r="Q170" s="277"/>
      <c r="R170" s="317">
        <f t="shared" si="8"/>
        <v>0</v>
      </c>
    </row>
    <row r="171" spans="1:18" ht="24.75" customHeight="1" x14ac:dyDescent="0.25">
      <c r="A171" s="121">
        <v>165</v>
      </c>
      <c r="B171" s="118" t="str">
        <f>IF('Dépenses sur factures'!B171="","",'Dépenses sur factures'!B171)</f>
        <v/>
      </c>
      <c r="C171" s="186" t="str">
        <f>IF('Dépenses sur factures'!C171="","",'Dépenses sur factures'!C171)</f>
        <v/>
      </c>
      <c r="D171" s="186" t="str">
        <f>IF('Dépenses sur factures'!D171="","",'Dépenses sur factures'!D171)</f>
        <v/>
      </c>
      <c r="E171" s="118" t="str">
        <f>IF('Dépenses sur factures'!E171="","",'Dépenses sur factures'!E171)</f>
        <v/>
      </c>
      <c r="F171" s="118" t="str">
        <f>IF('Dépenses sur factures'!F171="","",'Dépenses sur factures'!F171)</f>
        <v/>
      </c>
      <c r="G171" s="282" t="str">
        <f>IF('Dépenses sur factures'!G171="","",'Dépenses sur factures'!G171)</f>
        <v/>
      </c>
      <c r="H171" s="282" t="str">
        <f>IF('Dépenses sur factures'!H171="","",'Dépenses sur factures'!H171)</f>
        <v/>
      </c>
      <c r="I171" s="120" t="str">
        <f>IF('Dépenses sur factures'!I171="","",'Dépenses sur factures'!I171)</f>
        <v/>
      </c>
      <c r="J171" s="101"/>
      <c r="K171" s="283" t="str">
        <f t="shared" si="6"/>
        <v/>
      </c>
      <c r="L171" s="283" t="str">
        <f t="shared" si="7"/>
        <v/>
      </c>
      <c r="M171" s="101"/>
      <c r="N171" s="182"/>
      <c r="O171" s="183"/>
      <c r="P171" s="287" t="str">
        <f>IF(AND(OR(J171="KO",M171&lt;&gt;""),OR(J171="",K171="",L171="")),Listes!$A$68,IF(AND(M171="",J171&lt;&gt;""),Listes!$A$69,IF(AND(I171&lt;M171,O171=""),Listes!$A$70,IF(AND(L171&lt;K171,O171=""),Listes!$A$71,IF(AND(M171&lt;&gt;"",M171&lt;I171,N171=""),Listes!$A$72,IF(AND(Q171="",OR(J171&lt;&gt;"",K171&lt;&gt;"",L171&lt;&gt;"")),Listes!$A$73,""))))))</f>
        <v/>
      </c>
      <c r="Q171" s="277"/>
      <c r="R171" s="317">
        <f t="shared" si="8"/>
        <v>0</v>
      </c>
    </row>
    <row r="172" spans="1:18" ht="24.75" customHeight="1" x14ac:dyDescent="0.25">
      <c r="A172" s="121">
        <v>166</v>
      </c>
      <c r="B172" s="118" t="str">
        <f>IF('Dépenses sur factures'!B172="","",'Dépenses sur factures'!B172)</f>
        <v/>
      </c>
      <c r="C172" s="186" t="str">
        <f>IF('Dépenses sur factures'!C172="","",'Dépenses sur factures'!C172)</f>
        <v/>
      </c>
      <c r="D172" s="186" t="str">
        <f>IF('Dépenses sur factures'!D172="","",'Dépenses sur factures'!D172)</f>
        <v/>
      </c>
      <c r="E172" s="118" t="str">
        <f>IF('Dépenses sur factures'!E172="","",'Dépenses sur factures'!E172)</f>
        <v/>
      </c>
      <c r="F172" s="118" t="str">
        <f>IF('Dépenses sur factures'!F172="","",'Dépenses sur factures'!F172)</f>
        <v/>
      </c>
      <c r="G172" s="282" t="str">
        <f>IF('Dépenses sur factures'!G172="","",'Dépenses sur factures'!G172)</f>
        <v/>
      </c>
      <c r="H172" s="282" t="str">
        <f>IF('Dépenses sur factures'!H172="","",'Dépenses sur factures'!H172)</f>
        <v/>
      </c>
      <c r="I172" s="120" t="str">
        <f>IF('Dépenses sur factures'!I172="","",'Dépenses sur factures'!I172)</f>
        <v/>
      </c>
      <c r="J172" s="101"/>
      <c r="K172" s="283" t="str">
        <f t="shared" si="6"/>
        <v/>
      </c>
      <c r="L172" s="283" t="str">
        <f t="shared" si="7"/>
        <v/>
      </c>
      <c r="M172" s="101"/>
      <c r="N172" s="182"/>
      <c r="O172" s="183"/>
      <c r="P172" s="287" t="str">
        <f>IF(AND(OR(J172="KO",M172&lt;&gt;""),OR(J172="",K172="",L172="")),Listes!$A$68,IF(AND(M172="",J172&lt;&gt;""),Listes!$A$69,IF(AND(I172&lt;M172,O172=""),Listes!$A$70,IF(AND(L172&lt;K172,O172=""),Listes!$A$71,IF(AND(M172&lt;&gt;"",M172&lt;I172,N172=""),Listes!$A$72,IF(AND(Q172="",OR(J172&lt;&gt;"",K172&lt;&gt;"",L172&lt;&gt;"")),Listes!$A$73,""))))))</f>
        <v/>
      </c>
      <c r="Q172" s="277"/>
      <c r="R172" s="317">
        <f t="shared" si="8"/>
        <v>0</v>
      </c>
    </row>
    <row r="173" spans="1:18" ht="24.75" customHeight="1" x14ac:dyDescent="0.25">
      <c r="A173" s="121">
        <v>167</v>
      </c>
      <c r="B173" s="118" t="str">
        <f>IF('Dépenses sur factures'!B173="","",'Dépenses sur factures'!B173)</f>
        <v/>
      </c>
      <c r="C173" s="186" t="str">
        <f>IF('Dépenses sur factures'!C173="","",'Dépenses sur factures'!C173)</f>
        <v/>
      </c>
      <c r="D173" s="186" t="str">
        <f>IF('Dépenses sur factures'!D173="","",'Dépenses sur factures'!D173)</f>
        <v/>
      </c>
      <c r="E173" s="118" t="str">
        <f>IF('Dépenses sur factures'!E173="","",'Dépenses sur factures'!E173)</f>
        <v/>
      </c>
      <c r="F173" s="118" t="str">
        <f>IF('Dépenses sur factures'!F173="","",'Dépenses sur factures'!F173)</f>
        <v/>
      </c>
      <c r="G173" s="282" t="str">
        <f>IF('Dépenses sur factures'!G173="","",'Dépenses sur factures'!G173)</f>
        <v/>
      </c>
      <c r="H173" s="282" t="str">
        <f>IF('Dépenses sur factures'!H173="","",'Dépenses sur factures'!H173)</f>
        <v/>
      </c>
      <c r="I173" s="120" t="str">
        <f>IF('Dépenses sur factures'!I173="","",'Dépenses sur factures'!I173)</f>
        <v/>
      </c>
      <c r="J173" s="101"/>
      <c r="K173" s="283" t="str">
        <f t="shared" si="6"/>
        <v/>
      </c>
      <c r="L173" s="283" t="str">
        <f t="shared" si="7"/>
        <v/>
      </c>
      <c r="M173" s="101"/>
      <c r="N173" s="182"/>
      <c r="O173" s="183"/>
      <c r="P173" s="287" t="str">
        <f>IF(AND(OR(J173="KO",M173&lt;&gt;""),OR(J173="",K173="",L173="")),Listes!$A$68,IF(AND(M173="",J173&lt;&gt;""),Listes!$A$69,IF(AND(I173&lt;M173,O173=""),Listes!$A$70,IF(AND(L173&lt;K173,O173=""),Listes!$A$71,IF(AND(M173&lt;&gt;"",M173&lt;I173,N173=""),Listes!$A$72,IF(AND(Q173="",OR(J173&lt;&gt;"",K173&lt;&gt;"",L173&lt;&gt;"")),Listes!$A$73,""))))))</f>
        <v/>
      </c>
      <c r="Q173" s="277"/>
      <c r="R173" s="317">
        <f t="shared" si="8"/>
        <v>0</v>
      </c>
    </row>
    <row r="174" spans="1:18" ht="24.75" customHeight="1" x14ac:dyDescent="0.25">
      <c r="A174" s="121">
        <v>168</v>
      </c>
      <c r="B174" s="118" t="str">
        <f>IF('Dépenses sur factures'!B174="","",'Dépenses sur factures'!B174)</f>
        <v/>
      </c>
      <c r="C174" s="186" t="str">
        <f>IF('Dépenses sur factures'!C174="","",'Dépenses sur factures'!C174)</f>
        <v/>
      </c>
      <c r="D174" s="186" t="str">
        <f>IF('Dépenses sur factures'!D174="","",'Dépenses sur factures'!D174)</f>
        <v/>
      </c>
      <c r="E174" s="118" t="str">
        <f>IF('Dépenses sur factures'!E174="","",'Dépenses sur factures'!E174)</f>
        <v/>
      </c>
      <c r="F174" s="118" t="str">
        <f>IF('Dépenses sur factures'!F174="","",'Dépenses sur factures'!F174)</f>
        <v/>
      </c>
      <c r="G174" s="282" t="str">
        <f>IF('Dépenses sur factures'!G174="","",'Dépenses sur factures'!G174)</f>
        <v/>
      </c>
      <c r="H174" s="282" t="str">
        <f>IF('Dépenses sur factures'!H174="","",'Dépenses sur factures'!H174)</f>
        <v/>
      </c>
      <c r="I174" s="120" t="str">
        <f>IF('Dépenses sur factures'!I174="","",'Dépenses sur factures'!I174)</f>
        <v/>
      </c>
      <c r="J174" s="101"/>
      <c r="K174" s="283" t="str">
        <f t="shared" si="6"/>
        <v/>
      </c>
      <c r="L174" s="283" t="str">
        <f t="shared" si="7"/>
        <v/>
      </c>
      <c r="M174" s="101"/>
      <c r="N174" s="182"/>
      <c r="O174" s="183"/>
      <c r="P174" s="287" t="str">
        <f>IF(AND(OR(J174="KO",M174&lt;&gt;""),OR(J174="",K174="",L174="")),Listes!$A$68,IF(AND(M174="",J174&lt;&gt;""),Listes!$A$69,IF(AND(I174&lt;M174,O174=""),Listes!$A$70,IF(AND(L174&lt;K174,O174=""),Listes!$A$71,IF(AND(M174&lt;&gt;"",M174&lt;I174,N174=""),Listes!$A$72,IF(AND(Q174="",OR(J174&lt;&gt;"",K174&lt;&gt;"",L174&lt;&gt;"")),Listes!$A$73,""))))))</f>
        <v/>
      </c>
      <c r="Q174" s="277"/>
      <c r="R174" s="317">
        <f t="shared" si="8"/>
        <v>0</v>
      </c>
    </row>
    <row r="175" spans="1:18" ht="24.75" customHeight="1" x14ac:dyDescent="0.25">
      <c r="A175" s="121">
        <v>169</v>
      </c>
      <c r="B175" s="118" t="str">
        <f>IF('Dépenses sur factures'!B175="","",'Dépenses sur factures'!B175)</f>
        <v/>
      </c>
      <c r="C175" s="186" t="str">
        <f>IF('Dépenses sur factures'!C175="","",'Dépenses sur factures'!C175)</f>
        <v/>
      </c>
      <c r="D175" s="186" t="str">
        <f>IF('Dépenses sur factures'!D175="","",'Dépenses sur factures'!D175)</f>
        <v/>
      </c>
      <c r="E175" s="118" t="str">
        <f>IF('Dépenses sur factures'!E175="","",'Dépenses sur factures'!E175)</f>
        <v/>
      </c>
      <c r="F175" s="118" t="str">
        <f>IF('Dépenses sur factures'!F175="","",'Dépenses sur factures'!F175)</f>
        <v/>
      </c>
      <c r="G175" s="282" t="str">
        <f>IF('Dépenses sur factures'!G175="","",'Dépenses sur factures'!G175)</f>
        <v/>
      </c>
      <c r="H175" s="282" t="str">
        <f>IF('Dépenses sur factures'!H175="","",'Dépenses sur factures'!H175)</f>
        <v/>
      </c>
      <c r="I175" s="120" t="str">
        <f>IF('Dépenses sur factures'!I175="","",'Dépenses sur factures'!I175)</f>
        <v/>
      </c>
      <c r="J175" s="101"/>
      <c r="K175" s="283" t="str">
        <f t="shared" si="6"/>
        <v/>
      </c>
      <c r="L175" s="283" t="str">
        <f t="shared" si="7"/>
        <v/>
      </c>
      <c r="M175" s="101"/>
      <c r="N175" s="182"/>
      <c r="O175" s="183"/>
      <c r="P175" s="287" t="str">
        <f>IF(AND(OR(J175="KO",M175&lt;&gt;""),OR(J175="",K175="",L175="")),Listes!$A$68,IF(AND(M175="",J175&lt;&gt;""),Listes!$A$69,IF(AND(I175&lt;M175,O175=""),Listes!$A$70,IF(AND(L175&lt;K175,O175=""),Listes!$A$71,IF(AND(M175&lt;&gt;"",M175&lt;I175,N175=""),Listes!$A$72,IF(AND(Q175="",OR(J175&lt;&gt;"",K175&lt;&gt;"",L175&lt;&gt;"")),Listes!$A$73,""))))))</f>
        <v/>
      </c>
      <c r="Q175" s="277"/>
      <c r="R175" s="317">
        <f t="shared" si="8"/>
        <v>0</v>
      </c>
    </row>
    <row r="176" spans="1:18" ht="24.75" customHeight="1" x14ac:dyDescent="0.25">
      <c r="A176" s="121">
        <v>170</v>
      </c>
      <c r="B176" s="118" t="str">
        <f>IF('Dépenses sur factures'!B176="","",'Dépenses sur factures'!B176)</f>
        <v/>
      </c>
      <c r="C176" s="186" t="str">
        <f>IF('Dépenses sur factures'!C176="","",'Dépenses sur factures'!C176)</f>
        <v/>
      </c>
      <c r="D176" s="186" t="str">
        <f>IF('Dépenses sur factures'!D176="","",'Dépenses sur factures'!D176)</f>
        <v/>
      </c>
      <c r="E176" s="118" t="str">
        <f>IF('Dépenses sur factures'!E176="","",'Dépenses sur factures'!E176)</f>
        <v/>
      </c>
      <c r="F176" s="118" t="str">
        <f>IF('Dépenses sur factures'!F176="","",'Dépenses sur factures'!F176)</f>
        <v/>
      </c>
      <c r="G176" s="282" t="str">
        <f>IF('Dépenses sur factures'!G176="","",'Dépenses sur factures'!G176)</f>
        <v/>
      </c>
      <c r="H176" s="282" t="str">
        <f>IF('Dépenses sur factures'!H176="","",'Dépenses sur factures'!H176)</f>
        <v/>
      </c>
      <c r="I176" s="120" t="str">
        <f>IF('Dépenses sur factures'!I176="","",'Dépenses sur factures'!I176)</f>
        <v/>
      </c>
      <c r="J176" s="101"/>
      <c r="K176" s="283" t="str">
        <f t="shared" si="6"/>
        <v/>
      </c>
      <c r="L176" s="283" t="str">
        <f t="shared" si="7"/>
        <v/>
      </c>
      <c r="M176" s="101"/>
      <c r="N176" s="182"/>
      <c r="O176" s="183"/>
      <c r="P176" s="287" t="str">
        <f>IF(AND(OR(J176="KO",M176&lt;&gt;""),OR(J176="",K176="",L176="")),Listes!$A$68,IF(AND(M176="",J176&lt;&gt;""),Listes!$A$69,IF(AND(I176&lt;M176,O176=""),Listes!$A$70,IF(AND(L176&lt;K176,O176=""),Listes!$A$71,IF(AND(M176&lt;&gt;"",M176&lt;I176,N176=""),Listes!$A$72,IF(AND(Q176="",OR(J176&lt;&gt;"",K176&lt;&gt;"",L176&lt;&gt;"")),Listes!$A$73,""))))))</f>
        <v/>
      </c>
      <c r="Q176" s="277"/>
      <c r="R176" s="317">
        <f t="shared" si="8"/>
        <v>0</v>
      </c>
    </row>
    <row r="177" spans="1:18" ht="24.75" customHeight="1" x14ac:dyDescent="0.25">
      <c r="A177" s="121">
        <v>171</v>
      </c>
      <c r="B177" s="118" t="str">
        <f>IF('Dépenses sur factures'!B177="","",'Dépenses sur factures'!B177)</f>
        <v/>
      </c>
      <c r="C177" s="186" t="str">
        <f>IF('Dépenses sur factures'!C177="","",'Dépenses sur factures'!C177)</f>
        <v/>
      </c>
      <c r="D177" s="186" t="str">
        <f>IF('Dépenses sur factures'!D177="","",'Dépenses sur factures'!D177)</f>
        <v/>
      </c>
      <c r="E177" s="118" t="str">
        <f>IF('Dépenses sur factures'!E177="","",'Dépenses sur factures'!E177)</f>
        <v/>
      </c>
      <c r="F177" s="118" t="str">
        <f>IF('Dépenses sur factures'!F177="","",'Dépenses sur factures'!F177)</f>
        <v/>
      </c>
      <c r="G177" s="282" t="str">
        <f>IF('Dépenses sur factures'!G177="","",'Dépenses sur factures'!G177)</f>
        <v/>
      </c>
      <c r="H177" s="282" t="str">
        <f>IF('Dépenses sur factures'!H177="","",'Dépenses sur factures'!H177)</f>
        <v/>
      </c>
      <c r="I177" s="120" t="str">
        <f>IF('Dépenses sur factures'!I177="","",'Dépenses sur factures'!I177)</f>
        <v/>
      </c>
      <c r="J177" s="101"/>
      <c r="K177" s="283" t="str">
        <f t="shared" si="6"/>
        <v/>
      </c>
      <c r="L177" s="283" t="str">
        <f t="shared" si="7"/>
        <v/>
      </c>
      <c r="M177" s="101"/>
      <c r="N177" s="182"/>
      <c r="O177" s="183"/>
      <c r="P177" s="287" t="str">
        <f>IF(AND(OR(J177="KO",M177&lt;&gt;""),OR(J177="",K177="",L177="")),Listes!$A$68,IF(AND(M177="",J177&lt;&gt;""),Listes!$A$69,IF(AND(I177&lt;M177,O177=""),Listes!$A$70,IF(AND(L177&lt;K177,O177=""),Listes!$A$71,IF(AND(M177&lt;&gt;"",M177&lt;I177,N177=""),Listes!$A$72,IF(AND(Q177="",OR(J177&lt;&gt;"",K177&lt;&gt;"",L177&lt;&gt;"")),Listes!$A$73,""))))))</f>
        <v/>
      </c>
      <c r="Q177" s="277"/>
      <c r="R177" s="317">
        <f t="shared" si="8"/>
        <v>0</v>
      </c>
    </row>
    <row r="178" spans="1:18" ht="24.75" customHeight="1" x14ac:dyDescent="0.25">
      <c r="A178" s="121">
        <v>172</v>
      </c>
      <c r="B178" s="118" t="str">
        <f>IF('Dépenses sur factures'!B178="","",'Dépenses sur factures'!B178)</f>
        <v/>
      </c>
      <c r="C178" s="186" t="str">
        <f>IF('Dépenses sur factures'!C178="","",'Dépenses sur factures'!C178)</f>
        <v/>
      </c>
      <c r="D178" s="186" t="str">
        <f>IF('Dépenses sur factures'!D178="","",'Dépenses sur factures'!D178)</f>
        <v/>
      </c>
      <c r="E178" s="118" t="str">
        <f>IF('Dépenses sur factures'!E178="","",'Dépenses sur factures'!E178)</f>
        <v/>
      </c>
      <c r="F178" s="118" t="str">
        <f>IF('Dépenses sur factures'!F178="","",'Dépenses sur factures'!F178)</f>
        <v/>
      </c>
      <c r="G178" s="282" t="str">
        <f>IF('Dépenses sur factures'!G178="","",'Dépenses sur factures'!G178)</f>
        <v/>
      </c>
      <c r="H178" s="282" t="str">
        <f>IF('Dépenses sur factures'!H178="","",'Dépenses sur factures'!H178)</f>
        <v/>
      </c>
      <c r="I178" s="120" t="str">
        <f>IF('Dépenses sur factures'!I178="","",'Dépenses sur factures'!I178)</f>
        <v/>
      </c>
      <c r="J178" s="101"/>
      <c r="K178" s="283" t="str">
        <f t="shared" si="6"/>
        <v/>
      </c>
      <c r="L178" s="283" t="str">
        <f t="shared" si="7"/>
        <v/>
      </c>
      <c r="M178" s="101"/>
      <c r="N178" s="182"/>
      <c r="O178" s="183"/>
      <c r="P178" s="287" t="str">
        <f>IF(AND(OR(J178="KO",M178&lt;&gt;""),OR(J178="",K178="",L178="")),Listes!$A$68,IF(AND(M178="",J178&lt;&gt;""),Listes!$A$69,IF(AND(I178&lt;M178,O178=""),Listes!$A$70,IF(AND(L178&lt;K178,O178=""),Listes!$A$71,IF(AND(M178&lt;&gt;"",M178&lt;I178,N178=""),Listes!$A$72,IF(AND(Q178="",OR(J178&lt;&gt;"",K178&lt;&gt;"",L178&lt;&gt;"")),Listes!$A$73,""))))))</f>
        <v/>
      </c>
      <c r="Q178" s="277"/>
      <c r="R178" s="317">
        <f t="shared" si="8"/>
        <v>0</v>
      </c>
    </row>
    <row r="179" spans="1:18" ht="24.75" customHeight="1" x14ac:dyDescent="0.25">
      <c r="A179" s="121">
        <v>173</v>
      </c>
      <c r="B179" s="118" t="str">
        <f>IF('Dépenses sur factures'!B179="","",'Dépenses sur factures'!B179)</f>
        <v/>
      </c>
      <c r="C179" s="186" t="str">
        <f>IF('Dépenses sur factures'!C179="","",'Dépenses sur factures'!C179)</f>
        <v/>
      </c>
      <c r="D179" s="186" t="str">
        <f>IF('Dépenses sur factures'!D179="","",'Dépenses sur factures'!D179)</f>
        <v/>
      </c>
      <c r="E179" s="118" t="str">
        <f>IF('Dépenses sur factures'!E179="","",'Dépenses sur factures'!E179)</f>
        <v/>
      </c>
      <c r="F179" s="118" t="str">
        <f>IF('Dépenses sur factures'!F179="","",'Dépenses sur factures'!F179)</f>
        <v/>
      </c>
      <c r="G179" s="282" t="str">
        <f>IF('Dépenses sur factures'!G179="","",'Dépenses sur factures'!G179)</f>
        <v/>
      </c>
      <c r="H179" s="282" t="str">
        <f>IF('Dépenses sur factures'!H179="","",'Dépenses sur factures'!H179)</f>
        <v/>
      </c>
      <c r="I179" s="120" t="str">
        <f>IF('Dépenses sur factures'!I179="","",'Dépenses sur factures'!I179)</f>
        <v/>
      </c>
      <c r="J179" s="101"/>
      <c r="K179" s="283" t="str">
        <f t="shared" si="6"/>
        <v/>
      </c>
      <c r="L179" s="283" t="str">
        <f t="shared" si="7"/>
        <v/>
      </c>
      <c r="M179" s="101"/>
      <c r="N179" s="182"/>
      <c r="O179" s="183"/>
      <c r="P179" s="287" t="str">
        <f>IF(AND(OR(J179="KO",M179&lt;&gt;""),OR(J179="",K179="",L179="")),Listes!$A$68,IF(AND(M179="",J179&lt;&gt;""),Listes!$A$69,IF(AND(I179&lt;M179,O179=""),Listes!$A$70,IF(AND(L179&lt;K179,O179=""),Listes!$A$71,IF(AND(M179&lt;&gt;"",M179&lt;I179,N179=""),Listes!$A$72,IF(AND(Q179="",OR(J179&lt;&gt;"",K179&lt;&gt;"",L179&lt;&gt;"")),Listes!$A$73,""))))))</f>
        <v/>
      </c>
      <c r="Q179" s="277"/>
      <c r="R179" s="317">
        <f t="shared" si="8"/>
        <v>0</v>
      </c>
    </row>
    <row r="180" spans="1:18" ht="24.75" customHeight="1" x14ac:dyDescent="0.25">
      <c r="A180" s="121">
        <v>174</v>
      </c>
      <c r="B180" s="118" t="str">
        <f>IF('Dépenses sur factures'!B180="","",'Dépenses sur factures'!B180)</f>
        <v/>
      </c>
      <c r="C180" s="186" t="str">
        <f>IF('Dépenses sur factures'!C180="","",'Dépenses sur factures'!C180)</f>
        <v/>
      </c>
      <c r="D180" s="186" t="str">
        <f>IF('Dépenses sur factures'!D180="","",'Dépenses sur factures'!D180)</f>
        <v/>
      </c>
      <c r="E180" s="118" t="str">
        <f>IF('Dépenses sur factures'!E180="","",'Dépenses sur factures'!E180)</f>
        <v/>
      </c>
      <c r="F180" s="118" t="str">
        <f>IF('Dépenses sur factures'!F180="","",'Dépenses sur factures'!F180)</f>
        <v/>
      </c>
      <c r="G180" s="282" t="str">
        <f>IF('Dépenses sur factures'!G180="","",'Dépenses sur factures'!G180)</f>
        <v/>
      </c>
      <c r="H180" s="282" t="str">
        <f>IF('Dépenses sur factures'!H180="","",'Dépenses sur factures'!H180)</f>
        <v/>
      </c>
      <c r="I180" s="120" t="str">
        <f>IF('Dépenses sur factures'!I180="","",'Dépenses sur factures'!I180)</f>
        <v/>
      </c>
      <c r="J180" s="101"/>
      <c r="K180" s="283" t="str">
        <f t="shared" si="6"/>
        <v/>
      </c>
      <c r="L180" s="283" t="str">
        <f t="shared" si="7"/>
        <v/>
      </c>
      <c r="M180" s="101"/>
      <c r="N180" s="182"/>
      <c r="O180" s="183"/>
      <c r="P180" s="287" t="str">
        <f>IF(AND(OR(J180="KO",M180&lt;&gt;""),OR(J180="",K180="",L180="")),Listes!$A$68,IF(AND(M180="",J180&lt;&gt;""),Listes!$A$69,IF(AND(I180&lt;M180,O180=""),Listes!$A$70,IF(AND(L180&lt;K180,O180=""),Listes!$A$71,IF(AND(M180&lt;&gt;"",M180&lt;I180,N180=""),Listes!$A$72,IF(AND(Q180="",OR(J180&lt;&gt;"",K180&lt;&gt;"",L180&lt;&gt;"")),Listes!$A$73,""))))))</f>
        <v/>
      </c>
      <c r="Q180" s="277"/>
      <c r="R180" s="317">
        <f t="shared" si="8"/>
        <v>0</v>
      </c>
    </row>
    <row r="181" spans="1:18" ht="24.75" customHeight="1" x14ac:dyDescent="0.25">
      <c r="A181" s="121">
        <v>175</v>
      </c>
      <c r="B181" s="118" t="str">
        <f>IF('Dépenses sur factures'!B181="","",'Dépenses sur factures'!B181)</f>
        <v/>
      </c>
      <c r="C181" s="186" t="str">
        <f>IF('Dépenses sur factures'!C181="","",'Dépenses sur factures'!C181)</f>
        <v/>
      </c>
      <c r="D181" s="186" t="str">
        <f>IF('Dépenses sur factures'!D181="","",'Dépenses sur factures'!D181)</f>
        <v/>
      </c>
      <c r="E181" s="118" t="str">
        <f>IF('Dépenses sur factures'!E181="","",'Dépenses sur factures'!E181)</f>
        <v/>
      </c>
      <c r="F181" s="118" t="str">
        <f>IF('Dépenses sur factures'!F181="","",'Dépenses sur factures'!F181)</f>
        <v/>
      </c>
      <c r="G181" s="282" t="str">
        <f>IF('Dépenses sur factures'!G181="","",'Dépenses sur factures'!G181)</f>
        <v/>
      </c>
      <c r="H181" s="282" t="str">
        <f>IF('Dépenses sur factures'!H181="","",'Dépenses sur factures'!H181)</f>
        <v/>
      </c>
      <c r="I181" s="120" t="str">
        <f>IF('Dépenses sur factures'!I181="","",'Dépenses sur factures'!I181)</f>
        <v/>
      </c>
      <c r="J181" s="101"/>
      <c r="K181" s="283" t="str">
        <f t="shared" si="6"/>
        <v/>
      </c>
      <c r="L181" s="283" t="str">
        <f t="shared" si="7"/>
        <v/>
      </c>
      <c r="M181" s="101"/>
      <c r="N181" s="182"/>
      <c r="O181" s="183"/>
      <c r="P181" s="287" t="str">
        <f>IF(AND(OR(J181="KO",M181&lt;&gt;""),OR(J181="",K181="",L181="")),Listes!$A$68,IF(AND(M181="",J181&lt;&gt;""),Listes!$A$69,IF(AND(I181&lt;M181,O181=""),Listes!$A$70,IF(AND(L181&lt;K181,O181=""),Listes!$A$71,IF(AND(M181&lt;&gt;"",M181&lt;I181,N181=""),Listes!$A$72,IF(AND(Q181="",OR(J181&lt;&gt;"",K181&lt;&gt;"",L181&lt;&gt;"")),Listes!$A$73,""))))))</f>
        <v/>
      </c>
      <c r="Q181" s="277"/>
      <c r="R181" s="317">
        <f t="shared" si="8"/>
        <v>0</v>
      </c>
    </row>
    <row r="182" spans="1:18" ht="24.75" customHeight="1" x14ac:dyDescent="0.25">
      <c r="A182" s="121">
        <v>176</v>
      </c>
      <c r="B182" s="118" t="str">
        <f>IF('Dépenses sur factures'!B182="","",'Dépenses sur factures'!B182)</f>
        <v/>
      </c>
      <c r="C182" s="186" t="str">
        <f>IF('Dépenses sur factures'!C182="","",'Dépenses sur factures'!C182)</f>
        <v/>
      </c>
      <c r="D182" s="186" t="str">
        <f>IF('Dépenses sur factures'!D182="","",'Dépenses sur factures'!D182)</f>
        <v/>
      </c>
      <c r="E182" s="118" t="str">
        <f>IF('Dépenses sur factures'!E182="","",'Dépenses sur factures'!E182)</f>
        <v/>
      </c>
      <c r="F182" s="118" t="str">
        <f>IF('Dépenses sur factures'!F182="","",'Dépenses sur factures'!F182)</f>
        <v/>
      </c>
      <c r="G182" s="282" t="str">
        <f>IF('Dépenses sur factures'!G182="","",'Dépenses sur factures'!G182)</f>
        <v/>
      </c>
      <c r="H182" s="282" t="str">
        <f>IF('Dépenses sur factures'!H182="","",'Dépenses sur factures'!H182)</f>
        <v/>
      </c>
      <c r="I182" s="120" t="str">
        <f>IF('Dépenses sur factures'!I182="","",'Dépenses sur factures'!I182)</f>
        <v/>
      </c>
      <c r="J182" s="101"/>
      <c r="K182" s="283" t="str">
        <f t="shared" si="6"/>
        <v/>
      </c>
      <c r="L182" s="283" t="str">
        <f t="shared" si="7"/>
        <v/>
      </c>
      <c r="M182" s="101"/>
      <c r="N182" s="182"/>
      <c r="O182" s="183"/>
      <c r="P182" s="287" t="str">
        <f>IF(AND(OR(J182="KO",M182&lt;&gt;""),OR(J182="",K182="",L182="")),Listes!$A$68,IF(AND(M182="",J182&lt;&gt;""),Listes!$A$69,IF(AND(I182&lt;M182,O182=""),Listes!$A$70,IF(AND(L182&lt;K182,O182=""),Listes!$A$71,IF(AND(M182&lt;&gt;"",M182&lt;I182,N182=""),Listes!$A$72,IF(AND(Q182="",OR(J182&lt;&gt;"",K182&lt;&gt;"",L182&lt;&gt;"")),Listes!$A$73,""))))))</f>
        <v/>
      </c>
      <c r="Q182" s="277"/>
      <c r="R182" s="317">
        <f t="shared" si="8"/>
        <v>0</v>
      </c>
    </row>
    <row r="183" spans="1:18" ht="24.75" customHeight="1" x14ac:dyDescent="0.25">
      <c r="A183" s="121">
        <v>177</v>
      </c>
      <c r="B183" s="118" t="str">
        <f>IF('Dépenses sur factures'!B183="","",'Dépenses sur factures'!B183)</f>
        <v/>
      </c>
      <c r="C183" s="186" t="str">
        <f>IF('Dépenses sur factures'!C183="","",'Dépenses sur factures'!C183)</f>
        <v/>
      </c>
      <c r="D183" s="186" t="str">
        <f>IF('Dépenses sur factures'!D183="","",'Dépenses sur factures'!D183)</f>
        <v/>
      </c>
      <c r="E183" s="118" t="str">
        <f>IF('Dépenses sur factures'!E183="","",'Dépenses sur factures'!E183)</f>
        <v/>
      </c>
      <c r="F183" s="118" t="str">
        <f>IF('Dépenses sur factures'!F183="","",'Dépenses sur factures'!F183)</f>
        <v/>
      </c>
      <c r="G183" s="282" t="str">
        <f>IF('Dépenses sur factures'!G183="","",'Dépenses sur factures'!G183)</f>
        <v/>
      </c>
      <c r="H183" s="282" t="str">
        <f>IF('Dépenses sur factures'!H183="","",'Dépenses sur factures'!H183)</f>
        <v/>
      </c>
      <c r="I183" s="120" t="str">
        <f>IF('Dépenses sur factures'!I183="","",'Dépenses sur factures'!I183)</f>
        <v/>
      </c>
      <c r="J183" s="101"/>
      <c r="K183" s="283" t="str">
        <f t="shared" si="6"/>
        <v/>
      </c>
      <c r="L183" s="283" t="str">
        <f t="shared" si="7"/>
        <v/>
      </c>
      <c r="M183" s="101"/>
      <c r="N183" s="182"/>
      <c r="O183" s="183"/>
      <c r="P183" s="287" t="str">
        <f>IF(AND(OR(J183="KO",M183&lt;&gt;""),OR(J183="",K183="",L183="")),Listes!$A$68,IF(AND(M183="",J183&lt;&gt;""),Listes!$A$69,IF(AND(I183&lt;M183,O183=""),Listes!$A$70,IF(AND(L183&lt;K183,O183=""),Listes!$A$71,IF(AND(M183&lt;&gt;"",M183&lt;I183,N183=""),Listes!$A$72,IF(AND(Q183="",OR(J183&lt;&gt;"",K183&lt;&gt;"",L183&lt;&gt;"")),Listes!$A$73,""))))))</f>
        <v/>
      </c>
      <c r="Q183" s="277"/>
      <c r="R183" s="317">
        <f t="shared" si="8"/>
        <v>0</v>
      </c>
    </row>
    <row r="184" spans="1:18" ht="24.75" customHeight="1" x14ac:dyDescent="0.25">
      <c r="A184" s="121">
        <v>178</v>
      </c>
      <c r="B184" s="118" t="str">
        <f>IF('Dépenses sur factures'!B184="","",'Dépenses sur factures'!B184)</f>
        <v/>
      </c>
      <c r="C184" s="186" t="str">
        <f>IF('Dépenses sur factures'!C184="","",'Dépenses sur factures'!C184)</f>
        <v/>
      </c>
      <c r="D184" s="186" t="str">
        <f>IF('Dépenses sur factures'!D184="","",'Dépenses sur factures'!D184)</f>
        <v/>
      </c>
      <c r="E184" s="118" t="str">
        <f>IF('Dépenses sur factures'!E184="","",'Dépenses sur factures'!E184)</f>
        <v/>
      </c>
      <c r="F184" s="118" t="str">
        <f>IF('Dépenses sur factures'!F184="","",'Dépenses sur factures'!F184)</f>
        <v/>
      </c>
      <c r="G184" s="282" t="str">
        <f>IF('Dépenses sur factures'!G184="","",'Dépenses sur factures'!G184)</f>
        <v/>
      </c>
      <c r="H184" s="282" t="str">
        <f>IF('Dépenses sur factures'!H184="","",'Dépenses sur factures'!H184)</f>
        <v/>
      </c>
      <c r="I184" s="120" t="str">
        <f>IF('Dépenses sur factures'!I184="","",'Dépenses sur factures'!I184)</f>
        <v/>
      </c>
      <c r="J184" s="101"/>
      <c r="K184" s="283" t="str">
        <f t="shared" si="6"/>
        <v/>
      </c>
      <c r="L184" s="283" t="str">
        <f t="shared" si="7"/>
        <v/>
      </c>
      <c r="M184" s="101"/>
      <c r="N184" s="182"/>
      <c r="O184" s="183"/>
      <c r="P184" s="287" t="str">
        <f>IF(AND(OR(J184="KO",M184&lt;&gt;""),OR(J184="",K184="",L184="")),Listes!$A$68,IF(AND(M184="",J184&lt;&gt;""),Listes!$A$69,IF(AND(I184&lt;M184,O184=""),Listes!$A$70,IF(AND(L184&lt;K184,O184=""),Listes!$A$71,IF(AND(M184&lt;&gt;"",M184&lt;I184,N184=""),Listes!$A$72,IF(AND(Q184="",OR(J184&lt;&gt;"",K184&lt;&gt;"",L184&lt;&gt;"")),Listes!$A$73,""))))))</f>
        <v/>
      </c>
      <c r="Q184" s="277"/>
      <c r="R184" s="317">
        <f t="shared" si="8"/>
        <v>0</v>
      </c>
    </row>
    <row r="185" spans="1:18" ht="24.75" customHeight="1" x14ac:dyDescent="0.25">
      <c r="A185" s="121">
        <v>179</v>
      </c>
      <c r="B185" s="118" t="str">
        <f>IF('Dépenses sur factures'!B185="","",'Dépenses sur factures'!B185)</f>
        <v/>
      </c>
      <c r="C185" s="186" t="str">
        <f>IF('Dépenses sur factures'!C185="","",'Dépenses sur factures'!C185)</f>
        <v/>
      </c>
      <c r="D185" s="186" t="str">
        <f>IF('Dépenses sur factures'!D185="","",'Dépenses sur factures'!D185)</f>
        <v/>
      </c>
      <c r="E185" s="118" t="str">
        <f>IF('Dépenses sur factures'!E185="","",'Dépenses sur factures'!E185)</f>
        <v/>
      </c>
      <c r="F185" s="118" t="str">
        <f>IF('Dépenses sur factures'!F185="","",'Dépenses sur factures'!F185)</f>
        <v/>
      </c>
      <c r="G185" s="282" t="str">
        <f>IF('Dépenses sur factures'!G185="","",'Dépenses sur factures'!G185)</f>
        <v/>
      </c>
      <c r="H185" s="282" t="str">
        <f>IF('Dépenses sur factures'!H185="","",'Dépenses sur factures'!H185)</f>
        <v/>
      </c>
      <c r="I185" s="120" t="str">
        <f>IF('Dépenses sur factures'!I185="","",'Dépenses sur factures'!I185)</f>
        <v/>
      </c>
      <c r="J185" s="101"/>
      <c r="K185" s="283" t="str">
        <f t="shared" si="6"/>
        <v/>
      </c>
      <c r="L185" s="283" t="str">
        <f t="shared" si="7"/>
        <v/>
      </c>
      <c r="M185" s="101"/>
      <c r="N185" s="182"/>
      <c r="O185" s="183"/>
      <c r="P185" s="287" t="str">
        <f>IF(AND(OR(J185="KO",M185&lt;&gt;""),OR(J185="",K185="",L185="")),Listes!$A$68,IF(AND(M185="",J185&lt;&gt;""),Listes!$A$69,IF(AND(I185&lt;M185,O185=""),Listes!$A$70,IF(AND(L185&lt;K185,O185=""),Listes!$A$71,IF(AND(M185&lt;&gt;"",M185&lt;I185,N185=""),Listes!$A$72,IF(AND(Q185="",OR(J185&lt;&gt;"",K185&lt;&gt;"",L185&lt;&gt;"")),Listes!$A$73,""))))))</f>
        <v/>
      </c>
      <c r="Q185" s="277"/>
      <c r="R185" s="317">
        <f t="shared" si="8"/>
        <v>0</v>
      </c>
    </row>
    <row r="186" spans="1:18" ht="24.75" customHeight="1" x14ac:dyDescent="0.25">
      <c r="A186" s="121">
        <v>180</v>
      </c>
      <c r="B186" s="118" t="str">
        <f>IF('Dépenses sur factures'!B186="","",'Dépenses sur factures'!B186)</f>
        <v/>
      </c>
      <c r="C186" s="186" t="str">
        <f>IF('Dépenses sur factures'!C186="","",'Dépenses sur factures'!C186)</f>
        <v/>
      </c>
      <c r="D186" s="186" t="str">
        <f>IF('Dépenses sur factures'!D186="","",'Dépenses sur factures'!D186)</f>
        <v/>
      </c>
      <c r="E186" s="118" t="str">
        <f>IF('Dépenses sur factures'!E186="","",'Dépenses sur factures'!E186)</f>
        <v/>
      </c>
      <c r="F186" s="118" t="str">
        <f>IF('Dépenses sur factures'!F186="","",'Dépenses sur factures'!F186)</f>
        <v/>
      </c>
      <c r="G186" s="282" t="str">
        <f>IF('Dépenses sur factures'!G186="","",'Dépenses sur factures'!G186)</f>
        <v/>
      </c>
      <c r="H186" s="282" t="str">
        <f>IF('Dépenses sur factures'!H186="","",'Dépenses sur factures'!H186)</f>
        <v/>
      </c>
      <c r="I186" s="120" t="str">
        <f>IF('Dépenses sur factures'!I186="","",'Dépenses sur factures'!I186)</f>
        <v/>
      </c>
      <c r="J186" s="101"/>
      <c r="K186" s="283" t="str">
        <f t="shared" si="6"/>
        <v/>
      </c>
      <c r="L186" s="283" t="str">
        <f t="shared" si="7"/>
        <v/>
      </c>
      <c r="M186" s="101"/>
      <c r="N186" s="182"/>
      <c r="O186" s="183"/>
      <c r="P186" s="287" t="str">
        <f>IF(AND(OR(J186="KO",M186&lt;&gt;""),OR(J186="",K186="",L186="")),Listes!$A$68,IF(AND(M186="",J186&lt;&gt;""),Listes!$A$69,IF(AND(I186&lt;M186,O186=""),Listes!$A$70,IF(AND(L186&lt;K186,O186=""),Listes!$A$71,IF(AND(M186&lt;&gt;"",M186&lt;I186,N186=""),Listes!$A$72,IF(AND(Q186="",OR(J186&lt;&gt;"",K186&lt;&gt;"",L186&lt;&gt;"")),Listes!$A$73,""))))))</f>
        <v/>
      </c>
      <c r="Q186" s="277"/>
      <c r="R186" s="317">
        <f t="shared" si="8"/>
        <v>0</v>
      </c>
    </row>
    <row r="187" spans="1:18" ht="24.75" customHeight="1" x14ac:dyDescent="0.25">
      <c r="A187" s="121">
        <v>181</v>
      </c>
      <c r="B187" s="118" t="str">
        <f>IF('Dépenses sur factures'!B187="","",'Dépenses sur factures'!B187)</f>
        <v/>
      </c>
      <c r="C187" s="186" t="str">
        <f>IF('Dépenses sur factures'!C187="","",'Dépenses sur factures'!C187)</f>
        <v/>
      </c>
      <c r="D187" s="186" t="str">
        <f>IF('Dépenses sur factures'!D187="","",'Dépenses sur factures'!D187)</f>
        <v/>
      </c>
      <c r="E187" s="118" t="str">
        <f>IF('Dépenses sur factures'!E187="","",'Dépenses sur factures'!E187)</f>
        <v/>
      </c>
      <c r="F187" s="118" t="str">
        <f>IF('Dépenses sur factures'!F187="","",'Dépenses sur factures'!F187)</f>
        <v/>
      </c>
      <c r="G187" s="282" t="str">
        <f>IF('Dépenses sur factures'!G187="","",'Dépenses sur factures'!G187)</f>
        <v/>
      </c>
      <c r="H187" s="282" t="str">
        <f>IF('Dépenses sur factures'!H187="","",'Dépenses sur factures'!H187)</f>
        <v/>
      </c>
      <c r="I187" s="120" t="str">
        <f>IF('Dépenses sur factures'!I187="","",'Dépenses sur factures'!I187)</f>
        <v/>
      </c>
      <c r="J187" s="101"/>
      <c r="K187" s="283" t="str">
        <f t="shared" si="6"/>
        <v/>
      </c>
      <c r="L187" s="283" t="str">
        <f t="shared" si="7"/>
        <v/>
      </c>
      <c r="M187" s="101"/>
      <c r="N187" s="182"/>
      <c r="O187" s="183"/>
      <c r="P187" s="287" t="str">
        <f>IF(AND(OR(J187="KO",M187&lt;&gt;""),OR(J187="",K187="",L187="")),Listes!$A$68,IF(AND(M187="",J187&lt;&gt;""),Listes!$A$69,IF(AND(I187&lt;M187,O187=""),Listes!$A$70,IF(AND(L187&lt;K187,O187=""),Listes!$A$71,IF(AND(M187&lt;&gt;"",M187&lt;I187,N187=""),Listes!$A$72,IF(AND(Q187="",OR(J187&lt;&gt;"",K187&lt;&gt;"",L187&lt;&gt;"")),Listes!$A$73,""))))))</f>
        <v/>
      </c>
      <c r="Q187" s="277"/>
      <c r="R187" s="317">
        <f t="shared" si="8"/>
        <v>0</v>
      </c>
    </row>
    <row r="188" spans="1:18" ht="24.75" customHeight="1" x14ac:dyDescent="0.25">
      <c r="A188" s="121">
        <v>182</v>
      </c>
      <c r="B188" s="118" t="str">
        <f>IF('Dépenses sur factures'!B188="","",'Dépenses sur factures'!B188)</f>
        <v/>
      </c>
      <c r="C188" s="186" t="str">
        <f>IF('Dépenses sur factures'!C188="","",'Dépenses sur factures'!C188)</f>
        <v/>
      </c>
      <c r="D188" s="186" t="str">
        <f>IF('Dépenses sur factures'!D188="","",'Dépenses sur factures'!D188)</f>
        <v/>
      </c>
      <c r="E188" s="118" t="str">
        <f>IF('Dépenses sur factures'!E188="","",'Dépenses sur factures'!E188)</f>
        <v/>
      </c>
      <c r="F188" s="118" t="str">
        <f>IF('Dépenses sur factures'!F188="","",'Dépenses sur factures'!F188)</f>
        <v/>
      </c>
      <c r="G188" s="282" t="str">
        <f>IF('Dépenses sur factures'!G188="","",'Dépenses sur factures'!G188)</f>
        <v/>
      </c>
      <c r="H188" s="282" t="str">
        <f>IF('Dépenses sur factures'!H188="","",'Dépenses sur factures'!H188)</f>
        <v/>
      </c>
      <c r="I188" s="120" t="str">
        <f>IF('Dépenses sur factures'!I188="","",'Dépenses sur factures'!I188)</f>
        <v/>
      </c>
      <c r="J188" s="101"/>
      <c r="K188" s="283" t="str">
        <f t="shared" si="6"/>
        <v/>
      </c>
      <c r="L188" s="283" t="str">
        <f t="shared" si="7"/>
        <v/>
      </c>
      <c r="M188" s="101"/>
      <c r="N188" s="182"/>
      <c r="O188" s="183"/>
      <c r="P188" s="287" t="str">
        <f>IF(AND(OR(J188="KO",M188&lt;&gt;""),OR(J188="",K188="",L188="")),Listes!$A$68,IF(AND(M188="",J188&lt;&gt;""),Listes!$A$69,IF(AND(I188&lt;M188,O188=""),Listes!$A$70,IF(AND(L188&lt;K188,O188=""),Listes!$A$71,IF(AND(M188&lt;&gt;"",M188&lt;I188,N188=""),Listes!$A$72,IF(AND(Q188="",OR(J188&lt;&gt;"",K188&lt;&gt;"",L188&lt;&gt;"")),Listes!$A$73,""))))))</f>
        <v/>
      </c>
      <c r="Q188" s="277"/>
      <c r="R188" s="317">
        <f t="shared" si="8"/>
        <v>0</v>
      </c>
    </row>
    <row r="189" spans="1:18" ht="24.75" customHeight="1" x14ac:dyDescent="0.25">
      <c r="A189" s="121">
        <v>183</v>
      </c>
      <c r="B189" s="118" t="str">
        <f>IF('Dépenses sur factures'!B189="","",'Dépenses sur factures'!B189)</f>
        <v/>
      </c>
      <c r="C189" s="186" t="str">
        <f>IF('Dépenses sur factures'!C189="","",'Dépenses sur factures'!C189)</f>
        <v/>
      </c>
      <c r="D189" s="186" t="str">
        <f>IF('Dépenses sur factures'!D189="","",'Dépenses sur factures'!D189)</f>
        <v/>
      </c>
      <c r="E189" s="118" t="str">
        <f>IF('Dépenses sur factures'!E189="","",'Dépenses sur factures'!E189)</f>
        <v/>
      </c>
      <c r="F189" s="118" t="str">
        <f>IF('Dépenses sur factures'!F189="","",'Dépenses sur factures'!F189)</f>
        <v/>
      </c>
      <c r="G189" s="282" t="str">
        <f>IF('Dépenses sur factures'!G189="","",'Dépenses sur factures'!G189)</f>
        <v/>
      </c>
      <c r="H189" s="282" t="str">
        <f>IF('Dépenses sur factures'!H189="","",'Dépenses sur factures'!H189)</f>
        <v/>
      </c>
      <c r="I189" s="120" t="str">
        <f>IF('Dépenses sur factures'!I189="","",'Dépenses sur factures'!I189)</f>
        <v/>
      </c>
      <c r="J189" s="101"/>
      <c r="K189" s="283" t="str">
        <f t="shared" si="6"/>
        <v/>
      </c>
      <c r="L189" s="283" t="str">
        <f t="shared" si="7"/>
        <v/>
      </c>
      <c r="M189" s="101"/>
      <c r="N189" s="182"/>
      <c r="O189" s="183"/>
      <c r="P189" s="287" t="str">
        <f>IF(AND(OR(J189="KO",M189&lt;&gt;""),OR(J189="",K189="",L189="")),Listes!$A$68,IF(AND(M189="",J189&lt;&gt;""),Listes!$A$69,IF(AND(I189&lt;M189,O189=""),Listes!$A$70,IF(AND(L189&lt;K189,O189=""),Listes!$A$71,IF(AND(M189&lt;&gt;"",M189&lt;I189,N189=""),Listes!$A$72,IF(AND(Q189="",OR(J189&lt;&gt;"",K189&lt;&gt;"",L189&lt;&gt;"")),Listes!$A$73,""))))))</f>
        <v/>
      </c>
      <c r="Q189" s="277"/>
      <c r="R189" s="317">
        <f t="shared" si="8"/>
        <v>0</v>
      </c>
    </row>
    <row r="190" spans="1:18" ht="24.75" customHeight="1" x14ac:dyDescent="0.25">
      <c r="A190" s="121">
        <v>184</v>
      </c>
      <c r="B190" s="118" t="str">
        <f>IF('Dépenses sur factures'!B190="","",'Dépenses sur factures'!B190)</f>
        <v/>
      </c>
      <c r="C190" s="186" t="str">
        <f>IF('Dépenses sur factures'!C190="","",'Dépenses sur factures'!C190)</f>
        <v/>
      </c>
      <c r="D190" s="186" t="str">
        <f>IF('Dépenses sur factures'!D190="","",'Dépenses sur factures'!D190)</f>
        <v/>
      </c>
      <c r="E190" s="118" t="str">
        <f>IF('Dépenses sur factures'!E190="","",'Dépenses sur factures'!E190)</f>
        <v/>
      </c>
      <c r="F190" s="118" t="str">
        <f>IF('Dépenses sur factures'!F190="","",'Dépenses sur factures'!F190)</f>
        <v/>
      </c>
      <c r="G190" s="282" t="str">
        <f>IF('Dépenses sur factures'!G190="","",'Dépenses sur factures'!G190)</f>
        <v/>
      </c>
      <c r="H190" s="282" t="str">
        <f>IF('Dépenses sur factures'!H190="","",'Dépenses sur factures'!H190)</f>
        <v/>
      </c>
      <c r="I190" s="120" t="str">
        <f>IF('Dépenses sur factures'!I190="","",'Dépenses sur factures'!I190)</f>
        <v/>
      </c>
      <c r="J190" s="101"/>
      <c r="K190" s="283" t="str">
        <f t="shared" si="6"/>
        <v/>
      </c>
      <c r="L190" s="283" t="str">
        <f t="shared" si="7"/>
        <v/>
      </c>
      <c r="M190" s="101"/>
      <c r="N190" s="182"/>
      <c r="O190" s="183"/>
      <c r="P190" s="287" t="str">
        <f>IF(AND(OR(J190="KO",M190&lt;&gt;""),OR(J190="",K190="",L190="")),Listes!$A$68,IF(AND(M190="",J190&lt;&gt;""),Listes!$A$69,IF(AND(I190&lt;M190,O190=""),Listes!$A$70,IF(AND(L190&lt;K190,O190=""),Listes!$A$71,IF(AND(M190&lt;&gt;"",M190&lt;I190,N190=""),Listes!$A$72,IF(AND(Q190="",OR(J190&lt;&gt;"",K190&lt;&gt;"",L190&lt;&gt;"")),Listes!$A$73,""))))))</f>
        <v/>
      </c>
      <c r="Q190" s="277"/>
      <c r="R190" s="317">
        <f t="shared" si="8"/>
        <v>0</v>
      </c>
    </row>
    <row r="191" spans="1:18" ht="24.75" customHeight="1" x14ac:dyDescent="0.25">
      <c r="A191" s="121">
        <v>185</v>
      </c>
      <c r="B191" s="118" t="str">
        <f>IF('Dépenses sur factures'!B191="","",'Dépenses sur factures'!B191)</f>
        <v/>
      </c>
      <c r="C191" s="186" t="str">
        <f>IF('Dépenses sur factures'!C191="","",'Dépenses sur factures'!C191)</f>
        <v/>
      </c>
      <c r="D191" s="186" t="str">
        <f>IF('Dépenses sur factures'!D191="","",'Dépenses sur factures'!D191)</f>
        <v/>
      </c>
      <c r="E191" s="118" t="str">
        <f>IF('Dépenses sur factures'!E191="","",'Dépenses sur factures'!E191)</f>
        <v/>
      </c>
      <c r="F191" s="118" t="str">
        <f>IF('Dépenses sur factures'!F191="","",'Dépenses sur factures'!F191)</f>
        <v/>
      </c>
      <c r="G191" s="282" t="str">
        <f>IF('Dépenses sur factures'!G191="","",'Dépenses sur factures'!G191)</f>
        <v/>
      </c>
      <c r="H191" s="282" t="str">
        <f>IF('Dépenses sur factures'!H191="","",'Dépenses sur factures'!H191)</f>
        <v/>
      </c>
      <c r="I191" s="120" t="str">
        <f>IF('Dépenses sur factures'!I191="","",'Dépenses sur factures'!I191)</f>
        <v/>
      </c>
      <c r="J191" s="101"/>
      <c r="K191" s="283" t="str">
        <f t="shared" si="6"/>
        <v/>
      </c>
      <c r="L191" s="283" t="str">
        <f t="shared" si="7"/>
        <v/>
      </c>
      <c r="M191" s="101"/>
      <c r="N191" s="182"/>
      <c r="O191" s="183"/>
      <c r="P191" s="287" t="str">
        <f>IF(AND(OR(J191="KO",M191&lt;&gt;""),OR(J191="",K191="",L191="")),Listes!$A$68,IF(AND(M191="",J191&lt;&gt;""),Listes!$A$69,IF(AND(I191&lt;M191,O191=""),Listes!$A$70,IF(AND(L191&lt;K191,O191=""),Listes!$A$71,IF(AND(M191&lt;&gt;"",M191&lt;I191,N191=""),Listes!$A$72,IF(AND(Q191="",OR(J191&lt;&gt;"",K191&lt;&gt;"",L191&lt;&gt;"")),Listes!$A$73,""))))))</f>
        <v/>
      </c>
      <c r="Q191" s="277"/>
      <c r="R191" s="317">
        <f t="shared" si="8"/>
        <v>0</v>
      </c>
    </row>
    <row r="192" spans="1:18" ht="24.75" customHeight="1" x14ac:dyDescent="0.25">
      <c r="A192" s="121">
        <v>186</v>
      </c>
      <c r="B192" s="118" t="str">
        <f>IF('Dépenses sur factures'!B192="","",'Dépenses sur factures'!B192)</f>
        <v/>
      </c>
      <c r="C192" s="186" t="str">
        <f>IF('Dépenses sur factures'!C192="","",'Dépenses sur factures'!C192)</f>
        <v/>
      </c>
      <c r="D192" s="186" t="str">
        <f>IF('Dépenses sur factures'!D192="","",'Dépenses sur factures'!D192)</f>
        <v/>
      </c>
      <c r="E192" s="118" t="str">
        <f>IF('Dépenses sur factures'!E192="","",'Dépenses sur factures'!E192)</f>
        <v/>
      </c>
      <c r="F192" s="118" t="str">
        <f>IF('Dépenses sur factures'!F192="","",'Dépenses sur factures'!F192)</f>
        <v/>
      </c>
      <c r="G192" s="282" t="str">
        <f>IF('Dépenses sur factures'!G192="","",'Dépenses sur factures'!G192)</f>
        <v/>
      </c>
      <c r="H192" s="282" t="str">
        <f>IF('Dépenses sur factures'!H192="","",'Dépenses sur factures'!H192)</f>
        <v/>
      </c>
      <c r="I192" s="120" t="str">
        <f>IF('Dépenses sur factures'!I192="","",'Dépenses sur factures'!I192)</f>
        <v/>
      </c>
      <c r="J192" s="101"/>
      <c r="K192" s="283" t="str">
        <f t="shared" si="6"/>
        <v/>
      </c>
      <c r="L192" s="283" t="str">
        <f t="shared" si="7"/>
        <v/>
      </c>
      <c r="M192" s="101"/>
      <c r="N192" s="182"/>
      <c r="O192" s="183"/>
      <c r="P192" s="287" t="str">
        <f>IF(AND(OR(J192="KO",M192&lt;&gt;""),OR(J192="",K192="",L192="")),Listes!$A$68,IF(AND(M192="",J192&lt;&gt;""),Listes!$A$69,IF(AND(I192&lt;M192,O192=""),Listes!$A$70,IF(AND(L192&lt;K192,O192=""),Listes!$A$71,IF(AND(M192&lt;&gt;"",M192&lt;I192,N192=""),Listes!$A$72,IF(AND(Q192="",OR(J192&lt;&gt;"",K192&lt;&gt;"",L192&lt;&gt;"")),Listes!$A$73,""))))))</f>
        <v/>
      </c>
      <c r="Q192" s="277"/>
      <c r="R192" s="317">
        <f t="shared" si="8"/>
        <v>0</v>
      </c>
    </row>
    <row r="193" spans="1:18" ht="24.75" customHeight="1" x14ac:dyDescent="0.25">
      <c r="A193" s="121">
        <v>187</v>
      </c>
      <c r="B193" s="118" t="str">
        <f>IF('Dépenses sur factures'!B193="","",'Dépenses sur factures'!B193)</f>
        <v/>
      </c>
      <c r="C193" s="186" t="str">
        <f>IF('Dépenses sur factures'!C193="","",'Dépenses sur factures'!C193)</f>
        <v/>
      </c>
      <c r="D193" s="186" t="str">
        <f>IF('Dépenses sur factures'!D193="","",'Dépenses sur factures'!D193)</f>
        <v/>
      </c>
      <c r="E193" s="118" t="str">
        <f>IF('Dépenses sur factures'!E193="","",'Dépenses sur factures'!E193)</f>
        <v/>
      </c>
      <c r="F193" s="118" t="str">
        <f>IF('Dépenses sur factures'!F193="","",'Dépenses sur factures'!F193)</f>
        <v/>
      </c>
      <c r="G193" s="282" t="str">
        <f>IF('Dépenses sur factures'!G193="","",'Dépenses sur factures'!G193)</f>
        <v/>
      </c>
      <c r="H193" s="282" t="str">
        <f>IF('Dépenses sur factures'!H193="","",'Dépenses sur factures'!H193)</f>
        <v/>
      </c>
      <c r="I193" s="120" t="str">
        <f>IF('Dépenses sur factures'!I193="","",'Dépenses sur factures'!I193)</f>
        <v/>
      </c>
      <c r="J193" s="101"/>
      <c r="K193" s="283" t="str">
        <f t="shared" si="6"/>
        <v/>
      </c>
      <c r="L193" s="283" t="str">
        <f t="shared" si="7"/>
        <v/>
      </c>
      <c r="M193" s="101"/>
      <c r="N193" s="182"/>
      <c r="O193" s="183"/>
      <c r="P193" s="287" t="str">
        <f>IF(AND(OR(J193="KO",M193&lt;&gt;""),OR(J193="",K193="",L193="")),Listes!$A$68,IF(AND(M193="",J193&lt;&gt;""),Listes!$A$69,IF(AND(I193&lt;M193,O193=""),Listes!$A$70,IF(AND(L193&lt;K193,O193=""),Listes!$A$71,IF(AND(M193&lt;&gt;"",M193&lt;I193,N193=""),Listes!$A$72,IF(AND(Q193="",OR(J193&lt;&gt;"",K193&lt;&gt;"",L193&lt;&gt;"")),Listes!$A$73,""))))))</f>
        <v/>
      </c>
      <c r="Q193" s="277"/>
      <c r="R193" s="317">
        <f t="shared" si="8"/>
        <v>0</v>
      </c>
    </row>
    <row r="194" spans="1:18" ht="24.75" customHeight="1" x14ac:dyDescent="0.25">
      <c r="A194" s="121">
        <v>188</v>
      </c>
      <c r="B194" s="118" t="str">
        <f>IF('Dépenses sur factures'!B194="","",'Dépenses sur factures'!B194)</f>
        <v/>
      </c>
      <c r="C194" s="186" t="str">
        <f>IF('Dépenses sur factures'!C194="","",'Dépenses sur factures'!C194)</f>
        <v/>
      </c>
      <c r="D194" s="186" t="str">
        <f>IF('Dépenses sur factures'!D194="","",'Dépenses sur factures'!D194)</f>
        <v/>
      </c>
      <c r="E194" s="118" t="str">
        <f>IF('Dépenses sur factures'!E194="","",'Dépenses sur factures'!E194)</f>
        <v/>
      </c>
      <c r="F194" s="118" t="str">
        <f>IF('Dépenses sur factures'!F194="","",'Dépenses sur factures'!F194)</f>
        <v/>
      </c>
      <c r="G194" s="282" t="str">
        <f>IF('Dépenses sur factures'!G194="","",'Dépenses sur factures'!G194)</f>
        <v/>
      </c>
      <c r="H194" s="282" t="str">
        <f>IF('Dépenses sur factures'!H194="","",'Dépenses sur factures'!H194)</f>
        <v/>
      </c>
      <c r="I194" s="120" t="str">
        <f>IF('Dépenses sur factures'!I194="","",'Dépenses sur factures'!I194)</f>
        <v/>
      </c>
      <c r="J194" s="101"/>
      <c r="K194" s="283" t="str">
        <f t="shared" si="6"/>
        <v/>
      </c>
      <c r="L194" s="283" t="str">
        <f t="shared" si="7"/>
        <v/>
      </c>
      <c r="M194" s="101"/>
      <c r="N194" s="182"/>
      <c r="O194" s="183"/>
      <c r="P194" s="287" t="str">
        <f>IF(AND(OR(J194="KO",M194&lt;&gt;""),OR(J194="",K194="",L194="")),Listes!$A$68,IF(AND(M194="",J194&lt;&gt;""),Listes!$A$69,IF(AND(I194&lt;M194,O194=""),Listes!$A$70,IF(AND(L194&lt;K194,O194=""),Listes!$A$71,IF(AND(M194&lt;&gt;"",M194&lt;I194,N194=""),Listes!$A$72,IF(AND(Q194="",OR(J194&lt;&gt;"",K194&lt;&gt;"",L194&lt;&gt;"")),Listes!$A$73,""))))))</f>
        <v/>
      </c>
      <c r="Q194" s="277"/>
      <c r="R194" s="317">
        <f t="shared" si="8"/>
        <v>0</v>
      </c>
    </row>
    <row r="195" spans="1:18" ht="24.75" customHeight="1" x14ac:dyDescent="0.25">
      <c r="A195" s="121">
        <v>189</v>
      </c>
      <c r="B195" s="118" t="str">
        <f>IF('Dépenses sur factures'!B195="","",'Dépenses sur factures'!B195)</f>
        <v/>
      </c>
      <c r="C195" s="186" t="str">
        <f>IF('Dépenses sur factures'!C195="","",'Dépenses sur factures'!C195)</f>
        <v/>
      </c>
      <c r="D195" s="186" t="str">
        <f>IF('Dépenses sur factures'!D195="","",'Dépenses sur factures'!D195)</f>
        <v/>
      </c>
      <c r="E195" s="118" t="str">
        <f>IF('Dépenses sur factures'!E195="","",'Dépenses sur factures'!E195)</f>
        <v/>
      </c>
      <c r="F195" s="118" t="str">
        <f>IF('Dépenses sur factures'!F195="","",'Dépenses sur factures'!F195)</f>
        <v/>
      </c>
      <c r="G195" s="282" t="str">
        <f>IF('Dépenses sur factures'!G195="","",'Dépenses sur factures'!G195)</f>
        <v/>
      </c>
      <c r="H195" s="282" t="str">
        <f>IF('Dépenses sur factures'!H195="","",'Dépenses sur factures'!H195)</f>
        <v/>
      </c>
      <c r="I195" s="120" t="str">
        <f>IF('Dépenses sur factures'!I195="","",'Dépenses sur factures'!I195)</f>
        <v/>
      </c>
      <c r="J195" s="101"/>
      <c r="K195" s="283" t="str">
        <f t="shared" si="6"/>
        <v/>
      </c>
      <c r="L195" s="283" t="str">
        <f t="shared" si="7"/>
        <v/>
      </c>
      <c r="M195" s="101"/>
      <c r="N195" s="182"/>
      <c r="O195" s="183"/>
      <c r="P195" s="287" t="str">
        <f>IF(AND(OR(J195="KO",M195&lt;&gt;""),OR(J195="",K195="",L195="")),Listes!$A$68,IF(AND(M195="",J195&lt;&gt;""),Listes!$A$69,IF(AND(I195&lt;M195,O195=""),Listes!$A$70,IF(AND(L195&lt;K195,O195=""),Listes!$A$71,IF(AND(M195&lt;&gt;"",M195&lt;I195,N195=""),Listes!$A$72,IF(AND(Q195="",OR(J195&lt;&gt;"",K195&lt;&gt;"",L195&lt;&gt;"")),Listes!$A$73,""))))))</f>
        <v/>
      </c>
      <c r="Q195" s="277"/>
      <c r="R195" s="317">
        <f t="shared" si="8"/>
        <v>0</v>
      </c>
    </row>
    <row r="196" spans="1:18" ht="24.75" customHeight="1" x14ac:dyDescent="0.25">
      <c r="A196" s="121">
        <v>190</v>
      </c>
      <c r="B196" s="118" t="str">
        <f>IF('Dépenses sur factures'!B196="","",'Dépenses sur factures'!B196)</f>
        <v/>
      </c>
      <c r="C196" s="186" t="str">
        <f>IF('Dépenses sur factures'!C196="","",'Dépenses sur factures'!C196)</f>
        <v/>
      </c>
      <c r="D196" s="186" t="str">
        <f>IF('Dépenses sur factures'!D196="","",'Dépenses sur factures'!D196)</f>
        <v/>
      </c>
      <c r="E196" s="118" t="str">
        <f>IF('Dépenses sur factures'!E196="","",'Dépenses sur factures'!E196)</f>
        <v/>
      </c>
      <c r="F196" s="118" t="str">
        <f>IF('Dépenses sur factures'!F196="","",'Dépenses sur factures'!F196)</f>
        <v/>
      </c>
      <c r="G196" s="282" t="str">
        <f>IF('Dépenses sur factures'!G196="","",'Dépenses sur factures'!G196)</f>
        <v/>
      </c>
      <c r="H196" s="282" t="str">
        <f>IF('Dépenses sur factures'!H196="","",'Dépenses sur factures'!H196)</f>
        <v/>
      </c>
      <c r="I196" s="120" t="str">
        <f>IF('Dépenses sur factures'!I196="","",'Dépenses sur factures'!I196)</f>
        <v/>
      </c>
      <c r="J196" s="101"/>
      <c r="K196" s="283" t="str">
        <f t="shared" si="6"/>
        <v/>
      </c>
      <c r="L196" s="283" t="str">
        <f t="shared" si="7"/>
        <v/>
      </c>
      <c r="M196" s="101"/>
      <c r="N196" s="182"/>
      <c r="O196" s="183"/>
      <c r="P196" s="287" t="str">
        <f>IF(AND(OR(J196="KO",M196&lt;&gt;""),OR(J196="",K196="",L196="")),Listes!$A$68,IF(AND(M196="",J196&lt;&gt;""),Listes!$A$69,IF(AND(I196&lt;M196,O196=""),Listes!$A$70,IF(AND(L196&lt;K196,O196=""),Listes!$A$71,IF(AND(M196&lt;&gt;"",M196&lt;I196,N196=""),Listes!$A$72,IF(AND(Q196="",OR(J196&lt;&gt;"",K196&lt;&gt;"",L196&lt;&gt;"")),Listes!$A$73,""))))))</f>
        <v/>
      </c>
      <c r="Q196" s="277"/>
      <c r="R196" s="317">
        <f t="shared" si="8"/>
        <v>0</v>
      </c>
    </row>
    <row r="197" spans="1:18" ht="24.75" customHeight="1" x14ac:dyDescent="0.25">
      <c r="A197" s="121">
        <v>191</v>
      </c>
      <c r="B197" s="118" t="str">
        <f>IF('Dépenses sur factures'!B197="","",'Dépenses sur factures'!B197)</f>
        <v/>
      </c>
      <c r="C197" s="186" t="str">
        <f>IF('Dépenses sur factures'!C197="","",'Dépenses sur factures'!C197)</f>
        <v/>
      </c>
      <c r="D197" s="186" t="str">
        <f>IF('Dépenses sur factures'!D197="","",'Dépenses sur factures'!D197)</f>
        <v/>
      </c>
      <c r="E197" s="118" t="str">
        <f>IF('Dépenses sur factures'!E197="","",'Dépenses sur factures'!E197)</f>
        <v/>
      </c>
      <c r="F197" s="118" t="str">
        <f>IF('Dépenses sur factures'!F197="","",'Dépenses sur factures'!F197)</f>
        <v/>
      </c>
      <c r="G197" s="282" t="str">
        <f>IF('Dépenses sur factures'!G197="","",'Dépenses sur factures'!G197)</f>
        <v/>
      </c>
      <c r="H197" s="282" t="str">
        <f>IF('Dépenses sur factures'!H197="","",'Dépenses sur factures'!H197)</f>
        <v/>
      </c>
      <c r="I197" s="120" t="str">
        <f>IF('Dépenses sur factures'!I197="","",'Dépenses sur factures'!I197)</f>
        <v/>
      </c>
      <c r="J197" s="101"/>
      <c r="K197" s="283" t="str">
        <f t="shared" si="6"/>
        <v/>
      </c>
      <c r="L197" s="283" t="str">
        <f t="shared" si="7"/>
        <v/>
      </c>
      <c r="M197" s="101"/>
      <c r="N197" s="182"/>
      <c r="O197" s="183"/>
      <c r="P197" s="287" t="str">
        <f>IF(AND(OR(J197="KO",M197&lt;&gt;""),OR(J197="",K197="",L197="")),Listes!$A$68,IF(AND(M197="",J197&lt;&gt;""),Listes!$A$69,IF(AND(I197&lt;M197,O197=""),Listes!$A$70,IF(AND(L197&lt;K197,O197=""),Listes!$A$71,IF(AND(M197&lt;&gt;"",M197&lt;I197,N197=""),Listes!$A$72,IF(AND(Q197="",OR(J197&lt;&gt;"",K197&lt;&gt;"",L197&lt;&gt;"")),Listes!$A$73,""))))))</f>
        <v/>
      </c>
      <c r="Q197" s="277"/>
      <c r="R197" s="317">
        <f t="shared" si="8"/>
        <v>0</v>
      </c>
    </row>
    <row r="198" spans="1:18" ht="24.75" customHeight="1" x14ac:dyDescent="0.25">
      <c r="A198" s="121">
        <v>192</v>
      </c>
      <c r="B198" s="118" t="str">
        <f>IF('Dépenses sur factures'!B198="","",'Dépenses sur factures'!B198)</f>
        <v/>
      </c>
      <c r="C198" s="186" t="str">
        <f>IF('Dépenses sur factures'!C198="","",'Dépenses sur factures'!C198)</f>
        <v/>
      </c>
      <c r="D198" s="186" t="str">
        <f>IF('Dépenses sur factures'!D198="","",'Dépenses sur factures'!D198)</f>
        <v/>
      </c>
      <c r="E198" s="118" t="str">
        <f>IF('Dépenses sur factures'!E198="","",'Dépenses sur factures'!E198)</f>
        <v/>
      </c>
      <c r="F198" s="118" t="str">
        <f>IF('Dépenses sur factures'!F198="","",'Dépenses sur factures'!F198)</f>
        <v/>
      </c>
      <c r="G198" s="282" t="str">
        <f>IF('Dépenses sur factures'!G198="","",'Dépenses sur factures'!G198)</f>
        <v/>
      </c>
      <c r="H198" s="282" t="str">
        <f>IF('Dépenses sur factures'!H198="","",'Dépenses sur factures'!H198)</f>
        <v/>
      </c>
      <c r="I198" s="120" t="str">
        <f>IF('Dépenses sur factures'!I198="","",'Dépenses sur factures'!I198)</f>
        <v/>
      </c>
      <c r="J198" s="101"/>
      <c r="K198" s="283" t="str">
        <f t="shared" si="6"/>
        <v/>
      </c>
      <c r="L198" s="283" t="str">
        <f t="shared" si="7"/>
        <v/>
      </c>
      <c r="M198" s="101"/>
      <c r="N198" s="182"/>
      <c r="O198" s="183"/>
      <c r="P198" s="287" t="str">
        <f>IF(AND(OR(J198="KO",M198&lt;&gt;""),OR(J198="",K198="",L198="")),Listes!$A$68,IF(AND(M198="",J198&lt;&gt;""),Listes!$A$69,IF(AND(I198&lt;M198,O198=""),Listes!$A$70,IF(AND(L198&lt;K198,O198=""),Listes!$A$71,IF(AND(M198&lt;&gt;"",M198&lt;I198,N198=""),Listes!$A$72,IF(AND(Q198="",OR(J198&lt;&gt;"",K198&lt;&gt;"",L198&lt;&gt;"")),Listes!$A$73,""))))))</f>
        <v/>
      </c>
      <c r="Q198" s="277"/>
      <c r="R198" s="317">
        <f t="shared" si="8"/>
        <v>0</v>
      </c>
    </row>
    <row r="199" spans="1:18" ht="24.75" customHeight="1" x14ac:dyDescent="0.25">
      <c r="A199" s="121">
        <v>193</v>
      </c>
      <c r="B199" s="118" t="str">
        <f>IF('Dépenses sur factures'!B199="","",'Dépenses sur factures'!B199)</f>
        <v/>
      </c>
      <c r="C199" s="186" t="str">
        <f>IF('Dépenses sur factures'!C199="","",'Dépenses sur factures'!C199)</f>
        <v/>
      </c>
      <c r="D199" s="186" t="str">
        <f>IF('Dépenses sur factures'!D199="","",'Dépenses sur factures'!D199)</f>
        <v/>
      </c>
      <c r="E199" s="118" t="str">
        <f>IF('Dépenses sur factures'!E199="","",'Dépenses sur factures'!E199)</f>
        <v/>
      </c>
      <c r="F199" s="118" t="str">
        <f>IF('Dépenses sur factures'!F199="","",'Dépenses sur factures'!F199)</f>
        <v/>
      </c>
      <c r="G199" s="282" t="str">
        <f>IF('Dépenses sur factures'!G199="","",'Dépenses sur factures'!G199)</f>
        <v/>
      </c>
      <c r="H199" s="282" t="str">
        <f>IF('Dépenses sur factures'!H199="","",'Dépenses sur factures'!H199)</f>
        <v/>
      </c>
      <c r="I199" s="120" t="str">
        <f>IF('Dépenses sur factures'!I199="","",'Dépenses sur factures'!I199)</f>
        <v/>
      </c>
      <c r="J199" s="101"/>
      <c r="K199" s="283" t="str">
        <f t="shared" si="6"/>
        <v/>
      </c>
      <c r="L199" s="283" t="str">
        <f t="shared" si="7"/>
        <v/>
      </c>
      <c r="M199" s="101"/>
      <c r="N199" s="182"/>
      <c r="O199" s="183"/>
      <c r="P199" s="287" t="str">
        <f>IF(AND(OR(J199="KO",M199&lt;&gt;""),OR(J199="",K199="",L199="")),Listes!$A$68,IF(AND(M199="",J199&lt;&gt;""),Listes!$A$69,IF(AND(I199&lt;M199,O199=""),Listes!$A$70,IF(AND(L199&lt;K199,O199=""),Listes!$A$71,IF(AND(M199&lt;&gt;"",M199&lt;I199,N199=""),Listes!$A$72,IF(AND(Q199="",OR(J199&lt;&gt;"",K199&lt;&gt;"",L199&lt;&gt;"")),Listes!$A$73,""))))))</f>
        <v/>
      </c>
      <c r="Q199" s="277"/>
      <c r="R199" s="317">
        <f t="shared" si="8"/>
        <v>0</v>
      </c>
    </row>
    <row r="200" spans="1:18" ht="24.75" customHeight="1" x14ac:dyDescent="0.25">
      <c r="A200" s="121">
        <v>194</v>
      </c>
      <c r="B200" s="118" t="str">
        <f>IF('Dépenses sur factures'!B200="","",'Dépenses sur factures'!B200)</f>
        <v/>
      </c>
      <c r="C200" s="186" t="str">
        <f>IF('Dépenses sur factures'!C200="","",'Dépenses sur factures'!C200)</f>
        <v/>
      </c>
      <c r="D200" s="186" t="str">
        <f>IF('Dépenses sur factures'!D200="","",'Dépenses sur factures'!D200)</f>
        <v/>
      </c>
      <c r="E200" s="118" t="str">
        <f>IF('Dépenses sur factures'!E200="","",'Dépenses sur factures'!E200)</f>
        <v/>
      </c>
      <c r="F200" s="118" t="str">
        <f>IF('Dépenses sur factures'!F200="","",'Dépenses sur factures'!F200)</f>
        <v/>
      </c>
      <c r="G200" s="282" t="str">
        <f>IF('Dépenses sur factures'!G200="","",'Dépenses sur factures'!G200)</f>
        <v/>
      </c>
      <c r="H200" s="282" t="str">
        <f>IF('Dépenses sur factures'!H200="","",'Dépenses sur factures'!H200)</f>
        <v/>
      </c>
      <c r="I200" s="120" t="str">
        <f>IF('Dépenses sur factures'!I200="","",'Dépenses sur factures'!I200)</f>
        <v/>
      </c>
      <c r="J200" s="101"/>
      <c r="K200" s="283" t="str">
        <f t="shared" ref="K200:K263" si="9">IF(J200="KO","",IF(J200="","",G200))</f>
        <v/>
      </c>
      <c r="L200" s="283" t="str">
        <f t="shared" ref="L200:L263" si="10">IF(J200="KO","",IF(J200="","",H200))</f>
        <v/>
      </c>
      <c r="M200" s="101"/>
      <c r="N200" s="182"/>
      <c r="O200" s="183"/>
      <c r="P200" s="287" t="str">
        <f>IF(AND(OR(J200="KO",M200&lt;&gt;""),OR(J200="",K200="",L200="")),Listes!$A$68,IF(AND(M200="",J200&lt;&gt;""),Listes!$A$69,IF(AND(I200&lt;M200,O200=""),Listes!$A$70,IF(AND(L200&lt;K200,O200=""),Listes!$A$71,IF(AND(M200&lt;&gt;"",M200&lt;I200,N200=""),Listes!$A$72,IF(AND(Q200="",OR(J200&lt;&gt;"",K200&lt;&gt;"",L200&lt;&gt;"")),Listes!$A$73,""))))))</f>
        <v/>
      </c>
      <c r="Q200" s="277"/>
      <c r="R200" s="317">
        <f t="shared" ref="R200:R263" si="11">IF(AND(B200&lt;&gt;"",Q200&lt;&gt;"Oui"),1,0)</f>
        <v>0</v>
      </c>
    </row>
    <row r="201" spans="1:18" ht="24.75" customHeight="1" x14ac:dyDescent="0.25">
      <c r="A201" s="121">
        <v>195</v>
      </c>
      <c r="B201" s="118" t="str">
        <f>IF('Dépenses sur factures'!B201="","",'Dépenses sur factures'!B201)</f>
        <v/>
      </c>
      <c r="C201" s="186" t="str">
        <f>IF('Dépenses sur factures'!C201="","",'Dépenses sur factures'!C201)</f>
        <v/>
      </c>
      <c r="D201" s="186" t="str">
        <f>IF('Dépenses sur factures'!D201="","",'Dépenses sur factures'!D201)</f>
        <v/>
      </c>
      <c r="E201" s="118" t="str">
        <f>IF('Dépenses sur factures'!E201="","",'Dépenses sur factures'!E201)</f>
        <v/>
      </c>
      <c r="F201" s="118" t="str">
        <f>IF('Dépenses sur factures'!F201="","",'Dépenses sur factures'!F201)</f>
        <v/>
      </c>
      <c r="G201" s="282" t="str">
        <f>IF('Dépenses sur factures'!G201="","",'Dépenses sur factures'!G201)</f>
        <v/>
      </c>
      <c r="H201" s="282" t="str">
        <f>IF('Dépenses sur factures'!H201="","",'Dépenses sur factures'!H201)</f>
        <v/>
      </c>
      <c r="I201" s="120" t="str">
        <f>IF('Dépenses sur factures'!I201="","",'Dépenses sur factures'!I201)</f>
        <v/>
      </c>
      <c r="J201" s="101"/>
      <c r="K201" s="283" t="str">
        <f t="shared" si="9"/>
        <v/>
      </c>
      <c r="L201" s="283" t="str">
        <f t="shared" si="10"/>
        <v/>
      </c>
      <c r="M201" s="101"/>
      <c r="N201" s="182"/>
      <c r="O201" s="183"/>
      <c r="P201" s="287" t="str">
        <f>IF(AND(OR(J201="KO",M201&lt;&gt;""),OR(J201="",K201="",L201="")),Listes!$A$68,IF(AND(M201="",J201&lt;&gt;""),Listes!$A$69,IF(AND(I201&lt;M201,O201=""),Listes!$A$70,IF(AND(L201&lt;K201,O201=""),Listes!$A$71,IF(AND(M201&lt;&gt;"",M201&lt;I201,N201=""),Listes!$A$72,IF(AND(Q201="",OR(J201&lt;&gt;"",K201&lt;&gt;"",L201&lt;&gt;"")),Listes!$A$73,""))))))</f>
        <v/>
      </c>
      <c r="Q201" s="277"/>
      <c r="R201" s="317">
        <f t="shared" si="11"/>
        <v>0</v>
      </c>
    </row>
    <row r="202" spans="1:18" ht="24.75" customHeight="1" x14ac:dyDescent="0.25">
      <c r="A202" s="121">
        <v>196</v>
      </c>
      <c r="B202" s="118" t="str">
        <f>IF('Dépenses sur factures'!B202="","",'Dépenses sur factures'!B202)</f>
        <v/>
      </c>
      <c r="C202" s="186" t="str">
        <f>IF('Dépenses sur factures'!C202="","",'Dépenses sur factures'!C202)</f>
        <v/>
      </c>
      <c r="D202" s="186" t="str">
        <f>IF('Dépenses sur factures'!D202="","",'Dépenses sur factures'!D202)</f>
        <v/>
      </c>
      <c r="E202" s="118" t="str">
        <f>IF('Dépenses sur factures'!E202="","",'Dépenses sur factures'!E202)</f>
        <v/>
      </c>
      <c r="F202" s="118" t="str">
        <f>IF('Dépenses sur factures'!F202="","",'Dépenses sur factures'!F202)</f>
        <v/>
      </c>
      <c r="G202" s="282" t="str">
        <f>IF('Dépenses sur factures'!G202="","",'Dépenses sur factures'!G202)</f>
        <v/>
      </c>
      <c r="H202" s="282" t="str">
        <f>IF('Dépenses sur factures'!H202="","",'Dépenses sur factures'!H202)</f>
        <v/>
      </c>
      <c r="I202" s="120" t="str">
        <f>IF('Dépenses sur factures'!I202="","",'Dépenses sur factures'!I202)</f>
        <v/>
      </c>
      <c r="J202" s="101"/>
      <c r="K202" s="283" t="str">
        <f t="shared" si="9"/>
        <v/>
      </c>
      <c r="L202" s="283" t="str">
        <f t="shared" si="10"/>
        <v/>
      </c>
      <c r="M202" s="101"/>
      <c r="N202" s="182"/>
      <c r="O202" s="183"/>
      <c r="P202" s="287" t="str">
        <f>IF(AND(OR(J202="KO",M202&lt;&gt;""),OR(J202="",K202="",L202="")),Listes!$A$68,IF(AND(M202="",J202&lt;&gt;""),Listes!$A$69,IF(AND(I202&lt;M202,O202=""),Listes!$A$70,IF(AND(L202&lt;K202,O202=""),Listes!$A$71,IF(AND(M202&lt;&gt;"",M202&lt;I202,N202=""),Listes!$A$72,IF(AND(Q202="",OR(J202&lt;&gt;"",K202&lt;&gt;"",L202&lt;&gt;"")),Listes!$A$73,""))))))</f>
        <v/>
      </c>
      <c r="Q202" s="277"/>
      <c r="R202" s="317">
        <f t="shared" si="11"/>
        <v>0</v>
      </c>
    </row>
    <row r="203" spans="1:18" ht="24.75" customHeight="1" x14ac:dyDescent="0.25">
      <c r="A203" s="121">
        <v>197</v>
      </c>
      <c r="B203" s="118" t="str">
        <f>IF('Dépenses sur factures'!B203="","",'Dépenses sur factures'!B203)</f>
        <v/>
      </c>
      <c r="C203" s="186" t="str">
        <f>IF('Dépenses sur factures'!C203="","",'Dépenses sur factures'!C203)</f>
        <v/>
      </c>
      <c r="D203" s="186" t="str">
        <f>IF('Dépenses sur factures'!D203="","",'Dépenses sur factures'!D203)</f>
        <v/>
      </c>
      <c r="E203" s="118" t="str">
        <f>IF('Dépenses sur factures'!E203="","",'Dépenses sur factures'!E203)</f>
        <v/>
      </c>
      <c r="F203" s="118" t="str">
        <f>IF('Dépenses sur factures'!F203="","",'Dépenses sur factures'!F203)</f>
        <v/>
      </c>
      <c r="G203" s="282" t="str">
        <f>IF('Dépenses sur factures'!G203="","",'Dépenses sur factures'!G203)</f>
        <v/>
      </c>
      <c r="H203" s="282" t="str">
        <f>IF('Dépenses sur factures'!H203="","",'Dépenses sur factures'!H203)</f>
        <v/>
      </c>
      <c r="I203" s="120" t="str">
        <f>IF('Dépenses sur factures'!I203="","",'Dépenses sur factures'!I203)</f>
        <v/>
      </c>
      <c r="J203" s="101"/>
      <c r="K203" s="283" t="str">
        <f t="shared" si="9"/>
        <v/>
      </c>
      <c r="L203" s="283" t="str">
        <f t="shared" si="10"/>
        <v/>
      </c>
      <c r="M203" s="101"/>
      <c r="N203" s="182"/>
      <c r="O203" s="183"/>
      <c r="P203" s="287" t="str">
        <f>IF(AND(OR(J203="KO",M203&lt;&gt;""),OR(J203="",K203="",L203="")),Listes!$A$68,IF(AND(M203="",J203&lt;&gt;""),Listes!$A$69,IF(AND(I203&lt;M203,O203=""),Listes!$A$70,IF(AND(L203&lt;K203,O203=""),Listes!$A$71,IF(AND(M203&lt;&gt;"",M203&lt;I203,N203=""),Listes!$A$72,IF(AND(Q203="",OR(J203&lt;&gt;"",K203&lt;&gt;"",L203&lt;&gt;"")),Listes!$A$73,""))))))</f>
        <v/>
      </c>
      <c r="Q203" s="277"/>
      <c r="R203" s="317">
        <f t="shared" si="11"/>
        <v>0</v>
      </c>
    </row>
    <row r="204" spans="1:18" ht="24.75" customHeight="1" x14ac:dyDescent="0.25">
      <c r="A204" s="121">
        <v>198</v>
      </c>
      <c r="B204" s="118" t="str">
        <f>IF('Dépenses sur factures'!B204="","",'Dépenses sur factures'!B204)</f>
        <v/>
      </c>
      <c r="C204" s="186" t="str">
        <f>IF('Dépenses sur factures'!C204="","",'Dépenses sur factures'!C204)</f>
        <v/>
      </c>
      <c r="D204" s="186" t="str">
        <f>IF('Dépenses sur factures'!D204="","",'Dépenses sur factures'!D204)</f>
        <v/>
      </c>
      <c r="E204" s="118" t="str">
        <f>IF('Dépenses sur factures'!E204="","",'Dépenses sur factures'!E204)</f>
        <v/>
      </c>
      <c r="F204" s="118" t="str">
        <f>IF('Dépenses sur factures'!F204="","",'Dépenses sur factures'!F204)</f>
        <v/>
      </c>
      <c r="G204" s="282" t="str">
        <f>IF('Dépenses sur factures'!G204="","",'Dépenses sur factures'!G204)</f>
        <v/>
      </c>
      <c r="H204" s="282" t="str">
        <f>IF('Dépenses sur factures'!H204="","",'Dépenses sur factures'!H204)</f>
        <v/>
      </c>
      <c r="I204" s="120" t="str">
        <f>IF('Dépenses sur factures'!I204="","",'Dépenses sur factures'!I204)</f>
        <v/>
      </c>
      <c r="J204" s="101"/>
      <c r="K204" s="283" t="str">
        <f t="shared" si="9"/>
        <v/>
      </c>
      <c r="L204" s="283" t="str">
        <f t="shared" si="10"/>
        <v/>
      </c>
      <c r="M204" s="101"/>
      <c r="N204" s="182"/>
      <c r="O204" s="183"/>
      <c r="P204" s="287" t="str">
        <f>IF(AND(OR(J204="KO",M204&lt;&gt;""),OR(J204="",K204="",L204="")),Listes!$A$68,IF(AND(M204="",J204&lt;&gt;""),Listes!$A$69,IF(AND(I204&lt;M204,O204=""),Listes!$A$70,IF(AND(L204&lt;K204,O204=""),Listes!$A$71,IF(AND(M204&lt;&gt;"",M204&lt;I204,N204=""),Listes!$A$72,IF(AND(Q204="",OR(J204&lt;&gt;"",K204&lt;&gt;"",L204&lt;&gt;"")),Listes!$A$73,""))))))</f>
        <v/>
      </c>
      <c r="Q204" s="277"/>
      <c r="R204" s="317">
        <f t="shared" si="11"/>
        <v>0</v>
      </c>
    </row>
    <row r="205" spans="1:18" ht="24.75" customHeight="1" x14ac:dyDescent="0.25">
      <c r="A205" s="121">
        <v>199</v>
      </c>
      <c r="B205" s="118" t="str">
        <f>IF('Dépenses sur factures'!B205="","",'Dépenses sur factures'!B205)</f>
        <v/>
      </c>
      <c r="C205" s="186" t="str">
        <f>IF('Dépenses sur factures'!C205="","",'Dépenses sur factures'!C205)</f>
        <v/>
      </c>
      <c r="D205" s="186" t="str">
        <f>IF('Dépenses sur factures'!D205="","",'Dépenses sur factures'!D205)</f>
        <v/>
      </c>
      <c r="E205" s="118" t="str">
        <f>IF('Dépenses sur factures'!E205="","",'Dépenses sur factures'!E205)</f>
        <v/>
      </c>
      <c r="F205" s="118" t="str">
        <f>IF('Dépenses sur factures'!F205="","",'Dépenses sur factures'!F205)</f>
        <v/>
      </c>
      <c r="G205" s="282" t="str">
        <f>IF('Dépenses sur factures'!G205="","",'Dépenses sur factures'!G205)</f>
        <v/>
      </c>
      <c r="H205" s="282" t="str">
        <f>IF('Dépenses sur factures'!H205="","",'Dépenses sur factures'!H205)</f>
        <v/>
      </c>
      <c r="I205" s="120" t="str">
        <f>IF('Dépenses sur factures'!I205="","",'Dépenses sur factures'!I205)</f>
        <v/>
      </c>
      <c r="J205" s="101"/>
      <c r="K205" s="283" t="str">
        <f t="shared" si="9"/>
        <v/>
      </c>
      <c r="L205" s="283" t="str">
        <f t="shared" si="10"/>
        <v/>
      </c>
      <c r="M205" s="101"/>
      <c r="N205" s="182"/>
      <c r="O205" s="183"/>
      <c r="P205" s="287" t="str">
        <f>IF(AND(OR(J205="KO",M205&lt;&gt;""),OR(J205="",K205="",L205="")),Listes!$A$68,IF(AND(M205="",J205&lt;&gt;""),Listes!$A$69,IF(AND(I205&lt;M205,O205=""),Listes!$A$70,IF(AND(L205&lt;K205,O205=""),Listes!$A$71,IF(AND(M205&lt;&gt;"",M205&lt;I205,N205=""),Listes!$A$72,IF(AND(Q205="",OR(J205&lt;&gt;"",K205&lt;&gt;"",L205&lt;&gt;"")),Listes!$A$73,""))))))</f>
        <v/>
      </c>
      <c r="Q205" s="277"/>
      <c r="R205" s="317">
        <f t="shared" si="11"/>
        <v>0</v>
      </c>
    </row>
    <row r="206" spans="1:18" ht="24.75" customHeight="1" x14ac:dyDescent="0.25">
      <c r="A206" s="121">
        <v>200</v>
      </c>
      <c r="B206" s="118" t="str">
        <f>IF('Dépenses sur factures'!B206="","",'Dépenses sur factures'!B206)</f>
        <v/>
      </c>
      <c r="C206" s="186" t="str">
        <f>IF('Dépenses sur factures'!C206="","",'Dépenses sur factures'!C206)</f>
        <v/>
      </c>
      <c r="D206" s="186" t="str">
        <f>IF('Dépenses sur factures'!D206="","",'Dépenses sur factures'!D206)</f>
        <v/>
      </c>
      <c r="E206" s="118" t="str">
        <f>IF('Dépenses sur factures'!E206="","",'Dépenses sur factures'!E206)</f>
        <v/>
      </c>
      <c r="F206" s="118" t="str">
        <f>IF('Dépenses sur factures'!F206="","",'Dépenses sur factures'!F206)</f>
        <v/>
      </c>
      <c r="G206" s="282" t="str">
        <f>IF('Dépenses sur factures'!G206="","",'Dépenses sur factures'!G206)</f>
        <v/>
      </c>
      <c r="H206" s="282" t="str">
        <f>IF('Dépenses sur factures'!H206="","",'Dépenses sur factures'!H206)</f>
        <v/>
      </c>
      <c r="I206" s="120" t="str">
        <f>IF('Dépenses sur factures'!I206="","",'Dépenses sur factures'!I206)</f>
        <v/>
      </c>
      <c r="J206" s="101"/>
      <c r="K206" s="283" t="str">
        <f t="shared" si="9"/>
        <v/>
      </c>
      <c r="L206" s="283" t="str">
        <f t="shared" si="10"/>
        <v/>
      </c>
      <c r="M206" s="101"/>
      <c r="N206" s="182"/>
      <c r="O206" s="183"/>
      <c r="P206" s="287" t="str">
        <f>IF(AND(OR(J206="KO",M206&lt;&gt;""),OR(J206="",K206="",L206="")),Listes!$A$68,IF(AND(M206="",J206&lt;&gt;""),Listes!$A$69,IF(AND(I206&lt;M206,O206=""),Listes!$A$70,IF(AND(L206&lt;K206,O206=""),Listes!$A$71,IF(AND(M206&lt;&gt;"",M206&lt;I206,N206=""),Listes!$A$72,IF(AND(Q206="",OR(J206&lt;&gt;"",K206&lt;&gt;"",L206&lt;&gt;"")),Listes!$A$73,""))))))</f>
        <v/>
      </c>
      <c r="Q206" s="277"/>
      <c r="R206" s="317">
        <f t="shared" si="11"/>
        <v>0</v>
      </c>
    </row>
    <row r="207" spans="1:18" ht="24.75" customHeight="1" x14ac:dyDescent="0.25">
      <c r="A207" s="121">
        <v>201</v>
      </c>
      <c r="B207" s="118" t="str">
        <f>IF('Dépenses sur factures'!B207="","",'Dépenses sur factures'!B207)</f>
        <v/>
      </c>
      <c r="C207" s="186" t="str">
        <f>IF('Dépenses sur factures'!C207="","",'Dépenses sur factures'!C207)</f>
        <v/>
      </c>
      <c r="D207" s="186" t="str">
        <f>IF('Dépenses sur factures'!D207="","",'Dépenses sur factures'!D207)</f>
        <v/>
      </c>
      <c r="E207" s="118" t="str">
        <f>IF('Dépenses sur factures'!E207="","",'Dépenses sur factures'!E207)</f>
        <v/>
      </c>
      <c r="F207" s="118" t="str">
        <f>IF('Dépenses sur factures'!F207="","",'Dépenses sur factures'!F207)</f>
        <v/>
      </c>
      <c r="G207" s="282" t="str">
        <f>IF('Dépenses sur factures'!G207="","",'Dépenses sur factures'!G207)</f>
        <v/>
      </c>
      <c r="H207" s="282" t="str">
        <f>IF('Dépenses sur factures'!H207="","",'Dépenses sur factures'!H207)</f>
        <v/>
      </c>
      <c r="I207" s="120" t="str">
        <f>IF('Dépenses sur factures'!I207="","",'Dépenses sur factures'!I207)</f>
        <v/>
      </c>
      <c r="J207" s="101"/>
      <c r="K207" s="283" t="str">
        <f t="shared" si="9"/>
        <v/>
      </c>
      <c r="L207" s="283" t="str">
        <f t="shared" si="10"/>
        <v/>
      </c>
      <c r="M207" s="101"/>
      <c r="N207" s="182"/>
      <c r="O207" s="183"/>
      <c r="P207" s="287" t="str">
        <f>IF(AND(OR(J207="KO",M207&lt;&gt;""),OR(J207="",K207="",L207="")),Listes!$A$68,IF(AND(M207="",J207&lt;&gt;""),Listes!$A$69,IF(AND(I207&lt;M207,O207=""),Listes!$A$70,IF(AND(L207&lt;K207,O207=""),Listes!$A$71,IF(AND(M207&lt;&gt;"",M207&lt;I207,N207=""),Listes!$A$72,IF(AND(Q207="",OR(J207&lt;&gt;"",K207&lt;&gt;"",L207&lt;&gt;"")),Listes!$A$73,""))))))</f>
        <v/>
      </c>
      <c r="Q207" s="277"/>
      <c r="R207" s="317">
        <f t="shared" si="11"/>
        <v>0</v>
      </c>
    </row>
    <row r="208" spans="1:18" ht="24.75" customHeight="1" x14ac:dyDescent="0.25">
      <c r="A208" s="121">
        <v>202</v>
      </c>
      <c r="B208" s="118" t="str">
        <f>IF('Dépenses sur factures'!B208="","",'Dépenses sur factures'!B208)</f>
        <v/>
      </c>
      <c r="C208" s="186" t="str">
        <f>IF('Dépenses sur factures'!C208="","",'Dépenses sur factures'!C208)</f>
        <v/>
      </c>
      <c r="D208" s="186" t="str">
        <f>IF('Dépenses sur factures'!D208="","",'Dépenses sur factures'!D208)</f>
        <v/>
      </c>
      <c r="E208" s="118" t="str">
        <f>IF('Dépenses sur factures'!E208="","",'Dépenses sur factures'!E208)</f>
        <v/>
      </c>
      <c r="F208" s="118" t="str">
        <f>IF('Dépenses sur factures'!F208="","",'Dépenses sur factures'!F208)</f>
        <v/>
      </c>
      <c r="G208" s="282" t="str">
        <f>IF('Dépenses sur factures'!G208="","",'Dépenses sur factures'!G208)</f>
        <v/>
      </c>
      <c r="H208" s="282" t="str">
        <f>IF('Dépenses sur factures'!H208="","",'Dépenses sur factures'!H208)</f>
        <v/>
      </c>
      <c r="I208" s="120" t="str">
        <f>IF('Dépenses sur factures'!I208="","",'Dépenses sur factures'!I208)</f>
        <v/>
      </c>
      <c r="J208" s="101"/>
      <c r="K208" s="283" t="str">
        <f t="shared" si="9"/>
        <v/>
      </c>
      <c r="L208" s="283" t="str">
        <f t="shared" si="10"/>
        <v/>
      </c>
      <c r="M208" s="101"/>
      <c r="N208" s="182"/>
      <c r="O208" s="183"/>
      <c r="P208" s="287" t="str">
        <f>IF(AND(OR(J208="KO",M208&lt;&gt;""),OR(J208="",K208="",L208="")),Listes!$A$68,IF(AND(M208="",J208&lt;&gt;""),Listes!$A$69,IF(AND(I208&lt;M208,O208=""),Listes!$A$70,IF(AND(L208&lt;K208,O208=""),Listes!$A$71,IF(AND(M208&lt;&gt;"",M208&lt;I208,N208=""),Listes!$A$72,IF(AND(Q208="",OR(J208&lt;&gt;"",K208&lt;&gt;"",L208&lt;&gt;"")),Listes!$A$73,""))))))</f>
        <v/>
      </c>
      <c r="Q208" s="277"/>
      <c r="R208" s="317">
        <f t="shared" si="11"/>
        <v>0</v>
      </c>
    </row>
    <row r="209" spans="1:18" ht="24.75" customHeight="1" x14ac:dyDescent="0.25">
      <c r="A209" s="121">
        <v>203</v>
      </c>
      <c r="B209" s="118" t="str">
        <f>IF('Dépenses sur factures'!B209="","",'Dépenses sur factures'!B209)</f>
        <v/>
      </c>
      <c r="C209" s="186" t="str">
        <f>IF('Dépenses sur factures'!C209="","",'Dépenses sur factures'!C209)</f>
        <v/>
      </c>
      <c r="D209" s="186" t="str">
        <f>IF('Dépenses sur factures'!D209="","",'Dépenses sur factures'!D209)</f>
        <v/>
      </c>
      <c r="E209" s="118" t="str">
        <f>IF('Dépenses sur factures'!E209="","",'Dépenses sur factures'!E209)</f>
        <v/>
      </c>
      <c r="F209" s="118" t="str">
        <f>IF('Dépenses sur factures'!F209="","",'Dépenses sur factures'!F209)</f>
        <v/>
      </c>
      <c r="G209" s="282" t="str">
        <f>IF('Dépenses sur factures'!G209="","",'Dépenses sur factures'!G209)</f>
        <v/>
      </c>
      <c r="H209" s="282" t="str">
        <f>IF('Dépenses sur factures'!H209="","",'Dépenses sur factures'!H209)</f>
        <v/>
      </c>
      <c r="I209" s="120" t="str">
        <f>IF('Dépenses sur factures'!I209="","",'Dépenses sur factures'!I209)</f>
        <v/>
      </c>
      <c r="J209" s="101"/>
      <c r="K209" s="283" t="str">
        <f t="shared" si="9"/>
        <v/>
      </c>
      <c r="L209" s="283" t="str">
        <f t="shared" si="10"/>
        <v/>
      </c>
      <c r="M209" s="101"/>
      <c r="N209" s="182"/>
      <c r="O209" s="183"/>
      <c r="P209" s="287" t="str">
        <f>IF(AND(OR(J209="KO",M209&lt;&gt;""),OR(J209="",K209="",L209="")),Listes!$A$68,IF(AND(M209="",J209&lt;&gt;""),Listes!$A$69,IF(AND(I209&lt;M209,O209=""),Listes!$A$70,IF(AND(L209&lt;K209,O209=""),Listes!$A$71,IF(AND(M209&lt;&gt;"",M209&lt;I209,N209=""),Listes!$A$72,IF(AND(Q209="",OR(J209&lt;&gt;"",K209&lt;&gt;"",L209&lt;&gt;"")),Listes!$A$73,""))))))</f>
        <v/>
      </c>
      <c r="Q209" s="277"/>
      <c r="R209" s="317">
        <f t="shared" si="11"/>
        <v>0</v>
      </c>
    </row>
    <row r="210" spans="1:18" ht="24.75" customHeight="1" x14ac:dyDescent="0.25">
      <c r="A210" s="121">
        <v>204</v>
      </c>
      <c r="B210" s="118" t="str">
        <f>IF('Dépenses sur factures'!B210="","",'Dépenses sur factures'!B210)</f>
        <v/>
      </c>
      <c r="C210" s="186" t="str">
        <f>IF('Dépenses sur factures'!C210="","",'Dépenses sur factures'!C210)</f>
        <v/>
      </c>
      <c r="D210" s="186" t="str">
        <f>IF('Dépenses sur factures'!D210="","",'Dépenses sur factures'!D210)</f>
        <v/>
      </c>
      <c r="E210" s="118" t="str">
        <f>IF('Dépenses sur factures'!E210="","",'Dépenses sur factures'!E210)</f>
        <v/>
      </c>
      <c r="F210" s="118" t="str">
        <f>IF('Dépenses sur factures'!F210="","",'Dépenses sur factures'!F210)</f>
        <v/>
      </c>
      <c r="G210" s="282" t="str">
        <f>IF('Dépenses sur factures'!G210="","",'Dépenses sur factures'!G210)</f>
        <v/>
      </c>
      <c r="H210" s="282" t="str">
        <f>IF('Dépenses sur factures'!H210="","",'Dépenses sur factures'!H210)</f>
        <v/>
      </c>
      <c r="I210" s="120" t="str">
        <f>IF('Dépenses sur factures'!I210="","",'Dépenses sur factures'!I210)</f>
        <v/>
      </c>
      <c r="J210" s="101"/>
      <c r="K210" s="283" t="str">
        <f t="shared" si="9"/>
        <v/>
      </c>
      <c r="L210" s="283" t="str">
        <f t="shared" si="10"/>
        <v/>
      </c>
      <c r="M210" s="101"/>
      <c r="N210" s="182"/>
      <c r="O210" s="183"/>
      <c r="P210" s="287" t="str">
        <f>IF(AND(OR(J210="KO",M210&lt;&gt;""),OR(J210="",K210="",L210="")),Listes!$A$68,IF(AND(M210="",J210&lt;&gt;""),Listes!$A$69,IF(AND(I210&lt;M210,O210=""),Listes!$A$70,IF(AND(L210&lt;K210,O210=""),Listes!$A$71,IF(AND(M210&lt;&gt;"",M210&lt;I210,N210=""),Listes!$A$72,IF(AND(Q210="",OR(J210&lt;&gt;"",K210&lt;&gt;"",L210&lt;&gt;"")),Listes!$A$73,""))))))</f>
        <v/>
      </c>
      <c r="Q210" s="277"/>
      <c r="R210" s="317">
        <f t="shared" si="11"/>
        <v>0</v>
      </c>
    </row>
    <row r="211" spans="1:18" ht="24.75" customHeight="1" x14ac:dyDescent="0.25">
      <c r="A211" s="121">
        <v>205</v>
      </c>
      <c r="B211" s="118" t="str">
        <f>IF('Dépenses sur factures'!B211="","",'Dépenses sur factures'!B211)</f>
        <v/>
      </c>
      <c r="C211" s="186" t="str">
        <f>IF('Dépenses sur factures'!C211="","",'Dépenses sur factures'!C211)</f>
        <v/>
      </c>
      <c r="D211" s="186" t="str">
        <f>IF('Dépenses sur factures'!D211="","",'Dépenses sur factures'!D211)</f>
        <v/>
      </c>
      <c r="E211" s="118" t="str">
        <f>IF('Dépenses sur factures'!E211="","",'Dépenses sur factures'!E211)</f>
        <v/>
      </c>
      <c r="F211" s="118" t="str">
        <f>IF('Dépenses sur factures'!F211="","",'Dépenses sur factures'!F211)</f>
        <v/>
      </c>
      <c r="G211" s="282" t="str">
        <f>IF('Dépenses sur factures'!G211="","",'Dépenses sur factures'!G211)</f>
        <v/>
      </c>
      <c r="H211" s="282" t="str">
        <f>IF('Dépenses sur factures'!H211="","",'Dépenses sur factures'!H211)</f>
        <v/>
      </c>
      <c r="I211" s="120" t="str">
        <f>IF('Dépenses sur factures'!I211="","",'Dépenses sur factures'!I211)</f>
        <v/>
      </c>
      <c r="J211" s="101"/>
      <c r="K211" s="283" t="str">
        <f t="shared" si="9"/>
        <v/>
      </c>
      <c r="L211" s="283" t="str">
        <f t="shared" si="10"/>
        <v/>
      </c>
      <c r="M211" s="101"/>
      <c r="N211" s="182"/>
      <c r="O211" s="183"/>
      <c r="P211" s="287" t="str">
        <f>IF(AND(OR(J211="KO",M211&lt;&gt;""),OR(J211="",K211="",L211="")),Listes!$A$68,IF(AND(M211="",J211&lt;&gt;""),Listes!$A$69,IF(AND(I211&lt;M211,O211=""),Listes!$A$70,IF(AND(L211&lt;K211,O211=""),Listes!$A$71,IF(AND(M211&lt;&gt;"",M211&lt;I211,N211=""),Listes!$A$72,IF(AND(Q211="",OR(J211&lt;&gt;"",K211&lt;&gt;"",L211&lt;&gt;"")),Listes!$A$73,""))))))</f>
        <v/>
      </c>
      <c r="Q211" s="277"/>
      <c r="R211" s="317">
        <f t="shared" si="11"/>
        <v>0</v>
      </c>
    </row>
    <row r="212" spans="1:18" ht="24.75" customHeight="1" x14ac:dyDescent="0.25">
      <c r="A212" s="121">
        <v>206</v>
      </c>
      <c r="B212" s="118" t="str">
        <f>IF('Dépenses sur factures'!B212="","",'Dépenses sur factures'!B212)</f>
        <v/>
      </c>
      <c r="C212" s="186" t="str">
        <f>IF('Dépenses sur factures'!C212="","",'Dépenses sur factures'!C212)</f>
        <v/>
      </c>
      <c r="D212" s="186" t="str">
        <f>IF('Dépenses sur factures'!D212="","",'Dépenses sur factures'!D212)</f>
        <v/>
      </c>
      <c r="E212" s="118" t="str">
        <f>IF('Dépenses sur factures'!E212="","",'Dépenses sur factures'!E212)</f>
        <v/>
      </c>
      <c r="F212" s="118" t="str">
        <f>IF('Dépenses sur factures'!F212="","",'Dépenses sur factures'!F212)</f>
        <v/>
      </c>
      <c r="G212" s="282" t="str">
        <f>IF('Dépenses sur factures'!G212="","",'Dépenses sur factures'!G212)</f>
        <v/>
      </c>
      <c r="H212" s="282" t="str">
        <f>IF('Dépenses sur factures'!H212="","",'Dépenses sur factures'!H212)</f>
        <v/>
      </c>
      <c r="I212" s="120" t="str">
        <f>IF('Dépenses sur factures'!I212="","",'Dépenses sur factures'!I212)</f>
        <v/>
      </c>
      <c r="J212" s="101"/>
      <c r="K212" s="283" t="str">
        <f t="shared" si="9"/>
        <v/>
      </c>
      <c r="L212" s="283" t="str">
        <f t="shared" si="10"/>
        <v/>
      </c>
      <c r="M212" s="101"/>
      <c r="N212" s="182"/>
      <c r="O212" s="183"/>
      <c r="P212" s="287" t="str">
        <f>IF(AND(OR(J212="KO",M212&lt;&gt;""),OR(J212="",K212="",L212="")),Listes!$A$68,IF(AND(M212="",J212&lt;&gt;""),Listes!$A$69,IF(AND(I212&lt;M212,O212=""),Listes!$A$70,IF(AND(L212&lt;K212,O212=""),Listes!$A$71,IF(AND(M212&lt;&gt;"",M212&lt;I212,N212=""),Listes!$A$72,IF(AND(Q212="",OR(J212&lt;&gt;"",K212&lt;&gt;"",L212&lt;&gt;"")),Listes!$A$73,""))))))</f>
        <v/>
      </c>
      <c r="Q212" s="277"/>
      <c r="R212" s="317">
        <f t="shared" si="11"/>
        <v>0</v>
      </c>
    </row>
    <row r="213" spans="1:18" ht="24.75" customHeight="1" x14ac:dyDescent="0.25">
      <c r="A213" s="121">
        <v>207</v>
      </c>
      <c r="B213" s="118" t="str">
        <f>IF('Dépenses sur factures'!B213="","",'Dépenses sur factures'!B213)</f>
        <v/>
      </c>
      <c r="C213" s="186" t="str">
        <f>IF('Dépenses sur factures'!C213="","",'Dépenses sur factures'!C213)</f>
        <v/>
      </c>
      <c r="D213" s="186" t="str">
        <f>IF('Dépenses sur factures'!D213="","",'Dépenses sur factures'!D213)</f>
        <v/>
      </c>
      <c r="E213" s="118" t="str">
        <f>IF('Dépenses sur factures'!E213="","",'Dépenses sur factures'!E213)</f>
        <v/>
      </c>
      <c r="F213" s="118" t="str">
        <f>IF('Dépenses sur factures'!F213="","",'Dépenses sur factures'!F213)</f>
        <v/>
      </c>
      <c r="G213" s="282" t="str">
        <f>IF('Dépenses sur factures'!G213="","",'Dépenses sur factures'!G213)</f>
        <v/>
      </c>
      <c r="H213" s="282" t="str">
        <f>IF('Dépenses sur factures'!H213="","",'Dépenses sur factures'!H213)</f>
        <v/>
      </c>
      <c r="I213" s="120" t="str">
        <f>IF('Dépenses sur factures'!I213="","",'Dépenses sur factures'!I213)</f>
        <v/>
      </c>
      <c r="J213" s="101"/>
      <c r="K213" s="283" t="str">
        <f t="shared" si="9"/>
        <v/>
      </c>
      <c r="L213" s="283" t="str">
        <f t="shared" si="10"/>
        <v/>
      </c>
      <c r="M213" s="101"/>
      <c r="N213" s="182"/>
      <c r="O213" s="183"/>
      <c r="P213" s="287" t="str">
        <f>IF(AND(OR(J213="KO",M213&lt;&gt;""),OR(J213="",K213="",L213="")),Listes!$A$68,IF(AND(M213="",J213&lt;&gt;""),Listes!$A$69,IF(AND(I213&lt;M213,O213=""),Listes!$A$70,IF(AND(L213&lt;K213,O213=""),Listes!$A$71,IF(AND(M213&lt;&gt;"",M213&lt;I213,N213=""),Listes!$A$72,IF(AND(Q213="",OR(J213&lt;&gt;"",K213&lt;&gt;"",L213&lt;&gt;"")),Listes!$A$73,""))))))</f>
        <v/>
      </c>
      <c r="Q213" s="277"/>
      <c r="R213" s="317">
        <f t="shared" si="11"/>
        <v>0</v>
      </c>
    </row>
    <row r="214" spans="1:18" ht="24.75" customHeight="1" x14ac:dyDescent="0.25">
      <c r="A214" s="121">
        <v>208</v>
      </c>
      <c r="B214" s="118" t="str">
        <f>IF('Dépenses sur factures'!B214="","",'Dépenses sur factures'!B214)</f>
        <v/>
      </c>
      <c r="C214" s="186" t="str">
        <f>IF('Dépenses sur factures'!C214="","",'Dépenses sur factures'!C214)</f>
        <v/>
      </c>
      <c r="D214" s="186" t="str">
        <f>IF('Dépenses sur factures'!D214="","",'Dépenses sur factures'!D214)</f>
        <v/>
      </c>
      <c r="E214" s="118" t="str">
        <f>IF('Dépenses sur factures'!E214="","",'Dépenses sur factures'!E214)</f>
        <v/>
      </c>
      <c r="F214" s="118" t="str">
        <f>IF('Dépenses sur factures'!F214="","",'Dépenses sur factures'!F214)</f>
        <v/>
      </c>
      <c r="G214" s="282" t="str">
        <f>IF('Dépenses sur factures'!G214="","",'Dépenses sur factures'!G214)</f>
        <v/>
      </c>
      <c r="H214" s="282" t="str">
        <f>IF('Dépenses sur factures'!H214="","",'Dépenses sur factures'!H214)</f>
        <v/>
      </c>
      <c r="I214" s="120" t="str">
        <f>IF('Dépenses sur factures'!I214="","",'Dépenses sur factures'!I214)</f>
        <v/>
      </c>
      <c r="J214" s="101"/>
      <c r="K214" s="283" t="str">
        <f t="shared" si="9"/>
        <v/>
      </c>
      <c r="L214" s="283" t="str">
        <f t="shared" si="10"/>
        <v/>
      </c>
      <c r="M214" s="101"/>
      <c r="N214" s="182"/>
      <c r="O214" s="183"/>
      <c r="P214" s="287" t="str">
        <f>IF(AND(OR(J214="KO",M214&lt;&gt;""),OR(J214="",K214="",L214="")),Listes!$A$68,IF(AND(M214="",J214&lt;&gt;""),Listes!$A$69,IF(AND(I214&lt;M214,O214=""),Listes!$A$70,IF(AND(L214&lt;K214,O214=""),Listes!$A$71,IF(AND(M214&lt;&gt;"",M214&lt;I214,N214=""),Listes!$A$72,IF(AND(Q214="",OR(J214&lt;&gt;"",K214&lt;&gt;"",L214&lt;&gt;"")),Listes!$A$73,""))))))</f>
        <v/>
      </c>
      <c r="Q214" s="277"/>
      <c r="R214" s="317">
        <f t="shared" si="11"/>
        <v>0</v>
      </c>
    </row>
    <row r="215" spans="1:18" ht="24.75" customHeight="1" x14ac:dyDescent="0.25">
      <c r="A215" s="121">
        <v>209</v>
      </c>
      <c r="B215" s="118" t="str">
        <f>IF('Dépenses sur factures'!B215="","",'Dépenses sur factures'!B215)</f>
        <v/>
      </c>
      <c r="C215" s="186" t="str">
        <f>IF('Dépenses sur factures'!C215="","",'Dépenses sur factures'!C215)</f>
        <v/>
      </c>
      <c r="D215" s="186" t="str">
        <f>IF('Dépenses sur factures'!D215="","",'Dépenses sur factures'!D215)</f>
        <v/>
      </c>
      <c r="E215" s="118" t="str">
        <f>IF('Dépenses sur factures'!E215="","",'Dépenses sur factures'!E215)</f>
        <v/>
      </c>
      <c r="F215" s="118" t="str">
        <f>IF('Dépenses sur factures'!F215="","",'Dépenses sur factures'!F215)</f>
        <v/>
      </c>
      <c r="G215" s="282" t="str">
        <f>IF('Dépenses sur factures'!G215="","",'Dépenses sur factures'!G215)</f>
        <v/>
      </c>
      <c r="H215" s="282" t="str">
        <f>IF('Dépenses sur factures'!H215="","",'Dépenses sur factures'!H215)</f>
        <v/>
      </c>
      <c r="I215" s="120" t="str">
        <f>IF('Dépenses sur factures'!I215="","",'Dépenses sur factures'!I215)</f>
        <v/>
      </c>
      <c r="J215" s="101"/>
      <c r="K215" s="283" t="str">
        <f t="shared" si="9"/>
        <v/>
      </c>
      <c r="L215" s="283" t="str">
        <f t="shared" si="10"/>
        <v/>
      </c>
      <c r="M215" s="101"/>
      <c r="N215" s="182"/>
      <c r="O215" s="183"/>
      <c r="P215" s="287" t="str">
        <f>IF(AND(OR(J215="KO",M215&lt;&gt;""),OR(J215="",K215="",L215="")),Listes!$A$68,IF(AND(M215="",J215&lt;&gt;""),Listes!$A$69,IF(AND(I215&lt;M215,O215=""),Listes!$A$70,IF(AND(L215&lt;K215,O215=""),Listes!$A$71,IF(AND(M215&lt;&gt;"",M215&lt;I215,N215=""),Listes!$A$72,IF(AND(Q215="",OR(J215&lt;&gt;"",K215&lt;&gt;"",L215&lt;&gt;"")),Listes!$A$73,""))))))</f>
        <v/>
      </c>
      <c r="Q215" s="277"/>
      <c r="R215" s="317">
        <f t="shared" si="11"/>
        <v>0</v>
      </c>
    </row>
    <row r="216" spans="1:18" ht="24.75" customHeight="1" x14ac:dyDescent="0.25">
      <c r="A216" s="121">
        <v>210</v>
      </c>
      <c r="B216" s="118" t="str">
        <f>IF('Dépenses sur factures'!B216="","",'Dépenses sur factures'!B216)</f>
        <v/>
      </c>
      <c r="C216" s="186" t="str">
        <f>IF('Dépenses sur factures'!C216="","",'Dépenses sur factures'!C216)</f>
        <v/>
      </c>
      <c r="D216" s="186" t="str">
        <f>IF('Dépenses sur factures'!D216="","",'Dépenses sur factures'!D216)</f>
        <v/>
      </c>
      <c r="E216" s="118" t="str">
        <f>IF('Dépenses sur factures'!E216="","",'Dépenses sur factures'!E216)</f>
        <v/>
      </c>
      <c r="F216" s="118" t="str">
        <f>IF('Dépenses sur factures'!F216="","",'Dépenses sur factures'!F216)</f>
        <v/>
      </c>
      <c r="G216" s="282" t="str">
        <f>IF('Dépenses sur factures'!G216="","",'Dépenses sur factures'!G216)</f>
        <v/>
      </c>
      <c r="H216" s="282" t="str">
        <f>IF('Dépenses sur factures'!H216="","",'Dépenses sur factures'!H216)</f>
        <v/>
      </c>
      <c r="I216" s="120" t="str">
        <f>IF('Dépenses sur factures'!I216="","",'Dépenses sur factures'!I216)</f>
        <v/>
      </c>
      <c r="J216" s="101"/>
      <c r="K216" s="283" t="str">
        <f t="shared" si="9"/>
        <v/>
      </c>
      <c r="L216" s="283" t="str">
        <f t="shared" si="10"/>
        <v/>
      </c>
      <c r="M216" s="101"/>
      <c r="N216" s="182"/>
      <c r="O216" s="183"/>
      <c r="P216" s="287" t="str">
        <f>IF(AND(OR(J216="KO",M216&lt;&gt;""),OR(J216="",K216="",L216="")),Listes!$A$68,IF(AND(M216="",J216&lt;&gt;""),Listes!$A$69,IF(AND(I216&lt;M216,O216=""),Listes!$A$70,IF(AND(L216&lt;K216,O216=""),Listes!$A$71,IF(AND(M216&lt;&gt;"",M216&lt;I216,N216=""),Listes!$A$72,IF(AND(Q216="",OR(J216&lt;&gt;"",K216&lt;&gt;"",L216&lt;&gt;"")),Listes!$A$73,""))))))</f>
        <v/>
      </c>
      <c r="Q216" s="277"/>
      <c r="R216" s="317">
        <f t="shared" si="11"/>
        <v>0</v>
      </c>
    </row>
    <row r="217" spans="1:18" ht="24.75" customHeight="1" x14ac:dyDescent="0.25">
      <c r="A217" s="121">
        <v>211</v>
      </c>
      <c r="B217" s="118" t="str">
        <f>IF('Dépenses sur factures'!B217="","",'Dépenses sur factures'!B217)</f>
        <v/>
      </c>
      <c r="C217" s="186" t="str">
        <f>IF('Dépenses sur factures'!C217="","",'Dépenses sur factures'!C217)</f>
        <v/>
      </c>
      <c r="D217" s="186" t="str">
        <f>IF('Dépenses sur factures'!D217="","",'Dépenses sur factures'!D217)</f>
        <v/>
      </c>
      <c r="E217" s="118" t="str">
        <f>IF('Dépenses sur factures'!E217="","",'Dépenses sur factures'!E217)</f>
        <v/>
      </c>
      <c r="F217" s="118" t="str">
        <f>IF('Dépenses sur factures'!F217="","",'Dépenses sur factures'!F217)</f>
        <v/>
      </c>
      <c r="G217" s="282" t="str">
        <f>IF('Dépenses sur factures'!G217="","",'Dépenses sur factures'!G217)</f>
        <v/>
      </c>
      <c r="H217" s="282" t="str">
        <f>IF('Dépenses sur factures'!H217="","",'Dépenses sur factures'!H217)</f>
        <v/>
      </c>
      <c r="I217" s="120" t="str">
        <f>IF('Dépenses sur factures'!I217="","",'Dépenses sur factures'!I217)</f>
        <v/>
      </c>
      <c r="J217" s="101"/>
      <c r="K217" s="283" t="str">
        <f t="shared" si="9"/>
        <v/>
      </c>
      <c r="L217" s="283" t="str">
        <f t="shared" si="10"/>
        <v/>
      </c>
      <c r="M217" s="101"/>
      <c r="N217" s="182"/>
      <c r="O217" s="183"/>
      <c r="P217" s="287" t="str">
        <f>IF(AND(OR(J217="KO",M217&lt;&gt;""),OR(J217="",K217="",L217="")),Listes!$A$68,IF(AND(M217="",J217&lt;&gt;""),Listes!$A$69,IF(AND(I217&lt;M217,O217=""),Listes!$A$70,IF(AND(L217&lt;K217,O217=""),Listes!$A$71,IF(AND(M217&lt;&gt;"",M217&lt;I217,N217=""),Listes!$A$72,IF(AND(Q217="",OR(J217&lt;&gt;"",K217&lt;&gt;"",L217&lt;&gt;"")),Listes!$A$73,""))))))</f>
        <v/>
      </c>
      <c r="Q217" s="277"/>
      <c r="R217" s="317">
        <f t="shared" si="11"/>
        <v>0</v>
      </c>
    </row>
    <row r="218" spans="1:18" ht="24.75" customHeight="1" x14ac:dyDescent="0.25">
      <c r="A218" s="121">
        <v>212</v>
      </c>
      <c r="B218" s="118" t="str">
        <f>IF('Dépenses sur factures'!B218="","",'Dépenses sur factures'!B218)</f>
        <v/>
      </c>
      <c r="C218" s="186" t="str">
        <f>IF('Dépenses sur factures'!C218="","",'Dépenses sur factures'!C218)</f>
        <v/>
      </c>
      <c r="D218" s="186" t="str">
        <f>IF('Dépenses sur factures'!D218="","",'Dépenses sur factures'!D218)</f>
        <v/>
      </c>
      <c r="E218" s="118" t="str">
        <f>IF('Dépenses sur factures'!E218="","",'Dépenses sur factures'!E218)</f>
        <v/>
      </c>
      <c r="F218" s="118" t="str">
        <f>IF('Dépenses sur factures'!F218="","",'Dépenses sur factures'!F218)</f>
        <v/>
      </c>
      <c r="G218" s="282" t="str">
        <f>IF('Dépenses sur factures'!G218="","",'Dépenses sur factures'!G218)</f>
        <v/>
      </c>
      <c r="H218" s="282" t="str">
        <f>IF('Dépenses sur factures'!H218="","",'Dépenses sur factures'!H218)</f>
        <v/>
      </c>
      <c r="I218" s="120" t="str">
        <f>IF('Dépenses sur factures'!I218="","",'Dépenses sur factures'!I218)</f>
        <v/>
      </c>
      <c r="J218" s="101"/>
      <c r="K218" s="283" t="str">
        <f t="shared" si="9"/>
        <v/>
      </c>
      <c r="L218" s="283" t="str">
        <f t="shared" si="10"/>
        <v/>
      </c>
      <c r="M218" s="101"/>
      <c r="N218" s="182"/>
      <c r="O218" s="183"/>
      <c r="P218" s="287" t="str">
        <f>IF(AND(OR(J218="KO",M218&lt;&gt;""),OR(J218="",K218="",L218="")),Listes!$A$68,IF(AND(M218="",J218&lt;&gt;""),Listes!$A$69,IF(AND(I218&lt;M218,O218=""),Listes!$A$70,IF(AND(L218&lt;K218,O218=""),Listes!$A$71,IF(AND(M218&lt;&gt;"",M218&lt;I218,N218=""),Listes!$A$72,IF(AND(Q218="",OR(J218&lt;&gt;"",K218&lt;&gt;"",L218&lt;&gt;"")),Listes!$A$73,""))))))</f>
        <v/>
      </c>
      <c r="Q218" s="277"/>
      <c r="R218" s="317">
        <f t="shared" si="11"/>
        <v>0</v>
      </c>
    </row>
    <row r="219" spans="1:18" ht="24.75" customHeight="1" x14ac:dyDescent="0.25">
      <c r="A219" s="121">
        <v>213</v>
      </c>
      <c r="B219" s="118" t="str">
        <f>IF('Dépenses sur factures'!B219="","",'Dépenses sur factures'!B219)</f>
        <v/>
      </c>
      <c r="C219" s="186" t="str">
        <f>IF('Dépenses sur factures'!C219="","",'Dépenses sur factures'!C219)</f>
        <v/>
      </c>
      <c r="D219" s="186" t="str">
        <f>IF('Dépenses sur factures'!D219="","",'Dépenses sur factures'!D219)</f>
        <v/>
      </c>
      <c r="E219" s="118" t="str">
        <f>IF('Dépenses sur factures'!E219="","",'Dépenses sur factures'!E219)</f>
        <v/>
      </c>
      <c r="F219" s="118" t="str">
        <f>IF('Dépenses sur factures'!F219="","",'Dépenses sur factures'!F219)</f>
        <v/>
      </c>
      <c r="G219" s="282" t="str">
        <f>IF('Dépenses sur factures'!G219="","",'Dépenses sur factures'!G219)</f>
        <v/>
      </c>
      <c r="H219" s="282" t="str">
        <f>IF('Dépenses sur factures'!H219="","",'Dépenses sur factures'!H219)</f>
        <v/>
      </c>
      <c r="I219" s="120" t="str">
        <f>IF('Dépenses sur factures'!I219="","",'Dépenses sur factures'!I219)</f>
        <v/>
      </c>
      <c r="J219" s="101"/>
      <c r="K219" s="283" t="str">
        <f t="shared" si="9"/>
        <v/>
      </c>
      <c r="L219" s="283" t="str">
        <f t="shared" si="10"/>
        <v/>
      </c>
      <c r="M219" s="101"/>
      <c r="N219" s="182"/>
      <c r="O219" s="183"/>
      <c r="P219" s="287" t="str">
        <f>IF(AND(OR(J219="KO",M219&lt;&gt;""),OR(J219="",K219="",L219="")),Listes!$A$68,IF(AND(M219="",J219&lt;&gt;""),Listes!$A$69,IF(AND(I219&lt;M219,O219=""),Listes!$A$70,IF(AND(L219&lt;K219,O219=""),Listes!$A$71,IF(AND(M219&lt;&gt;"",M219&lt;I219,N219=""),Listes!$A$72,IF(AND(Q219="",OR(J219&lt;&gt;"",K219&lt;&gt;"",L219&lt;&gt;"")),Listes!$A$73,""))))))</f>
        <v/>
      </c>
      <c r="Q219" s="277"/>
      <c r="R219" s="317">
        <f t="shared" si="11"/>
        <v>0</v>
      </c>
    </row>
    <row r="220" spans="1:18" ht="24.75" customHeight="1" x14ac:dyDescent="0.25">
      <c r="A220" s="121">
        <v>214</v>
      </c>
      <c r="B220" s="118" t="str">
        <f>IF('Dépenses sur factures'!B220="","",'Dépenses sur factures'!B220)</f>
        <v/>
      </c>
      <c r="C220" s="186" t="str">
        <f>IF('Dépenses sur factures'!C220="","",'Dépenses sur factures'!C220)</f>
        <v/>
      </c>
      <c r="D220" s="186" t="str">
        <f>IF('Dépenses sur factures'!D220="","",'Dépenses sur factures'!D220)</f>
        <v/>
      </c>
      <c r="E220" s="118" t="str">
        <f>IF('Dépenses sur factures'!E220="","",'Dépenses sur factures'!E220)</f>
        <v/>
      </c>
      <c r="F220" s="118" t="str">
        <f>IF('Dépenses sur factures'!F220="","",'Dépenses sur factures'!F220)</f>
        <v/>
      </c>
      <c r="G220" s="282" t="str">
        <f>IF('Dépenses sur factures'!G220="","",'Dépenses sur factures'!G220)</f>
        <v/>
      </c>
      <c r="H220" s="282" t="str">
        <f>IF('Dépenses sur factures'!H220="","",'Dépenses sur factures'!H220)</f>
        <v/>
      </c>
      <c r="I220" s="120" t="str">
        <f>IF('Dépenses sur factures'!I220="","",'Dépenses sur factures'!I220)</f>
        <v/>
      </c>
      <c r="J220" s="101"/>
      <c r="K220" s="283" t="str">
        <f t="shared" si="9"/>
        <v/>
      </c>
      <c r="L220" s="283" t="str">
        <f t="shared" si="10"/>
        <v/>
      </c>
      <c r="M220" s="101"/>
      <c r="N220" s="182"/>
      <c r="O220" s="183"/>
      <c r="P220" s="287" t="str">
        <f>IF(AND(OR(J220="KO",M220&lt;&gt;""),OR(J220="",K220="",L220="")),Listes!$A$68,IF(AND(M220="",J220&lt;&gt;""),Listes!$A$69,IF(AND(I220&lt;M220,O220=""),Listes!$A$70,IF(AND(L220&lt;K220,O220=""),Listes!$A$71,IF(AND(M220&lt;&gt;"",M220&lt;I220,N220=""),Listes!$A$72,IF(AND(Q220="",OR(J220&lt;&gt;"",K220&lt;&gt;"",L220&lt;&gt;"")),Listes!$A$73,""))))))</f>
        <v/>
      </c>
      <c r="Q220" s="277"/>
      <c r="R220" s="317">
        <f t="shared" si="11"/>
        <v>0</v>
      </c>
    </row>
    <row r="221" spans="1:18" ht="24.75" customHeight="1" x14ac:dyDescent="0.25">
      <c r="A221" s="121">
        <v>215</v>
      </c>
      <c r="B221" s="118" t="str">
        <f>IF('Dépenses sur factures'!B221="","",'Dépenses sur factures'!B221)</f>
        <v/>
      </c>
      <c r="C221" s="186" t="str">
        <f>IF('Dépenses sur factures'!C221="","",'Dépenses sur factures'!C221)</f>
        <v/>
      </c>
      <c r="D221" s="186" t="str">
        <f>IF('Dépenses sur factures'!D221="","",'Dépenses sur factures'!D221)</f>
        <v/>
      </c>
      <c r="E221" s="118" t="str">
        <f>IF('Dépenses sur factures'!E221="","",'Dépenses sur factures'!E221)</f>
        <v/>
      </c>
      <c r="F221" s="118" t="str">
        <f>IF('Dépenses sur factures'!F221="","",'Dépenses sur factures'!F221)</f>
        <v/>
      </c>
      <c r="G221" s="282" t="str">
        <f>IF('Dépenses sur factures'!G221="","",'Dépenses sur factures'!G221)</f>
        <v/>
      </c>
      <c r="H221" s="282" t="str">
        <f>IF('Dépenses sur factures'!H221="","",'Dépenses sur factures'!H221)</f>
        <v/>
      </c>
      <c r="I221" s="120" t="str">
        <f>IF('Dépenses sur factures'!I221="","",'Dépenses sur factures'!I221)</f>
        <v/>
      </c>
      <c r="J221" s="101"/>
      <c r="K221" s="283" t="str">
        <f t="shared" si="9"/>
        <v/>
      </c>
      <c r="L221" s="283" t="str">
        <f t="shared" si="10"/>
        <v/>
      </c>
      <c r="M221" s="101"/>
      <c r="N221" s="182"/>
      <c r="O221" s="183"/>
      <c r="P221" s="287" t="str">
        <f>IF(AND(OR(J221="KO",M221&lt;&gt;""),OR(J221="",K221="",L221="")),Listes!$A$68,IF(AND(M221="",J221&lt;&gt;""),Listes!$A$69,IF(AND(I221&lt;M221,O221=""),Listes!$A$70,IF(AND(L221&lt;K221,O221=""),Listes!$A$71,IF(AND(M221&lt;&gt;"",M221&lt;I221,N221=""),Listes!$A$72,IF(AND(Q221="",OR(J221&lt;&gt;"",K221&lt;&gt;"",L221&lt;&gt;"")),Listes!$A$73,""))))))</f>
        <v/>
      </c>
      <c r="Q221" s="277"/>
      <c r="R221" s="317">
        <f t="shared" si="11"/>
        <v>0</v>
      </c>
    </row>
    <row r="222" spans="1:18" ht="24.75" customHeight="1" x14ac:dyDescent="0.25">
      <c r="A222" s="121">
        <v>216</v>
      </c>
      <c r="B222" s="118" t="str">
        <f>IF('Dépenses sur factures'!B222="","",'Dépenses sur factures'!B222)</f>
        <v/>
      </c>
      <c r="C222" s="186" t="str">
        <f>IF('Dépenses sur factures'!C222="","",'Dépenses sur factures'!C222)</f>
        <v/>
      </c>
      <c r="D222" s="186" t="str">
        <f>IF('Dépenses sur factures'!D222="","",'Dépenses sur factures'!D222)</f>
        <v/>
      </c>
      <c r="E222" s="118" t="str">
        <f>IF('Dépenses sur factures'!E222="","",'Dépenses sur factures'!E222)</f>
        <v/>
      </c>
      <c r="F222" s="118" t="str">
        <f>IF('Dépenses sur factures'!F222="","",'Dépenses sur factures'!F222)</f>
        <v/>
      </c>
      <c r="G222" s="282" t="str">
        <f>IF('Dépenses sur factures'!G222="","",'Dépenses sur factures'!G222)</f>
        <v/>
      </c>
      <c r="H222" s="282" t="str">
        <f>IF('Dépenses sur factures'!H222="","",'Dépenses sur factures'!H222)</f>
        <v/>
      </c>
      <c r="I222" s="120" t="str">
        <f>IF('Dépenses sur factures'!I222="","",'Dépenses sur factures'!I222)</f>
        <v/>
      </c>
      <c r="J222" s="101"/>
      <c r="K222" s="283" t="str">
        <f t="shared" si="9"/>
        <v/>
      </c>
      <c r="L222" s="283" t="str">
        <f t="shared" si="10"/>
        <v/>
      </c>
      <c r="M222" s="101"/>
      <c r="N222" s="182"/>
      <c r="O222" s="183"/>
      <c r="P222" s="287" t="str">
        <f>IF(AND(OR(J222="KO",M222&lt;&gt;""),OR(J222="",K222="",L222="")),Listes!$A$68,IF(AND(M222="",J222&lt;&gt;""),Listes!$A$69,IF(AND(I222&lt;M222,O222=""),Listes!$A$70,IF(AND(L222&lt;K222,O222=""),Listes!$A$71,IF(AND(M222&lt;&gt;"",M222&lt;I222,N222=""),Listes!$A$72,IF(AND(Q222="",OR(J222&lt;&gt;"",K222&lt;&gt;"",L222&lt;&gt;"")),Listes!$A$73,""))))))</f>
        <v/>
      </c>
      <c r="Q222" s="277"/>
      <c r="R222" s="317">
        <f t="shared" si="11"/>
        <v>0</v>
      </c>
    </row>
    <row r="223" spans="1:18" ht="24.75" customHeight="1" x14ac:dyDescent="0.25">
      <c r="A223" s="121">
        <v>217</v>
      </c>
      <c r="B223" s="118" t="str">
        <f>IF('Dépenses sur factures'!B223="","",'Dépenses sur factures'!B223)</f>
        <v/>
      </c>
      <c r="C223" s="186" t="str">
        <f>IF('Dépenses sur factures'!C223="","",'Dépenses sur factures'!C223)</f>
        <v/>
      </c>
      <c r="D223" s="186" t="str">
        <f>IF('Dépenses sur factures'!D223="","",'Dépenses sur factures'!D223)</f>
        <v/>
      </c>
      <c r="E223" s="118" t="str">
        <f>IF('Dépenses sur factures'!E223="","",'Dépenses sur factures'!E223)</f>
        <v/>
      </c>
      <c r="F223" s="118" t="str">
        <f>IF('Dépenses sur factures'!F223="","",'Dépenses sur factures'!F223)</f>
        <v/>
      </c>
      <c r="G223" s="282" t="str">
        <f>IF('Dépenses sur factures'!G223="","",'Dépenses sur factures'!G223)</f>
        <v/>
      </c>
      <c r="H223" s="282" t="str">
        <f>IF('Dépenses sur factures'!H223="","",'Dépenses sur factures'!H223)</f>
        <v/>
      </c>
      <c r="I223" s="120" t="str">
        <f>IF('Dépenses sur factures'!I223="","",'Dépenses sur factures'!I223)</f>
        <v/>
      </c>
      <c r="J223" s="101"/>
      <c r="K223" s="283" t="str">
        <f t="shared" si="9"/>
        <v/>
      </c>
      <c r="L223" s="283" t="str">
        <f t="shared" si="10"/>
        <v/>
      </c>
      <c r="M223" s="101"/>
      <c r="N223" s="182"/>
      <c r="O223" s="183"/>
      <c r="P223" s="287" t="str">
        <f>IF(AND(OR(J223="KO",M223&lt;&gt;""),OR(J223="",K223="",L223="")),Listes!$A$68,IF(AND(M223="",J223&lt;&gt;""),Listes!$A$69,IF(AND(I223&lt;M223,O223=""),Listes!$A$70,IF(AND(L223&lt;K223,O223=""),Listes!$A$71,IF(AND(M223&lt;&gt;"",M223&lt;I223,N223=""),Listes!$A$72,IF(AND(Q223="",OR(J223&lt;&gt;"",K223&lt;&gt;"",L223&lt;&gt;"")),Listes!$A$73,""))))))</f>
        <v/>
      </c>
      <c r="Q223" s="277"/>
      <c r="R223" s="317">
        <f t="shared" si="11"/>
        <v>0</v>
      </c>
    </row>
    <row r="224" spans="1:18" ht="24.75" customHeight="1" x14ac:dyDescent="0.25">
      <c r="A224" s="121">
        <v>218</v>
      </c>
      <c r="B224" s="118" t="str">
        <f>IF('Dépenses sur factures'!B224="","",'Dépenses sur factures'!B224)</f>
        <v/>
      </c>
      <c r="C224" s="186" t="str">
        <f>IF('Dépenses sur factures'!C224="","",'Dépenses sur factures'!C224)</f>
        <v/>
      </c>
      <c r="D224" s="186" t="str">
        <f>IF('Dépenses sur factures'!D224="","",'Dépenses sur factures'!D224)</f>
        <v/>
      </c>
      <c r="E224" s="118" t="str">
        <f>IF('Dépenses sur factures'!E224="","",'Dépenses sur factures'!E224)</f>
        <v/>
      </c>
      <c r="F224" s="118" t="str">
        <f>IF('Dépenses sur factures'!F224="","",'Dépenses sur factures'!F224)</f>
        <v/>
      </c>
      <c r="G224" s="282" t="str">
        <f>IF('Dépenses sur factures'!G224="","",'Dépenses sur factures'!G224)</f>
        <v/>
      </c>
      <c r="H224" s="282" t="str">
        <f>IF('Dépenses sur factures'!H224="","",'Dépenses sur factures'!H224)</f>
        <v/>
      </c>
      <c r="I224" s="120" t="str">
        <f>IF('Dépenses sur factures'!I224="","",'Dépenses sur factures'!I224)</f>
        <v/>
      </c>
      <c r="J224" s="101"/>
      <c r="K224" s="283" t="str">
        <f t="shared" si="9"/>
        <v/>
      </c>
      <c r="L224" s="283" t="str">
        <f t="shared" si="10"/>
        <v/>
      </c>
      <c r="M224" s="101"/>
      <c r="N224" s="182"/>
      <c r="O224" s="183"/>
      <c r="P224" s="287" t="str">
        <f>IF(AND(OR(J224="KO",M224&lt;&gt;""),OR(J224="",K224="",L224="")),Listes!$A$68,IF(AND(M224="",J224&lt;&gt;""),Listes!$A$69,IF(AND(I224&lt;M224,O224=""),Listes!$A$70,IF(AND(L224&lt;K224,O224=""),Listes!$A$71,IF(AND(M224&lt;&gt;"",M224&lt;I224,N224=""),Listes!$A$72,IF(AND(Q224="",OR(J224&lt;&gt;"",K224&lt;&gt;"",L224&lt;&gt;"")),Listes!$A$73,""))))))</f>
        <v/>
      </c>
      <c r="Q224" s="277"/>
      <c r="R224" s="317">
        <f t="shared" si="11"/>
        <v>0</v>
      </c>
    </row>
    <row r="225" spans="1:18" ht="24.75" customHeight="1" x14ac:dyDescent="0.25">
      <c r="A225" s="121">
        <v>219</v>
      </c>
      <c r="B225" s="118" t="str">
        <f>IF('Dépenses sur factures'!B225="","",'Dépenses sur factures'!B225)</f>
        <v/>
      </c>
      <c r="C225" s="186" t="str">
        <f>IF('Dépenses sur factures'!C225="","",'Dépenses sur factures'!C225)</f>
        <v/>
      </c>
      <c r="D225" s="186" t="str">
        <f>IF('Dépenses sur factures'!D225="","",'Dépenses sur factures'!D225)</f>
        <v/>
      </c>
      <c r="E225" s="118" t="str">
        <f>IF('Dépenses sur factures'!E225="","",'Dépenses sur factures'!E225)</f>
        <v/>
      </c>
      <c r="F225" s="118" t="str">
        <f>IF('Dépenses sur factures'!F225="","",'Dépenses sur factures'!F225)</f>
        <v/>
      </c>
      <c r="G225" s="282" t="str">
        <f>IF('Dépenses sur factures'!G225="","",'Dépenses sur factures'!G225)</f>
        <v/>
      </c>
      <c r="H225" s="282" t="str">
        <f>IF('Dépenses sur factures'!H225="","",'Dépenses sur factures'!H225)</f>
        <v/>
      </c>
      <c r="I225" s="120" t="str">
        <f>IF('Dépenses sur factures'!I225="","",'Dépenses sur factures'!I225)</f>
        <v/>
      </c>
      <c r="J225" s="101"/>
      <c r="K225" s="283" t="str">
        <f t="shared" si="9"/>
        <v/>
      </c>
      <c r="L225" s="283" t="str">
        <f t="shared" si="10"/>
        <v/>
      </c>
      <c r="M225" s="101"/>
      <c r="N225" s="182"/>
      <c r="O225" s="183"/>
      <c r="P225" s="287" t="str">
        <f>IF(AND(OR(J225="KO",M225&lt;&gt;""),OR(J225="",K225="",L225="")),Listes!$A$68,IF(AND(M225="",J225&lt;&gt;""),Listes!$A$69,IF(AND(I225&lt;M225,O225=""),Listes!$A$70,IF(AND(L225&lt;K225,O225=""),Listes!$A$71,IF(AND(M225&lt;&gt;"",M225&lt;I225,N225=""),Listes!$A$72,IF(AND(Q225="",OR(J225&lt;&gt;"",K225&lt;&gt;"",L225&lt;&gt;"")),Listes!$A$73,""))))))</f>
        <v/>
      </c>
      <c r="Q225" s="277"/>
      <c r="R225" s="317">
        <f t="shared" si="11"/>
        <v>0</v>
      </c>
    </row>
    <row r="226" spans="1:18" ht="24.75" customHeight="1" x14ac:dyDescent="0.25">
      <c r="A226" s="121">
        <v>220</v>
      </c>
      <c r="B226" s="118" t="str">
        <f>IF('Dépenses sur factures'!B226="","",'Dépenses sur factures'!B226)</f>
        <v/>
      </c>
      <c r="C226" s="186" t="str">
        <f>IF('Dépenses sur factures'!C226="","",'Dépenses sur factures'!C226)</f>
        <v/>
      </c>
      <c r="D226" s="186" t="str">
        <f>IF('Dépenses sur factures'!D226="","",'Dépenses sur factures'!D226)</f>
        <v/>
      </c>
      <c r="E226" s="118" t="str">
        <f>IF('Dépenses sur factures'!E226="","",'Dépenses sur factures'!E226)</f>
        <v/>
      </c>
      <c r="F226" s="118" t="str">
        <f>IF('Dépenses sur factures'!F226="","",'Dépenses sur factures'!F226)</f>
        <v/>
      </c>
      <c r="G226" s="282" t="str">
        <f>IF('Dépenses sur factures'!G226="","",'Dépenses sur factures'!G226)</f>
        <v/>
      </c>
      <c r="H226" s="282" t="str">
        <f>IF('Dépenses sur factures'!H226="","",'Dépenses sur factures'!H226)</f>
        <v/>
      </c>
      <c r="I226" s="120" t="str">
        <f>IF('Dépenses sur factures'!I226="","",'Dépenses sur factures'!I226)</f>
        <v/>
      </c>
      <c r="J226" s="101"/>
      <c r="K226" s="283" t="str">
        <f t="shared" si="9"/>
        <v/>
      </c>
      <c r="L226" s="283" t="str">
        <f t="shared" si="10"/>
        <v/>
      </c>
      <c r="M226" s="101"/>
      <c r="N226" s="182"/>
      <c r="O226" s="183"/>
      <c r="P226" s="287" t="str">
        <f>IF(AND(OR(J226="KO",M226&lt;&gt;""),OR(J226="",K226="",L226="")),Listes!$A$68,IF(AND(M226="",J226&lt;&gt;""),Listes!$A$69,IF(AND(I226&lt;M226,O226=""),Listes!$A$70,IF(AND(L226&lt;K226,O226=""),Listes!$A$71,IF(AND(M226&lt;&gt;"",M226&lt;I226,N226=""),Listes!$A$72,IF(AND(Q226="",OR(J226&lt;&gt;"",K226&lt;&gt;"",L226&lt;&gt;"")),Listes!$A$73,""))))))</f>
        <v/>
      </c>
      <c r="Q226" s="277"/>
      <c r="R226" s="317">
        <f t="shared" si="11"/>
        <v>0</v>
      </c>
    </row>
    <row r="227" spans="1:18" ht="24.75" customHeight="1" x14ac:dyDescent="0.25">
      <c r="A227" s="121">
        <v>221</v>
      </c>
      <c r="B227" s="118" t="str">
        <f>IF('Dépenses sur factures'!B227="","",'Dépenses sur factures'!B227)</f>
        <v/>
      </c>
      <c r="C227" s="186" t="str">
        <f>IF('Dépenses sur factures'!C227="","",'Dépenses sur factures'!C227)</f>
        <v/>
      </c>
      <c r="D227" s="186" t="str">
        <f>IF('Dépenses sur factures'!D227="","",'Dépenses sur factures'!D227)</f>
        <v/>
      </c>
      <c r="E227" s="118" t="str">
        <f>IF('Dépenses sur factures'!E227="","",'Dépenses sur factures'!E227)</f>
        <v/>
      </c>
      <c r="F227" s="118" t="str">
        <f>IF('Dépenses sur factures'!F227="","",'Dépenses sur factures'!F227)</f>
        <v/>
      </c>
      <c r="G227" s="282" t="str">
        <f>IF('Dépenses sur factures'!G227="","",'Dépenses sur factures'!G227)</f>
        <v/>
      </c>
      <c r="H227" s="282" t="str">
        <f>IF('Dépenses sur factures'!H227="","",'Dépenses sur factures'!H227)</f>
        <v/>
      </c>
      <c r="I227" s="120" t="str">
        <f>IF('Dépenses sur factures'!I227="","",'Dépenses sur factures'!I227)</f>
        <v/>
      </c>
      <c r="J227" s="101"/>
      <c r="K227" s="283" t="str">
        <f t="shared" si="9"/>
        <v/>
      </c>
      <c r="L227" s="283" t="str">
        <f t="shared" si="10"/>
        <v/>
      </c>
      <c r="M227" s="101"/>
      <c r="N227" s="182"/>
      <c r="O227" s="183"/>
      <c r="P227" s="287" t="str">
        <f>IF(AND(OR(J227="KO",M227&lt;&gt;""),OR(J227="",K227="",L227="")),Listes!$A$68,IF(AND(M227="",J227&lt;&gt;""),Listes!$A$69,IF(AND(I227&lt;M227,O227=""),Listes!$A$70,IF(AND(L227&lt;K227,O227=""),Listes!$A$71,IF(AND(M227&lt;&gt;"",M227&lt;I227,N227=""),Listes!$A$72,IF(AND(Q227="",OR(J227&lt;&gt;"",K227&lt;&gt;"",L227&lt;&gt;"")),Listes!$A$73,""))))))</f>
        <v/>
      </c>
      <c r="Q227" s="277"/>
      <c r="R227" s="317">
        <f t="shared" si="11"/>
        <v>0</v>
      </c>
    </row>
    <row r="228" spans="1:18" ht="24.75" customHeight="1" x14ac:dyDescent="0.25">
      <c r="A228" s="121">
        <v>222</v>
      </c>
      <c r="B228" s="118" t="str">
        <f>IF('Dépenses sur factures'!B228="","",'Dépenses sur factures'!B228)</f>
        <v/>
      </c>
      <c r="C228" s="186" t="str">
        <f>IF('Dépenses sur factures'!C228="","",'Dépenses sur factures'!C228)</f>
        <v/>
      </c>
      <c r="D228" s="186" t="str">
        <f>IF('Dépenses sur factures'!D228="","",'Dépenses sur factures'!D228)</f>
        <v/>
      </c>
      <c r="E228" s="118" t="str">
        <f>IF('Dépenses sur factures'!E228="","",'Dépenses sur factures'!E228)</f>
        <v/>
      </c>
      <c r="F228" s="118" t="str">
        <f>IF('Dépenses sur factures'!F228="","",'Dépenses sur factures'!F228)</f>
        <v/>
      </c>
      <c r="G228" s="282" t="str">
        <f>IF('Dépenses sur factures'!G228="","",'Dépenses sur factures'!G228)</f>
        <v/>
      </c>
      <c r="H228" s="282" t="str">
        <f>IF('Dépenses sur factures'!H228="","",'Dépenses sur factures'!H228)</f>
        <v/>
      </c>
      <c r="I228" s="120" t="str">
        <f>IF('Dépenses sur factures'!I228="","",'Dépenses sur factures'!I228)</f>
        <v/>
      </c>
      <c r="J228" s="101"/>
      <c r="K228" s="283" t="str">
        <f t="shared" si="9"/>
        <v/>
      </c>
      <c r="L228" s="283" t="str">
        <f t="shared" si="10"/>
        <v/>
      </c>
      <c r="M228" s="101"/>
      <c r="N228" s="182"/>
      <c r="O228" s="183"/>
      <c r="P228" s="287" t="str">
        <f>IF(AND(OR(J228="KO",M228&lt;&gt;""),OR(J228="",K228="",L228="")),Listes!$A$68,IF(AND(M228="",J228&lt;&gt;""),Listes!$A$69,IF(AND(I228&lt;M228,O228=""),Listes!$A$70,IF(AND(L228&lt;K228,O228=""),Listes!$A$71,IF(AND(M228&lt;&gt;"",M228&lt;I228,N228=""),Listes!$A$72,IF(AND(Q228="",OR(J228&lt;&gt;"",K228&lt;&gt;"",L228&lt;&gt;"")),Listes!$A$73,""))))))</f>
        <v/>
      </c>
      <c r="Q228" s="277"/>
      <c r="R228" s="317">
        <f t="shared" si="11"/>
        <v>0</v>
      </c>
    </row>
    <row r="229" spans="1:18" ht="24.75" customHeight="1" x14ac:dyDescent="0.25">
      <c r="A229" s="121">
        <v>223</v>
      </c>
      <c r="B229" s="118" t="str">
        <f>IF('Dépenses sur factures'!B229="","",'Dépenses sur factures'!B229)</f>
        <v/>
      </c>
      <c r="C229" s="186" t="str">
        <f>IF('Dépenses sur factures'!C229="","",'Dépenses sur factures'!C229)</f>
        <v/>
      </c>
      <c r="D229" s="186" t="str">
        <f>IF('Dépenses sur factures'!D229="","",'Dépenses sur factures'!D229)</f>
        <v/>
      </c>
      <c r="E229" s="118" t="str">
        <f>IF('Dépenses sur factures'!E229="","",'Dépenses sur factures'!E229)</f>
        <v/>
      </c>
      <c r="F229" s="118" t="str">
        <f>IF('Dépenses sur factures'!F229="","",'Dépenses sur factures'!F229)</f>
        <v/>
      </c>
      <c r="G229" s="282" t="str">
        <f>IF('Dépenses sur factures'!G229="","",'Dépenses sur factures'!G229)</f>
        <v/>
      </c>
      <c r="H229" s="282" t="str">
        <f>IF('Dépenses sur factures'!H229="","",'Dépenses sur factures'!H229)</f>
        <v/>
      </c>
      <c r="I229" s="120" t="str">
        <f>IF('Dépenses sur factures'!I229="","",'Dépenses sur factures'!I229)</f>
        <v/>
      </c>
      <c r="J229" s="101"/>
      <c r="K229" s="283" t="str">
        <f t="shared" si="9"/>
        <v/>
      </c>
      <c r="L229" s="283" t="str">
        <f t="shared" si="10"/>
        <v/>
      </c>
      <c r="M229" s="101"/>
      <c r="N229" s="182"/>
      <c r="O229" s="183"/>
      <c r="P229" s="287" t="str">
        <f>IF(AND(OR(J229="KO",M229&lt;&gt;""),OR(J229="",K229="",L229="")),Listes!$A$68,IF(AND(M229="",J229&lt;&gt;""),Listes!$A$69,IF(AND(I229&lt;M229,O229=""),Listes!$A$70,IF(AND(L229&lt;K229,O229=""),Listes!$A$71,IF(AND(M229&lt;&gt;"",M229&lt;I229,N229=""),Listes!$A$72,IF(AND(Q229="",OR(J229&lt;&gt;"",K229&lt;&gt;"",L229&lt;&gt;"")),Listes!$A$73,""))))))</f>
        <v/>
      </c>
      <c r="Q229" s="277"/>
      <c r="R229" s="317">
        <f t="shared" si="11"/>
        <v>0</v>
      </c>
    </row>
    <row r="230" spans="1:18" ht="24.75" customHeight="1" x14ac:dyDescent="0.25">
      <c r="A230" s="121">
        <v>224</v>
      </c>
      <c r="B230" s="118" t="str">
        <f>IF('Dépenses sur factures'!B230="","",'Dépenses sur factures'!B230)</f>
        <v/>
      </c>
      <c r="C230" s="186" t="str">
        <f>IF('Dépenses sur factures'!C230="","",'Dépenses sur factures'!C230)</f>
        <v/>
      </c>
      <c r="D230" s="186" t="str">
        <f>IF('Dépenses sur factures'!D230="","",'Dépenses sur factures'!D230)</f>
        <v/>
      </c>
      <c r="E230" s="118" t="str">
        <f>IF('Dépenses sur factures'!E230="","",'Dépenses sur factures'!E230)</f>
        <v/>
      </c>
      <c r="F230" s="118" t="str">
        <f>IF('Dépenses sur factures'!F230="","",'Dépenses sur factures'!F230)</f>
        <v/>
      </c>
      <c r="G230" s="282" t="str">
        <f>IF('Dépenses sur factures'!G230="","",'Dépenses sur factures'!G230)</f>
        <v/>
      </c>
      <c r="H230" s="282" t="str">
        <f>IF('Dépenses sur factures'!H230="","",'Dépenses sur factures'!H230)</f>
        <v/>
      </c>
      <c r="I230" s="120" t="str">
        <f>IF('Dépenses sur factures'!I230="","",'Dépenses sur factures'!I230)</f>
        <v/>
      </c>
      <c r="J230" s="101"/>
      <c r="K230" s="283" t="str">
        <f t="shared" si="9"/>
        <v/>
      </c>
      <c r="L230" s="283" t="str">
        <f t="shared" si="10"/>
        <v/>
      </c>
      <c r="M230" s="101"/>
      <c r="N230" s="182"/>
      <c r="O230" s="183"/>
      <c r="P230" s="287" t="str">
        <f>IF(AND(OR(J230="KO",M230&lt;&gt;""),OR(J230="",K230="",L230="")),Listes!$A$68,IF(AND(M230="",J230&lt;&gt;""),Listes!$A$69,IF(AND(I230&lt;M230,O230=""),Listes!$A$70,IF(AND(L230&lt;K230,O230=""),Listes!$A$71,IF(AND(M230&lt;&gt;"",M230&lt;I230,N230=""),Listes!$A$72,IF(AND(Q230="",OR(J230&lt;&gt;"",K230&lt;&gt;"",L230&lt;&gt;"")),Listes!$A$73,""))))))</f>
        <v/>
      </c>
      <c r="Q230" s="277"/>
      <c r="R230" s="317">
        <f t="shared" si="11"/>
        <v>0</v>
      </c>
    </row>
    <row r="231" spans="1:18" ht="24.75" customHeight="1" x14ac:dyDescent="0.25">
      <c r="A231" s="121">
        <v>225</v>
      </c>
      <c r="B231" s="118" t="str">
        <f>IF('Dépenses sur factures'!B231="","",'Dépenses sur factures'!B231)</f>
        <v/>
      </c>
      <c r="C231" s="186" t="str">
        <f>IF('Dépenses sur factures'!C231="","",'Dépenses sur factures'!C231)</f>
        <v/>
      </c>
      <c r="D231" s="186" t="str">
        <f>IF('Dépenses sur factures'!D231="","",'Dépenses sur factures'!D231)</f>
        <v/>
      </c>
      <c r="E231" s="118" t="str">
        <f>IF('Dépenses sur factures'!E231="","",'Dépenses sur factures'!E231)</f>
        <v/>
      </c>
      <c r="F231" s="118" t="str">
        <f>IF('Dépenses sur factures'!F231="","",'Dépenses sur factures'!F231)</f>
        <v/>
      </c>
      <c r="G231" s="282" t="str">
        <f>IF('Dépenses sur factures'!G231="","",'Dépenses sur factures'!G231)</f>
        <v/>
      </c>
      <c r="H231" s="282" t="str">
        <f>IF('Dépenses sur factures'!H231="","",'Dépenses sur factures'!H231)</f>
        <v/>
      </c>
      <c r="I231" s="120" t="str">
        <f>IF('Dépenses sur factures'!I231="","",'Dépenses sur factures'!I231)</f>
        <v/>
      </c>
      <c r="J231" s="101"/>
      <c r="K231" s="283" t="str">
        <f t="shared" si="9"/>
        <v/>
      </c>
      <c r="L231" s="283" t="str">
        <f t="shared" si="10"/>
        <v/>
      </c>
      <c r="M231" s="101"/>
      <c r="N231" s="182"/>
      <c r="O231" s="183"/>
      <c r="P231" s="287" t="str">
        <f>IF(AND(OR(J231="KO",M231&lt;&gt;""),OR(J231="",K231="",L231="")),Listes!$A$68,IF(AND(M231="",J231&lt;&gt;""),Listes!$A$69,IF(AND(I231&lt;M231,O231=""),Listes!$A$70,IF(AND(L231&lt;K231,O231=""),Listes!$A$71,IF(AND(M231&lt;&gt;"",M231&lt;I231,N231=""),Listes!$A$72,IF(AND(Q231="",OR(J231&lt;&gt;"",K231&lt;&gt;"",L231&lt;&gt;"")),Listes!$A$73,""))))))</f>
        <v/>
      </c>
      <c r="Q231" s="277"/>
      <c r="R231" s="317">
        <f t="shared" si="11"/>
        <v>0</v>
      </c>
    </row>
    <row r="232" spans="1:18" ht="24.75" customHeight="1" x14ac:dyDescent="0.25">
      <c r="A232" s="121">
        <v>226</v>
      </c>
      <c r="B232" s="118" t="str">
        <f>IF('Dépenses sur factures'!B232="","",'Dépenses sur factures'!B232)</f>
        <v/>
      </c>
      <c r="C232" s="186" t="str">
        <f>IF('Dépenses sur factures'!C232="","",'Dépenses sur factures'!C232)</f>
        <v/>
      </c>
      <c r="D232" s="186" t="str">
        <f>IF('Dépenses sur factures'!D232="","",'Dépenses sur factures'!D232)</f>
        <v/>
      </c>
      <c r="E232" s="118" t="str">
        <f>IF('Dépenses sur factures'!E232="","",'Dépenses sur factures'!E232)</f>
        <v/>
      </c>
      <c r="F232" s="118" t="str">
        <f>IF('Dépenses sur factures'!F232="","",'Dépenses sur factures'!F232)</f>
        <v/>
      </c>
      <c r="G232" s="282" t="str">
        <f>IF('Dépenses sur factures'!G232="","",'Dépenses sur factures'!G232)</f>
        <v/>
      </c>
      <c r="H232" s="282" t="str">
        <f>IF('Dépenses sur factures'!H232="","",'Dépenses sur factures'!H232)</f>
        <v/>
      </c>
      <c r="I232" s="120" t="str">
        <f>IF('Dépenses sur factures'!I232="","",'Dépenses sur factures'!I232)</f>
        <v/>
      </c>
      <c r="J232" s="101"/>
      <c r="K232" s="283" t="str">
        <f t="shared" si="9"/>
        <v/>
      </c>
      <c r="L232" s="283" t="str">
        <f t="shared" si="10"/>
        <v/>
      </c>
      <c r="M232" s="101"/>
      <c r="N232" s="182"/>
      <c r="O232" s="183"/>
      <c r="P232" s="287" t="str">
        <f>IF(AND(OR(J232="KO",M232&lt;&gt;""),OR(J232="",K232="",L232="")),Listes!$A$68,IF(AND(M232="",J232&lt;&gt;""),Listes!$A$69,IF(AND(I232&lt;M232,O232=""),Listes!$A$70,IF(AND(L232&lt;K232,O232=""),Listes!$A$71,IF(AND(M232&lt;&gt;"",M232&lt;I232,N232=""),Listes!$A$72,IF(AND(Q232="",OR(J232&lt;&gt;"",K232&lt;&gt;"",L232&lt;&gt;"")),Listes!$A$73,""))))))</f>
        <v/>
      </c>
      <c r="Q232" s="277"/>
      <c r="R232" s="317">
        <f t="shared" si="11"/>
        <v>0</v>
      </c>
    </row>
    <row r="233" spans="1:18" ht="24.75" customHeight="1" x14ac:dyDescent="0.25">
      <c r="A233" s="121">
        <v>227</v>
      </c>
      <c r="B233" s="118" t="str">
        <f>IF('Dépenses sur factures'!B233="","",'Dépenses sur factures'!B233)</f>
        <v/>
      </c>
      <c r="C233" s="186" t="str">
        <f>IF('Dépenses sur factures'!C233="","",'Dépenses sur factures'!C233)</f>
        <v/>
      </c>
      <c r="D233" s="186" t="str">
        <f>IF('Dépenses sur factures'!D233="","",'Dépenses sur factures'!D233)</f>
        <v/>
      </c>
      <c r="E233" s="118" t="str">
        <f>IF('Dépenses sur factures'!E233="","",'Dépenses sur factures'!E233)</f>
        <v/>
      </c>
      <c r="F233" s="118" t="str">
        <f>IF('Dépenses sur factures'!F233="","",'Dépenses sur factures'!F233)</f>
        <v/>
      </c>
      <c r="G233" s="282" t="str">
        <f>IF('Dépenses sur factures'!G233="","",'Dépenses sur factures'!G233)</f>
        <v/>
      </c>
      <c r="H233" s="282" t="str">
        <f>IF('Dépenses sur factures'!H233="","",'Dépenses sur factures'!H233)</f>
        <v/>
      </c>
      <c r="I233" s="120" t="str">
        <f>IF('Dépenses sur factures'!I233="","",'Dépenses sur factures'!I233)</f>
        <v/>
      </c>
      <c r="J233" s="101"/>
      <c r="K233" s="283" t="str">
        <f t="shared" si="9"/>
        <v/>
      </c>
      <c r="L233" s="283" t="str">
        <f t="shared" si="10"/>
        <v/>
      </c>
      <c r="M233" s="101"/>
      <c r="N233" s="182"/>
      <c r="O233" s="183"/>
      <c r="P233" s="287" t="str">
        <f>IF(AND(OR(J233="KO",M233&lt;&gt;""),OR(J233="",K233="",L233="")),Listes!$A$68,IF(AND(M233="",J233&lt;&gt;""),Listes!$A$69,IF(AND(I233&lt;M233,O233=""),Listes!$A$70,IF(AND(L233&lt;K233,O233=""),Listes!$A$71,IF(AND(M233&lt;&gt;"",M233&lt;I233,N233=""),Listes!$A$72,IF(AND(Q233="",OR(J233&lt;&gt;"",K233&lt;&gt;"",L233&lt;&gt;"")),Listes!$A$73,""))))))</f>
        <v/>
      </c>
      <c r="Q233" s="277"/>
      <c r="R233" s="317">
        <f t="shared" si="11"/>
        <v>0</v>
      </c>
    </row>
    <row r="234" spans="1:18" ht="24.75" customHeight="1" x14ac:dyDescent="0.25">
      <c r="A234" s="121">
        <v>228</v>
      </c>
      <c r="B234" s="118" t="str">
        <f>IF('Dépenses sur factures'!B234="","",'Dépenses sur factures'!B234)</f>
        <v/>
      </c>
      <c r="C234" s="186" t="str">
        <f>IF('Dépenses sur factures'!C234="","",'Dépenses sur factures'!C234)</f>
        <v/>
      </c>
      <c r="D234" s="186" t="str">
        <f>IF('Dépenses sur factures'!D234="","",'Dépenses sur factures'!D234)</f>
        <v/>
      </c>
      <c r="E234" s="118" t="str">
        <f>IF('Dépenses sur factures'!E234="","",'Dépenses sur factures'!E234)</f>
        <v/>
      </c>
      <c r="F234" s="118" t="str">
        <f>IF('Dépenses sur factures'!F234="","",'Dépenses sur factures'!F234)</f>
        <v/>
      </c>
      <c r="G234" s="282" t="str">
        <f>IF('Dépenses sur factures'!G234="","",'Dépenses sur factures'!G234)</f>
        <v/>
      </c>
      <c r="H234" s="282" t="str">
        <f>IF('Dépenses sur factures'!H234="","",'Dépenses sur factures'!H234)</f>
        <v/>
      </c>
      <c r="I234" s="120" t="str">
        <f>IF('Dépenses sur factures'!I234="","",'Dépenses sur factures'!I234)</f>
        <v/>
      </c>
      <c r="J234" s="101"/>
      <c r="K234" s="283" t="str">
        <f t="shared" si="9"/>
        <v/>
      </c>
      <c r="L234" s="283" t="str">
        <f t="shared" si="10"/>
        <v/>
      </c>
      <c r="M234" s="101"/>
      <c r="N234" s="182"/>
      <c r="O234" s="183"/>
      <c r="P234" s="287" t="str">
        <f>IF(AND(OR(J234="KO",M234&lt;&gt;""),OR(J234="",K234="",L234="")),Listes!$A$68,IF(AND(M234="",J234&lt;&gt;""),Listes!$A$69,IF(AND(I234&lt;M234,O234=""),Listes!$A$70,IF(AND(L234&lt;K234,O234=""),Listes!$A$71,IF(AND(M234&lt;&gt;"",M234&lt;I234,N234=""),Listes!$A$72,IF(AND(Q234="",OR(J234&lt;&gt;"",K234&lt;&gt;"",L234&lt;&gt;"")),Listes!$A$73,""))))))</f>
        <v/>
      </c>
      <c r="Q234" s="277"/>
      <c r="R234" s="317">
        <f t="shared" si="11"/>
        <v>0</v>
      </c>
    </row>
    <row r="235" spans="1:18" ht="24.75" customHeight="1" x14ac:dyDescent="0.25">
      <c r="A235" s="121">
        <v>229</v>
      </c>
      <c r="B235" s="118" t="str">
        <f>IF('Dépenses sur factures'!B235="","",'Dépenses sur factures'!B235)</f>
        <v/>
      </c>
      <c r="C235" s="186" t="str">
        <f>IF('Dépenses sur factures'!C235="","",'Dépenses sur factures'!C235)</f>
        <v/>
      </c>
      <c r="D235" s="186" t="str">
        <f>IF('Dépenses sur factures'!D235="","",'Dépenses sur factures'!D235)</f>
        <v/>
      </c>
      <c r="E235" s="118" t="str">
        <f>IF('Dépenses sur factures'!E235="","",'Dépenses sur factures'!E235)</f>
        <v/>
      </c>
      <c r="F235" s="118" t="str">
        <f>IF('Dépenses sur factures'!F235="","",'Dépenses sur factures'!F235)</f>
        <v/>
      </c>
      <c r="G235" s="282" t="str">
        <f>IF('Dépenses sur factures'!G235="","",'Dépenses sur factures'!G235)</f>
        <v/>
      </c>
      <c r="H235" s="282" t="str">
        <f>IF('Dépenses sur factures'!H235="","",'Dépenses sur factures'!H235)</f>
        <v/>
      </c>
      <c r="I235" s="120" t="str">
        <f>IF('Dépenses sur factures'!I235="","",'Dépenses sur factures'!I235)</f>
        <v/>
      </c>
      <c r="J235" s="101"/>
      <c r="K235" s="283" t="str">
        <f t="shared" si="9"/>
        <v/>
      </c>
      <c r="L235" s="283" t="str">
        <f t="shared" si="10"/>
        <v/>
      </c>
      <c r="M235" s="101"/>
      <c r="N235" s="182"/>
      <c r="O235" s="183"/>
      <c r="P235" s="287" t="str">
        <f>IF(AND(OR(J235="KO",M235&lt;&gt;""),OR(J235="",K235="",L235="")),Listes!$A$68,IF(AND(M235="",J235&lt;&gt;""),Listes!$A$69,IF(AND(I235&lt;M235,O235=""),Listes!$A$70,IF(AND(L235&lt;K235,O235=""),Listes!$A$71,IF(AND(M235&lt;&gt;"",M235&lt;I235,N235=""),Listes!$A$72,IF(AND(Q235="",OR(J235&lt;&gt;"",K235&lt;&gt;"",L235&lt;&gt;"")),Listes!$A$73,""))))))</f>
        <v/>
      </c>
      <c r="Q235" s="277"/>
      <c r="R235" s="317">
        <f t="shared" si="11"/>
        <v>0</v>
      </c>
    </row>
    <row r="236" spans="1:18" ht="24.75" customHeight="1" x14ac:dyDescent="0.25">
      <c r="A236" s="121">
        <v>230</v>
      </c>
      <c r="B236" s="118" t="str">
        <f>IF('Dépenses sur factures'!B236="","",'Dépenses sur factures'!B236)</f>
        <v/>
      </c>
      <c r="C236" s="186" t="str">
        <f>IF('Dépenses sur factures'!C236="","",'Dépenses sur factures'!C236)</f>
        <v/>
      </c>
      <c r="D236" s="186" t="str">
        <f>IF('Dépenses sur factures'!D236="","",'Dépenses sur factures'!D236)</f>
        <v/>
      </c>
      <c r="E236" s="118" t="str">
        <f>IF('Dépenses sur factures'!E236="","",'Dépenses sur factures'!E236)</f>
        <v/>
      </c>
      <c r="F236" s="118" t="str">
        <f>IF('Dépenses sur factures'!F236="","",'Dépenses sur factures'!F236)</f>
        <v/>
      </c>
      <c r="G236" s="282" t="str">
        <f>IF('Dépenses sur factures'!G236="","",'Dépenses sur factures'!G236)</f>
        <v/>
      </c>
      <c r="H236" s="282" t="str">
        <f>IF('Dépenses sur factures'!H236="","",'Dépenses sur factures'!H236)</f>
        <v/>
      </c>
      <c r="I236" s="120" t="str">
        <f>IF('Dépenses sur factures'!I236="","",'Dépenses sur factures'!I236)</f>
        <v/>
      </c>
      <c r="J236" s="101"/>
      <c r="K236" s="283" t="str">
        <f t="shared" si="9"/>
        <v/>
      </c>
      <c r="L236" s="283" t="str">
        <f t="shared" si="10"/>
        <v/>
      </c>
      <c r="M236" s="101"/>
      <c r="N236" s="182"/>
      <c r="O236" s="183"/>
      <c r="P236" s="287" t="str">
        <f>IF(AND(OR(J236="KO",M236&lt;&gt;""),OR(J236="",K236="",L236="")),Listes!$A$68,IF(AND(M236="",J236&lt;&gt;""),Listes!$A$69,IF(AND(I236&lt;M236,O236=""),Listes!$A$70,IF(AND(L236&lt;K236,O236=""),Listes!$A$71,IF(AND(M236&lt;&gt;"",M236&lt;I236,N236=""),Listes!$A$72,IF(AND(Q236="",OR(J236&lt;&gt;"",K236&lt;&gt;"",L236&lt;&gt;"")),Listes!$A$73,""))))))</f>
        <v/>
      </c>
      <c r="Q236" s="277"/>
      <c r="R236" s="317">
        <f t="shared" si="11"/>
        <v>0</v>
      </c>
    </row>
    <row r="237" spans="1:18" ht="24.75" customHeight="1" x14ac:dyDescent="0.25">
      <c r="A237" s="121">
        <v>231</v>
      </c>
      <c r="B237" s="118" t="str">
        <f>IF('Dépenses sur factures'!B237="","",'Dépenses sur factures'!B237)</f>
        <v/>
      </c>
      <c r="C237" s="186" t="str">
        <f>IF('Dépenses sur factures'!C237="","",'Dépenses sur factures'!C237)</f>
        <v/>
      </c>
      <c r="D237" s="186" t="str">
        <f>IF('Dépenses sur factures'!D237="","",'Dépenses sur factures'!D237)</f>
        <v/>
      </c>
      <c r="E237" s="118" t="str">
        <f>IF('Dépenses sur factures'!E237="","",'Dépenses sur factures'!E237)</f>
        <v/>
      </c>
      <c r="F237" s="118" t="str">
        <f>IF('Dépenses sur factures'!F237="","",'Dépenses sur factures'!F237)</f>
        <v/>
      </c>
      <c r="G237" s="282" t="str">
        <f>IF('Dépenses sur factures'!G237="","",'Dépenses sur factures'!G237)</f>
        <v/>
      </c>
      <c r="H237" s="282" t="str">
        <f>IF('Dépenses sur factures'!H237="","",'Dépenses sur factures'!H237)</f>
        <v/>
      </c>
      <c r="I237" s="120" t="str">
        <f>IF('Dépenses sur factures'!I237="","",'Dépenses sur factures'!I237)</f>
        <v/>
      </c>
      <c r="J237" s="101"/>
      <c r="K237" s="283" t="str">
        <f t="shared" si="9"/>
        <v/>
      </c>
      <c r="L237" s="283" t="str">
        <f t="shared" si="10"/>
        <v/>
      </c>
      <c r="M237" s="101"/>
      <c r="N237" s="182"/>
      <c r="O237" s="183"/>
      <c r="P237" s="287" t="str">
        <f>IF(AND(OR(J237="KO",M237&lt;&gt;""),OR(J237="",K237="",L237="")),Listes!$A$68,IF(AND(M237="",J237&lt;&gt;""),Listes!$A$69,IF(AND(I237&lt;M237,O237=""),Listes!$A$70,IF(AND(L237&lt;K237,O237=""),Listes!$A$71,IF(AND(M237&lt;&gt;"",M237&lt;I237,N237=""),Listes!$A$72,IF(AND(Q237="",OR(J237&lt;&gt;"",K237&lt;&gt;"",L237&lt;&gt;"")),Listes!$A$73,""))))))</f>
        <v/>
      </c>
      <c r="Q237" s="277"/>
      <c r="R237" s="317">
        <f t="shared" si="11"/>
        <v>0</v>
      </c>
    </row>
    <row r="238" spans="1:18" ht="24.75" customHeight="1" x14ac:dyDescent="0.25">
      <c r="A238" s="121">
        <v>232</v>
      </c>
      <c r="B238" s="118" t="str">
        <f>IF('Dépenses sur factures'!B238="","",'Dépenses sur factures'!B238)</f>
        <v/>
      </c>
      <c r="C238" s="186" t="str">
        <f>IF('Dépenses sur factures'!C238="","",'Dépenses sur factures'!C238)</f>
        <v/>
      </c>
      <c r="D238" s="186" t="str">
        <f>IF('Dépenses sur factures'!D238="","",'Dépenses sur factures'!D238)</f>
        <v/>
      </c>
      <c r="E238" s="118" t="str">
        <f>IF('Dépenses sur factures'!E238="","",'Dépenses sur factures'!E238)</f>
        <v/>
      </c>
      <c r="F238" s="118" t="str">
        <f>IF('Dépenses sur factures'!F238="","",'Dépenses sur factures'!F238)</f>
        <v/>
      </c>
      <c r="G238" s="282" t="str">
        <f>IF('Dépenses sur factures'!G238="","",'Dépenses sur factures'!G238)</f>
        <v/>
      </c>
      <c r="H238" s="282" t="str">
        <f>IF('Dépenses sur factures'!H238="","",'Dépenses sur factures'!H238)</f>
        <v/>
      </c>
      <c r="I238" s="120" t="str">
        <f>IF('Dépenses sur factures'!I238="","",'Dépenses sur factures'!I238)</f>
        <v/>
      </c>
      <c r="J238" s="101"/>
      <c r="K238" s="283" t="str">
        <f t="shared" si="9"/>
        <v/>
      </c>
      <c r="L238" s="283" t="str">
        <f t="shared" si="10"/>
        <v/>
      </c>
      <c r="M238" s="101"/>
      <c r="N238" s="182"/>
      <c r="O238" s="183"/>
      <c r="P238" s="287" t="str">
        <f>IF(AND(OR(J238="KO",M238&lt;&gt;""),OR(J238="",K238="",L238="")),Listes!$A$68,IF(AND(M238="",J238&lt;&gt;""),Listes!$A$69,IF(AND(I238&lt;M238,O238=""),Listes!$A$70,IF(AND(L238&lt;K238,O238=""),Listes!$A$71,IF(AND(M238&lt;&gt;"",M238&lt;I238,N238=""),Listes!$A$72,IF(AND(Q238="",OR(J238&lt;&gt;"",K238&lt;&gt;"",L238&lt;&gt;"")),Listes!$A$73,""))))))</f>
        <v/>
      </c>
      <c r="Q238" s="277"/>
      <c r="R238" s="317">
        <f t="shared" si="11"/>
        <v>0</v>
      </c>
    </row>
    <row r="239" spans="1:18" ht="24.75" customHeight="1" x14ac:dyDescent="0.25">
      <c r="A239" s="121">
        <v>233</v>
      </c>
      <c r="B239" s="118" t="str">
        <f>IF('Dépenses sur factures'!B239="","",'Dépenses sur factures'!B239)</f>
        <v/>
      </c>
      <c r="C239" s="186" t="str">
        <f>IF('Dépenses sur factures'!C239="","",'Dépenses sur factures'!C239)</f>
        <v/>
      </c>
      <c r="D239" s="186" t="str">
        <f>IF('Dépenses sur factures'!D239="","",'Dépenses sur factures'!D239)</f>
        <v/>
      </c>
      <c r="E239" s="118" t="str">
        <f>IF('Dépenses sur factures'!E239="","",'Dépenses sur factures'!E239)</f>
        <v/>
      </c>
      <c r="F239" s="118" t="str">
        <f>IF('Dépenses sur factures'!F239="","",'Dépenses sur factures'!F239)</f>
        <v/>
      </c>
      <c r="G239" s="282" t="str">
        <f>IF('Dépenses sur factures'!G239="","",'Dépenses sur factures'!G239)</f>
        <v/>
      </c>
      <c r="H239" s="282" t="str">
        <f>IF('Dépenses sur factures'!H239="","",'Dépenses sur factures'!H239)</f>
        <v/>
      </c>
      <c r="I239" s="120" t="str">
        <f>IF('Dépenses sur factures'!I239="","",'Dépenses sur factures'!I239)</f>
        <v/>
      </c>
      <c r="J239" s="101"/>
      <c r="K239" s="283" t="str">
        <f t="shared" si="9"/>
        <v/>
      </c>
      <c r="L239" s="283" t="str">
        <f t="shared" si="10"/>
        <v/>
      </c>
      <c r="M239" s="101"/>
      <c r="N239" s="182"/>
      <c r="O239" s="183"/>
      <c r="P239" s="287" t="str">
        <f>IF(AND(OR(J239="KO",M239&lt;&gt;""),OR(J239="",K239="",L239="")),Listes!$A$68,IF(AND(M239="",J239&lt;&gt;""),Listes!$A$69,IF(AND(I239&lt;M239,O239=""),Listes!$A$70,IF(AND(L239&lt;K239,O239=""),Listes!$A$71,IF(AND(M239&lt;&gt;"",M239&lt;I239,N239=""),Listes!$A$72,IF(AND(Q239="",OR(J239&lt;&gt;"",K239&lt;&gt;"",L239&lt;&gt;"")),Listes!$A$73,""))))))</f>
        <v/>
      </c>
      <c r="Q239" s="277"/>
      <c r="R239" s="317">
        <f t="shared" si="11"/>
        <v>0</v>
      </c>
    </row>
    <row r="240" spans="1:18" ht="24.75" customHeight="1" x14ac:dyDescent="0.25">
      <c r="A240" s="121">
        <v>234</v>
      </c>
      <c r="B240" s="118" t="str">
        <f>IF('Dépenses sur factures'!B240="","",'Dépenses sur factures'!B240)</f>
        <v/>
      </c>
      <c r="C240" s="186" t="str">
        <f>IF('Dépenses sur factures'!C240="","",'Dépenses sur factures'!C240)</f>
        <v/>
      </c>
      <c r="D240" s="186" t="str">
        <f>IF('Dépenses sur factures'!D240="","",'Dépenses sur factures'!D240)</f>
        <v/>
      </c>
      <c r="E240" s="118" t="str">
        <f>IF('Dépenses sur factures'!E240="","",'Dépenses sur factures'!E240)</f>
        <v/>
      </c>
      <c r="F240" s="118" t="str">
        <f>IF('Dépenses sur factures'!F240="","",'Dépenses sur factures'!F240)</f>
        <v/>
      </c>
      <c r="G240" s="282" t="str">
        <f>IF('Dépenses sur factures'!G240="","",'Dépenses sur factures'!G240)</f>
        <v/>
      </c>
      <c r="H240" s="282" t="str">
        <f>IF('Dépenses sur factures'!H240="","",'Dépenses sur factures'!H240)</f>
        <v/>
      </c>
      <c r="I240" s="120" t="str">
        <f>IF('Dépenses sur factures'!I240="","",'Dépenses sur factures'!I240)</f>
        <v/>
      </c>
      <c r="J240" s="101"/>
      <c r="K240" s="283" t="str">
        <f t="shared" si="9"/>
        <v/>
      </c>
      <c r="L240" s="283" t="str">
        <f t="shared" si="10"/>
        <v/>
      </c>
      <c r="M240" s="101"/>
      <c r="N240" s="182"/>
      <c r="O240" s="183"/>
      <c r="P240" s="287" t="str">
        <f>IF(AND(OR(J240="KO",M240&lt;&gt;""),OR(J240="",K240="",L240="")),Listes!$A$68,IF(AND(M240="",J240&lt;&gt;""),Listes!$A$69,IF(AND(I240&lt;M240,O240=""),Listes!$A$70,IF(AND(L240&lt;K240,O240=""),Listes!$A$71,IF(AND(M240&lt;&gt;"",M240&lt;I240,N240=""),Listes!$A$72,IF(AND(Q240="",OR(J240&lt;&gt;"",K240&lt;&gt;"",L240&lt;&gt;"")),Listes!$A$73,""))))))</f>
        <v/>
      </c>
      <c r="Q240" s="277"/>
      <c r="R240" s="317">
        <f t="shared" si="11"/>
        <v>0</v>
      </c>
    </row>
    <row r="241" spans="1:18" ht="24.75" customHeight="1" x14ac:dyDescent="0.25">
      <c r="A241" s="121">
        <v>235</v>
      </c>
      <c r="B241" s="118" t="str">
        <f>IF('Dépenses sur factures'!B241="","",'Dépenses sur factures'!B241)</f>
        <v/>
      </c>
      <c r="C241" s="186" t="str">
        <f>IF('Dépenses sur factures'!C241="","",'Dépenses sur factures'!C241)</f>
        <v/>
      </c>
      <c r="D241" s="186" t="str">
        <f>IF('Dépenses sur factures'!D241="","",'Dépenses sur factures'!D241)</f>
        <v/>
      </c>
      <c r="E241" s="118" t="str">
        <f>IF('Dépenses sur factures'!E241="","",'Dépenses sur factures'!E241)</f>
        <v/>
      </c>
      <c r="F241" s="118" t="str">
        <f>IF('Dépenses sur factures'!F241="","",'Dépenses sur factures'!F241)</f>
        <v/>
      </c>
      <c r="G241" s="282" t="str">
        <f>IF('Dépenses sur factures'!G241="","",'Dépenses sur factures'!G241)</f>
        <v/>
      </c>
      <c r="H241" s="282" t="str">
        <f>IF('Dépenses sur factures'!H241="","",'Dépenses sur factures'!H241)</f>
        <v/>
      </c>
      <c r="I241" s="120" t="str">
        <f>IF('Dépenses sur factures'!I241="","",'Dépenses sur factures'!I241)</f>
        <v/>
      </c>
      <c r="J241" s="101"/>
      <c r="K241" s="283" t="str">
        <f t="shared" si="9"/>
        <v/>
      </c>
      <c r="L241" s="283" t="str">
        <f t="shared" si="10"/>
        <v/>
      </c>
      <c r="M241" s="101"/>
      <c r="N241" s="182"/>
      <c r="O241" s="183"/>
      <c r="P241" s="287" t="str">
        <f>IF(AND(OR(J241="KO",M241&lt;&gt;""),OR(J241="",K241="",L241="")),Listes!$A$68,IF(AND(M241="",J241&lt;&gt;""),Listes!$A$69,IF(AND(I241&lt;M241,O241=""),Listes!$A$70,IF(AND(L241&lt;K241,O241=""),Listes!$A$71,IF(AND(M241&lt;&gt;"",M241&lt;I241,N241=""),Listes!$A$72,IF(AND(Q241="",OR(J241&lt;&gt;"",K241&lt;&gt;"",L241&lt;&gt;"")),Listes!$A$73,""))))))</f>
        <v/>
      </c>
      <c r="Q241" s="277"/>
      <c r="R241" s="317">
        <f t="shared" si="11"/>
        <v>0</v>
      </c>
    </row>
    <row r="242" spans="1:18" ht="24.75" customHeight="1" x14ac:dyDescent="0.25">
      <c r="A242" s="121">
        <v>236</v>
      </c>
      <c r="B242" s="118" t="str">
        <f>IF('Dépenses sur factures'!B242="","",'Dépenses sur factures'!B242)</f>
        <v/>
      </c>
      <c r="C242" s="186" t="str">
        <f>IF('Dépenses sur factures'!C242="","",'Dépenses sur factures'!C242)</f>
        <v/>
      </c>
      <c r="D242" s="186" t="str">
        <f>IF('Dépenses sur factures'!D242="","",'Dépenses sur factures'!D242)</f>
        <v/>
      </c>
      <c r="E242" s="118" t="str">
        <f>IF('Dépenses sur factures'!E242="","",'Dépenses sur factures'!E242)</f>
        <v/>
      </c>
      <c r="F242" s="118" t="str">
        <f>IF('Dépenses sur factures'!F242="","",'Dépenses sur factures'!F242)</f>
        <v/>
      </c>
      <c r="G242" s="282" t="str">
        <f>IF('Dépenses sur factures'!G242="","",'Dépenses sur factures'!G242)</f>
        <v/>
      </c>
      <c r="H242" s="282" t="str">
        <f>IF('Dépenses sur factures'!H242="","",'Dépenses sur factures'!H242)</f>
        <v/>
      </c>
      <c r="I242" s="120" t="str">
        <f>IF('Dépenses sur factures'!I242="","",'Dépenses sur factures'!I242)</f>
        <v/>
      </c>
      <c r="J242" s="101"/>
      <c r="K242" s="283" t="str">
        <f t="shared" si="9"/>
        <v/>
      </c>
      <c r="L242" s="283" t="str">
        <f t="shared" si="10"/>
        <v/>
      </c>
      <c r="M242" s="101"/>
      <c r="N242" s="182"/>
      <c r="O242" s="183"/>
      <c r="P242" s="287" t="str">
        <f>IF(AND(OR(J242="KO",M242&lt;&gt;""),OR(J242="",K242="",L242="")),Listes!$A$68,IF(AND(M242="",J242&lt;&gt;""),Listes!$A$69,IF(AND(I242&lt;M242,O242=""),Listes!$A$70,IF(AND(L242&lt;K242,O242=""),Listes!$A$71,IF(AND(M242&lt;&gt;"",M242&lt;I242,N242=""),Listes!$A$72,IF(AND(Q242="",OR(J242&lt;&gt;"",K242&lt;&gt;"",L242&lt;&gt;"")),Listes!$A$73,""))))))</f>
        <v/>
      </c>
      <c r="Q242" s="277"/>
      <c r="R242" s="317">
        <f t="shared" si="11"/>
        <v>0</v>
      </c>
    </row>
    <row r="243" spans="1:18" ht="24.75" customHeight="1" x14ac:dyDescent="0.25">
      <c r="A243" s="121">
        <v>237</v>
      </c>
      <c r="B243" s="118" t="str">
        <f>IF('Dépenses sur factures'!B243="","",'Dépenses sur factures'!B243)</f>
        <v/>
      </c>
      <c r="C243" s="186" t="str">
        <f>IF('Dépenses sur factures'!C243="","",'Dépenses sur factures'!C243)</f>
        <v/>
      </c>
      <c r="D243" s="186" t="str">
        <f>IF('Dépenses sur factures'!D243="","",'Dépenses sur factures'!D243)</f>
        <v/>
      </c>
      <c r="E243" s="118" t="str">
        <f>IF('Dépenses sur factures'!E243="","",'Dépenses sur factures'!E243)</f>
        <v/>
      </c>
      <c r="F243" s="118" t="str">
        <f>IF('Dépenses sur factures'!F243="","",'Dépenses sur factures'!F243)</f>
        <v/>
      </c>
      <c r="G243" s="282" t="str">
        <f>IF('Dépenses sur factures'!G243="","",'Dépenses sur factures'!G243)</f>
        <v/>
      </c>
      <c r="H243" s="282" t="str">
        <f>IF('Dépenses sur factures'!H243="","",'Dépenses sur factures'!H243)</f>
        <v/>
      </c>
      <c r="I243" s="120" t="str">
        <f>IF('Dépenses sur factures'!I243="","",'Dépenses sur factures'!I243)</f>
        <v/>
      </c>
      <c r="J243" s="101"/>
      <c r="K243" s="283" t="str">
        <f t="shared" si="9"/>
        <v/>
      </c>
      <c r="L243" s="283" t="str">
        <f t="shared" si="10"/>
        <v/>
      </c>
      <c r="M243" s="101"/>
      <c r="N243" s="182"/>
      <c r="O243" s="183"/>
      <c r="P243" s="287" t="str">
        <f>IF(AND(OR(J243="KO",M243&lt;&gt;""),OR(J243="",K243="",L243="")),Listes!$A$68,IF(AND(M243="",J243&lt;&gt;""),Listes!$A$69,IF(AND(I243&lt;M243,O243=""),Listes!$A$70,IF(AND(L243&lt;K243,O243=""),Listes!$A$71,IF(AND(M243&lt;&gt;"",M243&lt;I243,N243=""),Listes!$A$72,IF(AND(Q243="",OR(J243&lt;&gt;"",K243&lt;&gt;"",L243&lt;&gt;"")),Listes!$A$73,""))))))</f>
        <v/>
      </c>
      <c r="Q243" s="277"/>
      <c r="R243" s="317">
        <f t="shared" si="11"/>
        <v>0</v>
      </c>
    </row>
    <row r="244" spans="1:18" ht="24.75" customHeight="1" x14ac:dyDescent="0.25">
      <c r="A244" s="121">
        <v>238</v>
      </c>
      <c r="B244" s="118" t="str">
        <f>IF('Dépenses sur factures'!B244="","",'Dépenses sur factures'!B244)</f>
        <v/>
      </c>
      <c r="C244" s="186" t="str">
        <f>IF('Dépenses sur factures'!C244="","",'Dépenses sur factures'!C244)</f>
        <v/>
      </c>
      <c r="D244" s="186" t="str">
        <f>IF('Dépenses sur factures'!D244="","",'Dépenses sur factures'!D244)</f>
        <v/>
      </c>
      <c r="E244" s="118" t="str">
        <f>IF('Dépenses sur factures'!E244="","",'Dépenses sur factures'!E244)</f>
        <v/>
      </c>
      <c r="F244" s="118" t="str">
        <f>IF('Dépenses sur factures'!F244="","",'Dépenses sur factures'!F244)</f>
        <v/>
      </c>
      <c r="G244" s="282" t="str">
        <f>IF('Dépenses sur factures'!G244="","",'Dépenses sur factures'!G244)</f>
        <v/>
      </c>
      <c r="H244" s="282" t="str">
        <f>IF('Dépenses sur factures'!H244="","",'Dépenses sur factures'!H244)</f>
        <v/>
      </c>
      <c r="I244" s="120" t="str">
        <f>IF('Dépenses sur factures'!I244="","",'Dépenses sur factures'!I244)</f>
        <v/>
      </c>
      <c r="J244" s="101"/>
      <c r="K244" s="283" t="str">
        <f t="shared" si="9"/>
        <v/>
      </c>
      <c r="L244" s="283" t="str">
        <f t="shared" si="10"/>
        <v/>
      </c>
      <c r="M244" s="101"/>
      <c r="N244" s="182"/>
      <c r="O244" s="183"/>
      <c r="P244" s="287" t="str">
        <f>IF(AND(OR(J244="KO",M244&lt;&gt;""),OR(J244="",K244="",L244="")),Listes!$A$68,IF(AND(M244="",J244&lt;&gt;""),Listes!$A$69,IF(AND(I244&lt;M244,O244=""),Listes!$A$70,IF(AND(L244&lt;K244,O244=""),Listes!$A$71,IF(AND(M244&lt;&gt;"",M244&lt;I244,N244=""),Listes!$A$72,IF(AND(Q244="",OR(J244&lt;&gt;"",K244&lt;&gt;"",L244&lt;&gt;"")),Listes!$A$73,""))))))</f>
        <v/>
      </c>
      <c r="Q244" s="277"/>
      <c r="R244" s="317">
        <f t="shared" si="11"/>
        <v>0</v>
      </c>
    </row>
    <row r="245" spans="1:18" ht="24.75" customHeight="1" x14ac:dyDescent="0.25">
      <c r="A245" s="121">
        <v>239</v>
      </c>
      <c r="B245" s="118" t="str">
        <f>IF('Dépenses sur factures'!B245="","",'Dépenses sur factures'!B245)</f>
        <v/>
      </c>
      <c r="C245" s="186" t="str">
        <f>IF('Dépenses sur factures'!C245="","",'Dépenses sur factures'!C245)</f>
        <v/>
      </c>
      <c r="D245" s="186" t="str">
        <f>IF('Dépenses sur factures'!D245="","",'Dépenses sur factures'!D245)</f>
        <v/>
      </c>
      <c r="E245" s="118" t="str">
        <f>IF('Dépenses sur factures'!E245="","",'Dépenses sur factures'!E245)</f>
        <v/>
      </c>
      <c r="F245" s="118" t="str">
        <f>IF('Dépenses sur factures'!F245="","",'Dépenses sur factures'!F245)</f>
        <v/>
      </c>
      <c r="G245" s="282" t="str">
        <f>IF('Dépenses sur factures'!G245="","",'Dépenses sur factures'!G245)</f>
        <v/>
      </c>
      <c r="H245" s="282" t="str">
        <f>IF('Dépenses sur factures'!H245="","",'Dépenses sur factures'!H245)</f>
        <v/>
      </c>
      <c r="I245" s="120" t="str">
        <f>IF('Dépenses sur factures'!I245="","",'Dépenses sur factures'!I245)</f>
        <v/>
      </c>
      <c r="J245" s="101"/>
      <c r="K245" s="283" t="str">
        <f t="shared" si="9"/>
        <v/>
      </c>
      <c r="L245" s="283" t="str">
        <f t="shared" si="10"/>
        <v/>
      </c>
      <c r="M245" s="101"/>
      <c r="N245" s="182"/>
      <c r="O245" s="183"/>
      <c r="P245" s="287" t="str">
        <f>IF(AND(OR(J245="KO",M245&lt;&gt;""),OR(J245="",K245="",L245="")),Listes!$A$68,IF(AND(M245="",J245&lt;&gt;""),Listes!$A$69,IF(AND(I245&lt;M245,O245=""),Listes!$A$70,IF(AND(L245&lt;K245,O245=""),Listes!$A$71,IF(AND(M245&lt;&gt;"",M245&lt;I245,N245=""),Listes!$A$72,IF(AND(Q245="",OR(J245&lt;&gt;"",K245&lt;&gt;"",L245&lt;&gt;"")),Listes!$A$73,""))))))</f>
        <v/>
      </c>
      <c r="Q245" s="277"/>
      <c r="R245" s="317">
        <f t="shared" si="11"/>
        <v>0</v>
      </c>
    </row>
    <row r="246" spans="1:18" ht="24.75" customHeight="1" x14ac:dyDescent="0.25">
      <c r="A246" s="121">
        <v>240</v>
      </c>
      <c r="B246" s="118" t="str">
        <f>IF('Dépenses sur factures'!B246="","",'Dépenses sur factures'!B246)</f>
        <v/>
      </c>
      <c r="C246" s="186" t="str">
        <f>IF('Dépenses sur factures'!C246="","",'Dépenses sur factures'!C246)</f>
        <v/>
      </c>
      <c r="D246" s="186" t="str">
        <f>IF('Dépenses sur factures'!D246="","",'Dépenses sur factures'!D246)</f>
        <v/>
      </c>
      <c r="E246" s="118" t="str">
        <f>IF('Dépenses sur factures'!E246="","",'Dépenses sur factures'!E246)</f>
        <v/>
      </c>
      <c r="F246" s="118" t="str">
        <f>IF('Dépenses sur factures'!F246="","",'Dépenses sur factures'!F246)</f>
        <v/>
      </c>
      <c r="G246" s="282" t="str">
        <f>IF('Dépenses sur factures'!G246="","",'Dépenses sur factures'!G246)</f>
        <v/>
      </c>
      <c r="H246" s="282" t="str">
        <f>IF('Dépenses sur factures'!H246="","",'Dépenses sur factures'!H246)</f>
        <v/>
      </c>
      <c r="I246" s="120" t="str">
        <f>IF('Dépenses sur factures'!I246="","",'Dépenses sur factures'!I246)</f>
        <v/>
      </c>
      <c r="J246" s="101"/>
      <c r="K246" s="283" t="str">
        <f t="shared" si="9"/>
        <v/>
      </c>
      <c r="L246" s="283" t="str">
        <f t="shared" si="10"/>
        <v/>
      </c>
      <c r="M246" s="101"/>
      <c r="N246" s="182"/>
      <c r="O246" s="183"/>
      <c r="P246" s="287" t="str">
        <f>IF(AND(OR(J246="KO",M246&lt;&gt;""),OR(J246="",K246="",L246="")),Listes!$A$68,IF(AND(M246="",J246&lt;&gt;""),Listes!$A$69,IF(AND(I246&lt;M246,O246=""),Listes!$A$70,IF(AND(L246&lt;K246,O246=""),Listes!$A$71,IF(AND(M246&lt;&gt;"",M246&lt;I246,N246=""),Listes!$A$72,IF(AND(Q246="",OR(J246&lt;&gt;"",K246&lt;&gt;"",L246&lt;&gt;"")),Listes!$A$73,""))))))</f>
        <v/>
      </c>
      <c r="Q246" s="277"/>
      <c r="R246" s="317">
        <f t="shared" si="11"/>
        <v>0</v>
      </c>
    </row>
    <row r="247" spans="1:18" ht="24.75" customHeight="1" x14ac:dyDescent="0.25">
      <c r="A247" s="121">
        <v>241</v>
      </c>
      <c r="B247" s="118" t="str">
        <f>IF('Dépenses sur factures'!B247="","",'Dépenses sur factures'!B247)</f>
        <v/>
      </c>
      <c r="C247" s="186" t="str">
        <f>IF('Dépenses sur factures'!C247="","",'Dépenses sur factures'!C247)</f>
        <v/>
      </c>
      <c r="D247" s="186" t="str">
        <f>IF('Dépenses sur factures'!D247="","",'Dépenses sur factures'!D247)</f>
        <v/>
      </c>
      <c r="E247" s="118" t="str">
        <f>IF('Dépenses sur factures'!E247="","",'Dépenses sur factures'!E247)</f>
        <v/>
      </c>
      <c r="F247" s="118" t="str">
        <f>IF('Dépenses sur factures'!F247="","",'Dépenses sur factures'!F247)</f>
        <v/>
      </c>
      <c r="G247" s="282" t="str">
        <f>IF('Dépenses sur factures'!G247="","",'Dépenses sur factures'!G247)</f>
        <v/>
      </c>
      <c r="H247" s="282" t="str">
        <f>IF('Dépenses sur factures'!H247="","",'Dépenses sur factures'!H247)</f>
        <v/>
      </c>
      <c r="I247" s="120" t="str">
        <f>IF('Dépenses sur factures'!I247="","",'Dépenses sur factures'!I247)</f>
        <v/>
      </c>
      <c r="J247" s="101"/>
      <c r="K247" s="283" t="str">
        <f t="shared" si="9"/>
        <v/>
      </c>
      <c r="L247" s="283" t="str">
        <f t="shared" si="10"/>
        <v/>
      </c>
      <c r="M247" s="101"/>
      <c r="N247" s="182"/>
      <c r="O247" s="183"/>
      <c r="P247" s="287" t="str">
        <f>IF(AND(OR(J247="KO",M247&lt;&gt;""),OR(J247="",K247="",L247="")),Listes!$A$68,IF(AND(M247="",J247&lt;&gt;""),Listes!$A$69,IF(AND(I247&lt;M247,O247=""),Listes!$A$70,IF(AND(L247&lt;K247,O247=""),Listes!$A$71,IF(AND(M247&lt;&gt;"",M247&lt;I247,N247=""),Listes!$A$72,IF(AND(Q247="",OR(J247&lt;&gt;"",K247&lt;&gt;"",L247&lt;&gt;"")),Listes!$A$73,""))))))</f>
        <v/>
      </c>
      <c r="Q247" s="277"/>
      <c r="R247" s="317">
        <f t="shared" si="11"/>
        <v>0</v>
      </c>
    </row>
    <row r="248" spans="1:18" ht="24.75" customHeight="1" x14ac:dyDescent="0.25">
      <c r="A248" s="121">
        <v>242</v>
      </c>
      <c r="B248" s="118" t="str">
        <f>IF('Dépenses sur factures'!B248="","",'Dépenses sur factures'!B248)</f>
        <v/>
      </c>
      <c r="C248" s="186" t="str">
        <f>IF('Dépenses sur factures'!C248="","",'Dépenses sur factures'!C248)</f>
        <v/>
      </c>
      <c r="D248" s="186" t="str">
        <f>IF('Dépenses sur factures'!D248="","",'Dépenses sur factures'!D248)</f>
        <v/>
      </c>
      <c r="E248" s="118" t="str">
        <f>IF('Dépenses sur factures'!E248="","",'Dépenses sur factures'!E248)</f>
        <v/>
      </c>
      <c r="F248" s="118" t="str">
        <f>IF('Dépenses sur factures'!F248="","",'Dépenses sur factures'!F248)</f>
        <v/>
      </c>
      <c r="G248" s="282" t="str">
        <f>IF('Dépenses sur factures'!G248="","",'Dépenses sur factures'!G248)</f>
        <v/>
      </c>
      <c r="H248" s="282" t="str">
        <f>IF('Dépenses sur factures'!H248="","",'Dépenses sur factures'!H248)</f>
        <v/>
      </c>
      <c r="I248" s="120" t="str">
        <f>IF('Dépenses sur factures'!I248="","",'Dépenses sur factures'!I248)</f>
        <v/>
      </c>
      <c r="J248" s="101"/>
      <c r="K248" s="283" t="str">
        <f t="shared" si="9"/>
        <v/>
      </c>
      <c r="L248" s="283" t="str">
        <f t="shared" si="10"/>
        <v/>
      </c>
      <c r="M248" s="101"/>
      <c r="N248" s="182"/>
      <c r="O248" s="183"/>
      <c r="P248" s="287" t="str">
        <f>IF(AND(OR(J248="KO",M248&lt;&gt;""),OR(J248="",K248="",L248="")),Listes!$A$68,IF(AND(M248="",J248&lt;&gt;""),Listes!$A$69,IF(AND(I248&lt;M248,O248=""),Listes!$A$70,IF(AND(L248&lt;K248,O248=""),Listes!$A$71,IF(AND(M248&lt;&gt;"",M248&lt;I248,N248=""),Listes!$A$72,IF(AND(Q248="",OR(J248&lt;&gt;"",K248&lt;&gt;"",L248&lt;&gt;"")),Listes!$A$73,""))))))</f>
        <v/>
      </c>
      <c r="Q248" s="277"/>
      <c r="R248" s="317">
        <f t="shared" si="11"/>
        <v>0</v>
      </c>
    </row>
    <row r="249" spans="1:18" ht="24.75" customHeight="1" x14ac:dyDescent="0.25">
      <c r="A249" s="121">
        <v>243</v>
      </c>
      <c r="B249" s="118" t="str">
        <f>IF('Dépenses sur factures'!B249="","",'Dépenses sur factures'!B249)</f>
        <v/>
      </c>
      <c r="C249" s="186" t="str">
        <f>IF('Dépenses sur factures'!C249="","",'Dépenses sur factures'!C249)</f>
        <v/>
      </c>
      <c r="D249" s="186" t="str">
        <f>IF('Dépenses sur factures'!D249="","",'Dépenses sur factures'!D249)</f>
        <v/>
      </c>
      <c r="E249" s="118" t="str">
        <f>IF('Dépenses sur factures'!E249="","",'Dépenses sur factures'!E249)</f>
        <v/>
      </c>
      <c r="F249" s="118" t="str">
        <f>IF('Dépenses sur factures'!F249="","",'Dépenses sur factures'!F249)</f>
        <v/>
      </c>
      <c r="G249" s="282" t="str">
        <f>IF('Dépenses sur factures'!G249="","",'Dépenses sur factures'!G249)</f>
        <v/>
      </c>
      <c r="H249" s="282" t="str">
        <f>IF('Dépenses sur factures'!H249="","",'Dépenses sur factures'!H249)</f>
        <v/>
      </c>
      <c r="I249" s="120" t="str">
        <f>IF('Dépenses sur factures'!I249="","",'Dépenses sur factures'!I249)</f>
        <v/>
      </c>
      <c r="J249" s="101"/>
      <c r="K249" s="283" t="str">
        <f t="shared" si="9"/>
        <v/>
      </c>
      <c r="L249" s="283" t="str">
        <f t="shared" si="10"/>
        <v/>
      </c>
      <c r="M249" s="101"/>
      <c r="N249" s="182"/>
      <c r="O249" s="183"/>
      <c r="P249" s="287" t="str">
        <f>IF(AND(OR(J249="KO",M249&lt;&gt;""),OR(J249="",K249="",L249="")),Listes!$A$68,IF(AND(M249="",J249&lt;&gt;""),Listes!$A$69,IF(AND(I249&lt;M249,O249=""),Listes!$A$70,IF(AND(L249&lt;K249,O249=""),Listes!$A$71,IF(AND(M249&lt;&gt;"",M249&lt;I249,N249=""),Listes!$A$72,IF(AND(Q249="",OR(J249&lt;&gt;"",K249&lt;&gt;"",L249&lt;&gt;"")),Listes!$A$73,""))))))</f>
        <v/>
      </c>
      <c r="Q249" s="277"/>
      <c r="R249" s="317">
        <f t="shared" si="11"/>
        <v>0</v>
      </c>
    </row>
    <row r="250" spans="1:18" ht="24.75" customHeight="1" x14ac:dyDescent="0.25">
      <c r="A250" s="121">
        <v>244</v>
      </c>
      <c r="B250" s="118" t="str">
        <f>IF('Dépenses sur factures'!B250="","",'Dépenses sur factures'!B250)</f>
        <v/>
      </c>
      <c r="C250" s="186" t="str">
        <f>IF('Dépenses sur factures'!C250="","",'Dépenses sur factures'!C250)</f>
        <v/>
      </c>
      <c r="D250" s="186" t="str">
        <f>IF('Dépenses sur factures'!D250="","",'Dépenses sur factures'!D250)</f>
        <v/>
      </c>
      <c r="E250" s="118" t="str">
        <f>IF('Dépenses sur factures'!E250="","",'Dépenses sur factures'!E250)</f>
        <v/>
      </c>
      <c r="F250" s="118" t="str">
        <f>IF('Dépenses sur factures'!F250="","",'Dépenses sur factures'!F250)</f>
        <v/>
      </c>
      <c r="G250" s="282" t="str">
        <f>IF('Dépenses sur factures'!G250="","",'Dépenses sur factures'!G250)</f>
        <v/>
      </c>
      <c r="H250" s="282" t="str">
        <f>IF('Dépenses sur factures'!H250="","",'Dépenses sur factures'!H250)</f>
        <v/>
      </c>
      <c r="I250" s="120" t="str">
        <f>IF('Dépenses sur factures'!I250="","",'Dépenses sur factures'!I250)</f>
        <v/>
      </c>
      <c r="J250" s="101"/>
      <c r="K250" s="283" t="str">
        <f t="shared" si="9"/>
        <v/>
      </c>
      <c r="L250" s="283" t="str">
        <f t="shared" si="10"/>
        <v/>
      </c>
      <c r="M250" s="101"/>
      <c r="N250" s="182"/>
      <c r="O250" s="183"/>
      <c r="P250" s="287" t="str">
        <f>IF(AND(OR(J250="KO",M250&lt;&gt;""),OR(J250="",K250="",L250="")),Listes!$A$68,IF(AND(M250="",J250&lt;&gt;""),Listes!$A$69,IF(AND(I250&lt;M250,O250=""),Listes!$A$70,IF(AND(L250&lt;K250,O250=""),Listes!$A$71,IF(AND(M250&lt;&gt;"",M250&lt;I250,N250=""),Listes!$A$72,IF(AND(Q250="",OR(J250&lt;&gt;"",K250&lt;&gt;"",L250&lt;&gt;"")),Listes!$A$73,""))))))</f>
        <v/>
      </c>
      <c r="Q250" s="277"/>
      <c r="R250" s="317">
        <f t="shared" si="11"/>
        <v>0</v>
      </c>
    </row>
    <row r="251" spans="1:18" ht="24.75" customHeight="1" x14ac:dyDescent="0.25">
      <c r="A251" s="121">
        <v>245</v>
      </c>
      <c r="B251" s="118" t="str">
        <f>IF('Dépenses sur factures'!B251="","",'Dépenses sur factures'!B251)</f>
        <v/>
      </c>
      <c r="C251" s="186" t="str">
        <f>IF('Dépenses sur factures'!C251="","",'Dépenses sur factures'!C251)</f>
        <v/>
      </c>
      <c r="D251" s="186" t="str">
        <f>IF('Dépenses sur factures'!D251="","",'Dépenses sur factures'!D251)</f>
        <v/>
      </c>
      <c r="E251" s="118" t="str">
        <f>IF('Dépenses sur factures'!E251="","",'Dépenses sur factures'!E251)</f>
        <v/>
      </c>
      <c r="F251" s="118" t="str">
        <f>IF('Dépenses sur factures'!F251="","",'Dépenses sur factures'!F251)</f>
        <v/>
      </c>
      <c r="G251" s="282" t="str">
        <f>IF('Dépenses sur factures'!G251="","",'Dépenses sur factures'!G251)</f>
        <v/>
      </c>
      <c r="H251" s="282" t="str">
        <f>IF('Dépenses sur factures'!H251="","",'Dépenses sur factures'!H251)</f>
        <v/>
      </c>
      <c r="I251" s="120" t="str">
        <f>IF('Dépenses sur factures'!I251="","",'Dépenses sur factures'!I251)</f>
        <v/>
      </c>
      <c r="J251" s="101"/>
      <c r="K251" s="283" t="str">
        <f t="shared" si="9"/>
        <v/>
      </c>
      <c r="L251" s="283" t="str">
        <f t="shared" si="10"/>
        <v/>
      </c>
      <c r="M251" s="101"/>
      <c r="N251" s="182"/>
      <c r="O251" s="183"/>
      <c r="P251" s="287" t="str">
        <f>IF(AND(OR(J251="KO",M251&lt;&gt;""),OR(J251="",K251="",L251="")),Listes!$A$68,IF(AND(M251="",J251&lt;&gt;""),Listes!$A$69,IF(AND(I251&lt;M251,O251=""),Listes!$A$70,IF(AND(L251&lt;K251,O251=""),Listes!$A$71,IF(AND(M251&lt;&gt;"",M251&lt;I251,N251=""),Listes!$A$72,IF(AND(Q251="",OR(J251&lt;&gt;"",K251&lt;&gt;"",L251&lt;&gt;"")),Listes!$A$73,""))))))</f>
        <v/>
      </c>
      <c r="Q251" s="277"/>
      <c r="R251" s="317">
        <f t="shared" si="11"/>
        <v>0</v>
      </c>
    </row>
    <row r="252" spans="1:18" ht="24.75" customHeight="1" x14ac:dyDescent="0.25">
      <c r="A252" s="121">
        <v>246</v>
      </c>
      <c r="B252" s="118" t="str">
        <f>IF('Dépenses sur factures'!B252="","",'Dépenses sur factures'!B252)</f>
        <v/>
      </c>
      <c r="C252" s="186" t="str">
        <f>IF('Dépenses sur factures'!C252="","",'Dépenses sur factures'!C252)</f>
        <v/>
      </c>
      <c r="D252" s="186" t="str">
        <f>IF('Dépenses sur factures'!D252="","",'Dépenses sur factures'!D252)</f>
        <v/>
      </c>
      <c r="E252" s="118" t="str">
        <f>IF('Dépenses sur factures'!E252="","",'Dépenses sur factures'!E252)</f>
        <v/>
      </c>
      <c r="F252" s="118" t="str">
        <f>IF('Dépenses sur factures'!F252="","",'Dépenses sur factures'!F252)</f>
        <v/>
      </c>
      <c r="G252" s="282" t="str">
        <f>IF('Dépenses sur factures'!G252="","",'Dépenses sur factures'!G252)</f>
        <v/>
      </c>
      <c r="H252" s="282" t="str">
        <f>IF('Dépenses sur factures'!H252="","",'Dépenses sur factures'!H252)</f>
        <v/>
      </c>
      <c r="I252" s="120" t="str">
        <f>IF('Dépenses sur factures'!I252="","",'Dépenses sur factures'!I252)</f>
        <v/>
      </c>
      <c r="J252" s="101"/>
      <c r="K252" s="283" t="str">
        <f t="shared" si="9"/>
        <v/>
      </c>
      <c r="L252" s="283" t="str">
        <f t="shared" si="10"/>
        <v/>
      </c>
      <c r="M252" s="101"/>
      <c r="N252" s="182"/>
      <c r="O252" s="183"/>
      <c r="P252" s="287" t="str">
        <f>IF(AND(OR(J252="KO",M252&lt;&gt;""),OR(J252="",K252="",L252="")),Listes!$A$68,IF(AND(M252="",J252&lt;&gt;""),Listes!$A$69,IF(AND(I252&lt;M252,O252=""),Listes!$A$70,IF(AND(L252&lt;K252,O252=""),Listes!$A$71,IF(AND(M252&lt;&gt;"",M252&lt;I252,N252=""),Listes!$A$72,IF(AND(Q252="",OR(J252&lt;&gt;"",K252&lt;&gt;"",L252&lt;&gt;"")),Listes!$A$73,""))))))</f>
        <v/>
      </c>
      <c r="Q252" s="277"/>
      <c r="R252" s="317">
        <f t="shared" si="11"/>
        <v>0</v>
      </c>
    </row>
    <row r="253" spans="1:18" ht="24.75" customHeight="1" x14ac:dyDescent="0.25">
      <c r="A253" s="121">
        <v>247</v>
      </c>
      <c r="B253" s="118" t="str">
        <f>IF('Dépenses sur factures'!B253="","",'Dépenses sur factures'!B253)</f>
        <v/>
      </c>
      <c r="C253" s="186" t="str">
        <f>IF('Dépenses sur factures'!C253="","",'Dépenses sur factures'!C253)</f>
        <v/>
      </c>
      <c r="D253" s="186" t="str">
        <f>IF('Dépenses sur factures'!D253="","",'Dépenses sur factures'!D253)</f>
        <v/>
      </c>
      <c r="E253" s="118" t="str">
        <f>IF('Dépenses sur factures'!E253="","",'Dépenses sur factures'!E253)</f>
        <v/>
      </c>
      <c r="F253" s="118" t="str">
        <f>IF('Dépenses sur factures'!F253="","",'Dépenses sur factures'!F253)</f>
        <v/>
      </c>
      <c r="G253" s="282" t="str">
        <f>IF('Dépenses sur factures'!G253="","",'Dépenses sur factures'!G253)</f>
        <v/>
      </c>
      <c r="H253" s="282" t="str">
        <f>IF('Dépenses sur factures'!H253="","",'Dépenses sur factures'!H253)</f>
        <v/>
      </c>
      <c r="I253" s="120" t="str">
        <f>IF('Dépenses sur factures'!I253="","",'Dépenses sur factures'!I253)</f>
        <v/>
      </c>
      <c r="J253" s="101"/>
      <c r="K253" s="283" t="str">
        <f t="shared" si="9"/>
        <v/>
      </c>
      <c r="L253" s="283" t="str">
        <f t="shared" si="10"/>
        <v/>
      </c>
      <c r="M253" s="101"/>
      <c r="N253" s="182"/>
      <c r="O253" s="183"/>
      <c r="P253" s="287" t="str">
        <f>IF(AND(OR(J253="KO",M253&lt;&gt;""),OR(J253="",K253="",L253="")),Listes!$A$68,IF(AND(M253="",J253&lt;&gt;""),Listes!$A$69,IF(AND(I253&lt;M253,O253=""),Listes!$A$70,IF(AND(L253&lt;K253,O253=""),Listes!$A$71,IF(AND(M253&lt;&gt;"",M253&lt;I253,N253=""),Listes!$A$72,IF(AND(Q253="",OR(J253&lt;&gt;"",K253&lt;&gt;"",L253&lt;&gt;"")),Listes!$A$73,""))))))</f>
        <v/>
      </c>
      <c r="Q253" s="277"/>
      <c r="R253" s="317">
        <f t="shared" si="11"/>
        <v>0</v>
      </c>
    </row>
    <row r="254" spans="1:18" ht="24.75" customHeight="1" x14ac:dyDescent="0.25">
      <c r="A254" s="121">
        <v>248</v>
      </c>
      <c r="B254" s="118" t="str">
        <f>IF('Dépenses sur factures'!B254="","",'Dépenses sur factures'!B254)</f>
        <v/>
      </c>
      <c r="C254" s="186" t="str">
        <f>IF('Dépenses sur factures'!C254="","",'Dépenses sur factures'!C254)</f>
        <v/>
      </c>
      <c r="D254" s="186" t="str">
        <f>IF('Dépenses sur factures'!D254="","",'Dépenses sur factures'!D254)</f>
        <v/>
      </c>
      <c r="E254" s="118" t="str">
        <f>IF('Dépenses sur factures'!E254="","",'Dépenses sur factures'!E254)</f>
        <v/>
      </c>
      <c r="F254" s="118" t="str">
        <f>IF('Dépenses sur factures'!F254="","",'Dépenses sur factures'!F254)</f>
        <v/>
      </c>
      <c r="G254" s="282" t="str">
        <f>IF('Dépenses sur factures'!G254="","",'Dépenses sur factures'!G254)</f>
        <v/>
      </c>
      <c r="H254" s="282" t="str">
        <f>IF('Dépenses sur factures'!H254="","",'Dépenses sur factures'!H254)</f>
        <v/>
      </c>
      <c r="I254" s="120" t="str">
        <f>IF('Dépenses sur factures'!I254="","",'Dépenses sur factures'!I254)</f>
        <v/>
      </c>
      <c r="J254" s="101"/>
      <c r="K254" s="283" t="str">
        <f t="shared" si="9"/>
        <v/>
      </c>
      <c r="L254" s="283" t="str">
        <f t="shared" si="10"/>
        <v/>
      </c>
      <c r="M254" s="101"/>
      <c r="N254" s="182"/>
      <c r="O254" s="183"/>
      <c r="P254" s="287" t="str">
        <f>IF(AND(OR(J254="KO",M254&lt;&gt;""),OR(J254="",K254="",L254="")),Listes!$A$68,IF(AND(M254="",J254&lt;&gt;""),Listes!$A$69,IF(AND(I254&lt;M254,O254=""),Listes!$A$70,IF(AND(L254&lt;K254,O254=""),Listes!$A$71,IF(AND(M254&lt;&gt;"",M254&lt;I254,N254=""),Listes!$A$72,IF(AND(Q254="",OR(J254&lt;&gt;"",K254&lt;&gt;"",L254&lt;&gt;"")),Listes!$A$73,""))))))</f>
        <v/>
      </c>
      <c r="Q254" s="277"/>
      <c r="R254" s="317">
        <f t="shared" si="11"/>
        <v>0</v>
      </c>
    </row>
    <row r="255" spans="1:18" ht="24.75" customHeight="1" x14ac:dyDescent="0.25">
      <c r="A255" s="121">
        <v>249</v>
      </c>
      <c r="B255" s="118" t="str">
        <f>IF('Dépenses sur factures'!B255="","",'Dépenses sur factures'!B255)</f>
        <v/>
      </c>
      <c r="C255" s="186" t="str">
        <f>IF('Dépenses sur factures'!C255="","",'Dépenses sur factures'!C255)</f>
        <v/>
      </c>
      <c r="D255" s="186" t="str">
        <f>IF('Dépenses sur factures'!D255="","",'Dépenses sur factures'!D255)</f>
        <v/>
      </c>
      <c r="E255" s="118" t="str">
        <f>IF('Dépenses sur factures'!E255="","",'Dépenses sur factures'!E255)</f>
        <v/>
      </c>
      <c r="F255" s="118" t="str">
        <f>IF('Dépenses sur factures'!F255="","",'Dépenses sur factures'!F255)</f>
        <v/>
      </c>
      <c r="G255" s="282" t="str">
        <f>IF('Dépenses sur factures'!G255="","",'Dépenses sur factures'!G255)</f>
        <v/>
      </c>
      <c r="H255" s="282" t="str">
        <f>IF('Dépenses sur factures'!H255="","",'Dépenses sur factures'!H255)</f>
        <v/>
      </c>
      <c r="I255" s="120" t="str">
        <f>IF('Dépenses sur factures'!I255="","",'Dépenses sur factures'!I255)</f>
        <v/>
      </c>
      <c r="J255" s="101"/>
      <c r="K255" s="283" t="str">
        <f t="shared" si="9"/>
        <v/>
      </c>
      <c r="L255" s="283" t="str">
        <f t="shared" si="10"/>
        <v/>
      </c>
      <c r="M255" s="101"/>
      <c r="N255" s="182"/>
      <c r="O255" s="183"/>
      <c r="P255" s="287" t="str">
        <f>IF(AND(OR(J255="KO",M255&lt;&gt;""),OR(J255="",K255="",L255="")),Listes!$A$68,IF(AND(M255="",J255&lt;&gt;""),Listes!$A$69,IF(AND(I255&lt;M255,O255=""),Listes!$A$70,IF(AND(L255&lt;K255,O255=""),Listes!$A$71,IF(AND(M255&lt;&gt;"",M255&lt;I255,N255=""),Listes!$A$72,IF(AND(Q255="",OR(J255&lt;&gt;"",K255&lt;&gt;"",L255&lt;&gt;"")),Listes!$A$73,""))))))</f>
        <v/>
      </c>
      <c r="Q255" s="277"/>
      <c r="R255" s="317">
        <f t="shared" si="11"/>
        <v>0</v>
      </c>
    </row>
    <row r="256" spans="1:18" ht="24.75" customHeight="1" x14ac:dyDescent="0.25">
      <c r="A256" s="121">
        <v>250</v>
      </c>
      <c r="B256" s="118" t="str">
        <f>IF('Dépenses sur factures'!B256="","",'Dépenses sur factures'!B256)</f>
        <v/>
      </c>
      <c r="C256" s="186" t="str">
        <f>IF('Dépenses sur factures'!C256="","",'Dépenses sur factures'!C256)</f>
        <v/>
      </c>
      <c r="D256" s="186" t="str">
        <f>IF('Dépenses sur factures'!D256="","",'Dépenses sur factures'!D256)</f>
        <v/>
      </c>
      <c r="E256" s="118" t="str">
        <f>IF('Dépenses sur factures'!E256="","",'Dépenses sur factures'!E256)</f>
        <v/>
      </c>
      <c r="F256" s="118" t="str">
        <f>IF('Dépenses sur factures'!F256="","",'Dépenses sur factures'!F256)</f>
        <v/>
      </c>
      <c r="G256" s="282" t="str">
        <f>IF('Dépenses sur factures'!G256="","",'Dépenses sur factures'!G256)</f>
        <v/>
      </c>
      <c r="H256" s="282" t="str">
        <f>IF('Dépenses sur factures'!H256="","",'Dépenses sur factures'!H256)</f>
        <v/>
      </c>
      <c r="I256" s="120" t="str">
        <f>IF('Dépenses sur factures'!I256="","",'Dépenses sur factures'!I256)</f>
        <v/>
      </c>
      <c r="J256" s="101"/>
      <c r="K256" s="283" t="str">
        <f t="shared" si="9"/>
        <v/>
      </c>
      <c r="L256" s="283" t="str">
        <f t="shared" si="10"/>
        <v/>
      </c>
      <c r="M256" s="101"/>
      <c r="N256" s="182"/>
      <c r="O256" s="183"/>
      <c r="P256" s="287" t="str">
        <f>IF(AND(OR(J256="KO",M256&lt;&gt;""),OR(J256="",K256="",L256="")),Listes!$A$68,IF(AND(M256="",J256&lt;&gt;""),Listes!$A$69,IF(AND(I256&lt;M256,O256=""),Listes!$A$70,IF(AND(L256&lt;K256,O256=""),Listes!$A$71,IF(AND(M256&lt;&gt;"",M256&lt;I256,N256=""),Listes!$A$72,IF(AND(Q256="",OR(J256&lt;&gt;"",K256&lt;&gt;"",L256&lt;&gt;"")),Listes!$A$73,""))))))</f>
        <v/>
      </c>
      <c r="Q256" s="277"/>
      <c r="R256" s="317">
        <f t="shared" si="11"/>
        <v>0</v>
      </c>
    </row>
    <row r="257" spans="1:18" ht="24.75" customHeight="1" x14ac:dyDescent="0.25">
      <c r="A257" s="121">
        <v>251</v>
      </c>
      <c r="B257" s="118" t="str">
        <f>IF('Dépenses sur factures'!B257="","",'Dépenses sur factures'!B257)</f>
        <v/>
      </c>
      <c r="C257" s="186" t="str">
        <f>IF('Dépenses sur factures'!C257="","",'Dépenses sur factures'!C257)</f>
        <v/>
      </c>
      <c r="D257" s="186" t="str">
        <f>IF('Dépenses sur factures'!D257="","",'Dépenses sur factures'!D257)</f>
        <v/>
      </c>
      <c r="E257" s="118" t="str">
        <f>IF('Dépenses sur factures'!E257="","",'Dépenses sur factures'!E257)</f>
        <v/>
      </c>
      <c r="F257" s="118" t="str">
        <f>IF('Dépenses sur factures'!F257="","",'Dépenses sur factures'!F257)</f>
        <v/>
      </c>
      <c r="G257" s="282" t="str">
        <f>IF('Dépenses sur factures'!G257="","",'Dépenses sur factures'!G257)</f>
        <v/>
      </c>
      <c r="H257" s="282" t="str">
        <f>IF('Dépenses sur factures'!H257="","",'Dépenses sur factures'!H257)</f>
        <v/>
      </c>
      <c r="I257" s="120" t="str">
        <f>IF('Dépenses sur factures'!I257="","",'Dépenses sur factures'!I257)</f>
        <v/>
      </c>
      <c r="J257" s="101"/>
      <c r="K257" s="283" t="str">
        <f t="shared" si="9"/>
        <v/>
      </c>
      <c r="L257" s="283" t="str">
        <f t="shared" si="10"/>
        <v/>
      </c>
      <c r="M257" s="101"/>
      <c r="N257" s="182"/>
      <c r="O257" s="183"/>
      <c r="P257" s="287" t="str">
        <f>IF(AND(OR(J257="KO",M257&lt;&gt;""),OR(J257="",K257="",L257="")),Listes!$A$68,IF(AND(M257="",J257&lt;&gt;""),Listes!$A$69,IF(AND(I257&lt;M257,O257=""),Listes!$A$70,IF(AND(L257&lt;K257,O257=""),Listes!$A$71,IF(AND(M257&lt;&gt;"",M257&lt;I257,N257=""),Listes!$A$72,IF(AND(Q257="",OR(J257&lt;&gt;"",K257&lt;&gt;"",L257&lt;&gt;"")),Listes!$A$73,""))))))</f>
        <v/>
      </c>
      <c r="Q257" s="277"/>
      <c r="R257" s="317">
        <f t="shared" si="11"/>
        <v>0</v>
      </c>
    </row>
    <row r="258" spans="1:18" ht="24.75" customHeight="1" x14ac:dyDescent="0.25">
      <c r="A258" s="121">
        <v>252</v>
      </c>
      <c r="B258" s="118" t="str">
        <f>IF('Dépenses sur factures'!B258="","",'Dépenses sur factures'!B258)</f>
        <v/>
      </c>
      <c r="C258" s="186" t="str">
        <f>IF('Dépenses sur factures'!C258="","",'Dépenses sur factures'!C258)</f>
        <v/>
      </c>
      <c r="D258" s="186" t="str">
        <f>IF('Dépenses sur factures'!D258="","",'Dépenses sur factures'!D258)</f>
        <v/>
      </c>
      <c r="E258" s="118" t="str">
        <f>IF('Dépenses sur factures'!E258="","",'Dépenses sur factures'!E258)</f>
        <v/>
      </c>
      <c r="F258" s="118" t="str">
        <f>IF('Dépenses sur factures'!F258="","",'Dépenses sur factures'!F258)</f>
        <v/>
      </c>
      <c r="G258" s="282" t="str">
        <f>IF('Dépenses sur factures'!G258="","",'Dépenses sur factures'!G258)</f>
        <v/>
      </c>
      <c r="H258" s="282" t="str">
        <f>IF('Dépenses sur factures'!H258="","",'Dépenses sur factures'!H258)</f>
        <v/>
      </c>
      <c r="I258" s="120" t="str">
        <f>IF('Dépenses sur factures'!I258="","",'Dépenses sur factures'!I258)</f>
        <v/>
      </c>
      <c r="J258" s="101"/>
      <c r="K258" s="283" t="str">
        <f t="shared" si="9"/>
        <v/>
      </c>
      <c r="L258" s="283" t="str">
        <f t="shared" si="10"/>
        <v/>
      </c>
      <c r="M258" s="101"/>
      <c r="N258" s="182"/>
      <c r="O258" s="183"/>
      <c r="P258" s="287" t="str">
        <f>IF(AND(OR(J258="KO",M258&lt;&gt;""),OR(J258="",K258="",L258="")),Listes!$A$68,IF(AND(M258="",J258&lt;&gt;""),Listes!$A$69,IF(AND(I258&lt;M258,O258=""),Listes!$A$70,IF(AND(L258&lt;K258,O258=""),Listes!$A$71,IF(AND(M258&lt;&gt;"",M258&lt;I258,N258=""),Listes!$A$72,IF(AND(Q258="",OR(J258&lt;&gt;"",K258&lt;&gt;"",L258&lt;&gt;"")),Listes!$A$73,""))))))</f>
        <v/>
      </c>
      <c r="Q258" s="277"/>
      <c r="R258" s="317">
        <f t="shared" si="11"/>
        <v>0</v>
      </c>
    </row>
    <row r="259" spans="1:18" ht="24.75" customHeight="1" x14ac:dyDescent="0.25">
      <c r="A259" s="121">
        <v>253</v>
      </c>
      <c r="B259" s="118" t="str">
        <f>IF('Dépenses sur factures'!B259="","",'Dépenses sur factures'!B259)</f>
        <v/>
      </c>
      <c r="C259" s="186" t="str">
        <f>IF('Dépenses sur factures'!C259="","",'Dépenses sur factures'!C259)</f>
        <v/>
      </c>
      <c r="D259" s="186" t="str">
        <f>IF('Dépenses sur factures'!D259="","",'Dépenses sur factures'!D259)</f>
        <v/>
      </c>
      <c r="E259" s="118" t="str">
        <f>IF('Dépenses sur factures'!E259="","",'Dépenses sur factures'!E259)</f>
        <v/>
      </c>
      <c r="F259" s="118" t="str">
        <f>IF('Dépenses sur factures'!F259="","",'Dépenses sur factures'!F259)</f>
        <v/>
      </c>
      <c r="G259" s="282" t="str">
        <f>IF('Dépenses sur factures'!G259="","",'Dépenses sur factures'!G259)</f>
        <v/>
      </c>
      <c r="H259" s="282" t="str">
        <f>IF('Dépenses sur factures'!H259="","",'Dépenses sur factures'!H259)</f>
        <v/>
      </c>
      <c r="I259" s="120" t="str">
        <f>IF('Dépenses sur factures'!I259="","",'Dépenses sur factures'!I259)</f>
        <v/>
      </c>
      <c r="J259" s="101"/>
      <c r="K259" s="283" t="str">
        <f t="shared" si="9"/>
        <v/>
      </c>
      <c r="L259" s="283" t="str">
        <f t="shared" si="10"/>
        <v/>
      </c>
      <c r="M259" s="101"/>
      <c r="N259" s="182"/>
      <c r="O259" s="183"/>
      <c r="P259" s="287" t="str">
        <f>IF(AND(OR(J259="KO",M259&lt;&gt;""),OR(J259="",K259="",L259="")),Listes!$A$68,IF(AND(M259="",J259&lt;&gt;""),Listes!$A$69,IF(AND(I259&lt;M259,O259=""),Listes!$A$70,IF(AND(L259&lt;K259,O259=""),Listes!$A$71,IF(AND(M259&lt;&gt;"",M259&lt;I259,N259=""),Listes!$A$72,IF(AND(Q259="",OR(J259&lt;&gt;"",K259&lt;&gt;"",L259&lt;&gt;"")),Listes!$A$73,""))))))</f>
        <v/>
      </c>
      <c r="Q259" s="277"/>
      <c r="R259" s="317">
        <f t="shared" si="11"/>
        <v>0</v>
      </c>
    </row>
    <row r="260" spans="1:18" ht="24.75" customHeight="1" x14ac:dyDescent="0.25">
      <c r="A260" s="121">
        <v>254</v>
      </c>
      <c r="B260" s="118" t="str">
        <f>IF('Dépenses sur factures'!B260="","",'Dépenses sur factures'!B260)</f>
        <v/>
      </c>
      <c r="C260" s="186" t="str">
        <f>IF('Dépenses sur factures'!C260="","",'Dépenses sur factures'!C260)</f>
        <v/>
      </c>
      <c r="D260" s="186" t="str">
        <f>IF('Dépenses sur factures'!D260="","",'Dépenses sur factures'!D260)</f>
        <v/>
      </c>
      <c r="E260" s="118" t="str">
        <f>IF('Dépenses sur factures'!E260="","",'Dépenses sur factures'!E260)</f>
        <v/>
      </c>
      <c r="F260" s="118" t="str">
        <f>IF('Dépenses sur factures'!F260="","",'Dépenses sur factures'!F260)</f>
        <v/>
      </c>
      <c r="G260" s="282" t="str">
        <f>IF('Dépenses sur factures'!G260="","",'Dépenses sur factures'!G260)</f>
        <v/>
      </c>
      <c r="H260" s="282" t="str">
        <f>IF('Dépenses sur factures'!H260="","",'Dépenses sur factures'!H260)</f>
        <v/>
      </c>
      <c r="I260" s="120" t="str">
        <f>IF('Dépenses sur factures'!I260="","",'Dépenses sur factures'!I260)</f>
        <v/>
      </c>
      <c r="J260" s="101"/>
      <c r="K260" s="283" t="str">
        <f t="shared" si="9"/>
        <v/>
      </c>
      <c r="L260" s="283" t="str">
        <f t="shared" si="10"/>
        <v/>
      </c>
      <c r="M260" s="101"/>
      <c r="N260" s="182"/>
      <c r="O260" s="183"/>
      <c r="P260" s="287" t="str">
        <f>IF(AND(OR(J260="KO",M260&lt;&gt;""),OR(J260="",K260="",L260="")),Listes!$A$68,IF(AND(M260="",J260&lt;&gt;""),Listes!$A$69,IF(AND(I260&lt;M260,O260=""),Listes!$A$70,IF(AND(L260&lt;K260,O260=""),Listes!$A$71,IF(AND(M260&lt;&gt;"",M260&lt;I260,N260=""),Listes!$A$72,IF(AND(Q260="",OR(J260&lt;&gt;"",K260&lt;&gt;"",L260&lt;&gt;"")),Listes!$A$73,""))))))</f>
        <v/>
      </c>
      <c r="Q260" s="277"/>
      <c r="R260" s="317">
        <f t="shared" si="11"/>
        <v>0</v>
      </c>
    </row>
    <row r="261" spans="1:18" ht="24.75" customHeight="1" x14ac:dyDescent="0.25">
      <c r="A261" s="121">
        <v>255</v>
      </c>
      <c r="B261" s="118" t="str">
        <f>IF('Dépenses sur factures'!B261="","",'Dépenses sur factures'!B261)</f>
        <v/>
      </c>
      <c r="C261" s="186" t="str">
        <f>IF('Dépenses sur factures'!C261="","",'Dépenses sur factures'!C261)</f>
        <v/>
      </c>
      <c r="D261" s="186" t="str">
        <f>IF('Dépenses sur factures'!D261="","",'Dépenses sur factures'!D261)</f>
        <v/>
      </c>
      <c r="E261" s="118" t="str">
        <f>IF('Dépenses sur factures'!E261="","",'Dépenses sur factures'!E261)</f>
        <v/>
      </c>
      <c r="F261" s="118" t="str">
        <f>IF('Dépenses sur factures'!F261="","",'Dépenses sur factures'!F261)</f>
        <v/>
      </c>
      <c r="G261" s="282" t="str">
        <f>IF('Dépenses sur factures'!G261="","",'Dépenses sur factures'!G261)</f>
        <v/>
      </c>
      <c r="H261" s="282" t="str">
        <f>IF('Dépenses sur factures'!H261="","",'Dépenses sur factures'!H261)</f>
        <v/>
      </c>
      <c r="I261" s="120" t="str">
        <f>IF('Dépenses sur factures'!I261="","",'Dépenses sur factures'!I261)</f>
        <v/>
      </c>
      <c r="J261" s="101"/>
      <c r="K261" s="283" t="str">
        <f t="shared" si="9"/>
        <v/>
      </c>
      <c r="L261" s="283" t="str">
        <f t="shared" si="10"/>
        <v/>
      </c>
      <c r="M261" s="101"/>
      <c r="N261" s="182"/>
      <c r="O261" s="183"/>
      <c r="P261" s="287" t="str">
        <f>IF(AND(OR(J261="KO",M261&lt;&gt;""),OR(J261="",K261="",L261="")),Listes!$A$68,IF(AND(M261="",J261&lt;&gt;""),Listes!$A$69,IF(AND(I261&lt;M261,O261=""),Listes!$A$70,IF(AND(L261&lt;K261,O261=""),Listes!$A$71,IF(AND(M261&lt;&gt;"",M261&lt;I261,N261=""),Listes!$A$72,IF(AND(Q261="",OR(J261&lt;&gt;"",K261&lt;&gt;"",L261&lt;&gt;"")),Listes!$A$73,""))))))</f>
        <v/>
      </c>
      <c r="Q261" s="277"/>
      <c r="R261" s="317">
        <f t="shared" si="11"/>
        <v>0</v>
      </c>
    </row>
    <row r="262" spans="1:18" ht="24.75" customHeight="1" x14ac:dyDescent="0.25">
      <c r="A262" s="121">
        <v>256</v>
      </c>
      <c r="B262" s="118" t="str">
        <f>IF('Dépenses sur factures'!B262="","",'Dépenses sur factures'!B262)</f>
        <v/>
      </c>
      <c r="C262" s="186" t="str">
        <f>IF('Dépenses sur factures'!C262="","",'Dépenses sur factures'!C262)</f>
        <v/>
      </c>
      <c r="D262" s="186" t="str">
        <f>IF('Dépenses sur factures'!D262="","",'Dépenses sur factures'!D262)</f>
        <v/>
      </c>
      <c r="E262" s="118" t="str">
        <f>IF('Dépenses sur factures'!E262="","",'Dépenses sur factures'!E262)</f>
        <v/>
      </c>
      <c r="F262" s="118" t="str">
        <f>IF('Dépenses sur factures'!F262="","",'Dépenses sur factures'!F262)</f>
        <v/>
      </c>
      <c r="G262" s="282" t="str">
        <f>IF('Dépenses sur factures'!G262="","",'Dépenses sur factures'!G262)</f>
        <v/>
      </c>
      <c r="H262" s="282" t="str">
        <f>IF('Dépenses sur factures'!H262="","",'Dépenses sur factures'!H262)</f>
        <v/>
      </c>
      <c r="I262" s="120" t="str">
        <f>IF('Dépenses sur factures'!I262="","",'Dépenses sur factures'!I262)</f>
        <v/>
      </c>
      <c r="J262" s="101"/>
      <c r="K262" s="283" t="str">
        <f t="shared" si="9"/>
        <v/>
      </c>
      <c r="L262" s="283" t="str">
        <f t="shared" si="10"/>
        <v/>
      </c>
      <c r="M262" s="101"/>
      <c r="N262" s="182"/>
      <c r="O262" s="183"/>
      <c r="P262" s="287" t="str">
        <f>IF(AND(OR(J262="KO",M262&lt;&gt;""),OR(J262="",K262="",L262="")),Listes!$A$68,IF(AND(M262="",J262&lt;&gt;""),Listes!$A$69,IF(AND(I262&lt;M262,O262=""),Listes!$A$70,IF(AND(L262&lt;K262,O262=""),Listes!$A$71,IF(AND(M262&lt;&gt;"",M262&lt;I262,N262=""),Listes!$A$72,IF(AND(Q262="",OR(J262&lt;&gt;"",K262&lt;&gt;"",L262&lt;&gt;"")),Listes!$A$73,""))))))</f>
        <v/>
      </c>
      <c r="Q262" s="277"/>
      <c r="R262" s="317">
        <f t="shared" si="11"/>
        <v>0</v>
      </c>
    </row>
    <row r="263" spans="1:18" ht="24.75" customHeight="1" x14ac:dyDescent="0.25">
      <c r="A263" s="121">
        <v>257</v>
      </c>
      <c r="B263" s="118" t="str">
        <f>IF('Dépenses sur factures'!B263="","",'Dépenses sur factures'!B263)</f>
        <v/>
      </c>
      <c r="C263" s="186" t="str">
        <f>IF('Dépenses sur factures'!C263="","",'Dépenses sur factures'!C263)</f>
        <v/>
      </c>
      <c r="D263" s="186" t="str">
        <f>IF('Dépenses sur factures'!D263="","",'Dépenses sur factures'!D263)</f>
        <v/>
      </c>
      <c r="E263" s="118" t="str">
        <f>IF('Dépenses sur factures'!E263="","",'Dépenses sur factures'!E263)</f>
        <v/>
      </c>
      <c r="F263" s="118" t="str">
        <f>IF('Dépenses sur factures'!F263="","",'Dépenses sur factures'!F263)</f>
        <v/>
      </c>
      <c r="G263" s="282" t="str">
        <f>IF('Dépenses sur factures'!G263="","",'Dépenses sur factures'!G263)</f>
        <v/>
      </c>
      <c r="H263" s="282" t="str">
        <f>IF('Dépenses sur factures'!H263="","",'Dépenses sur factures'!H263)</f>
        <v/>
      </c>
      <c r="I263" s="120" t="str">
        <f>IF('Dépenses sur factures'!I263="","",'Dépenses sur factures'!I263)</f>
        <v/>
      </c>
      <c r="J263" s="101"/>
      <c r="K263" s="283" t="str">
        <f t="shared" si="9"/>
        <v/>
      </c>
      <c r="L263" s="283" t="str">
        <f t="shared" si="10"/>
        <v/>
      </c>
      <c r="M263" s="101"/>
      <c r="N263" s="182"/>
      <c r="O263" s="183"/>
      <c r="P263" s="287" t="str">
        <f>IF(AND(OR(J263="KO",M263&lt;&gt;""),OR(J263="",K263="",L263="")),Listes!$A$68,IF(AND(M263="",J263&lt;&gt;""),Listes!$A$69,IF(AND(I263&lt;M263,O263=""),Listes!$A$70,IF(AND(L263&lt;K263,O263=""),Listes!$A$71,IF(AND(M263&lt;&gt;"",M263&lt;I263,N263=""),Listes!$A$72,IF(AND(Q263="",OR(J263&lt;&gt;"",K263&lt;&gt;"",L263&lt;&gt;"")),Listes!$A$73,""))))))</f>
        <v/>
      </c>
      <c r="Q263" s="277"/>
      <c r="R263" s="317">
        <f t="shared" si="11"/>
        <v>0</v>
      </c>
    </row>
    <row r="264" spans="1:18" ht="24.75" customHeight="1" x14ac:dyDescent="0.25">
      <c r="A264" s="121">
        <v>258</v>
      </c>
      <c r="B264" s="118" t="str">
        <f>IF('Dépenses sur factures'!B264="","",'Dépenses sur factures'!B264)</f>
        <v/>
      </c>
      <c r="C264" s="186" t="str">
        <f>IF('Dépenses sur factures'!C264="","",'Dépenses sur factures'!C264)</f>
        <v/>
      </c>
      <c r="D264" s="186" t="str">
        <f>IF('Dépenses sur factures'!D264="","",'Dépenses sur factures'!D264)</f>
        <v/>
      </c>
      <c r="E264" s="118" t="str">
        <f>IF('Dépenses sur factures'!E264="","",'Dépenses sur factures'!E264)</f>
        <v/>
      </c>
      <c r="F264" s="118" t="str">
        <f>IF('Dépenses sur factures'!F264="","",'Dépenses sur factures'!F264)</f>
        <v/>
      </c>
      <c r="G264" s="282" t="str">
        <f>IF('Dépenses sur factures'!G264="","",'Dépenses sur factures'!G264)</f>
        <v/>
      </c>
      <c r="H264" s="282" t="str">
        <f>IF('Dépenses sur factures'!H264="","",'Dépenses sur factures'!H264)</f>
        <v/>
      </c>
      <c r="I264" s="120" t="str">
        <f>IF('Dépenses sur factures'!I264="","",'Dépenses sur factures'!I264)</f>
        <v/>
      </c>
      <c r="J264" s="101"/>
      <c r="K264" s="283" t="str">
        <f t="shared" ref="K264:K327" si="12">IF(J264="KO","",IF(J264="","",G264))</f>
        <v/>
      </c>
      <c r="L264" s="283" t="str">
        <f t="shared" ref="L264:L327" si="13">IF(J264="KO","",IF(J264="","",H264))</f>
        <v/>
      </c>
      <c r="M264" s="101"/>
      <c r="N264" s="182"/>
      <c r="O264" s="183"/>
      <c r="P264" s="287" t="str">
        <f>IF(AND(OR(J264="KO",M264&lt;&gt;""),OR(J264="",K264="",L264="")),Listes!$A$68,IF(AND(M264="",J264&lt;&gt;""),Listes!$A$69,IF(AND(I264&lt;M264,O264=""),Listes!$A$70,IF(AND(L264&lt;K264,O264=""),Listes!$A$71,IF(AND(M264&lt;&gt;"",M264&lt;I264,N264=""),Listes!$A$72,IF(AND(Q264="",OR(J264&lt;&gt;"",K264&lt;&gt;"",L264&lt;&gt;"")),Listes!$A$73,""))))))</f>
        <v/>
      </c>
      <c r="Q264" s="277"/>
      <c r="R264" s="317">
        <f t="shared" ref="R264:R327" si="14">IF(AND(B264&lt;&gt;"",Q264&lt;&gt;"Oui"),1,0)</f>
        <v>0</v>
      </c>
    </row>
    <row r="265" spans="1:18" ht="24.75" customHeight="1" x14ac:dyDescent="0.25">
      <c r="A265" s="121">
        <v>259</v>
      </c>
      <c r="B265" s="118" t="str">
        <f>IF('Dépenses sur factures'!B265="","",'Dépenses sur factures'!B265)</f>
        <v/>
      </c>
      <c r="C265" s="186" t="str">
        <f>IF('Dépenses sur factures'!C265="","",'Dépenses sur factures'!C265)</f>
        <v/>
      </c>
      <c r="D265" s="186" t="str">
        <f>IF('Dépenses sur factures'!D265="","",'Dépenses sur factures'!D265)</f>
        <v/>
      </c>
      <c r="E265" s="118" t="str">
        <f>IF('Dépenses sur factures'!E265="","",'Dépenses sur factures'!E265)</f>
        <v/>
      </c>
      <c r="F265" s="118" t="str">
        <f>IF('Dépenses sur factures'!F265="","",'Dépenses sur factures'!F265)</f>
        <v/>
      </c>
      <c r="G265" s="282" t="str">
        <f>IF('Dépenses sur factures'!G265="","",'Dépenses sur factures'!G265)</f>
        <v/>
      </c>
      <c r="H265" s="282" t="str">
        <f>IF('Dépenses sur factures'!H265="","",'Dépenses sur factures'!H265)</f>
        <v/>
      </c>
      <c r="I265" s="120" t="str">
        <f>IF('Dépenses sur factures'!I265="","",'Dépenses sur factures'!I265)</f>
        <v/>
      </c>
      <c r="J265" s="101"/>
      <c r="K265" s="283" t="str">
        <f t="shared" si="12"/>
        <v/>
      </c>
      <c r="L265" s="283" t="str">
        <f t="shared" si="13"/>
        <v/>
      </c>
      <c r="M265" s="101"/>
      <c r="N265" s="182"/>
      <c r="O265" s="183"/>
      <c r="P265" s="287" t="str">
        <f>IF(AND(OR(J265="KO",M265&lt;&gt;""),OR(J265="",K265="",L265="")),Listes!$A$68,IF(AND(M265="",J265&lt;&gt;""),Listes!$A$69,IF(AND(I265&lt;M265,O265=""),Listes!$A$70,IF(AND(L265&lt;K265,O265=""),Listes!$A$71,IF(AND(M265&lt;&gt;"",M265&lt;I265,N265=""),Listes!$A$72,IF(AND(Q265="",OR(J265&lt;&gt;"",K265&lt;&gt;"",L265&lt;&gt;"")),Listes!$A$73,""))))))</f>
        <v/>
      </c>
      <c r="Q265" s="277"/>
      <c r="R265" s="317">
        <f t="shared" si="14"/>
        <v>0</v>
      </c>
    </row>
    <row r="266" spans="1:18" ht="24.75" customHeight="1" x14ac:dyDescent="0.25">
      <c r="A266" s="121">
        <v>260</v>
      </c>
      <c r="B266" s="118" t="str">
        <f>IF('Dépenses sur factures'!B266="","",'Dépenses sur factures'!B266)</f>
        <v/>
      </c>
      <c r="C266" s="186" t="str">
        <f>IF('Dépenses sur factures'!C266="","",'Dépenses sur factures'!C266)</f>
        <v/>
      </c>
      <c r="D266" s="186" t="str">
        <f>IF('Dépenses sur factures'!D266="","",'Dépenses sur factures'!D266)</f>
        <v/>
      </c>
      <c r="E266" s="118" t="str">
        <f>IF('Dépenses sur factures'!E266="","",'Dépenses sur factures'!E266)</f>
        <v/>
      </c>
      <c r="F266" s="118" t="str">
        <f>IF('Dépenses sur factures'!F266="","",'Dépenses sur factures'!F266)</f>
        <v/>
      </c>
      <c r="G266" s="282" t="str">
        <f>IF('Dépenses sur factures'!G266="","",'Dépenses sur factures'!G266)</f>
        <v/>
      </c>
      <c r="H266" s="282" t="str">
        <f>IF('Dépenses sur factures'!H266="","",'Dépenses sur factures'!H266)</f>
        <v/>
      </c>
      <c r="I266" s="120" t="str">
        <f>IF('Dépenses sur factures'!I266="","",'Dépenses sur factures'!I266)</f>
        <v/>
      </c>
      <c r="J266" s="101"/>
      <c r="K266" s="283" t="str">
        <f t="shared" si="12"/>
        <v/>
      </c>
      <c r="L266" s="283" t="str">
        <f t="shared" si="13"/>
        <v/>
      </c>
      <c r="M266" s="101"/>
      <c r="N266" s="182"/>
      <c r="O266" s="183"/>
      <c r="P266" s="287" t="str">
        <f>IF(AND(OR(J266="KO",M266&lt;&gt;""),OR(J266="",K266="",L266="")),Listes!$A$68,IF(AND(M266="",J266&lt;&gt;""),Listes!$A$69,IF(AND(I266&lt;M266,O266=""),Listes!$A$70,IF(AND(L266&lt;K266,O266=""),Listes!$A$71,IF(AND(M266&lt;&gt;"",M266&lt;I266,N266=""),Listes!$A$72,IF(AND(Q266="",OR(J266&lt;&gt;"",K266&lt;&gt;"",L266&lt;&gt;"")),Listes!$A$73,""))))))</f>
        <v/>
      </c>
      <c r="Q266" s="277"/>
      <c r="R266" s="317">
        <f t="shared" si="14"/>
        <v>0</v>
      </c>
    </row>
    <row r="267" spans="1:18" ht="24.75" customHeight="1" x14ac:dyDescent="0.25">
      <c r="A267" s="121">
        <v>261</v>
      </c>
      <c r="B267" s="118" t="str">
        <f>IF('Dépenses sur factures'!B267="","",'Dépenses sur factures'!B267)</f>
        <v/>
      </c>
      <c r="C267" s="186" t="str">
        <f>IF('Dépenses sur factures'!C267="","",'Dépenses sur factures'!C267)</f>
        <v/>
      </c>
      <c r="D267" s="186" t="str">
        <f>IF('Dépenses sur factures'!D267="","",'Dépenses sur factures'!D267)</f>
        <v/>
      </c>
      <c r="E267" s="118" t="str">
        <f>IF('Dépenses sur factures'!E267="","",'Dépenses sur factures'!E267)</f>
        <v/>
      </c>
      <c r="F267" s="118" t="str">
        <f>IF('Dépenses sur factures'!F267="","",'Dépenses sur factures'!F267)</f>
        <v/>
      </c>
      <c r="G267" s="282" t="str">
        <f>IF('Dépenses sur factures'!G267="","",'Dépenses sur factures'!G267)</f>
        <v/>
      </c>
      <c r="H267" s="282" t="str">
        <f>IF('Dépenses sur factures'!H267="","",'Dépenses sur factures'!H267)</f>
        <v/>
      </c>
      <c r="I267" s="120" t="str">
        <f>IF('Dépenses sur factures'!I267="","",'Dépenses sur factures'!I267)</f>
        <v/>
      </c>
      <c r="J267" s="101"/>
      <c r="K267" s="283" t="str">
        <f t="shared" si="12"/>
        <v/>
      </c>
      <c r="L267" s="283" t="str">
        <f t="shared" si="13"/>
        <v/>
      </c>
      <c r="M267" s="101"/>
      <c r="N267" s="182"/>
      <c r="O267" s="183"/>
      <c r="P267" s="287" t="str">
        <f>IF(AND(OR(J267="KO",M267&lt;&gt;""),OR(J267="",K267="",L267="")),Listes!$A$68,IF(AND(M267="",J267&lt;&gt;""),Listes!$A$69,IF(AND(I267&lt;M267,O267=""),Listes!$A$70,IF(AND(L267&lt;K267,O267=""),Listes!$A$71,IF(AND(M267&lt;&gt;"",M267&lt;I267,N267=""),Listes!$A$72,IF(AND(Q267="",OR(J267&lt;&gt;"",K267&lt;&gt;"",L267&lt;&gt;"")),Listes!$A$73,""))))))</f>
        <v/>
      </c>
      <c r="Q267" s="277"/>
      <c r="R267" s="317">
        <f t="shared" si="14"/>
        <v>0</v>
      </c>
    </row>
    <row r="268" spans="1:18" ht="24.75" customHeight="1" x14ac:dyDescent="0.25">
      <c r="A268" s="121">
        <v>262</v>
      </c>
      <c r="B268" s="118" t="str">
        <f>IF('Dépenses sur factures'!B268="","",'Dépenses sur factures'!B268)</f>
        <v/>
      </c>
      <c r="C268" s="186" t="str">
        <f>IF('Dépenses sur factures'!C268="","",'Dépenses sur factures'!C268)</f>
        <v/>
      </c>
      <c r="D268" s="186" t="str">
        <f>IF('Dépenses sur factures'!D268="","",'Dépenses sur factures'!D268)</f>
        <v/>
      </c>
      <c r="E268" s="118" t="str">
        <f>IF('Dépenses sur factures'!E268="","",'Dépenses sur factures'!E268)</f>
        <v/>
      </c>
      <c r="F268" s="118" t="str">
        <f>IF('Dépenses sur factures'!F268="","",'Dépenses sur factures'!F268)</f>
        <v/>
      </c>
      <c r="G268" s="282" t="str">
        <f>IF('Dépenses sur factures'!G268="","",'Dépenses sur factures'!G268)</f>
        <v/>
      </c>
      <c r="H268" s="282" t="str">
        <f>IF('Dépenses sur factures'!H268="","",'Dépenses sur factures'!H268)</f>
        <v/>
      </c>
      <c r="I268" s="120" t="str">
        <f>IF('Dépenses sur factures'!I268="","",'Dépenses sur factures'!I268)</f>
        <v/>
      </c>
      <c r="J268" s="101"/>
      <c r="K268" s="283" t="str">
        <f t="shared" si="12"/>
        <v/>
      </c>
      <c r="L268" s="283" t="str">
        <f t="shared" si="13"/>
        <v/>
      </c>
      <c r="M268" s="101"/>
      <c r="N268" s="182"/>
      <c r="O268" s="183"/>
      <c r="P268" s="287" t="str">
        <f>IF(AND(OR(J268="KO",M268&lt;&gt;""),OR(J268="",K268="",L268="")),Listes!$A$68,IF(AND(M268="",J268&lt;&gt;""),Listes!$A$69,IF(AND(I268&lt;M268,O268=""),Listes!$A$70,IF(AND(L268&lt;K268,O268=""),Listes!$A$71,IF(AND(M268&lt;&gt;"",M268&lt;I268,N268=""),Listes!$A$72,IF(AND(Q268="",OR(J268&lt;&gt;"",K268&lt;&gt;"",L268&lt;&gt;"")),Listes!$A$73,""))))))</f>
        <v/>
      </c>
      <c r="Q268" s="277"/>
      <c r="R268" s="317">
        <f t="shared" si="14"/>
        <v>0</v>
      </c>
    </row>
    <row r="269" spans="1:18" ht="24.75" customHeight="1" x14ac:dyDescent="0.25">
      <c r="A269" s="121">
        <v>263</v>
      </c>
      <c r="B269" s="118" t="str">
        <f>IF('Dépenses sur factures'!B269="","",'Dépenses sur factures'!B269)</f>
        <v/>
      </c>
      <c r="C269" s="186" t="str">
        <f>IF('Dépenses sur factures'!C269="","",'Dépenses sur factures'!C269)</f>
        <v/>
      </c>
      <c r="D269" s="186" t="str">
        <f>IF('Dépenses sur factures'!D269="","",'Dépenses sur factures'!D269)</f>
        <v/>
      </c>
      <c r="E269" s="118" t="str">
        <f>IF('Dépenses sur factures'!E269="","",'Dépenses sur factures'!E269)</f>
        <v/>
      </c>
      <c r="F269" s="118" t="str">
        <f>IF('Dépenses sur factures'!F269="","",'Dépenses sur factures'!F269)</f>
        <v/>
      </c>
      <c r="G269" s="282" t="str">
        <f>IF('Dépenses sur factures'!G269="","",'Dépenses sur factures'!G269)</f>
        <v/>
      </c>
      <c r="H269" s="282" t="str">
        <f>IF('Dépenses sur factures'!H269="","",'Dépenses sur factures'!H269)</f>
        <v/>
      </c>
      <c r="I269" s="120" t="str">
        <f>IF('Dépenses sur factures'!I269="","",'Dépenses sur factures'!I269)</f>
        <v/>
      </c>
      <c r="J269" s="101"/>
      <c r="K269" s="283" t="str">
        <f t="shared" si="12"/>
        <v/>
      </c>
      <c r="L269" s="283" t="str">
        <f t="shared" si="13"/>
        <v/>
      </c>
      <c r="M269" s="101"/>
      <c r="N269" s="182"/>
      <c r="O269" s="183"/>
      <c r="P269" s="287" t="str">
        <f>IF(AND(OR(J269="KO",M269&lt;&gt;""),OR(J269="",K269="",L269="")),Listes!$A$68,IF(AND(M269="",J269&lt;&gt;""),Listes!$A$69,IF(AND(I269&lt;M269,O269=""),Listes!$A$70,IF(AND(L269&lt;K269,O269=""),Listes!$A$71,IF(AND(M269&lt;&gt;"",M269&lt;I269,N269=""),Listes!$A$72,IF(AND(Q269="",OR(J269&lt;&gt;"",K269&lt;&gt;"",L269&lt;&gt;"")),Listes!$A$73,""))))))</f>
        <v/>
      </c>
      <c r="Q269" s="277"/>
      <c r="R269" s="317">
        <f t="shared" si="14"/>
        <v>0</v>
      </c>
    </row>
    <row r="270" spans="1:18" ht="24.75" customHeight="1" x14ac:dyDescent="0.25">
      <c r="A270" s="121">
        <v>264</v>
      </c>
      <c r="B270" s="118" t="str">
        <f>IF('Dépenses sur factures'!B270="","",'Dépenses sur factures'!B270)</f>
        <v/>
      </c>
      <c r="C270" s="186" t="str">
        <f>IF('Dépenses sur factures'!C270="","",'Dépenses sur factures'!C270)</f>
        <v/>
      </c>
      <c r="D270" s="186" t="str">
        <f>IF('Dépenses sur factures'!D270="","",'Dépenses sur factures'!D270)</f>
        <v/>
      </c>
      <c r="E270" s="118" t="str">
        <f>IF('Dépenses sur factures'!E270="","",'Dépenses sur factures'!E270)</f>
        <v/>
      </c>
      <c r="F270" s="118" t="str">
        <f>IF('Dépenses sur factures'!F270="","",'Dépenses sur factures'!F270)</f>
        <v/>
      </c>
      <c r="G270" s="282" t="str">
        <f>IF('Dépenses sur factures'!G270="","",'Dépenses sur factures'!G270)</f>
        <v/>
      </c>
      <c r="H270" s="282" t="str">
        <f>IF('Dépenses sur factures'!H270="","",'Dépenses sur factures'!H270)</f>
        <v/>
      </c>
      <c r="I270" s="120" t="str">
        <f>IF('Dépenses sur factures'!I270="","",'Dépenses sur factures'!I270)</f>
        <v/>
      </c>
      <c r="J270" s="101"/>
      <c r="K270" s="283" t="str">
        <f t="shared" si="12"/>
        <v/>
      </c>
      <c r="L270" s="283" t="str">
        <f t="shared" si="13"/>
        <v/>
      </c>
      <c r="M270" s="101"/>
      <c r="N270" s="182"/>
      <c r="O270" s="183"/>
      <c r="P270" s="287" t="str">
        <f>IF(AND(OR(J270="KO",M270&lt;&gt;""),OR(J270="",K270="",L270="")),Listes!$A$68,IF(AND(M270="",J270&lt;&gt;""),Listes!$A$69,IF(AND(I270&lt;M270,O270=""),Listes!$A$70,IF(AND(L270&lt;K270,O270=""),Listes!$A$71,IF(AND(M270&lt;&gt;"",M270&lt;I270,N270=""),Listes!$A$72,IF(AND(Q270="",OR(J270&lt;&gt;"",K270&lt;&gt;"",L270&lt;&gt;"")),Listes!$A$73,""))))))</f>
        <v/>
      </c>
      <c r="Q270" s="277"/>
      <c r="R270" s="317">
        <f t="shared" si="14"/>
        <v>0</v>
      </c>
    </row>
    <row r="271" spans="1:18" ht="24.75" customHeight="1" x14ac:dyDescent="0.25">
      <c r="A271" s="121">
        <v>265</v>
      </c>
      <c r="B271" s="118" t="str">
        <f>IF('Dépenses sur factures'!B271="","",'Dépenses sur factures'!B271)</f>
        <v/>
      </c>
      <c r="C271" s="186" t="str">
        <f>IF('Dépenses sur factures'!C271="","",'Dépenses sur factures'!C271)</f>
        <v/>
      </c>
      <c r="D271" s="186" t="str">
        <f>IF('Dépenses sur factures'!D271="","",'Dépenses sur factures'!D271)</f>
        <v/>
      </c>
      <c r="E271" s="118" t="str">
        <f>IF('Dépenses sur factures'!E271="","",'Dépenses sur factures'!E271)</f>
        <v/>
      </c>
      <c r="F271" s="118" t="str">
        <f>IF('Dépenses sur factures'!F271="","",'Dépenses sur factures'!F271)</f>
        <v/>
      </c>
      <c r="G271" s="282" t="str">
        <f>IF('Dépenses sur factures'!G271="","",'Dépenses sur factures'!G271)</f>
        <v/>
      </c>
      <c r="H271" s="282" t="str">
        <f>IF('Dépenses sur factures'!H271="","",'Dépenses sur factures'!H271)</f>
        <v/>
      </c>
      <c r="I271" s="120" t="str">
        <f>IF('Dépenses sur factures'!I271="","",'Dépenses sur factures'!I271)</f>
        <v/>
      </c>
      <c r="J271" s="101"/>
      <c r="K271" s="283" t="str">
        <f t="shared" si="12"/>
        <v/>
      </c>
      <c r="L271" s="283" t="str">
        <f t="shared" si="13"/>
        <v/>
      </c>
      <c r="M271" s="101"/>
      <c r="N271" s="182"/>
      <c r="O271" s="183"/>
      <c r="P271" s="287" t="str">
        <f>IF(AND(OR(J271="KO",M271&lt;&gt;""),OR(J271="",K271="",L271="")),Listes!$A$68,IF(AND(M271="",J271&lt;&gt;""),Listes!$A$69,IF(AND(I271&lt;M271,O271=""),Listes!$A$70,IF(AND(L271&lt;K271,O271=""),Listes!$A$71,IF(AND(M271&lt;&gt;"",M271&lt;I271,N271=""),Listes!$A$72,IF(AND(Q271="",OR(J271&lt;&gt;"",K271&lt;&gt;"",L271&lt;&gt;"")),Listes!$A$73,""))))))</f>
        <v/>
      </c>
      <c r="Q271" s="277"/>
      <c r="R271" s="317">
        <f t="shared" si="14"/>
        <v>0</v>
      </c>
    </row>
    <row r="272" spans="1:18" ht="24.75" customHeight="1" x14ac:dyDescent="0.25">
      <c r="A272" s="121">
        <v>266</v>
      </c>
      <c r="B272" s="118" t="str">
        <f>IF('Dépenses sur factures'!B272="","",'Dépenses sur factures'!B272)</f>
        <v/>
      </c>
      <c r="C272" s="186" t="str">
        <f>IF('Dépenses sur factures'!C272="","",'Dépenses sur factures'!C272)</f>
        <v/>
      </c>
      <c r="D272" s="186" t="str">
        <f>IF('Dépenses sur factures'!D272="","",'Dépenses sur factures'!D272)</f>
        <v/>
      </c>
      <c r="E272" s="118" t="str">
        <f>IF('Dépenses sur factures'!E272="","",'Dépenses sur factures'!E272)</f>
        <v/>
      </c>
      <c r="F272" s="118" t="str">
        <f>IF('Dépenses sur factures'!F272="","",'Dépenses sur factures'!F272)</f>
        <v/>
      </c>
      <c r="G272" s="282" t="str">
        <f>IF('Dépenses sur factures'!G272="","",'Dépenses sur factures'!G272)</f>
        <v/>
      </c>
      <c r="H272" s="282" t="str">
        <f>IF('Dépenses sur factures'!H272="","",'Dépenses sur factures'!H272)</f>
        <v/>
      </c>
      <c r="I272" s="120" t="str">
        <f>IF('Dépenses sur factures'!I272="","",'Dépenses sur factures'!I272)</f>
        <v/>
      </c>
      <c r="J272" s="101"/>
      <c r="K272" s="283" t="str">
        <f t="shared" si="12"/>
        <v/>
      </c>
      <c r="L272" s="283" t="str">
        <f t="shared" si="13"/>
        <v/>
      </c>
      <c r="M272" s="101"/>
      <c r="N272" s="182"/>
      <c r="O272" s="183"/>
      <c r="P272" s="287" t="str">
        <f>IF(AND(OR(J272="KO",M272&lt;&gt;""),OR(J272="",K272="",L272="")),Listes!$A$68,IF(AND(M272="",J272&lt;&gt;""),Listes!$A$69,IF(AND(I272&lt;M272,O272=""),Listes!$A$70,IF(AND(L272&lt;K272,O272=""),Listes!$A$71,IF(AND(M272&lt;&gt;"",M272&lt;I272,N272=""),Listes!$A$72,IF(AND(Q272="",OR(J272&lt;&gt;"",K272&lt;&gt;"",L272&lt;&gt;"")),Listes!$A$73,""))))))</f>
        <v/>
      </c>
      <c r="Q272" s="277"/>
      <c r="R272" s="317">
        <f t="shared" si="14"/>
        <v>0</v>
      </c>
    </row>
    <row r="273" spans="1:18" ht="24.75" customHeight="1" x14ac:dyDescent="0.25">
      <c r="A273" s="121">
        <v>267</v>
      </c>
      <c r="B273" s="118" t="str">
        <f>IF('Dépenses sur factures'!B273="","",'Dépenses sur factures'!B273)</f>
        <v/>
      </c>
      <c r="C273" s="186" t="str">
        <f>IF('Dépenses sur factures'!C273="","",'Dépenses sur factures'!C273)</f>
        <v/>
      </c>
      <c r="D273" s="186" t="str">
        <f>IF('Dépenses sur factures'!D273="","",'Dépenses sur factures'!D273)</f>
        <v/>
      </c>
      <c r="E273" s="118" t="str">
        <f>IF('Dépenses sur factures'!E273="","",'Dépenses sur factures'!E273)</f>
        <v/>
      </c>
      <c r="F273" s="118" t="str">
        <f>IF('Dépenses sur factures'!F273="","",'Dépenses sur factures'!F273)</f>
        <v/>
      </c>
      <c r="G273" s="282" t="str">
        <f>IF('Dépenses sur factures'!G273="","",'Dépenses sur factures'!G273)</f>
        <v/>
      </c>
      <c r="H273" s="282" t="str">
        <f>IF('Dépenses sur factures'!H273="","",'Dépenses sur factures'!H273)</f>
        <v/>
      </c>
      <c r="I273" s="120" t="str">
        <f>IF('Dépenses sur factures'!I273="","",'Dépenses sur factures'!I273)</f>
        <v/>
      </c>
      <c r="J273" s="101"/>
      <c r="K273" s="283" t="str">
        <f t="shared" si="12"/>
        <v/>
      </c>
      <c r="L273" s="283" t="str">
        <f t="shared" si="13"/>
        <v/>
      </c>
      <c r="M273" s="101"/>
      <c r="N273" s="182"/>
      <c r="O273" s="183"/>
      <c r="P273" s="287" t="str">
        <f>IF(AND(OR(J273="KO",M273&lt;&gt;""),OR(J273="",K273="",L273="")),Listes!$A$68,IF(AND(M273="",J273&lt;&gt;""),Listes!$A$69,IF(AND(I273&lt;M273,O273=""),Listes!$A$70,IF(AND(L273&lt;K273,O273=""),Listes!$A$71,IF(AND(M273&lt;&gt;"",M273&lt;I273,N273=""),Listes!$A$72,IF(AND(Q273="",OR(J273&lt;&gt;"",K273&lt;&gt;"",L273&lt;&gt;"")),Listes!$A$73,""))))))</f>
        <v/>
      </c>
      <c r="Q273" s="277"/>
      <c r="R273" s="317">
        <f t="shared" si="14"/>
        <v>0</v>
      </c>
    </row>
    <row r="274" spans="1:18" ht="24.75" customHeight="1" x14ac:dyDescent="0.25">
      <c r="A274" s="121">
        <v>268</v>
      </c>
      <c r="B274" s="118" t="str">
        <f>IF('Dépenses sur factures'!B274="","",'Dépenses sur factures'!B274)</f>
        <v/>
      </c>
      <c r="C274" s="186" t="str">
        <f>IF('Dépenses sur factures'!C274="","",'Dépenses sur factures'!C274)</f>
        <v/>
      </c>
      <c r="D274" s="186" t="str">
        <f>IF('Dépenses sur factures'!D274="","",'Dépenses sur factures'!D274)</f>
        <v/>
      </c>
      <c r="E274" s="118" t="str">
        <f>IF('Dépenses sur factures'!E274="","",'Dépenses sur factures'!E274)</f>
        <v/>
      </c>
      <c r="F274" s="118" t="str">
        <f>IF('Dépenses sur factures'!F274="","",'Dépenses sur factures'!F274)</f>
        <v/>
      </c>
      <c r="G274" s="282" t="str">
        <f>IF('Dépenses sur factures'!G274="","",'Dépenses sur factures'!G274)</f>
        <v/>
      </c>
      <c r="H274" s="282" t="str">
        <f>IF('Dépenses sur factures'!H274="","",'Dépenses sur factures'!H274)</f>
        <v/>
      </c>
      <c r="I274" s="120" t="str">
        <f>IF('Dépenses sur factures'!I274="","",'Dépenses sur factures'!I274)</f>
        <v/>
      </c>
      <c r="J274" s="101"/>
      <c r="K274" s="283" t="str">
        <f t="shared" si="12"/>
        <v/>
      </c>
      <c r="L274" s="283" t="str">
        <f t="shared" si="13"/>
        <v/>
      </c>
      <c r="M274" s="101"/>
      <c r="N274" s="182"/>
      <c r="O274" s="183"/>
      <c r="P274" s="287" t="str">
        <f>IF(AND(OR(J274="KO",M274&lt;&gt;""),OR(J274="",K274="",L274="")),Listes!$A$68,IF(AND(M274="",J274&lt;&gt;""),Listes!$A$69,IF(AND(I274&lt;M274,O274=""),Listes!$A$70,IF(AND(L274&lt;K274,O274=""),Listes!$A$71,IF(AND(M274&lt;&gt;"",M274&lt;I274,N274=""),Listes!$A$72,IF(AND(Q274="",OR(J274&lt;&gt;"",K274&lt;&gt;"",L274&lt;&gt;"")),Listes!$A$73,""))))))</f>
        <v/>
      </c>
      <c r="Q274" s="277"/>
      <c r="R274" s="317">
        <f t="shared" si="14"/>
        <v>0</v>
      </c>
    </row>
    <row r="275" spans="1:18" ht="24.75" customHeight="1" x14ac:dyDescent="0.25">
      <c r="A275" s="121">
        <v>269</v>
      </c>
      <c r="B275" s="118" t="str">
        <f>IF('Dépenses sur factures'!B275="","",'Dépenses sur factures'!B275)</f>
        <v/>
      </c>
      <c r="C275" s="186" t="str">
        <f>IF('Dépenses sur factures'!C275="","",'Dépenses sur factures'!C275)</f>
        <v/>
      </c>
      <c r="D275" s="186" t="str">
        <f>IF('Dépenses sur factures'!D275="","",'Dépenses sur factures'!D275)</f>
        <v/>
      </c>
      <c r="E275" s="118" t="str">
        <f>IF('Dépenses sur factures'!E275="","",'Dépenses sur factures'!E275)</f>
        <v/>
      </c>
      <c r="F275" s="118" t="str">
        <f>IF('Dépenses sur factures'!F275="","",'Dépenses sur factures'!F275)</f>
        <v/>
      </c>
      <c r="G275" s="282" t="str">
        <f>IF('Dépenses sur factures'!G275="","",'Dépenses sur factures'!G275)</f>
        <v/>
      </c>
      <c r="H275" s="282" t="str">
        <f>IF('Dépenses sur factures'!H275="","",'Dépenses sur factures'!H275)</f>
        <v/>
      </c>
      <c r="I275" s="120" t="str">
        <f>IF('Dépenses sur factures'!I275="","",'Dépenses sur factures'!I275)</f>
        <v/>
      </c>
      <c r="J275" s="101"/>
      <c r="K275" s="283" t="str">
        <f t="shared" si="12"/>
        <v/>
      </c>
      <c r="L275" s="283" t="str">
        <f t="shared" si="13"/>
        <v/>
      </c>
      <c r="M275" s="101"/>
      <c r="N275" s="182"/>
      <c r="O275" s="183"/>
      <c r="P275" s="287" t="str">
        <f>IF(AND(OR(J275="KO",M275&lt;&gt;""),OR(J275="",K275="",L275="")),Listes!$A$68,IF(AND(M275="",J275&lt;&gt;""),Listes!$A$69,IF(AND(I275&lt;M275,O275=""),Listes!$A$70,IF(AND(L275&lt;K275,O275=""),Listes!$A$71,IF(AND(M275&lt;&gt;"",M275&lt;I275,N275=""),Listes!$A$72,IF(AND(Q275="",OR(J275&lt;&gt;"",K275&lt;&gt;"",L275&lt;&gt;"")),Listes!$A$73,""))))))</f>
        <v/>
      </c>
      <c r="Q275" s="277"/>
      <c r="R275" s="317">
        <f t="shared" si="14"/>
        <v>0</v>
      </c>
    </row>
    <row r="276" spans="1:18" ht="24.75" customHeight="1" x14ac:dyDescent="0.25">
      <c r="A276" s="121">
        <v>270</v>
      </c>
      <c r="B276" s="118" t="str">
        <f>IF('Dépenses sur factures'!B276="","",'Dépenses sur factures'!B276)</f>
        <v/>
      </c>
      <c r="C276" s="186" t="str">
        <f>IF('Dépenses sur factures'!C276="","",'Dépenses sur factures'!C276)</f>
        <v/>
      </c>
      <c r="D276" s="186" t="str">
        <f>IF('Dépenses sur factures'!D276="","",'Dépenses sur factures'!D276)</f>
        <v/>
      </c>
      <c r="E276" s="118" t="str">
        <f>IF('Dépenses sur factures'!E276="","",'Dépenses sur factures'!E276)</f>
        <v/>
      </c>
      <c r="F276" s="118" t="str">
        <f>IF('Dépenses sur factures'!F276="","",'Dépenses sur factures'!F276)</f>
        <v/>
      </c>
      <c r="G276" s="282" t="str">
        <f>IF('Dépenses sur factures'!G276="","",'Dépenses sur factures'!G276)</f>
        <v/>
      </c>
      <c r="H276" s="282" t="str">
        <f>IF('Dépenses sur factures'!H276="","",'Dépenses sur factures'!H276)</f>
        <v/>
      </c>
      <c r="I276" s="120" t="str">
        <f>IF('Dépenses sur factures'!I276="","",'Dépenses sur factures'!I276)</f>
        <v/>
      </c>
      <c r="J276" s="101"/>
      <c r="K276" s="283" t="str">
        <f t="shared" si="12"/>
        <v/>
      </c>
      <c r="L276" s="283" t="str">
        <f t="shared" si="13"/>
        <v/>
      </c>
      <c r="M276" s="101"/>
      <c r="N276" s="182"/>
      <c r="O276" s="183"/>
      <c r="P276" s="287" t="str">
        <f>IF(AND(OR(J276="KO",M276&lt;&gt;""),OR(J276="",K276="",L276="")),Listes!$A$68,IF(AND(M276="",J276&lt;&gt;""),Listes!$A$69,IF(AND(I276&lt;M276,O276=""),Listes!$A$70,IF(AND(L276&lt;K276,O276=""),Listes!$A$71,IF(AND(M276&lt;&gt;"",M276&lt;I276,N276=""),Listes!$A$72,IF(AND(Q276="",OR(J276&lt;&gt;"",K276&lt;&gt;"",L276&lt;&gt;"")),Listes!$A$73,""))))))</f>
        <v/>
      </c>
      <c r="Q276" s="277"/>
      <c r="R276" s="317">
        <f t="shared" si="14"/>
        <v>0</v>
      </c>
    </row>
    <row r="277" spans="1:18" ht="24.75" customHeight="1" x14ac:dyDescent="0.25">
      <c r="A277" s="121">
        <v>271</v>
      </c>
      <c r="B277" s="118" t="str">
        <f>IF('Dépenses sur factures'!B277="","",'Dépenses sur factures'!B277)</f>
        <v/>
      </c>
      <c r="C277" s="186" t="str">
        <f>IF('Dépenses sur factures'!C277="","",'Dépenses sur factures'!C277)</f>
        <v/>
      </c>
      <c r="D277" s="186" t="str">
        <f>IF('Dépenses sur factures'!D277="","",'Dépenses sur factures'!D277)</f>
        <v/>
      </c>
      <c r="E277" s="118" t="str">
        <f>IF('Dépenses sur factures'!E277="","",'Dépenses sur factures'!E277)</f>
        <v/>
      </c>
      <c r="F277" s="118" t="str">
        <f>IF('Dépenses sur factures'!F277="","",'Dépenses sur factures'!F277)</f>
        <v/>
      </c>
      <c r="G277" s="282" t="str">
        <f>IF('Dépenses sur factures'!G277="","",'Dépenses sur factures'!G277)</f>
        <v/>
      </c>
      <c r="H277" s="282" t="str">
        <f>IF('Dépenses sur factures'!H277="","",'Dépenses sur factures'!H277)</f>
        <v/>
      </c>
      <c r="I277" s="120" t="str">
        <f>IF('Dépenses sur factures'!I277="","",'Dépenses sur factures'!I277)</f>
        <v/>
      </c>
      <c r="J277" s="101"/>
      <c r="K277" s="283" t="str">
        <f t="shared" si="12"/>
        <v/>
      </c>
      <c r="L277" s="283" t="str">
        <f t="shared" si="13"/>
        <v/>
      </c>
      <c r="M277" s="101"/>
      <c r="N277" s="182"/>
      <c r="O277" s="183"/>
      <c r="P277" s="287" t="str">
        <f>IF(AND(OR(J277="KO",M277&lt;&gt;""),OR(J277="",K277="",L277="")),Listes!$A$68,IF(AND(M277="",J277&lt;&gt;""),Listes!$A$69,IF(AND(I277&lt;M277,O277=""),Listes!$A$70,IF(AND(L277&lt;K277,O277=""),Listes!$A$71,IF(AND(M277&lt;&gt;"",M277&lt;I277,N277=""),Listes!$A$72,IF(AND(Q277="",OR(J277&lt;&gt;"",K277&lt;&gt;"",L277&lt;&gt;"")),Listes!$A$73,""))))))</f>
        <v/>
      </c>
      <c r="Q277" s="277"/>
      <c r="R277" s="317">
        <f t="shared" si="14"/>
        <v>0</v>
      </c>
    </row>
    <row r="278" spans="1:18" ht="24.75" customHeight="1" x14ac:dyDescent="0.25">
      <c r="A278" s="121">
        <v>272</v>
      </c>
      <c r="B278" s="118" t="str">
        <f>IF('Dépenses sur factures'!B278="","",'Dépenses sur factures'!B278)</f>
        <v/>
      </c>
      <c r="C278" s="186" t="str">
        <f>IF('Dépenses sur factures'!C278="","",'Dépenses sur factures'!C278)</f>
        <v/>
      </c>
      <c r="D278" s="186" t="str">
        <f>IF('Dépenses sur factures'!D278="","",'Dépenses sur factures'!D278)</f>
        <v/>
      </c>
      <c r="E278" s="118" t="str">
        <f>IF('Dépenses sur factures'!E278="","",'Dépenses sur factures'!E278)</f>
        <v/>
      </c>
      <c r="F278" s="118" t="str">
        <f>IF('Dépenses sur factures'!F278="","",'Dépenses sur factures'!F278)</f>
        <v/>
      </c>
      <c r="G278" s="282" t="str">
        <f>IF('Dépenses sur factures'!G278="","",'Dépenses sur factures'!G278)</f>
        <v/>
      </c>
      <c r="H278" s="282" t="str">
        <f>IF('Dépenses sur factures'!H278="","",'Dépenses sur factures'!H278)</f>
        <v/>
      </c>
      <c r="I278" s="120" t="str">
        <f>IF('Dépenses sur factures'!I278="","",'Dépenses sur factures'!I278)</f>
        <v/>
      </c>
      <c r="J278" s="101"/>
      <c r="K278" s="283" t="str">
        <f t="shared" si="12"/>
        <v/>
      </c>
      <c r="L278" s="283" t="str">
        <f t="shared" si="13"/>
        <v/>
      </c>
      <c r="M278" s="101"/>
      <c r="N278" s="182"/>
      <c r="O278" s="183"/>
      <c r="P278" s="287" t="str">
        <f>IF(AND(OR(J278="KO",M278&lt;&gt;""),OR(J278="",K278="",L278="")),Listes!$A$68,IF(AND(M278="",J278&lt;&gt;""),Listes!$A$69,IF(AND(I278&lt;M278,O278=""),Listes!$A$70,IF(AND(L278&lt;K278,O278=""),Listes!$A$71,IF(AND(M278&lt;&gt;"",M278&lt;I278,N278=""),Listes!$A$72,IF(AND(Q278="",OR(J278&lt;&gt;"",K278&lt;&gt;"",L278&lt;&gt;"")),Listes!$A$73,""))))))</f>
        <v/>
      </c>
      <c r="Q278" s="277"/>
      <c r="R278" s="317">
        <f t="shared" si="14"/>
        <v>0</v>
      </c>
    </row>
    <row r="279" spans="1:18" ht="24.75" customHeight="1" x14ac:dyDescent="0.25">
      <c r="A279" s="121">
        <v>273</v>
      </c>
      <c r="B279" s="118" t="str">
        <f>IF('Dépenses sur factures'!B279="","",'Dépenses sur factures'!B279)</f>
        <v/>
      </c>
      <c r="C279" s="186" t="str">
        <f>IF('Dépenses sur factures'!C279="","",'Dépenses sur factures'!C279)</f>
        <v/>
      </c>
      <c r="D279" s="186" t="str">
        <f>IF('Dépenses sur factures'!D279="","",'Dépenses sur factures'!D279)</f>
        <v/>
      </c>
      <c r="E279" s="118" t="str">
        <f>IF('Dépenses sur factures'!E279="","",'Dépenses sur factures'!E279)</f>
        <v/>
      </c>
      <c r="F279" s="118" t="str">
        <f>IF('Dépenses sur factures'!F279="","",'Dépenses sur factures'!F279)</f>
        <v/>
      </c>
      <c r="G279" s="282" t="str">
        <f>IF('Dépenses sur factures'!G279="","",'Dépenses sur factures'!G279)</f>
        <v/>
      </c>
      <c r="H279" s="282" t="str">
        <f>IF('Dépenses sur factures'!H279="","",'Dépenses sur factures'!H279)</f>
        <v/>
      </c>
      <c r="I279" s="120" t="str">
        <f>IF('Dépenses sur factures'!I279="","",'Dépenses sur factures'!I279)</f>
        <v/>
      </c>
      <c r="J279" s="101"/>
      <c r="K279" s="283" t="str">
        <f t="shared" si="12"/>
        <v/>
      </c>
      <c r="L279" s="283" t="str">
        <f t="shared" si="13"/>
        <v/>
      </c>
      <c r="M279" s="101"/>
      <c r="N279" s="182"/>
      <c r="O279" s="183"/>
      <c r="P279" s="287" t="str">
        <f>IF(AND(OR(J279="KO",M279&lt;&gt;""),OR(J279="",K279="",L279="")),Listes!$A$68,IF(AND(M279="",J279&lt;&gt;""),Listes!$A$69,IF(AND(I279&lt;M279,O279=""),Listes!$A$70,IF(AND(L279&lt;K279,O279=""),Listes!$A$71,IF(AND(M279&lt;&gt;"",M279&lt;I279,N279=""),Listes!$A$72,IF(AND(Q279="",OR(J279&lt;&gt;"",K279&lt;&gt;"",L279&lt;&gt;"")),Listes!$A$73,""))))))</f>
        <v/>
      </c>
      <c r="Q279" s="277"/>
      <c r="R279" s="317">
        <f t="shared" si="14"/>
        <v>0</v>
      </c>
    </row>
    <row r="280" spans="1:18" ht="24.75" customHeight="1" x14ac:dyDescent="0.25">
      <c r="A280" s="121">
        <v>274</v>
      </c>
      <c r="B280" s="118" t="str">
        <f>IF('Dépenses sur factures'!B280="","",'Dépenses sur factures'!B280)</f>
        <v/>
      </c>
      <c r="C280" s="186" t="str">
        <f>IF('Dépenses sur factures'!C280="","",'Dépenses sur factures'!C280)</f>
        <v/>
      </c>
      <c r="D280" s="186" t="str">
        <f>IF('Dépenses sur factures'!D280="","",'Dépenses sur factures'!D280)</f>
        <v/>
      </c>
      <c r="E280" s="118" t="str">
        <f>IF('Dépenses sur factures'!E280="","",'Dépenses sur factures'!E280)</f>
        <v/>
      </c>
      <c r="F280" s="118" t="str">
        <f>IF('Dépenses sur factures'!F280="","",'Dépenses sur factures'!F280)</f>
        <v/>
      </c>
      <c r="G280" s="282" t="str">
        <f>IF('Dépenses sur factures'!G280="","",'Dépenses sur factures'!G280)</f>
        <v/>
      </c>
      <c r="H280" s="282" t="str">
        <f>IF('Dépenses sur factures'!H280="","",'Dépenses sur factures'!H280)</f>
        <v/>
      </c>
      <c r="I280" s="120" t="str">
        <f>IF('Dépenses sur factures'!I280="","",'Dépenses sur factures'!I280)</f>
        <v/>
      </c>
      <c r="J280" s="101"/>
      <c r="K280" s="283" t="str">
        <f t="shared" si="12"/>
        <v/>
      </c>
      <c r="L280" s="283" t="str">
        <f t="shared" si="13"/>
        <v/>
      </c>
      <c r="M280" s="101"/>
      <c r="N280" s="182"/>
      <c r="O280" s="183"/>
      <c r="P280" s="287" t="str">
        <f>IF(AND(OR(J280="KO",M280&lt;&gt;""),OR(J280="",K280="",L280="")),Listes!$A$68,IF(AND(M280="",J280&lt;&gt;""),Listes!$A$69,IF(AND(I280&lt;M280,O280=""),Listes!$A$70,IF(AND(L280&lt;K280,O280=""),Listes!$A$71,IF(AND(M280&lt;&gt;"",M280&lt;I280,N280=""),Listes!$A$72,IF(AND(Q280="",OR(J280&lt;&gt;"",K280&lt;&gt;"",L280&lt;&gt;"")),Listes!$A$73,""))))))</f>
        <v/>
      </c>
      <c r="Q280" s="277"/>
      <c r="R280" s="317">
        <f t="shared" si="14"/>
        <v>0</v>
      </c>
    </row>
    <row r="281" spans="1:18" ht="24.75" customHeight="1" x14ac:dyDescent="0.25">
      <c r="A281" s="121">
        <v>275</v>
      </c>
      <c r="B281" s="118" t="str">
        <f>IF('Dépenses sur factures'!B281="","",'Dépenses sur factures'!B281)</f>
        <v/>
      </c>
      <c r="C281" s="186" t="str">
        <f>IF('Dépenses sur factures'!C281="","",'Dépenses sur factures'!C281)</f>
        <v/>
      </c>
      <c r="D281" s="186" t="str">
        <f>IF('Dépenses sur factures'!D281="","",'Dépenses sur factures'!D281)</f>
        <v/>
      </c>
      <c r="E281" s="118" t="str">
        <f>IF('Dépenses sur factures'!E281="","",'Dépenses sur factures'!E281)</f>
        <v/>
      </c>
      <c r="F281" s="118" t="str">
        <f>IF('Dépenses sur factures'!F281="","",'Dépenses sur factures'!F281)</f>
        <v/>
      </c>
      <c r="G281" s="282" t="str">
        <f>IF('Dépenses sur factures'!G281="","",'Dépenses sur factures'!G281)</f>
        <v/>
      </c>
      <c r="H281" s="282" t="str">
        <f>IF('Dépenses sur factures'!H281="","",'Dépenses sur factures'!H281)</f>
        <v/>
      </c>
      <c r="I281" s="120" t="str">
        <f>IF('Dépenses sur factures'!I281="","",'Dépenses sur factures'!I281)</f>
        <v/>
      </c>
      <c r="J281" s="101"/>
      <c r="K281" s="283" t="str">
        <f t="shared" si="12"/>
        <v/>
      </c>
      <c r="L281" s="283" t="str">
        <f t="shared" si="13"/>
        <v/>
      </c>
      <c r="M281" s="101"/>
      <c r="N281" s="182"/>
      <c r="O281" s="183"/>
      <c r="P281" s="287" t="str">
        <f>IF(AND(OR(J281="KO",M281&lt;&gt;""),OR(J281="",K281="",L281="")),Listes!$A$68,IF(AND(M281="",J281&lt;&gt;""),Listes!$A$69,IF(AND(I281&lt;M281,O281=""),Listes!$A$70,IF(AND(L281&lt;K281,O281=""),Listes!$A$71,IF(AND(M281&lt;&gt;"",M281&lt;I281,N281=""),Listes!$A$72,IF(AND(Q281="",OR(J281&lt;&gt;"",K281&lt;&gt;"",L281&lt;&gt;"")),Listes!$A$73,""))))))</f>
        <v/>
      </c>
      <c r="Q281" s="277"/>
      <c r="R281" s="317">
        <f t="shared" si="14"/>
        <v>0</v>
      </c>
    </row>
    <row r="282" spans="1:18" ht="24.75" customHeight="1" x14ac:dyDescent="0.25">
      <c r="A282" s="121">
        <v>276</v>
      </c>
      <c r="B282" s="118" t="str">
        <f>IF('Dépenses sur factures'!B282="","",'Dépenses sur factures'!B282)</f>
        <v/>
      </c>
      <c r="C282" s="186" t="str">
        <f>IF('Dépenses sur factures'!C282="","",'Dépenses sur factures'!C282)</f>
        <v/>
      </c>
      <c r="D282" s="186" t="str">
        <f>IF('Dépenses sur factures'!D282="","",'Dépenses sur factures'!D282)</f>
        <v/>
      </c>
      <c r="E282" s="118" t="str">
        <f>IF('Dépenses sur factures'!E282="","",'Dépenses sur factures'!E282)</f>
        <v/>
      </c>
      <c r="F282" s="118" t="str">
        <f>IF('Dépenses sur factures'!F282="","",'Dépenses sur factures'!F282)</f>
        <v/>
      </c>
      <c r="G282" s="282" t="str">
        <f>IF('Dépenses sur factures'!G282="","",'Dépenses sur factures'!G282)</f>
        <v/>
      </c>
      <c r="H282" s="282" t="str">
        <f>IF('Dépenses sur factures'!H282="","",'Dépenses sur factures'!H282)</f>
        <v/>
      </c>
      <c r="I282" s="120" t="str">
        <f>IF('Dépenses sur factures'!I282="","",'Dépenses sur factures'!I282)</f>
        <v/>
      </c>
      <c r="J282" s="101"/>
      <c r="K282" s="283" t="str">
        <f t="shared" si="12"/>
        <v/>
      </c>
      <c r="L282" s="283" t="str">
        <f t="shared" si="13"/>
        <v/>
      </c>
      <c r="M282" s="101"/>
      <c r="N282" s="182"/>
      <c r="O282" s="183"/>
      <c r="P282" s="287" t="str">
        <f>IF(AND(OR(J282="KO",M282&lt;&gt;""),OR(J282="",K282="",L282="")),Listes!$A$68,IF(AND(M282="",J282&lt;&gt;""),Listes!$A$69,IF(AND(I282&lt;M282,O282=""),Listes!$A$70,IF(AND(L282&lt;K282,O282=""),Listes!$A$71,IF(AND(M282&lt;&gt;"",M282&lt;I282,N282=""),Listes!$A$72,IF(AND(Q282="",OR(J282&lt;&gt;"",K282&lt;&gt;"",L282&lt;&gt;"")),Listes!$A$73,""))))))</f>
        <v/>
      </c>
      <c r="Q282" s="277"/>
      <c r="R282" s="317">
        <f t="shared" si="14"/>
        <v>0</v>
      </c>
    </row>
    <row r="283" spans="1:18" ht="24.75" customHeight="1" x14ac:dyDescent="0.25">
      <c r="A283" s="121">
        <v>277</v>
      </c>
      <c r="B283" s="118" t="str">
        <f>IF('Dépenses sur factures'!B283="","",'Dépenses sur factures'!B283)</f>
        <v/>
      </c>
      <c r="C283" s="186" t="str">
        <f>IF('Dépenses sur factures'!C283="","",'Dépenses sur factures'!C283)</f>
        <v/>
      </c>
      <c r="D283" s="186" t="str">
        <f>IF('Dépenses sur factures'!D283="","",'Dépenses sur factures'!D283)</f>
        <v/>
      </c>
      <c r="E283" s="118" t="str">
        <f>IF('Dépenses sur factures'!E283="","",'Dépenses sur factures'!E283)</f>
        <v/>
      </c>
      <c r="F283" s="118" t="str">
        <f>IF('Dépenses sur factures'!F283="","",'Dépenses sur factures'!F283)</f>
        <v/>
      </c>
      <c r="G283" s="282" t="str">
        <f>IF('Dépenses sur factures'!G283="","",'Dépenses sur factures'!G283)</f>
        <v/>
      </c>
      <c r="H283" s="282" t="str">
        <f>IF('Dépenses sur factures'!H283="","",'Dépenses sur factures'!H283)</f>
        <v/>
      </c>
      <c r="I283" s="120" t="str">
        <f>IF('Dépenses sur factures'!I283="","",'Dépenses sur factures'!I283)</f>
        <v/>
      </c>
      <c r="J283" s="101"/>
      <c r="K283" s="283" t="str">
        <f t="shared" si="12"/>
        <v/>
      </c>
      <c r="L283" s="283" t="str">
        <f t="shared" si="13"/>
        <v/>
      </c>
      <c r="M283" s="101"/>
      <c r="N283" s="182"/>
      <c r="O283" s="183"/>
      <c r="P283" s="287" t="str">
        <f>IF(AND(OR(J283="KO",M283&lt;&gt;""),OR(J283="",K283="",L283="")),Listes!$A$68,IF(AND(M283="",J283&lt;&gt;""),Listes!$A$69,IF(AND(I283&lt;M283,O283=""),Listes!$A$70,IF(AND(L283&lt;K283,O283=""),Listes!$A$71,IF(AND(M283&lt;&gt;"",M283&lt;I283,N283=""),Listes!$A$72,IF(AND(Q283="",OR(J283&lt;&gt;"",K283&lt;&gt;"",L283&lt;&gt;"")),Listes!$A$73,""))))))</f>
        <v/>
      </c>
      <c r="Q283" s="277"/>
      <c r="R283" s="317">
        <f t="shared" si="14"/>
        <v>0</v>
      </c>
    </row>
    <row r="284" spans="1:18" ht="24.75" customHeight="1" x14ac:dyDescent="0.25">
      <c r="A284" s="121">
        <v>278</v>
      </c>
      <c r="B284" s="118" t="str">
        <f>IF('Dépenses sur factures'!B284="","",'Dépenses sur factures'!B284)</f>
        <v/>
      </c>
      <c r="C284" s="186" t="str">
        <f>IF('Dépenses sur factures'!C284="","",'Dépenses sur factures'!C284)</f>
        <v/>
      </c>
      <c r="D284" s="186" t="str">
        <f>IF('Dépenses sur factures'!D284="","",'Dépenses sur factures'!D284)</f>
        <v/>
      </c>
      <c r="E284" s="118" t="str">
        <f>IF('Dépenses sur factures'!E284="","",'Dépenses sur factures'!E284)</f>
        <v/>
      </c>
      <c r="F284" s="118" t="str">
        <f>IF('Dépenses sur factures'!F284="","",'Dépenses sur factures'!F284)</f>
        <v/>
      </c>
      <c r="G284" s="282" t="str">
        <f>IF('Dépenses sur factures'!G284="","",'Dépenses sur factures'!G284)</f>
        <v/>
      </c>
      <c r="H284" s="282" t="str">
        <f>IF('Dépenses sur factures'!H284="","",'Dépenses sur factures'!H284)</f>
        <v/>
      </c>
      <c r="I284" s="120" t="str">
        <f>IF('Dépenses sur factures'!I284="","",'Dépenses sur factures'!I284)</f>
        <v/>
      </c>
      <c r="J284" s="101"/>
      <c r="K284" s="283" t="str">
        <f t="shared" si="12"/>
        <v/>
      </c>
      <c r="L284" s="283" t="str">
        <f t="shared" si="13"/>
        <v/>
      </c>
      <c r="M284" s="101"/>
      <c r="N284" s="182"/>
      <c r="O284" s="183"/>
      <c r="P284" s="287" t="str">
        <f>IF(AND(OR(J284="KO",M284&lt;&gt;""),OR(J284="",K284="",L284="")),Listes!$A$68,IF(AND(M284="",J284&lt;&gt;""),Listes!$A$69,IF(AND(I284&lt;M284,O284=""),Listes!$A$70,IF(AND(L284&lt;K284,O284=""),Listes!$A$71,IF(AND(M284&lt;&gt;"",M284&lt;I284,N284=""),Listes!$A$72,IF(AND(Q284="",OR(J284&lt;&gt;"",K284&lt;&gt;"",L284&lt;&gt;"")),Listes!$A$73,""))))))</f>
        <v/>
      </c>
      <c r="Q284" s="277"/>
      <c r="R284" s="317">
        <f t="shared" si="14"/>
        <v>0</v>
      </c>
    </row>
    <row r="285" spans="1:18" ht="24.75" customHeight="1" x14ac:dyDescent="0.25">
      <c r="A285" s="121">
        <v>279</v>
      </c>
      <c r="B285" s="118" t="str">
        <f>IF('Dépenses sur factures'!B285="","",'Dépenses sur factures'!B285)</f>
        <v/>
      </c>
      <c r="C285" s="186" t="str">
        <f>IF('Dépenses sur factures'!C285="","",'Dépenses sur factures'!C285)</f>
        <v/>
      </c>
      <c r="D285" s="186" t="str">
        <f>IF('Dépenses sur factures'!D285="","",'Dépenses sur factures'!D285)</f>
        <v/>
      </c>
      <c r="E285" s="118" t="str">
        <f>IF('Dépenses sur factures'!E285="","",'Dépenses sur factures'!E285)</f>
        <v/>
      </c>
      <c r="F285" s="118" t="str">
        <f>IF('Dépenses sur factures'!F285="","",'Dépenses sur factures'!F285)</f>
        <v/>
      </c>
      <c r="G285" s="282" t="str">
        <f>IF('Dépenses sur factures'!G285="","",'Dépenses sur factures'!G285)</f>
        <v/>
      </c>
      <c r="H285" s="282" t="str">
        <f>IF('Dépenses sur factures'!H285="","",'Dépenses sur factures'!H285)</f>
        <v/>
      </c>
      <c r="I285" s="120" t="str">
        <f>IF('Dépenses sur factures'!I285="","",'Dépenses sur factures'!I285)</f>
        <v/>
      </c>
      <c r="J285" s="101"/>
      <c r="K285" s="283" t="str">
        <f t="shared" si="12"/>
        <v/>
      </c>
      <c r="L285" s="283" t="str">
        <f t="shared" si="13"/>
        <v/>
      </c>
      <c r="M285" s="101"/>
      <c r="N285" s="182"/>
      <c r="O285" s="183"/>
      <c r="P285" s="287" t="str">
        <f>IF(AND(OR(J285="KO",M285&lt;&gt;""),OR(J285="",K285="",L285="")),Listes!$A$68,IF(AND(M285="",J285&lt;&gt;""),Listes!$A$69,IF(AND(I285&lt;M285,O285=""),Listes!$A$70,IF(AND(L285&lt;K285,O285=""),Listes!$A$71,IF(AND(M285&lt;&gt;"",M285&lt;I285,N285=""),Listes!$A$72,IF(AND(Q285="",OR(J285&lt;&gt;"",K285&lt;&gt;"",L285&lt;&gt;"")),Listes!$A$73,""))))))</f>
        <v/>
      </c>
      <c r="Q285" s="277"/>
      <c r="R285" s="317">
        <f t="shared" si="14"/>
        <v>0</v>
      </c>
    </row>
    <row r="286" spans="1:18" ht="24.75" customHeight="1" x14ac:dyDescent="0.25">
      <c r="A286" s="121">
        <v>280</v>
      </c>
      <c r="B286" s="118" t="str">
        <f>IF('Dépenses sur factures'!B286="","",'Dépenses sur factures'!B286)</f>
        <v/>
      </c>
      <c r="C286" s="186" t="str">
        <f>IF('Dépenses sur factures'!C286="","",'Dépenses sur factures'!C286)</f>
        <v/>
      </c>
      <c r="D286" s="186" t="str">
        <f>IF('Dépenses sur factures'!D286="","",'Dépenses sur factures'!D286)</f>
        <v/>
      </c>
      <c r="E286" s="118" t="str">
        <f>IF('Dépenses sur factures'!E286="","",'Dépenses sur factures'!E286)</f>
        <v/>
      </c>
      <c r="F286" s="118" t="str">
        <f>IF('Dépenses sur factures'!F286="","",'Dépenses sur factures'!F286)</f>
        <v/>
      </c>
      <c r="G286" s="282" t="str">
        <f>IF('Dépenses sur factures'!G286="","",'Dépenses sur factures'!G286)</f>
        <v/>
      </c>
      <c r="H286" s="282" t="str">
        <f>IF('Dépenses sur factures'!H286="","",'Dépenses sur factures'!H286)</f>
        <v/>
      </c>
      <c r="I286" s="120" t="str">
        <f>IF('Dépenses sur factures'!I286="","",'Dépenses sur factures'!I286)</f>
        <v/>
      </c>
      <c r="J286" s="101"/>
      <c r="K286" s="283" t="str">
        <f t="shared" si="12"/>
        <v/>
      </c>
      <c r="L286" s="283" t="str">
        <f t="shared" si="13"/>
        <v/>
      </c>
      <c r="M286" s="101"/>
      <c r="N286" s="182"/>
      <c r="O286" s="183"/>
      <c r="P286" s="287" t="str">
        <f>IF(AND(OR(J286="KO",M286&lt;&gt;""),OR(J286="",K286="",L286="")),Listes!$A$68,IF(AND(M286="",J286&lt;&gt;""),Listes!$A$69,IF(AND(I286&lt;M286,O286=""),Listes!$A$70,IF(AND(L286&lt;K286,O286=""),Listes!$A$71,IF(AND(M286&lt;&gt;"",M286&lt;I286,N286=""),Listes!$A$72,IF(AND(Q286="",OR(J286&lt;&gt;"",K286&lt;&gt;"",L286&lt;&gt;"")),Listes!$A$73,""))))))</f>
        <v/>
      </c>
      <c r="Q286" s="277"/>
      <c r="R286" s="317">
        <f t="shared" si="14"/>
        <v>0</v>
      </c>
    </row>
    <row r="287" spans="1:18" ht="24.75" customHeight="1" x14ac:dyDescent="0.25">
      <c r="A287" s="121">
        <v>281</v>
      </c>
      <c r="B287" s="118" t="str">
        <f>IF('Dépenses sur factures'!B287="","",'Dépenses sur factures'!B287)</f>
        <v/>
      </c>
      <c r="C287" s="186" t="str">
        <f>IF('Dépenses sur factures'!C287="","",'Dépenses sur factures'!C287)</f>
        <v/>
      </c>
      <c r="D287" s="186" t="str">
        <f>IF('Dépenses sur factures'!D287="","",'Dépenses sur factures'!D287)</f>
        <v/>
      </c>
      <c r="E287" s="118" t="str">
        <f>IF('Dépenses sur factures'!E287="","",'Dépenses sur factures'!E287)</f>
        <v/>
      </c>
      <c r="F287" s="118" t="str">
        <f>IF('Dépenses sur factures'!F287="","",'Dépenses sur factures'!F287)</f>
        <v/>
      </c>
      <c r="G287" s="282" t="str">
        <f>IF('Dépenses sur factures'!G287="","",'Dépenses sur factures'!G287)</f>
        <v/>
      </c>
      <c r="H287" s="282" t="str">
        <f>IF('Dépenses sur factures'!H287="","",'Dépenses sur factures'!H287)</f>
        <v/>
      </c>
      <c r="I287" s="120" t="str">
        <f>IF('Dépenses sur factures'!I287="","",'Dépenses sur factures'!I287)</f>
        <v/>
      </c>
      <c r="J287" s="101"/>
      <c r="K287" s="283" t="str">
        <f t="shared" si="12"/>
        <v/>
      </c>
      <c r="L287" s="283" t="str">
        <f t="shared" si="13"/>
        <v/>
      </c>
      <c r="M287" s="101"/>
      <c r="N287" s="182"/>
      <c r="O287" s="183"/>
      <c r="P287" s="287" t="str">
        <f>IF(AND(OR(J287="KO",M287&lt;&gt;""),OR(J287="",K287="",L287="")),Listes!$A$68,IF(AND(M287="",J287&lt;&gt;""),Listes!$A$69,IF(AND(I287&lt;M287,O287=""),Listes!$A$70,IF(AND(L287&lt;K287,O287=""),Listes!$A$71,IF(AND(M287&lt;&gt;"",M287&lt;I287,N287=""),Listes!$A$72,IF(AND(Q287="",OR(J287&lt;&gt;"",K287&lt;&gt;"",L287&lt;&gt;"")),Listes!$A$73,""))))))</f>
        <v/>
      </c>
      <c r="Q287" s="277"/>
      <c r="R287" s="317">
        <f t="shared" si="14"/>
        <v>0</v>
      </c>
    </row>
    <row r="288" spans="1:18" ht="24.75" customHeight="1" x14ac:dyDescent="0.25">
      <c r="A288" s="121">
        <v>282</v>
      </c>
      <c r="B288" s="118" t="str">
        <f>IF('Dépenses sur factures'!B288="","",'Dépenses sur factures'!B288)</f>
        <v/>
      </c>
      <c r="C288" s="186" t="str">
        <f>IF('Dépenses sur factures'!C288="","",'Dépenses sur factures'!C288)</f>
        <v/>
      </c>
      <c r="D288" s="186" t="str">
        <f>IF('Dépenses sur factures'!D288="","",'Dépenses sur factures'!D288)</f>
        <v/>
      </c>
      <c r="E288" s="118" t="str">
        <f>IF('Dépenses sur factures'!E288="","",'Dépenses sur factures'!E288)</f>
        <v/>
      </c>
      <c r="F288" s="118" t="str">
        <f>IF('Dépenses sur factures'!F288="","",'Dépenses sur factures'!F288)</f>
        <v/>
      </c>
      <c r="G288" s="282" t="str">
        <f>IF('Dépenses sur factures'!G288="","",'Dépenses sur factures'!G288)</f>
        <v/>
      </c>
      <c r="H288" s="282" t="str">
        <f>IF('Dépenses sur factures'!H288="","",'Dépenses sur factures'!H288)</f>
        <v/>
      </c>
      <c r="I288" s="120" t="str">
        <f>IF('Dépenses sur factures'!I288="","",'Dépenses sur factures'!I288)</f>
        <v/>
      </c>
      <c r="J288" s="101"/>
      <c r="K288" s="283" t="str">
        <f t="shared" si="12"/>
        <v/>
      </c>
      <c r="L288" s="283" t="str">
        <f t="shared" si="13"/>
        <v/>
      </c>
      <c r="M288" s="101"/>
      <c r="N288" s="182"/>
      <c r="O288" s="183"/>
      <c r="P288" s="287" t="str">
        <f>IF(AND(OR(J288="KO",M288&lt;&gt;""),OR(J288="",K288="",L288="")),Listes!$A$68,IF(AND(M288="",J288&lt;&gt;""),Listes!$A$69,IF(AND(I288&lt;M288,O288=""),Listes!$A$70,IF(AND(L288&lt;K288,O288=""),Listes!$A$71,IF(AND(M288&lt;&gt;"",M288&lt;I288,N288=""),Listes!$A$72,IF(AND(Q288="",OR(J288&lt;&gt;"",K288&lt;&gt;"",L288&lt;&gt;"")),Listes!$A$73,""))))))</f>
        <v/>
      </c>
      <c r="Q288" s="277"/>
      <c r="R288" s="317">
        <f t="shared" si="14"/>
        <v>0</v>
      </c>
    </row>
    <row r="289" spans="1:18" ht="24.75" customHeight="1" x14ac:dyDescent="0.25">
      <c r="A289" s="121">
        <v>283</v>
      </c>
      <c r="B289" s="118" t="str">
        <f>IF('Dépenses sur factures'!B289="","",'Dépenses sur factures'!B289)</f>
        <v/>
      </c>
      <c r="C289" s="186" t="str">
        <f>IF('Dépenses sur factures'!C289="","",'Dépenses sur factures'!C289)</f>
        <v/>
      </c>
      <c r="D289" s="186" t="str">
        <f>IF('Dépenses sur factures'!D289="","",'Dépenses sur factures'!D289)</f>
        <v/>
      </c>
      <c r="E289" s="118" t="str">
        <f>IF('Dépenses sur factures'!E289="","",'Dépenses sur factures'!E289)</f>
        <v/>
      </c>
      <c r="F289" s="118" t="str">
        <f>IF('Dépenses sur factures'!F289="","",'Dépenses sur factures'!F289)</f>
        <v/>
      </c>
      <c r="G289" s="282" t="str">
        <f>IF('Dépenses sur factures'!G289="","",'Dépenses sur factures'!G289)</f>
        <v/>
      </c>
      <c r="H289" s="282" t="str">
        <f>IF('Dépenses sur factures'!H289="","",'Dépenses sur factures'!H289)</f>
        <v/>
      </c>
      <c r="I289" s="120" t="str">
        <f>IF('Dépenses sur factures'!I289="","",'Dépenses sur factures'!I289)</f>
        <v/>
      </c>
      <c r="J289" s="101"/>
      <c r="K289" s="283" t="str">
        <f t="shared" si="12"/>
        <v/>
      </c>
      <c r="L289" s="283" t="str">
        <f t="shared" si="13"/>
        <v/>
      </c>
      <c r="M289" s="101"/>
      <c r="N289" s="182"/>
      <c r="O289" s="183"/>
      <c r="P289" s="287" t="str">
        <f>IF(AND(OR(J289="KO",M289&lt;&gt;""),OR(J289="",K289="",L289="")),Listes!$A$68,IF(AND(M289="",J289&lt;&gt;""),Listes!$A$69,IF(AND(I289&lt;M289,O289=""),Listes!$A$70,IF(AND(L289&lt;K289,O289=""),Listes!$A$71,IF(AND(M289&lt;&gt;"",M289&lt;I289,N289=""),Listes!$A$72,IF(AND(Q289="",OR(J289&lt;&gt;"",K289&lt;&gt;"",L289&lt;&gt;"")),Listes!$A$73,""))))))</f>
        <v/>
      </c>
      <c r="Q289" s="277"/>
      <c r="R289" s="317">
        <f t="shared" si="14"/>
        <v>0</v>
      </c>
    </row>
    <row r="290" spans="1:18" ht="24.75" customHeight="1" x14ac:dyDescent="0.25">
      <c r="A290" s="121">
        <v>284</v>
      </c>
      <c r="B290" s="118" t="str">
        <f>IF('Dépenses sur factures'!B290="","",'Dépenses sur factures'!B290)</f>
        <v/>
      </c>
      <c r="C290" s="186" t="str">
        <f>IF('Dépenses sur factures'!C290="","",'Dépenses sur factures'!C290)</f>
        <v/>
      </c>
      <c r="D290" s="186" t="str">
        <f>IF('Dépenses sur factures'!D290="","",'Dépenses sur factures'!D290)</f>
        <v/>
      </c>
      <c r="E290" s="118" t="str">
        <f>IF('Dépenses sur factures'!E290="","",'Dépenses sur factures'!E290)</f>
        <v/>
      </c>
      <c r="F290" s="118" t="str">
        <f>IF('Dépenses sur factures'!F290="","",'Dépenses sur factures'!F290)</f>
        <v/>
      </c>
      <c r="G290" s="282" t="str">
        <f>IF('Dépenses sur factures'!G290="","",'Dépenses sur factures'!G290)</f>
        <v/>
      </c>
      <c r="H290" s="282" t="str">
        <f>IF('Dépenses sur factures'!H290="","",'Dépenses sur factures'!H290)</f>
        <v/>
      </c>
      <c r="I290" s="120" t="str">
        <f>IF('Dépenses sur factures'!I290="","",'Dépenses sur factures'!I290)</f>
        <v/>
      </c>
      <c r="J290" s="101"/>
      <c r="K290" s="283" t="str">
        <f t="shared" si="12"/>
        <v/>
      </c>
      <c r="L290" s="283" t="str">
        <f t="shared" si="13"/>
        <v/>
      </c>
      <c r="M290" s="101"/>
      <c r="N290" s="182"/>
      <c r="O290" s="183"/>
      <c r="P290" s="287" t="str">
        <f>IF(AND(OR(J290="KO",M290&lt;&gt;""),OR(J290="",K290="",L290="")),Listes!$A$68,IF(AND(M290="",J290&lt;&gt;""),Listes!$A$69,IF(AND(I290&lt;M290,O290=""),Listes!$A$70,IF(AND(L290&lt;K290,O290=""),Listes!$A$71,IF(AND(M290&lt;&gt;"",M290&lt;I290,N290=""),Listes!$A$72,IF(AND(Q290="",OR(J290&lt;&gt;"",K290&lt;&gt;"",L290&lt;&gt;"")),Listes!$A$73,""))))))</f>
        <v/>
      </c>
      <c r="Q290" s="277"/>
      <c r="R290" s="317">
        <f t="shared" si="14"/>
        <v>0</v>
      </c>
    </row>
    <row r="291" spans="1:18" ht="24.75" customHeight="1" x14ac:dyDescent="0.25">
      <c r="A291" s="121">
        <v>285</v>
      </c>
      <c r="B291" s="118" t="str">
        <f>IF('Dépenses sur factures'!B291="","",'Dépenses sur factures'!B291)</f>
        <v/>
      </c>
      <c r="C291" s="186" t="str">
        <f>IF('Dépenses sur factures'!C291="","",'Dépenses sur factures'!C291)</f>
        <v/>
      </c>
      <c r="D291" s="186" t="str">
        <f>IF('Dépenses sur factures'!D291="","",'Dépenses sur factures'!D291)</f>
        <v/>
      </c>
      <c r="E291" s="118" t="str">
        <f>IF('Dépenses sur factures'!E291="","",'Dépenses sur factures'!E291)</f>
        <v/>
      </c>
      <c r="F291" s="118" t="str">
        <f>IF('Dépenses sur factures'!F291="","",'Dépenses sur factures'!F291)</f>
        <v/>
      </c>
      <c r="G291" s="282" t="str">
        <f>IF('Dépenses sur factures'!G291="","",'Dépenses sur factures'!G291)</f>
        <v/>
      </c>
      <c r="H291" s="282" t="str">
        <f>IF('Dépenses sur factures'!H291="","",'Dépenses sur factures'!H291)</f>
        <v/>
      </c>
      <c r="I291" s="120" t="str">
        <f>IF('Dépenses sur factures'!I291="","",'Dépenses sur factures'!I291)</f>
        <v/>
      </c>
      <c r="J291" s="101"/>
      <c r="K291" s="283" t="str">
        <f t="shared" si="12"/>
        <v/>
      </c>
      <c r="L291" s="283" t="str">
        <f t="shared" si="13"/>
        <v/>
      </c>
      <c r="M291" s="101"/>
      <c r="N291" s="182"/>
      <c r="O291" s="183"/>
      <c r="P291" s="287" t="str">
        <f>IF(AND(OR(J291="KO",M291&lt;&gt;""),OR(J291="",K291="",L291="")),Listes!$A$68,IF(AND(M291="",J291&lt;&gt;""),Listes!$A$69,IF(AND(I291&lt;M291,O291=""),Listes!$A$70,IF(AND(L291&lt;K291,O291=""),Listes!$A$71,IF(AND(M291&lt;&gt;"",M291&lt;I291,N291=""),Listes!$A$72,IF(AND(Q291="",OR(J291&lt;&gt;"",K291&lt;&gt;"",L291&lt;&gt;"")),Listes!$A$73,""))))))</f>
        <v/>
      </c>
      <c r="Q291" s="277"/>
      <c r="R291" s="317">
        <f t="shared" si="14"/>
        <v>0</v>
      </c>
    </row>
    <row r="292" spans="1:18" ht="24.75" customHeight="1" x14ac:dyDescent="0.25">
      <c r="A292" s="121">
        <v>286</v>
      </c>
      <c r="B292" s="118" t="str">
        <f>IF('Dépenses sur factures'!B292="","",'Dépenses sur factures'!B292)</f>
        <v/>
      </c>
      <c r="C292" s="186" t="str">
        <f>IF('Dépenses sur factures'!C292="","",'Dépenses sur factures'!C292)</f>
        <v/>
      </c>
      <c r="D292" s="186" t="str">
        <f>IF('Dépenses sur factures'!D292="","",'Dépenses sur factures'!D292)</f>
        <v/>
      </c>
      <c r="E292" s="118" t="str">
        <f>IF('Dépenses sur factures'!E292="","",'Dépenses sur factures'!E292)</f>
        <v/>
      </c>
      <c r="F292" s="118" t="str">
        <f>IF('Dépenses sur factures'!F292="","",'Dépenses sur factures'!F292)</f>
        <v/>
      </c>
      <c r="G292" s="282" t="str">
        <f>IF('Dépenses sur factures'!G292="","",'Dépenses sur factures'!G292)</f>
        <v/>
      </c>
      <c r="H292" s="282" t="str">
        <f>IF('Dépenses sur factures'!H292="","",'Dépenses sur factures'!H292)</f>
        <v/>
      </c>
      <c r="I292" s="120" t="str">
        <f>IF('Dépenses sur factures'!I292="","",'Dépenses sur factures'!I292)</f>
        <v/>
      </c>
      <c r="J292" s="101"/>
      <c r="K292" s="283" t="str">
        <f t="shared" si="12"/>
        <v/>
      </c>
      <c r="L292" s="283" t="str">
        <f t="shared" si="13"/>
        <v/>
      </c>
      <c r="M292" s="101"/>
      <c r="N292" s="182"/>
      <c r="O292" s="183"/>
      <c r="P292" s="287" t="str">
        <f>IF(AND(OR(J292="KO",M292&lt;&gt;""),OR(J292="",K292="",L292="")),Listes!$A$68,IF(AND(M292="",J292&lt;&gt;""),Listes!$A$69,IF(AND(I292&lt;M292,O292=""),Listes!$A$70,IF(AND(L292&lt;K292,O292=""),Listes!$A$71,IF(AND(M292&lt;&gt;"",M292&lt;I292,N292=""),Listes!$A$72,IF(AND(Q292="",OR(J292&lt;&gt;"",K292&lt;&gt;"",L292&lt;&gt;"")),Listes!$A$73,""))))))</f>
        <v/>
      </c>
      <c r="Q292" s="277"/>
      <c r="R292" s="317">
        <f t="shared" si="14"/>
        <v>0</v>
      </c>
    </row>
    <row r="293" spans="1:18" ht="24.75" customHeight="1" x14ac:dyDescent="0.25">
      <c r="A293" s="121">
        <v>287</v>
      </c>
      <c r="B293" s="118" t="str">
        <f>IF('Dépenses sur factures'!B293="","",'Dépenses sur factures'!B293)</f>
        <v/>
      </c>
      <c r="C293" s="186" t="str">
        <f>IF('Dépenses sur factures'!C293="","",'Dépenses sur factures'!C293)</f>
        <v/>
      </c>
      <c r="D293" s="186" t="str">
        <f>IF('Dépenses sur factures'!D293="","",'Dépenses sur factures'!D293)</f>
        <v/>
      </c>
      <c r="E293" s="118" t="str">
        <f>IF('Dépenses sur factures'!E293="","",'Dépenses sur factures'!E293)</f>
        <v/>
      </c>
      <c r="F293" s="118" t="str">
        <f>IF('Dépenses sur factures'!F293="","",'Dépenses sur factures'!F293)</f>
        <v/>
      </c>
      <c r="G293" s="282" t="str">
        <f>IF('Dépenses sur factures'!G293="","",'Dépenses sur factures'!G293)</f>
        <v/>
      </c>
      <c r="H293" s="282" t="str">
        <f>IF('Dépenses sur factures'!H293="","",'Dépenses sur factures'!H293)</f>
        <v/>
      </c>
      <c r="I293" s="120" t="str">
        <f>IF('Dépenses sur factures'!I293="","",'Dépenses sur factures'!I293)</f>
        <v/>
      </c>
      <c r="J293" s="101"/>
      <c r="K293" s="283" t="str">
        <f t="shared" si="12"/>
        <v/>
      </c>
      <c r="L293" s="283" t="str">
        <f t="shared" si="13"/>
        <v/>
      </c>
      <c r="M293" s="101"/>
      <c r="N293" s="182"/>
      <c r="O293" s="183"/>
      <c r="P293" s="287" t="str">
        <f>IF(AND(OR(J293="KO",M293&lt;&gt;""),OR(J293="",K293="",L293="")),Listes!$A$68,IF(AND(M293="",J293&lt;&gt;""),Listes!$A$69,IF(AND(I293&lt;M293,O293=""),Listes!$A$70,IF(AND(L293&lt;K293,O293=""),Listes!$A$71,IF(AND(M293&lt;&gt;"",M293&lt;I293,N293=""),Listes!$A$72,IF(AND(Q293="",OR(J293&lt;&gt;"",K293&lt;&gt;"",L293&lt;&gt;"")),Listes!$A$73,""))))))</f>
        <v/>
      </c>
      <c r="Q293" s="277"/>
      <c r="R293" s="317">
        <f t="shared" si="14"/>
        <v>0</v>
      </c>
    </row>
    <row r="294" spans="1:18" ht="24.75" customHeight="1" x14ac:dyDescent="0.25">
      <c r="A294" s="121">
        <v>288</v>
      </c>
      <c r="B294" s="118" t="str">
        <f>IF('Dépenses sur factures'!B294="","",'Dépenses sur factures'!B294)</f>
        <v/>
      </c>
      <c r="C294" s="186" t="str">
        <f>IF('Dépenses sur factures'!C294="","",'Dépenses sur factures'!C294)</f>
        <v/>
      </c>
      <c r="D294" s="186" t="str">
        <f>IF('Dépenses sur factures'!D294="","",'Dépenses sur factures'!D294)</f>
        <v/>
      </c>
      <c r="E294" s="118" t="str">
        <f>IF('Dépenses sur factures'!E294="","",'Dépenses sur factures'!E294)</f>
        <v/>
      </c>
      <c r="F294" s="118" t="str">
        <f>IF('Dépenses sur factures'!F294="","",'Dépenses sur factures'!F294)</f>
        <v/>
      </c>
      <c r="G294" s="282" t="str">
        <f>IF('Dépenses sur factures'!G294="","",'Dépenses sur factures'!G294)</f>
        <v/>
      </c>
      <c r="H294" s="282" t="str">
        <f>IF('Dépenses sur factures'!H294="","",'Dépenses sur factures'!H294)</f>
        <v/>
      </c>
      <c r="I294" s="120" t="str">
        <f>IF('Dépenses sur factures'!I294="","",'Dépenses sur factures'!I294)</f>
        <v/>
      </c>
      <c r="J294" s="101"/>
      <c r="K294" s="283" t="str">
        <f t="shared" si="12"/>
        <v/>
      </c>
      <c r="L294" s="283" t="str">
        <f t="shared" si="13"/>
        <v/>
      </c>
      <c r="M294" s="101"/>
      <c r="N294" s="182"/>
      <c r="O294" s="183"/>
      <c r="P294" s="287" t="str">
        <f>IF(AND(OR(J294="KO",M294&lt;&gt;""),OR(J294="",K294="",L294="")),Listes!$A$68,IF(AND(M294="",J294&lt;&gt;""),Listes!$A$69,IF(AND(I294&lt;M294,O294=""),Listes!$A$70,IF(AND(L294&lt;K294,O294=""),Listes!$A$71,IF(AND(M294&lt;&gt;"",M294&lt;I294,N294=""),Listes!$A$72,IF(AND(Q294="",OR(J294&lt;&gt;"",K294&lt;&gt;"",L294&lt;&gt;"")),Listes!$A$73,""))))))</f>
        <v/>
      </c>
      <c r="Q294" s="277"/>
      <c r="R294" s="317">
        <f t="shared" si="14"/>
        <v>0</v>
      </c>
    </row>
    <row r="295" spans="1:18" ht="24.75" customHeight="1" x14ac:dyDescent="0.25">
      <c r="A295" s="121">
        <v>289</v>
      </c>
      <c r="B295" s="118" t="str">
        <f>IF('Dépenses sur factures'!B295="","",'Dépenses sur factures'!B295)</f>
        <v/>
      </c>
      <c r="C295" s="186" t="str">
        <f>IF('Dépenses sur factures'!C295="","",'Dépenses sur factures'!C295)</f>
        <v/>
      </c>
      <c r="D295" s="186" t="str">
        <f>IF('Dépenses sur factures'!D295="","",'Dépenses sur factures'!D295)</f>
        <v/>
      </c>
      <c r="E295" s="118" t="str">
        <f>IF('Dépenses sur factures'!E295="","",'Dépenses sur factures'!E295)</f>
        <v/>
      </c>
      <c r="F295" s="118" t="str">
        <f>IF('Dépenses sur factures'!F295="","",'Dépenses sur factures'!F295)</f>
        <v/>
      </c>
      <c r="G295" s="282" t="str">
        <f>IF('Dépenses sur factures'!G295="","",'Dépenses sur factures'!G295)</f>
        <v/>
      </c>
      <c r="H295" s="282" t="str">
        <f>IF('Dépenses sur factures'!H295="","",'Dépenses sur factures'!H295)</f>
        <v/>
      </c>
      <c r="I295" s="120" t="str">
        <f>IF('Dépenses sur factures'!I295="","",'Dépenses sur factures'!I295)</f>
        <v/>
      </c>
      <c r="J295" s="101"/>
      <c r="K295" s="283" t="str">
        <f t="shared" si="12"/>
        <v/>
      </c>
      <c r="L295" s="283" t="str">
        <f t="shared" si="13"/>
        <v/>
      </c>
      <c r="M295" s="101"/>
      <c r="N295" s="182"/>
      <c r="O295" s="183"/>
      <c r="P295" s="287" t="str">
        <f>IF(AND(OR(J295="KO",M295&lt;&gt;""),OR(J295="",K295="",L295="")),Listes!$A$68,IF(AND(M295="",J295&lt;&gt;""),Listes!$A$69,IF(AND(I295&lt;M295,O295=""),Listes!$A$70,IF(AND(L295&lt;K295,O295=""),Listes!$A$71,IF(AND(M295&lt;&gt;"",M295&lt;I295,N295=""),Listes!$A$72,IF(AND(Q295="",OR(J295&lt;&gt;"",K295&lt;&gt;"",L295&lt;&gt;"")),Listes!$A$73,""))))))</f>
        <v/>
      </c>
      <c r="Q295" s="277"/>
      <c r="R295" s="317">
        <f t="shared" si="14"/>
        <v>0</v>
      </c>
    </row>
    <row r="296" spans="1:18" ht="24.75" customHeight="1" x14ac:dyDescent="0.25">
      <c r="A296" s="121">
        <v>290</v>
      </c>
      <c r="B296" s="118" t="str">
        <f>IF('Dépenses sur factures'!B296="","",'Dépenses sur factures'!B296)</f>
        <v/>
      </c>
      <c r="C296" s="186" t="str">
        <f>IF('Dépenses sur factures'!C296="","",'Dépenses sur factures'!C296)</f>
        <v/>
      </c>
      <c r="D296" s="186" t="str">
        <f>IF('Dépenses sur factures'!D296="","",'Dépenses sur factures'!D296)</f>
        <v/>
      </c>
      <c r="E296" s="118" t="str">
        <f>IF('Dépenses sur factures'!E296="","",'Dépenses sur factures'!E296)</f>
        <v/>
      </c>
      <c r="F296" s="118" t="str">
        <f>IF('Dépenses sur factures'!F296="","",'Dépenses sur factures'!F296)</f>
        <v/>
      </c>
      <c r="G296" s="282" t="str">
        <f>IF('Dépenses sur factures'!G296="","",'Dépenses sur factures'!G296)</f>
        <v/>
      </c>
      <c r="H296" s="282" t="str">
        <f>IF('Dépenses sur factures'!H296="","",'Dépenses sur factures'!H296)</f>
        <v/>
      </c>
      <c r="I296" s="120" t="str">
        <f>IF('Dépenses sur factures'!I296="","",'Dépenses sur factures'!I296)</f>
        <v/>
      </c>
      <c r="J296" s="101"/>
      <c r="K296" s="283" t="str">
        <f t="shared" si="12"/>
        <v/>
      </c>
      <c r="L296" s="283" t="str">
        <f t="shared" si="13"/>
        <v/>
      </c>
      <c r="M296" s="101"/>
      <c r="N296" s="182"/>
      <c r="O296" s="183"/>
      <c r="P296" s="287" t="str">
        <f>IF(AND(OR(J296="KO",M296&lt;&gt;""),OR(J296="",K296="",L296="")),Listes!$A$68,IF(AND(M296="",J296&lt;&gt;""),Listes!$A$69,IF(AND(I296&lt;M296,O296=""),Listes!$A$70,IF(AND(L296&lt;K296,O296=""),Listes!$A$71,IF(AND(M296&lt;&gt;"",M296&lt;I296,N296=""),Listes!$A$72,IF(AND(Q296="",OR(J296&lt;&gt;"",K296&lt;&gt;"",L296&lt;&gt;"")),Listes!$A$73,""))))))</f>
        <v/>
      </c>
      <c r="Q296" s="277"/>
      <c r="R296" s="317">
        <f t="shared" si="14"/>
        <v>0</v>
      </c>
    </row>
    <row r="297" spans="1:18" ht="24.75" customHeight="1" x14ac:dyDescent="0.25">
      <c r="A297" s="121">
        <v>291</v>
      </c>
      <c r="B297" s="118" t="str">
        <f>IF('Dépenses sur factures'!B297="","",'Dépenses sur factures'!B297)</f>
        <v/>
      </c>
      <c r="C297" s="186" t="str">
        <f>IF('Dépenses sur factures'!C297="","",'Dépenses sur factures'!C297)</f>
        <v/>
      </c>
      <c r="D297" s="186" t="str">
        <f>IF('Dépenses sur factures'!D297="","",'Dépenses sur factures'!D297)</f>
        <v/>
      </c>
      <c r="E297" s="118" t="str">
        <f>IF('Dépenses sur factures'!E297="","",'Dépenses sur factures'!E297)</f>
        <v/>
      </c>
      <c r="F297" s="118" t="str">
        <f>IF('Dépenses sur factures'!F297="","",'Dépenses sur factures'!F297)</f>
        <v/>
      </c>
      <c r="G297" s="282" t="str">
        <f>IF('Dépenses sur factures'!G297="","",'Dépenses sur factures'!G297)</f>
        <v/>
      </c>
      <c r="H297" s="282" t="str">
        <f>IF('Dépenses sur factures'!H297="","",'Dépenses sur factures'!H297)</f>
        <v/>
      </c>
      <c r="I297" s="120" t="str">
        <f>IF('Dépenses sur factures'!I297="","",'Dépenses sur factures'!I297)</f>
        <v/>
      </c>
      <c r="J297" s="101"/>
      <c r="K297" s="283" t="str">
        <f t="shared" si="12"/>
        <v/>
      </c>
      <c r="L297" s="283" t="str">
        <f t="shared" si="13"/>
        <v/>
      </c>
      <c r="M297" s="101"/>
      <c r="N297" s="182"/>
      <c r="O297" s="183"/>
      <c r="P297" s="287" t="str">
        <f>IF(AND(OR(J297="KO",M297&lt;&gt;""),OR(J297="",K297="",L297="")),Listes!$A$68,IF(AND(M297="",J297&lt;&gt;""),Listes!$A$69,IF(AND(I297&lt;M297,O297=""),Listes!$A$70,IF(AND(L297&lt;K297,O297=""),Listes!$A$71,IF(AND(M297&lt;&gt;"",M297&lt;I297,N297=""),Listes!$A$72,IF(AND(Q297="",OR(J297&lt;&gt;"",K297&lt;&gt;"",L297&lt;&gt;"")),Listes!$A$73,""))))))</f>
        <v/>
      </c>
      <c r="Q297" s="277"/>
      <c r="R297" s="317">
        <f t="shared" si="14"/>
        <v>0</v>
      </c>
    </row>
    <row r="298" spans="1:18" ht="24.75" customHeight="1" x14ac:dyDescent="0.25">
      <c r="A298" s="121">
        <v>292</v>
      </c>
      <c r="B298" s="118" t="str">
        <f>IF('Dépenses sur factures'!B298="","",'Dépenses sur factures'!B298)</f>
        <v/>
      </c>
      <c r="C298" s="186" t="str">
        <f>IF('Dépenses sur factures'!C298="","",'Dépenses sur factures'!C298)</f>
        <v/>
      </c>
      <c r="D298" s="186" t="str">
        <f>IF('Dépenses sur factures'!D298="","",'Dépenses sur factures'!D298)</f>
        <v/>
      </c>
      <c r="E298" s="118" t="str">
        <f>IF('Dépenses sur factures'!E298="","",'Dépenses sur factures'!E298)</f>
        <v/>
      </c>
      <c r="F298" s="118" t="str">
        <f>IF('Dépenses sur factures'!F298="","",'Dépenses sur factures'!F298)</f>
        <v/>
      </c>
      <c r="G298" s="282" t="str">
        <f>IF('Dépenses sur factures'!G298="","",'Dépenses sur factures'!G298)</f>
        <v/>
      </c>
      <c r="H298" s="282" t="str">
        <f>IF('Dépenses sur factures'!H298="","",'Dépenses sur factures'!H298)</f>
        <v/>
      </c>
      <c r="I298" s="120" t="str">
        <f>IF('Dépenses sur factures'!I298="","",'Dépenses sur factures'!I298)</f>
        <v/>
      </c>
      <c r="J298" s="101"/>
      <c r="K298" s="283" t="str">
        <f t="shared" si="12"/>
        <v/>
      </c>
      <c r="L298" s="283" t="str">
        <f t="shared" si="13"/>
        <v/>
      </c>
      <c r="M298" s="101"/>
      <c r="N298" s="182"/>
      <c r="O298" s="183"/>
      <c r="P298" s="287" t="str">
        <f>IF(AND(OR(J298="KO",M298&lt;&gt;""),OR(J298="",K298="",L298="")),Listes!$A$68,IF(AND(M298="",J298&lt;&gt;""),Listes!$A$69,IF(AND(I298&lt;M298,O298=""),Listes!$A$70,IF(AND(L298&lt;K298,O298=""),Listes!$A$71,IF(AND(M298&lt;&gt;"",M298&lt;I298,N298=""),Listes!$A$72,IF(AND(Q298="",OR(J298&lt;&gt;"",K298&lt;&gt;"",L298&lt;&gt;"")),Listes!$A$73,""))))))</f>
        <v/>
      </c>
      <c r="Q298" s="277"/>
      <c r="R298" s="317">
        <f t="shared" si="14"/>
        <v>0</v>
      </c>
    </row>
    <row r="299" spans="1:18" ht="24.75" customHeight="1" x14ac:dyDescent="0.25">
      <c r="A299" s="121">
        <v>293</v>
      </c>
      <c r="B299" s="118" t="str">
        <f>IF('Dépenses sur factures'!B299="","",'Dépenses sur factures'!B299)</f>
        <v/>
      </c>
      <c r="C299" s="186" t="str">
        <f>IF('Dépenses sur factures'!C299="","",'Dépenses sur factures'!C299)</f>
        <v/>
      </c>
      <c r="D299" s="186" t="str">
        <f>IF('Dépenses sur factures'!D299="","",'Dépenses sur factures'!D299)</f>
        <v/>
      </c>
      <c r="E299" s="118" t="str">
        <f>IF('Dépenses sur factures'!E299="","",'Dépenses sur factures'!E299)</f>
        <v/>
      </c>
      <c r="F299" s="118" t="str">
        <f>IF('Dépenses sur factures'!F299="","",'Dépenses sur factures'!F299)</f>
        <v/>
      </c>
      <c r="G299" s="282" t="str">
        <f>IF('Dépenses sur factures'!G299="","",'Dépenses sur factures'!G299)</f>
        <v/>
      </c>
      <c r="H299" s="282" t="str">
        <f>IF('Dépenses sur factures'!H299="","",'Dépenses sur factures'!H299)</f>
        <v/>
      </c>
      <c r="I299" s="120" t="str">
        <f>IF('Dépenses sur factures'!I299="","",'Dépenses sur factures'!I299)</f>
        <v/>
      </c>
      <c r="J299" s="101"/>
      <c r="K299" s="283" t="str">
        <f t="shared" si="12"/>
        <v/>
      </c>
      <c r="L299" s="283" t="str">
        <f t="shared" si="13"/>
        <v/>
      </c>
      <c r="M299" s="101"/>
      <c r="N299" s="182"/>
      <c r="O299" s="183"/>
      <c r="P299" s="287" t="str">
        <f>IF(AND(OR(J299="KO",M299&lt;&gt;""),OR(J299="",K299="",L299="")),Listes!$A$68,IF(AND(M299="",J299&lt;&gt;""),Listes!$A$69,IF(AND(I299&lt;M299,O299=""),Listes!$A$70,IF(AND(L299&lt;K299,O299=""),Listes!$A$71,IF(AND(M299&lt;&gt;"",M299&lt;I299,N299=""),Listes!$A$72,IF(AND(Q299="",OR(J299&lt;&gt;"",K299&lt;&gt;"",L299&lt;&gt;"")),Listes!$A$73,""))))))</f>
        <v/>
      </c>
      <c r="Q299" s="277"/>
      <c r="R299" s="317">
        <f t="shared" si="14"/>
        <v>0</v>
      </c>
    </row>
    <row r="300" spans="1:18" ht="24.75" customHeight="1" x14ac:dyDescent="0.25">
      <c r="A300" s="121">
        <v>294</v>
      </c>
      <c r="B300" s="118" t="str">
        <f>IF('Dépenses sur factures'!B300="","",'Dépenses sur factures'!B300)</f>
        <v/>
      </c>
      <c r="C300" s="186" t="str">
        <f>IF('Dépenses sur factures'!C300="","",'Dépenses sur factures'!C300)</f>
        <v/>
      </c>
      <c r="D300" s="186" t="str">
        <f>IF('Dépenses sur factures'!D300="","",'Dépenses sur factures'!D300)</f>
        <v/>
      </c>
      <c r="E300" s="118" t="str">
        <f>IF('Dépenses sur factures'!E300="","",'Dépenses sur factures'!E300)</f>
        <v/>
      </c>
      <c r="F300" s="118" t="str">
        <f>IF('Dépenses sur factures'!F300="","",'Dépenses sur factures'!F300)</f>
        <v/>
      </c>
      <c r="G300" s="282" t="str">
        <f>IF('Dépenses sur factures'!G300="","",'Dépenses sur factures'!G300)</f>
        <v/>
      </c>
      <c r="H300" s="282" t="str">
        <f>IF('Dépenses sur factures'!H300="","",'Dépenses sur factures'!H300)</f>
        <v/>
      </c>
      <c r="I300" s="120" t="str">
        <f>IF('Dépenses sur factures'!I300="","",'Dépenses sur factures'!I300)</f>
        <v/>
      </c>
      <c r="J300" s="101"/>
      <c r="K300" s="283" t="str">
        <f t="shared" si="12"/>
        <v/>
      </c>
      <c r="L300" s="283" t="str">
        <f t="shared" si="13"/>
        <v/>
      </c>
      <c r="M300" s="101"/>
      <c r="N300" s="182"/>
      <c r="O300" s="183"/>
      <c r="P300" s="287" t="str">
        <f>IF(AND(OR(J300="KO",M300&lt;&gt;""),OR(J300="",K300="",L300="")),Listes!$A$68,IF(AND(M300="",J300&lt;&gt;""),Listes!$A$69,IF(AND(I300&lt;M300,O300=""),Listes!$A$70,IF(AND(L300&lt;K300,O300=""),Listes!$A$71,IF(AND(M300&lt;&gt;"",M300&lt;I300,N300=""),Listes!$A$72,IF(AND(Q300="",OR(J300&lt;&gt;"",K300&lt;&gt;"",L300&lt;&gt;"")),Listes!$A$73,""))))))</f>
        <v/>
      </c>
      <c r="Q300" s="277"/>
      <c r="R300" s="317">
        <f t="shared" si="14"/>
        <v>0</v>
      </c>
    </row>
    <row r="301" spans="1:18" ht="24.75" customHeight="1" x14ac:dyDescent="0.25">
      <c r="A301" s="121">
        <v>295</v>
      </c>
      <c r="B301" s="118" t="str">
        <f>IF('Dépenses sur factures'!B301="","",'Dépenses sur factures'!B301)</f>
        <v/>
      </c>
      <c r="C301" s="186" t="str">
        <f>IF('Dépenses sur factures'!C301="","",'Dépenses sur factures'!C301)</f>
        <v/>
      </c>
      <c r="D301" s="186" t="str">
        <f>IF('Dépenses sur factures'!D301="","",'Dépenses sur factures'!D301)</f>
        <v/>
      </c>
      <c r="E301" s="118" t="str">
        <f>IF('Dépenses sur factures'!E301="","",'Dépenses sur factures'!E301)</f>
        <v/>
      </c>
      <c r="F301" s="118" t="str">
        <f>IF('Dépenses sur factures'!F301="","",'Dépenses sur factures'!F301)</f>
        <v/>
      </c>
      <c r="G301" s="282" t="str">
        <f>IF('Dépenses sur factures'!G301="","",'Dépenses sur factures'!G301)</f>
        <v/>
      </c>
      <c r="H301" s="282" t="str">
        <f>IF('Dépenses sur factures'!H301="","",'Dépenses sur factures'!H301)</f>
        <v/>
      </c>
      <c r="I301" s="120" t="str">
        <f>IF('Dépenses sur factures'!I301="","",'Dépenses sur factures'!I301)</f>
        <v/>
      </c>
      <c r="J301" s="101"/>
      <c r="K301" s="283" t="str">
        <f t="shared" si="12"/>
        <v/>
      </c>
      <c r="L301" s="283" t="str">
        <f t="shared" si="13"/>
        <v/>
      </c>
      <c r="M301" s="101"/>
      <c r="N301" s="182"/>
      <c r="O301" s="183"/>
      <c r="P301" s="287" t="str">
        <f>IF(AND(OR(J301="KO",M301&lt;&gt;""),OR(J301="",K301="",L301="")),Listes!$A$68,IF(AND(M301="",J301&lt;&gt;""),Listes!$A$69,IF(AND(I301&lt;M301,O301=""),Listes!$A$70,IF(AND(L301&lt;K301,O301=""),Listes!$A$71,IF(AND(M301&lt;&gt;"",M301&lt;I301,N301=""),Listes!$A$72,IF(AND(Q301="",OR(J301&lt;&gt;"",K301&lt;&gt;"",L301&lt;&gt;"")),Listes!$A$73,""))))))</f>
        <v/>
      </c>
      <c r="Q301" s="277"/>
      <c r="R301" s="317">
        <f t="shared" si="14"/>
        <v>0</v>
      </c>
    </row>
    <row r="302" spans="1:18" ht="24.75" customHeight="1" x14ac:dyDescent="0.25">
      <c r="A302" s="121">
        <v>296</v>
      </c>
      <c r="B302" s="118" t="str">
        <f>IF('Dépenses sur factures'!B302="","",'Dépenses sur factures'!B302)</f>
        <v/>
      </c>
      <c r="C302" s="186" t="str">
        <f>IF('Dépenses sur factures'!C302="","",'Dépenses sur factures'!C302)</f>
        <v/>
      </c>
      <c r="D302" s="186" t="str">
        <f>IF('Dépenses sur factures'!D302="","",'Dépenses sur factures'!D302)</f>
        <v/>
      </c>
      <c r="E302" s="118" t="str">
        <f>IF('Dépenses sur factures'!E302="","",'Dépenses sur factures'!E302)</f>
        <v/>
      </c>
      <c r="F302" s="118" t="str">
        <f>IF('Dépenses sur factures'!F302="","",'Dépenses sur factures'!F302)</f>
        <v/>
      </c>
      <c r="G302" s="282" t="str">
        <f>IF('Dépenses sur factures'!G302="","",'Dépenses sur factures'!G302)</f>
        <v/>
      </c>
      <c r="H302" s="282" t="str">
        <f>IF('Dépenses sur factures'!H302="","",'Dépenses sur factures'!H302)</f>
        <v/>
      </c>
      <c r="I302" s="120" t="str">
        <f>IF('Dépenses sur factures'!I302="","",'Dépenses sur factures'!I302)</f>
        <v/>
      </c>
      <c r="J302" s="101"/>
      <c r="K302" s="283" t="str">
        <f t="shared" si="12"/>
        <v/>
      </c>
      <c r="L302" s="283" t="str">
        <f t="shared" si="13"/>
        <v/>
      </c>
      <c r="M302" s="101"/>
      <c r="N302" s="182"/>
      <c r="O302" s="183"/>
      <c r="P302" s="287" t="str">
        <f>IF(AND(OR(J302="KO",M302&lt;&gt;""),OR(J302="",K302="",L302="")),Listes!$A$68,IF(AND(M302="",J302&lt;&gt;""),Listes!$A$69,IF(AND(I302&lt;M302,O302=""),Listes!$A$70,IF(AND(L302&lt;K302,O302=""),Listes!$A$71,IF(AND(M302&lt;&gt;"",M302&lt;I302,N302=""),Listes!$A$72,IF(AND(Q302="",OR(J302&lt;&gt;"",K302&lt;&gt;"",L302&lt;&gt;"")),Listes!$A$73,""))))))</f>
        <v/>
      </c>
      <c r="Q302" s="277"/>
      <c r="R302" s="317">
        <f t="shared" si="14"/>
        <v>0</v>
      </c>
    </row>
    <row r="303" spans="1:18" ht="24.75" customHeight="1" x14ac:dyDescent="0.25">
      <c r="A303" s="121">
        <v>297</v>
      </c>
      <c r="B303" s="118" t="str">
        <f>IF('Dépenses sur factures'!B303="","",'Dépenses sur factures'!B303)</f>
        <v/>
      </c>
      <c r="C303" s="186" t="str">
        <f>IF('Dépenses sur factures'!C303="","",'Dépenses sur factures'!C303)</f>
        <v/>
      </c>
      <c r="D303" s="186" t="str">
        <f>IF('Dépenses sur factures'!D303="","",'Dépenses sur factures'!D303)</f>
        <v/>
      </c>
      <c r="E303" s="118" t="str">
        <f>IF('Dépenses sur factures'!E303="","",'Dépenses sur factures'!E303)</f>
        <v/>
      </c>
      <c r="F303" s="118" t="str">
        <f>IF('Dépenses sur factures'!F303="","",'Dépenses sur factures'!F303)</f>
        <v/>
      </c>
      <c r="G303" s="282" t="str">
        <f>IF('Dépenses sur factures'!G303="","",'Dépenses sur factures'!G303)</f>
        <v/>
      </c>
      <c r="H303" s="282" t="str">
        <f>IF('Dépenses sur factures'!H303="","",'Dépenses sur factures'!H303)</f>
        <v/>
      </c>
      <c r="I303" s="120" t="str">
        <f>IF('Dépenses sur factures'!I303="","",'Dépenses sur factures'!I303)</f>
        <v/>
      </c>
      <c r="J303" s="101"/>
      <c r="K303" s="283" t="str">
        <f t="shared" si="12"/>
        <v/>
      </c>
      <c r="L303" s="283" t="str">
        <f t="shared" si="13"/>
        <v/>
      </c>
      <c r="M303" s="101"/>
      <c r="N303" s="182"/>
      <c r="O303" s="183"/>
      <c r="P303" s="287" t="str">
        <f>IF(AND(OR(J303="KO",M303&lt;&gt;""),OR(J303="",K303="",L303="")),Listes!$A$68,IF(AND(M303="",J303&lt;&gt;""),Listes!$A$69,IF(AND(I303&lt;M303,O303=""),Listes!$A$70,IF(AND(L303&lt;K303,O303=""),Listes!$A$71,IF(AND(M303&lt;&gt;"",M303&lt;I303,N303=""),Listes!$A$72,IF(AND(Q303="",OR(J303&lt;&gt;"",K303&lt;&gt;"",L303&lt;&gt;"")),Listes!$A$73,""))))))</f>
        <v/>
      </c>
      <c r="Q303" s="277"/>
      <c r="R303" s="317">
        <f t="shared" si="14"/>
        <v>0</v>
      </c>
    </row>
    <row r="304" spans="1:18" ht="24.75" customHeight="1" x14ac:dyDescent="0.25">
      <c r="A304" s="121">
        <v>298</v>
      </c>
      <c r="B304" s="118" t="str">
        <f>IF('Dépenses sur factures'!B304="","",'Dépenses sur factures'!B304)</f>
        <v/>
      </c>
      <c r="C304" s="186" t="str">
        <f>IF('Dépenses sur factures'!C304="","",'Dépenses sur factures'!C304)</f>
        <v/>
      </c>
      <c r="D304" s="186" t="str">
        <f>IF('Dépenses sur factures'!D304="","",'Dépenses sur factures'!D304)</f>
        <v/>
      </c>
      <c r="E304" s="118" t="str">
        <f>IF('Dépenses sur factures'!E304="","",'Dépenses sur factures'!E304)</f>
        <v/>
      </c>
      <c r="F304" s="118" t="str">
        <f>IF('Dépenses sur factures'!F304="","",'Dépenses sur factures'!F304)</f>
        <v/>
      </c>
      <c r="G304" s="282" t="str">
        <f>IF('Dépenses sur factures'!G304="","",'Dépenses sur factures'!G304)</f>
        <v/>
      </c>
      <c r="H304" s="282" t="str">
        <f>IF('Dépenses sur factures'!H304="","",'Dépenses sur factures'!H304)</f>
        <v/>
      </c>
      <c r="I304" s="120" t="str">
        <f>IF('Dépenses sur factures'!I304="","",'Dépenses sur factures'!I304)</f>
        <v/>
      </c>
      <c r="J304" s="101"/>
      <c r="K304" s="283" t="str">
        <f t="shared" si="12"/>
        <v/>
      </c>
      <c r="L304" s="283" t="str">
        <f t="shared" si="13"/>
        <v/>
      </c>
      <c r="M304" s="101"/>
      <c r="N304" s="182"/>
      <c r="O304" s="183"/>
      <c r="P304" s="287" t="str">
        <f>IF(AND(OR(J304="KO",M304&lt;&gt;""),OR(J304="",K304="",L304="")),Listes!$A$68,IF(AND(M304="",J304&lt;&gt;""),Listes!$A$69,IF(AND(I304&lt;M304,O304=""),Listes!$A$70,IF(AND(L304&lt;K304,O304=""),Listes!$A$71,IF(AND(M304&lt;&gt;"",M304&lt;I304,N304=""),Listes!$A$72,IF(AND(Q304="",OR(J304&lt;&gt;"",K304&lt;&gt;"",L304&lt;&gt;"")),Listes!$A$73,""))))))</f>
        <v/>
      </c>
      <c r="Q304" s="277"/>
      <c r="R304" s="317">
        <f t="shared" si="14"/>
        <v>0</v>
      </c>
    </row>
    <row r="305" spans="1:18" ht="24.75" customHeight="1" x14ac:dyDescent="0.25">
      <c r="A305" s="121">
        <v>299</v>
      </c>
      <c r="B305" s="118" t="str">
        <f>IF('Dépenses sur factures'!B305="","",'Dépenses sur factures'!B305)</f>
        <v/>
      </c>
      <c r="C305" s="186" t="str">
        <f>IF('Dépenses sur factures'!C305="","",'Dépenses sur factures'!C305)</f>
        <v/>
      </c>
      <c r="D305" s="186" t="str">
        <f>IF('Dépenses sur factures'!D305="","",'Dépenses sur factures'!D305)</f>
        <v/>
      </c>
      <c r="E305" s="118" t="str">
        <f>IF('Dépenses sur factures'!E305="","",'Dépenses sur factures'!E305)</f>
        <v/>
      </c>
      <c r="F305" s="118" t="str">
        <f>IF('Dépenses sur factures'!F305="","",'Dépenses sur factures'!F305)</f>
        <v/>
      </c>
      <c r="G305" s="282" t="str">
        <f>IF('Dépenses sur factures'!G305="","",'Dépenses sur factures'!G305)</f>
        <v/>
      </c>
      <c r="H305" s="282" t="str">
        <f>IF('Dépenses sur factures'!H305="","",'Dépenses sur factures'!H305)</f>
        <v/>
      </c>
      <c r="I305" s="120" t="str">
        <f>IF('Dépenses sur factures'!I305="","",'Dépenses sur factures'!I305)</f>
        <v/>
      </c>
      <c r="J305" s="101"/>
      <c r="K305" s="283" t="str">
        <f t="shared" si="12"/>
        <v/>
      </c>
      <c r="L305" s="283" t="str">
        <f t="shared" si="13"/>
        <v/>
      </c>
      <c r="M305" s="101"/>
      <c r="N305" s="182"/>
      <c r="O305" s="183"/>
      <c r="P305" s="287" t="str">
        <f>IF(AND(OR(J305="KO",M305&lt;&gt;""),OR(J305="",K305="",L305="")),Listes!$A$68,IF(AND(M305="",J305&lt;&gt;""),Listes!$A$69,IF(AND(I305&lt;M305,O305=""),Listes!$A$70,IF(AND(L305&lt;K305,O305=""),Listes!$A$71,IF(AND(M305&lt;&gt;"",M305&lt;I305,N305=""),Listes!$A$72,IF(AND(Q305="",OR(J305&lt;&gt;"",K305&lt;&gt;"",L305&lt;&gt;"")),Listes!$A$73,""))))))</f>
        <v/>
      </c>
      <c r="Q305" s="277"/>
      <c r="R305" s="317">
        <f t="shared" si="14"/>
        <v>0</v>
      </c>
    </row>
    <row r="306" spans="1:18" ht="24.75" customHeight="1" x14ac:dyDescent="0.25">
      <c r="A306" s="121">
        <v>300</v>
      </c>
      <c r="B306" s="118" t="str">
        <f>IF('Dépenses sur factures'!B306="","",'Dépenses sur factures'!B306)</f>
        <v/>
      </c>
      <c r="C306" s="186" t="str">
        <f>IF('Dépenses sur factures'!C306="","",'Dépenses sur factures'!C306)</f>
        <v/>
      </c>
      <c r="D306" s="186" t="str">
        <f>IF('Dépenses sur factures'!D306="","",'Dépenses sur factures'!D306)</f>
        <v/>
      </c>
      <c r="E306" s="118" t="str">
        <f>IF('Dépenses sur factures'!E306="","",'Dépenses sur factures'!E306)</f>
        <v/>
      </c>
      <c r="F306" s="118" t="str">
        <f>IF('Dépenses sur factures'!F306="","",'Dépenses sur factures'!F306)</f>
        <v/>
      </c>
      <c r="G306" s="282" t="str">
        <f>IF('Dépenses sur factures'!G306="","",'Dépenses sur factures'!G306)</f>
        <v/>
      </c>
      <c r="H306" s="282" t="str">
        <f>IF('Dépenses sur factures'!H306="","",'Dépenses sur factures'!H306)</f>
        <v/>
      </c>
      <c r="I306" s="120" t="str">
        <f>IF('Dépenses sur factures'!I306="","",'Dépenses sur factures'!I306)</f>
        <v/>
      </c>
      <c r="J306" s="101"/>
      <c r="K306" s="283" t="str">
        <f t="shared" si="12"/>
        <v/>
      </c>
      <c r="L306" s="283" t="str">
        <f t="shared" si="13"/>
        <v/>
      </c>
      <c r="M306" s="101"/>
      <c r="N306" s="182"/>
      <c r="O306" s="183"/>
      <c r="P306" s="287" t="str">
        <f>IF(AND(OR(J306="KO",M306&lt;&gt;""),OR(J306="",K306="",L306="")),Listes!$A$68,IF(AND(M306="",J306&lt;&gt;""),Listes!$A$69,IF(AND(I306&lt;M306,O306=""),Listes!$A$70,IF(AND(L306&lt;K306,O306=""),Listes!$A$71,IF(AND(M306&lt;&gt;"",M306&lt;I306,N306=""),Listes!$A$72,IF(AND(Q306="",OR(J306&lt;&gt;"",K306&lt;&gt;"",L306&lt;&gt;"")),Listes!$A$73,""))))))</f>
        <v/>
      </c>
      <c r="Q306" s="277"/>
      <c r="R306" s="317">
        <f t="shared" si="14"/>
        <v>0</v>
      </c>
    </row>
    <row r="307" spans="1:18" ht="24.75" customHeight="1" x14ac:dyDescent="0.25">
      <c r="A307" s="121">
        <v>301</v>
      </c>
      <c r="B307" s="118" t="str">
        <f>IF('Dépenses sur factures'!B307="","",'Dépenses sur factures'!B307)</f>
        <v/>
      </c>
      <c r="C307" s="186" t="str">
        <f>IF('Dépenses sur factures'!C307="","",'Dépenses sur factures'!C307)</f>
        <v/>
      </c>
      <c r="D307" s="186" t="str">
        <f>IF('Dépenses sur factures'!D307="","",'Dépenses sur factures'!D307)</f>
        <v/>
      </c>
      <c r="E307" s="118" t="str">
        <f>IF('Dépenses sur factures'!E307="","",'Dépenses sur factures'!E307)</f>
        <v/>
      </c>
      <c r="F307" s="118" t="str">
        <f>IF('Dépenses sur factures'!F307="","",'Dépenses sur factures'!F307)</f>
        <v/>
      </c>
      <c r="G307" s="282" t="str">
        <f>IF('Dépenses sur factures'!G307="","",'Dépenses sur factures'!G307)</f>
        <v/>
      </c>
      <c r="H307" s="282" t="str">
        <f>IF('Dépenses sur factures'!H307="","",'Dépenses sur factures'!H307)</f>
        <v/>
      </c>
      <c r="I307" s="120" t="str">
        <f>IF('Dépenses sur factures'!I307="","",'Dépenses sur factures'!I307)</f>
        <v/>
      </c>
      <c r="J307" s="101"/>
      <c r="K307" s="283" t="str">
        <f t="shared" si="12"/>
        <v/>
      </c>
      <c r="L307" s="283" t="str">
        <f t="shared" si="13"/>
        <v/>
      </c>
      <c r="M307" s="101"/>
      <c r="N307" s="182"/>
      <c r="O307" s="183"/>
      <c r="P307" s="287" t="str">
        <f>IF(AND(OR(J307="KO",M307&lt;&gt;""),OR(J307="",K307="",L307="")),Listes!$A$68,IF(AND(M307="",J307&lt;&gt;""),Listes!$A$69,IF(AND(I307&lt;M307,O307=""),Listes!$A$70,IF(AND(L307&lt;K307,O307=""),Listes!$A$71,IF(AND(M307&lt;&gt;"",M307&lt;I307,N307=""),Listes!$A$72,IF(AND(Q307="",OR(J307&lt;&gt;"",K307&lt;&gt;"",L307&lt;&gt;"")),Listes!$A$73,""))))))</f>
        <v/>
      </c>
      <c r="Q307" s="277"/>
      <c r="R307" s="317">
        <f t="shared" si="14"/>
        <v>0</v>
      </c>
    </row>
    <row r="308" spans="1:18" ht="24.75" customHeight="1" x14ac:dyDescent="0.25">
      <c r="A308" s="121">
        <v>302</v>
      </c>
      <c r="B308" s="118" t="str">
        <f>IF('Dépenses sur factures'!B308="","",'Dépenses sur factures'!B308)</f>
        <v/>
      </c>
      <c r="C308" s="186" t="str">
        <f>IF('Dépenses sur factures'!C308="","",'Dépenses sur factures'!C308)</f>
        <v/>
      </c>
      <c r="D308" s="186" t="str">
        <f>IF('Dépenses sur factures'!D308="","",'Dépenses sur factures'!D308)</f>
        <v/>
      </c>
      <c r="E308" s="118" t="str">
        <f>IF('Dépenses sur factures'!E308="","",'Dépenses sur factures'!E308)</f>
        <v/>
      </c>
      <c r="F308" s="118" t="str">
        <f>IF('Dépenses sur factures'!F308="","",'Dépenses sur factures'!F308)</f>
        <v/>
      </c>
      <c r="G308" s="282" t="str">
        <f>IF('Dépenses sur factures'!G308="","",'Dépenses sur factures'!G308)</f>
        <v/>
      </c>
      <c r="H308" s="282" t="str">
        <f>IF('Dépenses sur factures'!H308="","",'Dépenses sur factures'!H308)</f>
        <v/>
      </c>
      <c r="I308" s="120" t="str">
        <f>IF('Dépenses sur factures'!I308="","",'Dépenses sur factures'!I308)</f>
        <v/>
      </c>
      <c r="J308" s="101"/>
      <c r="K308" s="283" t="str">
        <f t="shared" si="12"/>
        <v/>
      </c>
      <c r="L308" s="283" t="str">
        <f t="shared" si="13"/>
        <v/>
      </c>
      <c r="M308" s="101"/>
      <c r="N308" s="182"/>
      <c r="O308" s="183"/>
      <c r="P308" s="287" t="str">
        <f>IF(AND(OR(J308="KO",M308&lt;&gt;""),OR(J308="",K308="",L308="")),Listes!$A$68,IF(AND(M308="",J308&lt;&gt;""),Listes!$A$69,IF(AND(I308&lt;M308,O308=""),Listes!$A$70,IF(AND(L308&lt;K308,O308=""),Listes!$A$71,IF(AND(M308&lt;&gt;"",M308&lt;I308,N308=""),Listes!$A$72,IF(AND(Q308="",OR(J308&lt;&gt;"",K308&lt;&gt;"",L308&lt;&gt;"")),Listes!$A$73,""))))))</f>
        <v/>
      </c>
      <c r="Q308" s="277"/>
      <c r="R308" s="317">
        <f t="shared" si="14"/>
        <v>0</v>
      </c>
    </row>
    <row r="309" spans="1:18" ht="24.75" customHeight="1" x14ac:dyDescent="0.25">
      <c r="A309" s="121">
        <v>303</v>
      </c>
      <c r="B309" s="118" t="str">
        <f>IF('Dépenses sur factures'!B309="","",'Dépenses sur factures'!B309)</f>
        <v/>
      </c>
      <c r="C309" s="186" t="str">
        <f>IF('Dépenses sur factures'!C309="","",'Dépenses sur factures'!C309)</f>
        <v/>
      </c>
      <c r="D309" s="186" t="str">
        <f>IF('Dépenses sur factures'!D309="","",'Dépenses sur factures'!D309)</f>
        <v/>
      </c>
      <c r="E309" s="118" t="str">
        <f>IF('Dépenses sur factures'!E309="","",'Dépenses sur factures'!E309)</f>
        <v/>
      </c>
      <c r="F309" s="118" t="str">
        <f>IF('Dépenses sur factures'!F309="","",'Dépenses sur factures'!F309)</f>
        <v/>
      </c>
      <c r="G309" s="282" t="str">
        <f>IF('Dépenses sur factures'!G309="","",'Dépenses sur factures'!G309)</f>
        <v/>
      </c>
      <c r="H309" s="282" t="str">
        <f>IF('Dépenses sur factures'!H309="","",'Dépenses sur factures'!H309)</f>
        <v/>
      </c>
      <c r="I309" s="120" t="str">
        <f>IF('Dépenses sur factures'!I309="","",'Dépenses sur factures'!I309)</f>
        <v/>
      </c>
      <c r="J309" s="101"/>
      <c r="K309" s="283" t="str">
        <f t="shared" si="12"/>
        <v/>
      </c>
      <c r="L309" s="283" t="str">
        <f t="shared" si="13"/>
        <v/>
      </c>
      <c r="M309" s="101"/>
      <c r="N309" s="182"/>
      <c r="O309" s="183"/>
      <c r="P309" s="287" t="str">
        <f>IF(AND(OR(J309="KO",M309&lt;&gt;""),OR(J309="",K309="",L309="")),Listes!$A$68,IF(AND(M309="",J309&lt;&gt;""),Listes!$A$69,IF(AND(I309&lt;M309,O309=""),Listes!$A$70,IF(AND(L309&lt;K309,O309=""),Listes!$A$71,IF(AND(M309&lt;&gt;"",M309&lt;I309,N309=""),Listes!$A$72,IF(AND(Q309="",OR(J309&lt;&gt;"",K309&lt;&gt;"",L309&lt;&gt;"")),Listes!$A$73,""))))))</f>
        <v/>
      </c>
      <c r="Q309" s="277"/>
      <c r="R309" s="317">
        <f t="shared" si="14"/>
        <v>0</v>
      </c>
    </row>
    <row r="310" spans="1:18" ht="24.75" customHeight="1" x14ac:dyDescent="0.25">
      <c r="A310" s="121">
        <v>304</v>
      </c>
      <c r="B310" s="118" t="str">
        <f>IF('Dépenses sur factures'!B310="","",'Dépenses sur factures'!B310)</f>
        <v/>
      </c>
      <c r="C310" s="186" t="str">
        <f>IF('Dépenses sur factures'!C310="","",'Dépenses sur factures'!C310)</f>
        <v/>
      </c>
      <c r="D310" s="186" t="str">
        <f>IF('Dépenses sur factures'!D310="","",'Dépenses sur factures'!D310)</f>
        <v/>
      </c>
      <c r="E310" s="118" t="str">
        <f>IF('Dépenses sur factures'!E310="","",'Dépenses sur factures'!E310)</f>
        <v/>
      </c>
      <c r="F310" s="118" t="str">
        <f>IF('Dépenses sur factures'!F310="","",'Dépenses sur factures'!F310)</f>
        <v/>
      </c>
      <c r="G310" s="282" t="str">
        <f>IF('Dépenses sur factures'!G310="","",'Dépenses sur factures'!G310)</f>
        <v/>
      </c>
      <c r="H310" s="282" t="str">
        <f>IF('Dépenses sur factures'!H310="","",'Dépenses sur factures'!H310)</f>
        <v/>
      </c>
      <c r="I310" s="120" t="str">
        <f>IF('Dépenses sur factures'!I310="","",'Dépenses sur factures'!I310)</f>
        <v/>
      </c>
      <c r="J310" s="101"/>
      <c r="K310" s="283" t="str">
        <f t="shared" si="12"/>
        <v/>
      </c>
      <c r="L310" s="283" t="str">
        <f t="shared" si="13"/>
        <v/>
      </c>
      <c r="M310" s="101"/>
      <c r="N310" s="182"/>
      <c r="O310" s="183"/>
      <c r="P310" s="287" t="str">
        <f>IF(AND(OR(J310="KO",M310&lt;&gt;""),OR(J310="",K310="",L310="")),Listes!$A$68,IF(AND(M310="",J310&lt;&gt;""),Listes!$A$69,IF(AND(I310&lt;M310,O310=""),Listes!$A$70,IF(AND(L310&lt;K310,O310=""),Listes!$A$71,IF(AND(M310&lt;&gt;"",M310&lt;I310,N310=""),Listes!$A$72,IF(AND(Q310="",OR(J310&lt;&gt;"",K310&lt;&gt;"",L310&lt;&gt;"")),Listes!$A$73,""))))))</f>
        <v/>
      </c>
      <c r="Q310" s="277"/>
      <c r="R310" s="317">
        <f t="shared" si="14"/>
        <v>0</v>
      </c>
    </row>
    <row r="311" spans="1:18" ht="24.75" customHeight="1" x14ac:dyDescent="0.25">
      <c r="A311" s="121">
        <v>305</v>
      </c>
      <c r="B311" s="118" t="str">
        <f>IF('Dépenses sur factures'!B311="","",'Dépenses sur factures'!B311)</f>
        <v/>
      </c>
      <c r="C311" s="186" t="str">
        <f>IF('Dépenses sur factures'!C311="","",'Dépenses sur factures'!C311)</f>
        <v/>
      </c>
      <c r="D311" s="186" t="str">
        <f>IF('Dépenses sur factures'!D311="","",'Dépenses sur factures'!D311)</f>
        <v/>
      </c>
      <c r="E311" s="118" t="str">
        <f>IF('Dépenses sur factures'!E311="","",'Dépenses sur factures'!E311)</f>
        <v/>
      </c>
      <c r="F311" s="118" t="str">
        <f>IF('Dépenses sur factures'!F311="","",'Dépenses sur factures'!F311)</f>
        <v/>
      </c>
      <c r="G311" s="282" t="str">
        <f>IF('Dépenses sur factures'!G311="","",'Dépenses sur factures'!G311)</f>
        <v/>
      </c>
      <c r="H311" s="282" t="str">
        <f>IF('Dépenses sur factures'!H311="","",'Dépenses sur factures'!H311)</f>
        <v/>
      </c>
      <c r="I311" s="120" t="str">
        <f>IF('Dépenses sur factures'!I311="","",'Dépenses sur factures'!I311)</f>
        <v/>
      </c>
      <c r="J311" s="101"/>
      <c r="K311" s="283" t="str">
        <f t="shared" si="12"/>
        <v/>
      </c>
      <c r="L311" s="283" t="str">
        <f t="shared" si="13"/>
        <v/>
      </c>
      <c r="M311" s="101"/>
      <c r="N311" s="182"/>
      <c r="O311" s="183"/>
      <c r="P311" s="287" t="str">
        <f>IF(AND(OR(J311="KO",M311&lt;&gt;""),OR(J311="",K311="",L311="")),Listes!$A$68,IF(AND(M311="",J311&lt;&gt;""),Listes!$A$69,IF(AND(I311&lt;M311,O311=""),Listes!$A$70,IF(AND(L311&lt;K311,O311=""),Listes!$A$71,IF(AND(M311&lt;&gt;"",M311&lt;I311,N311=""),Listes!$A$72,IF(AND(Q311="",OR(J311&lt;&gt;"",K311&lt;&gt;"",L311&lt;&gt;"")),Listes!$A$73,""))))))</f>
        <v/>
      </c>
      <c r="Q311" s="277"/>
      <c r="R311" s="317">
        <f t="shared" si="14"/>
        <v>0</v>
      </c>
    </row>
    <row r="312" spans="1:18" ht="24.75" customHeight="1" x14ac:dyDescent="0.25">
      <c r="A312" s="121">
        <v>306</v>
      </c>
      <c r="B312" s="118" t="str">
        <f>IF('Dépenses sur factures'!B312="","",'Dépenses sur factures'!B312)</f>
        <v/>
      </c>
      <c r="C312" s="186" t="str">
        <f>IF('Dépenses sur factures'!C312="","",'Dépenses sur factures'!C312)</f>
        <v/>
      </c>
      <c r="D312" s="186" t="str">
        <f>IF('Dépenses sur factures'!D312="","",'Dépenses sur factures'!D312)</f>
        <v/>
      </c>
      <c r="E312" s="118" t="str">
        <f>IF('Dépenses sur factures'!E312="","",'Dépenses sur factures'!E312)</f>
        <v/>
      </c>
      <c r="F312" s="118" t="str">
        <f>IF('Dépenses sur factures'!F312="","",'Dépenses sur factures'!F312)</f>
        <v/>
      </c>
      <c r="G312" s="282" t="str">
        <f>IF('Dépenses sur factures'!G312="","",'Dépenses sur factures'!G312)</f>
        <v/>
      </c>
      <c r="H312" s="282" t="str">
        <f>IF('Dépenses sur factures'!H312="","",'Dépenses sur factures'!H312)</f>
        <v/>
      </c>
      <c r="I312" s="120" t="str">
        <f>IF('Dépenses sur factures'!I312="","",'Dépenses sur factures'!I312)</f>
        <v/>
      </c>
      <c r="J312" s="101"/>
      <c r="K312" s="283" t="str">
        <f t="shared" si="12"/>
        <v/>
      </c>
      <c r="L312" s="283" t="str">
        <f t="shared" si="13"/>
        <v/>
      </c>
      <c r="M312" s="101"/>
      <c r="N312" s="182"/>
      <c r="O312" s="183"/>
      <c r="P312" s="287" t="str">
        <f>IF(AND(OR(J312="KO",M312&lt;&gt;""),OR(J312="",K312="",L312="")),Listes!$A$68,IF(AND(M312="",J312&lt;&gt;""),Listes!$A$69,IF(AND(I312&lt;M312,O312=""),Listes!$A$70,IF(AND(L312&lt;K312,O312=""),Listes!$A$71,IF(AND(M312&lt;&gt;"",M312&lt;I312,N312=""),Listes!$A$72,IF(AND(Q312="",OR(J312&lt;&gt;"",K312&lt;&gt;"",L312&lt;&gt;"")),Listes!$A$73,""))))))</f>
        <v/>
      </c>
      <c r="Q312" s="277"/>
      <c r="R312" s="317">
        <f t="shared" si="14"/>
        <v>0</v>
      </c>
    </row>
    <row r="313" spans="1:18" ht="24.75" customHeight="1" x14ac:dyDescent="0.25">
      <c r="A313" s="121">
        <v>307</v>
      </c>
      <c r="B313" s="118" t="str">
        <f>IF('Dépenses sur factures'!B313="","",'Dépenses sur factures'!B313)</f>
        <v/>
      </c>
      <c r="C313" s="186" t="str">
        <f>IF('Dépenses sur factures'!C313="","",'Dépenses sur factures'!C313)</f>
        <v/>
      </c>
      <c r="D313" s="186" t="str">
        <f>IF('Dépenses sur factures'!D313="","",'Dépenses sur factures'!D313)</f>
        <v/>
      </c>
      <c r="E313" s="118" t="str">
        <f>IF('Dépenses sur factures'!E313="","",'Dépenses sur factures'!E313)</f>
        <v/>
      </c>
      <c r="F313" s="118" t="str">
        <f>IF('Dépenses sur factures'!F313="","",'Dépenses sur factures'!F313)</f>
        <v/>
      </c>
      <c r="G313" s="282" t="str">
        <f>IF('Dépenses sur factures'!G313="","",'Dépenses sur factures'!G313)</f>
        <v/>
      </c>
      <c r="H313" s="282" t="str">
        <f>IF('Dépenses sur factures'!H313="","",'Dépenses sur factures'!H313)</f>
        <v/>
      </c>
      <c r="I313" s="120" t="str">
        <f>IF('Dépenses sur factures'!I313="","",'Dépenses sur factures'!I313)</f>
        <v/>
      </c>
      <c r="J313" s="101"/>
      <c r="K313" s="283" t="str">
        <f t="shared" si="12"/>
        <v/>
      </c>
      <c r="L313" s="283" t="str">
        <f t="shared" si="13"/>
        <v/>
      </c>
      <c r="M313" s="101"/>
      <c r="N313" s="182"/>
      <c r="O313" s="183"/>
      <c r="P313" s="287" t="str">
        <f>IF(AND(OR(J313="KO",M313&lt;&gt;""),OR(J313="",K313="",L313="")),Listes!$A$68,IF(AND(M313="",J313&lt;&gt;""),Listes!$A$69,IF(AND(I313&lt;M313,O313=""),Listes!$A$70,IF(AND(L313&lt;K313,O313=""),Listes!$A$71,IF(AND(M313&lt;&gt;"",M313&lt;I313,N313=""),Listes!$A$72,IF(AND(Q313="",OR(J313&lt;&gt;"",K313&lt;&gt;"",L313&lt;&gt;"")),Listes!$A$73,""))))))</f>
        <v/>
      </c>
      <c r="Q313" s="277"/>
      <c r="R313" s="317">
        <f t="shared" si="14"/>
        <v>0</v>
      </c>
    </row>
    <row r="314" spans="1:18" ht="24.75" customHeight="1" x14ac:dyDescent="0.25">
      <c r="A314" s="121">
        <v>308</v>
      </c>
      <c r="B314" s="118" t="str">
        <f>IF('Dépenses sur factures'!B314="","",'Dépenses sur factures'!B314)</f>
        <v/>
      </c>
      <c r="C314" s="186" t="str">
        <f>IF('Dépenses sur factures'!C314="","",'Dépenses sur factures'!C314)</f>
        <v/>
      </c>
      <c r="D314" s="186" t="str">
        <f>IF('Dépenses sur factures'!D314="","",'Dépenses sur factures'!D314)</f>
        <v/>
      </c>
      <c r="E314" s="118" t="str">
        <f>IF('Dépenses sur factures'!E314="","",'Dépenses sur factures'!E314)</f>
        <v/>
      </c>
      <c r="F314" s="118" t="str">
        <f>IF('Dépenses sur factures'!F314="","",'Dépenses sur factures'!F314)</f>
        <v/>
      </c>
      <c r="G314" s="282" t="str">
        <f>IF('Dépenses sur factures'!G314="","",'Dépenses sur factures'!G314)</f>
        <v/>
      </c>
      <c r="H314" s="282" t="str">
        <f>IF('Dépenses sur factures'!H314="","",'Dépenses sur factures'!H314)</f>
        <v/>
      </c>
      <c r="I314" s="120" t="str">
        <f>IF('Dépenses sur factures'!I314="","",'Dépenses sur factures'!I314)</f>
        <v/>
      </c>
      <c r="J314" s="101"/>
      <c r="K314" s="283" t="str">
        <f t="shared" si="12"/>
        <v/>
      </c>
      <c r="L314" s="283" t="str">
        <f t="shared" si="13"/>
        <v/>
      </c>
      <c r="M314" s="101"/>
      <c r="N314" s="182"/>
      <c r="O314" s="183"/>
      <c r="P314" s="287" t="str">
        <f>IF(AND(OR(J314="KO",M314&lt;&gt;""),OR(J314="",K314="",L314="")),Listes!$A$68,IF(AND(M314="",J314&lt;&gt;""),Listes!$A$69,IF(AND(I314&lt;M314,O314=""),Listes!$A$70,IF(AND(L314&lt;K314,O314=""),Listes!$A$71,IF(AND(M314&lt;&gt;"",M314&lt;I314,N314=""),Listes!$A$72,IF(AND(Q314="",OR(J314&lt;&gt;"",K314&lt;&gt;"",L314&lt;&gt;"")),Listes!$A$73,""))))))</f>
        <v/>
      </c>
      <c r="Q314" s="277"/>
      <c r="R314" s="317">
        <f t="shared" si="14"/>
        <v>0</v>
      </c>
    </row>
    <row r="315" spans="1:18" ht="24.75" customHeight="1" x14ac:dyDescent="0.25">
      <c r="A315" s="121">
        <v>309</v>
      </c>
      <c r="B315" s="118" t="str">
        <f>IF('Dépenses sur factures'!B315="","",'Dépenses sur factures'!B315)</f>
        <v/>
      </c>
      <c r="C315" s="186" t="str">
        <f>IF('Dépenses sur factures'!C315="","",'Dépenses sur factures'!C315)</f>
        <v/>
      </c>
      <c r="D315" s="186" t="str">
        <f>IF('Dépenses sur factures'!D315="","",'Dépenses sur factures'!D315)</f>
        <v/>
      </c>
      <c r="E315" s="118" t="str">
        <f>IF('Dépenses sur factures'!E315="","",'Dépenses sur factures'!E315)</f>
        <v/>
      </c>
      <c r="F315" s="118" t="str">
        <f>IF('Dépenses sur factures'!F315="","",'Dépenses sur factures'!F315)</f>
        <v/>
      </c>
      <c r="G315" s="282" t="str">
        <f>IF('Dépenses sur factures'!G315="","",'Dépenses sur factures'!G315)</f>
        <v/>
      </c>
      <c r="H315" s="282" t="str">
        <f>IF('Dépenses sur factures'!H315="","",'Dépenses sur factures'!H315)</f>
        <v/>
      </c>
      <c r="I315" s="120" t="str">
        <f>IF('Dépenses sur factures'!I315="","",'Dépenses sur factures'!I315)</f>
        <v/>
      </c>
      <c r="J315" s="101"/>
      <c r="K315" s="283" t="str">
        <f t="shared" si="12"/>
        <v/>
      </c>
      <c r="L315" s="283" t="str">
        <f t="shared" si="13"/>
        <v/>
      </c>
      <c r="M315" s="101"/>
      <c r="N315" s="182"/>
      <c r="O315" s="183"/>
      <c r="P315" s="287" t="str">
        <f>IF(AND(OR(J315="KO",M315&lt;&gt;""),OR(J315="",K315="",L315="")),Listes!$A$68,IF(AND(M315="",J315&lt;&gt;""),Listes!$A$69,IF(AND(I315&lt;M315,O315=""),Listes!$A$70,IF(AND(L315&lt;K315,O315=""),Listes!$A$71,IF(AND(M315&lt;&gt;"",M315&lt;I315,N315=""),Listes!$A$72,IF(AND(Q315="",OR(J315&lt;&gt;"",K315&lt;&gt;"",L315&lt;&gt;"")),Listes!$A$73,""))))))</f>
        <v/>
      </c>
      <c r="Q315" s="277"/>
      <c r="R315" s="317">
        <f t="shared" si="14"/>
        <v>0</v>
      </c>
    </row>
    <row r="316" spans="1:18" ht="24.75" customHeight="1" x14ac:dyDescent="0.25">
      <c r="A316" s="121">
        <v>310</v>
      </c>
      <c r="B316" s="118" t="str">
        <f>IF('Dépenses sur factures'!B316="","",'Dépenses sur factures'!B316)</f>
        <v/>
      </c>
      <c r="C316" s="186" t="str">
        <f>IF('Dépenses sur factures'!C316="","",'Dépenses sur factures'!C316)</f>
        <v/>
      </c>
      <c r="D316" s="186" t="str">
        <f>IF('Dépenses sur factures'!D316="","",'Dépenses sur factures'!D316)</f>
        <v/>
      </c>
      <c r="E316" s="118" t="str">
        <f>IF('Dépenses sur factures'!E316="","",'Dépenses sur factures'!E316)</f>
        <v/>
      </c>
      <c r="F316" s="118" t="str">
        <f>IF('Dépenses sur factures'!F316="","",'Dépenses sur factures'!F316)</f>
        <v/>
      </c>
      <c r="G316" s="282" t="str">
        <f>IF('Dépenses sur factures'!G316="","",'Dépenses sur factures'!G316)</f>
        <v/>
      </c>
      <c r="H316" s="282" t="str">
        <f>IF('Dépenses sur factures'!H316="","",'Dépenses sur factures'!H316)</f>
        <v/>
      </c>
      <c r="I316" s="120" t="str">
        <f>IF('Dépenses sur factures'!I316="","",'Dépenses sur factures'!I316)</f>
        <v/>
      </c>
      <c r="J316" s="101"/>
      <c r="K316" s="283" t="str">
        <f t="shared" si="12"/>
        <v/>
      </c>
      <c r="L316" s="283" t="str">
        <f t="shared" si="13"/>
        <v/>
      </c>
      <c r="M316" s="101"/>
      <c r="N316" s="182"/>
      <c r="O316" s="183"/>
      <c r="P316" s="287" t="str">
        <f>IF(AND(OR(J316="KO",M316&lt;&gt;""),OR(J316="",K316="",L316="")),Listes!$A$68,IF(AND(M316="",J316&lt;&gt;""),Listes!$A$69,IF(AND(I316&lt;M316,O316=""),Listes!$A$70,IF(AND(L316&lt;K316,O316=""),Listes!$A$71,IF(AND(M316&lt;&gt;"",M316&lt;I316,N316=""),Listes!$A$72,IF(AND(Q316="",OR(J316&lt;&gt;"",K316&lt;&gt;"",L316&lt;&gt;"")),Listes!$A$73,""))))))</f>
        <v/>
      </c>
      <c r="Q316" s="277"/>
      <c r="R316" s="317">
        <f t="shared" si="14"/>
        <v>0</v>
      </c>
    </row>
    <row r="317" spans="1:18" ht="24.75" customHeight="1" x14ac:dyDescent="0.25">
      <c r="A317" s="121">
        <v>311</v>
      </c>
      <c r="B317" s="118" t="str">
        <f>IF('Dépenses sur factures'!B317="","",'Dépenses sur factures'!B317)</f>
        <v/>
      </c>
      <c r="C317" s="186" t="str">
        <f>IF('Dépenses sur factures'!C317="","",'Dépenses sur factures'!C317)</f>
        <v/>
      </c>
      <c r="D317" s="186" t="str">
        <f>IF('Dépenses sur factures'!D317="","",'Dépenses sur factures'!D317)</f>
        <v/>
      </c>
      <c r="E317" s="118" t="str">
        <f>IF('Dépenses sur factures'!E317="","",'Dépenses sur factures'!E317)</f>
        <v/>
      </c>
      <c r="F317" s="118" t="str">
        <f>IF('Dépenses sur factures'!F317="","",'Dépenses sur factures'!F317)</f>
        <v/>
      </c>
      <c r="G317" s="282" t="str">
        <f>IF('Dépenses sur factures'!G317="","",'Dépenses sur factures'!G317)</f>
        <v/>
      </c>
      <c r="H317" s="282" t="str">
        <f>IF('Dépenses sur factures'!H317="","",'Dépenses sur factures'!H317)</f>
        <v/>
      </c>
      <c r="I317" s="120" t="str">
        <f>IF('Dépenses sur factures'!I317="","",'Dépenses sur factures'!I317)</f>
        <v/>
      </c>
      <c r="J317" s="101"/>
      <c r="K317" s="283" t="str">
        <f t="shared" si="12"/>
        <v/>
      </c>
      <c r="L317" s="283" t="str">
        <f t="shared" si="13"/>
        <v/>
      </c>
      <c r="M317" s="101"/>
      <c r="N317" s="182"/>
      <c r="O317" s="183"/>
      <c r="P317" s="287" t="str">
        <f>IF(AND(OR(J317="KO",M317&lt;&gt;""),OR(J317="",K317="",L317="")),Listes!$A$68,IF(AND(M317="",J317&lt;&gt;""),Listes!$A$69,IF(AND(I317&lt;M317,O317=""),Listes!$A$70,IF(AND(L317&lt;K317,O317=""),Listes!$A$71,IF(AND(M317&lt;&gt;"",M317&lt;I317,N317=""),Listes!$A$72,IF(AND(Q317="",OR(J317&lt;&gt;"",K317&lt;&gt;"",L317&lt;&gt;"")),Listes!$A$73,""))))))</f>
        <v/>
      </c>
      <c r="Q317" s="277"/>
      <c r="R317" s="317">
        <f t="shared" si="14"/>
        <v>0</v>
      </c>
    </row>
    <row r="318" spans="1:18" ht="24.75" customHeight="1" x14ac:dyDescent="0.25">
      <c r="A318" s="121">
        <v>312</v>
      </c>
      <c r="B318" s="118" t="str">
        <f>IF('Dépenses sur factures'!B318="","",'Dépenses sur factures'!B318)</f>
        <v/>
      </c>
      <c r="C318" s="186" t="str">
        <f>IF('Dépenses sur factures'!C318="","",'Dépenses sur factures'!C318)</f>
        <v/>
      </c>
      <c r="D318" s="186" t="str">
        <f>IF('Dépenses sur factures'!D318="","",'Dépenses sur factures'!D318)</f>
        <v/>
      </c>
      <c r="E318" s="118" t="str">
        <f>IF('Dépenses sur factures'!E318="","",'Dépenses sur factures'!E318)</f>
        <v/>
      </c>
      <c r="F318" s="118" t="str">
        <f>IF('Dépenses sur factures'!F318="","",'Dépenses sur factures'!F318)</f>
        <v/>
      </c>
      <c r="G318" s="282" t="str">
        <f>IF('Dépenses sur factures'!G318="","",'Dépenses sur factures'!G318)</f>
        <v/>
      </c>
      <c r="H318" s="282" t="str">
        <f>IF('Dépenses sur factures'!H318="","",'Dépenses sur factures'!H318)</f>
        <v/>
      </c>
      <c r="I318" s="120" t="str">
        <f>IF('Dépenses sur factures'!I318="","",'Dépenses sur factures'!I318)</f>
        <v/>
      </c>
      <c r="J318" s="101"/>
      <c r="K318" s="283" t="str">
        <f t="shared" si="12"/>
        <v/>
      </c>
      <c r="L318" s="283" t="str">
        <f t="shared" si="13"/>
        <v/>
      </c>
      <c r="M318" s="101"/>
      <c r="N318" s="182"/>
      <c r="O318" s="183"/>
      <c r="P318" s="287" t="str">
        <f>IF(AND(OR(J318="KO",M318&lt;&gt;""),OR(J318="",K318="",L318="")),Listes!$A$68,IF(AND(M318="",J318&lt;&gt;""),Listes!$A$69,IF(AND(I318&lt;M318,O318=""),Listes!$A$70,IF(AND(L318&lt;K318,O318=""),Listes!$A$71,IF(AND(M318&lt;&gt;"",M318&lt;I318,N318=""),Listes!$A$72,IF(AND(Q318="",OR(J318&lt;&gt;"",K318&lt;&gt;"",L318&lt;&gt;"")),Listes!$A$73,""))))))</f>
        <v/>
      </c>
      <c r="Q318" s="277"/>
      <c r="R318" s="317">
        <f t="shared" si="14"/>
        <v>0</v>
      </c>
    </row>
    <row r="319" spans="1:18" ht="24.75" customHeight="1" x14ac:dyDescent="0.25">
      <c r="A319" s="121">
        <v>313</v>
      </c>
      <c r="B319" s="118" t="str">
        <f>IF('Dépenses sur factures'!B319="","",'Dépenses sur factures'!B319)</f>
        <v/>
      </c>
      <c r="C319" s="186" t="str">
        <f>IF('Dépenses sur factures'!C319="","",'Dépenses sur factures'!C319)</f>
        <v/>
      </c>
      <c r="D319" s="186" t="str">
        <f>IF('Dépenses sur factures'!D319="","",'Dépenses sur factures'!D319)</f>
        <v/>
      </c>
      <c r="E319" s="118" t="str">
        <f>IF('Dépenses sur factures'!E319="","",'Dépenses sur factures'!E319)</f>
        <v/>
      </c>
      <c r="F319" s="118" t="str">
        <f>IF('Dépenses sur factures'!F319="","",'Dépenses sur factures'!F319)</f>
        <v/>
      </c>
      <c r="G319" s="282" t="str">
        <f>IF('Dépenses sur factures'!G319="","",'Dépenses sur factures'!G319)</f>
        <v/>
      </c>
      <c r="H319" s="282" t="str">
        <f>IF('Dépenses sur factures'!H319="","",'Dépenses sur factures'!H319)</f>
        <v/>
      </c>
      <c r="I319" s="120" t="str">
        <f>IF('Dépenses sur factures'!I319="","",'Dépenses sur factures'!I319)</f>
        <v/>
      </c>
      <c r="J319" s="101"/>
      <c r="K319" s="283" t="str">
        <f t="shared" si="12"/>
        <v/>
      </c>
      <c r="L319" s="283" t="str">
        <f t="shared" si="13"/>
        <v/>
      </c>
      <c r="M319" s="101"/>
      <c r="N319" s="182"/>
      <c r="O319" s="183"/>
      <c r="P319" s="287" t="str">
        <f>IF(AND(OR(J319="KO",M319&lt;&gt;""),OR(J319="",K319="",L319="")),Listes!$A$68,IF(AND(M319="",J319&lt;&gt;""),Listes!$A$69,IF(AND(I319&lt;M319,O319=""),Listes!$A$70,IF(AND(L319&lt;K319,O319=""),Listes!$A$71,IF(AND(M319&lt;&gt;"",M319&lt;I319,N319=""),Listes!$A$72,IF(AND(Q319="",OR(J319&lt;&gt;"",K319&lt;&gt;"",L319&lt;&gt;"")),Listes!$A$73,""))))))</f>
        <v/>
      </c>
      <c r="Q319" s="277"/>
      <c r="R319" s="317">
        <f t="shared" si="14"/>
        <v>0</v>
      </c>
    </row>
    <row r="320" spans="1:18" ht="24.75" customHeight="1" x14ac:dyDescent="0.25">
      <c r="A320" s="121">
        <v>314</v>
      </c>
      <c r="B320" s="118" t="str">
        <f>IF('Dépenses sur factures'!B320="","",'Dépenses sur factures'!B320)</f>
        <v/>
      </c>
      <c r="C320" s="186" t="str">
        <f>IF('Dépenses sur factures'!C320="","",'Dépenses sur factures'!C320)</f>
        <v/>
      </c>
      <c r="D320" s="186" t="str">
        <f>IF('Dépenses sur factures'!D320="","",'Dépenses sur factures'!D320)</f>
        <v/>
      </c>
      <c r="E320" s="118" t="str">
        <f>IF('Dépenses sur factures'!E320="","",'Dépenses sur factures'!E320)</f>
        <v/>
      </c>
      <c r="F320" s="118" t="str">
        <f>IF('Dépenses sur factures'!F320="","",'Dépenses sur factures'!F320)</f>
        <v/>
      </c>
      <c r="G320" s="282" t="str">
        <f>IF('Dépenses sur factures'!G320="","",'Dépenses sur factures'!G320)</f>
        <v/>
      </c>
      <c r="H320" s="282" t="str">
        <f>IF('Dépenses sur factures'!H320="","",'Dépenses sur factures'!H320)</f>
        <v/>
      </c>
      <c r="I320" s="120" t="str">
        <f>IF('Dépenses sur factures'!I320="","",'Dépenses sur factures'!I320)</f>
        <v/>
      </c>
      <c r="J320" s="101"/>
      <c r="K320" s="283" t="str">
        <f t="shared" si="12"/>
        <v/>
      </c>
      <c r="L320" s="283" t="str">
        <f t="shared" si="13"/>
        <v/>
      </c>
      <c r="M320" s="101"/>
      <c r="N320" s="182"/>
      <c r="O320" s="183"/>
      <c r="P320" s="287" t="str">
        <f>IF(AND(OR(J320="KO",M320&lt;&gt;""),OR(J320="",K320="",L320="")),Listes!$A$68,IF(AND(M320="",J320&lt;&gt;""),Listes!$A$69,IF(AND(I320&lt;M320,O320=""),Listes!$A$70,IF(AND(L320&lt;K320,O320=""),Listes!$A$71,IF(AND(M320&lt;&gt;"",M320&lt;I320,N320=""),Listes!$A$72,IF(AND(Q320="",OR(J320&lt;&gt;"",K320&lt;&gt;"",L320&lt;&gt;"")),Listes!$A$73,""))))))</f>
        <v/>
      </c>
      <c r="Q320" s="277"/>
      <c r="R320" s="317">
        <f t="shared" si="14"/>
        <v>0</v>
      </c>
    </row>
    <row r="321" spans="1:18" ht="24.75" customHeight="1" x14ac:dyDescent="0.25">
      <c r="A321" s="121">
        <v>315</v>
      </c>
      <c r="B321" s="118" t="str">
        <f>IF('Dépenses sur factures'!B321="","",'Dépenses sur factures'!B321)</f>
        <v/>
      </c>
      <c r="C321" s="186" t="str">
        <f>IF('Dépenses sur factures'!C321="","",'Dépenses sur factures'!C321)</f>
        <v/>
      </c>
      <c r="D321" s="186" t="str">
        <f>IF('Dépenses sur factures'!D321="","",'Dépenses sur factures'!D321)</f>
        <v/>
      </c>
      <c r="E321" s="118" t="str">
        <f>IF('Dépenses sur factures'!E321="","",'Dépenses sur factures'!E321)</f>
        <v/>
      </c>
      <c r="F321" s="118" t="str">
        <f>IF('Dépenses sur factures'!F321="","",'Dépenses sur factures'!F321)</f>
        <v/>
      </c>
      <c r="G321" s="282" t="str">
        <f>IF('Dépenses sur factures'!G321="","",'Dépenses sur factures'!G321)</f>
        <v/>
      </c>
      <c r="H321" s="282" t="str">
        <f>IF('Dépenses sur factures'!H321="","",'Dépenses sur factures'!H321)</f>
        <v/>
      </c>
      <c r="I321" s="120" t="str">
        <f>IF('Dépenses sur factures'!I321="","",'Dépenses sur factures'!I321)</f>
        <v/>
      </c>
      <c r="J321" s="101"/>
      <c r="K321" s="283" t="str">
        <f t="shared" si="12"/>
        <v/>
      </c>
      <c r="L321" s="283" t="str">
        <f t="shared" si="13"/>
        <v/>
      </c>
      <c r="M321" s="101"/>
      <c r="N321" s="182"/>
      <c r="O321" s="183"/>
      <c r="P321" s="287" t="str">
        <f>IF(AND(OR(J321="KO",M321&lt;&gt;""),OR(J321="",K321="",L321="")),Listes!$A$68,IF(AND(M321="",J321&lt;&gt;""),Listes!$A$69,IF(AND(I321&lt;M321,O321=""),Listes!$A$70,IF(AND(L321&lt;K321,O321=""),Listes!$A$71,IF(AND(M321&lt;&gt;"",M321&lt;I321,N321=""),Listes!$A$72,IF(AND(Q321="",OR(J321&lt;&gt;"",K321&lt;&gt;"",L321&lt;&gt;"")),Listes!$A$73,""))))))</f>
        <v/>
      </c>
      <c r="Q321" s="277"/>
      <c r="R321" s="317">
        <f t="shared" si="14"/>
        <v>0</v>
      </c>
    </row>
    <row r="322" spans="1:18" ht="24.75" customHeight="1" x14ac:dyDescent="0.25">
      <c r="A322" s="121">
        <v>316</v>
      </c>
      <c r="B322" s="118" t="str">
        <f>IF('Dépenses sur factures'!B322="","",'Dépenses sur factures'!B322)</f>
        <v/>
      </c>
      <c r="C322" s="186" t="str">
        <f>IF('Dépenses sur factures'!C322="","",'Dépenses sur factures'!C322)</f>
        <v/>
      </c>
      <c r="D322" s="186" t="str">
        <f>IF('Dépenses sur factures'!D322="","",'Dépenses sur factures'!D322)</f>
        <v/>
      </c>
      <c r="E322" s="118" t="str">
        <f>IF('Dépenses sur factures'!E322="","",'Dépenses sur factures'!E322)</f>
        <v/>
      </c>
      <c r="F322" s="118" t="str">
        <f>IF('Dépenses sur factures'!F322="","",'Dépenses sur factures'!F322)</f>
        <v/>
      </c>
      <c r="G322" s="282" t="str">
        <f>IF('Dépenses sur factures'!G322="","",'Dépenses sur factures'!G322)</f>
        <v/>
      </c>
      <c r="H322" s="282" t="str">
        <f>IF('Dépenses sur factures'!H322="","",'Dépenses sur factures'!H322)</f>
        <v/>
      </c>
      <c r="I322" s="120" t="str">
        <f>IF('Dépenses sur factures'!I322="","",'Dépenses sur factures'!I322)</f>
        <v/>
      </c>
      <c r="J322" s="101"/>
      <c r="K322" s="283" t="str">
        <f t="shared" si="12"/>
        <v/>
      </c>
      <c r="L322" s="283" t="str">
        <f t="shared" si="13"/>
        <v/>
      </c>
      <c r="M322" s="101"/>
      <c r="N322" s="182"/>
      <c r="O322" s="183"/>
      <c r="P322" s="287" t="str">
        <f>IF(AND(OR(J322="KO",M322&lt;&gt;""),OR(J322="",K322="",L322="")),Listes!$A$68,IF(AND(M322="",J322&lt;&gt;""),Listes!$A$69,IF(AND(I322&lt;M322,O322=""),Listes!$A$70,IF(AND(L322&lt;K322,O322=""),Listes!$A$71,IF(AND(M322&lt;&gt;"",M322&lt;I322,N322=""),Listes!$A$72,IF(AND(Q322="",OR(J322&lt;&gt;"",K322&lt;&gt;"",L322&lt;&gt;"")),Listes!$A$73,""))))))</f>
        <v/>
      </c>
      <c r="Q322" s="277"/>
      <c r="R322" s="317">
        <f t="shared" si="14"/>
        <v>0</v>
      </c>
    </row>
    <row r="323" spans="1:18" ht="24.75" customHeight="1" x14ac:dyDescent="0.25">
      <c r="A323" s="121">
        <v>317</v>
      </c>
      <c r="B323" s="118" t="str">
        <f>IF('Dépenses sur factures'!B323="","",'Dépenses sur factures'!B323)</f>
        <v/>
      </c>
      <c r="C323" s="186" t="str">
        <f>IF('Dépenses sur factures'!C323="","",'Dépenses sur factures'!C323)</f>
        <v/>
      </c>
      <c r="D323" s="186" t="str">
        <f>IF('Dépenses sur factures'!D323="","",'Dépenses sur factures'!D323)</f>
        <v/>
      </c>
      <c r="E323" s="118" t="str">
        <f>IF('Dépenses sur factures'!E323="","",'Dépenses sur factures'!E323)</f>
        <v/>
      </c>
      <c r="F323" s="118" t="str">
        <f>IF('Dépenses sur factures'!F323="","",'Dépenses sur factures'!F323)</f>
        <v/>
      </c>
      <c r="G323" s="282" t="str">
        <f>IF('Dépenses sur factures'!G323="","",'Dépenses sur factures'!G323)</f>
        <v/>
      </c>
      <c r="H323" s="282" t="str">
        <f>IF('Dépenses sur factures'!H323="","",'Dépenses sur factures'!H323)</f>
        <v/>
      </c>
      <c r="I323" s="120" t="str">
        <f>IF('Dépenses sur factures'!I323="","",'Dépenses sur factures'!I323)</f>
        <v/>
      </c>
      <c r="J323" s="101"/>
      <c r="K323" s="283" t="str">
        <f t="shared" si="12"/>
        <v/>
      </c>
      <c r="L323" s="283" t="str">
        <f t="shared" si="13"/>
        <v/>
      </c>
      <c r="M323" s="101"/>
      <c r="N323" s="182"/>
      <c r="O323" s="183"/>
      <c r="P323" s="287" t="str">
        <f>IF(AND(OR(J323="KO",M323&lt;&gt;""),OR(J323="",K323="",L323="")),Listes!$A$68,IF(AND(M323="",J323&lt;&gt;""),Listes!$A$69,IF(AND(I323&lt;M323,O323=""),Listes!$A$70,IF(AND(L323&lt;K323,O323=""),Listes!$A$71,IF(AND(M323&lt;&gt;"",M323&lt;I323,N323=""),Listes!$A$72,IF(AND(Q323="",OR(J323&lt;&gt;"",K323&lt;&gt;"",L323&lt;&gt;"")),Listes!$A$73,""))))))</f>
        <v/>
      </c>
      <c r="Q323" s="277"/>
      <c r="R323" s="317">
        <f t="shared" si="14"/>
        <v>0</v>
      </c>
    </row>
    <row r="324" spans="1:18" ht="24.75" customHeight="1" x14ac:dyDescent="0.25">
      <c r="A324" s="121">
        <v>318</v>
      </c>
      <c r="B324" s="118" t="str">
        <f>IF('Dépenses sur factures'!B324="","",'Dépenses sur factures'!B324)</f>
        <v/>
      </c>
      <c r="C324" s="186" t="str">
        <f>IF('Dépenses sur factures'!C324="","",'Dépenses sur factures'!C324)</f>
        <v/>
      </c>
      <c r="D324" s="186" t="str">
        <f>IF('Dépenses sur factures'!D324="","",'Dépenses sur factures'!D324)</f>
        <v/>
      </c>
      <c r="E324" s="118" t="str">
        <f>IF('Dépenses sur factures'!E324="","",'Dépenses sur factures'!E324)</f>
        <v/>
      </c>
      <c r="F324" s="118" t="str">
        <f>IF('Dépenses sur factures'!F324="","",'Dépenses sur factures'!F324)</f>
        <v/>
      </c>
      <c r="G324" s="282" t="str">
        <f>IF('Dépenses sur factures'!G324="","",'Dépenses sur factures'!G324)</f>
        <v/>
      </c>
      <c r="H324" s="282" t="str">
        <f>IF('Dépenses sur factures'!H324="","",'Dépenses sur factures'!H324)</f>
        <v/>
      </c>
      <c r="I324" s="120" t="str">
        <f>IF('Dépenses sur factures'!I324="","",'Dépenses sur factures'!I324)</f>
        <v/>
      </c>
      <c r="J324" s="101"/>
      <c r="K324" s="283" t="str">
        <f t="shared" si="12"/>
        <v/>
      </c>
      <c r="L324" s="283" t="str">
        <f t="shared" si="13"/>
        <v/>
      </c>
      <c r="M324" s="101"/>
      <c r="N324" s="182"/>
      <c r="O324" s="183"/>
      <c r="P324" s="287" t="str">
        <f>IF(AND(OR(J324="KO",M324&lt;&gt;""),OR(J324="",K324="",L324="")),Listes!$A$68,IF(AND(M324="",J324&lt;&gt;""),Listes!$A$69,IF(AND(I324&lt;M324,O324=""),Listes!$A$70,IF(AND(L324&lt;K324,O324=""),Listes!$A$71,IF(AND(M324&lt;&gt;"",M324&lt;I324,N324=""),Listes!$A$72,IF(AND(Q324="",OR(J324&lt;&gt;"",K324&lt;&gt;"",L324&lt;&gt;"")),Listes!$A$73,""))))))</f>
        <v/>
      </c>
      <c r="Q324" s="277"/>
      <c r="R324" s="317">
        <f t="shared" si="14"/>
        <v>0</v>
      </c>
    </row>
    <row r="325" spans="1:18" ht="24.75" customHeight="1" x14ac:dyDescent="0.25">
      <c r="A325" s="121">
        <v>319</v>
      </c>
      <c r="B325" s="118" t="str">
        <f>IF('Dépenses sur factures'!B325="","",'Dépenses sur factures'!B325)</f>
        <v/>
      </c>
      <c r="C325" s="186" t="str">
        <f>IF('Dépenses sur factures'!C325="","",'Dépenses sur factures'!C325)</f>
        <v/>
      </c>
      <c r="D325" s="186" t="str">
        <f>IF('Dépenses sur factures'!D325="","",'Dépenses sur factures'!D325)</f>
        <v/>
      </c>
      <c r="E325" s="118" t="str">
        <f>IF('Dépenses sur factures'!E325="","",'Dépenses sur factures'!E325)</f>
        <v/>
      </c>
      <c r="F325" s="118" t="str">
        <f>IF('Dépenses sur factures'!F325="","",'Dépenses sur factures'!F325)</f>
        <v/>
      </c>
      <c r="G325" s="282" t="str">
        <f>IF('Dépenses sur factures'!G325="","",'Dépenses sur factures'!G325)</f>
        <v/>
      </c>
      <c r="H325" s="282" t="str">
        <f>IF('Dépenses sur factures'!H325="","",'Dépenses sur factures'!H325)</f>
        <v/>
      </c>
      <c r="I325" s="120" t="str">
        <f>IF('Dépenses sur factures'!I325="","",'Dépenses sur factures'!I325)</f>
        <v/>
      </c>
      <c r="J325" s="101"/>
      <c r="K325" s="283" t="str">
        <f t="shared" si="12"/>
        <v/>
      </c>
      <c r="L325" s="283" t="str">
        <f t="shared" si="13"/>
        <v/>
      </c>
      <c r="M325" s="101"/>
      <c r="N325" s="182"/>
      <c r="O325" s="183"/>
      <c r="P325" s="287" t="str">
        <f>IF(AND(OR(J325="KO",M325&lt;&gt;""),OR(J325="",K325="",L325="")),Listes!$A$68,IF(AND(M325="",J325&lt;&gt;""),Listes!$A$69,IF(AND(I325&lt;M325,O325=""),Listes!$A$70,IF(AND(L325&lt;K325,O325=""),Listes!$A$71,IF(AND(M325&lt;&gt;"",M325&lt;I325,N325=""),Listes!$A$72,IF(AND(Q325="",OR(J325&lt;&gt;"",K325&lt;&gt;"",L325&lt;&gt;"")),Listes!$A$73,""))))))</f>
        <v/>
      </c>
      <c r="Q325" s="277"/>
      <c r="R325" s="317">
        <f t="shared" si="14"/>
        <v>0</v>
      </c>
    </row>
    <row r="326" spans="1:18" ht="24.75" customHeight="1" x14ac:dyDescent="0.25">
      <c r="A326" s="121">
        <v>320</v>
      </c>
      <c r="B326" s="118" t="str">
        <f>IF('Dépenses sur factures'!B326="","",'Dépenses sur factures'!B326)</f>
        <v/>
      </c>
      <c r="C326" s="186" t="str">
        <f>IF('Dépenses sur factures'!C326="","",'Dépenses sur factures'!C326)</f>
        <v/>
      </c>
      <c r="D326" s="186" t="str">
        <f>IF('Dépenses sur factures'!D326="","",'Dépenses sur factures'!D326)</f>
        <v/>
      </c>
      <c r="E326" s="118" t="str">
        <f>IF('Dépenses sur factures'!E326="","",'Dépenses sur factures'!E326)</f>
        <v/>
      </c>
      <c r="F326" s="118" t="str">
        <f>IF('Dépenses sur factures'!F326="","",'Dépenses sur factures'!F326)</f>
        <v/>
      </c>
      <c r="G326" s="282" t="str">
        <f>IF('Dépenses sur factures'!G326="","",'Dépenses sur factures'!G326)</f>
        <v/>
      </c>
      <c r="H326" s="282" t="str">
        <f>IF('Dépenses sur factures'!H326="","",'Dépenses sur factures'!H326)</f>
        <v/>
      </c>
      <c r="I326" s="120" t="str">
        <f>IF('Dépenses sur factures'!I326="","",'Dépenses sur factures'!I326)</f>
        <v/>
      </c>
      <c r="J326" s="101"/>
      <c r="K326" s="283" t="str">
        <f t="shared" si="12"/>
        <v/>
      </c>
      <c r="L326" s="283" t="str">
        <f t="shared" si="13"/>
        <v/>
      </c>
      <c r="M326" s="101"/>
      <c r="N326" s="182"/>
      <c r="O326" s="183"/>
      <c r="P326" s="287" t="str">
        <f>IF(AND(OR(J326="KO",M326&lt;&gt;""),OR(J326="",K326="",L326="")),Listes!$A$68,IF(AND(M326="",J326&lt;&gt;""),Listes!$A$69,IF(AND(I326&lt;M326,O326=""),Listes!$A$70,IF(AND(L326&lt;K326,O326=""),Listes!$A$71,IF(AND(M326&lt;&gt;"",M326&lt;I326,N326=""),Listes!$A$72,IF(AND(Q326="",OR(J326&lt;&gt;"",K326&lt;&gt;"",L326&lt;&gt;"")),Listes!$A$73,""))))))</f>
        <v/>
      </c>
      <c r="Q326" s="277"/>
      <c r="R326" s="317">
        <f t="shared" si="14"/>
        <v>0</v>
      </c>
    </row>
    <row r="327" spans="1:18" ht="24.75" customHeight="1" x14ac:dyDescent="0.25">
      <c r="A327" s="121">
        <v>321</v>
      </c>
      <c r="B327" s="118" t="str">
        <f>IF('Dépenses sur factures'!B327="","",'Dépenses sur factures'!B327)</f>
        <v/>
      </c>
      <c r="C327" s="186" t="str">
        <f>IF('Dépenses sur factures'!C327="","",'Dépenses sur factures'!C327)</f>
        <v/>
      </c>
      <c r="D327" s="186" t="str">
        <f>IF('Dépenses sur factures'!D327="","",'Dépenses sur factures'!D327)</f>
        <v/>
      </c>
      <c r="E327" s="118" t="str">
        <f>IF('Dépenses sur factures'!E327="","",'Dépenses sur factures'!E327)</f>
        <v/>
      </c>
      <c r="F327" s="118" t="str">
        <f>IF('Dépenses sur factures'!F327="","",'Dépenses sur factures'!F327)</f>
        <v/>
      </c>
      <c r="G327" s="282" t="str">
        <f>IF('Dépenses sur factures'!G327="","",'Dépenses sur factures'!G327)</f>
        <v/>
      </c>
      <c r="H327" s="282" t="str">
        <f>IF('Dépenses sur factures'!H327="","",'Dépenses sur factures'!H327)</f>
        <v/>
      </c>
      <c r="I327" s="120" t="str">
        <f>IF('Dépenses sur factures'!I327="","",'Dépenses sur factures'!I327)</f>
        <v/>
      </c>
      <c r="J327" s="101"/>
      <c r="K327" s="283" t="str">
        <f t="shared" si="12"/>
        <v/>
      </c>
      <c r="L327" s="283" t="str">
        <f t="shared" si="13"/>
        <v/>
      </c>
      <c r="M327" s="101"/>
      <c r="N327" s="182"/>
      <c r="O327" s="183"/>
      <c r="P327" s="287" t="str">
        <f>IF(AND(OR(J327="KO",M327&lt;&gt;""),OR(J327="",K327="",L327="")),Listes!$A$68,IF(AND(M327="",J327&lt;&gt;""),Listes!$A$69,IF(AND(I327&lt;M327,O327=""),Listes!$A$70,IF(AND(L327&lt;K327,O327=""),Listes!$A$71,IF(AND(M327&lt;&gt;"",M327&lt;I327,N327=""),Listes!$A$72,IF(AND(Q327="",OR(J327&lt;&gt;"",K327&lt;&gt;"",L327&lt;&gt;"")),Listes!$A$73,""))))))</f>
        <v/>
      </c>
      <c r="Q327" s="277"/>
      <c r="R327" s="317">
        <f t="shared" si="14"/>
        <v>0</v>
      </c>
    </row>
    <row r="328" spans="1:18" ht="24.75" customHeight="1" x14ac:dyDescent="0.25">
      <c r="A328" s="121">
        <v>322</v>
      </c>
      <c r="B328" s="118" t="str">
        <f>IF('Dépenses sur factures'!B328="","",'Dépenses sur factures'!B328)</f>
        <v/>
      </c>
      <c r="C328" s="186" t="str">
        <f>IF('Dépenses sur factures'!C328="","",'Dépenses sur factures'!C328)</f>
        <v/>
      </c>
      <c r="D328" s="186" t="str">
        <f>IF('Dépenses sur factures'!D328="","",'Dépenses sur factures'!D328)</f>
        <v/>
      </c>
      <c r="E328" s="118" t="str">
        <f>IF('Dépenses sur factures'!E328="","",'Dépenses sur factures'!E328)</f>
        <v/>
      </c>
      <c r="F328" s="118" t="str">
        <f>IF('Dépenses sur factures'!F328="","",'Dépenses sur factures'!F328)</f>
        <v/>
      </c>
      <c r="G328" s="282" t="str">
        <f>IF('Dépenses sur factures'!G328="","",'Dépenses sur factures'!G328)</f>
        <v/>
      </c>
      <c r="H328" s="282" t="str">
        <f>IF('Dépenses sur factures'!H328="","",'Dépenses sur factures'!H328)</f>
        <v/>
      </c>
      <c r="I328" s="120" t="str">
        <f>IF('Dépenses sur factures'!I328="","",'Dépenses sur factures'!I328)</f>
        <v/>
      </c>
      <c r="J328" s="101"/>
      <c r="K328" s="283" t="str">
        <f t="shared" ref="K328:K391" si="15">IF(J328="KO","",IF(J328="","",G328))</f>
        <v/>
      </c>
      <c r="L328" s="283" t="str">
        <f t="shared" ref="L328:L391" si="16">IF(J328="KO","",IF(J328="","",H328))</f>
        <v/>
      </c>
      <c r="M328" s="101"/>
      <c r="N328" s="182"/>
      <c r="O328" s="183"/>
      <c r="P328" s="287" t="str">
        <f>IF(AND(OR(J328="KO",M328&lt;&gt;""),OR(J328="",K328="",L328="")),Listes!$A$68,IF(AND(M328="",J328&lt;&gt;""),Listes!$A$69,IF(AND(I328&lt;M328,O328=""),Listes!$A$70,IF(AND(L328&lt;K328,O328=""),Listes!$A$71,IF(AND(M328&lt;&gt;"",M328&lt;I328,N328=""),Listes!$A$72,IF(AND(Q328="",OR(J328&lt;&gt;"",K328&lt;&gt;"",L328&lt;&gt;"")),Listes!$A$73,""))))))</f>
        <v/>
      </c>
      <c r="Q328" s="277"/>
      <c r="R328" s="317">
        <f t="shared" ref="R328:R391" si="17">IF(AND(B328&lt;&gt;"",Q328&lt;&gt;"Oui"),1,0)</f>
        <v>0</v>
      </c>
    </row>
    <row r="329" spans="1:18" ht="24.75" customHeight="1" x14ac:dyDescent="0.25">
      <c r="A329" s="121">
        <v>323</v>
      </c>
      <c r="B329" s="118" t="str">
        <f>IF('Dépenses sur factures'!B329="","",'Dépenses sur factures'!B329)</f>
        <v/>
      </c>
      <c r="C329" s="186" t="str">
        <f>IF('Dépenses sur factures'!C329="","",'Dépenses sur factures'!C329)</f>
        <v/>
      </c>
      <c r="D329" s="186" t="str">
        <f>IF('Dépenses sur factures'!D329="","",'Dépenses sur factures'!D329)</f>
        <v/>
      </c>
      <c r="E329" s="118" t="str">
        <f>IF('Dépenses sur factures'!E329="","",'Dépenses sur factures'!E329)</f>
        <v/>
      </c>
      <c r="F329" s="118" t="str">
        <f>IF('Dépenses sur factures'!F329="","",'Dépenses sur factures'!F329)</f>
        <v/>
      </c>
      <c r="G329" s="282" t="str">
        <f>IF('Dépenses sur factures'!G329="","",'Dépenses sur factures'!G329)</f>
        <v/>
      </c>
      <c r="H329" s="282" t="str">
        <f>IF('Dépenses sur factures'!H329="","",'Dépenses sur factures'!H329)</f>
        <v/>
      </c>
      <c r="I329" s="120" t="str">
        <f>IF('Dépenses sur factures'!I329="","",'Dépenses sur factures'!I329)</f>
        <v/>
      </c>
      <c r="J329" s="101"/>
      <c r="K329" s="283" t="str">
        <f t="shared" si="15"/>
        <v/>
      </c>
      <c r="L329" s="283" t="str">
        <f t="shared" si="16"/>
        <v/>
      </c>
      <c r="M329" s="101"/>
      <c r="N329" s="182"/>
      <c r="O329" s="183"/>
      <c r="P329" s="287" t="str">
        <f>IF(AND(OR(J329="KO",M329&lt;&gt;""),OR(J329="",K329="",L329="")),Listes!$A$68,IF(AND(M329="",J329&lt;&gt;""),Listes!$A$69,IF(AND(I329&lt;M329,O329=""),Listes!$A$70,IF(AND(L329&lt;K329,O329=""),Listes!$A$71,IF(AND(M329&lt;&gt;"",M329&lt;I329,N329=""),Listes!$A$72,IF(AND(Q329="",OR(J329&lt;&gt;"",K329&lt;&gt;"",L329&lt;&gt;"")),Listes!$A$73,""))))))</f>
        <v/>
      </c>
      <c r="Q329" s="277"/>
      <c r="R329" s="317">
        <f t="shared" si="17"/>
        <v>0</v>
      </c>
    </row>
    <row r="330" spans="1:18" ht="24.75" customHeight="1" x14ac:dyDescent="0.25">
      <c r="A330" s="121">
        <v>324</v>
      </c>
      <c r="B330" s="118" t="str">
        <f>IF('Dépenses sur factures'!B330="","",'Dépenses sur factures'!B330)</f>
        <v/>
      </c>
      <c r="C330" s="186" t="str">
        <f>IF('Dépenses sur factures'!C330="","",'Dépenses sur factures'!C330)</f>
        <v/>
      </c>
      <c r="D330" s="186" t="str">
        <f>IF('Dépenses sur factures'!D330="","",'Dépenses sur factures'!D330)</f>
        <v/>
      </c>
      <c r="E330" s="118" t="str">
        <f>IF('Dépenses sur factures'!E330="","",'Dépenses sur factures'!E330)</f>
        <v/>
      </c>
      <c r="F330" s="118" t="str">
        <f>IF('Dépenses sur factures'!F330="","",'Dépenses sur factures'!F330)</f>
        <v/>
      </c>
      <c r="G330" s="282" t="str">
        <f>IF('Dépenses sur factures'!G330="","",'Dépenses sur factures'!G330)</f>
        <v/>
      </c>
      <c r="H330" s="282" t="str">
        <f>IF('Dépenses sur factures'!H330="","",'Dépenses sur factures'!H330)</f>
        <v/>
      </c>
      <c r="I330" s="120" t="str">
        <f>IF('Dépenses sur factures'!I330="","",'Dépenses sur factures'!I330)</f>
        <v/>
      </c>
      <c r="J330" s="101"/>
      <c r="K330" s="283" t="str">
        <f t="shared" si="15"/>
        <v/>
      </c>
      <c r="L330" s="283" t="str">
        <f t="shared" si="16"/>
        <v/>
      </c>
      <c r="M330" s="101"/>
      <c r="N330" s="182"/>
      <c r="O330" s="183"/>
      <c r="P330" s="287" t="str">
        <f>IF(AND(OR(J330="KO",M330&lt;&gt;""),OR(J330="",K330="",L330="")),Listes!$A$68,IF(AND(M330="",J330&lt;&gt;""),Listes!$A$69,IF(AND(I330&lt;M330,O330=""),Listes!$A$70,IF(AND(L330&lt;K330,O330=""),Listes!$A$71,IF(AND(M330&lt;&gt;"",M330&lt;I330,N330=""),Listes!$A$72,IF(AND(Q330="",OR(J330&lt;&gt;"",K330&lt;&gt;"",L330&lt;&gt;"")),Listes!$A$73,""))))))</f>
        <v/>
      </c>
      <c r="Q330" s="277"/>
      <c r="R330" s="317">
        <f t="shared" si="17"/>
        <v>0</v>
      </c>
    </row>
    <row r="331" spans="1:18" ht="24.75" customHeight="1" x14ac:dyDescent="0.25">
      <c r="A331" s="121">
        <v>325</v>
      </c>
      <c r="B331" s="118" t="str">
        <f>IF('Dépenses sur factures'!B331="","",'Dépenses sur factures'!B331)</f>
        <v/>
      </c>
      <c r="C331" s="186" t="str">
        <f>IF('Dépenses sur factures'!C331="","",'Dépenses sur factures'!C331)</f>
        <v/>
      </c>
      <c r="D331" s="186" t="str">
        <f>IF('Dépenses sur factures'!D331="","",'Dépenses sur factures'!D331)</f>
        <v/>
      </c>
      <c r="E331" s="118" t="str">
        <f>IF('Dépenses sur factures'!E331="","",'Dépenses sur factures'!E331)</f>
        <v/>
      </c>
      <c r="F331" s="118" t="str">
        <f>IF('Dépenses sur factures'!F331="","",'Dépenses sur factures'!F331)</f>
        <v/>
      </c>
      <c r="G331" s="282" t="str">
        <f>IF('Dépenses sur factures'!G331="","",'Dépenses sur factures'!G331)</f>
        <v/>
      </c>
      <c r="H331" s="282" t="str">
        <f>IF('Dépenses sur factures'!H331="","",'Dépenses sur factures'!H331)</f>
        <v/>
      </c>
      <c r="I331" s="120" t="str">
        <f>IF('Dépenses sur factures'!I331="","",'Dépenses sur factures'!I331)</f>
        <v/>
      </c>
      <c r="J331" s="101"/>
      <c r="K331" s="283" t="str">
        <f t="shared" si="15"/>
        <v/>
      </c>
      <c r="L331" s="283" t="str">
        <f t="shared" si="16"/>
        <v/>
      </c>
      <c r="M331" s="101"/>
      <c r="N331" s="182"/>
      <c r="O331" s="183"/>
      <c r="P331" s="287" t="str">
        <f>IF(AND(OR(J331="KO",M331&lt;&gt;""),OR(J331="",K331="",L331="")),Listes!$A$68,IF(AND(M331="",J331&lt;&gt;""),Listes!$A$69,IF(AND(I331&lt;M331,O331=""),Listes!$A$70,IF(AND(L331&lt;K331,O331=""),Listes!$A$71,IF(AND(M331&lt;&gt;"",M331&lt;I331,N331=""),Listes!$A$72,IF(AND(Q331="",OR(J331&lt;&gt;"",K331&lt;&gt;"",L331&lt;&gt;"")),Listes!$A$73,""))))))</f>
        <v/>
      </c>
      <c r="Q331" s="277"/>
      <c r="R331" s="317">
        <f t="shared" si="17"/>
        <v>0</v>
      </c>
    </row>
    <row r="332" spans="1:18" ht="24.75" customHeight="1" x14ac:dyDescent="0.25">
      <c r="A332" s="121">
        <v>326</v>
      </c>
      <c r="B332" s="118" t="str">
        <f>IF('Dépenses sur factures'!B332="","",'Dépenses sur factures'!B332)</f>
        <v/>
      </c>
      <c r="C332" s="186" t="str">
        <f>IF('Dépenses sur factures'!C332="","",'Dépenses sur factures'!C332)</f>
        <v/>
      </c>
      <c r="D332" s="186" t="str">
        <f>IF('Dépenses sur factures'!D332="","",'Dépenses sur factures'!D332)</f>
        <v/>
      </c>
      <c r="E332" s="118" t="str">
        <f>IF('Dépenses sur factures'!E332="","",'Dépenses sur factures'!E332)</f>
        <v/>
      </c>
      <c r="F332" s="118" t="str">
        <f>IF('Dépenses sur factures'!F332="","",'Dépenses sur factures'!F332)</f>
        <v/>
      </c>
      <c r="G332" s="282" t="str">
        <f>IF('Dépenses sur factures'!G332="","",'Dépenses sur factures'!G332)</f>
        <v/>
      </c>
      <c r="H332" s="282" t="str">
        <f>IF('Dépenses sur factures'!H332="","",'Dépenses sur factures'!H332)</f>
        <v/>
      </c>
      <c r="I332" s="120" t="str">
        <f>IF('Dépenses sur factures'!I332="","",'Dépenses sur factures'!I332)</f>
        <v/>
      </c>
      <c r="J332" s="101"/>
      <c r="K332" s="283" t="str">
        <f t="shared" si="15"/>
        <v/>
      </c>
      <c r="L332" s="283" t="str">
        <f t="shared" si="16"/>
        <v/>
      </c>
      <c r="M332" s="101"/>
      <c r="N332" s="182"/>
      <c r="O332" s="183"/>
      <c r="P332" s="287" t="str">
        <f>IF(AND(OR(J332="KO",M332&lt;&gt;""),OR(J332="",K332="",L332="")),Listes!$A$68,IF(AND(M332="",J332&lt;&gt;""),Listes!$A$69,IF(AND(I332&lt;M332,O332=""),Listes!$A$70,IF(AND(L332&lt;K332,O332=""),Listes!$A$71,IF(AND(M332&lt;&gt;"",M332&lt;I332,N332=""),Listes!$A$72,IF(AND(Q332="",OR(J332&lt;&gt;"",K332&lt;&gt;"",L332&lt;&gt;"")),Listes!$A$73,""))))))</f>
        <v/>
      </c>
      <c r="Q332" s="277"/>
      <c r="R332" s="317">
        <f t="shared" si="17"/>
        <v>0</v>
      </c>
    </row>
    <row r="333" spans="1:18" ht="24.75" customHeight="1" x14ac:dyDescent="0.25">
      <c r="A333" s="121">
        <v>327</v>
      </c>
      <c r="B333" s="118" t="str">
        <f>IF('Dépenses sur factures'!B333="","",'Dépenses sur factures'!B333)</f>
        <v/>
      </c>
      <c r="C333" s="186" t="str">
        <f>IF('Dépenses sur factures'!C333="","",'Dépenses sur factures'!C333)</f>
        <v/>
      </c>
      <c r="D333" s="186" t="str">
        <f>IF('Dépenses sur factures'!D333="","",'Dépenses sur factures'!D333)</f>
        <v/>
      </c>
      <c r="E333" s="118" t="str">
        <f>IF('Dépenses sur factures'!E333="","",'Dépenses sur factures'!E333)</f>
        <v/>
      </c>
      <c r="F333" s="118" t="str">
        <f>IF('Dépenses sur factures'!F333="","",'Dépenses sur factures'!F333)</f>
        <v/>
      </c>
      <c r="G333" s="282" t="str">
        <f>IF('Dépenses sur factures'!G333="","",'Dépenses sur factures'!G333)</f>
        <v/>
      </c>
      <c r="H333" s="282" t="str">
        <f>IF('Dépenses sur factures'!H333="","",'Dépenses sur factures'!H333)</f>
        <v/>
      </c>
      <c r="I333" s="120" t="str">
        <f>IF('Dépenses sur factures'!I333="","",'Dépenses sur factures'!I333)</f>
        <v/>
      </c>
      <c r="J333" s="101"/>
      <c r="K333" s="283" t="str">
        <f t="shared" si="15"/>
        <v/>
      </c>
      <c r="L333" s="283" t="str">
        <f t="shared" si="16"/>
        <v/>
      </c>
      <c r="M333" s="101"/>
      <c r="N333" s="182"/>
      <c r="O333" s="183"/>
      <c r="P333" s="287" t="str">
        <f>IF(AND(OR(J333="KO",M333&lt;&gt;""),OR(J333="",K333="",L333="")),Listes!$A$68,IF(AND(M333="",J333&lt;&gt;""),Listes!$A$69,IF(AND(I333&lt;M333,O333=""),Listes!$A$70,IF(AND(L333&lt;K333,O333=""),Listes!$A$71,IF(AND(M333&lt;&gt;"",M333&lt;I333,N333=""),Listes!$A$72,IF(AND(Q333="",OR(J333&lt;&gt;"",K333&lt;&gt;"",L333&lt;&gt;"")),Listes!$A$73,""))))))</f>
        <v/>
      </c>
      <c r="Q333" s="277"/>
      <c r="R333" s="317">
        <f t="shared" si="17"/>
        <v>0</v>
      </c>
    </row>
    <row r="334" spans="1:18" ht="24.75" customHeight="1" x14ac:dyDescent="0.25">
      <c r="A334" s="121">
        <v>328</v>
      </c>
      <c r="B334" s="118" t="str">
        <f>IF('Dépenses sur factures'!B334="","",'Dépenses sur factures'!B334)</f>
        <v/>
      </c>
      <c r="C334" s="186" t="str">
        <f>IF('Dépenses sur factures'!C334="","",'Dépenses sur factures'!C334)</f>
        <v/>
      </c>
      <c r="D334" s="186" t="str">
        <f>IF('Dépenses sur factures'!D334="","",'Dépenses sur factures'!D334)</f>
        <v/>
      </c>
      <c r="E334" s="118" t="str">
        <f>IF('Dépenses sur factures'!E334="","",'Dépenses sur factures'!E334)</f>
        <v/>
      </c>
      <c r="F334" s="118" t="str">
        <f>IF('Dépenses sur factures'!F334="","",'Dépenses sur factures'!F334)</f>
        <v/>
      </c>
      <c r="G334" s="282" t="str">
        <f>IF('Dépenses sur factures'!G334="","",'Dépenses sur factures'!G334)</f>
        <v/>
      </c>
      <c r="H334" s="282" t="str">
        <f>IF('Dépenses sur factures'!H334="","",'Dépenses sur factures'!H334)</f>
        <v/>
      </c>
      <c r="I334" s="120" t="str">
        <f>IF('Dépenses sur factures'!I334="","",'Dépenses sur factures'!I334)</f>
        <v/>
      </c>
      <c r="J334" s="101"/>
      <c r="K334" s="283" t="str">
        <f t="shared" si="15"/>
        <v/>
      </c>
      <c r="L334" s="283" t="str">
        <f t="shared" si="16"/>
        <v/>
      </c>
      <c r="M334" s="101"/>
      <c r="N334" s="182"/>
      <c r="O334" s="183"/>
      <c r="P334" s="287" t="str">
        <f>IF(AND(OR(J334="KO",M334&lt;&gt;""),OR(J334="",K334="",L334="")),Listes!$A$68,IF(AND(M334="",J334&lt;&gt;""),Listes!$A$69,IF(AND(I334&lt;M334,O334=""),Listes!$A$70,IF(AND(L334&lt;K334,O334=""),Listes!$A$71,IF(AND(M334&lt;&gt;"",M334&lt;I334,N334=""),Listes!$A$72,IF(AND(Q334="",OR(J334&lt;&gt;"",K334&lt;&gt;"",L334&lt;&gt;"")),Listes!$A$73,""))))))</f>
        <v/>
      </c>
      <c r="Q334" s="277"/>
      <c r="R334" s="317">
        <f t="shared" si="17"/>
        <v>0</v>
      </c>
    </row>
    <row r="335" spans="1:18" ht="24.75" customHeight="1" x14ac:dyDescent="0.25">
      <c r="A335" s="121">
        <v>329</v>
      </c>
      <c r="B335" s="118" t="str">
        <f>IF('Dépenses sur factures'!B335="","",'Dépenses sur factures'!B335)</f>
        <v/>
      </c>
      <c r="C335" s="186" t="str">
        <f>IF('Dépenses sur factures'!C335="","",'Dépenses sur factures'!C335)</f>
        <v/>
      </c>
      <c r="D335" s="186" t="str">
        <f>IF('Dépenses sur factures'!D335="","",'Dépenses sur factures'!D335)</f>
        <v/>
      </c>
      <c r="E335" s="118" t="str">
        <f>IF('Dépenses sur factures'!E335="","",'Dépenses sur factures'!E335)</f>
        <v/>
      </c>
      <c r="F335" s="118" t="str">
        <f>IF('Dépenses sur factures'!F335="","",'Dépenses sur factures'!F335)</f>
        <v/>
      </c>
      <c r="G335" s="282" t="str">
        <f>IF('Dépenses sur factures'!G335="","",'Dépenses sur factures'!G335)</f>
        <v/>
      </c>
      <c r="H335" s="282" t="str">
        <f>IF('Dépenses sur factures'!H335="","",'Dépenses sur factures'!H335)</f>
        <v/>
      </c>
      <c r="I335" s="120" t="str">
        <f>IF('Dépenses sur factures'!I335="","",'Dépenses sur factures'!I335)</f>
        <v/>
      </c>
      <c r="J335" s="101"/>
      <c r="K335" s="283" t="str">
        <f t="shared" si="15"/>
        <v/>
      </c>
      <c r="L335" s="283" t="str">
        <f t="shared" si="16"/>
        <v/>
      </c>
      <c r="M335" s="101"/>
      <c r="N335" s="182"/>
      <c r="O335" s="183"/>
      <c r="P335" s="287" t="str">
        <f>IF(AND(OR(J335="KO",M335&lt;&gt;""),OR(J335="",K335="",L335="")),Listes!$A$68,IF(AND(M335="",J335&lt;&gt;""),Listes!$A$69,IF(AND(I335&lt;M335,O335=""),Listes!$A$70,IF(AND(L335&lt;K335,O335=""),Listes!$A$71,IF(AND(M335&lt;&gt;"",M335&lt;I335,N335=""),Listes!$A$72,IF(AND(Q335="",OR(J335&lt;&gt;"",K335&lt;&gt;"",L335&lt;&gt;"")),Listes!$A$73,""))))))</f>
        <v/>
      </c>
      <c r="Q335" s="277"/>
      <c r="R335" s="317">
        <f t="shared" si="17"/>
        <v>0</v>
      </c>
    </row>
    <row r="336" spans="1:18" ht="24.75" customHeight="1" x14ac:dyDescent="0.25">
      <c r="A336" s="121">
        <v>330</v>
      </c>
      <c r="B336" s="118" t="str">
        <f>IF('Dépenses sur factures'!B336="","",'Dépenses sur factures'!B336)</f>
        <v/>
      </c>
      <c r="C336" s="186" t="str">
        <f>IF('Dépenses sur factures'!C336="","",'Dépenses sur factures'!C336)</f>
        <v/>
      </c>
      <c r="D336" s="186" t="str">
        <f>IF('Dépenses sur factures'!D336="","",'Dépenses sur factures'!D336)</f>
        <v/>
      </c>
      <c r="E336" s="118" t="str">
        <f>IF('Dépenses sur factures'!E336="","",'Dépenses sur factures'!E336)</f>
        <v/>
      </c>
      <c r="F336" s="118" t="str">
        <f>IF('Dépenses sur factures'!F336="","",'Dépenses sur factures'!F336)</f>
        <v/>
      </c>
      <c r="G336" s="282" t="str">
        <f>IF('Dépenses sur factures'!G336="","",'Dépenses sur factures'!G336)</f>
        <v/>
      </c>
      <c r="H336" s="282" t="str">
        <f>IF('Dépenses sur factures'!H336="","",'Dépenses sur factures'!H336)</f>
        <v/>
      </c>
      <c r="I336" s="120" t="str">
        <f>IF('Dépenses sur factures'!I336="","",'Dépenses sur factures'!I336)</f>
        <v/>
      </c>
      <c r="J336" s="101"/>
      <c r="K336" s="283" t="str">
        <f t="shared" si="15"/>
        <v/>
      </c>
      <c r="L336" s="283" t="str">
        <f t="shared" si="16"/>
        <v/>
      </c>
      <c r="M336" s="101"/>
      <c r="N336" s="182"/>
      <c r="O336" s="183"/>
      <c r="P336" s="287" t="str">
        <f>IF(AND(OR(J336="KO",M336&lt;&gt;""),OR(J336="",K336="",L336="")),Listes!$A$68,IF(AND(M336="",J336&lt;&gt;""),Listes!$A$69,IF(AND(I336&lt;M336,O336=""),Listes!$A$70,IF(AND(L336&lt;K336,O336=""),Listes!$A$71,IF(AND(M336&lt;&gt;"",M336&lt;I336,N336=""),Listes!$A$72,IF(AND(Q336="",OR(J336&lt;&gt;"",K336&lt;&gt;"",L336&lt;&gt;"")),Listes!$A$73,""))))))</f>
        <v/>
      </c>
      <c r="Q336" s="277"/>
      <c r="R336" s="317">
        <f t="shared" si="17"/>
        <v>0</v>
      </c>
    </row>
    <row r="337" spans="1:18" ht="24.75" customHeight="1" x14ac:dyDescent="0.25">
      <c r="A337" s="121">
        <v>331</v>
      </c>
      <c r="B337" s="118" t="str">
        <f>IF('Dépenses sur factures'!B337="","",'Dépenses sur factures'!B337)</f>
        <v/>
      </c>
      <c r="C337" s="186" t="str">
        <f>IF('Dépenses sur factures'!C337="","",'Dépenses sur factures'!C337)</f>
        <v/>
      </c>
      <c r="D337" s="186" t="str">
        <f>IF('Dépenses sur factures'!D337="","",'Dépenses sur factures'!D337)</f>
        <v/>
      </c>
      <c r="E337" s="118" t="str">
        <f>IF('Dépenses sur factures'!E337="","",'Dépenses sur factures'!E337)</f>
        <v/>
      </c>
      <c r="F337" s="118" t="str">
        <f>IF('Dépenses sur factures'!F337="","",'Dépenses sur factures'!F337)</f>
        <v/>
      </c>
      <c r="G337" s="282" t="str">
        <f>IF('Dépenses sur factures'!G337="","",'Dépenses sur factures'!G337)</f>
        <v/>
      </c>
      <c r="H337" s="282" t="str">
        <f>IF('Dépenses sur factures'!H337="","",'Dépenses sur factures'!H337)</f>
        <v/>
      </c>
      <c r="I337" s="120" t="str">
        <f>IF('Dépenses sur factures'!I337="","",'Dépenses sur factures'!I337)</f>
        <v/>
      </c>
      <c r="J337" s="101"/>
      <c r="K337" s="283" t="str">
        <f t="shared" si="15"/>
        <v/>
      </c>
      <c r="L337" s="283" t="str">
        <f t="shared" si="16"/>
        <v/>
      </c>
      <c r="M337" s="101"/>
      <c r="N337" s="182"/>
      <c r="O337" s="183"/>
      <c r="P337" s="287" t="str">
        <f>IF(AND(OR(J337="KO",M337&lt;&gt;""),OR(J337="",K337="",L337="")),Listes!$A$68,IF(AND(M337="",J337&lt;&gt;""),Listes!$A$69,IF(AND(I337&lt;M337,O337=""),Listes!$A$70,IF(AND(L337&lt;K337,O337=""),Listes!$A$71,IF(AND(M337&lt;&gt;"",M337&lt;I337,N337=""),Listes!$A$72,IF(AND(Q337="",OR(J337&lt;&gt;"",K337&lt;&gt;"",L337&lt;&gt;"")),Listes!$A$73,""))))))</f>
        <v/>
      </c>
      <c r="Q337" s="277"/>
      <c r="R337" s="317">
        <f t="shared" si="17"/>
        <v>0</v>
      </c>
    </row>
    <row r="338" spans="1:18" ht="24.75" customHeight="1" x14ac:dyDescent="0.25">
      <c r="A338" s="121">
        <v>332</v>
      </c>
      <c r="B338" s="118" t="str">
        <f>IF('Dépenses sur factures'!B338="","",'Dépenses sur factures'!B338)</f>
        <v/>
      </c>
      <c r="C338" s="186" t="str">
        <f>IF('Dépenses sur factures'!C338="","",'Dépenses sur factures'!C338)</f>
        <v/>
      </c>
      <c r="D338" s="186" t="str">
        <f>IF('Dépenses sur factures'!D338="","",'Dépenses sur factures'!D338)</f>
        <v/>
      </c>
      <c r="E338" s="118" t="str">
        <f>IF('Dépenses sur factures'!E338="","",'Dépenses sur factures'!E338)</f>
        <v/>
      </c>
      <c r="F338" s="118" t="str">
        <f>IF('Dépenses sur factures'!F338="","",'Dépenses sur factures'!F338)</f>
        <v/>
      </c>
      <c r="G338" s="282" t="str">
        <f>IF('Dépenses sur factures'!G338="","",'Dépenses sur factures'!G338)</f>
        <v/>
      </c>
      <c r="H338" s="282" t="str">
        <f>IF('Dépenses sur factures'!H338="","",'Dépenses sur factures'!H338)</f>
        <v/>
      </c>
      <c r="I338" s="120" t="str">
        <f>IF('Dépenses sur factures'!I338="","",'Dépenses sur factures'!I338)</f>
        <v/>
      </c>
      <c r="J338" s="101"/>
      <c r="K338" s="283" t="str">
        <f t="shared" si="15"/>
        <v/>
      </c>
      <c r="L338" s="283" t="str">
        <f t="shared" si="16"/>
        <v/>
      </c>
      <c r="M338" s="101"/>
      <c r="N338" s="182"/>
      <c r="O338" s="183"/>
      <c r="P338" s="287" t="str">
        <f>IF(AND(OR(J338="KO",M338&lt;&gt;""),OR(J338="",K338="",L338="")),Listes!$A$68,IF(AND(M338="",J338&lt;&gt;""),Listes!$A$69,IF(AND(I338&lt;M338,O338=""),Listes!$A$70,IF(AND(L338&lt;K338,O338=""),Listes!$A$71,IF(AND(M338&lt;&gt;"",M338&lt;I338,N338=""),Listes!$A$72,IF(AND(Q338="",OR(J338&lt;&gt;"",K338&lt;&gt;"",L338&lt;&gt;"")),Listes!$A$73,""))))))</f>
        <v/>
      </c>
      <c r="Q338" s="277"/>
      <c r="R338" s="317">
        <f t="shared" si="17"/>
        <v>0</v>
      </c>
    </row>
    <row r="339" spans="1:18" ht="24.75" customHeight="1" x14ac:dyDescent="0.25">
      <c r="A339" s="121">
        <v>333</v>
      </c>
      <c r="B339" s="118" t="str">
        <f>IF('Dépenses sur factures'!B339="","",'Dépenses sur factures'!B339)</f>
        <v/>
      </c>
      <c r="C339" s="186" t="str">
        <f>IF('Dépenses sur factures'!C339="","",'Dépenses sur factures'!C339)</f>
        <v/>
      </c>
      <c r="D339" s="186" t="str">
        <f>IF('Dépenses sur factures'!D339="","",'Dépenses sur factures'!D339)</f>
        <v/>
      </c>
      <c r="E339" s="118" t="str">
        <f>IF('Dépenses sur factures'!E339="","",'Dépenses sur factures'!E339)</f>
        <v/>
      </c>
      <c r="F339" s="118" t="str">
        <f>IF('Dépenses sur factures'!F339="","",'Dépenses sur factures'!F339)</f>
        <v/>
      </c>
      <c r="G339" s="282" t="str">
        <f>IF('Dépenses sur factures'!G339="","",'Dépenses sur factures'!G339)</f>
        <v/>
      </c>
      <c r="H339" s="282" t="str">
        <f>IF('Dépenses sur factures'!H339="","",'Dépenses sur factures'!H339)</f>
        <v/>
      </c>
      <c r="I339" s="120" t="str">
        <f>IF('Dépenses sur factures'!I339="","",'Dépenses sur factures'!I339)</f>
        <v/>
      </c>
      <c r="J339" s="101"/>
      <c r="K339" s="283" t="str">
        <f t="shared" si="15"/>
        <v/>
      </c>
      <c r="L339" s="283" t="str">
        <f t="shared" si="16"/>
        <v/>
      </c>
      <c r="M339" s="101"/>
      <c r="N339" s="182"/>
      <c r="O339" s="183"/>
      <c r="P339" s="287" t="str">
        <f>IF(AND(OR(J339="KO",M339&lt;&gt;""),OR(J339="",K339="",L339="")),Listes!$A$68,IF(AND(M339="",J339&lt;&gt;""),Listes!$A$69,IF(AND(I339&lt;M339,O339=""),Listes!$A$70,IF(AND(L339&lt;K339,O339=""),Listes!$A$71,IF(AND(M339&lt;&gt;"",M339&lt;I339,N339=""),Listes!$A$72,IF(AND(Q339="",OR(J339&lt;&gt;"",K339&lt;&gt;"",L339&lt;&gt;"")),Listes!$A$73,""))))))</f>
        <v/>
      </c>
      <c r="Q339" s="277"/>
      <c r="R339" s="317">
        <f t="shared" si="17"/>
        <v>0</v>
      </c>
    </row>
    <row r="340" spans="1:18" ht="24.75" customHeight="1" x14ac:dyDescent="0.25">
      <c r="A340" s="121">
        <v>334</v>
      </c>
      <c r="B340" s="118" t="str">
        <f>IF('Dépenses sur factures'!B340="","",'Dépenses sur factures'!B340)</f>
        <v/>
      </c>
      <c r="C340" s="186" t="str">
        <f>IF('Dépenses sur factures'!C340="","",'Dépenses sur factures'!C340)</f>
        <v/>
      </c>
      <c r="D340" s="186" t="str">
        <f>IF('Dépenses sur factures'!D340="","",'Dépenses sur factures'!D340)</f>
        <v/>
      </c>
      <c r="E340" s="118" t="str">
        <f>IF('Dépenses sur factures'!E340="","",'Dépenses sur factures'!E340)</f>
        <v/>
      </c>
      <c r="F340" s="118" t="str">
        <f>IF('Dépenses sur factures'!F340="","",'Dépenses sur factures'!F340)</f>
        <v/>
      </c>
      <c r="G340" s="282" t="str">
        <f>IF('Dépenses sur factures'!G340="","",'Dépenses sur factures'!G340)</f>
        <v/>
      </c>
      <c r="H340" s="282" t="str">
        <f>IF('Dépenses sur factures'!H340="","",'Dépenses sur factures'!H340)</f>
        <v/>
      </c>
      <c r="I340" s="120" t="str">
        <f>IF('Dépenses sur factures'!I340="","",'Dépenses sur factures'!I340)</f>
        <v/>
      </c>
      <c r="J340" s="101"/>
      <c r="K340" s="283" t="str">
        <f t="shared" si="15"/>
        <v/>
      </c>
      <c r="L340" s="283" t="str">
        <f t="shared" si="16"/>
        <v/>
      </c>
      <c r="M340" s="101"/>
      <c r="N340" s="182"/>
      <c r="O340" s="183"/>
      <c r="P340" s="287" t="str">
        <f>IF(AND(OR(J340="KO",M340&lt;&gt;""),OR(J340="",K340="",L340="")),Listes!$A$68,IF(AND(M340="",J340&lt;&gt;""),Listes!$A$69,IF(AND(I340&lt;M340,O340=""),Listes!$A$70,IF(AND(L340&lt;K340,O340=""),Listes!$A$71,IF(AND(M340&lt;&gt;"",M340&lt;I340,N340=""),Listes!$A$72,IF(AND(Q340="",OR(J340&lt;&gt;"",K340&lt;&gt;"",L340&lt;&gt;"")),Listes!$A$73,""))))))</f>
        <v/>
      </c>
      <c r="Q340" s="277"/>
      <c r="R340" s="317">
        <f t="shared" si="17"/>
        <v>0</v>
      </c>
    </row>
    <row r="341" spans="1:18" ht="24.75" customHeight="1" x14ac:dyDescent="0.25">
      <c r="A341" s="121">
        <v>335</v>
      </c>
      <c r="B341" s="118" t="str">
        <f>IF('Dépenses sur factures'!B341="","",'Dépenses sur factures'!B341)</f>
        <v/>
      </c>
      <c r="C341" s="186" t="str">
        <f>IF('Dépenses sur factures'!C341="","",'Dépenses sur factures'!C341)</f>
        <v/>
      </c>
      <c r="D341" s="186" t="str">
        <f>IF('Dépenses sur factures'!D341="","",'Dépenses sur factures'!D341)</f>
        <v/>
      </c>
      <c r="E341" s="118" t="str">
        <f>IF('Dépenses sur factures'!E341="","",'Dépenses sur factures'!E341)</f>
        <v/>
      </c>
      <c r="F341" s="118" t="str">
        <f>IF('Dépenses sur factures'!F341="","",'Dépenses sur factures'!F341)</f>
        <v/>
      </c>
      <c r="G341" s="282" t="str">
        <f>IF('Dépenses sur factures'!G341="","",'Dépenses sur factures'!G341)</f>
        <v/>
      </c>
      <c r="H341" s="282" t="str">
        <f>IF('Dépenses sur factures'!H341="","",'Dépenses sur factures'!H341)</f>
        <v/>
      </c>
      <c r="I341" s="120" t="str">
        <f>IF('Dépenses sur factures'!I341="","",'Dépenses sur factures'!I341)</f>
        <v/>
      </c>
      <c r="J341" s="101"/>
      <c r="K341" s="283" t="str">
        <f t="shared" si="15"/>
        <v/>
      </c>
      <c r="L341" s="283" t="str">
        <f t="shared" si="16"/>
        <v/>
      </c>
      <c r="M341" s="101"/>
      <c r="N341" s="182"/>
      <c r="O341" s="183"/>
      <c r="P341" s="287" t="str">
        <f>IF(AND(OR(J341="KO",M341&lt;&gt;""),OR(J341="",K341="",L341="")),Listes!$A$68,IF(AND(M341="",J341&lt;&gt;""),Listes!$A$69,IF(AND(I341&lt;M341,O341=""),Listes!$A$70,IF(AND(L341&lt;K341,O341=""),Listes!$A$71,IF(AND(M341&lt;&gt;"",M341&lt;I341,N341=""),Listes!$A$72,IF(AND(Q341="",OR(J341&lt;&gt;"",K341&lt;&gt;"",L341&lt;&gt;"")),Listes!$A$73,""))))))</f>
        <v/>
      </c>
      <c r="Q341" s="277"/>
      <c r="R341" s="317">
        <f t="shared" si="17"/>
        <v>0</v>
      </c>
    </row>
    <row r="342" spans="1:18" ht="24.75" customHeight="1" x14ac:dyDescent="0.25">
      <c r="A342" s="121">
        <v>336</v>
      </c>
      <c r="B342" s="118" t="str">
        <f>IF('Dépenses sur factures'!B342="","",'Dépenses sur factures'!B342)</f>
        <v/>
      </c>
      <c r="C342" s="186" t="str">
        <f>IF('Dépenses sur factures'!C342="","",'Dépenses sur factures'!C342)</f>
        <v/>
      </c>
      <c r="D342" s="186" t="str">
        <f>IF('Dépenses sur factures'!D342="","",'Dépenses sur factures'!D342)</f>
        <v/>
      </c>
      <c r="E342" s="118" t="str">
        <f>IF('Dépenses sur factures'!E342="","",'Dépenses sur factures'!E342)</f>
        <v/>
      </c>
      <c r="F342" s="118" t="str">
        <f>IF('Dépenses sur factures'!F342="","",'Dépenses sur factures'!F342)</f>
        <v/>
      </c>
      <c r="G342" s="282" t="str">
        <f>IF('Dépenses sur factures'!G342="","",'Dépenses sur factures'!G342)</f>
        <v/>
      </c>
      <c r="H342" s="282" t="str">
        <f>IF('Dépenses sur factures'!H342="","",'Dépenses sur factures'!H342)</f>
        <v/>
      </c>
      <c r="I342" s="120" t="str">
        <f>IF('Dépenses sur factures'!I342="","",'Dépenses sur factures'!I342)</f>
        <v/>
      </c>
      <c r="J342" s="101"/>
      <c r="K342" s="283" t="str">
        <f t="shared" si="15"/>
        <v/>
      </c>
      <c r="L342" s="283" t="str">
        <f t="shared" si="16"/>
        <v/>
      </c>
      <c r="M342" s="101"/>
      <c r="N342" s="182"/>
      <c r="O342" s="183"/>
      <c r="P342" s="287" t="str">
        <f>IF(AND(OR(J342="KO",M342&lt;&gt;""),OR(J342="",K342="",L342="")),Listes!$A$68,IF(AND(M342="",J342&lt;&gt;""),Listes!$A$69,IF(AND(I342&lt;M342,O342=""),Listes!$A$70,IF(AND(L342&lt;K342,O342=""),Listes!$A$71,IF(AND(M342&lt;&gt;"",M342&lt;I342,N342=""),Listes!$A$72,IF(AND(Q342="",OR(J342&lt;&gt;"",K342&lt;&gt;"",L342&lt;&gt;"")),Listes!$A$73,""))))))</f>
        <v/>
      </c>
      <c r="Q342" s="277"/>
      <c r="R342" s="317">
        <f t="shared" si="17"/>
        <v>0</v>
      </c>
    </row>
    <row r="343" spans="1:18" ht="24.75" customHeight="1" x14ac:dyDescent="0.25">
      <c r="A343" s="121">
        <v>337</v>
      </c>
      <c r="B343" s="118" t="str">
        <f>IF('Dépenses sur factures'!B343="","",'Dépenses sur factures'!B343)</f>
        <v/>
      </c>
      <c r="C343" s="186" t="str">
        <f>IF('Dépenses sur factures'!C343="","",'Dépenses sur factures'!C343)</f>
        <v/>
      </c>
      <c r="D343" s="186" t="str">
        <f>IF('Dépenses sur factures'!D343="","",'Dépenses sur factures'!D343)</f>
        <v/>
      </c>
      <c r="E343" s="118" t="str">
        <f>IF('Dépenses sur factures'!E343="","",'Dépenses sur factures'!E343)</f>
        <v/>
      </c>
      <c r="F343" s="118" t="str">
        <f>IF('Dépenses sur factures'!F343="","",'Dépenses sur factures'!F343)</f>
        <v/>
      </c>
      <c r="G343" s="282" t="str">
        <f>IF('Dépenses sur factures'!G343="","",'Dépenses sur factures'!G343)</f>
        <v/>
      </c>
      <c r="H343" s="282" t="str">
        <f>IF('Dépenses sur factures'!H343="","",'Dépenses sur factures'!H343)</f>
        <v/>
      </c>
      <c r="I343" s="120" t="str">
        <f>IF('Dépenses sur factures'!I343="","",'Dépenses sur factures'!I343)</f>
        <v/>
      </c>
      <c r="J343" s="101"/>
      <c r="K343" s="283" t="str">
        <f t="shared" si="15"/>
        <v/>
      </c>
      <c r="L343" s="283" t="str">
        <f t="shared" si="16"/>
        <v/>
      </c>
      <c r="M343" s="101"/>
      <c r="N343" s="182"/>
      <c r="O343" s="183"/>
      <c r="P343" s="287" t="str">
        <f>IF(AND(OR(J343="KO",M343&lt;&gt;""),OR(J343="",K343="",L343="")),Listes!$A$68,IF(AND(M343="",J343&lt;&gt;""),Listes!$A$69,IF(AND(I343&lt;M343,O343=""),Listes!$A$70,IF(AND(L343&lt;K343,O343=""),Listes!$A$71,IF(AND(M343&lt;&gt;"",M343&lt;I343,N343=""),Listes!$A$72,IF(AND(Q343="",OR(J343&lt;&gt;"",K343&lt;&gt;"",L343&lt;&gt;"")),Listes!$A$73,""))))))</f>
        <v/>
      </c>
      <c r="Q343" s="277"/>
      <c r="R343" s="317">
        <f t="shared" si="17"/>
        <v>0</v>
      </c>
    </row>
    <row r="344" spans="1:18" ht="24.75" customHeight="1" x14ac:dyDescent="0.25">
      <c r="A344" s="121">
        <v>338</v>
      </c>
      <c r="B344" s="118" t="str">
        <f>IF('Dépenses sur factures'!B344="","",'Dépenses sur factures'!B344)</f>
        <v/>
      </c>
      <c r="C344" s="186" t="str">
        <f>IF('Dépenses sur factures'!C344="","",'Dépenses sur factures'!C344)</f>
        <v/>
      </c>
      <c r="D344" s="186" t="str">
        <f>IF('Dépenses sur factures'!D344="","",'Dépenses sur factures'!D344)</f>
        <v/>
      </c>
      <c r="E344" s="118" t="str">
        <f>IF('Dépenses sur factures'!E344="","",'Dépenses sur factures'!E344)</f>
        <v/>
      </c>
      <c r="F344" s="118" t="str">
        <f>IF('Dépenses sur factures'!F344="","",'Dépenses sur factures'!F344)</f>
        <v/>
      </c>
      <c r="G344" s="282" t="str">
        <f>IF('Dépenses sur factures'!G344="","",'Dépenses sur factures'!G344)</f>
        <v/>
      </c>
      <c r="H344" s="282" t="str">
        <f>IF('Dépenses sur factures'!H344="","",'Dépenses sur factures'!H344)</f>
        <v/>
      </c>
      <c r="I344" s="120" t="str">
        <f>IF('Dépenses sur factures'!I344="","",'Dépenses sur factures'!I344)</f>
        <v/>
      </c>
      <c r="J344" s="101"/>
      <c r="K344" s="283" t="str">
        <f t="shared" si="15"/>
        <v/>
      </c>
      <c r="L344" s="283" t="str">
        <f t="shared" si="16"/>
        <v/>
      </c>
      <c r="M344" s="101"/>
      <c r="N344" s="182"/>
      <c r="O344" s="183"/>
      <c r="P344" s="287" t="str">
        <f>IF(AND(OR(J344="KO",M344&lt;&gt;""),OR(J344="",K344="",L344="")),Listes!$A$68,IF(AND(M344="",J344&lt;&gt;""),Listes!$A$69,IF(AND(I344&lt;M344,O344=""),Listes!$A$70,IF(AND(L344&lt;K344,O344=""),Listes!$A$71,IF(AND(M344&lt;&gt;"",M344&lt;I344,N344=""),Listes!$A$72,IF(AND(Q344="",OR(J344&lt;&gt;"",K344&lt;&gt;"",L344&lt;&gt;"")),Listes!$A$73,""))))))</f>
        <v/>
      </c>
      <c r="Q344" s="277"/>
      <c r="R344" s="317">
        <f t="shared" si="17"/>
        <v>0</v>
      </c>
    </row>
    <row r="345" spans="1:18" ht="24.75" customHeight="1" x14ac:dyDescent="0.25">
      <c r="A345" s="121">
        <v>339</v>
      </c>
      <c r="B345" s="118" t="str">
        <f>IF('Dépenses sur factures'!B345="","",'Dépenses sur factures'!B345)</f>
        <v/>
      </c>
      <c r="C345" s="186" t="str">
        <f>IF('Dépenses sur factures'!C345="","",'Dépenses sur factures'!C345)</f>
        <v/>
      </c>
      <c r="D345" s="186" t="str">
        <f>IF('Dépenses sur factures'!D345="","",'Dépenses sur factures'!D345)</f>
        <v/>
      </c>
      <c r="E345" s="118" t="str">
        <f>IF('Dépenses sur factures'!E345="","",'Dépenses sur factures'!E345)</f>
        <v/>
      </c>
      <c r="F345" s="118" t="str">
        <f>IF('Dépenses sur factures'!F345="","",'Dépenses sur factures'!F345)</f>
        <v/>
      </c>
      <c r="G345" s="282" t="str">
        <f>IF('Dépenses sur factures'!G345="","",'Dépenses sur factures'!G345)</f>
        <v/>
      </c>
      <c r="H345" s="282" t="str">
        <f>IF('Dépenses sur factures'!H345="","",'Dépenses sur factures'!H345)</f>
        <v/>
      </c>
      <c r="I345" s="120" t="str">
        <f>IF('Dépenses sur factures'!I345="","",'Dépenses sur factures'!I345)</f>
        <v/>
      </c>
      <c r="J345" s="101"/>
      <c r="K345" s="283" t="str">
        <f t="shared" si="15"/>
        <v/>
      </c>
      <c r="L345" s="283" t="str">
        <f t="shared" si="16"/>
        <v/>
      </c>
      <c r="M345" s="101"/>
      <c r="N345" s="182"/>
      <c r="O345" s="183"/>
      <c r="P345" s="287" t="str">
        <f>IF(AND(OR(J345="KO",M345&lt;&gt;""),OR(J345="",K345="",L345="")),Listes!$A$68,IF(AND(M345="",J345&lt;&gt;""),Listes!$A$69,IF(AND(I345&lt;M345,O345=""),Listes!$A$70,IF(AND(L345&lt;K345,O345=""),Listes!$A$71,IF(AND(M345&lt;&gt;"",M345&lt;I345,N345=""),Listes!$A$72,IF(AND(Q345="",OR(J345&lt;&gt;"",K345&lt;&gt;"",L345&lt;&gt;"")),Listes!$A$73,""))))))</f>
        <v/>
      </c>
      <c r="Q345" s="277"/>
      <c r="R345" s="317">
        <f t="shared" si="17"/>
        <v>0</v>
      </c>
    </row>
    <row r="346" spans="1:18" ht="24.75" customHeight="1" x14ac:dyDescent="0.25">
      <c r="A346" s="121">
        <v>340</v>
      </c>
      <c r="B346" s="118" t="str">
        <f>IF('Dépenses sur factures'!B346="","",'Dépenses sur factures'!B346)</f>
        <v/>
      </c>
      <c r="C346" s="186" t="str">
        <f>IF('Dépenses sur factures'!C346="","",'Dépenses sur factures'!C346)</f>
        <v/>
      </c>
      <c r="D346" s="186" t="str">
        <f>IF('Dépenses sur factures'!D346="","",'Dépenses sur factures'!D346)</f>
        <v/>
      </c>
      <c r="E346" s="118" t="str">
        <f>IF('Dépenses sur factures'!E346="","",'Dépenses sur factures'!E346)</f>
        <v/>
      </c>
      <c r="F346" s="118" t="str">
        <f>IF('Dépenses sur factures'!F346="","",'Dépenses sur factures'!F346)</f>
        <v/>
      </c>
      <c r="G346" s="282" t="str">
        <f>IF('Dépenses sur factures'!G346="","",'Dépenses sur factures'!G346)</f>
        <v/>
      </c>
      <c r="H346" s="282" t="str">
        <f>IF('Dépenses sur factures'!H346="","",'Dépenses sur factures'!H346)</f>
        <v/>
      </c>
      <c r="I346" s="120" t="str">
        <f>IF('Dépenses sur factures'!I346="","",'Dépenses sur factures'!I346)</f>
        <v/>
      </c>
      <c r="J346" s="101"/>
      <c r="K346" s="283" t="str">
        <f t="shared" si="15"/>
        <v/>
      </c>
      <c r="L346" s="283" t="str">
        <f t="shared" si="16"/>
        <v/>
      </c>
      <c r="M346" s="101"/>
      <c r="N346" s="182"/>
      <c r="O346" s="183"/>
      <c r="P346" s="287" t="str">
        <f>IF(AND(OR(J346="KO",M346&lt;&gt;""),OR(J346="",K346="",L346="")),Listes!$A$68,IF(AND(M346="",J346&lt;&gt;""),Listes!$A$69,IF(AND(I346&lt;M346,O346=""),Listes!$A$70,IF(AND(L346&lt;K346,O346=""),Listes!$A$71,IF(AND(M346&lt;&gt;"",M346&lt;I346,N346=""),Listes!$A$72,IF(AND(Q346="",OR(J346&lt;&gt;"",K346&lt;&gt;"",L346&lt;&gt;"")),Listes!$A$73,""))))))</f>
        <v/>
      </c>
      <c r="Q346" s="277"/>
      <c r="R346" s="317">
        <f t="shared" si="17"/>
        <v>0</v>
      </c>
    </row>
    <row r="347" spans="1:18" ht="24.75" customHeight="1" x14ac:dyDescent="0.25">
      <c r="A347" s="121">
        <v>341</v>
      </c>
      <c r="B347" s="118" t="str">
        <f>IF('Dépenses sur factures'!B347="","",'Dépenses sur factures'!B347)</f>
        <v/>
      </c>
      <c r="C347" s="186" t="str">
        <f>IF('Dépenses sur factures'!C347="","",'Dépenses sur factures'!C347)</f>
        <v/>
      </c>
      <c r="D347" s="186" t="str">
        <f>IF('Dépenses sur factures'!D347="","",'Dépenses sur factures'!D347)</f>
        <v/>
      </c>
      <c r="E347" s="118" t="str">
        <f>IF('Dépenses sur factures'!E347="","",'Dépenses sur factures'!E347)</f>
        <v/>
      </c>
      <c r="F347" s="118" t="str">
        <f>IF('Dépenses sur factures'!F347="","",'Dépenses sur factures'!F347)</f>
        <v/>
      </c>
      <c r="G347" s="282" t="str">
        <f>IF('Dépenses sur factures'!G347="","",'Dépenses sur factures'!G347)</f>
        <v/>
      </c>
      <c r="H347" s="282" t="str">
        <f>IF('Dépenses sur factures'!H347="","",'Dépenses sur factures'!H347)</f>
        <v/>
      </c>
      <c r="I347" s="120" t="str">
        <f>IF('Dépenses sur factures'!I347="","",'Dépenses sur factures'!I347)</f>
        <v/>
      </c>
      <c r="J347" s="101"/>
      <c r="K347" s="283" t="str">
        <f t="shared" si="15"/>
        <v/>
      </c>
      <c r="L347" s="283" t="str">
        <f t="shared" si="16"/>
        <v/>
      </c>
      <c r="M347" s="101"/>
      <c r="N347" s="182"/>
      <c r="O347" s="183"/>
      <c r="P347" s="287" t="str">
        <f>IF(AND(OR(J347="KO",M347&lt;&gt;""),OR(J347="",K347="",L347="")),Listes!$A$68,IF(AND(M347="",J347&lt;&gt;""),Listes!$A$69,IF(AND(I347&lt;M347,O347=""),Listes!$A$70,IF(AND(L347&lt;K347,O347=""),Listes!$A$71,IF(AND(M347&lt;&gt;"",M347&lt;I347,N347=""),Listes!$A$72,IF(AND(Q347="",OR(J347&lt;&gt;"",K347&lt;&gt;"",L347&lt;&gt;"")),Listes!$A$73,""))))))</f>
        <v/>
      </c>
      <c r="Q347" s="277"/>
      <c r="R347" s="317">
        <f t="shared" si="17"/>
        <v>0</v>
      </c>
    </row>
    <row r="348" spans="1:18" ht="24.75" customHeight="1" x14ac:dyDescent="0.25">
      <c r="A348" s="121">
        <v>342</v>
      </c>
      <c r="B348" s="118" t="str">
        <f>IF('Dépenses sur factures'!B348="","",'Dépenses sur factures'!B348)</f>
        <v/>
      </c>
      <c r="C348" s="186" t="str">
        <f>IF('Dépenses sur factures'!C348="","",'Dépenses sur factures'!C348)</f>
        <v/>
      </c>
      <c r="D348" s="186" t="str">
        <f>IF('Dépenses sur factures'!D348="","",'Dépenses sur factures'!D348)</f>
        <v/>
      </c>
      <c r="E348" s="118" t="str">
        <f>IF('Dépenses sur factures'!E348="","",'Dépenses sur factures'!E348)</f>
        <v/>
      </c>
      <c r="F348" s="118" t="str">
        <f>IF('Dépenses sur factures'!F348="","",'Dépenses sur factures'!F348)</f>
        <v/>
      </c>
      <c r="G348" s="282" t="str">
        <f>IF('Dépenses sur factures'!G348="","",'Dépenses sur factures'!G348)</f>
        <v/>
      </c>
      <c r="H348" s="282" t="str">
        <f>IF('Dépenses sur factures'!H348="","",'Dépenses sur factures'!H348)</f>
        <v/>
      </c>
      <c r="I348" s="120" t="str">
        <f>IF('Dépenses sur factures'!I348="","",'Dépenses sur factures'!I348)</f>
        <v/>
      </c>
      <c r="J348" s="101"/>
      <c r="K348" s="283" t="str">
        <f t="shared" si="15"/>
        <v/>
      </c>
      <c r="L348" s="283" t="str">
        <f t="shared" si="16"/>
        <v/>
      </c>
      <c r="M348" s="101"/>
      <c r="N348" s="182"/>
      <c r="O348" s="183"/>
      <c r="P348" s="287" t="str">
        <f>IF(AND(OR(J348="KO",M348&lt;&gt;""),OR(J348="",K348="",L348="")),Listes!$A$68,IF(AND(M348="",J348&lt;&gt;""),Listes!$A$69,IF(AND(I348&lt;M348,O348=""),Listes!$A$70,IF(AND(L348&lt;K348,O348=""),Listes!$A$71,IF(AND(M348&lt;&gt;"",M348&lt;I348,N348=""),Listes!$A$72,IF(AND(Q348="",OR(J348&lt;&gt;"",K348&lt;&gt;"",L348&lt;&gt;"")),Listes!$A$73,""))))))</f>
        <v/>
      </c>
      <c r="Q348" s="277"/>
      <c r="R348" s="317">
        <f t="shared" si="17"/>
        <v>0</v>
      </c>
    </row>
    <row r="349" spans="1:18" ht="24.75" customHeight="1" x14ac:dyDescent="0.25">
      <c r="A349" s="121">
        <v>343</v>
      </c>
      <c r="B349" s="118" t="str">
        <f>IF('Dépenses sur factures'!B349="","",'Dépenses sur factures'!B349)</f>
        <v/>
      </c>
      <c r="C349" s="186" t="str">
        <f>IF('Dépenses sur factures'!C349="","",'Dépenses sur factures'!C349)</f>
        <v/>
      </c>
      <c r="D349" s="186" t="str">
        <f>IF('Dépenses sur factures'!D349="","",'Dépenses sur factures'!D349)</f>
        <v/>
      </c>
      <c r="E349" s="118" t="str">
        <f>IF('Dépenses sur factures'!E349="","",'Dépenses sur factures'!E349)</f>
        <v/>
      </c>
      <c r="F349" s="118" t="str">
        <f>IF('Dépenses sur factures'!F349="","",'Dépenses sur factures'!F349)</f>
        <v/>
      </c>
      <c r="G349" s="282" t="str">
        <f>IF('Dépenses sur factures'!G349="","",'Dépenses sur factures'!G349)</f>
        <v/>
      </c>
      <c r="H349" s="282" t="str">
        <f>IF('Dépenses sur factures'!H349="","",'Dépenses sur factures'!H349)</f>
        <v/>
      </c>
      <c r="I349" s="120" t="str">
        <f>IF('Dépenses sur factures'!I349="","",'Dépenses sur factures'!I349)</f>
        <v/>
      </c>
      <c r="J349" s="101"/>
      <c r="K349" s="283" t="str">
        <f t="shared" si="15"/>
        <v/>
      </c>
      <c r="L349" s="283" t="str">
        <f t="shared" si="16"/>
        <v/>
      </c>
      <c r="M349" s="101"/>
      <c r="N349" s="182"/>
      <c r="O349" s="183"/>
      <c r="P349" s="287" t="str">
        <f>IF(AND(OR(J349="KO",M349&lt;&gt;""),OR(J349="",K349="",L349="")),Listes!$A$68,IF(AND(M349="",J349&lt;&gt;""),Listes!$A$69,IF(AND(I349&lt;M349,O349=""),Listes!$A$70,IF(AND(L349&lt;K349,O349=""),Listes!$A$71,IF(AND(M349&lt;&gt;"",M349&lt;I349,N349=""),Listes!$A$72,IF(AND(Q349="",OR(J349&lt;&gt;"",K349&lt;&gt;"",L349&lt;&gt;"")),Listes!$A$73,""))))))</f>
        <v/>
      </c>
      <c r="Q349" s="277"/>
      <c r="R349" s="317">
        <f t="shared" si="17"/>
        <v>0</v>
      </c>
    </row>
    <row r="350" spans="1:18" ht="24.75" customHeight="1" x14ac:dyDescent="0.25">
      <c r="A350" s="121">
        <v>344</v>
      </c>
      <c r="B350" s="118" t="str">
        <f>IF('Dépenses sur factures'!B350="","",'Dépenses sur factures'!B350)</f>
        <v/>
      </c>
      <c r="C350" s="186" t="str">
        <f>IF('Dépenses sur factures'!C350="","",'Dépenses sur factures'!C350)</f>
        <v/>
      </c>
      <c r="D350" s="186" t="str">
        <f>IF('Dépenses sur factures'!D350="","",'Dépenses sur factures'!D350)</f>
        <v/>
      </c>
      <c r="E350" s="118" t="str">
        <f>IF('Dépenses sur factures'!E350="","",'Dépenses sur factures'!E350)</f>
        <v/>
      </c>
      <c r="F350" s="118" t="str">
        <f>IF('Dépenses sur factures'!F350="","",'Dépenses sur factures'!F350)</f>
        <v/>
      </c>
      <c r="G350" s="282" t="str">
        <f>IF('Dépenses sur factures'!G350="","",'Dépenses sur factures'!G350)</f>
        <v/>
      </c>
      <c r="H350" s="282" t="str">
        <f>IF('Dépenses sur factures'!H350="","",'Dépenses sur factures'!H350)</f>
        <v/>
      </c>
      <c r="I350" s="120" t="str">
        <f>IF('Dépenses sur factures'!I350="","",'Dépenses sur factures'!I350)</f>
        <v/>
      </c>
      <c r="J350" s="101"/>
      <c r="K350" s="283" t="str">
        <f t="shared" si="15"/>
        <v/>
      </c>
      <c r="L350" s="283" t="str">
        <f t="shared" si="16"/>
        <v/>
      </c>
      <c r="M350" s="101"/>
      <c r="N350" s="182"/>
      <c r="O350" s="183"/>
      <c r="P350" s="287" t="str">
        <f>IF(AND(OR(J350="KO",M350&lt;&gt;""),OR(J350="",K350="",L350="")),Listes!$A$68,IF(AND(M350="",J350&lt;&gt;""),Listes!$A$69,IF(AND(I350&lt;M350,O350=""),Listes!$A$70,IF(AND(L350&lt;K350,O350=""),Listes!$A$71,IF(AND(M350&lt;&gt;"",M350&lt;I350,N350=""),Listes!$A$72,IF(AND(Q350="",OR(J350&lt;&gt;"",K350&lt;&gt;"",L350&lt;&gt;"")),Listes!$A$73,""))))))</f>
        <v/>
      </c>
      <c r="Q350" s="277"/>
      <c r="R350" s="317">
        <f t="shared" si="17"/>
        <v>0</v>
      </c>
    </row>
    <row r="351" spans="1:18" ht="24.75" customHeight="1" x14ac:dyDescent="0.25">
      <c r="A351" s="121">
        <v>345</v>
      </c>
      <c r="B351" s="118" t="str">
        <f>IF('Dépenses sur factures'!B351="","",'Dépenses sur factures'!B351)</f>
        <v/>
      </c>
      <c r="C351" s="186" t="str">
        <f>IF('Dépenses sur factures'!C351="","",'Dépenses sur factures'!C351)</f>
        <v/>
      </c>
      <c r="D351" s="186" t="str">
        <f>IF('Dépenses sur factures'!D351="","",'Dépenses sur factures'!D351)</f>
        <v/>
      </c>
      <c r="E351" s="118" t="str">
        <f>IF('Dépenses sur factures'!E351="","",'Dépenses sur factures'!E351)</f>
        <v/>
      </c>
      <c r="F351" s="118" t="str">
        <f>IF('Dépenses sur factures'!F351="","",'Dépenses sur factures'!F351)</f>
        <v/>
      </c>
      <c r="G351" s="282" t="str">
        <f>IF('Dépenses sur factures'!G351="","",'Dépenses sur factures'!G351)</f>
        <v/>
      </c>
      <c r="H351" s="282" t="str">
        <f>IF('Dépenses sur factures'!H351="","",'Dépenses sur factures'!H351)</f>
        <v/>
      </c>
      <c r="I351" s="120" t="str">
        <f>IF('Dépenses sur factures'!I351="","",'Dépenses sur factures'!I351)</f>
        <v/>
      </c>
      <c r="J351" s="101"/>
      <c r="K351" s="283" t="str">
        <f t="shared" si="15"/>
        <v/>
      </c>
      <c r="L351" s="283" t="str">
        <f t="shared" si="16"/>
        <v/>
      </c>
      <c r="M351" s="101"/>
      <c r="N351" s="182"/>
      <c r="O351" s="183"/>
      <c r="P351" s="287" t="str">
        <f>IF(AND(OR(J351="KO",M351&lt;&gt;""),OR(J351="",K351="",L351="")),Listes!$A$68,IF(AND(M351="",J351&lt;&gt;""),Listes!$A$69,IF(AND(I351&lt;M351,O351=""),Listes!$A$70,IF(AND(L351&lt;K351,O351=""),Listes!$A$71,IF(AND(M351&lt;&gt;"",M351&lt;I351,N351=""),Listes!$A$72,IF(AND(Q351="",OR(J351&lt;&gt;"",K351&lt;&gt;"",L351&lt;&gt;"")),Listes!$A$73,""))))))</f>
        <v/>
      </c>
      <c r="Q351" s="277"/>
      <c r="R351" s="317">
        <f t="shared" si="17"/>
        <v>0</v>
      </c>
    </row>
    <row r="352" spans="1:18" ht="24.75" customHeight="1" x14ac:dyDescent="0.25">
      <c r="A352" s="121">
        <v>346</v>
      </c>
      <c r="B352" s="118" t="str">
        <f>IF('Dépenses sur factures'!B352="","",'Dépenses sur factures'!B352)</f>
        <v/>
      </c>
      <c r="C352" s="186" t="str">
        <f>IF('Dépenses sur factures'!C352="","",'Dépenses sur factures'!C352)</f>
        <v/>
      </c>
      <c r="D352" s="186" t="str">
        <f>IF('Dépenses sur factures'!D352="","",'Dépenses sur factures'!D352)</f>
        <v/>
      </c>
      <c r="E352" s="118" t="str">
        <f>IF('Dépenses sur factures'!E352="","",'Dépenses sur factures'!E352)</f>
        <v/>
      </c>
      <c r="F352" s="118" t="str">
        <f>IF('Dépenses sur factures'!F352="","",'Dépenses sur factures'!F352)</f>
        <v/>
      </c>
      <c r="G352" s="282" t="str">
        <f>IF('Dépenses sur factures'!G352="","",'Dépenses sur factures'!G352)</f>
        <v/>
      </c>
      <c r="H352" s="282" t="str">
        <f>IF('Dépenses sur factures'!H352="","",'Dépenses sur factures'!H352)</f>
        <v/>
      </c>
      <c r="I352" s="120" t="str">
        <f>IF('Dépenses sur factures'!I352="","",'Dépenses sur factures'!I352)</f>
        <v/>
      </c>
      <c r="J352" s="101"/>
      <c r="K352" s="283" t="str">
        <f t="shared" si="15"/>
        <v/>
      </c>
      <c r="L352" s="283" t="str">
        <f t="shared" si="16"/>
        <v/>
      </c>
      <c r="M352" s="101"/>
      <c r="N352" s="182"/>
      <c r="O352" s="183"/>
      <c r="P352" s="287" t="str">
        <f>IF(AND(OR(J352="KO",M352&lt;&gt;""),OR(J352="",K352="",L352="")),Listes!$A$68,IF(AND(M352="",J352&lt;&gt;""),Listes!$A$69,IF(AND(I352&lt;M352,O352=""),Listes!$A$70,IF(AND(L352&lt;K352,O352=""),Listes!$A$71,IF(AND(M352&lt;&gt;"",M352&lt;I352,N352=""),Listes!$A$72,IF(AND(Q352="",OR(J352&lt;&gt;"",K352&lt;&gt;"",L352&lt;&gt;"")),Listes!$A$73,""))))))</f>
        <v/>
      </c>
      <c r="Q352" s="277"/>
      <c r="R352" s="317">
        <f t="shared" si="17"/>
        <v>0</v>
      </c>
    </row>
    <row r="353" spans="1:18" ht="24.75" customHeight="1" x14ac:dyDescent="0.25">
      <c r="A353" s="121">
        <v>347</v>
      </c>
      <c r="B353" s="118" t="str">
        <f>IF('Dépenses sur factures'!B353="","",'Dépenses sur factures'!B353)</f>
        <v/>
      </c>
      <c r="C353" s="186" t="str">
        <f>IF('Dépenses sur factures'!C353="","",'Dépenses sur factures'!C353)</f>
        <v/>
      </c>
      <c r="D353" s="186" t="str">
        <f>IF('Dépenses sur factures'!D353="","",'Dépenses sur factures'!D353)</f>
        <v/>
      </c>
      <c r="E353" s="118" t="str">
        <f>IF('Dépenses sur factures'!E353="","",'Dépenses sur factures'!E353)</f>
        <v/>
      </c>
      <c r="F353" s="118" t="str">
        <f>IF('Dépenses sur factures'!F353="","",'Dépenses sur factures'!F353)</f>
        <v/>
      </c>
      <c r="G353" s="282" t="str">
        <f>IF('Dépenses sur factures'!G353="","",'Dépenses sur factures'!G353)</f>
        <v/>
      </c>
      <c r="H353" s="282" t="str">
        <f>IF('Dépenses sur factures'!H353="","",'Dépenses sur factures'!H353)</f>
        <v/>
      </c>
      <c r="I353" s="120" t="str">
        <f>IF('Dépenses sur factures'!I353="","",'Dépenses sur factures'!I353)</f>
        <v/>
      </c>
      <c r="J353" s="101"/>
      <c r="K353" s="283" t="str">
        <f t="shared" si="15"/>
        <v/>
      </c>
      <c r="L353" s="283" t="str">
        <f t="shared" si="16"/>
        <v/>
      </c>
      <c r="M353" s="101"/>
      <c r="N353" s="182"/>
      <c r="O353" s="183"/>
      <c r="P353" s="287" t="str">
        <f>IF(AND(OR(J353="KO",M353&lt;&gt;""),OR(J353="",K353="",L353="")),Listes!$A$68,IF(AND(M353="",J353&lt;&gt;""),Listes!$A$69,IF(AND(I353&lt;M353,O353=""),Listes!$A$70,IF(AND(L353&lt;K353,O353=""),Listes!$A$71,IF(AND(M353&lt;&gt;"",M353&lt;I353,N353=""),Listes!$A$72,IF(AND(Q353="",OR(J353&lt;&gt;"",K353&lt;&gt;"",L353&lt;&gt;"")),Listes!$A$73,""))))))</f>
        <v/>
      </c>
      <c r="Q353" s="277"/>
      <c r="R353" s="317">
        <f t="shared" si="17"/>
        <v>0</v>
      </c>
    </row>
    <row r="354" spans="1:18" ht="24.75" customHeight="1" x14ac:dyDescent="0.25">
      <c r="A354" s="121">
        <v>348</v>
      </c>
      <c r="B354" s="118" t="str">
        <f>IF('Dépenses sur factures'!B354="","",'Dépenses sur factures'!B354)</f>
        <v/>
      </c>
      <c r="C354" s="186" t="str">
        <f>IF('Dépenses sur factures'!C354="","",'Dépenses sur factures'!C354)</f>
        <v/>
      </c>
      <c r="D354" s="186" t="str">
        <f>IF('Dépenses sur factures'!D354="","",'Dépenses sur factures'!D354)</f>
        <v/>
      </c>
      <c r="E354" s="118" t="str">
        <f>IF('Dépenses sur factures'!E354="","",'Dépenses sur factures'!E354)</f>
        <v/>
      </c>
      <c r="F354" s="118" t="str">
        <f>IF('Dépenses sur factures'!F354="","",'Dépenses sur factures'!F354)</f>
        <v/>
      </c>
      <c r="G354" s="282" t="str">
        <f>IF('Dépenses sur factures'!G354="","",'Dépenses sur factures'!G354)</f>
        <v/>
      </c>
      <c r="H354" s="282" t="str">
        <f>IF('Dépenses sur factures'!H354="","",'Dépenses sur factures'!H354)</f>
        <v/>
      </c>
      <c r="I354" s="120" t="str">
        <f>IF('Dépenses sur factures'!I354="","",'Dépenses sur factures'!I354)</f>
        <v/>
      </c>
      <c r="J354" s="101"/>
      <c r="K354" s="283" t="str">
        <f t="shared" si="15"/>
        <v/>
      </c>
      <c r="L354" s="283" t="str">
        <f t="shared" si="16"/>
        <v/>
      </c>
      <c r="M354" s="101"/>
      <c r="N354" s="182"/>
      <c r="O354" s="183"/>
      <c r="P354" s="287" t="str">
        <f>IF(AND(OR(J354="KO",M354&lt;&gt;""),OR(J354="",K354="",L354="")),Listes!$A$68,IF(AND(M354="",J354&lt;&gt;""),Listes!$A$69,IF(AND(I354&lt;M354,O354=""),Listes!$A$70,IF(AND(L354&lt;K354,O354=""),Listes!$A$71,IF(AND(M354&lt;&gt;"",M354&lt;I354,N354=""),Listes!$A$72,IF(AND(Q354="",OR(J354&lt;&gt;"",K354&lt;&gt;"",L354&lt;&gt;"")),Listes!$A$73,""))))))</f>
        <v/>
      </c>
      <c r="Q354" s="277"/>
      <c r="R354" s="317">
        <f t="shared" si="17"/>
        <v>0</v>
      </c>
    </row>
    <row r="355" spans="1:18" ht="24.75" customHeight="1" x14ac:dyDescent="0.25">
      <c r="A355" s="121">
        <v>349</v>
      </c>
      <c r="B355" s="118" t="str">
        <f>IF('Dépenses sur factures'!B355="","",'Dépenses sur factures'!B355)</f>
        <v/>
      </c>
      <c r="C355" s="186" t="str">
        <f>IF('Dépenses sur factures'!C355="","",'Dépenses sur factures'!C355)</f>
        <v/>
      </c>
      <c r="D355" s="186" t="str">
        <f>IF('Dépenses sur factures'!D355="","",'Dépenses sur factures'!D355)</f>
        <v/>
      </c>
      <c r="E355" s="118" t="str">
        <f>IF('Dépenses sur factures'!E355="","",'Dépenses sur factures'!E355)</f>
        <v/>
      </c>
      <c r="F355" s="118" t="str">
        <f>IF('Dépenses sur factures'!F355="","",'Dépenses sur factures'!F355)</f>
        <v/>
      </c>
      <c r="G355" s="282" t="str">
        <f>IF('Dépenses sur factures'!G355="","",'Dépenses sur factures'!G355)</f>
        <v/>
      </c>
      <c r="H355" s="282" t="str">
        <f>IF('Dépenses sur factures'!H355="","",'Dépenses sur factures'!H355)</f>
        <v/>
      </c>
      <c r="I355" s="120" t="str">
        <f>IF('Dépenses sur factures'!I355="","",'Dépenses sur factures'!I355)</f>
        <v/>
      </c>
      <c r="J355" s="101"/>
      <c r="K355" s="283" t="str">
        <f t="shared" si="15"/>
        <v/>
      </c>
      <c r="L355" s="283" t="str">
        <f t="shared" si="16"/>
        <v/>
      </c>
      <c r="M355" s="101"/>
      <c r="N355" s="182"/>
      <c r="O355" s="183"/>
      <c r="P355" s="287" t="str">
        <f>IF(AND(OR(J355="KO",M355&lt;&gt;""),OR(J355="",K355="",L355="")),Listes!$A$68,IF(AND(M355="",J355&lt;&gt;""),Listes!$A$69,IF(AND(I355&lt;M355,O355=""),Listes!$A$70,IF(AND(L355&lt;K355,O355=""),Listes!$A$71,IF(AND(M355&lt;&gt;"",M355&lt;I355,N355=""),Listes!$A$72,IF(AND(Q355="",OR(J355&lt;&gt;"",K355&lt;&gt;"",L355&lt;&gt;"")),Listes!$A$73,""))))))</f>
        <v/>
      </c>
      <c r="Q355" s="277"/>
      <c r="R355" s="317">
        <f t="shared" si="17"/>
        <v>0</v>
      </c>
    </row>
    <row r="356" spans="1:18" ht="24.75" customHeight="1" x14ac:dyDescent="0.25">
      <c r="A356" s="121">
        <v>350</v>
      </c>
      <c r="B356" s="118" t="str">
        <f>IF('Dépenses sur factures'!B356="","",'Dépenses sur factures'!B356)</f>
        <v/>
      </c>
      <c r="C356" s="186" t="str">
        <f>IF('Dépenses sur factures'!C356="","",'Dépenses sur factures'!C356)</f>
        <v/>
      </c>
      <c r="D356" s="186" t="str">
        <f>IF('Dépenses sur factures'!D356="","",'Dépenses sur factures'!D356)</f>
        <v/>
      </c>
      <c r="E356" s="118" t="str">
        <f>IF('Dépenses sur factures'!E356="","",'Dépenses sur factures'!E356)</f>
        <v/>
      </c>
      <c r="F356" s="118" t="str">
        <f>IF('Dépenses sur factures'!F356="","",'Dépenses sur factures'!F356)</f>
        <v/>
      </c>
      <c r="G356" s="282" t="str">
        <f>IF('Dépenses sur factures'!G356="","",'Dépenses sur factures'!G356)</f>
        <v/>
      </c>
      <c r="H356" s="282" t="str">
        <f>IF('Dépenses sur factures'!H356="","",'Dépenses sur factures'!H356)</f>
        <v/>
      </c>
      <c r="I356" s="120" t="str">
        <f>IF('Dépenses sur factures'!I356="","",'Dépenses sur factures'!I356)</f>
        <v/>
      </c>
      <c r="J356" s="101"/>
      <c r="K356" s="283" t="str">
        <f t="shared" si="15"/>
        <v/>
      </c>
      <c r="L356" s="283" t="str">
        <f t="shared" si="16"/>
        <v/>
      </c>
      <c r="M356" s="101"/>
      <c r="N356" s="182"/>
      <c r="O356" s="183"/>
      <c r="P356" s="287" t="str">
        <f>IF(AND(OR(J356="KO",M356&lt;&gt;""),OR(J356="",K356="",L356="")),Listes!$A$68,IF(AND(M356="",J356&lt;&gt;""),Listes!$A$69,IF(AND(I356&lt;M356,O356=""),Listes!$A$70,IF(AND(L356&lt;K356,O356=""),Listes!$A$71,IF(AND(M356&lt;&gt;"",M356&lt;I356,N356=""),Listes!$A$72,IF(AND(Q356="",OR(J356&lt;&gt;"",K356&lt;&gt;"",L356&lt;&gt;"")),Listes!$A$73,""))))))</f>
        <v/>
      </c>
      <c r="Q356" s="277"/>
      <c r="R356" s="317">
        <f t="shared" si="17"/>
        <v>0</v>
      </c>
    </row>
    <row r="357" spans="1:18" ht="24.75" customHeight="1" x14ac:dyDescent="0.25">
      <c r="A357" s="121">
        <v>351</v>
      </c>
      <c r="B357" s="118" t="str">
        <f>IF('Dépenses sur factures'!B357="","",'Dépenses sur factures'!B357)</f>
        <v/>
      </c>
      <c r="C357" s="186" t="str">
        <f>IF('Dépenses sur factures'!C357="","",'Dépenses sur factures'!C357)</f>
        <v/>
      </c>
      <c r="D357" s="186" t="str">
        <f>IF('Dépenses sur factures'!D357="","",'Dépenses sur factures'!D357)</f>
        <v/>
      </c>
      <c r="E357" s="118" t="str">
        <f>IF('Dépenses sur factures'!E357="","",'Dépenses sur factures'!E357)</f>
        <v/>
      </c>
      <c r="F357" s="118" t="str">
        <f>IF('Dépenses sur factures'!F357="","",'Dépenses sur factures'!F357)</f>
        <v/>
      </c>
      <c r="G357" s="282" t="str">
        <f>IF('Dépenses sur factures'!G357="","",'Dépenses sur factures'!G357)</f>
        <v/>
      </c>
      <c r="H357" s="282" t="str">
        <f>IF('Dépenses sur factures'!H357="","",'Dépenses sur factures'!H357)</f>
        <v/>
      </c>
      <c r="I357" s="120" t="str">
        <f>IF('Dépenses sur factures'!I357="","",'Dépenses sur factures'!I357)</f>
        <v/>
      </c>
      <c r="J357" s="101"/>
      <c r="K357" s="283" t="str">
        <f t="shared" si="15"/>
        <v/>
      </c>
      <c r="L357" s="283" t="str">
        <f t="shared" si="16"/>
        <v/>
      </c>
      <c r="M357" s="101"/>
      <c r="N357" s="182"/>
      <c r="O357" s="183"/>
      <c r="P357" s="287" t="str">
        <f>IF(AND(OR(J357="KO",M357&lt;&gt;""),OR(J357="",K357="",L357="")),Listes!$A$68,IF(AND(M357="",J357&lt;&gt;""),Listes!$A$69,IF(AND(I357&lt;M357,O357=""),Listes!$A$70,IF(AND(L357&lt;K357,O357=""),Listes!$A$71,IF(AND(M357&lt;&gt;"",M357&lt;I357,N357=""),Listes!$A$72,IF(AND(Q357="",OR(J357&lt;&gt;"",K357&lt;&gt;"",L357&lt;&gt;"")),Listes!$A$73,""))))))</f>
        <v/>
      </c>
      <c r="Q357" s="277"/>
      <c r="R357" s="317">
        <f t="shared" si="17"/>
        <v>0</v>
      </c>
    </row>
    <row r="358" spans="1:18" ht="24.75" customHeight="1" x14ac:dyDescent="0.25">
      <c r="A358" s="121">
        <v>352</v>
      </c>
      <c r="B358" s="118" t="str">
        <f>IF('Dépenses sur factures'!B358="","",'Dépenses sur factures'!B358)</f>
        <v/>
      </c>
      <c r="C358" s="186" t="str">
        <f>IF('Dépenses sur factures'!C358="","",'Dépenses sur factures'!C358)</f>
        <v/>
      </c>
      <c r="D358" s="186" t="str">
        <f>IF('Dépenses sur factures'!D358="","",'Dépenses sur factures'!D358)</f>
        <v/>
      </c>
      <c r="E358" s="118" t="str">
        <f>IF('Dépenses sur factures'!E358="","",'Dépenses sur factures'!E358)</f>
        <v/>
      </c>
      <c r="F358" s="118" t="str">
        <f>IF('Dépenses sur factures'!F358="","",'Dépenses sur factures'!F358)</f>
        <v/>
      </c>
      <c r="G358" s="282" t="str">
        <f>IF('Dépenses sur factures'!G358="","",'Dépenses sur factures'!G358)</f>
        <v/>
      </c>
      <c r="H358" s="282" t="str">
        <f>IF('Dépenses sur factures'!H358="","",'Dépenses sur factures'!H358)</f>
        <v/>
      </c>
      <c r="I358" s="120" t="str">
        <f>IF('Dépenses sur factures'!I358="","",'Dépenses sur factures'!I358)</f>
        <v/>
      </c>
      <c r="J358" s="101"/>
      <c r="K358" s="283" t="str">
        <f t="shared" si="15"/>
        <v/>
      </c>
      <c r="L358" s="283" t="str">
        <f t="shared" si="16"/>
        <v/>
      </c>
      <c r="M358" s="101"/>
      <c r="N358" s="182"/>
      <c r="O358" s="183"/>
      <c r="P358" s="287" t="str">
        <f>IF(AND(OR(J358="KO",M358&lt;&gt;""),OR(J358="",K358="",L358="")),Listes!$A$68,IF(AND(M358="",J358&lt;&gt;""),Listes!$A$69,IF(AND(I358&lt;M358,O358=""),Listes!$A$70,IF(AND(L358&lt;K358,O358=""),Listes!$A$71,IF(AND(M358&lt;&gt;"",M358&lt;I358,N358=""),Listes!$A$72,IF(AND(Q358="",OR(J358&lt;&gt;"",K358&lt;&gt;"",L358&lt;&gt;"")),Listes!$A$73,""))))))</f>
        <v/>
      </c>
      <c r="Q358" s="277"/>
      <c r="R358" s="317">
        <f t="shared" si="17"/>
        <v>0</v>
      </c>
    </row>
    <row r="359" spans="1:18" ht="24.75" customHeight="1" x14ac:dyDescent="0.25">
      <c r="A359" s="121">
        <v>353</v>
      </c>
      <c r="B359" s="118" t="str">
        <f>IF('Dépenses sur factures'!B359="","",'Dépenses sur factures'!B359)</f>
        <v/>
      </c>
      <c r="C359" s="186" t="str">
        <f>IF('Dépenses sur factures'!C359="","",'Dépenses sur factures'!C359)</f>
        <v/>
      </c>
      <c r="D359" s="186" t="str">
        <f>IF('Dépenses sur factures'!D359="","",'Dépenses sur factures'!D359)</f>
        <v/>
      </c>
      <c r="E359" s="118" t="str">
        <f>IF('Dépenses sur factures'!E359="","",'Dépenses sur factures'!E359)</f>
        <v/>
      </c>
      <c r="F359" s="118" t="str">
        <f>IF('Dépenses sur factures'!F359="","",'Dépenses sur factures'!F359)</f>
        <v/>
      </c>
      <c r="G359" s="282" t="str">
        <f>IF('Dépenses sur factures'!G359="","",'Dépenses sur factures'!G359)</f>
        <v/>
      </c>
      <c r="H359" s="282" t="str">
        <f>IF('Dépenses sur factures'!H359="","",'Dépenses sur factures'!H359)</f>
        <v/>
      </c>
      <c r="I359" s="120" t="str">
        <f>IF('Dépenses sur factures'!I359="","",'Dépenses sur factures'!I359)</f>
        <v/>
      </c>
      <c r="J359" s="101"/>
      <c r="K359" s="283" t="str">
        <f t="shared" si="15"/>
        <v/>
      </c>
      <c r="L359" s="283" t="str">
        <f t="shared" si="16"/>
        <v/>
      </c>
      <c r="M359" s="101"/>
      <c r="N359" s="182"/>
      <c r="O359" s="183"/>
      <c r="P359" s="287" t="str">
        <f>IF(AND(OR(J359="KO",M359&lt;&gt;""),OR(J359="",K359="",L359="")),Listes!$A$68,IF(AND(M359="",J359&lt;&gt;""),Listes!$A$69,IF(AND(I359&lt;M359,O359=""),Listes!$A$70,IF(AND(L359&lt;K359,O359=""),Listes!$A$71,IF(AND(M359&lt;&gt;"",M359&lt;I359,N359=""),Listes!$A$72,IF(AND(Q359="",OR(J359&lt;&gt;"",K359&lt;&gt;"",L359&lt;&gt;"")),Listes!$A$73,""))))))</f>
        <v/>
      </c>
      <c r="Q359" s="277"/>
      <c r="R359" s="317">
        <f t="shared" si="17"/>
        <v>0</v>
      </c>
    </row>
    <row r="360" spans="1:18" ht="24.75" customHeight="1" x14ac:dyDescent="0.25">
      <c r="A360" s="121">
        <v>354</v>
      </c>
      <c r="B360" s="118" t="str">
        <f>IF('Dépenses sur factures'!B360="","",'Dépenses sur factures'!B360)</f>
        <v/>
      </c>
      <c r="C360" s="186" t="str">
        <f>IF('Dépenses sur factures'!C360="","",'Dépenses sur factures'!C360)</f>
        <v/>
      </c>
      <c r="D360" s="186" t="str">
        <f>IF('Dépenses sur factures'!D360="","",'Dépenses sur factures'!D360)</f>
        <v/>
      </c>
      <c r="E360" s="118" t="str">
        <f>IF('Dépenses sur factures'!E360="","",'Dépenses sur factures'!E360)</f>
        <v/>
      </c>
      <c r="F360" s="118" t="str">
        <f>IF('Dépenses sur factures'!F360="","",'Dépenses sur factures'!F360)</f>
        <v/>
      </c>
      <c r="G360" s="282" t="str">
        <f>IF('Dépenses sur factures'!G360="","",'Dépenses sur factures'!G360)</f>
        <v/>
      </c>
      <c r="H360" s="282" t="str">
        <f>IF('Dépenses sur factures'!H360="","",'Dépenses sur factures'!H360)</f>
        <v/>
      </c>
      <c r="I360" s="120" t="str">
        <f>IF('Dépenses sur factures'!I360="","",'Dépenses sur factures'!I360)</f>
        <v/>
      </c>
      <c r="J360" s="101"/>
      <c r="K360" s="283" t="str">
        <f t="shared" si="15"/>
        <v/>
      </c>
      <c r="L360" s="283" t="str">
        <f t="shared" si="16"/>
        <v/>
      </c>
      <c r="M360" s="101"/>
      <c r="N360" s="182"/>
      <c r="O360" s="183"/>
      <c r="P360" s="287" t="str">
        <f>IF(AND(OR(J360="KO",M360&lt;&gt;""),OR(J360="",K360="",L360="")),Listes!$A$68,IF(AND(M360="",J360&lt;&gt;""),Listes!$A$69,IF(AND(I360&lt;M360,O360=""),Listes!$A$70,IF(AND(L360&lt;K360,O360=""),Listes!$A$71,IF(AND(M360&lt;&gt;"",M360&lt;I360,N360=""),Listes!$A$72,IF(AND(Q360="",OR(J360&lt;&gt;"",K360&lt;&gt;"",L360&lt;&gt;"")),Listes!$A$73,""))))))</f>
        <v/>
      </c>
      <c r="Q360" s="277"/>
      <c r="R360" s="317">
        <f t="shared" si="17"/>
        <v>0</v>
      </c>
    </row>
    <row r="361" spans="1:18" ht="24.75" customHeight="1" x14ac:dyDescent="0.25">
      <c r="A361" s="121">
        <v>355</v>
      </c>
      <c r="B361" s="118" t="str">
        <f>IF('Dépenses sur factures'!B361="","",'Dépenses sur factures'!B361)</f>
        <v/>
      </c>
      <c r="C361" s="186" t="str">
        <f>IF('Dépenses sur factures'!C361="","",'Dépenses sur factures'!C361)</f>
        <v/>
      </c>
      <c r="D361" s="186" t="str">
        <f>IF('Dépenses sur factures'!D361="","",'Dépenses sur factures'!D361)</f>
        <v/>
      </c>
      <c r="E361" s="118" t="str">
        <f>IF('Dépenses sur factures'!E361="","",'Dépenses sur factures'!E361)</f>
        <v/>
      </c>
      <c r="F361" s="118" t="str">
        <f>IF('Dépenses sur factures'!F361="","",'Dépenses sur factures'!F361)</f>
        <v/>
      </c>
      <c r="G361" s="282" t="str">
        <f>IF('Dépenses sur factures'!G361="","",'Dépenses sur factures'!G361)</f>
        <v/>
      </c>
      <c r="H361" s="282" t="str">
        <f>IF('Dépenses sur factures'!H361="","",'Dépenses sur factures'!H361)</f>
        <v/>
      </c>
      <c r="I361" s="120" t="str">
        <f>IF('Dépenses sur factures'!I361="","",'Dépenses sur factures'!I361)</f>
        <v/>
      </c>
      <c r="J361" s="101"/>
      <c r="K361" s="283" t="str">
        <f t="shared" si="15"/>
        <v/>
      </c>
      <c r="L361" s="283" t="str">
        <f t="shared" si="16"/>
        <v/>
      </c>
      <c r="M361" s="101"/>
      <c r="N361" s="182"/>
      <c r="O361" s="183"/>
      <c r="P361" s="287" t="str">
        <f>IF(AND(OR(J361="KO",M361&lt;&gt;""),OR(J361="",K361="",L361="")),Listes!$A$68,IF(AND(M361="",J361&lt;&gt;""),Listes!$A$69,IF(AND(I361&lt;M361,O361=""),Listes!$A$70,IF(AND(L361&lt;K361,O361=""),Listes!$A$71,IF(AND(M361&lt;&gt;"",M361&lt;I361,N361=""),Listes!$A$72,IF(AND(Q361="",OR(J361&lt;&gt;"",K361&lt;&gt;"",L361&lt;&gt;"")),Listes!$A$73,""))))))</f>
        <v/>
      </c>
      <c r="Q361" s="277"/>
      <c r="R361" s="317">
        <f t="shared" si="17"/>
        <v>0</v>
      </c>
    </row>
    <row r="362" spans="1:18" ht="24.75" customHeight="1" x14ac:dyDescent="0.25">
      <c r="A362" s="121">
        <v>356</v>
      </c>
      <c r="B362" s="118" t="str">
        <f>IF('Dépenses sur factures'!B362="","",'Dépenses sur factures'!B362)</f>
        <v/>
      </c>
      <c r="C362" s="186" t="str">
        <f>IF('Dépenses sur factures'!C362="","",'Dépenses sur factures'!C362)</f>
        <v/>
      </c>
      <c r="D362" s="186" t="str">
        <f>IF('Dépenses sur factures'!D362="","",'Dépenses sur factures'!D362)</f>
        <v/>
      </c>
      <c r="E362" s="118" t="str">
        <f>IF('Dépenses sur factures'!E362="","",'Dépenses sur factures'!E362)</f>
        <v/>
      </c>
      <c r="F362" s="118" t="str">
        <f>IF('Dépenses sur factures'!F362="","",'Dépenses sur factures'!F362)</f>
        <v/>
      </c>
      <c r="G362" s="282" t="str">
        <f>IF('Dépenses sur factures'!G362="","",'Dépenses sur factures'!G362)</f>
        <v/>
      </c>
      <c r="H362" s="282" t="str">
        <f>IF('Dépenses sur factures'!H362="","",'Dépenses sur factures'!H362)</f>
        <v/>
      </c>
      <c r="I362" s="120" t="str">
        <f>IF('Dépenses sur factures'!I362="","",'Dépenses sur factures'!I362)</f>
        <v/>
      </c>
      <c r="J362" s="101"/>
      <c r="K362" s="283" t="str">
        <f t="shared" si="15"/>
        <v/>
      </c>
      <c r="L362" s="283" t="str">
        <f t="shared" si="16"/>
        <v/>
      </c>
      <c r="M362" s="101"/>
      <c r="N362" s="182"/>
      <c r="O362" s="183"/>
      <c r="P362" s="287" t="str">
        <f>IF(AND(OR(J362="KO",M362&lt;&gt;""),OR(J362="",K362="",L362="")),Listes!$A$68,IF(AND(M362="",J362&lt;&gt;""),Listes!$A$69,IF(AND(I362&lt;M362,O362=""),Listes!$A$70,IF(AND(L362&lt;K362,O362=""),Listes!$A$71,IF(AND(M362&lt;&gt;"",M362&lt;I362,N362=""),Listes!$A$72,IF(AND(Q362="",OR(J362&lt;&gt;"",K362&lt;&gt;"",L362&lt;&gt;"")),Listes!$A$73,""))))))</f>
        <v/>
      </c>
      <c r="Q362" s="277"/>
      <c r="R362" s="317">
        <f t="shared" si="17"/>
        <v>0</v>
      </c>
    </row>
    <row r="363" spans="1:18" ht="24.75" customHeight="1" x14ac:dyDescent="0.25">
      <c r="A363" s="121">
        <v>357</v>
      </c>
      <c r="B363" s="118" t="str">
        <f>IF('Dépenses sur factures'!B363="","",'Dépenses sur factures'!B363)</f>
        <v/>
      </c>
      <c r="C363" s="186" t="str">
        <f>IF('Dépenses sur factures'!C363="","",'Dépenses sur factures'!C363)</f>
        <v/>
      </c>
      <c r="D363" s="186" t="str">
        <f>IF('Dépenses sur factures'!D363="","",'Dépenses sur factures'!D363)</f>
        <v/>
      </c>
      <c r="E363" s="118" t="str">
        <f>IF('Dépenses sur factures'!E363="","",'Dépenses sur factures'!E363)</f>
        <v/>
      </c>
      <c r="F363" s="118" t="str">
        <f>IF('Dépenses sur factures'!F363="","",'Dépenses sur factures'!F363)</f>
        <v/>
      </c>
      <c r="G363" s="282" t="str">
        <f>IF('Dépenses sur factures'!G363="","",'Dépenses sur factures'!G363)</f>
        <v/>
      </c>
      <c r="H363" s="282" t="str">
        <f>IF('Dépenses sur factures'!H363="","",'Dépenses sur factures'!H363)</f>
        <v/>
      </c>
      <c r="I363" s="120" t="str">
        <f>IF('Dépenses sur factures'!I363="","",'Dépenses sur factures'!I363)</f>
        <v/>
      </c>
      <c r="J363" s="101"/>
      <c r="K363" s="283" t="str">
        <f t="shared" si="15"/>
        <v/>
      </c>
      <c r="L363" s="283" t="str">
        <f t="shared" si="16"/>
        <v/>
      </c>
      <c r="M363" s="101"/>
      <c r="N363" s="182"/>
      <c r="O363" s="183"/>
      <c r="P363" s="287" t="str">
        <f>IF(AND(OR(J363="KO",M363&lt;&gt;""),OR(J363="",K363="",L363="")),Listes!$A$68,IF(AND(M363="",J363&lt;&gt;""),Listes!$A$69,IF(AND(I363&lt;M363,O363=""),Listes!$A$70,IF(AND(L363&lt;K363,O363=""),Listes!$A$71,IF(AND(M363&lt;&gt;"",M363&lt;I363,N363=""),Listes!$A$72,IF(AND(Q363="",OR(J363&lt;&gt;"",K363&lt;&gt;"",L363&lt;&gt;"")),Listes!$A$73,""))))))</f>
        <v/>
      </c>
      <c r="Q363" s="277"/>
      <c r="R363" s="317">
        <f t="shared" si="17"/>
        <v>0</v>
      </c>
    </row>
    <row r="364" spans="1:18" ht="24.75" customHeight="1" x14ac:dyDescent="0.25">
      <c r="A364" s="121">
        <v>358</v>
      </c>
      <c r="B364" s="118" t="str">
        <f>IF('Dépenses sur factures'!B364="","",'Dépenses sur factures'!B364)</f>
        <v/>
      </c>
      <c r="C364" s="186" t="str">
        <f>IF('Dépenses sur factures'!C364="","",'Dépenses sur factures'!C364)</f>
        <v/>
      </c>
      <c r="D364" s="186" t="str">
        <f>IF('Dépenses sur factures'!D364="","",'Dépenses sur factures'!D364)</f>
        <v/>
      </c>
      <c r="E364" s="118" t="str">
        <f>IF('Dépenses sur factures'!E364="","",'Dépenses sur factures'!E364)</f>
        <v/>
      </c>
      <c r="F364" s="118" t="str">
        <f>IF('Dépenses sur factures'!F364="","",'Dépenses sur factures'!F364)</f>
        <v/>
      </c>
      <c r="G364" s="282" t="str">
        <f>IF('Dépenses sur factures'!G364="","",'Dépenses sur factures'!G364)</f>
        <v/>
      </c>
      <c r="H364" s="282" t="str">
        <f>IF('Dépenses sur factures'!H364="","",'Dépenses sur factures'!H364)</f>
        <v/>
      </c>
      <c r="I364" s="120" t="str">
        <f>IF('Dépenses sur factures'!I364="","",'Dépenses sur factures'!I364)</f>
        <v/>
      </c>
      <c r="J364" s="101"/>
      <c r="K364" s="283" t="str">
        <f t="shared" si="15"/>
        <v/>
      </c>
      <c r="L364" s="283" t="str">
        <f t="shared" si="16"/>
        <v/>
      </c>
      <c r="M364" s="101"/>
      <c r="N364" s="182"/>
      <c r="O364" s="183"/>
      <c r="P364" s="287" t="str">
        <f>IF(AND(OR(J364="KO",M364&lt;&gt;""),OR(J364="",K364="",L364="")),Listes!$A$68,IF(AND(M364="",J364&lt;&gt;""),Listes!$A$69,IF(AND(I364&lt;M364,O364=""),Listes!$A$70,IF(AND(L364&lt;K364,O364=""),Listes!$A$71,IF(AND(M364&lt;&gt;"",M364&lt;I364,N364=""),Listes!$A$72,IF(AND(Q364="",OR(J364&lt;&gt;"",K364&lt;&gt;"",L364&lt;&gt;"")),Listes!$A$73,""))))))</f>
        <v/>
      </c>
      <c r="Q364" s="277"/>
      <c r="R364" s="317">
        <f t="shared" si="17"/>
        <v>0</v>
      </c>
    </row>
    <row r="365" spans="1:18" ht="24.75" customHeight="1" x14ac:dyDescent="0.25">
      <c r="A365" s="121">
        <v>359</v>
      </c>
      <c r="B365" s="118" t="str">
        <f>IF('Dépenses sur factures'!B365="","",'Dépenses sur factures'!B365)</f>
        <v/>
      </c>
      <c r="C365" s="186" t="str">
        <f>IF('Dépenses sur factures'!C365="","",'Dépenses sur factures'!C365)</f>
        <v/>
      </c>
      <c r="D365" s="186" t="str">
        <f>IF('Dépenses sur factures'!D365="","",'Dépenses sur factures'!D365)</f>
        <v/>
      </c>
      <c r="E365" s="118" t="str">
        <f>IF('Dépenses sur factures'!E365="","",'Dépenses sur factures'!E365)</f>
        <v/>
      </c>
      <c r="F365" s="118" t="str">
        <f>IF('Dépenses sur factures'!F365="","",'Dépenses sur factures'!F365)</f>
        <v/>
      </c>
      <c r="G365" s="282" t="str">
        <f>IF('Dépenses sur factures'!G365="","",'Dépenses sur factures'!G365)</f>
        <v/>
      </c>
      <c r="H365" s="282" t="str">
        <f>IF('Dépenses sur factures'!H365="","",'Dépenses sur factures'!H365)</f>
        <v/>
      </c>
      <c r="I365" s="120" t="str">
        <f>IF('Dépenses sur factures'!I365="","",'Dépenses sur factures'!I365)</f>
        <v/>
      </c>
      <c r="J365" s="101"/>
      <c r="K365" s="283" t="str">
        <f t="shared" si="15"/>
        <v/>
      </c>
      <c r="L365" s="283" t="str">
        <f t="shared" si="16"/>
        <v/>
      </c>
      <c r="M365" s="101"/>
      <c r="N365" s="182"/>
      <c r="O365" s="183"/>
      <c r="P365" s="287" t="str">
        <f>IF(AND(OR(J365="KO",M365&lt;&gt;""),OR(J365="",K365="",L365="")),Listes!$A$68,IF(AND(M365="",J365&lt;&gt;""),Listes!$A$69,IF(AND(I365&lt;M365,O365=""),Listes!$A$70,IF(AND(L365&lt;K365,O365=""),Listes!$A$71,IF(AND(M365&lt;&gt;"",M365&lt;I365,N365=""),Listes!$A$72,IF(AND(Q365="",OR(J365&lt;&gt;"",K365&lt;&gt;"",L365&lt;&gt;"")),Listes!$A$73,""))))))</f>
        <v/>
      </c>
      <c r="Q365" s="277"/>
      <c r="R365" s="317">
        <f t="shared" si="17"/>
        <v>0</v>
      </c>
    </row>
    <row r="366" spans="1:18" ht="24.75" customHeight="1" x14ac:dyDescent="0.25">
      <c r="A366" s="121">
        <v>360</v>
      </c>
      <c r="B366" s="118" t="str">
        <f>IF('Dépenses sur factures'!B366="","",'Dépenses sur factures'!B366)</f>
        <v/>
      </c>
      <c r="C366" s="186" t="str">
        <f>IF('Dépenses sur factures'!C366="","",'Dépenses sur factures'!C366)</f>
        <v/>
      </c>
      <c r="D366" s="186" t="str">
        <f>IF('Dépenses sur factures'!D366="","",'Dépenses sur factures'!D366)</f>
        <v/>
      </c>
      <c r="E366" s="118" t="str">
        <f>IF('Dépenses sur factures'!E366="","",'Dépenses sur factures'!E366)</f>
        <v/>
      </c>
      <c r="F366" s="118" t="str">
        <f>IF('Dépenses sur factures'!F366="","",'Dépenses sur factures'!F366)</f>
        <v/>
      </c>
      <c r="G366" s="282" t="str">
        <f>IF('Dépenses sur factures'!G366="","",'Dépenses sur factures'!G366)</f>
        <v/>
      </c>
      <c r="H366" s="282" t="str">
        <f>IF('Dépenses sur factures'!H366="","",'Dépenses sur factures'!H366)</f>
        <v/>
      </c>
      <c r="I366" s="120" t="str">
        <f>IF('Dépenses sur factures'!I366="","",'Dépenses sur factures'!I366)</f>
        <v/>
      </c>
      <c r="J366" s="101"/>
      <c r="K366" s="283" t="str">
        <f t="shared" si="15"/>
        <v/>
      </c>
      <c r="L366" s="283" t="str">
        <f t="shared" si="16"/>
        <v/>
      </c>
      <c r="M366" s="101"/>
      <c r="N366" s="182"/>
      <c r="O366" s="183"/>
      <c r="P366" s="287" t="str">
        <f>IF(AND(OR(J366="KO",M366&lt;&gt;""),OR(J366="",K366="",L366="")),Listes!$A$68,IF(AND(M366="",J366&lt;&gt;""),Listes!$A$69,IF(AND(I366&lt;M366,O366=""),Listes!$A$70,IF(AND(L366&lt;K366,O366=""),Listes!$A$71,IF(AND(M366&lt;&gt;"",M366&lt;I366,N366=""),Listes!$A$72,IF(AND(Q366="",OR(J366&lt;&gt;"",K366&lt;&gt;"",L366&lt;&gt;"")),Listes!$A$73,""))))))</f>
        <v/>
      </c>
      <c r="Q366" s="277"/>
      <c r="R366" s="317">
        <f t="shared" si="17"/>
        <v>0</v>
      </c>
    </row>
    <row r="367" spans="1:18" ht="24.75" customHeight="1" x14ac:dyDescent="0.25">
      <c r="A367" s="121">
        <v>361</v>
      </c>
      <c r="B367" s="118" t="str">
        <f>IF('Dépenses sur factures'!B367="","",'Dépenses sur factures'!B367)</f>
        <v/>
      </c>
      <c r="C367" s="186" t="str">
        <f>IF('Dépenses sur factures'!C367="","",'Dépenses sur factures'!C367)</f>
        <v/>
      </c>
      <c r="D367" s="186" t="str">
        <f>IF('Dépenses sur factures'!D367="","",'Dépenses sur factures'!D367)</f>
        <v/>
      </c>
      <c r="E367" s="118" t="str">
        <f>IF('Dépenses sur factures'!E367="","",'Dépenses sur factures'!E367)</f>
        <v/>
      </c>
      <c r="F367" s="118" t="str">
        <f>IF('Dépenses sur factures'!F367="","",'Dépenses sur factures'!F367)</f>
        <v/>
      </c>
      <c r="G367" s="282" t="str">
        <f>IF('Dépenses sur factures'!G367="","",'Dépenses sur factures'!G367)</f>
        <v/>
      </c>
      <c r="H367" s="282" t="str">
        <f>IF('Dépenses sur factures'!H367="","",'Dépenses sur factures'!H367)</f>
        <v/>
      </c>
      <c r="I367" s="120" t="str">
        <f>IF('Dépenses sur factures'!I367="","",'Dépenses sur factures'!I367)</f>
        <v/>
      </c>
      <c r="J367" s="101"/>
      <c r="K367" s="283" t="str">
        <f t="shared" si="15"/>
        <v/>
      </c>
      <c r="L367" s="283" t="str">
        <f t="shared" si="16"/>
        <v/>
      </c>
      <c r="M367" s="101"/>
      <c r="N367" s="182"/>
      <c r="O367" s="183"/>
      <c r="P367" s="287" t="str">
        <f>IF(AND(OR(J367="KO",M367&lt;&gt;""),OR(J367="",K367="",L367="")),Listes!$A$68,IF(AND(M367="",J367&lt;&gt;""),Listes!$A$69,IF(AND(I367&lt;M367,O367=""),Listes!$A$70,IF(AND(L367&lt;K367,O367=""),Listes!$A$71,IF(AND(M367&lt;&gt;"",M367&lt;I367,N367=""),Listes!$A$72,IF(AND(Q367="",OR(J367&lt;&gt;"",K367&lt;&gt;"",L367&lt;&gt;"")),Listes!$A$73,""))))))</f>
        <v/>
      </c>
      <c r="Q367" s="277"/>
      <c r="R367" s="317">
        <f t="shared" si="17"/>
        <v>0</v>
      </c>
    </row>
    <row r="368" spans="1:18" ht="24.75" customHeight="1" x14ac:dyDescent="0.25">
      <c r="A368" s="121">
        <v>362</v>
      </c>
      <c r="B368" s="118" t="str">
        <f>IF('Dépenses sur factures'!B368="","",'Dépenses sur factures'!B368)</f>
        <v/>
      </c>
      <c r="C368" s="186" t="str">
        <f>IF('Dépenses sur factures'!C368="","",'Dépenses sur factures'!C368)</f>
        <v/>
      </c>
      <c r="D368" s="186" t="str">
        <f>IF('Dépenses sur factures'!D368="","",'Dépenses sur factures'!D368)</f>
        <v/>
      </c>
      <c r="E368" s="118" t="str">
        <f>IF('Dépenses sur factures'!E368="","",'Dépenses sur factures'!E368)</f>
        <v/>
      </c>
      <c r="F368" s="118" t="str">
        <f>IF('Dépenses sur factures'!F368="","",'Dépenses sur factures'!F368)</f>
        <v/>
      </c>
      <c r="G368" s="282" t="str">
        <f>IF('Dépenses sur factures'!G368="","",'Dépenses sur factures'!G368)</f>
        <v/>
      </c>
      <c r="H368" s="282" t="str">
        <f>IF('Dépenses sur factures'!H368="","",'Dépenses sur factures'!H368)</f>
        <v/>
      </c>
      <c r="I368" s="120" t="str">
        <f>IF('Dépenses sur factures'!I368="","",'Dépenses sur factures'!I368)</f>
        <v/>
      </c>
      <c r="J368" s="101"/>
      <c r="K368" s="283" t="str">
        <f t="shared" si="15"/>
        <v/>
      </c>
      <c r="L368" s="283" t="str">
        <f t="shared" si="16"/>
        <v/>
      </c>
      <c r="M368" s="101"/>
      <c r="N368" s="182"/>
      <c r="O368" s="183"/>
      <c r="P368" s="287" t="str">
        <f>IF(AND(OR(J368="KO",M368&lt;&gt;""),OR(J368="",K368="",L368="")),Listes!$A$68,IF(AND(M368="",J368&lt;&gt;""),Listes!$A$69,IF(AND(I368&lt;M368,O368=""),Listes!$A$70,IF(AND(L368&lt;K368,O368=""),Listes!$A$71,IF(AND(M368&lt;&gt;"",M368&lt;I368,N368=""),Listes!$A$72,IF(AND(Q368="",OR(J368&lt;&gt;"",K368&lt;&gt;"",L368&lt;&gt;"")),Listes!$A$73,""))))))</f>
        <v/>
      </c>
      <c r="Q368" s="277"/>
      <c r="R368" s="317">
        <f t="shared" si="17"/>
        <v>0</v>
      </c>
    </row>
    <row r="369" spans="1:18" ht="24.75" customHeight="1" x14ac:dyDescent="0.25">
      <c r="A369" s="121">
        <v>363</v>
      </c>
      <c r="B369" s="118" t="str">
        <f>IF('Dépenses sur factures'!B369="","",'Dépenses sur factures'!B369)</f>
        <v/>
      </c>
      <c r="C369" s="186" t="str">
        <f>IF('Dépenses sur factures'!C369="","",'Dépenses sur factures'!C369)</f>
        <v/>
      </c>
      <c r="D369" s="186" t="str">
        <f>IF('Dépenses sur factures'!D369="","",'Dépenses sur factures'!D369)</f>
        <v/>
      </c>
      <c r="E369" s="118" t="str">
        <f>IF('Dépenses sur factures'!E369="","",'Dépenses sur factures'!E369)</f>
        <v/>
      </c>
      <c r="F369" s="118" t="str">
        <f>IF('Dépenses sur factures'!F369="","",'Dépenses sur factures'!F369)</f>
        <v/>
      </c>
      <c r="G369" s="282" t="str">
        <f>IF('Dépenses sur factures'!G369="","",'Dépenses sur factures'!G369)</f>
        <v/>
      </c>
      <c r="H369" s="282" t="str">
        <f>IF('Dépenses sur factures'!H369="","",'Dépenses sur factures'!H369)</f>
        <v/>
      </c>
      <c r="I369" s="120" t="str">
        <f>IF('Dépenses sur factures'!I369="","",'Dépenses sur factures'!I369)</f>
        <v/>
      </c>
      <c r="J369" s="101"/>
      <c r="K369" s="283" t="str">
        <f t="shared" si="15"/>
        <v/>
      </c>
      <c r="L369" s="283" t="str">
        <f t="shared" si="16"/>
        <v/>
      </c>
      <c r="M369" s="101"/>
      <c r="N369" s="182"/>
      <c r="O369" s="183"/>
      <c r="P369" s="287" t="str">
        <f>IF(AND(OR(J369="KO",M369&lt;&gt;""),OR(J369="",K369="",L369="")),Listes!$A$68,IF(AND(M369="",J369&lt;&gt;""),Listes!$A$69,IF(AND(I369&lt;M369,O369=""),Listes!$A$70,IF(AND(L369&lt;K369,O369=""),Listes!$A$71,IF(AND(M369&lt;&gt;"",M369&lt;I369,N369=""),Listes!$A$72,IF(AND(Q369="",OR(J369&lt;&gt;"",K369&lt;&gt;"",L369&lt;&gt;"")),Listes!$A$73,""))))))</f>
        <v/>
      </c>
      <c r="Q369" s="277"/>
      <c r="R369" s="317">
        <f t="shared" si="17"/>
        <v>0</v>
      </c>
    </row>
    <row r="370" spans="1:18" ht="24.75" customHeight="1" x14ac:dyDescent="0.25">
      <c r="A370" s="121">
        <v>364</v>
      </c>
      <c r="B370" s="118" t="str">
        <f>IF('Dépenses sur factures'!B370="","",'Dépenses sur factures'!B370)</f>
        <v/>
      </c>
      <c r="C370" s="186" t="str">
        <f>IF('Dépenses sur factures'!C370="","",'Dépenses sur factures'!C370)</f>
        <v/>
      </c>
      <c r="D370" s="186" t="str">
        <f>IF('Dépenses sur factures'!D370="","",'Dépenses sur factures'!D370)</f>
        <v/>
      </c>
      <c r="E370" s="118" t="str">
        <f>IF('Dépenses sur factures'!E370="","",'Dépenses sur factures'!E370)</f>
        <v/>
      </c>
      <c r="F370" s="118" t="str">
        <f>IF('Dépenses sur factures'!F370="","",'Dépenses sur factures'!F370)</f>
        <v/>
      </c>
      <c r="G370" s="282" t="str">
        <f>IF('Dépenses sur factures'!G370="","",'Dépenses sur factures'!G370)</f>
        <v/>
      </c>
      <c r="H370" s="282" t="str">
        <f>IF('Dépenses sur factures'!H370="","",'Dépenses sur factures'!H370)</f>
        <v/>
      </c>
      <c r="I370" s="120" t="str">
        <f>IF('Dépenses sur factures'!I370="","",'Dépenses sur factures'!I370)</f>
        <v/>
      </c>
      <c r="J370" s="101"/>
      <c r="K370" s="283" t="str">
        <f t="shared" si="15"/>
        <v/>
      </c>
      <c r="L370" s="283" t="str">
        <f t="shared" si="16"/>
        <v/>
      </c>
      <c r="M370" s="101"/>
      <c r="N370" s="182"/>
      <c r="O370" s="183"/>
      <c r="P370" s="287" t="str">
        <f>IF(AND(OR(J370="KO",M370&lt;&gt;""),OR(J370="",K370="",L370="")),Listes!$A$68,IF(AND(M370="",J370&lt;&gt;""),Listes!$A$69,IF(AND(I370&lt;M370,O370=""),Listes!$A$70,IF(AND(L370&lt;K370,O370=""),Listes!$A$71,IF(AND(M370&lt;&gt;"",M370&lt;I370,N370=""),Listes!$A$72,IF(AND(Q370="",OR(J370&lt;&gt;"",K370&lt;&gt;"",L370&lt;&gt;"")),Listes!$A$73,""))))))</f>
        <v/>
      </c>
      <c r="Q370" s="277"/>
      <c r="R370" s="317">
        <f t="shared" si="17"/>
        <v>0</v>
      </c>
    </row>
    <row r="371" spans="1:18" ht="24.75" customHeight="1" x14ac:dyDescent="0.25">
      <c r="A371" s="121">
        <v>365</v>
      </c>
      <c r="B371" s="118" t="str">
        <f>IF('Dépenses sur factures'!B371="","",'Dépenses sur factures'!B371)</f>
        <v/>
      </c>
      <c r="C371" s="186" t="str">
        <f>IF('Dépenses sur factures'!C371="","",'Dépenses sur factures'!C371)</f>
        <v/>
      </c>
      <c r="D371" s="186" t="str">
        <f>IF('Dépenses sur factures'!D371="","",'Dépenses sur factures'!D371)</f>
        <v/>
      </c>
      <c r="E371" s="118" t="str">
        <f>IF('Dépenses sur factures'!E371="","",'Dépenses sur factures'!E371)</f>
        <v/>
      </c>
      <c r="F371" s="118" t="str">
        <f>IF('Dépenses sur factures'!F371="","",'Dépenses sur factures'!F371)</f>
        <v/>
      </c>
      <c r="G371" s="282" t="str">
        <f>IF('Dépenses sur factures'!G371="","",'Dépenses sur factures'!G371)</f>
        <v/>
      </c>
      <c r="H371" s="282" t="str">
        <f>IF('Dépenses sur factures'!H371="","",'Dépenses sur factures'!H371)</f>
        <v/>
      </c>
      <c r="I371" s="120" t="str">
        <f>IF('Dépenses sur factures'!I371="","",'Dépenses sur factures'!I371)</f>
        <v/>
      </c>
      <c r="J371" s="101"/>
      <c r="K371" s="283" t="str">
        <f t="shared" si="15"/>
        <v/>
      </c>
      <c r="L371" s="283" t="str">
        <f t="shared" si="16"/>
        <v/>
      </c>
      <c r="M371" s="101"/>
      <c r="N371" s="182"/>
      <c r="O371" s="183"/>
      <c r="P371" s="287" t="str">
        <f>IF(AND(OR(J371="KO",M371&lt;&gt;""),OR(J371="",K371="",L371="")),Listes!$A$68,IF(AND(M371="",J371&lt;&gt;""),Listes!$A$69,IF(AND(I371&lt;M371,O371=""),Listes!$A$70,IF(AND(L371&lt;K371,O371=""),Listes!$A$71,IF(AND(M371&lt;&gt;"",M371&lt;I371,N371=""),Listes!$A$72,IF(AND(Q371="",OR(J371&lt;&gt;"",K371&lt;&gt;"",L371&lt;&gt;"")),Listes!$A$73,""))))))</f>
        <v/>
      </c>
      <c r="Q371" s="277"/>
      <c r="R371" s="317">
        <f t="shared" si="17"/>
        <v>0</v>
      </c>
    </row>
    <row r="372" spans="1:18" ht="24.75" customHeight="1" x14ac:dyDescent="0.25">
      <c r="A372" s="121">
        <v>366</v>
      </c>
      <c r="B372" s="118" t="str">
        <f>IF('Dépenses sur factures'!B372="","",'Dépenses sur factures'!B372)</f>
        <v/>
      </c>
      <c r="C372" s="186" t="str">
        <f>IF('Dépenses sur factures'!C372="","",'Dépenses sur factures'!C372)</f>
        <v/>
      </c>
      <c r="D372" s="186" t="str">
        <f>IF('Dépenses sur factures'!D372="","",'Dépenses sur factures'!D372)</f>
        <v/>
      </c>
      <c r="E372" s="118" t="str">
        <f>IF('Dépenses sur factures'!E372="","",'Dépenses sur factures'!E372)</f>
        <v/>
      </c>
      <c r="F372" s="118" t="str">
        <f>IF('Dépenses sur factures'!F372="","",'Dépenses sur factures'!F372)</f>
        <v/>
      </c>
      <c r="G372" s="282" t="str">
        <f>IF('Dépenses sur factures'!G372="","",'Dépenses sur factures'!G372)</f>
        <v/>
      </c>
      <c r="H372" s="282" t="str">
        <f>IF('Dépenses sur factures'!H372="","",'Dépenses sur factures'!H372)</f>
        <v/>
      </c>
      <c r="I372" s="120" t="str">
        <f>IF('Dépenses sur factures'!I372="","",'Dépenses sur factures'!I372)</f>
        <v/>
      </c>
      <c r="J372" s="101"/>
      <c r="K372" s="283" t="str">
        <f t="shared" si="15"/>
        <v/>
      </c>
      <c r="L372" s="283" t="str">
        <f t="shared" si="16"/>
        <v/>
      </c>
      <c r="M372" s="101"/>
      <c r="N372" s="182"/>
      <c r="O372" s="183"/>
      <c r="P372" s="287" t="str">
        <f>IF(AND(OR(J372="KO",M372&lt;&gt;""),OR(J372="",K372="",L372="")),Listes!$A$68,IF(AND(M372="",J372&lt;&gt;""),Listes!$A$69,IF(AND(I372&lt;M372,O372=""),Listes!$A$70,IF(AND(L372&lt;K372,O372=""),Listes!$A$71,IF(AND(M372&lt;&gt;"",M372&lt;I372,N372=""),Listes!$A$72,IF(AND(Q372="",OR(J372&lt;&gt;"",K372&lt;&gt;"",L372&lt;&gt;"")),Listes!$A$73,""))))))</f>
        <v/>
      </c>
      <c r="Q372" s="277"/>
      <c r="R372" s="317">
        <f t="shared" si="17"/>
        <v>0</v>
      </c>
    </row>
    <row r="373" spans="1:18" ht="24.75" customHeight="1" x14ac:dyDescent="0.25">
      <c r="A373" s="121">
        <v>367</v>
      </c>
      <c r="B373" s="118" t="str">
        <f>IF('Dépenses sur factures'!B373="","",'Dépenses sur factures'!B373)</f>
        <v/>
      </c>
      <c r="C373" s="186" t="str">
        <f>IF('Dépenses sur factures'!C373="","",'Dépenses sur factures'!C373)</f>
        <v/>
      </c>
      <c r="D373" s="186" t="str">
        <f>IF('Dépenses sur factures'!D373="","",'Dépenses sur factures'!D373)</f>
        <v/>
      </c>
      <c r="E373" s="118" t="str">
        <f>IF('Dépenses sur factures'!E373="","",'Dépenses sur factures'!E373)</f>
        <v/>
      </c>
      <c r="F373" s="118" t="str">
        <f>IF('Dépenses sur factures'!F373="","",'Dépenses sur factures'!F373)</f>
        <v/>
      </c>
      <c r="G373" s="282" t="str">
        <f>IF('Dépenses sur factures'!G373="","",'Dépenses sur factures'!G373)</f>
        <v/>
      </c>
      <c r="H373" s="282" t="str">
        <f>IF('Dépenses sur factures'!H373="","",'Dépenses sur factures'!H373)</f>
        <v/>
      </c>
      <c r="I373" s="120" t="str">
        <f>IF('Dépenses sur factures'!I373="","",'Dépenses sur factures'!I373)</f>
        <v/>
      </c>
      <c r="J373" s="101"/>
      <c r="K373" s="283" t="str">
        <f t="shared" si="15"/>
        <v/>
      </c>
      <c r="L373" s="283" t="str">
        <f t="shared" si="16"/>
        <v/>
      </c>
      <c r="M373" s="101"/>
      <c r="N373" s="182"/>
      <c r="O373" s="183"/>
      <c r="P373" s="287" t="str">
        <f>IF(AND(OR(J373="KO",M373&lt;&gt;""),OR(J373="",K373="",L373="")),Listes!$A$68,IF(AND(M373="",J373&lt;&gt;""),Listes!$A$69,IF(AND(I373&lt;M373,O373=""),Listes!$A$70,IF(AND(L373&lt;K373,O373=""),Listes!$A$71,IF(AND(M373&lt;&gt;"",M373&lt;I373,N373=""),Listes!$A$72,IF(AND(Q373="",OR(J373&lt;&gt;"",K373&lt;&gt;"",L373&lt;&gt;"")),Listes!$A$73,""))))))</f>
        <v/>
      </c>
      <c r="Q373" s="277"/>
      <c r="R373" s="317">
        <f t="shared" si="17"/>
        <v>0</v>
      </c>
    </row>
    <row r="374" spans="1:18" ht="24.75" customHeight="1" x14ac:dyDescent="0.25">
      <c r="A374" s="121">
        <v>368</v>
      </c>
      <c r="B374" s="118" t="str">
        <f>IF('Dépenses sur factures'!B374="","",'Dépenses sur factures'!B374)</f>
        <v/>
      </c>
      <c r="C374" s="186" t="str">
        <f>IF('Dépenses sur factures'!C374="","",'Dépenses sur factures'!C374)</f>
        <v/>
      </c>
      <c r="D374" s="186" t="str">
        <f>IF('Dépenses sur factures'!D374="","",'Dépenses sur factures'!D374)</f>
        <v/>
      </c>
      <c r="E374" s="118" t="str">
        <f>IF('Dépenses sur factures'!E374="","",'Dépenses sur factures'!E374)</f>
        <v/>
      </c>
      <c r="F374" s="118" t="str">
        <f>IF('Dépenses sur factures'!F374="","",'Dépenses sur factures'!F374)</f>
        <v/>
      </c>
      <c r="G374" s="282" t="str">
        <f>IF('Dépenses sur factures'!G374="","",'Dépenses sur factures'!G374)</f>
        <v/>
      </c>
      <c r="H374" s="282" t="str">
        <f>IF('Dépenses sur factures'!H374="","",'Dépenses sur factures'!H374)</f>
        <v/>
      </c>
      <c r="I374" s="120" t="str">
        <f>IF('Dépenses sur factures'!I374="","",'Dépenses sur factures'!I374)</f>
        <v/>
      </c>
      <c r="J374" s="101"/>
      <c r="K374" s="283" t="str">
        <f t="shared" si="15"/>
        <v/>
      </c>
      <c r="L374" s="283" t="str">
        <f t="shared" si="16"/>
        <v/>
      </c>
      <c r="M374" s="101"/>
      <c r="N374" s="182"/>
      <c r="O374" s="183"/>
      <c r="P374" s="287" t="str">
        <f>IF(AND(OR(J374="KO",M374&lt;&gt;""),OR(J374="",K374="",L374="")),Listes!$A$68,IF(AND(M374="",J374&lt;&gt;""),Listes!$A$69,IF(AND(I374&lt;M374,O374=""),Listes!$A$70,IF(AND(L374&lt;K374,O374=""),Listes!$A$71,IF(AND(M374&lt;&gt;"",M374&lt;I374,N374=""),Listes!$A$72,IF(AND(Q374="",OR(J374&lt;&gt;"",K374&lt;&gt;"",L374&lt;&gt;"")),Listes!$A$73,""))))))</f>
        <v/>
      </c>
      <c r="Q374" s="277"/>
      <c r="R374" s="317">
        <f t="shared" si="17"/>
        <v>0</v>
      </c>
    </row>
    <row r="375" spans="1:18" ht="24.75" customHeight="1" x14ac:dyDescent="0.25">
      <c r="A375" s="121">
        <v>369</v>
      </c>
      <c r="B375" s="118" t="str">
        <f>IF('Dépenses sur factures'!B375="","",'Dépenses sur factures'!B375)</f>
        <v/>
      </c>
      <c r="C375" s="186" t="str">
        <f>IF('Dépenses sur factures'!C375="","",'Dépenses sur factures'!C375)</f>
        <v/>
      </c>
      <c r="D375" s="186" t="str">
        <f>IF('Dépenses sur factures'!D375="","",'Dépenses sur factures'!D375)</f>
        <v/>
      </c>
      <c r="E375" s="118" t="str">
        <f>IF('Dépenses sur factures'!E375="","",'Dépenses sur factures'!E375)</f>
        <v/>
      </c>
      <c r="F375" s="118" t="str">
        <f>IF('Dépenses sur factures'!F375="","",'Dépenses sur factures'!F375)</f>
        <v/>
      </c>
      <c r="G375" s="282" t="str">
        <f>IF('Dépenses sur factures'!G375="","",'Dépenses sur factures'!G375)</f>
        <v/>
      </c>
      <c r="H375" s="282" t="str">
        <f>IF('Dépenses sur factures'!H375="","",'Dépenses sur factures'!H375)</f>
        <v/>
      </c>
      <c r="I375" s="120" t="str">
        <f>IF('Dépenses sur factures'!I375="","",'Dépenses sur factures'!I375)</f>
        <v/>
      </c>
      <c r="J375" s="101"/>
      <c r="K375" s="283" t="str">
        <f t="shared" si="15"/>
        <v/>
      </c>
      <c r="L375" s="283" t="str">
        <f t="shared" si="16"/>
        <v/>
      </c>
      <c r="M375" s="101"/>
      <c r="N375" s="182"/>
      <c r="O375" s="183"/>
      <c r="P375" s="287" t="str">
        <f>IF(AND(OR(J375="KO",M375&lt;&gt;""),OR(J375="",K375="",L375="")),Listes!$A$68,IF(AND(M375="",J375&lt;&gt;""),Listes!$A$69,IF(AND(I375&lt;M375,O375=""),Listes!$A$70,IF(AND(L375&lt;K375,O375=""),Listes!$A$71,IF(AND(M375&lt;&gt;"",M375&lt;I375,N375=""),Listes!$A$72,IF(AND(Q375="",OR(J375&lt;&gt;"",K375&lt;&gt;"",L375&lt;&gt;"")),Listes!$A$73,""))))))</f>
        <v/>
      </c>
      <c r="Q375" s="277"/>
      <c r="R375" s="317">
        <f t="shared" si="17"/>
        <v>0</v>
      </c>
    </row>
    <row r="376" spans="1:18" ht="24.75" customHeight="1" x14ac:dyDescent="0.25">
      <c r="A376" s="121">
        <v>370</v>
      </c>
      <c r="B376" s="118" t="str">
        <f>IF('Dépenses sur factures'!B376="","",'Dépenses sur factures'!B376)</f>
        <v/>
      </c>
      <c r="C376" s="186" t="str">
        <f>IF('Dépenses sur factures'!C376="","",'Dépenses sur factures'!C376)</f>
        <v/>
      </c>
      <c r="D376" s="186" t="str">
        <f>IF('Dépenses sur factures'!D376="","",'Dépenses sur factures'!D376)</f>
        <v/>
      </c>
      <c r="E376" s="118" t="str">
        <f>IF('Dépenses sur factures'!E376="","",'Dépenses sur factures'!E376)</f>
        <v/>
      </c>
      <c r="F376" s="118" t="str">
        <f>IF('Dépenses sur factures'!F376="","",'Dépenses sur factures'!F376)</f>
        <v/>
      </c>
      <c r="G376" s="282" t="str">
        <f>IF('Dépenses sur factures'!G376="","",'Dépenses sur factures'!G376)</f>
        <v/>
      </c>
      <c r="H376" s="282" t="str">
        <f>IF('Dépenses sur factures'!H376="","",'Dépenses sur factures'!H376)</f>
        <v/>
      </c>
      <c r="I376" s="120" t="str">
        <f>IF('Dépenses sur factures'!I376="","",'Dépenses sur factures'!I376)</f>
        <v/>
      </c>
      <c r="J376" s="101"/>
      <c r="K376" s="283" t="str">
        <f t="shared" si="15"/>
        <v/>
      </c>
      <c r="L376" s="283" t="str">
        <f t="shared" si="16"/>
        <v/>
      </c>
      <c r="M376" s="101"/>
      <c r="N376" s="182"/>
      <c r="O376" s="183"/>
      <c r="P376" s="287" t="str">
        <f>IF(AND(OR(J376="KO",M376&lt;&gt;""),OR(J376="",K376="",L376="")),Listes!$A$68,IF(AND(M376="",J376&lt;&gt;""),Listes!$A$69,IF(AND(I376&lt;M376,O376=""),Listes!$A$70,IF(AND(L376&lt;K376,O376=""),Listes!$A$71,IF(AND(M376&lt;&gt;"",M376&lt;I376,N376=""),Listes!$A$72,IF(AND(Q376="",OR(J376&lt;&gt;"",K376&lt;&gt;"",L376&lt;&gt;"")),Listes!$A$73,""))))))</f>
        <v/>
      </c>
      <c r="Q376" s="277"/>
      <c r="R376" s="317">
        <f t="shared" si="17"/>
        <v>0</v>
      </c>
    </row>
    <row r="377" spans="1:18" ht="24.75" customHeight="1" x14ac:dyDescent="0.25">
      <c r="A377" s="121">
        <v>371</v>
      </c>
      <c r="B377" s="118" t="str">
        <f>IF('Dépenses sur factures'!B377="","",'Dépenses sur factures'!B377)</f>
        <v/>
      </c>
      <c r="C377" s="186" t="str">
        <f>IF('Dépenses sur factures'!C377="","",'Dépenses sur factures'!C377)</f>
        <v/>
      </c>
      <c r="D377" s="186" t="str">
        <f>IF('Dépenses sur factures'!D377="","",'Dépenses sur factures'!D377)</f>
        <v/>
      </c>
      <c r="E377" s="118" t="str">
        <f>IF('Dépenses sur factures'!E377="","",'Dépenses sur factures'!E377)</f>
        <v/>
      </c>
      <c r="F377" s="118" t="str">
        <f>IF('Dépenses sur factures'!F377="","",'Dépenses sur factures'!F377)</f>
        <v/>
      </c>
      <c r="G377" s="282" t="str">
        <f>IF('Dépenses sur factures'!G377="","",'Dépenses sur factures'!G377)</f>
        <v/>
      </c>
      <c r="H377" s="282" t="str">
        <f>IF('Dépenses sur factures'!H377="","",'Dépenses sur factures'!H377)</f>
        <v/>
      </c>
      <c r="I377" s="120" t="str">
        <f>IF('Dépenses sur factures'!I377="","",'Dépenses sur factures'!I377)</f>
        <v/>
      </c>
      <c r="J377" s="101"/>
      <c r="K377" s="283" t="str">
        <f t="shared" si="15"/>
        <v/>
      </c>
      <c r="L377" s="283" t="str">
        <f t="shared" si="16"/>
        <v/>
      </c>
      <c r="M377" s="101"/>
      <c r="N377" s="182"/>
      <c r="O377" s="183"/>
      <c r="P377" s="287" t="str">
        <f>IF(AND(OR(J377="KO",M377&lt;&gt;""),OR(J377="",K377="",L377="")),Listes!$A$68,IF(AND(M377="",J377&lt;&gt;""),Listes!$A$69,IF(AND(I377&lt;M377,O377=""),Listes!$A$70,IF(AND(L377&lt;K377,O377=""),Listes!$A$71,IF(AND(M377&lt;&gt;"",M377&lt;I377,N377=""),Listes!$A$72,IF(AND(Q377="",OR(J377&lt;&gt;"",K377&lt;&gt;"",L377&lt;&gt;"")),Listes!$A$73,""))))))</f>
        <v/>
      </c>
      <c r="Q377" s="277"/>
      <c r="R377" s="317">
        <f t="shared" si="17"/>
        <v>0</v>
      </c>
    </row>
    <row r="378" spans="1:18" ht="24.75" customHeight="1" x14ac:dyDescent="0.25">
      <c r="A378" s="121">
        <v>372</v>
      </c>
      <c r="B378" s="118" t="str">
        <f>IF('Dépenses sur factures'!B378="","",'Dépenses sur factures'!B378)</f>
        <v/>
      </c>
      <c r="C378" s="186" t="str">
        <f>IF('Dépenses sur factures'!C378="","",'Dépenses sur factures'!C378)</f>
        <v/>
      </c>
      <c r="D378" s="186" t="str">
        <f>IF('Dépenses sur factures'!D378="","",'Dépenses sur factures'!D378)</f>
        <v/>
      </c>
      <c r="E378" s="118" t="str">
        <f>IF('Dépenses sur factures'!E378="","",'Dépenses sur factures'!E378)</f>
        <v/>
      </c>
      <c r="F378" s="118" t="str">
        <f>IF('Dépenses sur factures'!F378="","",'Dépenses sur factures'!F378)</f>
        <v/>
      </c>
      <c r="G378" s="282" t="str">
        <f>IF('Dépenses sur factures'!G378="","",'Dépenses sur factures'!G378)</f>
        <v/>
      </c>
      <c r="H378" s="282" t="str">
        <f>IF('Dépenses sur factures'!H378="","",'Dépenses sur factures'!H378)</f>
        <v/>
      </c>
      <c r="I378" s="120" t="str">
        <f>IF('Dépenses sur factures'!I378="","",'Dépenses sur factures'!I378)</f>
        <v/>
      </c>
      <c r="J378" s="101"/>
      <c r="K378" s="283" t="str">
        <f t="shared" si="15"/>
        <v/>
      </c>
      <c r="L378" s="283" t="str">
        <f t="shared" si="16"/>
        <v/>
      </c>
      <c r="M378" s="101"/>
      <c r="N378" s="182"/>
      <c r="O378" s="183"/>
      <c r="P378" s="287" t="str">
        <f>IF(AND(OR(J378="KO",M378&lt;&gt;""),OR(J378="",K378="",L378="")),Listes!$A$68,IF(AND(M378="",J378&lt;&gt;""),Listes!$A$69,IF(AND(I378&lt;M378,O378=""),Listes!$A$70,IF(AND(L378&lt;K378,O378=""),Listes!$A$71,IF(AND(M378&lt;&gt;"",M378&lt;I378,N378=""),Listes!$A$72,IF(AND(Q378="",OR(J378&lt;&gt;"",K378&lt;&gt;"",L378&lt;&gt;"")),Listes!$A$73,""))))))</f>
        <v/>
      </c>
      <c r="Q378" s="277"/>
      <c r="R378" s="317">
        <f t="shared" si="17"/>
        <v>0</v>
      </c>
    </row>
    <row r="379" spans="1:18" ht="24.75" customHeight="1" x14ac:dyDescent="0.25">
      <c r="A379" s="121">
        <v>373</v>
      </c>
      <c r="B379" s="118" t="str">
        <f>IF('Dépenses sur factures'!B379="","",'Dépenses sur factures'!B379)</f>
        <v/>
      </c>
      <c r="C379" s="186" t="str">
        <f>IF('Dépenses sur factures'!C379="","",'Dépenses sur factures'!C379)</f>
        <v/>
      </c>
      <c r="D379" s="186" t="str">
        <f>IF('Dépenses sur factures'!D379="","",'Dépenses sur factures'!D379)</f>
        <v/>
      </c>
      <c r="E379" s="118" t="str">
        <f>IF('Dépenses sur factures'!E379="","",'Dépenses sur factures'!E379)</f>
        <v/>
      </c>
      <c r="F379" s="118" t="str">
        <f>IF('Dépenses sur factures'!F379="","",'Dépenses sur factures'!F379)</f>
        <v/>
      </c>
      <c r="G379" s="282" t="str">
        <f>IF('Dépenses sur factures'!G379="","",'Dépenses sur factures'!G379)</f>
        <v/>
      </c>
      <c r="H379" s="282" t="str">
        <f>IF('Dépenses sur factures'!H379="","",'Dépenses sur factures'!H379)</f>
        <v/>
      </c>
      <c r="I379" s="120" t="str">
        <f>IF('Dépenses sur factures'!I379="","",'Dépenses sur factures'!I379)</f>
        <v/>
      </c>
      <c r="J379" s="101"/>
      <c r="K379" s="283" t="str">
        <f t="shared" si="15"/>
        <v/>
      </c>
      <c r="L379" s="283" t="str">
        <f t="shared" si="16"/>
        <v/>
      </c>
      <c r="M379" s="101"/>
      <c r="N379" s="182"/>
      <c r="O379" s="183"/>
      <c r="P379" s="287" t="str">
        <f>IF(AND(OR(J379="KO",M379&lt;&gt;""),OR(J379="",K379="",L379="")),Listes!$A$68,IF(AND(M379="",J379&lt;&gt;""),Listes!$A$69,IF(AND(I379&lt;M379,O379=""),Listes!$A$70,IF(AND(L379&lt;K379,O379=""),Listes!$A$71,IF(AND(M379&lt;&gt;"",M379&lt;I379,N379=""),Listes!$A$72,IF(AND(Q379="",OR(J379&lt;&gt;"",K379&lt;&gt;"",L379&lt;&gt;"")),Listes!$A$73,""))))))</f>
        <v/>
      </c>
      <c r="Q379" s="277"/>
      <c r="R379" s="317">
        <f t="shared" si="17"/>
        <v>0</v>
      </c>
    </row>
    <row r="380" spans="1:18" ht="24.75" customHeight="1" x14ac:dyDescent="0.25">
      <c r="A380" s="121">
        <v>374</v>
      </c>
      <c r="B380" s="118" t="str">
        <f>IF('Dépenses sur factures'!B380="","",'Dépenses sur factures'!B380)</f>
        <v/>
      </c>
      <c r="C380" s="186" t="str">
        <f>IF('Dépenses sur factures'!C380="","",'Dépenses sur factures'!C380)</f>
        <v/>
      </c>
      <c r="D380" s="186" t="str">
        <f>IF('Dépenses sur factures'!D380="","",'Dépenses sur factures'!D380)</f>
        <v/>
      </c>
      <c r="E380" s="118" t="str">
        <f>IF('Dépenses sur factures'!E380="","",'Dépenses sur factures'!E380)</f>
        <v/>
      </c>
      <c r="F380" s="118" t="str">
        <f>IF('Dépenses sur factures'!F380="","",'Dépenses sur factures'!F380)</f>
        <v/>
      </c>
      <c r="G380" s="282" t="str">
        <f>IF('Dépenses sur factures'!G380="","",'Dépenses sur factures'!G380)</f>
        <v/>
      </c>
      <c r="H380" s="282" t="str">
        <f>IF('Dépenses sur factures'!H380="","",'Dépenses sur factures'!H380)</f>
        <v/>
      </c>
      <c r="I380" s="120" t="str">
        <f>IF('Dépenses sur factures'!I380="","",'Dépenses sur factures'!I380)</f>
        <v/>
      </c>
      <c r="J380" s="101"/>
      <c r="K380" s="283" t="str">
        <f t="shared" si="15"/>
        <v/>
      </c>
      <c r="L380" s="283" t="str">
        <f t="shared" si="16"/>
        <v/>
      </c>
      <c r="M380" s="101"/>
      <c r="N380" s="182"/>
      <c r="O380" s="183"/>
      <c r="P380" s="287" t="str">
        <f>IF(AND(OR(J380="KO",M380&lt;&gt;""),OR(J380="",K380="",L380="")),Listes!$A$68,IF(AND(M380="",J380&lt;&gt;""),Listes!$A$69,IF(AND(I380&lt;M380,O380=""),Listes!$A$70,IF(AND(L380&lt;K380,O380=""),Listes!$A$71,IF(AND(M380&lt;&gt;"",M380&lt;I380,N380=""),Listes!$A$72,IF(AND(Q380="",OR(J380&lt;&gt;"",K380&lt;&gt;"",L380&lt;&gt;"")),Listes!$A$73,""))))))</f>
        <v/>
      </c>
      <c r="Q380" s="277"/>
      <c r="R380" s="317">
        <f t="shared" si="17"/>
        <v>0</v>
      </c>
    </row>
    <row r="381" spans="1:18" ht="24.75" customHeight="1" x14ac:dyDescent="0.25">
      <c r="A381" s="121">
        <v>375</v>
      </c>
      <c r="B381" s="118" t="str">
        <f>IF('Dépenses sur factures'!B381="","",'Dépenses sur factures'!B381)</f>
        <v/>
      </c>
      <c r="C381" s="186" t="str">
        <f>IF('Dépenses sur factures'!C381="","",'Dépenses sur factures'!C381)</f>
        <v/>
      </c>
      <c r="D381" s="186" t="str">
        <f>IF('Dépenses sur factures'!D381="","",'Dépenses sur factures'!D381)</f>
        <v/>
      </c>
      <c r="E381" s="118" t="str">
        <f>IF('Dépenses sur factures'!E381="","",'Dépenses sur factures'!E381)</f>
        <v/>
      </c>
      <c r="F381" s="118" t="str">
        <f>IF('Dépenses sur factures'!F381="","",'Dépenses sur factures'!F381)</f>
        <v/>
      </c>
      <c r="G381" s="282" t="str">
        <f>IF('Dépenses sur factures'!G381="","",'Dépenses sur factures'!G381)</f>
        <v/>
      </c>
      <c r="H381" s="282" t="str">
        <f>IF('Dépenses sur factures'!H381="","",'Dépenses sur factures'!H381)</f>
        <v/>
      </c>
      <c r="I381" s="120" t="str">
        <f>IF('Dépenses sur factures'!I381="","",'Dépenses sur factures'!I381)</f>
        <v/>
      </c>
      <c r="J381" s="101"/>
      <c r="K381" s="283" t="str">
        <f t="shared" si="15"/>
        <v/>
      </c>
      <c r="L381" s="283" t="str">
        <f t="shared" si="16"/>
        <v/>
      </c>
      <c r="M381" s="101"/>
      <c r="N381" s="182"/>
      <c r="O381" s="183"/>
      <c r="P381" s="287" t="str">
        <f>IF(AND(OR(J381="KO",M381&lt;&gt;""),OR(J381="",K381="",L381="")),Listes!$A$68,IF(AND(M381="",J381&lt;&gt;""),Listes!$A$69,IF(AND(I381&lt;M381,O381=""),Listes!$A$70,IF(AND(L381&lt;K381,O381=""),Listes!$A$71,IF(AND(M381&lt;&gt;"",M381&lt;I381,N381=""),Listes!$A$72,IF(AND(Q381="",OR(J381&lt;&gt;"",K381&lt;&gt;"",L381&lt;&gt;"")),Listes!$A$73,""))))))</f>
        <v/>
      </c>
      <c r="Q381" s="277"/>
      <c r="R381" s="317">
        <f t="shared" si="17"/>
        <v>0</v>
      </c>
    </row>
    <row r="382" spans="1:18" ht="24.75" customHeight="1" x14ac:dyDescent="0.25">
      <c r="A382" s="121">
        <v>376</v>
      </c>
      <c r="B382" s="118" t="str">
        <f>IF('Dépenses sur factures'!B382="","",'Dépenses sur factures'!B382)</f>
        <v/>
      </c>
      <c r="C382" s="186" t="str">
        <f>IF('Dépenses sur factures'!C382="","",'Dépenses sur factures'!C382)</f>
        <v/>
      </c>
      <c r="D382" s="186" t="str">
        <f>IF('Dépenses sur factures'!D382="","",'Dépenses sur factures'!D382)</f>
        <v/>
      </c>
      <c r="E382" s="118" t="str">
        <f>IF('Dépenses sur factures'!E382="","",'Dépenses sur factures'!E382)</f>
        <v/>
      </c>
      <c r="F382" s="118" t="str">
        <f>IF('Dépenses sur factures'!F382="","",'Dépenses sur factures'!F382)</f>
        <v/>
      </c>
      <c r="G382" s="282" t="str">
        <f>IF('Dépenses sur factures'!G382="","",'Dépenses sur factures'!G382)</f>
        <v/>
      </c>
      <c r="H382" s="282" t="str">
        <f>IF('Dépenses sur factures'!H382="","",'Dépenses sur factures'!H382)</f>
        <v/>
      </c>
      <c r="I382" s="120" t="str">
        <f>IF('Dépenses sur factures'!I382="","",'Dépenses sur factures'!I382)</f>
        <v/>
      </c>
      <c r="J382" s="101"/>
      <c r="K382" s="283" t="str">
        <f t="shared" si="15"/>
        <v/>
      </c>
      <c r="L382" s="283" t="str">
        <f t="shared" si="16"/>
        <v/>
      </c>
      <c r="M382" s="101"/>
      <c r="N382" s="182"/>
      <c r="O382" s="183"/>
      <c r="P382" s="287" t="str">
        <f>IF(AND(OR(J382="KO",M382&lt;&gt;""),OR(J382="",K382="",L382="")),Listes!$A$68,IF(AND(M382="",J382&lt;&gt;""),Listes!$A$69,IF(AND(I382&lt;M382,O382=""),Listes!$A$70,IF(AND(L382&lt;K382,O382=""),Listes!$A$71,IF(AND(M382&lt;&gt;"",M382&lt;I382,N382=""),Listes!$A$72,IF(AND(Q382="",OR(J382&lt;&gt;"",K382&lt;&gt;"",L382&lt;&gt;"")),Listes!$A$73,""))))))</f>
        <v/>
      </c>
      <c r="Q382" s="277"/>
      <c r="R382" s="317">
        <f t="shared" si="17"/>
        <v>0</v>
      </c>
    </row>
    <row r="383" spans="1:18" ht="24.75" customHeight="1" x14ac:dyDescent="0.25">
      <c r="A383" s="121">
        <v>377</v>
      </c>
      <c r="B383" s="118" t="str">
        <f>IF('Dépenses sur factures'!B383="","",'Dépenses sur factures'!B383)</f>
        <v/>
      </c>
      <c r="C383" s="186" t="str">
        <f>IF('Dépenses sur factures'!C383="","",'Dépenses sur factures'!C383)</f>
        <v/>
      </c>
      <c r="D383" s="186" t="str">
        <f>IF('Dépenses sur factures'!D383="","",'Dépenses sur factures'!D383)</f>
        <v/>
      </c>
      <c r="E383" s="118" t="str">
        <f>IF('Dépenses sur factures'!E383="","",'Dépenses sur factures'!E383)</f>
        <v/>
      </c>
      <c r="F383" s="118" t="str">
        <f>IF('Dépenses sur factures'!F383="","",'Dépenses sur factures'!F383)</f>
        <v/>
      </c>
      <c r="G383" s="282" t="str">
        <f>IF('Dépenses sur factures'!G383="","",'Dépenses sur factures'!G383)</f>
        <v/>
      </c>
      <c r="H383" s="282" t="str">
        <f>IF('Dépenses sur factures'!H383="","",'Dépenses sur factures'!H383)</f>
        <v/>
      </c>
      <c r="I383" s="120" t="str">
        <f>IF('Dépenses sur factures'!I383="","",'Dépenses sur factures'!I383)</f>
        <v/>
      </c>
      <c r="J383" s="101"/>
      <c r="K383" s="283" t="str">
        <f t="shared" si="15"/>
        <v/>
      </c>
      <c r="L383" s="283" t="str">
        <f t="shared" si="16"/>
        <v/>
      </c>
      <c r="M383" s="101"/>
      <c r="N383" s="182"/>
      <c r="O383" s="183"/>
      <c r="P383" s="287" t="str">
        <f>IF(AND(OR(J383="KO",M383&lt;&gt;""),OR(J383="",K383="",L383="")),Listes!$A$68,IF(AND(M383="",J383&lt;&gt;""),Listes!$A$69,IF(AND(I383&lt;M383,O383=""),Listes!$A$70,IF(AND(L383&lt;K383,O383=""),Listes!$A$71,IF(AND(M383&lt;&gt;"",M383&lt;I383,N383=""),Listes!$A$72,IF(AND(Q383="",OR(J383&lt;&gt;"",K383&lt;&gt;"",L383&lt;&gt;"")),Listes!$A$73,""))))))</f>
        <v/>
      </c>
      <c r="Q383" s="277"/>
      <c r="R383" s="317">
        <f t="shared" si="17"/>
        <v>0</v>
      </c>
    </row>
    <row r="384" spans="1:18" ht="24.75" customHeight="1" x14ac:dyDescent="0.25">
      <c r="A384" s="121">
        <v>378</v>
      </c>
      <c r="B384" s="118" t="str">
        <f>IF('Dépenses sur factures'!B384="","",'Dépenses sur factures'!B384)</f>
        <v/>
      </c>
      <c r="C384" s="186" t="str">
        <f>IF('Dépenses sur factures'!C384="","",'Dépenses sur factures'!C384)</f>
        <v/>
      </c>
      <c r="D384" s="186" t="str">
        <f>IF('Dépenses sur factures'!D384="","",'Dépenses sur factures'!D384)</f>
        <v/>
      </c>
      <c r="E384" s="118" t="str">
        <f>IF('Dépenses sur factures'!E384="","",'Dépenses sur factures'!E384)</f>
        <v/>
      </c>
      <c r="F384" s="118" t="str">
        <f>IF('Dépenses sur factures'!F384="","",'Dépenses sur factures'!F384)</f>
        <v/>
      </c>
      <c r="G384" s="282" t="str">
        <f>IF('Dépenses sur factures'!G384="","",'Dépenses sur factures'!G384)</f>
        <v/>
      </c>
      <c r="H384" s="282" t="str">
        <f>IF('Dépenses sur factures'!H384="","",'Dépenses sur factures'!H384)</f>
        <v/>
      </c>
      <c r="I384" s="120" t="str">
        <f>IF('Dépenses sur factures'!I384="","",'Dépenses sur factures'!I384)</f>
        <v/>
      </c>
      <c r="J384" s="101"/>
      <c r="K384" s="283" t="str">
        <f t="shared" si="15"/>
        <v/>
      </c>
      <c r="L384" s="283" t="str">
        <f t="shared" si="16"/>
        <v/>
      </c>
      <c r="M384" s="101"/>
      <c r="N384" s="182"/>
      <c r="O384" s="183"/>
      <c r="P384" s="287" t="str">
        <f>IF(AND(OR(J384="KO",M384&lt;&gt;""),OR(J384="",K384="",L384="")),Listes!$A$68,IF(AND(M384="",J384&lt;&gt;""),Listes!$A$69,IF(AND(I384&lt;M384,O384=""),Listes!$A$70,IF(AND(L384&lt;K384,O384=""),Listes!$A$71,IF(AND(M384&lt;&gt;"",M384&lt;I384,N384=""),Listes!$A$72,IF(AND(Q384="",OR(J384&lt;&gt;"",K384&lt;&gt;"",L384&lt;&gt;"")),Listes!$A$73,""))))))</f>
        <v/>
      </c>
      <c r="Q384" s="277"/>
      <c r="R384" s="317">
        <f t="shared" si="17"/>
        <v>0</v>
      </c>
    </row>
    <row r="385" spans="1:18" ht="24.75" customHeight="1" x14ac:dyDescent="0.25">
      <c r="A385" s="121">
        <v>379</v>
      </c>
      <c r="B385" s="118" t="str">
        <f>IF('Dépenses sur factures'!B385="","",'Dépenses sur factures'!B385)</f>
        <v/>
      </c>
      <c r="C385" s="186" t="str">
        <f>IF('Dépenses sur factures'!C385="","",'Dépenses sur factures'!C385)</f>
        <v/>
      </c>
      <c r="D385" s="186" t="str">
        <f>IF('Dépenses sur factures'!D385="","",'Dépenses sur factures'!D385)</f>
        <v/>
      </c>
      <c r="E385" s="118" t="str">
        <f>IF('Dépenses sur factures'!E385="","",'Dépenses sur factures'!E385)</f>
        <v/>
      </c>
      <c r="F385" s="118" t="str">
        <f>IF('Dépenses sur factures'!F385="","",'Dépenses sur factures'!F385)</f>
        <v/>
      </c>
      <c r="G385" s="282" t="str">
        <f>IF('Dépenses sur factures'!G385="","",'Dépenses sur factures'!G385)</f>
        <v/>
      </c>
      <c r="H385" s="282" t="str">
        <f>IF('Dépenses sur factures'!H385="","",'Dépenses sur factures'!H385)</f>
        <v/>
      </c>
      <c r="I385" s="120" t="str">
        <f>IF('Dépenses sur factures'!I385="","",'Dépenses sur factures'!I385)</f>
        <v/>
      </c>
      <c r="J385" s="101"/>
      <c r="K385" s="283" t="str">
        <f t="shared" si="15"/>
        <v/>
      </c>
      <c r="L385" s="283" t="str">
        <f t="shared" si="16"/>
        <v/>
      </c>
      <c r="M385" s="101"/>
      <c r="N385" s="182"/>
      <c r="O385" s="183"/>
      <c r="P385" s="287" t="str">
        <f>IF(AND(OR(J385="KO",M385&lt;&gt;""),OR(J385="",K385="",L385="")),Listes!$A$68,IF(AND(M385="",J385&lt;&gt;""),Listes!$A$69,IF(AND(I385&lt;M385,O385=""),Listes!$A$70,IF(AND(L385&lt;K385,O385=""),Listes!$A$71,IF(AND(M385&lt;&gt;"",M385&lt;I385,N385=""),Listes!$A$72,IF(AND(Q385="",OR(J385&lt;&gt;"",K385&lt;&gt;"",L385&lt;&gt;"")),Listes!$A$73,""))))))</f>
        <v/>
      </c>
      <c r="Q385" s="277"/>
      <c r="R385" s="317">
        <f t="shared" si="17"/>
        <v>0</v>
      </c>
    </row>
    <row r="386" spans="1:18" ht="24.75" customHeight="1" x14ac:dyDescent="0.25">
      <c r="A386" s="121">
        <v>380</v>
      </c>
      <c r="B386" s="118" t="str">
        <f>IF('Dépenses sur factures'!B386="","",'Dépenses sur factures'!B386)</f>
        <v/>
      </c>
      <c r="C386" s="186" t="str">
        <f>IF('Dépenses sur factures'!C386="","",'Dépenses sur factures'!C386)</f>
        <v/>
      </c>
      <c r="D386" s="186" t="str">
        <f>IF('Dépenses sur factures'!D386="","",'Dépenses sur factures'!D386)</f>
        <v/>
      </c>
      <c r="E386" s="118" t="str">
        <f>IF('Dépenses sur factures'!E386="","",'Dépenses sur factures'!E386)</f>
        <v/>
      </c>
      <c r="F386" s="118" t="str">
        <f>IF('Dépenses sur factures'!F386="","",'Dépenses sur factures'!F386)</f>
        <v/>
      </c>
      <c r="G386" s="282" t="str">
        <f>IF('Dépenses sur factures'!G386="","",'Dépenses sur factures'!G386)</f>
        <v/>
      </c>
      <c r="H386" s="282" t="str">
        <f>IF('Dépenses sur factures'!H386="","",'Dépenses sur factures'!H386)</f>
        <v/>
      </c>
      <c r="I386" s="120" t="str">
        <f>IF('Dépenses sur factures'!I386="","",'Dépenses sur factures'!I386)</f>
        <v/>
      </c>
      <c r="J386" s="101"/>
      <c r="K386" s="283" t="str">
        <f t="shared" si="15"/>
        <v/>
      </c>
      <c r="L386" s="283" t="str">
        <f t="shared" si="16"/>
        <v/>
      </c>
      <c r="M386" s="101"/>
      <c r="N386" s="182"/>
      <c r="O386" s="183"/>
      <c r="P386" s="287" t="str">
        <f>IF(AND(OR(J386="KO",M386&lt;&gt;""),OR(J386="",K386="",L386="")),Listes!$A$68,IF(AND(M386="",J386&lt;&gt;""),Listes!$A$69,IF(AND(I386&lt;M386,O386=""),Listes!$A$70,IF(AND(L386&lt;K386,O386=""),Listes!$A$71,IF(AND(M386&lt;&gt;"",M386&lt;I386,N386=""),Listes!$A$72,IF(AND(Q386="",OR(J386&lt;&gt;"",K386&lt;&gt;"",L386&lt;&gt;"")),Listes!$A$73,""))))))</f>
        <v/>
      </c>
      <c r="Q386" s="277"/>
      <c r="R386" s="317">
        <f t="shared" si="17"/>
        <v>0</v>
      </c>
    </row>
    <row r="387" spans="1:18" ht="24.75" customHeight="1" x14ac:dyDescent="0.25">
      <c r="A387" s="121">
        <v>381</v>
      </c>
      <c r="B387" s="118" t="str">
        <f>IF('Dépenses sur factures'!B387="","",'Dépenses sur factures'!B387)</f>
        <v/>
      </c>
      <c r="C387" s="186" t="str">
        <f>IF('Dépenses sur factures'!C387="","",'Dépenses sur factures'!C387)</f>
        <v/>
      </c>
      <c r="D387" s="186" t="str">
        <f>IF('Dépenses sur factures'!D387="","",'Dépenses sur factures'!D387)</f>
        <v/>
      </c>
      <c r="E387" s="118" t="str">
        <f>IF('Dépenses sur factures'!E387="","",'Dépenses sur factures'!E387)</f>
        <v/>
      </c>
      <c r="F387" s="118" t="str">
        <f>IF('Dépenses sur factures'!F387="","",'Dépenses sur factures'!F387)</f>
        <v/>
      </c>
      <c r="G387" s="282" t="str">
        <f>IF('Dépenses sur factures'!G387="","",'Dépenses sur factures'!G387)</f>
        <v/>
      </c>
      <c r="H387" s="282" t="str">
        <f>IF('Dépenses sur factures'!H387="","",'Dépenses sur factures'!H387)</f>
        <v/>
      </c>
      <c r="I387" s="120" t="str">
        <f>IF('Dépenses sur factures'!I387="","",'Dépenses sur factures'!I387)</f>
        <v/>
      </c>
      <c r="J387" s="101"/>
      <c r="K387" s="283" t="str">
        <f t="shared" si="15"/>
        <v/>
      </c>
      <c r="L387" s="283" t="str">
        <f t="shared" si="16"/>
        <v/>
      </c>
      <c r="M387" s="101"/>
      <c r="N387" s="182"/>
      <c r="O387" s="183"/>
      <c r="P387" s="287" t="str">
        <f>IF(AND(OR(J387="KO",M387&lt;&gt;""),OR(J387="",K387="",L387="")),Listes!$A$68,IF(AND(M387="",J387&lt;&gt;""),Listes!$A$69,IF(AND(I387&lt;M387,O387=""),Listes!$A$70,IF(AND(L387&lt;K387,O387=""),Listes!$A$71,IF(AND(M387&lt;&gt;"",M387&lt;I387,N387=""),Listes!$A$72,IF(AND(Q387="",OR(J387&lt;&gt;"",K387&lt;&gt;"",L387&lt;&gt;"")),Listes!$A$73,""))))))</f>
        <v/>
      </c>
      <c r="Q387" s="277"/>
      <c r="R387" s="317">
        <f t="shared" si="17"/>
        <v>0</v>
      </c>
    </row>
    <row r="388" spans="1:18" ht="24.75" customHeight="1" x14ac:dyDescent="0.25">
      <c r="A388" s="121">
        <v>382</v>
      </c>
      <c r="B388" s="118" t="str">
        <f>IF('Dépenses sur factures'!B388="","",'Dépenses sur factures'!B388)</f>
        <v/>
      </c>
      <c r="C388" s="186" t="str">
        <f>IF('Dépenses sur factures'!C388="","",'Dépenses sur factures'!C388)</f>
        <v/>
      </c>
      <c r="D388" s="186" t="str">
        <f>IF('Dépenses sur factures'!D388="","",'Dépenses sur factures'!D388)</f>
        <v/>
      </c>
      <c r="E388" s="118" t="str">
        <f>IF('Dépenses sur factures'!E388="","",'Dépenses sur factures'!E388)</f>
        <v/>
      </c>
      <c r="F388" s="118" t="str">
        <f>IF('Dépenses sur factures'!F388="","",'Dépenses sur factures'!F388)</f>
        <v/>
      </c>
      <c r="G388" s="282" t="str">
        <f>IF('Dépenses sur factures'!G388="","",'Dépenses sur factures'!G388)</f>
        <v/>
      </c>
      <c r="H388" s="282" t="str">
        <f>IF('Dépenses sur factures'!H388="","",'Dépenses sur factures'!H388)</f>
        <v/>
      </c>
      <c r="I388" s="120" t="str">
        <f>IF('Dépenses sur factures'!I388="","",'Dépenses sur factures'!I388)</f>
        <v/>
      </c>
      <c r="J388" s="101"/>
      <c r="K388" s="283" t="str">
        <f t="shared" si="15"/>
        <v/>
      </c>
      <c r="L388" s="283" t="str">
        <f t="shared" si="16"/>
        <v/>
      </c>
      <c r="M388" s="101"/>
      <c r="N388" s="182"/>
      <c r="O388" s="183"/>
      <c r="P388" s="287" t="str">
        <f>IF(AND(OR(J388="KO",M388&lt;&gt;""),OR(J388="",K388="",L388="")),Listes!$A$68,IF(AND(M388="",J388&lt;&gt;""),Listes!$A$69,IF(AND(I388&lt;M388,O388=""),Listes!$A$70,IF(AND(L388&lt;K388,O388=""),Listes!$A$71,IF(AND(M388&lt;&gt;"",M388&lt;I388,N388=""),Listes!$A$72,IF(AND(Q388="",OR(J388&lt;&gt;"",K388&lt;&gt;"",L388&lt;&gt;"")),Listes!$A$73,""))))))</f>
        <v/>
      </c>
      <c r="Q388" s="277"/>
      <c r="R388" s="317">
        <f t="shared" si="17"/>
        <v>0</v>
      </c>
    </row>
    <row r="389" spans="1:18" ht="24.75" customHeight="1" x14ac:dyDescent="0.25">
      <c r="A389" s="121">
        <v>383</v>
      </c>
      <c r="B389" s="118" t="str">
        <f>IF('Dépenses sur factures'!B389="","",'Dépenses sur factures'!B389)</f>
        <v/>
      </c>
      <c r="C389" s="186" t="str">
        <f>IF('Dépenses sur factures'!C389="","",'Dépenses sur factures'!C389)</f>
        <v/>
      </c>
      <c r="D389" s="186" t="str">
        <f>IF('Dépenses sur factures'!D389="","",'Dépenses sur factures'!D389)</f>
        <v/>
      </c>
      <c r="E389" s="118" t="str">
        <f>IF('Dépenses sur factures'!E389="","",'Dépenses sur factures'!E389)</f>
        <v/>
      </c>
      <c r="F389" s="118" t="str">
        <f>IF('Dépenses sur factures'!F389="","",'Dépenses sur factures'!F389)</f>
        <v/>
      </c>
      <c r="G389" s="282" t="str">
        <f>IF('Dépenses sur factures'!G389="","",'Dépenses sur factures'!G389)</f>
        <v/>
      </c>
      <c r="H389" s="282" t="str">
        <f>IF('Dépenses sur factures'!H389="","",'Dépenses sur factures'!H389)</f>
        <v/>
      </c>
      <c r="I389" s="120" t="str">
        <f>IF('Dépenses sur factures'!I389="","",'Dépenses sur factures'!I389)</f>
        <v/>
      </c>
      <c r="J389" s="101"/>
      <c r="K389" s="283" t="str">
        <f t="shared" si="15"/>
        <v/>
      </c>
      <c r="L389" s="283" t="str">
        <f t="shared" si="16"/>
        <v/>
      </c>
      <c r="M389" s="101"/>
      <c r="N389" s="182"/>
      <c r="O389" s="183"/>
      <c r="P389" s="287" t="str">
        <f>IF(AND(OR(J389="KO",M389&lt;&gt;""),OR(J389="",K389="",L389="")),Listes!$A$68,IF(AND(M389="",J389&lt;&gt;""),Listes!$A$69,IF(AND(I389&lt;M389,O389=""),Listes!$A$70,IF(AND(L389&lt;K389,O389=""),Listes!$A$71,IF(AND(M389&lt;&gt;"",M389&lt;I389,N389=""),Listes!$A$72,IF(AND(Q389="",OR(J389&lt;&gt;"",K389&lt;&gt;"",L389&lt;&gt;"")),Listes!$A$73,""))))))</f>
        <v/>
      </c>
      <c r="Q389" s="277"/>
      <c r="R389" s="317">
        <f t="shared" si="17"/>
        <v>0</v>
      </c>
    </row>
    <row r="390" spans="1:18" ht="24.75" customHeight="1" x14ac:dyDescent="0.25">
      <c r="A390" s="121">
        <v>384</v>
      </c>
      <c r="B390" s="118" t="str">
        <f>IF('Dépenses sur factures'!B390="","",'Dépenses sur factures'!B390)</f>
        <v/>
      </c>
      <c r="C390" s="186" t="str">
        <f>IF('Dépenses sur factures'!C390="","",'Dépenses sur factures'!C390)</f>
        <v/>
      </c>
      <c r="D390" s="186" t="str">
        <f>IF('Dépenses sur factures'!D390="","",'Dépenses sur factures'!D390)</f>
        <v/>
      </c>
      <c r="E390" s="118" t="str">
        <f>IF('Dépenses sur factures'!E390="","",'Dépenses sur factures'!E390)</f>
        <v/>
      </c>
      <c r="F390" s="118" t="str">
        <f>IF('Dépenses sur factures'!F390="","",'Dépenses sur factures'!F390)</f>
        <v/>
      </c>
      <c r="G390" s="282" t="str">
        <f>IF('Dépenses sur factures'!G390="","",'Dépenses sur factures'!G390)</f>
        <v/>
      </c>
      <c r="H390" s="282" t="str">
        <f>IF('Dépenses sur factures'!H390="","",'Dépenses sur factures'!H390)</f>
        <v/>
      </c>
      <c r="I390" s="120" t="str">
        <f>IF('Dépenses sur factures'!I390="","",'Dépenses sur factures'!I390)</f>
        <v/>
      </c>
      <c r="J390" s="101"/>
      <c r="K390" s="283" t="str">
        <f t="shared" si="15"/>
        <v/>
      </c>
      <c r="L390" s="283" t="str">
        <f t="shared" si="16"/>
        <v/>
      </c>
      <c r="M390" s="101"/>
      <c r="N390" s="182"/>
      <c r="O390" s="183"/>
      <c r="P390" s="287" t="str">
        <f>IF(AND(OR(J390="KO",M390&lt;&gt;""),OR(J390="",K390="",L390="")),Listes!$A$68,IF(AND(M390="",J390&lt;&gt;""),Listes!$A$69,IF(AND(I390&lt;M390,O390=""),Listes!$A$70,IF(AND(L390&lt;K390,O390=""),Listes!$A$71,IF(AND(M390&lt;&gt;"",M390&lt;I390,N390=""),Listes!$A$72,IF(AND(Q390="",OR(J390&lt;&gt;"",K390&lt;&gt;"",L390&lt;&gt;"")),Listes!$A$73,""))))))</f>
        <v/>
      </c>
      <c r="Q390" s="277"/>
      <c r="R390" s="317">
        <f t="shared" si="17"/>
        <v>0</v>
      </c>
    </row>
    <row r="391" spans="1:18" ht="24.75" customHeight="1" x14ac:dyDescent="0.25">
      <c r="A391" s="121">
        <v>385</v>
      </c>
      <c r="B391" s="118" t="str">
        <f>IF('Dépenses sur factures'!B391="","",'Dépenses sur factures'!B391)</f>
        <v/>
      </c>
      <c r="C391" s="186" t="str">
        <f>IF('Dépenses sur factures'!C391="","",'Dépenses sur factures'!C391)</f>
        <v/>
      </c>
      <c r="D391" s="186" t="str">
        <f>IF('Dépenses sur factures'!D391="","",'Dépenses sur factures'!D391)</f>
        <v/>
      </c>
      <c r="E391" s="118" t="str">
        <f>IF('Dépenses sur factures'!E391="","",'Dépenses sur factures'!E391)</f>
        <v/>
      </c>
      <c r="F391" s="118" t="str">
        <f>IF('Dépenses sur factures'!F391="","",'Dépenses sur factures'!F391)</f>
        <v/>
      </c>
      <c r="G391" s="282" t="str">
        <f>IF('Dépenses sur factures'!G391="","",'Dépenses sur factures'!G391)</f>
        <v/>
      </c>
      <c r="H391" s="282" t="str">
        <f>IF('Dépenses sur factures'!H391="","",'Dépenses sur factures'!H391)</f>
        <v/>
      </c>
      <c r="I391" s="120" t="str">
        <f>IF('Dépenses sur factures'!I391="","",'Dépenses sur factures'!I391)</f>
        <v/>
      </c>
      <c r="J391" s="101"/>
      <c r="K391" s="283" t="str">
        <f t="shared" si="15"/>
        <v/>
      </c>
      <c r="L391" s="283" t="str">
        <f t="shared" si="16"/>
        <v/>
      </c>
      <c r="M391" s="101"/>
      <c r="N391" s="182"/>
      <c r="O391" s="183"/>
      <c r="P391" s="287" t="str">
        <f>IF(AND(OR(J391="KO",M391&lt;&gt;""),OR(J391="",K391="",L391="")),Listes!$A$68,IF(AND(M391="",J391&lt;&gt;""),Listes!$A$69,IF(AND(I391&lt;M391,O391=""),Listes!$A$70,IF(AND(L391&lt;K391,O391=""),Listes!$A$71,IF(AND(M391&lt;&gt;"",M391&lt;I391,N391=""),Listes!$A$72,IF(AND(Q391="",OR(J391&lt;&gt;"",K391&lt;&gt;"",L391&lt;&gt;"")),Listes!$A$73,""))))))</f>
        <v/>
      </c>
      <c r="Q391" s="277"/>
      <c r="R391" s="317">
        <f t="shared" si="17"/>
        <v>0</v>
      </c>
    </row>
    <row r="392" spans="1:18" ht="24.75" customHeight="1" x14ac:dyDescent="0.25">
      <c r="A392" s="121">
        <v>386</v>
      </c>
      <c r="B392" s="118" t="str">
        <f>IF('Dépenses sur factures'!B392="","",'Dépenses sur factures'!B392)</f>
        <v/>
      </c>
      <c r="C392" s="186" t="str">
        <f>IF('Dépenses sur factures'!C392="","",'Dépenses sur factures'!C392)</f>
        <v/>
      </c>
      <c r="D392" s="186" t="str">
        <f>IF('Dépenses sur factures'!D392="","",'Dépenses sur factures'!D392)</f>
        <v/>
      </c>
      <c r="E392" s="118" t="str">
        <f>IF('Dépenses sur factures'!E392="","",'Dépenses sur factures'!E392)</f>
        <v/>
      </c>
      <c r="F392" s="118" t="str">
        <f>IF('Dépenses sur factures'!F392="","",'Dépenses sur factures'!F392)</f>
        <v/>
      </c>
      <c r="G392" s="282" t="str">
        <f>IF('Dépenses sur factures'!G392="","",'Dépenses sur factures'!G392)</f>
        <v/>
      </c>
      <c r="H392" s="282" t="str">
        <f>IF('Dépenses sur factures'!H392="","",'Dépenses sur factures'!H392)</f>
        <v/>
      </c>
      <c r="I392" s="120" t="str">
        <f>IF('Dépenses sur factures'!I392="","",'Dépenses sur factures'!I392)</f>
        <v/>
      </c>
      <c r="J392" s="101"/>
      <c r="K392" s="283" t="str">
        <f t="shared" ref="K392:K455" si="18">IF(J392="KO","",IF(J392="","",G392))</f>
        <v/>
      </c>
      <c r="L392" s="283" t="str">
        <f t="shared" ref="L392:L455" si="19">IF(J392="KO","",IF(J392="","",H392))</f>
        <v/>
      </c>
      <c r="M392" s="101"/>
      <c r="N392" s="182"/>
      <c r="O392" s="183"/>
      <c r="P392" s="287" t="str">
        <f>IF(AND(OR(J392="KO",M392&lt;&gt;""),OR(J392="",K392="",L392="")),Listes!$A$68,IF(AND(M392="",J392&lt;&gt;""),Listes!$A$69,IF(AND(I392&lt;M392,O392=""),Listes!$A$70,IF(AND(L392&lt;K392,O392=""),Listes!$A$71,IF(AND(M392&lt;&gt;"",M392&lt;I392,N392=""),Listes!$A$72,IF(AND(Q392="",OR(J392&lt;&gt;"",K392&lt;&gt;"",L392&lt;&gt;"")),Listes!$A$73,""))))))</f>
        <v/>
      </c>
      <c r="Q392" s="277"/>
      <c r="R392" s="317">
        <f t="shared" ref="R392:R455" si="20">IF(AND(B392&lt;&gt;"",Q392&lt;&gt;"Oui"),1,0)</f>
        <v>0</v>
      </c>
    </row>
    <row r="393" spans="1:18" ht="24.75" customHeight="1" x14ac:dyDescent="0.25">
      <c r="A393" s="121">
        <v>387</v>
      </c>
      <c r="B393" s="118" t="str">
        <f>IF('Dépenses sur factures'!B393="","",'Dépenses sur factures'!B393)</f>
        <v/>
      </c>
      <c r="C393" s="186" t="str">
        <f>IF('Dépenses sur factures'!C393="","",'Dépenses sur factures'!C393)</f>
        <v/>
      </c>
      <c r="D393" s="186" t="str">
        <f>IF('Dépenses sur factures'!D393="","",'Dépenses sur factures'!D393)</f>
        <v/>
      </c>
      <c r="E393" s="118" t="str">
        <f>IF('Dépenses sur factures'!E393="","",'Dépenses sur factures'!E393)</f>
        <v/>
      </c>
      <c r="F393" s="118" t="str">
        <f>IF('Dépenses sur factures'!F393="","",'Dépenses sur factures'!F393)</f>
        <v/>
      </c>
      <c r="G393" s="282" t="str">
        <f>IF('Dépenses sur factures'!G393="","",'Dépenses sur factures'!G393)</f>
        <v/>
      </c>
      <c r="H393" s="282" t="str">
        <f>IF('Dépenses sur factures'!H393="","",'Dépenses sur factures'!H393)</f>
        <v/>
      </c>
      <c r="I393" s="120" t="str">
        <f>IF('Dépenses sur factures'!I393="","",'Dépenses sur factures'!I393)</f>
        <v/>
      </c>
      <c r="J393" s="101"/>
      <c r="K393" s="283" t="str">
        <f t="shared" si="18"/>
        <v/>
      </c>
      <c r="L393" s="283" t="str">
        <f t="shared" si="19"/>
        <v/>
      </c>
      <c r="M393" s="101"/>
      <c r="N393" s="182"/>
      <c r="O393" s="183"/>
      <c r="P393" s="287" t="str">
        <f>IF(AND(OR(J393="KO",M393&lt;&gt;""),OR(J393="",K393="",L393="")),Listes!$A$68,IF(AND(M393="",J393&lt;&gt;""),Listes!$A$69,IF(AND(I393&lt;M393,O393=""),Listes!$A$70,IF(AND(L393&lt;K393,O393=""),Listes!$A$71,IF(AND(M393&lt;&gt;"",M393&lt;I393,N393=""),Listes!$A$72,IF(AND(Q393="",OR(J393&lt;&gt;"",K393&lt;&gt;"",L393&lt;&gt;"")),Listes!$A$73,""))))))</f>
        <v/>
      </c>
      <c r="Q393" s="277"/>
      <c r="R393" s="317">
        <f t="shared" si="20"/>
        <v>0</v>
      </c>
    </row>
    <row r="394" spans="1:18" ht="24.75" customHeight="1" x14ac:dyDescent="0.25">
      <c r="A394" s="121">
        <v>388</v>
      </c>
      <c r="B394" s="118" t="str">
        <f>IF('Dépenses sur factures'!B394="","",'Dépenses sur factures'!B394)</f>
        <v/>
      </c>
      <c r="C394" s="186" t="str">
        <f>IF('Dépenses sur factures'!C394="","",'Dépenses sur factures'!C394)</f>
        <v/>
      </c>
      <c r="D394" s="186" t="str">
        <f>IF('Dépenses sur factures'!D394="","",'Dépenses sur factures'!D394)</f>
        <v/>
      </c>
      <c r="E394" s="118" t="str">
        <f>IF('Dépenses sur factures'!E394="","",'Dépenses sur factures'!E394)</f>
        <v/>
      </c>
      <c r="F394" s="118" t="str">
        <f>IF('Dépenses sur factures'!F394="","",'Dépenses sur factures'!F394)</f>
        <v/>
      </c>
      <c r="G394" s="282" t="str">
        <f>IF('Dépenses sur factures'!G394="","",'Dépenses sur factures'!G394)</f>
        <v/>
      </c>
      <c r="H394" s="282" t="str">
        <f>IF('Dépenses sur factures'!H394="","",'Dépenses sur factures'!H394)</f>
        <v/>
      </c>
      <c r="I394" s="120" t="str">
        <f>IF('Dépenses sur factures'!I394="","",'Dépenses sur factures'!I394)</f>
        <v/>
      </c>
      <c r="J394" s="101"/>
      <c r="K394" s="283" t="str">
        <f t="shared" si="18"/>
        <v/>
      </c>
      <c r="L394" s="283" t="str">
        <f t="shared" si="19"/>
        <v/>
      </c>
      <c r="M394" s="101"/>
      <c r="N394" s="182"/>
      <c r="O394" s="183"/>
      <c r="P394" s="287" t="str">
        <f>IF(AND(OR(J394="KO",M394&lt;&gt;""),OR(J394="",K394="",L394="")),Listes!$A$68,IF(AND(M394="",J394&lt;&gt;""),Listes!$A$69,IF(AND(I394&lt;M394,O394=""),Listes!$A$70,IF(AND(L394&lt;K394,O394=""),Listes!$A$71,IF(AND(M394&lt;&gt;"",M394&lt;I394,N394=""),Listes!$A$72,IF(AND(Q394="",OR(J394&lt;&gt;"",K394&lt;&gt;"",L394&lt;&gt;"")),Listes!$A$73,""))))))</f>
        <v/>
      </c>
      <c r="Q394" s="277"/>
      <c r="R394" s="317">
        <f t="shared" si="20"/>
        <v>0</v>
      </c>
    </row>
    <row r="395" spans="1:18" ht="24.75" customHeight="1" x14ac:dyDescent="0.25">
      <c r="A395" s="121">
        <v>389</v>
      </c>
      <c r="B395" s="118" t="str">
        <f>IF('Dépenses sur factures'!B395="","",'Dépenses sur factures'!B395)</f>
        <v/>
      </c>
      <c r="C395" s="186" t="str">
        <f>IF('Dépenses sur factures'!C395="","",'Dépenses sur factures'!C395)</f>
        <v/>
      </c>
      <c r="D395" s="186" t="str">
        <f>IF('Dépenses sur factures'!D395="","",'Dépenses sur factures'!D395)</f>
        <v/>
      </c>
      <c r="E395" s="118" t="str">
        <f>IF('Dépenses sur factures'!E395="","",'Dépenses sur factures'!E395)</f>
        <v/>
      </c>
      <c r="F395" s="118" t="str">
        <f>IF('Dépenses sur factures'!F395="","",'Dépenses sur factures'!F395)</f>
        <v/>
      </c>
      <c r="G395" s="282" t="str">
        <f>IF('Dépenses sur factures'!G395="","",'Dépenses sur factures'!G395)</f>
        <v/>
      </c>
      <c r="H395" s="282" t="str">
        <f>IF('Dépenses sur factures'!H395="","",'Dépenses sur factures'!H395)</f>
        <v/>
      </c>
      <c r="I395" s="120" t="str">
        <f>IF('Dépenses sur factures'!I395="","",'Dépenses sur factures'!I395)</f>
        <v/>
      </c>
      <c r="J395" s="101"/>
      <c r="K395" s="283" t="str">
        <f t="shared" si="18"/>
        <v/>
      </c>
      <c r="L395" s="283" t="str">
        <f t="shared" si="19"/>
        <v/>
      </c>
      <c r="M395" s="101"/>
      <c r="N395" s="182"/>
      <c r="O395" s="183"/>
      <c r="P395" s="287" t="str">
        <f>IF(AND(OR(J395="KO",M395&lt;&gt;""),OR(J395="",K395="",L395="")),Listes!$A$68,IF(AND(M395="",J395&lt;&gt;""),Listes!$A$69,IF(AND(I395&lt;M395,O395=""),Listes!$A$70,IF(AND(L395&lt;K395,O395=""),Listes!$A$71,IF(AND(M395&lt;&gt;"",M395&lt;I395,N395=""),Listes!$A$72,IF(AND(Q395="",OR(J395&lt;&gt;"",K395&lt;&gt;"",L395&lt;&gt;"")),Listes!$A$73,""))))))</f>
        <v/>
      </c>
      <c r="Q395" s="277"/>
      <c r="R395" s="317">
        <f t="shared" si="20"/>
        <v>0</v>
      </c>
    </row>
    <row r="396" spans="1:18" ht="24.75" customHeight="1" x14ac:dyDescent="0.25">
      <c r="A396" s="121">
        <v>390</v>
      </c>
      <c r="B396" s="118" t="str">
        <f>IF('Dépenses sur factures'!B396="","",'Dépenses sur factures'!B396)</f>
        <v/>
      </c>
      <c r="C396" s="186" t="str">
        <f>IF('Dépenses sur factures'!C396="","",'Dépenses sur factures'!C396)</f>
        <v/>
      </c>
      <c r="D396" s="186" t="str">
        <f>IF('Dépenses sur factures'!D396="","",'Dépenses sur factures'!D396)</f>
        <v/>
      </c>
      <c r="E396" s="118" t="str">
        <f>IF('Dépenses sur factures'!E396="","",'Dépenses sur factures'!E396)</f>
        <v/>
      </c>
      <c r="F396" s="118" t="str">
        <f>IF('Dépenses sur factures'!F396="","",'Dépenses sur factures'!F396)</f>
        <v/>
      </c>
      <c r="G396" s="282" t="str">
        <f>IF('Dépenses sur factures'!G396="","",'Dépenses sur factures'!G396)</f>
        <v/>
      </c>
      <c r="H396" s="282" t="str">
        <f>IF('Dépenses sur factures'!H396="","",'Dépenses sur factures'!H396)</f>
        <v/>
      </c>
      <c r="I396" s="120" t="str">
        <f>IF('Dépenses sur factures'!I396="","",'Dépenses sur factures'!I396)</f>
        <v/>
      </c>
      <c r="J396" s="101"/>
      <c r="K396" s="283" t="str">
        <f t="shared" si="18"/>
        <v/>
      </c>
      <c r="L396" s="283" t="str">
        <f t="shared" si="19"/>
        <v/>
      </c>
      <c r="M396" s="101"/>
      <c r="N396" s="182"/>
      <c r="O396" s="183"/>
      <c r="P396" s="287" t="str">
        <f>IF(AND(OR(J396="KO",M396&lt;&gt;""),OR(J396="",K396="",L396="")),Listes!$A$68,IF(AND(M396="",J396&lt;&gt;""),Listes!$A$69,IF(AND(I396&lt;M396,O396=""),Listes!$A$70,IF(AND(L396&lt;K396,O396=""),Listes!$A$71,IF(AND(M396&lt;&gt;"",M396&lt;I396,N396=""),Listes!$A$72,IF(AND(Q396="",OR(J396&lt;&gt;"",K396&lt;&gt;"",L396&lt;&gt;"")),Listes!$A$73,""))))))</f>
        <v/>
      </c>
      <c r="Q396" s="277"/>
      <c r="R396" s="317">
        <f t="shared" si="20"/>
        <v>0</v>
      </c>
    </row>
    <row r="397" spans="1:18" ht="24.75" customHeight="1" x14ac:dyDescent="0.25">
      <c r="A397" s="121">
        <v>391</v>
      </c>
      <c r="B397" s="118" t="str">
        <f>IF('Dépenses sur factures'!B397="","",'Dépenses sur factures'!B397)</f>
        <v/>
      </c>
      <c r="C397" s="186" t="str">
        <f>IF('Dépenses sur factures'!C397="","",'Dépenses sur factures'!C397)</f>
        <v/>
      </c>
      <c r="D397" s="186" t="str">
        <f>IF('Dépenses sur factures'!D397="","",'Dépenses sur factures'!D397)</f>
        <v/>
      </c>
      <c r="E397" s="118" t="str">
        <f>IF('Dépenses sur factures'!E397="","",'Dépenses sur factures'!E397)</f>
        <v/>
      </c>
      <c r="F397" s="118" t="str">
        <f>IF('Dépenses sur factures'!F397="","",'Dépenses sur factures'!F397)</f>
        <v/>
      </c>
      <c r="G397" s="282" t="str">
        <f>IF('Dépenses sur factures'!G397="","",'Dépenses sur factures'!G397)</f>
        <v/>
      </c>
      <c r="H397" s="282" t="str">
        <f>IF('Dépenses sur factures'!H397="","",'Dépenses sur factures'!H397)</f>
        <v/>
      </c>
      <c r="I397" s="120" t="str">
        <f>IF('Dépenses sur factures'!I397="","",'Dépenses sur factures'!I397)</f>
        <v/>
      </c>
      <c r="J397" s="101"/>
      <c r="K397" s="283" t="str">
        <f t="shared" si="18"/>
        <v/>
      </c>
      <c r="L397" s="283" t="str">
        <f t="shared" si="19"/>
        <v/>
      </c>
      <c r="M397" s="101"/>
      <c r="N397" s="182"/>
      <c r="O397" s="183"/>
      <c r="P397" s="287" t="str">
        <f>IF(AND(OR(J397="KO",M397&lt;&gt;""),OR(J397="",K397="",L397="")),Listes!$A$68,IF(AND(M397="",J397&lt;&gt;""),Listes!$A$69,IF(AND(I397&lt;M397,O397=""),Listes!$A$70,IF(AND(L397&lt;K397,O397=""),Listes!$A$71,IF(AND(M397&lt;&gt;"",M397&lt;I397,N397=""),Listes!$A$72,IF(AND(Q397="",OR(J397&lt;&gt;"",K397&lt;&gt;"",L397&lt;&gt;"")),Listes!$A$73,""))))))</f>
        <v/>
      </c>
      <c r="Q397" s="277"/>
      <c r="R397" s="317">
        <f t="shared" si="20"/>
        <v>0</v>
      </c>
    </row>
    <row r="398" spans="1:18" ht="24.75" customHeight="1" x14ac:dyDescent="0.25">
      <c r="A398" s="121">
        <v>392</v>
      </c>
      <c r="B398" s="118" t="str">
        <f>IF('Dépenses sur factures'!B398="","",'Dépenses sur factures'!B398)</f>
        <v/>
      </c>
      <c r="C398" s="186" t="str">
        <f>IF('Dépenses sur factures'!C398="","",'Dépenses sur factures'!C398)</f>
        <v/>
      </c>
      <c r="D398" s="186" t="str">
        <f>IF('Dépenses sur factures'!D398="","",'Dépenses sur factures'!D398)</f>
        <v/>
      </c>
      <c r="E398" s="118" t="str">
        <f>IF('Dépenses sur factures'!E398="","",'Dépenses sur factures'!E398)</f>
        <v/>
      </c>
      <c r="F398" s="118" t="str">
        <f>IF('Dépenses sur factures'!F398="","",'Dépenses sur factures'!F398)</f>
        <v/>
      </c>
      <c r="G398" s="282" t="str">
        <f>IF('Dépenses sur factures'!G398="","",'Dépenses sur factures'!G398)</f>
        <v/>
      </c>
      <c r="H398" s="282" t="str">
        <f>IF('Dépenses sur factures'!H398="","",'Dépenses sur factures'!H398)</f>
        <v/>
      </c>
      <c r="I398" s="120" t="str">
        <f>IF('Dépenses sur factures'!I398="","",'Dépenses sur factures'!I398)</f>
        <v/>
      </c>
      <c r="J398" s="101"/>
      <c r="K398" s="283" t="str">
        <f t="shared" si="18"/>
        <v/>
      </c>
      <c r="L398" s="283" t="str">
        <f t="shared" si="19"/>
        <v/>
      </c>
      <c r="M398" s="101"/>
      <c r="N398" s="182"/>
      <c r="O398" s="183"/>
      <c r="P398" s="287" t="str">
        <f>IF(AND(OR(J398="KO",M398&lt;&gt;""),OR(J398="",K398="",L398="")),Listes!$A$68,IF(AND(M398="",J398&lt;&gt;""),Listes!$A$69,IF(AND(I398&lt;M398,O398=""),Listes!$A$70,IF(AND(L398&lt;K398,O398=""),Listes!$A$71,IF(AND(M398&lt;&gt;"",M398&lt;I398,N398=""),Listes!$A$72,IF(AND(Q398="",OR(J398&lt;&gt;"",K398&lt;&gt;"",L398&lt;&gt;"")),Listes!$A$73,""))))))</f>
        <v/>
      </c>
      <c r="Q398" s="277"/>
      <c r="R398" s="317">
        <f t="shared" si="20"/>
        <v>0</v>
      </c>
    </row>
    <row r="399" spans="1:18" ht="24.75" customHeight="1" x14ac:dyDescent="0.25">
      <c r="A399" s="121">
        <v>393</v>
      </c>
      <c r="B399" s="118" t="str">
        <f>IF('Dépenses sur factures'!B399="","",'Dépenses sur factures'!B399)</f>
        <v/>
      </c>
      <c r="C399" s="186" t="str">
        <f>IF('Dépenses sur factures'!C399="","",'Dépenses sur factures'!C399)</f>
        <v/>
      </c>
      <c r="D399" s="186" t="str">
        <f>IF('Dépenses sur factures'!D399="","",'Dépenses sur factures'!D399)</f>
        <v/>
      </c>
      <c r="E399" s="118" t="str">
        <f>IF('Dépenses sur factures'!E399="","",'Dépenses sur factures'!E399)</f>
        <v/>
      </c>
      <c r="F399" s="118" t="str">
        <f>IF('Dépenses sur factures'!F399="","",'Dépenses sur factures'!F399)</f>
        <v/>
      </c>
      <c r="G399" s="282" t="str">
        <f>IF('Dépenses sur factures'!G399="","",'Dépenses sur factures'!G399)</f>
        <v/>
      </c>
      <c r="H399" s="282" t="str">
        <f>IF('Dépenses sur factures'!H399="","",'Dépenses sur factures'!H399)</f>
        <v/>
      </c>
      <c r="I399" s="120" t="str">
        <f>IF('Dépenses sur factures'!I399="","",'Dépenses sur factures'!I399)</f>
        <v/>
      </c>
      <c r="J399" s="101"/>
      <c r="K399" s="283" t="str">
        <f t="shared" si="18"/>
        <v/>
      </c>
      <c r="L399" s="283" t="str">
        <f t="shared" si="19"/>
        <v/>
      </c>
      <c r="M399" s="101"/>
      <c r="N399" s="182"/>
      <c r="O399" s="183"/>
      <c r="P399" s="287" t="str">
        <f>IF(AND(OR(J399="KO",M399&lt;&gt;""),OR(J399="",K399="",L399="")),Listes!$A$68,IF(AND(M399="",J399&lt;&gt;""),Listes!$A$69,IF(AND(I399&lt;M399,O399=""),Listes!$A$70,IF(AND(L399&lt;K399,O399=""),Listes!$A$71,IF(AND(M399&lt;&gt;"",M399&lt;I399,N399=""),Listes!$A$72,IF(AND(Q399="",OR(J399&lt;&gt;"",K399&lt;&gt;"",L399&lt;&gt;"")),Listes!$A$73,""))))))</f>
        <v/>
      </c>
      <c r="Q399" s="277"/>
      <c r="R399" s="317">
        <f t="shared" si="20"/>
        <v>0</v>
      </c>
    </row>
    <row r="400" spans="1:18" ht="24.75" customHeight="1" x14ac:dyDescent="0.25">
      <c r="A400" s="121">
        <v>394</v>
      </c>
      <c r="B400" s="118" t="str">
        <f>IF('Dépenses sur factures'!B400="","",'Dépenses sur factures'!B400)</f>
        <v/>
      </c>
      <c r="C400" s="186" t="str">
        <f>IF('Dépenses sur factures'!C400="","",'Dépenses sur factures'!C400)</f>
        <v/>
      </c>
      <c r="D400" s="186" t="str">
        <f>IF('Dépenses sur factures'!D400="","",'Dépenses sur factures'!D400)</f>
        <v/>
      </c>
      <c r="E400" s="118" t="str">
        <f>IF('Dépenses sur factures'!E400="","",'Dépenses sur factures'!E400)</f>
        <v/>
      </c>
      <c r="F400" s="118" t="str">
        <f>IF('Dépenses sur factures'!F400="","",'Dépenses sur factures'!F400)</f>
        <v/>
      </c>
      <c r="G400" s="282" t="str">
        <f>IF('Dépenses sur factures'!G400="","",'Dépenses sur factures'!G400)</f>
        <v/>
      </c>
      <c r="H400" s="282" t="str">
        <f>IF('Dépenses sur factures'!H400="","",'Dépenses sur factures'!H400)</f>
        <v/>
      </c>
      <c r="I400" s="120" t="str">
        <f>IF('Dépenses sur factures'!I400="","",'Dépenses sur factures'!I400)</f>
        <v/>
      </c>
      <c r="J400" s="101"/>
      <c r="K400" s="283" t="str">
        <f t="shared" si="18"/>
        <v/>
      </c>
      <c r="L400" s="283" t="str">
        <f t="shared" si="19"/>
        <v/>
      </c>
      <c r="M400" s="101"/>
      <c r="N400" s="182"/>
      <c r="O400" s="183"/>
      <c r="P400" s="287" t="str">
        <f>IF(AND(OR(J400="KO",M400&lt;&gt;""),OR(J400="",K400="",L400="")),Listes!$A$68,IF(AND(M400="",J400&lt;&gt;""),Listes!$A$69,IF(AND(I400&lt;M400,O400=""),Listes!$A$70,IF(AND(L400&lt;K400,O400=""),Listes!$A$71,IF(AND(M400&lt;&gt;"",M400&lt;I400,N400=""),Listes!$A$72,IF(AND(Q400="",OR(J400&lt;&gt;"",K400&lt;&gt;"",L400&lt;&gt;"")),Listes!$A$73,""))))))</f>
        <v/>
      </c>
      <c r="Q400" s="277"/>
      <c r="R400" s="317">
        <f t="shared" si="20"/>
        <v>0</v>
      </c>
    </row>
    <row r="401" spans="1:18" ht="24.75" customHeight="1" x14ac:dyDescent="0.25">
      <c r="A401" s="121">
        <v>395</v>
      </c>
      <c r="B401" s="118" t="str">
        <f>IF('Dépenses sur factures'!B401="","",'Dépenses sur factures'!B401)</f>
        <v/>
      </c>
      <c r="C401" s="186" t="str">
        <f>IF('Dépenses sur factures'!C401="","",'Dépenses sur factures'!C401)</f>
        <v/>
      </c>
      <c r="D401" s="186" t="str">
        <f>IF('Dépenses sur factures'!D401="","",'Dépenses sur factures'!D401)</f>
        <v/>
      </c>
      <c r="E401" s="118" t="str">
        <f>IF('Dépenses sur factures'!E401="","",'Dépenses sur factures'!E401)</f>
        <v/>
      </c>
      <c r="F401" s="118" t="str">
        <f>IF('Dépenses sur factures'!F401="","",'Dépenses sur factures'!F401)</f>
        <v/>
      </c>
      <c r="G401" s="282" t="str">
        <f>IF('Dépenses sur factures'!G401="","",'Dépenses sur factures'!G401)</f>
        <v/>
      </c>
      <c r="H401" s="282" t="str">
        <f>IF('Dépenses sur factures'!H401="","",'Dépenses sur factures'!H401)</f>
        <v/>
      </c>
      <c r="I401" s="120" t="str">
        <f>IF('Dépenses sur factures'!I401="","",'Dépenses sur factures'!I401)</f>
        <v/>
      </c>
      <c r="J401" s="101"/>
      <c r="K401" s="283" t="str">
        <f t="shared" si="18"/>
        <v/>
      </c>
      <c r="L401" s="283" t="str">
        <f t="shared" si="19"/>
        <v/>
      </c>
      <c r="M401" s="101"/>
      <c r="N401" s="182"/>
      <c r="O401" s="183"/>
      <c r="P401" s="287" t="str">
        <f>IF(AND(OR(J401="KO",M401&lt;&gt;""),OR(J401="",K401="",L401="")),Listes!$A$68,IF(AND(M401="",J401&lt;&gt;""),Listes!$A$69,IF(AND(I401&lt;M401,O401=""),Listes!$A$70,IF(AND(L401&lt;K401,O401=""),Listes!$A$71,IF(AND(M401&lt;&gt;"",M401&lt;I401,N401=""),Listes!$A$72,IF(AND(Q401="",OR(J401&lt;&gt;"",K401&lt;&gt;"",L401&lt;&gt;"")),Listes!$A$73,""))))))</f>
        <v/>
      </c>
      <c r="Q401" s="277"/>
      <c r="R401" s="317">
        <f t="shared" si="20"/>
        <v>0</v>
      </c>
    </row>
    <row r="402" spans="1:18" ht="24.75" customHeight="1" x14ac:dyDescent="0.25">
      <c r="A402" s="121">
        <v>396</v>
      </c>
      <c r="B402" s="118" t="str">
        <f>IF('Dépenses sur factures'!B402="","",'Dépenses sur factures'!B402)</f>
        <v/>
      </c>
      <c r="C402" s="186" t="str">
        <f>IF('Dépenses sur factures'!C402="","",'Dépenses sur factures'!C402)</f>
        <v/>
      </c>
      <c r="D402" s="186" t="str">
        <f>IF('Dépenses sur factures'!D402="","",'Dépenses sur factures'!D402)</f>
        <v/>
      </c>
      <c r="E402" s="118" t="str">
        <f>IF('Dépenses sur factures'!E402="","",'Dépenses sur factures'!E402)</f>
        <v/>
      </c>
      <c r="F402" s="118" t="str">
        <f>IF('Dépenses sur factures'!F402="","",'Dépenses sur factures'!F402)</f>
        <v/>
      </c>
      <c r="G402" s="282" t="str">
        <f>IF('Dépenses sur factures'!G402="","",'Dépenses sur factures'!G402)</f>
        <v/>
      </c>
      <c r="H402" s="282" t="str">
        <f>IF('Dépenses sur factures'!H402="","",'Dépenses sur factures'!H402)</f>
        <v/>
      </c>
      <c r="I402" s="120" t="str">
        <f>IF('Dépenses sur factures'!I402="","",'Dépenses sur factures'!I402)</f>
        <v/>
      </c>
      <c r="J402" s="101"/>
      <c r="K402" s="283" t="str">
        <f t="shared" si="18"/>
        <v/>
      </c>
      <c r="L402" s="283" t="str">
        <f t="shared" si="19"/>
        <v/>
      </c>
      <c r="M402" s="101"/>
      <c r="N402" s="182"/>
      <c r="O402" s="183"/>
      <c r="P402" s="287" t="str">
        <f>IF(AND(OR(J402="KO",M402&lt;&gt;""),OR(J402="",K402="",L402="")),Listes!$A$68,IF(AND(M402="",J402&lt;&gt;""),Listes!$A$69,IF(AND(I402&lt;M402,O402=""),Listes!$A$70,IF(AND(L402&lt;K402,O402=""),Listes!$A$71,IF(AND(M402&lt;&gt;"",M402&lt;I402,N402=""),Listes!$A$72,IF(AND(Q402="",OR(J402&lt;&gt;"",K402&lt;&gt;"",L402&lt;&gt;"")),Listes!$A$73,""))))))</f>
        <v/>
      </c>
      <c r="Q402" s="277"/>
      <c r="R402" s="317">
        <f t="shared" si="20"/>
        <v>0</v>
      </c>
    </row>
    <row r="403" spans="1:18" ht="24.75" customHeight="1" x14ac:dyDescent="0.25">
      <c r="A403" s="121">
        <v>397</v>
      </c>
      <c r="B403" s="118" t="str">
        <f>IF('Dépenses sur factures'!B403="","",'Dépenses sur factures'!B403)</f>
        <v/>
      </c>
      <c r="C403" s="186" t="str">
        <f>IF('Dépenses sur factures'!C403="","",'Dépenses sur factures'!C403)</f>
        <v/>
      </c>
      <c r="D403" s="186" t="str">
        <f>IF('Dépenses sur factures'!D403="","",'Dépenses sur factures'!D403)</f>
        <v/>
      </c>
      <c r="E403" s="118" t="str">
        <f>IF('Dépenses sur factures'!E403="","",'Dépenses sur factures'!E403)</f>
        <v/>
      </c>
      <c r="F403" s="118" t="str">
        <f>IF('Dépenses sur factures'!F403="","",'Dépenses sur factures'!F403)</f>
        <v/>
      </c>
      <c r="G403" s="282" t="str">
        <f>IF('Dépenses sur factures'!G403="","",'Dépenses sur factures'!G403)</f>
        <v/>
      </c>
      <c r="H403" s="282" t="str">
        <f>IF('Dépenses sur factures'!H403="","",'Dépenses sur factures'!H403)</f>
        <v/>
      </c>
      <c r="I403" s="120" t="str">
        <f>IF('Dépenses sur factures'!I403="","",'Dépenses sur factures'!I403)</f>
        <v/>
      </c>
      <c r="J403" s="101"/>
      <c r="K403" s="283" t="str">
        <f t="shared" si="18"/>
        <v/>
      </c>
      <c r="L403" s="283" t="str">
        <f t="shared" si="19"/>
        <v/>
      </c>
      <c r="M403" s="101"/>
      <c r="N403" s="182"/>
      <c r="O403" s="183"/>
      <c r="P403" s="287" t="str">
        <f>IF(AND(OR(J403="KO",M403&lt;&gt;""),OR(J403="",K403="",L403="")),Listes!$A$68,IF(AND(M403="",J403&lt;&gt;""),Listes!$A$69,IF(AND(I403&lt;M403,O403=""),Listes!$A$70,IF(AND(L403&lt;K403,O403=""),Listes!$A$71,IF(AND(M403&lt;&gt;"",M403&lt;I403,N403=""),Listes!$A$72,IF(AND(Q403="",OR(J403&lt;&gt;"",K403&lt;&gt;"",L403&lt;&gt;"")),Listes!$A$73,""))))))</f>
        <v/>
      </c>
      <c r="Q403" s="277"/>
      <c r="R403" s="317">
        <f t="shared" si="20"/>
        <v>0</v>
      </c>
    </row>
    <row r="404" spans="1:18" ht="24.75" customHeight="1" x14ac:dyDescent="0.25">
      <c r="A404" s="121">
        <v>398</v>
      </c>
      <c r="B404" s="118" t="str">
        <f>IF('Dépenses sur factures'!B404="","",'Dépenses sur factures'!B404)</f>
        <v/>
      </c>
      <c r="C404" s="186" t="str">
        <f>IF('Dépenses sur factures'!C404="","",'Dépenses sur factures'!C404)</f>
        <v/>
      </c>
      <c r="D404" s="186" t="str">
        <f>IF('Dépenses sur factures'!D404="","",'Dépenses sur factures'!D404)</f>
        <v/>
      </c>
      <c r="E404" s="118" t="str">
        <f>IF('Dépenses sur factures'!E404="","",'Dépenses sur factures'!E404)</f>
        <v/>
      </c>
      <c r="F404" s="118" t="str">
        <f>IF('Dépenses sur factures'!F404="","",'Dépenses sur factures'!F404)</f>
        <v/>
      </c>
      <c r="G404" s="282" t="str">
        <f>IF('Dépenses sur factures'!G404="","",'Dépenses sur factures'!G404)</f>
        <v/>
      </c>
      <c r="H404" s="282" t="str">
        <f>IF('Dépenses sur factures'!H404="","",'Dépenses sur factures'!H404)</f>
        <v/>
      </c>
      <c r="I404" s="120" t="str">
        <f>IF('Dépenses sur factures'!I404="","",'Dépenses sur factures'!I404)</f>
        <v/>
      </c>
      <c r="J404" s="101"/>
      <c r="K404" s="283" t="str">
        <f t="shared" si="18"/>
        <v/>
      </c>
      <c r="L404" s="283" t="str">
        <f t="shared" si="19"/>
        <v/>
      </c>
      <c r="M404" s="101"/>
      <c r="N404" s="182"/>
      <c r="O404" s="183"/>
      <c r="P404" s="287" t="str">
        <f>IF(AND(OR(J404="KO",M404&lt;&gt;""),OR(J404="",K404="",L404="")),Listes!$A$68,IF(AND(M404="",J404&lt;&gt;""),Listes!$A$69,IF(AND(I404&lt;M404,O404=""),Listes!$A$70,IF(AND(L404&lt;K404,O404=""),Listes!$A$71,IF(AND(M404&lt;&gt;"",M404&lt;I404,N404=""),Listes!$A$72,IF(AND(Q404="",OR(J404&lt;&gt;"",K404&lt;&gt;"",L404&lt;&gt;"")),Listes!$A$73,""))))))</f>
        <v/>
      </c>
      <c r="Q404" s="277"/>
      <c r="R404" s="317">
        <f t="shared" si="20"/>
        <v>0</v>
      </c>
    </row>
    <row r="405" spans="1:18" ht="24.75" customHeight="1" x14ac:dyDescent="0.25">
      <c r="A405" s="121">
        <v>399</v>
      </c>
      <c r="B405" s="118" t="str">
        <f>IF('Dépenses sur factures'!B405="","",'Dépenses sur factures'!B405)</f>
        <v/>
      </c>
      <c r="C405" s="186" t="str">
        <f>IF('Dépenses sur factures'!C405="","",'Dépenses sur factures'!C405)</f>
        <v/>
      </c>
      <c r="D405" s="186" t="str">
        <f>IF('Dépenses sur factures'!D405="","",'Dépenses sur factures'!D405)</f>
        <v/>
      </c>
      <c r="E405" s="118" t="str">
        <f>IF('Dépenses sur factures'!E405="","",'Dépenses sur factures'!E405)</f>
        <v/>
      </c>
      <c r="F405" s="118" t="str">
        <f>IF('Dépenses sur factures'!F405="","",'Dépenses sur factures'!F405)</f>
        <v/>
      </c>
      <c r="G405" s="282" t="str">
        <f>IF('Dépenses sur factures'!G405="","",'Dépenses sur factures'!G405)</f>
        <v/>
      </c>
      <c r="H405" s="282" t="str">
        <f>IF('Dépenses sur factures'!H405="","",'Dépenses sur factures'!H405)</f>
        <v/>
      </c>
      <c r="I405" s="120" t="str">
        <f>IF('Dépenses sur factures'!I405="","",'Dépenses sur factures'!I405)</f>
        <v/>
      </c>
      <c r="J405" s="101"/>
      <c r="K405" s="283" t="str">
        <f t="shared" si="18"/>
        <v/>
      </c>
      <c r="L405" s="283" t="str">
        <f t="shared" si="19"/>
        <v/>
      </c>
      <c r="M405" s="101"/>
      <c r="N405" s="182"/>
      <c r="O405" s="183"/>
      <c r="P405" s="287" t="str">
        <f>IF(AND(OR(J405="KO",M405&lt;&gt;""),OR(J405="",K405="",L405="")),Listes!$A$68,IF(AND(M405="",J405&lt;&gt;""),Listes!$A$69,IF(AND(I405&lt;M405,O405=""),Listes!$A$70,IF(AND(L405&lt;K405,O405=""),Listes!$A$71,IF(AND(M405&lt;&gt;"",M405&lt;I405,N405=""),Listes!$A$72,IF(AND(Q405="",OR(J405&lt;&gt;"",K405&lt;&gt;"",L405&lt;&gt;"")),Listes!$A$73,""))))))</f>
        <v/>
      </c>
      <c r="Q405" s="277"/>
      <c r="R405" s="317">
        <f t="shared" si="20"/>
        <v>0</v>
      </c>
    </row>
    <row r="406" spans="1:18" ht="24.75" customHeight="1" x14ac:dyDescent="0.25">
      <c r="A406" s="121">
        <v>400</v>
      </c>
      <c r="B406" s="118" t="str">
        <f>IF('Dépenses sur factures'!B406="","",'Dépenses sur factures'!B406)</f>
        <v/>
      </c>
      <c r="C406" s="186" t="str">
        <f>IF('Dépenses sur factures'!C406="","",'Dépenses sur factures'!C406)</f>
        <v/>
      </c>
      <c r="D406" s="186" t="str">
        <f>IF('Dépenses sur factures'!D406="","",'Dépenses sur factures'!D406)</f>
        <v/>
      </c>
      <c r="E406" s="118" t="str">
        <f>IF('Dépenses sur factures'!E406="","",'Dépenses sur factures'!E406)</f>
        <v/>
      </c>
      <c r="F406" s="118" t="str">
        <f>IF('Dépenses sur factures'!F406="","",'Dépenses sur factures'!F406)</f>
        <v/>
      </c>
      <c r="G406" s="282" t="str">
        <f>IF('Dépenses sur factures'!G406="","",'Dépenses sur factures'!G406)</f>
        <v/>
      </c>
      <c r="H406" s="282" t="str">
        <f>IF('Dépenses sur factures'!H406="","",'Dépenses sur factures'!H406)</f>
        <v/>
      </c>
      <c r="I406" s="120" t="str">
        <f>IF('Dépenses sur factures'!I406="","",'Dépenses sur factures'!I406)</f>
        <v/>
      </c>
      <c r="J406" s="101"/>
      <c r="K406" s="283" t="str">
        <f t="shared" si="18"/>
        <v/>
      </c>
      <c r="L406" s="283" t="str">
        <f t="shared" si="19"/>
        <v/>
      </c>
      <c r="M406" s="101"/>
      <c r="N406" s="182"/>
      <c r="O406" s="183"/>
      <c r="P406" s="287" t="str">
        <f>IF(AND(OR(J406="KO",M406&lt;&gt;""),OR(J406="",K406="",L406="")),Listes!$A$68,IF(AND(M406="",J406&lt;&gt;""),Listes!$A$69,IF(AND(I406&lt;M406,O406=""),Listes!$A$70,IF(AND(L406&lt;K406,O406=""),Listes!$A$71,IF(AND(M406&lt;&gt;"",M406&lt;I406,N406=""),Listes!$A$72,IF(AND(Q406="",OR(J406&lt;&gt;"",K406&lt;&gt;"",L406&lt;&gt;"")),Listes!$A$73,""))))))</f>
        <v/>
      </c>
      <c r="Q406" s="277"/>
      <c r="R406" s="317">
        <f t="shared" si="20"/>
        <v>0</v>
      </c>
    </row>
    <row r="407" spans="1:18" ht="24.75" customHeight="1" x14ac:dyDescent="0.25">
      <c r="A407" s="121">
        <v>401</v>
      </c>
      <c r="B407" s="118" t="str">
        <f>IF('Dépenses sur factures'!B407="","",'Dépenses sur factures'!B407)</f>
        <v/>
      </c>
      <c r="C407" s="186" t="str">
        <f>IF('Dépenses sur factures'!C407="","",'Dépenses sur factures'!C407)</f>
        <v/>
      </c>
      <c r="D407" s="186" t="str">
        <f>IF('Dépenses sur factures'!D407="","",'Dépenses sur factures'!D407)</f>
        <v/>
      </c>
      <c r="E407" s="118" t="str">
        <f>IF('Dépenses sur factures'!E407="","",'Dépenses sur factures'!E407)</f>
        <v/>
      </c>
      <c r="F407" s="118" t="str">
        <f>IF('Dépenses sur factures'!F407="","",'Dépenses sur factures'!F407)</f>
        <v/>
      </c>
      <c r="G407" s="282" t="str">
        <f>IF('Dépenses sur factures'!G407="","",'Dépenses sur factures'!G407)</f>
        <v/>
      </c>
      <c r="H407" s="282" t="str">
        <f>IF('Dépenses sur factures'!H407="","",'Dépenses sur factures'!H407)</f>
        <v/>
      </c>
      <c r="I407" s="120" t="str">
        <f>IF('Dépenses sur factures'!I407="","",'Dépenses sur factures'!I407)</f>
        <v/>
      </c>
      <c r="J407" s="101"/>
      <c r="K407" s="283" t="str">
        <f t="shared" si="18"/>
        <v/>
      </c>
      <c r="L407" s="283" t="str">
        <f t="shared" si="19"/>
        <v/>
      </c>
      <c r="M407" s="101"/>
      <c r="N407" s="182"/>
      <c r="O407" s="183"/>
      <c r="P407" s="287" t="str">
        <f>IF(AND(OR(J407="KO",M407&lt;&gt;""),OR(J407="",K407="",L407="")),Listes!$A$68,IF(AND(M407="",J407&lt;&gt;""),Listes!$A$69,IF(AND(I407&lt;M407,O407=""),Listes!$A$70,IF(AND(L407&lt;K407,O407=""),Listes!$A$71,IF(AND(M407&lt;&gt;"",M407&lt;I407,N407=""),Listes!$A$72,IF(AND(Q407="",OR(J407&lt;&gt;"",K407&lt;&gt;"",L407&lt;&gt;"")),Listes!$A$73,""))))))</f>
        <v/>
      </c>
      <c r="Q407" s="277"/>
      <c r="R407" s="317">
        <f t="shared" si="20"/>
        <v>0</v>
      </c>
    </row>
    <row r="408" spans="1:18" ht="24.75" customHeight="1" x14ac:dyDescent="0.25">
      <c r="A408" s="121">
        <v>402</v>
      </c>
      <c r="B408" s="118" t="str">
        <f>IF('Dépenses sur factures'!B408="","",'Dépenses sur factures'!B408)</f>
        <v/>
      </c>
      <c r="C408" s="186" t="str">
        <f>IF('Dépenses sur factures'!C408="","",'Dépenses sur factures'!C408)</f>
        <v/>
      </c>
      <c r="D408" s="186" t="str">
        <f>IF('Dépenses sur factures'!D408="","",'Dépenses sur factures'!D408)</f>
        <v/>
      </c>
      <c r="E408" s="118" t="str">
        <f>IF('Dépenses sur factures'!E408="","",'Dépenses sur factures'!E408)</f>
        <v/>
      </c>
      <c r="F408" s="118" t="str">
        <f>IF('Dépenses sur factures'!F408="","",'Dépenses sur factures'!F408)</f>
        <v/>
      </c>
      <c r="G408" s="282" t="str">
        <f>IF('Dépenses sur factures'!G408="","",'Dépenses sur factures'!G408)</f>
        <v/>
      </c>
      <c r="H408" s="282" t="str">
        <f>IF('Dépenses sur factures'!H408="","",'Dépenses sur factures'!H408)</f>
        <v/>
      </c>
      <c r="I408" s="120" t="str">
        <f>IF('Dépenses sur factures'!I408="","",'Dépenses sur factures'!I408)</f>
        <v/>
      </c>
      <c r="J408" s="101"/>
      <c r="K408" s="283" t="str">
        <f t="shared" si="18"/>
        <v/>
      </c>
      <c r="L408" s="283" t="str">
        <f t="shared" si="19"/>
        <v/>
      </c>
      <c r="M408" s="101"/>
      <c r="N408" s="182"/>
      <c r="O408" s="183"/>
      <c r="P408" s="287" t="str">
        <f>IF(AND(OR(J408="KO",M408&lt;&gt;""),OR(J408="",K408="",L408="")),Listes!$A$68,IF(AND(M408="",J408&lt;&gt;""),Listes!$A$69,IF(AND(I408&lt;M408,O408=""),Listes!$A$70,IF(AND(L408&lt;K408,O408=""),Listes!$A$71,IF(AND(M408&lt;&gt;"",M408&lt;I408,N408=""),Listes!$A$72,IF(AND(Q408="",OR(J408&lt;&gt;"",K408&lt;&gt;"",L408&lt;&gt;"")),Listes!$A$73,""))))))</f>
        <v/>
      </c>
      <c r="Q408" s="277"/>
      <c r="R408" s="317">
        <f t="shared" si="20"/>
        <v>0</v>
      </c>
    </row>
    <row r="409" spans="1:18" ht="24.75" customHeight="1" x14ac:dyDescent="0.25">
      <c r="A409" s="121">
        <v>403</v>
      </c>
      <c r="B409" s="118" t="str">
        <f>IF('Dépenses sur factures'!B409="","",'Dépenses sur factures'!B409)</f>
        <v/>
      </c>
      <c r="C409" s="186" t="str">
        <f>IF('Dépenses sur factures'!C409="","",'Dépenses sur factures'!C409)</f>
        <v/>
      </c>
      <c r="D409" s="186" t="str">
        <f>IF('Dépenses sur factures'!D409="","",'Dépenses sur factures'!D409)</f>
        <v/>
      </c>
      <c r="E409" s="118" t="str">
        <f>IF('Dépenses sur factures'!E409="","",'Dépenses sur factures'!E409)</f>
        <v/>
      </c>
      <c r="F409" s="118" t="str">
        <f>IF('Dépenses sur factures'!F409="","",'Dépenses sur factures'!F409)</f>
        <v/>
      </c>
      <c r="G409" s="282" t="str">
        <f>IF('Dépenses sur factures'!G409="","",'Dépenses sur factures'!G409)</f>
        <v/>
      </c>
      <c r="H409" s="282" t="str">
        <f>IF('Dépenses sur factures'!H409="","",'Dépenses sur factures'!H409)</f>
        <v/>
      </c>
      <c r="I409" s="120" t="str">
        <f>IF('Dépenses sur factures'!I409="","",'Dépenses sur factures'!I409)</f>
        <v/>
      </c>
      <c r="J409" s="101"/>
      <c r="K409" s="283" t="str">
        <f t="shared" si="18"/>
        <v/>
      </c>
      <c r="L409" s="283" t="str">
        <f t="shared" si="19"/>
        <v/>
      </c>
      <c r="M409" s="101"/>
      <c r="N409" s="182"/>
      <c r="O409" s="183"/>
      <c r="P409" s="287" t="str">
        <f>IF(AND(OR(J409="KO",M409&lt;&gt;""),OR(J409="",K409="",L409="")),Listes!$A$68,IF(AND(M409="",J409&lt;&gt;""),Listes!$A$69,IF(AND(I409&lt;M409,O409=""),Listes!$A$70,IF(AND(L409&lt;K409,O409=""),Listes!$A$71,IF(AND(M409&lt;&gt;"",M409&lt;I409,N409=""),Listes!$A$72,IF(AND(Q409="",OR(J409&lt;&gt;"",K409&lt;&gt;"",L409&lt;&gt;"")),Listes!$A$73,""))))))</f>
        <v/>
      </c>
      <c r="Q409" s="277"/>
      <c r="R409" s="317">
        <f t="shared" si="20"/>
        <v>0</v>
      </c>
    </row>
    <row r="410" spans="1:18" ht="24.75" customHeight="1" x14ac:dyDescent="0.25">
      <c r="A410" s="121">
        <v>404</v>
      </c>
      <c r="B410" s="118" t="str">
        <f>IF('Dépenses sur factures'!B410="","",'Dépenses sur factures'!B410)</f>
        <v/>
      </c>
      <c r="C410" s="186" t="str">
        <f>IF('Dépenses sur factures'!C410="","",'Dépenses sur factures'!C410)</f>
        <v/>
      </c>
      <c r="D410" s="186" t="str">
        <f>IF('Dépenses sur factures'!D410="","",'Dépenses sur factures'!D410)</f>
        <v/>
      </c>
      <c r="E410" s="118" t="str">
        <f>IF('Dépenses sur factures'!E410="","",'Dépenses sur factures'!E410)</f>
        <v/>
      </c>
      <c r="F410" s="118" t="str">
        <f>IF('Dépenses sur factures'!F410="","",'Dépenses sur factures'!F410)</f>
        <v/>
      </c>
      <c r="G410" s="282" t="str">
        <f>IF('Dépenses sur factures'!G410="","",'Dépenses sur factures'!G410)</f>
        <v/>
      </c>
      <c r="H410" s="282" t="str">
        <f>IF('Dépenses sur factures'!H410="","",'Dépenses sur factures'!H410)</f>
        <v/>
      </c>
      <c r="I410" s="120" t="str">
        <f>IF('Dépenses sur factures'!I410="","",'Dépenses sur factures'!I410)</f>
        <v/>
      </c>
      <c r="J410" s="101"/>
      <c r="K410" s="283" t="str">
        <f t="shared" si="18"/>
        <v/>
      </c>
      <c r="L410" s="283" t="str">
        <f t="shared" si="19"/>
        <v/>
      </c>
      <c r="M410" s="101"/>
      <c r="N410" s="182"/>
      <c r="O410" s="183"/>
      <c r="P410" s="287" t="str">
        <f>IF(AND(OR(J410="KO",M410&lt;&gt;""),OR(J410="",K410="",L410="")),Listes!$A$68,IF(AND(M410="",J410&lt;&gt;""),Listes!$A$69,IF(AND(I410&lt;M410,O410=""),Listes!$A$70,IF(AND(L410&lt;K410,O410=""),Listes!$A$71,IF(AND(M410&lt;&gt;"",M410&lt;I410,N410=""),Listes!$A$72,IF(AND(Q410="",OR(J410&lt;&gt;"",K410&lt;&gt;"",L410&lt;&gt;"")),Listes!$A$73,""))))))</f>
        <v/>
      </c>
      <c r="Q410" s="277"/>
      <c r="R410" s="317">
        <f t="shared" si="20"/>
        <v>0</v>
      </c>
    </row>
    <row r="411" spans="1:18" ht="24.75" customHeight="1" x14ac:dyDescent="0.25">
      <c r="A411" s="121">
        <v>405</v>
      </c>
      <c r="B411" s="118" t="str">
        <f>IF('Dépenses sur factures'!B411="","",'Dépenses sur factures'!B411)</f>
        <v/>
      </c>
      <c r="C411" s="186" t="str">
        <f>IF('Dépenses sur factures'!C411="","",'Dépenses sur factures'!C411)</f>
        <v/>
      </c>
      <c r="D411" s="186" t="str">
        <f>IF('Dépenses sur factures'!D411="","",'Dépenses sur factures'!D411)</f>
        <v/>
      </c>
      <c r="E411" s="118" t="str">
        <f>IF('Dépenses sur factures'!E411="","",'Dépenses sur factures'!E411)</f>
        <v/>
      </c>
      <c r="F411" s="118" t="str">
        <f>IF('Dépenses sur factures'!F411="","",'Dépenses sur factures'!F411)</f>
        <v/>
      </c>
      <c r="G411" s="282" t="str">
        <f>IF('Dépenses sur factures'!G411="","",'Dépenses sur factures'!G411)</f>
        <v/>
      </c>
      <c r="H411" s="282" t="str">
        <f>IF('Dépenses sur factures'!H411="","",'Dépenses sur factures'!H411)</f>
        <v/>
      </c>
      <c r="I411" s="120" t="str">
        <f>IF('Dépenses sur factures'!I411="","",'Dépenses sur factures'!I411)</f>
        <v/>
      </c>
      <c r="J411" s="101"/>
      <c r="K411" s="283" t="str">
        <f t="shared" si="18"/>
        <v/>
      </c>
      <c r="L411" s="283" t="str">
        <f t="shared" si="19"/>
        <v/>
      </c>
      <c r="M411" s="101"/>
      <c r="N411" s="182"/>
      <c r="O411" s="183"/>
      <c r="P411" s="287" t="str">
        <f>IF(AND(OR(J411="KO",M411&lt;&gt;""),OR(J411="",K411="",L411="")),Listes!$A$68,IF(AND(M411="",J411&lt;&gt;""),Listes!$A$69,IF(AND(I411&lt;M411,O411=""),Listes!$A$70,IF(AND(L411&lt;K411,O411=""),Listes!$A$71,IF(AND(M411&lt;&gt;"",M411&lt;I411,N411=""),Listes!$A$72,IF(AND(Q411="",OR(J411&lt;&gt;"",K411&lt;&gt;"",L411&lt;&gt;"")),Listes!$A$73,""))))))</f>
        <v/>
      </c>
      <c r="Q411" s="277"/>
      <c r="R411" s="317">
        <f t="shared" si="20"/>
        <v>0</v>
      </c>
    </row>
    <row r="412" spans="1:18" ht="24.75" customHeight="1" x14ac:dyDescent="0.25">
      <c r="A412" s="121">
        <v>406</v>
      </c>
      <c r="B412" s="118" t="str">
        <f>IF('Dépenses sur factures'!B412="","",'Dépenses sur factures'!B412)</f>
        <v/>
      </c>
      <c r="C412" s="186" t="str">
        <f>IF('Dépenses sur factures'!C412="","",'Dépenses sur factures'!C412)</f>
        <v/>
      </c>
      <c r="D412" s="186" t="str">
        <f>IF('Dépenses sur factures'!D412="","",'Dépenses sur factures'!D412)</f>
        <v/>
      </c>
      <c r="E412" s="118" t="str">
        <f>IF('Dépenses sur factures'!E412="","",'Dépenses sur factures'!E412)</f>
        <v/>
      </c>
      <c r="F412" s="118" t="str">
        <f>IF('Dépenses sur factures'!F412="","",'Dépenses sur factures'!F412)</f>
        <v/>
      </c>
      <c r="G412" s="282" t="str">
        <f>IF('Dépenses sur factures'!G412="","",'Dépenses sur factures'!G412)</f>
        <v/>
      </c>
      <c r="H412" s="282" t="str">
        <f>IF('Dépenses sur factures'!H412="","",'Dépenses sur factures'!H412)</f>
        <v/>
      </c>
      <c r="I412" s="120" t="str">
        <f>IF('Dépenses sur factures'!I412="","",'Dépenses sur factures'!I412)</f>
        <v/>
      </c>
      <c r="J412" s="101"/>
      <c r="K412" s="283" t="str">
        <f t="shared" si="18"/>
        <v/>
      </c>
      <c r="L412" s="283" t="str">
        <f t="shared" si="19"/>
        <v/>
      </c>
      <c r="M412" s="101"/>
      <c r="N412" s="182"/>
      <c r="O412" s="183"/>
      <c r="P412" s="287" t="str">
        <f>IF(AND(OR(J412="KO",M412&lt;&gt;""),OR(J412="",K412="",L412="")),Listes!$A$68,IF(AND(M412="",J412&lt;&gt;""),Listes!$A$69,IF(AND(I412&lt;M412,O412=""),Listes!$A$70,IF(AND(L412&lt;K412,O412=""),Listes!$A$71,IF(AND(M412&lt;&gt;"",M412&lt;I412,N412=""),Listes!$A$72,IF(AND(Q412="",OR(J412&lt;&gt;"",K412&lt;&gt;"",L412&lt;&gt;"")),Listes!$A$73,""))))))</f>
        <v/>
      </c>
      <c r="Q412" s="277"/>
      <c r="R412" s="317">
        <f t="shared" si="20"/>
        <v>0</v>
      </c>
    </row>
    <row r="413" spans="1:18" ht="24.75" customHeight="1" x14ac:dyDescent="0.25">
      <c r="A413" s="121">
        <v>407</v>
      </c>
      <c r="B413" s="118" t="str">
        <f>IF('Dépenses sur factures'!B413="","",'Dépenses sur factures'!B413)</f>
        <v/>
      </c>
      <c r="C413" s="186" t="str">
        <f>IF('Dépenses sur factures'!C413="","",'Dépenses sur factures'!C413)</f>
        <v/>
      </c>
      <c r="D413" s="186" t="str">
        <f>IF('Dépenses sur factures'!D413="","",'Dépenses sur factures'!D413)</f>
        <v/>
      </c>
      <c r="E413" s="118" t="str">
        <f>IF('Dépenses sur factures'!E413="","",'Dépenses sur factures'!E413)</f>
        <v/>
      </c>
      <c r="F413" s="118" t="str">
        <f>IF('Dépenses sur factures'!F413="","",'Dépenses sur factures'!F413)</f>
        <v/>
      </c>
      <c r="G413" s="282" t="str">
        <f>IF('Dépenses sur factures'!G413="","",'Dépenses sur factures'!G413)</f>
        <v/>
      </c>
      <c r="H413" s="282" t="str">
        <f>IF('Dépenses sur factures'!H413="","",'Dépenses sur factures'!H413)</f>
        <v/>
      </c>
      <c r="I413" s="120" t="str">
        <f>IF('Dépenses sur factures'!I413="","",'Dépenses sur factures'!I413)</f>
        <v/>
      </c>
      <c r="J413" s="101"/>
      <c r="K413" s="283" t="str">
        <f t="shared" si="18"/>
        <v/>
      </c>
      <c r="L413" s="283" t="str">
        <f t="shared" si="19"/>
        <v/>
      </c>
      <c r="M413" s="101"/>
      <c r="N413" s="182"/>
      <c r="O413" s="183"/>
      <c r="P413" s="287" t="str">
        <f>IF(AND(OR(J413="KO",M413&lt;&gt;""),OR(J413="",K413="",L413="")),Listes!$A$68,IF(AND(M413="",J413&lt;&gt;""),Listes!$A$69,IF(AND(I413&lt;M413,O413=""),Listes!$A$70,IF(AND(L413&lt;K413,O413=""),Listes!$A$71,IF(AND(M413&lt;&gt;"",M413&lt;I413,N413=""),Listes!$A$72,IF(AND(Q413="",OR(J413&lt;&gt;"",K413&lt;&gt;"",L413&lt;&gt;"")),Listes!$A$73,""))))))</f>
        <v/>
      </c>
      <c r="Q413" s="277"/>
      <c r="R413" s="317">
        <f t="shared" si="20"/>
        <v>0</v>
      </c>
    </row>
    <row r="414" spans="1:18" ht="24.75" customHeight="1" x14ac:dyDescent="0.25">
      <c r="A414" s="121">
        <v>408</v>
      </c>
      <c r="B414" s="118" t="str">
        <f>IF('Dépenses sur factures'!B414="","",'Dépenses sur factures'!B414)</f>
        <v/>
      </c>
      <c r="C414" s="186" t="str">
        <f>IF('Dépenses sur factures'!C414="","",'Dépenses sur factures'!C414)</f>
        <v/>
      </c>
      <c r="D414" s="186" t="str">
        <f>IF('Dépenses sur factures'!D414="","",'Dépenses sur factures'!D414)</f>
        <v/>
      </c>
      <c r="E414" s="118" t="str">
        <f>IF('Dépenses sur factures'!E414="","",'Dépenses sur factures'!E414)</f>
        <v/>
      </c>
      <c r="F414" s="118" t="str">
        <f>IF('Dépenses sur factures'!F414="","",'Dépenses sur factures'!F414)</f>
        <v/>
      </c>
      <c r="G414" s="282" t="str">
        <f>IF('Dépenses sur factures'!G414="","",'Dépenses sur factures'!G414)</f>
        <v/>
      </c>
      <c r="H414" s="282" t="str">
        <f>IF('Dépenses sur factures'!H414="","",'Dépenses sur factures'!H414)</f>
        <v/>
      </c>
      <c r="I414" s="120" t="str">
        <f>IF('Dépenses sur factures'!I414="","",'Dépenses sur factures'!I414)</f>
        <v/>
      </c>
      <c r="J414" s="101"/>
      <c r="K414" s="283" t="str">
        <f t="shared" si="18"/>
        <v/>
      </c>
      <c r="L414" s="283" t="str">
        <f t="shared" si="19"/>
        <v/>
      </c>
      <c r="M414" s="101"/>
      <c r="N414" s="182"/>
      <c r="O414" s="183"/>
      <c r="P414" s="287" t="str">
        <f>IF(AND(OR(J414="KO",M414&lt;&gt;""),OR(J414="",K414="",L414="")),Listes!$A$68,IF(AND(M414="",J414&lt;&gt;""),Listes!$A$69,IF(AND(I414&lt;M414,O414=""),Listes!$A$70,IF(AND(L414&lt;K414,O414=""),Listes!$A$71,IF(AND(M414&lt;&gt;"",M414&lt;I414,N414=""),Listes!$A$72,IF(AND(Q414="",OR(J414&lt;&gt;"",K414&lt;&gt;"",L414&lt;&gt;"")),Listes!$A$73,""))))))</f>
        <v/>
      </c>
      <c r="Q414" s="277"/>
      <c r="R414" s="317">
        <f t="shared" si="20"/>
        <v>0</v>
      </c>
    </row>
    <row r="415" spans="1:18" ht="24.75" customHeight="1" x14ac:dyDescent="0.25">
      <c r="A415" s="121">
        <v>409</v>
      </c>
      <c r="B415" s="118" t="str">
        <f>IF('Dépenses sur factures'!B415="","",'Dépenses sur factures'!B415)</f>
        <v/>
      </c>
      <c r="C415" s="186" t="str">
        <f>IF('Dépenses sur factures'!C415="","",'Dépenses sur factures'!C415)</f>
        <v/>
      </c>
      <c r="D415" s="186" t="str">
        <f>IF('Dépenses sur factures'!D415="","",'Dépenses sur factures'!D415)</f>
        <v/>
      </c>
      <c r="E415" s="118" t="str">
        <f>IF('Dépenses sur factures'!E415="","",'Dépenses sur factures'!E415)</f>
        <v/>
      </c>
      <c r="F415" s="118" t="str">
        <f>IF('Dépenses sur factures'!F415="","",'Dépenses sur factures'!F415)</f>
        <v/>
      </c>
      <c r="G415" s="282" t="str">
        <f>IF('Dépenses sur factures'!G415="","",'Dépenses sur factures'!G415)</f>
        <v/>
      </c>
      <c r="H415" s="282" t="str">
        <f>IF('Dépenses sur factures'!H415="","",'Dépenses sur factures'!H415)</f>
        <v/>
      </c>
      <c r="I415" s="120" t="str">
        <f>IF('Dépenses sur factures'!I415="","",'Dépenses sur factures'!I415)</f>
        <v/>
      </c>
      <c r="J415" s="101"/>
      <c r="K415" s="283" t="str">
        <f t="shared" si="18"/>
        <v/>
      </c>
      <c r="L415" s="283" t="str">
        <f t="shared" si="19"/>
        <v/>
      </c>
      <c r="M415" s="101"/>
      <c r="N415" s="182"/>
      <c r="O415" s="183"/>
      <c r="P415" s="287" t="str">
        <f>IF(AND(OR(J415="KO",M415&lt;&gt;""),OR(J415="",K415="",L415="")),Listes!$A$68,IF(AND(M415="",J415&lt;&gt;""),Listes!$A$69,IF(AND(I415&lt;M415,O415=""),Listes!$A$70,IF(AND(L415&lt;K415,O415=""),Listes!$A$71,IF(AND(M415&lt;&gt;"",M415&lt;I415,N415=""),Listes!$A$72,IF(AND(Q415="",OR(J415&lt;&gt;"",K415&lt;&gt;"",L415&lt;&gt;"")),Listes!$A$73,""))))))</f>
        <v/>
      </c>
      <c r="Q415" s="277"/>
      <c r="R415" s="317">
        <f t="shared" si="20"/>
        <v>0</v>
      </c>
    </row>
    <row r="416" spans="1:18" ht="24.75" customHeight="1" x14ac:dyDescent="0.25">
      <c r="A416" s="121">
        <v>410</v>
      </c>
      <c r="B416" s="118" t="str">
        <f>IF('Dépenses sur factures'!B416="","",'Dépenses sur factures'!B416)</f>
        <v/>
      </c>
      <c r="C416" s="186" t="str">
        <f>IF('Dépenses sur factures'!C416="","",'Dépenses sur factures'!C416)</f>
        <v/>
      </c>
      <c r="D416" s="186" t="str">
        <f>IF('Dépenses sur factures'!D416="","",'Dépenses sur factures'!D416)</f>
        <v/>
      </c>
      <c r="E416" s="118" t="str">
        <f>IF('Dépenses sur factures'!E416="","",'Dépenses sur factures'!E416)</f>
        <v/>
      </c>
      <c r="F416" s="118" t="str">
        <f>IF('Dépenses sur factures'!F416="","",'Dépenses sur factures'!F416)</f>
        <v/>
      </c>
      <c r="G416" s="282" t="str">
        <f>IF('Dépenses sur factures'!G416="","",'Dépenses sur factures'!G416)</f>
        <v/>
      </c>
      <c r="H416" s="282" t="str">
        <f>IF('Dépenses sur factures'!H416="","",'Dépenses sur factures'!H416)</f>
        <v/>
      </c>
      <c r="I416" s="120" t="str">
        <f>IF('Dépenses sur factures'!I416="","",'Dépenses sur factures'!I416)</f>
        <v/>
      </c>
      <c r="J416" s="101"/>
      <c r="K416" s="283" t="str">
        <f t="shared" si="18"/>
        <v/>
      </c>
      <c r="L416" s="283" t="str">
        <f t="shared" si="19"/>
        <v/>
      </c>
      <c r="M416" s="101"/>
      <c r="N416" s="182"/>
      <c r="O416" s="183"/>
      <c r="P416" s="287" t="str">
        <f>IF(AND(OR(J416="KO",M416&lt;&gt;""),OR(J416="",K416="",L416="")),Listes!$A$68,IF(AND(M416="",J416&lt;&gt;""),Listes!$A$69,IF(AND(I416&lt;M416,O416=""),Listes!$A$70,IF(AND(L416&lt;K416,O416=""),Listes!$A$71,IF(AND(M416&lt;&gt;"",M416&lt;I416,N416=""),Listes!$A$72,IF(AND(Q416="",OR(J416&lt;&gt;"",K416&lt;&gt;"",L416&lt;&gt;"")),Listes!$A$73,""))))))</f>
        <v/>
      </c>
      <c r="Q416" s="277"/>
      <c r="R416" s="317">
        <f t="shared" si="20"/>
        <v>0</v>
      </c>
    </row>
    <row r="417" spans="1:18" ht="24.75" customHeight="1" x14ac:dyDescent="0.25">
      <c r="A417" s="121">
        <v>411</v>
      </c>
      <c r="B417" s="118" t="str">
        <f>IF('Dépenses sur factures'!B417="","",'Dépenses sur factures'!B417)</f>
        <v/>
      </c>
      <c r="C417" s="186" t="str">
        <f>IF('Dépenses sur factures'!C417="","",'Dépenses sur factures'!C417)</f>
        <v/>
      </c>
      <c r="D417" s="186" t="str">
        <f>IF('Dépenses sur factures'!D417="","",'Dépenses sur factures'!D417)</f>
        <v/>
      </c>
      <c r="E417" s="118" t="str">
        <f>IF('Dépenses sur factures'!E417="","",'Dépenses sur factures'!E417)</f>
        <v/>
      </c>
      <c r="F417" s="118" t="str">
        <f>IF('Dépenses sur factures'!F417="","",'Dépenses sur factures'!F417)</f>
        <v/>
      </c>
      <c r="G417" s="282" t="str">
        <f>IF('Dépenses sur factures'!G417="","",'Dépenses sur factures'!G417)</f>
        <v/>
      </c>
      <c r="H417" s="282" t="str">
        <f>IF('Dépenses sur factures'!H417="","",'Dépenses sur factures'!H417)</f>
        <v/>
      </c>
      <c r="I417" s="120" t="str">
        <f>IF('Dépenses sur factures'!I417="","",'Dépenses sur factures'!I417)</f>
        <v/>
      </c>
      <c r="J417" s="101"/>
      <c r="K417" s="283" t="str">
        <f t="shared" si="18"/>
        <v/>
      </c>
      <c r="L417" s="283" t="str">
        <f t="shared" si="19"/>
        <v/>
      </c>
      <c r="M417" s="101"/>
      <c r="N417" s="182"/>
      <c r="O417" s="183"/>
      <c r="P417" s="287" t="str">
        <f>IF(AND(OR(J417="KO",M417&lt;&gt;""),OR(J417="",K417="",L417="")),Listes!$A$68,IF(AND(M417="",J417&lt;&gt;""),Listes!$A$69,IF(AND(I417&lt;M417,O417=""),Listes!$A$70,IF(AND(L417&lt;K417,O417=""),Listes!$A$71,IF(AND(M417&lt;&gt;"",M417&lt;I417,N417=""),Listes!$A$72,IF(AND(Q417="",OR(J417&lt;&gt;"",K417&lt;&gt;"",L417&lt;&gt;"")),Listes!$A$73,""))))))</f>
        <v/>
      </c>
      <c r="Q417" s="277"/>
      <c r="R417" s="317">
        <f t="shared" si="20"/>
        <v>0</v>
      </c>
    </row>
    <row r="418" spans="1:18" ht="24.75" customHeight="1" x14ac:dyDescent="0.25">
      <c r="A418" s="121">
        <v>412</v>
      </c>
      <c r="B418" s="118" t="str">
        <f>IF('Dépenses sur factures'!B418="","",'Dépenses sur factures'!B418)</f>
        <v/>
      </c>
      <c r="C418" s="186" t="str">
        <f>IF('Dépenses sur factures'!C418="","",'Dépenses sur factures'!C418)</f>
        <v/>
      </c>
      <c r="D418" s="186" t="str">
        <f>IF('Dépenses sur factures'!D418="","",'Dépenses sur factures'!D418)</f>
        <v/>
      </c>
      <c r="E418" s="118" t="str">
        <f>IF('Dépenses sur factures'!E418="","",'Dépenses sur factures'!E418)</f>
        <v/>
      </c>
      <c r="F418" s="118" t="str">
        <f>IF('Dépenses sur factures'!F418="","",'Dépenses sur factures'!F418)</f>
        <v/>
      </c>
      <c r="G418" s="282" t="str">
        <f>IF('Dépenses sur factures'!G418="","",'Dépenses sur factures'!G418)</f>
        <v/>
      </c>
      <c r="H418" s="282" t="str">
        <f>IF('Dépenses sur factures'!H418="","",'Dépenses sur factures'!H418)</f>
        <v/>
      </c>
      <c r="I418" s="120" t="str">
        <f>IF('Dépenses sur factures'!I418="","",'Dépenses sur factures'!I418)</f>
        <v/>
      </c>
      <c r="J418" s="101"/>
      <c r="K418" s="283" t="str">
        <f t="shared" si="18"/>
        <v/>
      </c>
      <c r="L418" s="283" t="str">
        <f t="shared" si="19"/>
        <v/>
      </c>
      <c r="M418" s="101"/>
      <c r="N418" s="182"/>
      <c r="O418" s="183"/>
      <c r="P418" s="287" t="str">
        <f>IF(AND(OR(J418="KO",M418&lt;&gt;""),OR(J418="",K418="",L418="")),Listes!$A$68,IF(AND(M418="",J418&lt;&gt;""),Listes!$A$69,IF(AND(I418&lt;M418,O418=""),Listes!$A$70,IF(AND(L418&lt;K418,O418=""),Listes!$A$71,IF(AND(M418&lt;&gt;"",M418&lt;I418,N418=""),Listes!$A$72,IF(AND(Q418="",OR(J418&lt;&gt;"",K418&lt;&gt;"",L418&lt;&gt;"")),Listes!$A$73,""))))))</f>
        <v/>
      </c>
      <c r="Q418" s="277"/>
      <c r="R418" s="317">
        <f t="shared" si="20"/>
        <v>0</v>
      </c>
    </row>
    <row r="419" spans="1:18" ht="24.75" customHeight="1" x14ac:dyDescent="0.25">
      <c r="A419" s="121">
        <v>413</v>
      </c>
      <c r="B419" s="118" t="str">
        <f>IF('Dépenses sur factures'!B419="","",'Dépenses sur factures'!B419)</f>
        <v/>
      </c>
      <c r="C419" s="186" t="str">
        <f>IF('Dépenses sur factures'!C419="","",'Dépenses sur factures'!C419)</f>
        <v/>
      </c>
      <c r="D419" s="186" t="str">
        <f>IF('Dépenses sur factures'!D419="","",'Dépenses sur factures'!D419)</f>
        <v/>
      </c>
      <c r="E419" s="118" t="str">
        <f>IF('Dépenses sur factures'!E419="","",'Dépenses sur factures'!E419)</f>
        <v/>
      </c>
      <c r="F419" s="118" t="str">
        <f>IF('Dépenses sur factures'!F419="","",'Dépenses sur factures'!F419)</f>
        <v/>
      </c>
      <c r="G419" s="282" t="str">
        <f>IF('Dépenses sur factures'!G419="","",'Dépenses sur factures'!G419)</f>
        <v/>
      </c>
      <c r="H419" s="282" t="str">
        <f>IF('Dépenses sur factures'!H419="","",'Dépenses sur factures'!H419)</f>
        <v/>
      </c>
      <c r="I419" s="120" t="str">
        <f>IF('Dépenses sur factures'!I419="","",'Dépenses sur factures'!I419)</f>
        <v/>
      </c>
      <c r="J419" s="101"/>
      <c r="K419" s="283" t="str">
        <f t="shared" si="18"/>
        <v/>
      </c>
      <c r="L419" s="283" t="str">
        <f t="shared" si="19"/>
        <v/>
      </c>
      <c r="M419" s="101"/>
      <c r="N419" s="182"/>
      <c r="O419" s="183"/>
      <c r="P419" s="287" t="str">
        <f>IF(AND(OR(J419="KO",M419&lt;&gt;""),OR(J419="",K419="",L419="")),Listes!$A$68,IF(AND(M419="",J419&lt;&gt;""),Listes!$A$69,IF(AND(I419&lt;M419,O419=""),Listes!$A$70,IF(AND(L419&lt;K419,O419=""),Listes!$A$71,IF(AND(M419&lt;&gt;"",M419&lt;I419,N419=""),Listes!$A$72,IF(AND(Q419="",OR(J419&lt;&gt;"",K419&lt;&gt;"",L419&lt;&gt;"")),Listes!$A$73,""))))))</f>
        <v/>
      </c>
      <c r="Q419" s="277"/>
      <c r="R419" s="317">
        <f t="shared" si="20"/>
        <v>0</v>
      </c>
    </row>
    <row r="420" spans="1:18" ht="24.75" customHeight="1" x14ac:dyDescent="0.25">
      <c r="A420" s="121">
        <v>414</v>
      </c>
      <c r="B420" s="118" t="str">
        <f>IF('Dépenses sur factures'!B420="","",'Dépenses sur factures'!B420)</f>
        <v/>
      </c>
      <c r="C420" s="186" t="str">
        <f>IF('Dépenses sur factures'!C420="","",'Dépenses sur factures'!C420)</f>
        <v/>
      </c>
      <c r="D420" s="186" t="str">
        <f>IF('Dépenses sur factures'!D420="","",'Dépenses sur factures'!D420)</f>
        <v/>
      </c>
      <c r="E420" s="118" t="str">
        <f>IF('Dépenses sur factures'!E420="","",'Dépenses sur factures'!E420)</f>
        <v/>
      </c>
      <c r="F420" s="118" t="str">
        <f>IF('Dépenses sur factures'!F420="","",'Dépenses sur factures'!F420)</f>
        <v/>
      </c>
      <c r="G420" s="282" t="str">
        <f>IF('Dépenses sur factures'!G420="","",'Dépenses sur factures'!G420)</f>
        <v/>
      </c>
      <c r="H420" s="282" t="str">
        <f>IF('Dépenses sur factures'!H420="","",'Dépenses sur factures'!H420)</f>
        <v/>
      </c>
      <c r="I420" s="120" t="str">
        <f>IF('Dépenses sur factures'!I420="","",'Dépenses sur factures'!I420)</f>
        <v/>
      </c>
      <c r="J420" s="101"/>
      <c r="K420" s="283" t="str">
        <f t="shared" si="18"/>
        <v/>
      </c>
      <c r="L420" s="283" t="str">
        <f t="shared" si="19"/>
        <v/>
      </c>
      <c r="M420" s="101"/>
      <c r="N420" s="182"/>
      <c r="O420" s="183"/>
      <c r="P420" s="287" t="str">
        <f>IF(AND(OR(J420="KO",M420&lt;&gt;""),OR(J420="",K420="",L420="")),Listes!$A$68,IF(AND(M420="",J420&lt;&gt;""),Listes!$A$69,IF(AND(I420&lt;M420,O420=""),Listes!$A$70,IF(AND(L420&lt;K420,O420=""),Listes!$A$71,IF(AND(M420&lt;&gt;"",M420&lt;I420,N420=""),Listes!$A$72,IF(AND(Q420="",OR(J420&lt;&gt;"",K420&lt;&gt;"",L420&lt;&gt;"")),Listes!$A$73,""))))))</f>
        <v/>
      </c>
      <c r="Q420" s="277"/>
      <c r="R420" s="317">
        <f t="shared" si="20"/>
        <v>0</v>
      </c>
    </row>
    <row r="421" spans="1:18" ht="24.75" customHeight="1" x14ac:dyDescent="0.25">
      <c r="A421" s="121">
        <v>415</v>
      </c>
      <c r="B421" s="118" t="str">
        <f>IF('Dépenses sur factures'!B421="","",'Dépenses sur factures'!B421)</f>
        <v/>
      </c>
      <c r="C421" s="186" t="str">
        <f>IF('Dépenses sur factures'!C421="","",'Dépenses sur factures'!C421)</f>
        <v/>
      </c>
      <c r="D421" s="186" t="str">
        <f>IF('Dépenses sur factures'!D421="","",'Dépenses sur factures'!D421)</f>
        <v/>
      </c>
      <c r="E421" s="118" t="str">
        <f>IF('Dépenses sur factures'!E421="","",'Dépenses sur factures'!E421)</f>
        <v/>
      </c>
      <c r="F421" s="118" t="str">
        <f>IF('Dépenses sur factures'!F421="","",'Dépenses sur factures'!F421)</f>
        <v/>
      </c>
      <c r="G421" s="282" t="str">
        <f>IF('Dépenses sur factures'!G421="","",'Dépenses sur factures'!G421)</f>
        <v/>
      </c>
      <c r="H421" s="282" t="str">
        <f>IF('Dépenses sur factures'!H421="","",'Dépenses sur factures'!H421)</f>
        <v/>
      </c>
      <c r="I421" s="120" t="str">
        <f>IF('Dépenses sur factures'!I421="","",'Dépenses sur factures'!I421)</f>
        <v/>
      </c>
      <c r="J421" s="101"/>
      <c r="K421" s="283" t="str">
        <f t="shared" si="18"/>
        <v/>
      </c>
      <c r="L421" s="283" t="str">
        <f t="shared" si="19"/>
        <v/>
      </c>
      <c r="M421" s="101"/>
      <c r="N421" s="182"/>
      <c r="O421" s="183"/>
      <c r="P421" s="287" t="str">
        <f>IF(AND(OR(J421="KO",M421&lt;&gt;""),OR(J421="",K421="",L421="")),Listes!$A$68,IF(AND(M421="",J421&lt;&gt;""),Listes!$A$69,IF(AND(I421&lt;M421,O421=""),Listes!$A$70,IF(AND(L421&lt;K421,O421=""),Listes!$A$71,IF(AND(M421&lt;&gt;"",M421&lt;I421,N421=""),Listes!$A$72,IF(AND(Q421="",OR(J421&lt;&gt;"",K421&lt;&gt;"",L421&lt;&gt;"")),Listes!$A$73,""))))))</f>
        <v/>
      </c>
      <c r="Q421" s="277"/>
      <c r="R421" s="317">
        <f t="shared" si="20"/>
        <v>0</v>
      </c>
    </row>
    <row r="422" spans="1:18" ht="24.75" customHeight="1" x14ac:dyDescent="0.25">
      <c r="A422" s="121">
        <v>416</v>
      </c>
      <c r="B422" s="118" t="str">
        <f>IF('Dépenses sur factures'!B422="","",'Dépenses sur factures'!B422)</f>
        <v/>
      </c>
      <c r="C422" s="186" t="str">
        <f>IF('Dépenses sur factures'!C422="","",'Dépenses sur factures'!C422)</f>
        <v/>
      </c>
      <c r="D422" s="186" t="str">
        <f>IF('Dépenses sur factures'!D422="","",'Dépenses sur factures'!D422)</f>
        <v/>
      </c>
      <c r="E422" s="118" t="str">
        <f>IF('Dépenses sur factures'!E422="","",'Dépenses sur factures'!E422)</f>
        <v/>
      </c>
      <c r="F422" s="118" t="str">
        <f>IF('Dépenses sur factures'!F422="","",'Dépenses sur factures'!F422)</f>
        <v/>
      </c>
      <c r="G422" s="282" t="str">
        <f>IF('Dépenses sur factures'!G422="","",'Dépenses sur factures'!G422)</f>
        <v/>
      </c>
      <c r="H422" s="282" t="str">
        <f>IF('Dépenses sur factures'!H422="","",'Dépenses sur factures'!H422)</f>
        <v/>
      </c>
      <c r="I422" s="120" t="str">
        <f>IF('Dépenses sur factures'!I422="","",'Dépenses sur factures'!I422)</f>
        <v/>
      </c>
      <c r="J422" s="101"/>
      <c r="K422" s="283" t="str">
        <f t="shared" si="18"/>
        <v/>
      </c>
      <c r="L422" s="283" t="str">
        <f t="shared" si="19"/>
        <v/>
      </c>
      <c r="M422" s="101"/>
      <c r="N422" s="182"/>
      <c r="O422" s="183"/>
      <c r="P422" s="287" t="str">
        <f>IF(AND(OR(J422="KO",M422&lt;&gt;""),OR(J422="",K422="",L422="")),Listes!$A$68,IF(AND(M422="",J422&lt;&gt;""),Listes!$A$69,IF(AND(I422&lt;M422,O422=""),Listes!$A$70,IF(AND(L422&lt;K422,O422=""),Listes!$A$71,IF(AND(M422&lt;&gt;"",M422&lt;I422,N422=""),Listes!$A$72,IF(AND(Q422="",OR(J422&lt;&gt;"",K422&lt;&gt;"",L422&lt;&gt;"")),Listes!$A$73,""))))))</f>
        <v/>
      </c>
      <c r="Q422" s="277"/>
      <c r="R422" s="317">
        <f t="shared" si="20"/>
        <v>0</v>
      </c>
    </row>
    <row r="423" spans="1:18" ht="24.75" customHeight="1" x14ac:dyDescent="0.25">
      <c r="A423" s="121">
        <v>417</v>
      </c>
      <c r="B423" s="118" t="str">
        <f>IF('Dépenses sur factures'!B423="","",'Dépenses sur factures'!B423)</f>
        <v/>
      </c>
      <c r="C423" s="186" t="str">
        <f>IF('Dépenses sur factures'!C423="","",'Dépenses sur factures'!C423)</f>
        <v/>
      </c>
      <c r="D423" s="186" t="str">
        <f>IF('Dépenses sur factures'!D423="","",'Dépenses sur factures'!D423)</f>
        <v/>
      </c>
      <c r="E423" s="118" t="str">
        <f>IF('Dépenses sur factures'!E423="","",'Dépenses sur factures'!E423)</f>
        <v/>
      </c>
      <c r="F423" s="118" t="str">
        <f>IF('Dépenses sur factures'!F423="","",'Dépenses sur factures'!F423)</f>
        <v/>
      </c>
      <c r="G423" s="282" t="str">
        <f>IF('Dépenses sur factures'!G423="","",'Dépenses sur factures'!G423)</f>
        <v/>
      </c>
      <c r="H423" s="282" t="str">
        <f>IF('Dépenses sur factures'!H423="","",'Dépenses sur factures'!H423)</f>
        <v/>
      </c>
      <c r="I423" s="120" t="str">
        <f>IF('Dépenses sur factures'!I423="","",'Dépenses sur factures'!I423)</f>
        <v/>
      </c>
      <c r="J423" s="101"/>
      <c r="K423" s="283" t="str">
        <f t="shared" si="18"/>
        <v/>
      </c>
      <c r="L423" s="283" t="str">
        <f t="shared" si="19"/>
        <v/>
      </c>
      <c r="M423" s="101"/>
      <c r="N423" s="182"/>
      <c r="O423" s="183"/>
      <c r="P423" s="287" t="str">
        <f>IF(AND(OR(J423="KO",M423&lt;&gt;""),OR(J423="",K423="",L423="")),Listes!$A$68,IF(AND(M423="",J423&lt;&gt;""),Listes!$A$69,IF(AND(I423&lt;M423,O423=""),Listes!$A$70,IF(AND(L423&lt;K423,O423=""),Listes!$A$71,IF(AND(M423&lt;&gt;"",M423&lt;I423,N423=""),Listes!$A$72,IF(AND(Q423="",OR(J423&lt;&gt;"",K423&lt;&gt;"",L423&lt;&gt;"")),Listes!$A$73,""))))))</f>
        <v/>
      </c>
      <c r="Q423" s="277"/>
      <c r="R423" s="317">
        <f t="shared" si="20"/>
        <v>0</v>
      </c>
    </row>
    <row r="424" spans="1:18" ht="24.75" customHeight="1" x14ac:dyDescent="0.25">
      <c r="A424" s="121">
        <v>418</v>
      </c>
      <c r="B424" s="118" t="str">
        <f>IF('Dépenses sur factures'!B424="","",'Dépenses sur factures'!B424)</f>
        <v/>
      </c>
      <c r="C424" s="186" t="str">
        <f>IF('Dépenses sur factures'!C424="","",'Dépenses sur factures'!C424)</f>
        <v/>
      </c>
      <c r="D424" s="186" t="str">
        <f>IF('Dépenses sur factures'!D424="","",'Dépenses sur factures'!D424)</f>
        <v/>
      </c>
      <c r="E424" s="118" t="str">
        <f>IF('Dépenses sur factures'!E424="","",'Dépenses sur factures'!E424)</f>
        <v/>
      </c>
      <c r="F424" s="118" t="str">
        <f>IF('Dépenses sur factures'!F424="","",'Dépenses sur factures'!F424)</f>
        <v/>
      </c>
      <c r="G424" s="282" t="str">
        <f>IF('Dépenses sur factures'!G424="","",'Dépenses sur factures'!G424)</f>
        <v/>
      </c>
      <c r="H424" s="282" t="str">
        <f>IF('Dépenses sur factures'!H424="","",'Dépenses sur factures'!H424)</f>
        <v/>
      </c>
      <c r="I424" s="120" t="str">
        <f>IF('Dépenses sur factures'!I424="","",'Dépenses sur factures'!I424)</f>
        <v/>
      </c>
      <c r="J424" s="101"/>
      <c r="K424" s="283" t="str">
        <f t="shared" si="18"/>
        <v/>
      </c>
      <c r="L424" s="283" t="str">
        <f t="shared" si="19"/>
        <v/>
      </c>
      <c r="M424" s="101"/>
      <c r="N424" s="182"/>
      <c r="O424" s="183"/>
      <c r="P424" s="287" t="str">
        <f>IF(AND(OR(J424="KO",M424&lt;&gt;""),OR(J424="",K424="",L424="")),Listes!$A$68,IF(AND(M424="",J424&lt;&gt;""),Listes!$A$69,IF(AND(I424&lt;M424,O424=""),Listes!$A$70,IF(AND(L424&lt;K424,O424=""),Listes!$A$71,IF(AND(M424&lt;&gt;"",M424&lt;I424,N424=""),Listes!$A$72,IF(AND(Q424="",OR(J424&lt;&gt;"",K424&lt;&gt;"",L424&lt;&gt;"")),Listes!$A$73,""))))))</f>
        <v/>
      </c>
      <c r="Q424" s="277"/>
      <c r="R424" s="317">
        <f t="shared" si="20"/>
        <v>0</v>
      </c>
    </row>
    <row r="425" spans="1:18" ht="24.75" customHeight="1" x14ac:dyDescent="0.25">
      <c r="A425" s="121">
        <v>419</v>
      </c>
      <c r="B425" s="118" t="str">
        <f>IF('Dépenses sur factures'!B425="","",'Dépenses sur factures'!B425)</f>
        <v/>
      </c>
      <c r="C425" s="186" t="str">
        <f>IF('Dépenses sur factures'!C425="","",'Dépenses sur factures'!C425)</f>
        <v/>
      </c>
      <c r="D425" s="186" t="str">
        <f>IF('Dépenses sur factures'!D425="","",'Dépenses sur factures'!D425)</f>
        <v/>
      </c>
      <c r="E425" s="118" t="str">
        <f>IF('Dépenses sur factures'!E425="","",'Dépenses sur factures'!E425)</f>
        <v/>
      </c>
      <c r="F425" s="118" t="str">
        <f>IF('Dépenses sur factures'!F425="","",'Dépenses sur factures'!F425)</f>
        <v/>
      </c>
      <c r="G425" s="282" t="str">
        <f>IF('Dépenses sur factures'!G425="","",'Dépenses sur factures'!G425)</f>
        <v/>
      </c>
      <c r="H425" s="282" t="str">
        <f>IF('Dépenses sur factures'!H425="","",'Dépenses sur factures'!H425)</f>
        <v/>
      </c>
      <c r="I425" s="120" t="str">
        <f>IF('Dépenses sur factures'!I425="","",'Dépenses sur factures'!I425)</f>
        <v/>
      </c>
      <c r="J425" s="101"/>
      <c r="K425" s="283" t="str">
        <f t="shared" si="18"/>
        <v/>
      </c>
      <c r="L425" s="283" t="str">
        <f t="shared" si="19"/>
        <v/>
      </c>
      <c r="M425" s="101"/>
      <c r="N425" s="182"/>
      <c r="O425" s="183"/>
      <c r="P425" s="287" t="str">
        <f>IF(AND(OR(J425="KO",M425&lt;&gt;""),OR(J425="",K425="",L425="")),Listes!$A$68,IF(AND(M425="",J425&lt;&gt;""),Listes!$A$69,IF(AND(I425&lt;M425,O425=""),Listes!$A$70,IF(AND(L425&lt;K425,O425=""),Listes!$A$71,IF(AND(M425&lt;&gt;"",M425&lt;I425,N425=""),Listes!$A$72,IF(AND(Q425="",OR(J425&lt;&gt;"",K425&lt;&gt;"",L425&lt;&gt;"")),Listes!$A$73,""))))))</f>
        <v/>
      </c>
      <c r="Q425" s="277"/>
      <c r="R425" s="317">
        <f t="shared" si="20"/>
        <v>0</v>
      </c>
    </row>
    <row r="426" spans="1:18" ht="24.75" customHeight="1" x14ac:dyDescent="0.25">
      <c r="A426" s="121">
        <v>420</v>
      </c>
      <c r="B426" s="118" t="str">
        <f>IF('Dépenses sur factures'!B426="","",'Dépenses sur factures'!B426)</f>
        <v/>
      </c>
      <c r="C426" s="186" t="str">
        <f>IF('Dépenses sur factures'!C426="","",'Dépenses sur factures'!C426)</f>
        <v/>
      </c>
      <c r="D426" s="186" t="str">
        <f>IF('Dépenses sur factures'!D426="","",'Dépenses sur factures'!D426)</f>
        <v/>
      </c>
      <c r="E426" s="118" t="str">
        <f>IF('Dépenses sur factures'!E426="","",'Dépenses sur factures'!E426)</f>
        <v/>
      </c>
      <c r="F426" s="118" t="str">
        <f>IF('Dépenses sur factures'!F426="","",'Dépenses sur factures'!F426)</f>
        <v/>
      </c>
      <c r="G426" s="282" t="str">
        <f>IF('Dépenses sur factures'!G426="","",'Dépenses sur factures'!G426)</f>
        <v/>
      </c>
      <c r="H426" s="282" t="str">
        <f>IF('Dépenses sur factures'!H426="","",'Dépenses sur factures'!H426)</f>
        <v/>
      </c>
      <c r="I426" s="120" t="str">
        <f>IF('Dépenses sur factures'!I426="","",'Dépenses sur factures'!I426)</f>
        <v/>
      </c>
      <c r="J426" s="101"/>
      <c r="K426" s="283" t="str">
        <f t="shared" si="18"/>
        <v/>
      </c>
      <c r="L426" s="283" t="str">
        <f t="shared" si="19"/>
        <v/>
      </c>
      <c r="M426" s="101"/>
      <c r="N426" s="182"/>
      <c r="O426" s="183"/>
      <c r="P426" s="287" t="str">
        <f>IF(AND(OR(J426="KO",M426&lt;&gt;""),OR(J426="",K426="",L426="")),Listes!$A$68,IF(AND(M426="",J426&lt;&gt;""),Listes!$A$69,IF(AND(I426&lt;M426,O426=""),Listes!$A$70,IF(AND(L426&lt;K426,O426=""),Listes!$A$71,IF(AND(M426&lt;&gt;"",M426&lt;I426,N426=""),Listes!$A$72,IF(AND(Q426="",OR(J426&lt;&gt;"",K426&lt;&gt;"",L426&lt;&gt;"")),Listes!$A$73,""))))))</f>
        <v/>
      </c>
      <c r="Q426" s="277"/>
      <c r="R426" s="317">
        <f t="shared" si="20"/>
        <v>0</v>
      </c>
    </row>
    <row r="427" spans="1:18" ht="24.75" customHeight="1" x14ac:dyDescent="0.25">
      <c r="A427" s="121">
        <v>421</v>
      </c>
      <c r="B427" s="118" t="str">
        <f>IF('Dépenses sur factures'!B427="","",'Dépenses sur factures'!B427)</f>
        <v/>
      </c>
      <c r="C427" s="186" t="str">
        <f>IF('Dépenses sur factures'!C427="","",'Dépenses sur factures'!C427)</f>
        <v/>
      </c>
      <c r="D427" s="186" t="str">
        <f>IF('Dépenses sur factures'!D427="","",'Dépenses sur factures'!D427)</f>
        <v/>
      </c>
      <c r="E427" s="118" t="str">
        <f>IF('Dépenses sur factures'!E427="","",'Dépenses sur factures'!E427)</f>
        <v/>
      </c>
      <c r="F427" s="118" t="str">
        <f>IF('Dépenses sur factures'!F427="","",'Dépenses sur factures'!F427)</f>
        <v/>
      </c>
      <c r="G427" s="282" t="str">
        <f>IF('Dépenses sur factures'!G427="","",'Dépenses sur factures'!G427)</f>
        <v/>
      </c>
      <c r="H427" s="282" t="str">
        <f>IF('Dépenses sur factures'!H427="","",'Dépenses sur factures'!H427)</f>
        <v/>
      </c>
      <c r="I427" s="120" t="str">
        <f>IF('Dépenses sur factures'!I427="","",'Dépenses sur factures'!I427)</f>
        <v/>
      </c>
      <c r="J427" s="101"/>
      <c r="K427" s="283" t="str">
        <f t="shared" si="18"/>
        <v/>
      </c>
      <c r="L427" s="283" t="str">
        <f t="shared" si="19"/>
        <v/>
      </c>
      <c r="M427" s="101"/>
      <c r="N427" s="182"/>
      <c r="O427" s="183"/>
      <c r="P427" s="287" t="str">
        <f>IF(AND(OR(J427="KO",M427&lt;&gt;""),OR(J427="",K427="",L427="")),Listes!$A$68,IF(AND(M427="",J427&lt;&gt;""),Listes!$A$69,IF(AND(I427&lt;M427,O427=""),Listes!$A$70,IF(AND(L427&lt;K427,O427=""),Listes!$A$71,IF(AND(M427&lt;&gt;"",M427&lt;I427,N427=""),Listes!$A$72,IF(AND(Q427="",OR(J427&lt;&gt;"",K427&lt;&gt;"",L427&lt;&gt;"")),Listes!$A$73,""))))))</f>
        <v/>
      </c>
      <c r="Q427" s="277"/>
      <c r="R427" s="317">
        <f t="shared" si="20"/>
        <v>0</v>
      </c>
    </row>
    <row r="428" spans="1:18" ht="24.75" customHeight="1" x14ac:dyDescent="0.25">
      <c r="A428" s="121">
        <v>422</v>
      </c>
      <c r="B428" s="118" t="str">
        <f>IF('Dépenses sur factures'!B428="","",'Dépenses sur factures'!B428)</f>
        <v/>
      </c>
      <c r="C428" s="186" t="str">
        <f>IF('Dépenses sur factures'!C428="","",'Dépenses sur factures'!C428)</f>
        <v/>
      </c>
      <c r="D428" s="186" t="str">
        <f>IF('Dépenses sur factures'!D428="","",'Dépenses sur factures'!D428)</f>
        <v/>
      </c>
      <c r="E428" s="118" t="str">
        <f>IF('Dépenses sur factures'!E428="","",'Dépenses sur factures'!E428)</f>
        <v/>
      </c>
      <c r="F428" s="118" t="str">
        <f>IF('Dépenses sur factures'!F428="","",'Dépenses sur factures'!F428)</f>
        <v/>
      </c>
      <c r="G428" s="282" t="str">
        <f>IF('Dépenses sur factures'!G428="","",'Dépenses sur factures'!G428)</f>
        <v/>
      </c>
      <c r="H428" s="282" t="str">
        <f>IF('Dépenses sur factures'!H428="","",'Dépenses sur factures'!H428)</f>
        <v/>
      </c>
      <c r="I428" s="120" t="str">
        <f>IF('Dépenses sur factures'!I428="","",'Dépenses sur factures'!I428)</f>
        <v/>
      </c>
      <c r="J428" s="101"/>
      <c r="K428" s="283" t="str">
        <f t="shared" si="18"/>
        <v/>
      </c>
      <c r="L428" s="283" t="str">
        <f t="shared" si="19"/>
        <v/>
      </c>
      <c r="M428" s="101"/>
      <c r="N428" s="182"/>
      <c r="O428" s="183"/>
      <c r="P428" s="287" t="str">
        <f>IF(AND(OR(J428="KO",M428&lt;&gt;""),OR(J428="",K428="",L428="")),Listes!$A$68,IF(AND(M428="",J428&lt;&gt;""),Listes!$A$69,IF(AND(I428&lt;M428,O428=""),Listes!$A$70,IF(AND(L428&lt;K428,O428=""),Listes!$A$71,IF(AND(M428&lt;&gt;"",M428&lt;I428,N428=""),Listes!$A$72,IF(AND(Q428="",OR(J428&lt;&gt;"",K428&lt;&gt;"",L428&lt;&gt;"")),Listes!$A$73,""))))))</f>
        <v/>
      </c>
      <c r="Q428" s="277"/>
      <c r="R428" s="317">
        <f t="shared" si="20"/>
        <v>0</v>
      </c>
    </row>
    <row r="429" spans="1:18" ht="24.75" customHeight="1" x14ac:dyDescent="0.25">
      <c r="A429" s="121">
        <v>423</v>
      </c>
      <c r="B429" s="118" t="str">
        <f>IF('Dépenses sur factures'!B429="","",'Dépenses sur factures'!B429)</f>
        <v/>
      </c>
      <c r="C429" s="186" t="str">
        <f>IF('Dépenses sur factures'!C429="","",'Dépenses sur factures'!C429)</f>
        <v/>
      </c>
      <c r="D429" s="186" t="str">
        <f>IF('Dépenses sur factures'!D429="","",'Dépenses sur factures'!D429)</f>
        <v/>
      </c>
      <c r="E429" s="118" t="str">
        <f>IF('Dépenses sur factures'!E429="","",'Dépenses sur factures'!E429)</f>
        <v/>
      </c>
      <c r="F429" s="118" t="str">
        <f>IF('Dépenses sur factures'!F429="","",'Dépenses sur factures'!F429)</f>
        <v/>
      </c>
      <c r="G429" s="282" t="str">
        <f>IF('Dépenses sur factures'!G429="","",'Dépenses sur factures'!G429)</f>
        <v/>
      </c>
      <c r="H429" s="282" t="str">
        <f>IF('Dépenses sur factures'!H429="","",'Dépenses sur factures'!H429)</f>
        <v/>
      </c>
      <c r="I429" s="120" t="str">
        <f>IF('Dépenses sur factures'!I429="","",'Dépenses sur factures'!I429)</f>
        <v/>
      </c>
      <c r="J429" s="101"/>
      <c r="K429" s="283" t="str">
        <f t="shared" si="18"/>
        <v/>
      </c>
      <c r="L429" s="283" t="str">
        <f t="shared" si="19"/>
        <v/>
      </c>
      <c r="M429" s="101"/>
      <c r="N429" s="182"/>
      <c r="O429" s="183"/>
      <c r="P429" s="287" t="str">
        <f>IF(AND(OR(J429="KO",M429&lt;&gt;""),OR(J429="",K429="",L429="")),Listes!$A$68,IF(AND(M429="",J429&lt;&gt;""),Listes!$A$69,IF(AND(I429&lt;M429,O429=""),Listes!$A$70,IF(AND(L429&lt;K429,O429=""),Listes!$A$71,IF(AND(M429&lt;&gt;"",M429&lt;I429,N429=""),Listes!$A$72,IF(AND(Q429="",OR(J429&lt;&gt;"",K429&lt;&gt;"",L429&lt;&gt;"")),Listes!$A$73,""))))))</f>
        <v/>
      </c>
      <c r="Q429" s="277"/>
      <c r="R429" s="317">
        <f t="shared" si="20"/>
        <v>0</v>
      </c>
    </row>
    <row r="430" spans="1:18" ht="24.75" customHeight="1" x14ac:dyDescent="0.25">
      <c r="A430" s="121">
        <v>424</v>
      </c>
      <c r="B430" s="118" t="str">
        <f>IF('Dépenses sur factures'!B430="","",'Dépenses sur factures'!B430)</f>
        <v/>
      </c>
      <c r="C430" s="186" t="str">
        <f>IF('Dépenses sur factures'!C430="","",'Dépenses sur factures'!C430)</f>
        <v/>
      </c>
      <c r="D430" s="186" t="str">
        <f>IF('Dépenses sur factures'!D430="","",'Dépenses sur factures'!D430)</f>
        <v/>
      </c>
      <c r="E430" s="118" t="str">
        <f>IF('Dépenses sur factures'!E430="","",'Dépenses sur factures'!E430)</f>
        <v/>
      </c>
      <c r="F430" s="118" t="str">
        <f>IF('Dépenses sur factures'!F430="","",'Dépenses sur factures'!F430)</f>
        <v/>
      </c>
      <c r="G430" s="282" t="str">
        <f>IF('Dépenses sur factures'!G430="","",'Dépenses sur factures'!G430)</f>
        <v/>
      </c>
      <c r="H430" s="282" t="str">
        <f>IF('Dépenses sur factures'!H430="","",'Dépenses sur factures'!H430)</f>
        <v/>
      </c>
      <c r="I430" s="120" t="str">
        <f>IF('Dépenses sur factures'!I430="","",'Dépenses sur factures'!I430)</f>
        <v/>
      </c>
      <c r="J430" s="101"/>
      <c r="K430" s="283" t="str">
        <f t="shared" si="18"/>
        <v/>
      </c>
      <c r="L430" s="283" t="str">
        <f t="shared" si="19"/>
        <v/>
      </c>
      <c r="M430" s="101"/>
      <c r="N430" s="182"/>
      <c r="O430" s="183"/>
      <c r="P430" s="287" t="str">
        <f>IF(AND(OR(J430="KO",M430&lt;&gt;""),OR(J430="",K430="",L430="")),Listes!$A$68,IF(AND(M430="",J430&lt;&gt;""),Listes!$A$69,IF(AND(I430&lt;M430,O430=""),Listes!$A$70,IF(AND(L430&lt;K430,O430=""),Listes!$A$71,IF(AND(M430&lt;&gt;"",M430&lt;I430,N430=""),Listes!$A$72,IF(AND(Q430="",OR(J430&lt;&gt;"",K430&lt;&gt;"",L430&lt;&gt;"")),Listes!$A$73,""))))))</f>
        <v/>
      </c>
      <c r="Q430" s="277"/>
      <c r="R430" s="317">
        <f t="shared" si="20"/>
        <v>0</v>
      </c>
    </row>
    <row r="431" spans="1:18" ht="24.75" customHeight="1" x14ac:dyDescent="0.25">
      <c r="A431" s="121">
        <v>425</v>
      </c>
      <c r="B431" s="118" t="str">
        <f>IF('Dépenses sur factures'!B431="","",'Dépenses sur factures'!B431)</f>
        <v/>
      </c>
      <c r="C431" s="186" t="str">
        <f>IF('Dépenses sur factures'!C431="","",'Dépenses sur factures'!C431)</f>
        <v/>
      </c>
      <c r="D431" s="186" t="str">
        <f>IF('Dépenses sur factures'!D431="","",'Dépenses sur factures'!D431)</f>
        <v/>
      </c>
      <c r="E431" s="118" t="str">
        <f>IF('Dépenses sur factures'!E431="","",'Dépenses sur factures'!E431)</f>
        <v/>
      </c>
      <c r="F431" s="118" t="str">
        <f>IF('Dépenses sur factures'!F431="","",'Dépenses sur factures'!F431)</f>
        <v/>
      </c>
      <c r="G431" s="282" t="str">
        <f>IF('Dépenses sur factures'!G431="","",'Dépenses sur factures'!G431)</f>
        <v/>
      </c>
      <c r="H431" s="282" t="str">
        <f>IF('Dépenses sur factures'!H431="","",'Dépenses sur factures'!H431)</f>
        <v/>
      </c>
      <c r="I431" s="120" t="str">
        <f>IF('Dépenses sur factures'!I431="","",'Dépenses sur factures'!I431)</f>
        <v/>
      </c>
      <c r="J431" s="101"/>
      <c r="K431" s="283" t="str">
        <f t="shared" si="18"/>
        <v/>
      </c>
      <c r="L431" s="283" t="str">
        <f t="shared" si="19"/>
        <v/>
      </c>
      <c r="M431" s="101"/>
      <c r="N431" s="182"/>
      <c r="O431" s="183"/>
      <c r="P431" s="287" t="str">
        <f>IF(AND(OR(J431="KO",M431&lt;&gt;""),OR(J431="",K431="",L431="")),Listes!$A$68,IF(AND(M431="",J431&lt;&gt;""),Listes!$A$69,IF(AND(I431&lt;M431,O431=""),Listes!$A$70,IF(AND(L431&lt;K431,O431=""),Listes!$A$71,IF(AND(M431&lt;&gt;"",M431&lt;I431,N431=""),Listes!$A$72,IF(AND(Q431="",OR(J431&lt;&gt;"",K431&lt;&gt;"",L431&lt;&gt;"")),Listes!$A$73,""))))))</f>
        <v/>
      </c>
      <c r="Q431" s="277"/>
      <c r="R431" s="317">
        <f t="shared" si="20"/>
        <v>0</v>
      </c>
    </row>
    <row r="432" spans="1:18" ht="24.75" customHeight="1" x14ac:dyDescent="0.25">
      <c r="A432" s="121">
        <v>426</v>
      </c>
      <c r="B432" s="118" t="str">
        <f>IF('Dépenses sur factures'!B432="","",'Dépenses sur factures'!B432)</f>
        <v/>
      </c>
      <c r="C432" s="186" t="str">
        <f>IF('Dépenses sur factures'!C432="","",'Dépenses sur factures'!C432)</f>
        <v/>
      </c>
      <c r="D432" s="186" t="str">
        <f>IF('Dépenses sur factures'!D432="","",'Dépenses sur factures'!D432)</f>
        <v/>
      </c>
      <c r="E432" s="118" t="str">
        <f>IF('Dépenses sur factures'!E432="","",'Dépenses sur factures'!E432)</f>
        <v/>
      </c>
      <c r="F432" s="118" t="str">
        <f>IF('Dépenses sur factures'!F432="","",'Dépenses sur factures'!F432)</f>
        <v/>
      </c>
      <c r="G432" s="282" t="str">
        <f>IF('Dépenses sur factures'!G432="","",'Dépenses sur factures'!G432)</f>
        <v/>
      </c>
      <c r="H432" s="282" t="str">
        <f>IF('Dépenses sur factures'!H432="","",'Dépenses sur factures'!H432)</f>
        <v/>
      </c>
      <c r="I432" s="120" t="str">
        <f>IF('Dépenses sur factures'!I432="","",'Dépenses sur factures'!I432)</f>
        <v/>
      </c>
      <c r="J432" s="101"/>
      <c r="K432" s="283" t="str">
        <f t="shared" si="18"/>
        <v/>
      </c>
      <c r="L432" s="283" t="str">
        <f t="shared" si="19"/>
        <v/>
      </c>
      <c r="M432" s="101"/>
      <c r="N432" s="182"/>
      <c r="O432" s="183"/>
      <c r="P432" s="287" t="str">
        <f>IF(AND(OR(J432="KO",M432&lt;&gt;""),OR(J432="",K432="",L432="")),Listes!$A$68,IF(AND(M432="",J432&lt;&gt;""),Listes!$A$69,IF(AND(I432&lt;M432,O432=""),Listes!$A$70,IF(AND(L432&lt;K432,O432=""),Listes!$A$71,IF(AND(M432&lt;&gt;"",M432&lt;I432,N432=""),Listes!$A$72,IF(AND(Q432="",OR(J432&lt;&gt;"",K432&lt;&gt;"",L432&lt;&gt;"")),Listes!$A$73,""))))))</f>
        <v/>
      </c>
      <c r="Q432" s="277"/>
      <c r="R432" s="317">
        <f t="shared" si="20"/>
        <v>0</v>
      </c>
    </row>
    <row r="433" spans="1:18" ht="24.75" customHeight="1" x14ac:dyDescent="0.25">
      <c r="A433" s="121">
        <v>427</v>
      </c>
      <c r="B433" s="118" t="str">
        <f>IF('Dépenses sur factures'!B433="","",'Dépenses sur factures'!B433)</f>
        <v/>
      </c>
      <c r="C433" s="186" t="str">
        <f>IF('Dépenses sur factures'!C433="","",'Dépenses sur factures'!C433)</f>
        <v/>
      </c>
      <c r="D433" s="186" t="str">
        <f>IF('Dépenses sur factures'!D433="","",'Dépenses sur factures'!D433)</f>
        <v/>
      </c>
      <c r="E433" s="118" t="str">
        <f>IF('Dépenses sur factures'!E433="","",'Dépenses sur factures'!E433)</f>
        <v/>
      </c>
      <c r="F433" s="118" t="str">
        <f>IF('Dépenses sur factures'!F433="","",'Dépenses sur factures'!F433)</f>
        <v/>
      </c>
      <c r="G433" s="282" t="str">
        <f>IF('Dépenses sur factures'!G433="","",'Dépenses sur factures'!G433)</f>
        <v/>
      </c>
      <c r="H433" s="282" t="str">
        <f>IF('Dépenses sur factures'!H433="","",'Dépenses sur factures'!H433)</f>
        <v/>
      </c>
      <c r="I433" s="120" t="str">
        <f>IF('Dépenses sur factures'!I433="","",'Dépenses sur factures'!I433)</f>
        <v/>
      </c>
      <c r="J433" s="101"/>
      <c r="K433" s="283" t="str">
        <f t="shared" si="18"/>
        <v/>
      </c>
      <c r="L433" s="283" t="str">
        <f t="shared" si="19"/>
        <v/>
      </c>
      <c r="M433" s="101"/>
      <c r="N433" s="182"/>
      <c r="O433" s="183"/>
      <c r="P433" s="287" t="str">
        <f>IF(AND(OR(J433="KO",M433&lt;&gt;""),OR(J433="",K433="",L433="")),Listes!$A$68,IF(AND(M433="",J433&lt;&gt;""),Listes!$A$69,IF(AND(I433&lt;M433,O433=""),Listes!$A$70,IF(AND(L433&lt;K433,O433=""),Listes!$A$71,IF(AND(M433&lt;&gt;"",M433&lt;I433,N433=""),Listes!$A$72,IF(AND(Q433="",OR(J433&lt;&gt;"",K433&lt;&gt;"",L433&lt;&gt;"")),Listes!$A$73,""))))))</f>
        <v/>
      </c>
      <c r="Q433" s="277"/>
      <c r="R433" s="317">
        <f t="shared" si="20"/>
        <v>0</v>
      </c>
    </row>
    <row r="434" spans="1:18" ht="24.75" customHeight="1" x14ac:dyDescent="0.25">
      <c r="A434" s="121">
        <v>428</v>
      </c>
      <c r="B434" s="118" t="str">
        <f>IF('Dépenses sur factures'!B434="","",'Dépenses sur factures'!B434)</f>
        <v/>
      </c>
      <c r="C434" s="186" t="str">
        <f>IF('Dépenses sur factures'!C434="","",'Dépenses sur factures'!C434)</f>
        <v/>
      </c>
      <c r="D434" s="186" t="str">
        <f>IF('Dépenses sur factures'!D434="","",'Dépenses sur factures'!D434)</f>
        <v/>
      </c>
      <c r="E434" s="118" t="str">
        <f>IF('Dépenses sur factures'!E434="","",'Dépenses sur factures'!E434)</f>
        <v/>
      </c>
      <c r="F434" s="118" t="str">
        <f>IF('Dépenses sur factures'!F434="","",'Dépenses sur factures'!F434)</f>
        <v/>
      </c>
      <c r="G434" s="282" t="str">
        <f>IF('Dépenses sur factures'!G434="","",'Dépenses sur factures'!G434)</f>
        <v/>
      </c>
      <c r="H434" s="282" t="str">
        <f>IF('Dépenses sur factures'!H434="","",'Dépenses sur factures'!H434)</f>
        <v/>
      </c>
      <c r="I434" s="120" t="str">
        <f>IF('Dépenses sur factures'!I434="","",'Dépenses sur factures'!I434)</f>
        <v/>
      </c>
      <c r="J434" s="101"/>
      <c r="K434" s="283" t="str">
        <f t="shared" si="18"/>
        <v/>
      </c>
      <c r="L434" s="283" t="str">
        <f t="shared" si="19"/>
        <v/>
      </c>
      <c r="M434" s="101"/>
      <c r="N434" s="182"/>
      <c r="O434" s="183"/>
      <c r="P434" s="287" t="str">
        <f>IF(AND(OR(J434="KO",M434&lt;&gt;""),OR(J434="",K434="",L434="")),Listes!$A$68,IF(AND(M434="",J434&lt;&gt;""),Listes!$A$69,IF(AND(I434&lt;M434,O434=""),Listes!$A$70,IF(AND(L434&lt;K434,O434=""),Listes!$A$71,IF(AND(M434&lt;&gt;"",M434&lt;I434,N434=""),Listes!$A$72,IF(AND(Q434="",OR(J434&lt;&gt;"",K434&lt;&gt;"",L434&lt;&gt;"")),Listes!$A$73,""))))))</f>
        <v/>
      </c>
      <c r="Q434" s="277"/>
      <c r="R434" s="317">
        <f t="shared" si="20"/>
        <v>0</v>
      </c>
    </row>
    <row r="435" spans="1:18" ht="24.75" customHeight="1" x14ac:dyDescent="0.25">
      <c r="A435" s="121">
        <v>429</v>
      </c>
      <c r="B435" s="118" t="str">
        <f>IF('Dépenses sur factures'!B435="","",'Dépenses sur factures'!B435)</f>
        <v/>
      </c>
      <c r="C435" s="186" t="str">
        <f>IF('Dépenses sur factures'!C435="","",'Dépenses sur factures'!C435)</f>
        <v/>
      </c>
      <c r="D435" s="186" t="str">
        <f>IF('Dépenses sur factures'!D435="","",'Dépenses sur factures'!D435)</f>
        <v/>
      </c>
      <c r="E435" s="118" t="str">
        <f>IF('Dépenses sur factures'!E435="","",'Dépenses sur factures'!E435)</f>
        <v/>
      </c>
      <c r="F435" s="118" t="str">
        <f>IF('Dépenses sur factures'!F435="","",'Dépenses sur factures'!F435)</f>
        <v/>
      </c>
      <c r="G435" s="282" t="str">
        <f>IF('Dépenses sur factures'!G435="","",'Dépenses sur factures'!G435)</f>
        <v/>
      </c>
      <c r="H435" s="282" t="str">
        <f>IF('Dépenses sur factures'!H435="","",'Dépenses sur factures'!H435)</f>
        <v/>
      </c>
      <c r="I435" s="120" t="str">
        <f>IF('Dépenses sur factures'!I435="","",'Dépenses sur factures'!I435)</f>
        <v/>
      </c>
      <c r="J435" s="101"/>
      <c r="K435" s="283" t="str">
        <f t="shared" si="18"/>
        <v/>
      </c>
      <c r="L435" s="283" t="str">
        <f t="shared" si="19"/>
        <v/>
      </c>
      <c r="M435" s="101"/>
      <c r="N435" s="182"/>
      <c r="O435" s="183"/>
      <c r="P435" s="287" t="str">
        <f>IF(AND(OR(J435="KO",M435&lt;&gt;""),OR(J435="",K435="",L435="")),Listes!$A$68,IF(AND(M435="",J435&lt;&gt;""),Listes!$A$69,IF(AND(I435&lt;M435,O435=""),Listes!$A$70,IF(AND(L435&lt;K435,O435=""),Listes!$A$71,IF(AND(M435&lt;&gt;"",M435&lt;I435,N435=""),Listes!$A$72,IF(AND(Q435="",OR(J435&lt;&gt;"",K435&lt;&gt;"",L435&lt;&gt;"")),Listes!$A$73,""))))))</f>
        <v/>
      </c>
      <c r="Q435" s="277"/>
      <c r="R435" s="317">
        <f t="shared" si="20"/>
        <v>0</v>
      </c>
    </row>
    <row r="436" spans="1:18" ht="24.75" customHeight="1" x14ac:dyDescent="0.25">
      <c r="A436" s="121">
        <v>430</v>
      </c>
      <c r="B436" s="118" t="str">
        <f>IF('Dépenses sur factures'!B436="","",'Dépenses sur factures'!B436)</f>
        <v/>
      </c>
      <c r="C436" s="186" t="str">
        <f>IF('Dépenses sur factures'!C436="","",'Dépenses sur factures'!C436)</f>
        <v/>
      </c>
      <c r="D436" s="186" t="str">
        <f>IF('Dépenses sur factures'!D436="","",'Dépenses sur factures'!D436)</f>
        <v/>
      </c>
      <c r="E436" s="118" t="str">
        <f>IF('Dépenses sur factures'!E436="","",'Dépenses sur factures'!E436)</f>
        <v/>
      </c>
      <c r="F436" s="118" t="str">
        <f>IF('Dépenses sur factures'!F436="","",'Dépenses sur factures'!F436)</f>
        <v/>
      </c>
      <c r="G436" s="282" t="str">
        <f>IF('Dépenses sur factures'!G436="","",'Dépenses sur factures'!G436)</f>
        <v/>
      </c>
      <c r="H436" s="282" t="str">
        <f>IF('Dépenses sur factures'!H436="","",'Dépenses sur factures'!H436)</f>
        <v/>
      </c>
      <c r="I436" s="120" t="str">
        <f>IF('Dépenses sur factures'!I436="","",'Dépenses sur factures'!I436)</f>
        <v/>
      </c>
      <c r="J436" s="101"/>
      <c r="K436" s="283" t="str">
        <f t="shared" si="18"/>
        <v/>
      </c>
      <c r="L436" s="283" t="str">
        <f t="shared" si="19"/>
        <v/>
      </c>
      <c r="M436" s="101"/>
      <c r="N436" s="182"/>
      <c r="O436" s="183"/>
      <c r="P436" s="287" t="str">
        <f>IF(AND(OR(J436="KO",M436&lt;&gt;""),OR(J436="",K436="",L436="")),Listes!$A$68,IF(AND(M436="",J436&lt;&gt;""),Listes!$A$69,IF(AND(I436&lt;M436,O436=""),Listes!$A$70,IF(AND(L436&lt;K436,O436=""),Listes!$A$71,IF(AND(M436&lt;&gt;"",M436&lt;I436,N436=""),Listes!$A$72,IF(AND(Q436="",OR(J436&lt;&gt;"",K436&lt;&gt;"",L436&lt;&gt;"")),Listes!$A$73,""))))))</f>
        <v/>
      </c>
      <c r="Q436" s="277"/>
      <c r="R436" s="317">
        <f t="shared" si="20"/>
        <v>0</v>
      </c>
    </row>
    <row r="437" spans="1:18" ht="24.75" customHeight="1" x14ac:dyDescent="0.25">
      <c r="A437" s="121">
        <v>431</v>
      </c>
      <c r="B437" s="118" t="str">
        <f>IF('Dépenses sur factures'!B437="","",'Dépenses sur factures'!B437)</f>
        <v/>
      </c>
      <c r="C437" s="186" t="str">
        <f>IF('Dépenses sur factures'!C437="","",'Dépenses sur factures'!C437)</f>
        <v/>
      </c>
      <c r="D437" s="186" t="str">
        <f>IF('Dépenses sur factures'!D437="","",'Dépenses sur factures'!D437)</f>
        <v/>
      </c>
      <c r="E437" s="118" t="str">
        <f>IF('Dépenses sur factures'!E437="","",'Dépenses sur factures'!E437)</f>
        <v/>
      </c>
      <c r="F437" s="118" t="str">
        <f>IF('Dépenses sur factures'!F437="","",'Dépenses sur factures'!F437)</f>
        <v/>
      </c>
      <c r="G437" s="282" t="str">
        <f>IF('Dépenses sur factures'!G437="","",'Dépenses sur factures'!G437)</f>
        <v/>
      </c>
      <c r="H437" s="282" t="str">
        <f>IF('Dépenses sur factures'!H437="","",'Dépenses sur factures'!H437)</f>
        <v/>
      </c>
      <c r="I437" s="120" t="str">
        <f>IF('Dépenses sur factures'!I437="","",'Dépenses sur factures'!I437)</f>
        <v/>
      </c>
      <c r="J437" s="101"/>
      <c r="K437" s="283" t="str">
        <f t="shared" si="18"/>
        <v/>
      </c>
      <c r="L437" s="283" t="str">
        <f t="shared" si="19"/>
        <v/>
      </c>
      <c r="M437" s="101"/>
      <c r="N437" s="182"/>
      <c r="O437" s="183"/>
      <c r="P437" s="287" t="str">
        <f>IF(AND(OR(J437="KO",M437&lt;&gt;""),OR(J437="",K437="",L437="")),Listes!$A$68,IF(AND(M437="",J437&lt;&gt;""),Listes!$A$69,IF(AND(I437&lt;M437,O437=""),Listes!$A$70,IF(AND(L437&lt;K437,O437=""),Listes!$A$71,IF(AND(M437&lt;&gt;"",M437&lt;I437,N437=""),Listes!$A$72,IF(AND(Q437="",OR(J437&lt;&gt;"",K437&lt;&gt;"",L437&lt;&gt;"")),Listes!$A$73,""))))))</f>
        <v/>
      </c>
      <c r="Q437" s="277"/>
      <c r="R437" s="317">
        <f t="shared" si="20"/>
        <v>0</v>
      </c>
    </row>
    <row r="438" spans="1:18" ht="24.75" customHeight="1" x14ac:dyDescent="0.25">
      <c r="A438" s="121">
        <v>432</v>
      </c>
      <c r="B438" s="118" t="str">
        <f>IF('Dépenses sur factures'!B438="","",'Dépenses sur factures'!B438)</f>
        <v/>
      </c>
      <c r="C438" s="186" t="str">
        <f>IF('Dépenses sur factures'!C438="","",'Dépenses sur factures'!C438)</f>
        <v/>
      </c>
      <c r="D438" s="186" t="str">
        <f>IF('Dépenses sur factures'!D438="","",'Dépenses sur factures'!D438)</f>
        <v/>
      </c>
      <c r="E438" s="118" t="str">
        <f>IF('Dépenses sur factures'!E438="","",'Dépenses sur factures'!E438)</f>
        <v/>
      </c>
      <c r="F438" s="118" t="str">
        <f>IF('Dépenses sur factures'!F438="","",'Dépenses sur factures'!F438)</f>
        <v/>
      </c>
      <c r="G438" s="282" t="str">
        <f>IF('Dépenses sur factures'!G438="","",'Dépenses sur factures'!G438)</f>
        <v/>
      </c>
      <c r="H438" s="282" t="str">
        <f>IF('Dépenses sur factures'!H438="","",'Dépenses sur factures'!H438)</f>
        <v/>
      </c>
      <c r="I438" s="120" t="str">
        <f>IF('Dépenses sur factures'!I438="","",'Dépenses sur factures'!I438)</f>
        <v/>
      </c>
      <c r="J438" s="101"/>
      <c r="K438" s="283" t="str">
        <f t="shared" si="18"/>
        <v/>
      </c>
      <c r="L438" s="283" t="str">
        <f t="shared" si="19"/>
        <v/>
      </c>
      <c r="M438" s="101"/>
      <c r="N438" s="182"/>
      <c r="O438" s="183"/>
      <c r="P438" s="287" t="str">
        <f>IF(AND(OR(J438="KO",M438&lt;&gt;""),OR(J438="",K438="",L438="")),Listes!$A$68,IF(AND(M438="",J438&lt;&gt;""),Listes!$A$69,IF(AND(I438&lt;M438,O438=""),Listes!$A$70,IF(AND(L438&lt;K438,O438=""),Listes!$A$71,IF(AND(M438&lt;&gt;"",M438&lt;I438,N438=""),Listes!$A$72,IF(AND(Q438="",OR(J438&lt;&gt;"",K438&lt;&gt;"",L438&lt;&gt;"")),Listes!$A$73,""))))))</f>
        <v/>
      </c>
      <c r="Q438" s="277"/>
      <c r="R438" s="317">
        <f t="shared" si="20"/>
        <v>0</v>
      </c>
    </row>
    <row r="439" spans="1:18" ht="24.75" customHeight="1" x14ac:dyDescent="0.25">
      <c r="A439" s="121">
        <v>433</v>
      </c>
      <c r="B439" s="118" t="str">
        <f>IF('Dépenses sur factures'!B439="","",'Dépenses sur factures'!B439)</f>
        <v/>
      </c>
      <c r="C439" s="186" t="str">
        <f>IF('Dépenses sur factures'!C439="","",'Dépenses sur factures'!C439)</f>
        <v/>
      </c>
      <c r="D439" s="186" t="str">
        <f>IF('Dépenses sur factures'!D439="","",'Dépenses sur factures'!D439)</f>
        <v/>
      </c>
      <c r="E439" s="118" t="str">
        <f>IF('Dépenses sur factures'!E439="","",'Dépenses sur factures'!E439)</f>
        <v/>
      </c>
      <c r="F439" s="118" t="str">
        <f>IF('Dépenses sur factures'!F439="","",'Dépenses sur factures'!F439)</f>
        <v/>
      </c>
      <c r="G439" s="282" t="str">
        <f>IF('Dépenses sur factures'!G439="","",'Dépenses sur factures'!G439)</f>
        <v/>
      </c>
      <c r="H439" s="282" t="str">
        <f>IF('Dépenses sur factures'!H439="","",'Dépenses sur factures'!H439)</f>
        <v/>
      </c>
      <c r="I439" s="120" t="str">
        <f>IF('Dépenses sur factures'!I439="","",'Dépenses sur factures'!I439)</f>
        <v/>
      </c>
      <c r="J439" s="101"/>
      <c r="K439" s="283" t="str">
        <f t="shared" si="18"/>
        <v/>
      </c>
      <c r="L439" s="283" t="str">
        <f t="shared" si="19"/>
        <v/>
      </c>
      <c r="M439" s="101"/>
      <c r="N439" s="182"/>
      <c r="O439" s="183"/>
      <c r="P439" s="287" t="str">
        <f>IF(AND(OR(J439="KO",M439&lt;&gt;""),OR(J439="",K439="",L439="")),Listes!$A$68,IF(AND(M439="",J439&lt;&gt;""),Listes!$A$69,IF(AND(I439&lt;M439,O439=""),Listes!$A$70,IF(AND(L439&lt;K439,O439=""),Listes!$A$71,IF(AND(M439&lt;&gt;"",M439&lt;I439,N439=""),Listes!$A$72,IF(AND(Q439="",OR(J439&lt;&gt;"",K439&lt;&gt;"",L439&lt;&gt;"")),Listes!$A$73,""))))))</f>
        <v/>
      </c>
      <c r="Q439" s="277"/>
      <c r="R439" s="317">
        <f t="shared" si="20"/>
        <v>0</v>
      </c>
    </row>
    <row r="440" spans="1:18" ht="24.75" customHeight="1" x14ac:dyDescent="0.25">
      <c r="A440" s="121">
        <v>434</v>
      </c>
      <c r="B440" s="118" t="str">
        <f>IF('Dépenses sur factures'!B440="","",'Dépenses sur factures'!B440)</f>
        <v/>
      </c>
      <c r="C440" s="186" t="str">
        <f>IF('Dépenses sur factures'!C440="","",'Dépenses sur factures'!C440)</f>
        <v/>
      </c>
      <c r="D440" s="186" t="str">
        <f>IF('Dépenses sur factures'!D440="","",'Dépenses sur factures'!D440)</f>
        <v/>
      </c>
      <c r="E440" s="118" t="str">
        <f>IF('Dépenses sur factures'!E440="","",'Dépenses sur factures'!E440)</f>
        <v/>
      </c>
      <c r="F440" s="118" t="str">
        <f>IF('Dépenses sur factures'!F440="","",'Dépenses sur factures'!F440)</f>
        <v/>
      </c>
      <c r="G440" s="282" t="str">
        <f>IF('Dépenses sur factures'!G440="","",'Dépenses sur factures'!G440)</f>
        <v/>
      </c>
      <c r="H440" s="282" t="str">
        <f>IF('Dépenses sur factures'!H440="","",'Dépenses sur factures'!H440)</f>
        <v/>
      </c>
      <c r="I440" s="120" t="str">
        <f>IF('Dépenses sur factures'!I440="","",'Dépenses sur factures'!I440)</f>
        <v/>
      </c>
      <c r="J440" s="101"/>
      <c r="K440" s="283" t="str">
        <f t="shared" si="18"/>
        <v/>
      </c>
      <c r="L440" s="283" t="str">
        <f t="shared" si="19"/>
        <v/>
      </c>
      <c r="M440" s="101"/>
      <c r="N440" s="182"/>
      <c r="O440" s="183"/>
      <c r="P440" s="287" t="str">
        <f>IF(AND(OR(J440="KO",M440&lt;&gt;""),OR(J440="",K440="",L440="")),Listes!$A$68,IF(AND(M440="",J440&lt;&gt;""),Listes!$A$69,IF(AND(I440&lt;M440,O440=""),Listes!$A$70,IF(AND(L440&lt;K440,O440=""),Listes!$A$71,IF(AND(M440&lt;&gt;"",M440&lt;I440,N440=""),Listes!$A$72,IF(AND(Q440="",OR(J440&lt;&gt;"",K440&lt;&gt;"",L440&lt;&gt;"")),Listes!$A$73,""))))))</f>
        <v/>
      </c>
      <c r="Q440" s="277"/>
      <c r="R440" s="317">
        <f t="shared" si="20"/>
        <v>0</v>
      </c>
    </row>
    <row r="441" spans="1:18" ht="24.75" customHeight="1" x14ac:dyDescent="0.25">
      <c r="A441" s="121">
        <v>435</v>
      </c>
      <c r="B441" s="118" t="str">
        <f>IF('Dépenses sur factures'!B441="","",'Dépenses sur factures'!B441)</f>
        <v/>
      </c>
      <c r="C441" s="186" t="str">
        <f>IF('Dépenses sur factures'!C441="","",'Dépenses sur factures'!C441)</f>
        <v/>
      </c>
      <c r="D441" s="186" t="str">
        <f>IF('Dépenses sur factures'!D441="","",'Dépenses sur factures'!D441)</f>
        <v/>
      </c>
      <c r="E441" s="118" t="str">
        <f>IF('Dépenses sur factures'!E441="","",'Dépenses sur factures'!E441)</f>
        <v/>
      </c>
      <c r="F441" s="118" t="str">
        <f>IF('Dépenses sur factures'!F441="","",'Dépenses sur factures'!F441)</f>
        <v/>
      </c>
      <c r="G441" s="282" t="str">
        <f>IF('Dépenses sur factures'!G441="","",'Dépenses sur factures'!G441)</f>
        <v/>
      </c>
      <c r="H441" s="282" t="str">
        <f>IF('Dépenses sur factures'!H441="","",'Dépenses sur factures'!H441)</f>
        <v/>
      </c>
      <c r="I441" s="120" t="str">
        <f>IF('Dépenses sur factures'!I441="","",'Dépenses sur factures'!I441)</f>
        <v/>
      </c>
      <c r="J441" s="101"/>
      <c r="K441" s="283" t="str">
        <f t="shared" si="18"/>
        <v/>
      </c>
      <c r="L441" s="283" t="str">
        <f t="shared" si="19"/>
        <v/>
      </c>
      <c r="M441" s="101"/>
      <c r="N441" s="182"/>
      <c r="O441" s="183"/>
      <c r="P441" s="287" t="str">
        <f>IF(AND(OR(J441="KO",M441&lt;&gt;""),OR(J441="",K441="",L441="")),Listes!$A$68,IF(AND(M441="",J441&lt;&gt;""),Listes!$A$69,IF(AND(I441&lt;M441,O441=""),Listes!$A$70,IF(AND(L441&lt;K441,O441=""),Listes!$A$71,IF(AND(M441&lt;&gt;"",M441&lt;I441,N441=""),Listes!$A$72,IF(AND(Q441="",OR(J441&lt;&gt;"",K441&lt;&gt;"",L441&lt;&gt;"")),Listes!$A$73,""))))))</f>
        <v/>
      </c>
      <c r="Q441" s="277"/>
      <c r="R441" s="317">
        <f t="shared" si="20"/>
        <v>0</v>
      </c>
    </row>
    <row r="442" spans="1:18" ht="24.75" customHeight="1" x14ac:dyDescent="0.25">
      <c r="A442" s="121">
        <v>436</v>
      </c>
      <c r="B442" s="118" t="str">
        <f>IF('Dépenses sur factures'!B442="","",'Dépenses sur factures'!B442)</f>
        <v/>
      </c>
      <c r="C442" s="186" t="str">
        <f>IF('Dépenses sur factures'!C442="","",'Dépenses sur factures'!C442)</f>
        <v/>
      </c>
      <c r="D442" s="186" t="str">
        <f>IF('Dépenses sur factures'!D442="","",'Dépenses sur factures'!D442)</f>
        <v/>
      </c>
      <c r="E442" s="118" t="str">
        <f>IF('Dépenses sur factures'!E442="","",'Dépenses sur factures'!E442)</f>
        <v/>
      </c>
      <c r="F442" s="118" t="str">
        <f>IF('Dépenses sur factures'!F442="","",'Dépenses sur factures'!F442)</f>
        <v/>
      </c>
      <c r="G442" s="282" t="str">
        <f>IF('Dépenses sur factures'!G442="","",'Dépenses sur factures'!G442)</f>
        <v/>
      </c>
      <c r="H442" s="282" t="str">
        <f>IF('Dépenses sur factures'!H442="","",'Dépenses sur factures'!H442)</f>
        <v/>
      </c>
      <c r="I442" s="120" t="str">
        <f>IF('Dépenses sur factures'!I442="","",'Dépenses sur factures'!I442)</f>
        <v/>
      </c>
      <c r="J442" s="101"/>
      <c r="K442" s="283" t="str">
        <f t="shared" si="18"/>
        <v/>
      </c>
      <c r="L442" s="283" t="str">
        <f t="shared" si="19"/>
        <v/>
      </c>
      <c r="M442" s="101"/>
      <c r="N442" s="182"/>
      <c r="O442" s="183"/>
      <c r="P442" s="287" t="str">
        <f>IF(AND(OR(J442="KO",M442&lt;&gt;""),OR(J442="",K442="",L442="")),Listes!$A$68,IF(AND(M442="",J442&lt;&gt;""),Listes!$A$69,IF(AND(I442&lt;M442,O442=""),Listes!$A$70,IF(AND(L442&lt;K442,O442=""),Listes!$A$71,IF(AND(M442&lt;&gt;"",M442&lt;I442,N442=""),Listes!$A$72,IF(AND(Q442="",OR(J442&lt;&gt;"",K442&lt;&gt;"",L442&lt;&gt;"")),Listes!$A$73,""))))))</f>
        <v/>
      </c>
      <c r="Q442" s="277"/>
      <c r="R442" s="317">
        <f t="shared" si="20"/>
        <v>0</v>
      </c>
    </row>
    <row r="443" spans="1:18" ht="24.75" customHeight="1" x14ac:dyDescent="0.25">
      <c r="A443" s="121">
        <v>437</v>
      </c>
      <c r="B443" s="118" t="str">
        <f>IF('Dépenses sur factures'!B443="","",'Dépenses sur factures'!B443)</f>
        <v/>
      </c>
      <c r="C443" s="186" t="str">
        <f>IF('Dépenses sur factures'!C443="","",'Dépenses sur factures'!C443)</f>
        <v/>
      </c>
      <c r="D443" s="186" t="str">
        <f>IF('Dépenses sur factures'!D443="","",'Dépenses sur factures'!D443)</f>
        <v/>
      </c>
      <c r="E443" s="118" t="str">
        <f>IF('Dépenses sur factures'!E443="","",'Dépenses sur factures'!E443)</f>
        <v/>
      </c>
      <c r="F443" s="118" t="str">
        <f>IF('Dépenses sur factures'!F443="","",'Dépenses sur factures'!F443)</f>
        <v/>
      </c>
      <c r="G443" s="282" t="str">
        <f>IF('Dépenses sur factures'!G443="","",'Dépenses sur factures'!G443)</f>
        <v/>
      </c>
      <c r="H443" s="282" t="str">
        <f>IF('Dépenses sur factures'!H443="","",'Dépenses sur factures'!H443)</f>
        <v/>
      </c>
      <c r="I443" s="120" t="str">
        <f>IF('Dépenses sur factures'!I443="","",'Dépenses sur factures'!I443)</f>
        <v/>
      </c>
      <c r="J443" s="101"/>
      <c r="K443" s="283" t="str">
        <f t="shared" si="18"/>
        <v/>
      </c>
      <c r="L443" s="283" t="str">
        <f t="shared" si="19"/>
        <v/>
      </c>
      <c r="M443" s="101"/>
      <c r="N443" s="182"/>
      <c r="O443" s="183"/>
      <c r="P443" s="287" t="str">
        <f>IF(AND(OR(J443="KO",M443&lt;&gt;""),OR(J443="",K443="",L443="")),Listes!$A$68,IF(AND(M443="",J443&lt;&gt;""),Listes!$A$69,IF(AND(I443&lt;M443,O443=""),Listes!$A$70,IF(AND(L443&lt;K443,O443=""),Listes!$A$71,IF(AND(M443&lt;&gt;"",M443&lt;I443,N443=""),Listes!$A$72,IF(AND(Q443="",OR(J443&lt;&gt;"",K443&lt;&gt;"",L443&lt;&gt;"")),Listes!$A$73,""))))))</f>
        <v/>
      </c>
      <c r="Q443" s="277"/>
      <c r="R443" s="317">
        <f t="shared" si="20"/>
        <v>0</v>
      </c>
    </row>
    <row r="444" spans="1:18" ht="24.75" customHeight="1" x14ac:dyDescent="0.25">
      <c r="A444" s="121">
        <v>438</v>
      </c>
      <c r="B444" s="118" t="str">
        <f>IF('Dépenses sur factures'!B444="","",'Dépenses sur factures'!B444)</f>
        <v/>
      </c>
      <c r="C444" s="186" t="str">
        <f>IF('Dépenses sur factures'!C444="","",'Dépenses sur factures'!C444)</f>
        <v/>
      </c>
      <c r="D444" s="186" t="str">
        <f>IF('Dépenses sur factures'!D444="","",'Dépenses sur factures'!D444)</f>
        <v/>
      </c>
      <c r="E444" s="118" t="str">
        <f>IF('Dépenses sur factures'!E444="","",'Dépenses sur factures'!E444)</f>
        <v/>
      </c>
      <c r="F444" s="118" t="str">
        <f>IF('Dépenses sur factures'!F444="","",'Dépenses sur factures'!F444)</f>
        <v/>
      </c>
      <c r="G444" s="282" t="str">
        <f>IF('Dépenses sur factures'!G444="","",'Dépenses sur factures'!G444)</f>
        <v/>
      </c>
      <c r="H444" s="282" t="str">
        <f>IF('Dépenses sur factures'!H444="","",'Dépenses sur factures'!H444)</f>
        <v/>
      </c>
      <c r="I444" s="120" t="str">
        <f>IF('Dépenses sur factures'!I444="","",'Dépenses sur factures'!I444)</f>
        <v/>
      </c>
      <c r="J444" s="101"/>
      <c r="K444" s="283" t="str">
        <f t="shared" si="18"/>
        <v/>
      </c>
      <c r="L444" s="283" t="str">
        <f t="shared" si="19"/>
        <v/>
      </c>
      <c r="M444" s="101"/>
      <c r="N444" s="182"/>
      <c r="O444" s="183"/>
      <c r="P444" s="287" t="str">
        <f>IF(AND(OR(J444="KO",M444&lt;&gt;""),OR(J444="",K444="",L444="")),Listes!$A$68,IF(AND(M444="",J444&lt;&gt;""),Listes!$A$69,IF(AND(I444&lt;M444,O444=""),Listes!$A$70,IF(AND(L444&lt;K444,O444=""),Listes!$A$71,IF(AND(M444&lt;&gt;"",M444&lt;I444,N444=""),Listes!$A$72,IF(AND(Q444="",OR(J444&lt;&gt;"",K444&lt;&gt;"",L444&lt;&gt;"")),Listes!$A$73,""))))))</f>
        <v/>
      </c>
      <c r="Q444" s="277"/>
      <c r="R444" s="317">
        <f t="shared" si="20"/>
        <v>0</v>
      </c>
    </row>
    <row r="445" spans="1:18" ht="24.75" customHeight="1" x14ac:dyDescent="0.25">
      <c r="A445" s="121">
        <v>439</v>
      </c>
      <c r="B445" s="118" t="str">
        <f>IF('Dépenses sur factures'!B445="","",'Dépenses sur factures'!B445)</f>
        <v/>
      </c>
      <c r="C445" s="186" t="str">
        <f>IF('Dépenses sur factures'!C445="","",'Dépenses sur factures'!C445)</f>
        <v/>
      </c>
      <c r="D445" s="186" t="str">
        <f>IF('Dépenses sur factures'!D445="","",'Dépenses sur factures'!D445)</f>
        <v/>
      </c>
      <c r="E445" s="118" t="str">
        <f>IF('Dépenses sur factures'!E445="","",'Dépenses sur factures'!E445)</f>
        <v/>
      </c>
      <c r="F445" s="118" t="str">
        <f>IF('Dépenses sur factures'!F445="","",'Dépenses sur factures'!F445)</f>
        <v/>
      </c>
      <c r="G445" s="282" t="str">
        <f>IF('Dépenses sur factures'!G445="","",'Dépenses sur factures'!G445)</f>
        <v/>
      </c>
      <c r="H445" s="282" t="str">
        <f>IF('Dépenses sur factures'!H445="","",'Dépenses sur factures'!H445)</f>
        <v/>
      </c>
      <c r="I445" s="120" t="str">
        <f>IF('Dépenses sur factures'!I445="","",'Dépenses sur factures'!I445)</f>
        <v/>
      </c>
      <c r="J445" s="101"/>
      <c r="K445" s="283" t="str">
        <f t="shared" si="18"/>
        <v/>
      </c>
      <c r="L445" s="283" t="str">
        <f t="shared" si="19"/>
        <v/>
      </c>
      <c r="M445" s="101"/>
      <c r="N445" s="182"/>
      <c r="O445" s="183"/>
      <c r="P445" s="287" t="str">
        <f>IF(AND(OR(J445="KO",M445&lt;&gt;""),OR(J445="",K445="",L445="")),Listes!$A$68,IF(AND(M445="",J445&lt;&gt;""),Listes!$A$69,IF(AND(I445&lt;M445,O445=""),Listes!$A$70,IF(AND(L445&lt;K445,O445=""),Listes!$A$71,IF(AND(M445&lt;&gt;"",M445&lt;I445,N445=""),Listes!$A$72,IF(AND(Q445="",OR(J445&lt;&gt;"",K445&lt;&gt;"",L445&lt;&gt;"")),Listes!$A$73,""))))))</f>
        <v/>
      </c>
      <c r="Q445" s="277"/>
      <c r="R445" s="317">
        <f t="shared" si="20"/>
        <v>0</v>
      </c>
    </row>
    <row r="446" spans="1:18" ht="24.75" customHeight="1" x14ac:dyDescent="0.25">
      <c r="A446" s="121">
        <v>440</v>
      </c>
      <c r="B446" s="118" t="str">
        <f>IF('Dépenses sur factures'!B446="","",'Dépenses sur factures'!B446)</f>
        <v/>
      </c>
      <c r="C446" s="186" t="str">
        <f>IF('Dépenses sur factures'!C446="","",'Dépenses sur factures'!C446)</f>
        <v/>
      </c>
      <c r="D446" s="186" t="str">
        <f>IF('Dépenses sur factures'!D446="","",'Dépenses sur factures'!D446)</f>
        <v/>
      </c>
      <c r="E446" s="118" t="str">
        <f>IF('Dépenses sur factures'!E446="","",'Dépenses sur factures'!E446)</f>
        <v/>
      </c>
      <c r="F446" s="118" t="str">
        <f>IF('Dépenses sur factures'!F446="","",'Dépenses sur factures'!F446)</f>
        <v/>
      </c>
      <c r="G446" s="282" t="str">
        <f>IF('Dépenses sur factures'!G446="","",'Dépenses sur factures'!G446)</f>
        <v/>
      </c>
      <c r="H446" s="282" t="str">
        <f>IF('Dépenses sur factures'!H446="","",'Dépenses sur factures'!H446)</f>
        <v/>
      </c>
      <c r="I446" s="120" t="str">
        <f>IF('Dépenses sur factures'!I446="","",'Dépenses sur factures'!I446)</f>
        <v/>
      </c>
      <c r="J446" s="101"/>
      <c r="K446" s="283" t="str">
        <f t="shared" si="18"/>
        <v/>
      </c>
      <c r="L446" s="283" t="str">
        <f t="shared" si="19"/>
        <v/>
      </c>
      <c r="M446" s="101"/>
      <c r="N446" s="182"/>
      <c r="O446" s="183"/>
      <c r="P446" s="287" t="str">
        <f>IF(AND(OR(J446="KO",M446&lt;&gt;""),OR(J446="",K446="",L446="")),Listes!$A$68,IF(AND(M446="",J446&lt;&gt;""),Listes!$A$69,IF(AND(I446&lt;M446,O446=""),Listes!$A$70,IF(AND(L446&lt;K446,O446=""),Listes!$A$71,IF(AND(M446&lt;&gt;"",M446&lt;I446,N446=""),Listes!$A$72,IF(AND(Q446="",OR(J446&lt;&gt;"",K446&lt;&gt;"",L446&lt;&gt;"")),Listes!$A$73,""))))))</f>
        <v/>
      </c>
      <c r="Q446" s="277"/>
      <c r="R446" s="317">
        <f t="shared" si="20"/>
        <v>0</v>
      </c>
    </row>
    <row r="447" spans="1:18" ht="24.75" customHeight="1" x14ac:dyDescent="0.25">
      <c r="A447" s="121">
        <v>441</v>
      </c>
      <c r="B447" s="118" t="str">
        <f>IF('Dépenses sur factures'!B447="","",'Dépenses sur factures'!B447)</f>
        <v/>
      </c>
      <c r="C447" s="186" t="str">
        <f>IF('Dépenses sur factures'!C447="","",'Dépenses sur factures'!C447)</f>
        <v/>
      </c>
      <c r="D447" s="186" t="str">
        <f>IF('Dépenses sur factures'!D447="","",'Dépenses sur factures'!D447)</f>
        <v/>
      </c>
      <c r="E447" s="118" t="str">
        <f>IF('Dépenses sur factures'!E447="","",'Dépenses sur factures'!E447)</f>
        <v/>
      </c>
      <c r="F447" s="118" t="str">
        <f>IF('Dépenses sur factures'!F447="","",'Dépenses sur factures'!F447)</f>
        <v/>
      </c>
      <c r="G447" s="282" t="str">
        <f>IF('Dépenses sur factures'!G447="","",'Dépenses sur factures'!G447)</f>
        <v/>
      </c>
      <c r="H447" s="282" t="str">
        <f>IF('Dépenses sur factures'!H447="","",'Dépenses sur factures'!H447)</f>
        <v/>
      </c>
      <c r="I447" s="120" t="str">
        <f>IF('Dépenses sur factures'!I447="","",'Dépenses sur factures'!I447)</f>
        <v/>
      </c>
      <c r="J447" s="101"/>
      <c r="K447" s="283" t="str">
        <f t="shared" si="18"/>
        <v/>
      </c>
      <c r="L447" s="283" t="str">
        <f t="shared" si="19"/>
        <v/>
      </c>
      <c r="M447" s="101"/>
      <c r="N447" s="182"/>
      <c r="O447" s="183"/>
      <c r="P447" s="287" t="str">
        <f>IF(AND(OR(J447="KO",M447&lt;&gt;""),OR(J447="",K447="",L447="")),Listes!$A$68,IF(AND(M447="",J447&lt;&gt;""),Listes!$A$69,IF(AND(I447&lt;M447,O447=""),Listes!$A$70,IF(AND(L447&lt;K447,O447=""),Listes!$A$71,IF(AND(M447&lt;&gt;"",M447&lt;I447,N447=""),Listes!$A$72,IF(AND(Q447="",OR(J447&lt;&gt;"",K447&lt;&gt;"",L447&lt;&gt;"")),Listes!$A$73,""))))))</f>
        <v/>
      </c>
      <c r="Q447" s="277"/>
      <c r="R447" s="317">
        <f t="shared" si="20"/>
        <v>0</v>
      </c>
    </row>
    <row r="448" spans="1:18" ht="24.75" customHeight="1" x14ac:dyDescent="0.25">
      <c r="A448" s="121">
        <v>442</v>
      </c>
      <c r="B448" s="118" t="str">
        <f>IF('Dépenses sur factures'!B448="","",'Dépenses sur factures'!B448)</f>
        <v/>
      </c>
      <c r="C448" s="186" t="str">
        <f>IF('Dépenses sur factures'!C448="","",'Dépenses sur factures'!C448)</f>
        <v/>
      </c>
      <c r="D448" s="186" t="str">
        <f>IF('Dépenses sur factures'!D448="","",'Dépenses sur factures'!D448)</f>
        <v/>
      </c>
      <c r="E448" s="118" t="str">
        <f>IF('Dépenses sur factures'!E448="","",'Dépenses sur factures'!E448)</f>
        <v/>
      </c>
      <c r="F448" s="118" t="str">
        <f>IF('Dépenses sur factures'!F448="","",'Dépenses sur factures'!F448)</f>
        <v/>
      </c>
      <c r="G448" s="282" t="str">
        <f>IF('Dépenses sur factures'!G448="","",'Dépenses sur factures'!G448)</f>
        <v/>
      </c>
      <c r="H448" s="282" t="str">
        <f>IF('Dépenses sur factures'!H448="","",'Dépenses sur factures'!H448)</f>
        <v/>
      </c>
      <c r="I448" s="120" t="str">
        <f>IF('Dépenses sur factures'!I448="","",'Dépenses sur factures'!I448)</f>
        <v/>
      </c>
      <c r="J448" s="101"/>
      <c r="K448" s="283" t="str">
        <f t="shared" si="18"/>
        <v/>
      </c>
      <c r="L448" s="283" t="str">
        <f t="shared" si="19"/>
        <v/>
      </c>
      <c r="M448" s="101"/>
      <c r="N448" s="182"/>
      <c r="O448" s="183"/>
      <c r="P448" s="287" t="str">
        <f>IF(AND(OR(J448="KO",M448&lt;&gt;""),OR(J448="",K448="",L448="")),Listes!$A$68,IF(AND(M448="",J448&lt;&gt;""),Listes!$A$69,IF(AND(I448&lt;M448,O448=""),Listes!$A$70,IF(AND(L448&lt;K448,O448=""),Listes!$A$71,IF(AND(M448&lt;&gt;"",M448&lt;I448,N448=""),Listes!$A$72,IF(AND(Q448="",OR(J448&lt;&gt;"",K448&lt;&gt;"",L448&lt;&gt;"")),Listes!$A$73,""))))))</f>
        <v/>
      </c>
      <c r="Q448" s="277"/>
      <c r="R448" s="317">
        <f t="shared" si="20"/>
        <v>0</v>
      </c>
    </row>
    <row r="449" spans="1:18" ht="24.75" customHeight="1" x14ac:dyDescent="0.25">
      <c r="A449" s="121">
        <v>443</v>
      </c>
      <c r="B449" s="118" t="str">
        <f>IF('Dépenses sur factures'!B449="","",'Dépenses sur factures'!B449)</f>
        <v/>
      </c>
      <c r="C449" s="186" t="str">
        <f>IF('Dépenses sur factures'!C449="","",'Dépenses sur factures'!C449)</f>
        <v/>
      </c>
      <c r="D449" s="186" t="str">
        <f>IF('Dépenses sur factures'!D449="","",'Dépenses sur factures'!D449)</f>
        <v/>
      </c>
      <c r="E449" s="118" t="str">
        <f>IF('Dépenses sur factures'!E449="","",'Dépenses sur factures'!E449)</f>
        <v/>
      </c>
      <c r="F449" s="118" t="str">
        <f>IF('Dépenses sur factures'!F449="","",'Dépenses sur factures'!F449)</f>
        <v/>
      </c>
      <c r="G449" s="282" t="str">
        <f>IF('Dépenses sur factures'!G449="","",'Dépenses sur factures'!G449)</f>
        <v/>
      </c>
      <c r="H449" s="282" t="str">
        <f>IF('Dépenses sur factures'!H449="","",'Dépenses sur factures'!H449)</f>
        <v/>
      </c>
      <c r="I449" s="120" t="str">
        <f>IF('Dépenses sur factures'!I449="","",'Dépenses sur factures'!I449)</f>
        <v/>
      </c>
      <c r="J449" s="101"/>
      <c r="K449" s="283" t="str">
        <f t="shared" si="18"/>
        <v/>
      </c>
      <c r="L449" s="283" t="str">
        <f t="shared" si="19"/>
        <v/>
      </c>
      <c r="M449" s="101"/>
      <c r="N449" s="182"/>
      <c r="O449" s="183"/>
      <c r="P449" s="287" t="str">
        <f>IF(AND(OR(J449="KO",M449&lt;&gt;""),OR(J449="",K449="",L449="")),Listes!$A$68,IF(AND(M449="",J449&lt;&gt;""),Listes!$A$69,IF(AND(I449&lt;M449,O449=""),Listes!$A$70,IF(AND(L449&lt;K449,O449=""),Listes!$A$71,IF(AND(M449&lt;&gt;"",M449&lt;I449,N449=""),Listes!$A$72,IF(AND(Q449="",OR(J449&lt;&gt;"",K449&lt;&gt;"",L449&lt;&gt;"")),Listes!$A$73,""))))))</f>
        <v/>
      </c>
      <c r="Q449" s="277"/>
      <c r="R449" s="317">
        <f t="shared" si="20"/>
        <v>0</v>
      </c>
    </row>
    <row r="450" spans="1:18" ht="24.75" customHeight="1" x14ac:dyDescent="0.25">
      <c r="A450" s="121">
        <v>444</v>
      </c>
      <c r="B450" s="118" t="str">
        <f>IF('Dépenses sur factures'!B450="","",'Dépenses sur factures'!B450)</f>
        <v/>
      </c>
      <c r="C450" s="186" t="str">
        <f>IF('Dépenses sur factures'!C450="","",'Dépenses sur factures'!C450)</f>
        <v/>
      </c>
      <c r="D450" s="186" t="str">
        <f>IF('Dépenses sur factures'!D450="","",'Dépenses sur factures'!D450)</f>
        <v/>
      </c>
      <c r="E450" s="118" t="str">
        <f>IF('Dépenses sur factures'!E450="","",'Dépenses sur factures'!E450)</f>
        <v/>
      </c>
      <c r="F450" s="118" t="str">
        <f>IF('Dépenses sur factures'!F450="","",'Dépenses sur factures'!F450)</f>
        <v/>
      </c>
      <c r="G450" s="282" t="str">
        <f>IF('Dépenses sur factures'!G450="","",'Dépenses sur factures'!G450)</f>
        <v/>
      </c>
      <c r="H450" s="282" t="str">
        <f>IF('Dépenses sur factures'!H450="","",'Dépenses sur factures'!H450)</f>
        <v/>
      </c>
      <c r="I450" s="120" t="str">
        <f>IF('Dépenses sur factures'!I450="","",'Dépenses sur factures'!I450)</f>
        <v/>
      </c>
      <c r="J450" s="101"/>
      <c r="K450" s="283" t="str">
        <f t="shared" si="18"/>
        <v/>
      </c>
      <c r="L450" s="283" t="str">
        <f t="shared" si="19"/>
        <v/>
      </c>
      <c r="M450" s="101"/>
      <c r="N450" s="182"/>
      <c r="O450" s="183"/>
      <c r="P450" s="287" t="str">
        <f>IF(AND(OR(J450="KO",M450&lt;&gt;""),OR(J450="",K450="",L450="")),Listes!$A$68,IF(AND(M450="",J450&lt;&gt;""),Listes!$A$69,IF(AND(I450&lt;M450,O450=""),Listes!$A$70,IF(AND(L450&lt;K450,O450=""),Listes!$A$71,IF(AND(M450&lt;&gt;"",M450&lt;I450,N450=""),Listes!$A$72,IF(AND(Q450="",OR(J450&lt;&gt;"",K450&lt;&gt;"",L450&lt;&gt;"")),Listes!$A$73,""))))))</f>
        <v/>
      </c>
      <c r="Q450" s="277"/>
      <c r="R450" s="317">
        <f t="shared" si="20"/>
        <v>0</v>
      </c>
    </row>
    <row r="451" spans="1:18" ht="24.75" customHeight="1" x14ac:dyDescent="0.25">
      <c r="A451" s="121">
        <v>445</v>
      </c>
      <c r="B451" s="118" t="str">
        <f>IF('Dépenses sur factures'!B451="","",'Dépenses sur factures'!B451)</f>
        <v/>
      </c>
      <c r="C451" s="186" t="str">
        <f>IF('Dépenses sur factures'!C451="","",'Dépenses sur factures'!C451)</f>
        <v/>
      </c>
      <c r="D451" s="186" t="str">
        <f>IF('Dépenses sur factures'!D451="","",'Dépenses sur factures'!D451)</f>
        <v/>
      </c>
      <c r="E451" s="118" t="str">
        <f>IF('Dépenses sur factures'!E451="","",'Dépenses sur factures'!E451)</f>
        <v/>
      </c>
      <c r="F451" s="118" t="str">
        <f>IF('Dépenses sur factures'!F451="","",'Dépenses sur factures'!F451)</f>
        <v/>
      </c>
      <c r="G451" s="282" t="str">
        <f>IF('Dépenses sur factures'!G451="","",'Dépenses sur factures'!G451)</f>
        <v/>
      </c>
      <c r="H451" s="282" t="str">
        <f>IF('Dépenses sur factures'!H451="","",'Dépenses sur factures'!H451)</f>
        <v/>
      </c>
      <c r="I451" s="120" t="str">
        <f>IF('Dépenses sur factures'!I451="","",'Dépenses sur factures'!I451)</f>
        <v/>
      </c>
      <c r="J451" s="101"/>
      <c r="K451" s="283" t="str">
        <f t="shared" si="18"/>
        <v/>
      </c>
      <c r="L451" s="283" t="str">
        <f t="shared" si="19"/>
        <v/>
      </c>
      <c r="M451" s="101"/>
      <c r="N451" s="182"/>
      <c r="O451" s="183"/>
      <c r="P451" s="287" t="str">
        <f>IF(AND(OR(J451="KO",M451&lt;&gt;""),OR(J451="",K451="",L451="")),Listes!$A$68,IF(AND(M451="",J451&lt;&gt;""),Listes!$A$69,IF(AND(I451&lt;M451,O451=""),Listes!$A$70,IF(AND(L451&lt;K451,O451=""),Listes!$A$71,IF(AND(M451&lt;&gt;"",M451&lt;I451,N451=""),Listes!$A$72,IF(AND(Q451="",OR(J451&lt;&gt;"",K451&lt;&gt;"",L451&lt;&gt;"")),Listes!$A$73,""))))))</f>
        <v/>
      </c>
      <c r="Q451" s="277"/>
      <c r="R451" s="317">
        <f t="shared" si="20"/>
        <v>0</v>
      </c>
    </row>
    <row r="452" spans="1:18" ht="24.75" customHeight="1" x14ac:dyDescent="0.25">
      <c r="A452" s="121">
        <v>446</v>
      </c>
      <c r="B452" s="118" t="str">
        <f>IF('Dépenses sur factures'!B452="","",'Dépenses sur factures'!B452)</f>
        <v/>
      </c>
      <c r="C452" s="186" t="str">
        <f>IF('Dépenses sur factures'!C452="","",'Dépenses sur factures'!C452)</f>
        <v/>
      </c>
      <c r="D452" s="186" t="str">
        <f>IF('Dépenses sur factures'!D452="","",'Dépenses sur factures'!D452)</f>
        <v/>
      </c>
      <c r="E452" s="118" t="str">
        <f>IF('Dépenses sur factures'!E452="","",'Dépenses sur factures'!E452)</f>
        <v/>
      </c>
      <c r="F452" s="118" t="str">
        <f>IF('Dépenses sur factures'!F452="","",'Dépenses sur factures'!F452)</f>
        <v/>
      </c>
      <c r="G452" s="282" t="str">
        <f>IF('Dépenses sur factures'!G452="","",'Dépenses sur factures'!G452)</f>
        <v/>
      </c>
      <c r="H452" s="282" t="str">
        <f>IF('Dépenses sur factures'!H452="","",'Dépenses sur factures'!H452)</f>
        <v/>
      </c>
      <c r="I452" s="120" t="str">
        <f>IF('Dépenses sur factures'!I452="","",'Dépenses sur factures'!I452)</f>
        <v/>
      </c>
      <c r="J452" s="101"/>
      <c r="K452" s="283" t="str">
        <f t="shared" si="18"/>
        <v/>
      </c>
      <c r="L452" s="283" t="str">
        <f t="shared" si="19"/>
        <v/>
      </c>
      <c r="M452" s="101"/>
      <c r="N452" s="182"/>
      <c r="O452" s="183"/>
      <c r="P452" s="287" t="str">
        <f>IF(AND(OR(J452="KO",M452&lt;&gt;""),OR(J452="",K452="",L452="")),Listes!$A$68,IF(AND(M452="",J452&lt;&gt;""),Listes!$A$69,IF(AND(I452&lt;M452,O452=""),Listes!$A$70,IF(AND(L452&lt;K452,O452=""),Listes!$A$71,IF(AND(M452&lt;&gt;"",M452&lt;I452,N452=""),Listes!$A$72,IF(AND(Q452="",OR(J452&lt;&gt;"",K452&lt;&gt;"",L452&lt;&gt;"")),Listes!$A$73,""))))))</f>
        <v/>
      </c>
      <c r="Q452" s="277"/>
      <c r="R452" s="317">
        <f t="shared" si="20"/>
        <v>0</v>
      </c>
    </row>
    <row r="453" spans="1:18" ht="24.75" customHeight="1" x14ac:dyDescent="0.25">
      <c r="A453" s="121">
        <v>447</v>
      </c>
      <c r="B453" s="118" t="str">
        <f>IF('Dépenses sur factures'!B453="","",'Dépenses sur factures'!B453)</f>
        <v/>
      </c>
      <c r="C453" s="186" t="str">
        <f>IF('Dépenses sur factures'!C453="","",'Dépenses sur factures'!C453)</f>
        <v/>
      </c>
      <c r="D453" s="186" t="str">
        <f>IF('Dépenses sur factures'!D453="","",'Dépenses sur factures'!D453)</f>
        <v/>
      </c>
      <c r="E453" s="118" t="str">
        <f>IF('Dépenses sur factures'!E453="","",'Dépenses sur factures'!E453)</f>
        <v/>
      </c>
      <c r="F453" s="118" t="str">
        <f>IF('Dépenses sur factures'!F453="","",'Dépenses sur factures'!F453)</f>
        <v/>
      </c>
      <c r="G453" s="282" t="str">
        <f>IF('Dépenses sur factures'!G453="","",'Dépenses sur factures'!G453)</f>
        <v/>
      </c>
      <c r="H453" s="282" t="str">
        <f>IF('Dépenses sur factures'!H453="","",'Dépenses sur factures'!H453)</f>
        <v/>
      </c>
      <c r="I453" s="120" t="str">
        <f>IF('Dépenses sur factures'!I453="","",'Dépenses sur factures'!I453)</f>
        <v/>
      </c>
      <c r="J453" s="101"/>
      <c r="K453" s="283" t="str">
        <f t="shared" si="18"/>
        <v/>
      </c>
      <c r="L453" s="283" t="str">
        <f t="shared" si="19"/>
        <v/>
      </c>
      <c r="M453" s="101"/>
      <c r="N453" s="182"/>
      <c r="O453" s="183"/>
      <c r="P453" s="287" t="str">
        <f>IF(AND(OR(J453="KO",M453&lt;&gt;""),OR(J453="",K453="",L453="")),Listes!$A$68,IF(AND(M453="",J453&lt;&gt;""),Listes!$A$69,IF(AND(I453&lt;M453,O453=""),Listes!$A$70,IF(AND(L453&lt;K453,O453=""),Listes!$A$71,IF(AND(M453&lt;&gt;"",M453&lt;I453,N453=""),Listes!$A$72,IF(AND(Q453="",OR(J453&lt;&gt;"",K453&lt;&gt;"",L453&lt;&gt;"")),Listes!$A$73,""))))))</f>
        <v/>
      </c>
      <c r="Q453" s="277"/>
      <c r="R453" s="317">
        <f t="shared" si="20"/>
        <v>0</v>
      </c>
    </row>
    <row r="454" spans="1:18" ht="24.75" customHeight="1" x14ac:dyDescent="0.25">
      <c r="A454" s="121">
        <v>448</v>
      </c>
      <c r="B454" s="118" t="str">
        <f>IF('Dépenses sur factures'!B454="","",'Dépenses sur factures'!B454)</f>
        <v/>
      </c>
      <c r="C454" s="186" t="str">
        <f>IF('Dépenses sur factures'!C454="","",'Dépenses sur factures'!C454)</f>
        <v/>
      </c>
      <c r="D454" s="186" t="str">
        <f>IF('Dépenses sur factures'!D454="","",'Dépenses sur factures'!D454)</f>
        <v/>
      </c>
      <c r="E454" s="118" t="str">
        <f>IF('Dépenses sur factures'!E454="","",'Dépenses sur factures'!E454)</f>
        <v/>
      </c>
      <c r="F454" s="118" t="str">
        <f>IF('Dépenses sur factures'!F454="","",'Dépenses sur factures'!F454)</f>
        <v/>
      </c>
      <c r="G454" s="282" t="str">
        <f>IF('Dépenses sur factures'!G454="","",'Dépenses sur factures'!G454)</f>
        <v/>
      </c>
      <c r="H454" s="282" t="str">
        <f>IF('Dépenses sur factures'!H454="","",'Dépenses sur factures'!H454)</f>
        <v/>
      </c>
      <c r="I454" s="120" t="str">
        <f>IF('Dépenses sur factures'!I454="","",'Dépenses sur factures'!I454)</f>
        <v/>
      </c>
      <c r="J454" s="101"/>
      <c r="K454" s="283" t="str">
        <f t="shared" si="18"/>
        <v/>
      </c>
      <c r="L454" s="283" t="str">
        <f t="shared" si="19"/>
        <v/>
      </c>
      <c r="M454" s="101"/>
      <c r="N454" s="182"/>
      <c r="O454" s="183"/>
      <c r="P454" s="287" t="str">
        <f>IF(AND(OR(J454="KO",M454&lt;&gt;""),OR(J454="",K454="",L454="")),Listes!$A$68,IF(AND(M454="",J454&lt;&gt;""),Listes!$A$69,IF(AND(I454&lt;M454,O454=""),Listes!$A$70,IF(AND(L454&lt;K454,O454=""),Listes!$A$71,IF(AND(M454&lt;&gt;"",M454&lt;I454,N454=""),Listes!$A$72,IF(AND(Q454="",OR(J454&lt;&gt;"",K454&lt;&gt;"",L454&lt;&gt;"")),Listes!$A$73,""))))))</f>
        <v/>
      </c>
      <c r="Q454" s="277"/>
      <c r="R454" s="317">
        <f t="shared" si="20"/>
        <v>0</v>
      </c>
    </row>
    <row r="455" spans="1:18" ht="24.75" customHeight="1" x14ac:dyDescent="0.25">
      <c r="A455" s="121">
        <v>449</v>
      </c>
      <c r="B455" s="118" t="str">
        <f>IF('Dépenses sur factures'!B455="","",'Dépenses sur factures'!B455)</f>
        <v/>
      </c>
      <c r="C455" s="186" t="str">
        <f>IF('Dépenses sur factures'!C455="","",'Dépenses sur factures'!C455)</f>
        <v/>
      </c>
      <c r="D455" s="186" t="str">
        <f>IF('Dépenses sur factures'!D455="","",'Dépenses sur factures'!D455)</f>
        <v/>
      </c>
      <c r="E455" s="118" t="str">
        <f>IF('Dépenses sur factures'!E455="","",'Dépenses sur factures'!E455)</f>
        <v/>
      </c>
      <c r="F455" s="118" t="str">
        <f>IF('Dépenses sur factures'!F455="","",'Dépenses sur factures'!F455)</f>
        <v/>
      </c>
      <c r="G455" s="282" t="str">
        <f>IF('Dépenses sur factures'!G455="","",'Dépenses sur factures'!G455)</f>
        <v/>
      </c>
      <c r="H455" s="282" t="str">
        <f>IF('Dépenses sur factures'!H455="","",'Dépenses sur factures'!H455)</f>
        <v/>
      </c>
      <c r="I455" s="120" t="str">
        <f>IF('Dépenses sur factures'!I455="","",'Dépenses sur factures'!I455)</f>
        <v/>
      </c>
      <c r="J455" s="101"/>
      <c r="K455" s="283" t="str">
        <f t="shared" si="18"/>
        <v/>
      </c>
      <c r="L455" s="283" t="str">
        <f t="shared" si="19"/>
        <v/>
      </c>
      <c r="M455" s="101"/>
      <c r="N455" s="182"/>
      <c r="O455" s="183"/>
      <c r="P455" s="287" t="str">
        <f>IF(AND(OR(J455="KO",M455&lt;&gt;""),OR(J455="",K455="",L455="")),Listes!$A$68,IF(AND(M455="",J455&lt;&gt;""),Listes!$A$69,IF(AND(I455&lt;M455,O455=""),Listes!$A$70,IF(AND(L455&lt;K455,O455=""),Listes!$A$71,IF(AND(M455&lt;&gt;"",M455&lt;I455,N455=""),Listes!$A$72,IF(AND(Q455="",OR(J455&lt;&gt;"",K455&lt;&gt;"",L455&lt;&gt;"")),Listes!$A$73,""))))))</f>
        <v/>
      </c>
      <c r="Q455" s="277"/>
      <c r="R455" s="317">
        <f t="shared" si="20"/>
        <v>0</v>
      </c>
    </row>
    <row r="456" spans="1:18" ht="24.75" customHeight="1" x14ac:dyDescent="0.25">
      <c r="A456" s="121">
        <v>450</v>
      </c>
      <c r="B456" s="118" t="str">
        <f>IF('Dépenses sur factures'!B456="","",'Dépenses sur factures'!B456)</f>
        <v/>
      </c>
      <c r="C456" s="186" t="str">
        <f>IF('Dépenses sur factures'!C456="","",'Dépenses sur factures'!C456)</f>
        <v/>
      </c>
      <c r="D456" s="186" t="str">
        <f>IF('Dépenses sur factures'!D456="","",'Dépenses sur factures'!D456)</f>
        <v/>
      </c>
      <c r="E456" s="118" t="str">
        <f>IF('Dépenses sur factures'!E456="","",'Dépenses sur factures'!E456)</f>
        <v/>
      </c>
      <c r="F456" s="118" t="str">
        <f>IF('Dépenses sur factures'!F456="","",'Dépenses sur factures'!F456)</f>
        <v/>
      </c>
      <c r="G456" s="282" t="str">
        <f>IF('Dépenses sur factures'!G456="","",'Dépenses sur factures'!G456)</f>
        <v/>
      </c>
      <c r="H456" s="282" t="str">
        <f>IF('Dépenses sur factures'!H456="","",'Dépenses sur factures'!H456)</f>
        <v/>
      </c>
      <c r="I456" s="120" t="str">
        <f>IF('Dépenses sur factures'!I456="","",'Dépenses sur factures'!I456)</f>
        <v/>
      </c>
      <c r="J456" s="101"/>
      <c r="K456" s="283" t="str">
        <f t="shared" ref="K456:K506" si="21">IF(J456="KO","",IF(J456="","",G456))</f>
        <v/>
      </c>
      <c r="L456" s="283" t="str">
        <f t="shared" ref="L456:L506" si="22">IF(J456="KO","",IF(J456="","",H456))</f>
        <v/>
      </c>
      <c r="M456" s="101"/>
      <c r="N456" s="182"/>
      <c r="O456" s="183"/>
      <c r="P456" s="287" t="str">
        <f>IF(AND(OR(J456="KO",M456&lt;&gt;""),OR(J456="",K456="",L456="")),Listes!$A$68,IF(AND(M456="",J456&lt;&gt;""),Listes!$A$69,IF(AND(I456&lt;M456,O456=""),Listes!$A$70,IF(AND(L456&lt;K456,O456=""),Listes!$A$71,IF(AND(M456&lt;&gt;"",M456&lt;I456,N456=""),Listes!$A$72,IF(AND(Q456="",OR(J456&lt;&gt;"",K456&lt;&gt;"",L456&lt;&gt;"")),Listes!$A$73,""))))))</f>
        <v/>
      </c>
      <c r="Q456" s="277"/>
      <c r="R456" s="317">
        <f t="shared" ref="R456:R506" si="23">IF(AND(B456&lt;&gt;"",Q456&lt;&gt;"Oui"),1,0)</f>
        <v>0</v>
      </c>
    </row>
    <row r="457" spans="1:18" ht="24.75" customHeight="1" x14ac:dyDescent="0.25">
      <c r="A457" s="121">
        <v>451</v>
      </c>
      <c r="B457" s="118" t="str">
        <f>IF('Dépenses sur factures'!B457="","",'Dépenses sur factures'!B457)</f>
        <v/>
      </c>
      <c r="C457" s="186" t="str">
        <f>IF('Dépenses sur factures'!C457="","",'Dépenses sur factures'!C457)</f>
        <v/>
      </c>
      <c r="D457" s="186" t="str">
        <f>IF('Dépenses sur factures'!D457="","",'Dépenses sur factures'!D457)</f>
        <v/>
      </c>
      <c r="E457" s="118" t="str">
        <f>IF('Dépenses sur factures'!E457="","",'Dépenses sur factures'!E457)</f>
        <v/>
      </c>
      <c r="F457" s="118" t="str">
        <f>IF('Dépenses sur factures'!F457="","",'Dépenses sur factures'!F457)</f>
        <v/>
      </c>
      <c r="G457" s="282" t="str">
        <f>IF('Dépenses sur factures'!G457="","",'Dépenses sur factures'!G457)</f>
        <v/>
      </c>
      <c r="H457" s="282" t="str">
        <f>IF('Dépenses sur factures'!H457="","",'Dépenses sur factures'!H457)</f>
        <v/>
      </c>
      <c r="I457" s="120" t="str">
        <f>IF('Dépenses sur factures'!I457="","",'Dépenses sur factures'!I457)</f>
        <v/>
      </c>
      <c r="J457" s="101"/>
      <c r="K457" s="283" t="str">
        <f t="shared" si="21"/>
        <v/>
      </c>
      <c r="L457" s="283" t="str">
        <f t="shared" si="22"/>
        <v/>
      </c>
      <c r="M457" s="101"/>
      <c r="N457" s="182"/>
      <c r="O457" s="183"/>
      <c r="P457" s="287" t="str">
        <f>IF(AND(OR(J457="KO",M457&lt;&gt;""),OR(J457="",K457="",L457="")),Listes!$A$68,IF(AND(M457="",J457&lt;&gt;""),Listes!$A$69,IF(AND(I457&lt;M457,O457=""),Listes!$A$70,IF(AND(L457&lt;K457,O457=""),Listes!$A$71,IF(AND(M457&lt;&gt;"",M457&lt;I457,N457=""),Listes!$A$72,IF(AND(Q457="",OR(J457&lt;&gt;"",K457&lt;&gt;"",L457&lt;&gt;"")),Listes!$A$73,""))))))</f>
        <v/>
      </c>
      <c r="Q457" s="277"/>
      <c r="R457" s="317">
        <f t="shared" si="23"/>
        <v>0</v>
      </c>
    </row>
    <row r="458" spans="1:18" ht="24.75" customHeight="1" x14ac:dyDescent="0.25">
      <c r="A458" s="121">
        <v>452</v>
      </c>
      <c r="B458" s="118" t="str">
        <f>IF('Dépenses sur factures'!B458="","",'Dépenses sur factures'!B458)</f>
        <v/>
      </c>
      <c r="C458" s="186" t="str">
        <f>IF('Dépenses sur factures'!C458="","",'Dépenses sur factures'!C458)</f>
        <v/>
      </c>
      <c r="D458" s="186" t="str">
        <f>IF('Dépenses sur factures'!D458="","",'Dépenses sur factures'!D458)</f>
        <v/>
      </c>
      <c r="E458" s="118" t="str">
        <f>IF('Dépenses sur factures'!E458="","",'Dépenses sur factures'!E458)</f>
        <v/>
      </c>
      <c r="F458" s="118" t="str">
        <f>IF('Dépenses sur factures'!F458="","",'Dépenses sur factures'!F458)</f>
        <v/>
      </c>
      <c r="G458" s="282" t="str">
        <f>IF('Dépenses sur factures'!G458="","",'Dépenses sur factures'!G458)</f>
        <v/>
      </c>
      <c r="H458" s="282" t="str">
        <f>IF('Dépenses sur factures'!H458="","",'Dépenses sur factures'!H458)</f>
        <v/>
      </c>
      <c r="I458" s="120" t="str">
        <f>IF('Dépenses sur factures'!I458="","",'Dépenses sur factures'!I458)</f>
        <v/>
      </c>
      <c r="J458" s="101"/>
      <c r="K458" s="283" t="str">
        <f t="shared" si="21"/>
        <v/>
      </c>
      <c r="L458" s="283" t="str">
        <f t="shared" si="22"/>
        <v/>
      </c>
      <c r="M458" s="101"/>
      <c r="N458" s="182"/>
      <c r="O458" s="183"/>
      <c r="P458" s="287" t="str">
        <f>IF(AND(OR(J458="KO",M458&lt;&gt;""),OR(J458="",K458="",L458="")),Listes!$A$68,IF(AND(M458="",J458&lt;&gt;""),Listes!$A$69,IF(AND(I458&lt;M458,O458=""),Listes!$A$70,IF(AND(L458&lt;K458,O458=""),Listes!$A$71,IF(AND(M458&lt;&gt;"",M458&lt;I458,N458=""),Listes!$A$72,IF(AND(Q458="",OR(J458&lt;&gt;"",K458&lt;&gt;"",L458&lt;&gt;"")),Listes!$A$73,""))))))</f>
        <v/>
      </c>
      <c r="Q458" s="277"/>
      <c r="R458" s="317">
        <f t="shared" si="23"/>
        <v>0</v>
      </c>
    </row>
    <row r="459" spans="1:18" ht="24.75" customHeight="1" x14ac:dyDescent="0.25">
      <c r="A459" s="121">
        <v>453</v>
      </c>
      <c r="B459" s="118" t="str">
        <f>IF('Dépenses sur factures'!B459="","",'Dépenses sur factures'!B459)</f>
        <v/>
      </c>
      <c r="C459" s="186" t="str">
        <f>IF('Dépenses sur factures'!C459="","",'Dépenses sur factures'!C459)</f>
        <v/>
      </c>
      <c r="D459" s="186" t="str">
        <f>IF('Dépenses sur factures'!D459="","",'Dépenses sur factures'!D459)</f>
        <v/>
      </c>
      <c r="E459" s="118" t="str">
        <f>IF('Dépenses sur factures'!E459="","",'Dépenses sur factures'!E459)</f>
        <v/>
      </c>
      <c r="F459" s="118" t="str">
        <f>IF('Dépenses sur factures'!F459="","",'Dépenses sur factures'!F459)</f>
        <v/>
      </c>
      <c r="G459" s="282" t="str">
        <f>IF('Dépenses sur factures'!G459="","",'Dépenses sur factures'!G459)</f>
        <v/>
      </c>
      <c r="H459" s="282" t="str">
        <f>IF('Dépenses sur factures'!H459="","",'Dépenses sur factures'!H459)</f>
        <v/>
      </c>
      <c r="I459" s="120" t="str">
        <f>IF('Dépenses sur factures'!I459="","",'Dépenses sur factures'!I459)</f>
        <v/>
      </c>
      <c r="J459" s="101"/>
      <c r="K459" s="283" t="str">
        <f t="shared" si="21"/>
        <v/>
      </c>
      <c r="L459" s="283" t="str">
        <f t="shared" si="22"/>
        <v/>
      </c>
      <c r="M459" s="101"/>
      <c r="N459" s="182"/>
      <c r="O459" s="183"/>
      <c r="P459" s="287" t="str">
        <f>IF(AND(OR(J459="KO",M459&lt;&gt;""),OR(J459="",K459="",L459="")),Listes!$A$68,IF(AND(M459="",J459&lt;&gt;""),Listes!$A$69,IF(AND(I459&lt;M459,O459=""),Listes!$A$70,IF(AND(L459&lt;K459,O459=""),Listes!$A$71,IF(AND(M459&lt;&gt;"",M459&lt;I459,N459=""),Listes!$A$72,IF(AND(Q459="",OR(J459&lt;&gt;"",K459&lt;&gt;"",L459&lt;&gt;"")),Listes!$A$73,""))))))</f>
        <v/>
      </c>
      <c r="Q459" s="277"/>
      <c r="R459" s="317">
        <f t="shared" si="23"/>
        <v>0</v>
      </c>
    </row>
    <row r="460" spans="1:18" ht="24.75" customHeight="1" x14ac:dyDescent="0.25">
      <c r="A460" s="121">
        <v>454</v>
      </c>
      <c r="B460" s="118" t="str">
        <f>IF('Dépenses sur factures'!B460="","",'Dépenses sur factures'!B460)</f>
        <v/>
      </c>
      <c r="C460" s="186" t="str">
        <f>IF('Dépenses sur factures'!C460="","",'Dépenses sur factures'!C460)</f>
        <v/>
      </c>
      <c r="D460" s="186" t="str">
        <f>IF('Dépenses sur factures'!D460="","",'Dépenses sur factures'!D460)</f>
        <v/>
      </c>
      <c r="E460" s="118" t="str">
        <f>IF('Dépenses sur factures'!E460="","",'Dépenses sur factures'!E460)</f>
        <v/>
      </c>
      <c r="F460" s="118" t="str">
        <f>IF('Dépenses sur factures'!F460="","",'Dépenses sur factures'!F460)</f>
        <v/>
      </c>
      <c r="G460" s="282" t="str">
        <f>IF('Dépenses sur factures'!G460="","",'Dépenses sur factures'!G460)</f>
        <v/>
      </c>
      <c r="H460" s="282" t="str">
        <f>IF('Dépenses sur factures'!H460="","",'Dépenses sur factures'!H460)</f>
        <v/>
      </c>
      <c r="I460" s="120" t="str">
        <f>IF('Dépenses sur factures'!I460="","",'Dépenses sur factures'!I460)</f>
        <v/>
      </c>
      <c r="J460" s="101"/>
      <c r="K460" s="283" t="str">
        <f t="shared" si="21"/>
        <v/>
      </c>
      <c r="L460" s="283" t="str">
        <f t="shared" si="22"/>
        <v/>
      </c>
      <c r="M460" s="101"/>
      <c r="N460" s="182"/>
      <c r="O460" s="183"/>
      <c r="P460" s="287" t="str">
        <f>IF(AND(OR(J460="KO",M460&lt;&gt;""),OR(J460="",K460="",L460="")),Listes!$A$68,IF(AND(M460="",J460&lt;&gt;""),Listes!$A$69,IF(AND(I460&lt;M460,O460=""),Listes!$A$70,IF(AND(L460&lt;K460,O460=""),Listes!$A$71,IF(AND(M460&lt;&gt;"",M460&lt;I460,N460=""),Listes!$A$72,IF(AND(Q460="",OR(J460&lt;&gt;"",K460&lt;&gt;"",L460&lt;&gt;"")),Listes!$A$73,""))))))</f>
        <v/>
      </c>
      <c r="Q460" s="277"/>
      <c r="R460" s="317">
        <f t="shared" si="23"/>
        <v>0</v>
      </c>
    </row>
    <row r="461" spans="1:18" ht="24.75" customHeight="1" x14ac:dyDescent="0.25">
      <c r="A461" s="121">
        <v>455</v>
      </c>
      <c r="B461" s="118" t="str">
        <f>IF('Dépenses sur factures'!B461="","",'Dépenses sur factures'!B461)</f>
        <v/>
      </c>
      <c r="C461" s="186" t="str">
        <f>IF('Dépenses sur factures'!C461="","",'Dépenses sur factures'!C461)</f>
        <v/>
      </c>
      <c r="D461" s="186" t="str">
        <f>IF('Dépenses sur factures'!D461="","",'Dépenses sur factures'!D461)</f>
        <v/>
      </c>
      <c r="E461" s="118" t="str">
        <f>IF('Dépenses sur factures'!E461="","",'Dépenses sur factures'!E461)</f>
        <v/>
      </c>
      <c r="F461" s="118" t="str">
        <f>IF('Dépenses sur factures'!F461="","",'Dépenses sur factures'!F461)</f>
        <v/>
      </c>
      <c r="G461" s="282" t="str">
        <f>IF('Dépenses sur factures'!G461="","",'Dépenses sur factures'!G461)</f>
        <v/>
      </c>
      <c r="H461" s="282" t="str">
        <f>IF('Dépenses sur factures'!H461="","",'Dépenses sur factures'!H461)</f>
        <v/>
      </c>
      <c r="I461" s="120" t="str">
        <f>IF('Dépenses sur factures'!I461="","",'Dépenses sur factures'!I461)</f>
        <v/>
      </c>
      <c r="J461" s="101"/>
      <c r="K461" s="283" t="str">
        <f t="shared" si="21"/>
        <v/>
      </c>
      <c r="L461" s="283" t="str">
        <f t="shared" si="22"/>
        <v/>
      </c>
      <c r="M461" s="101"/>
      <c r="N461" s="182"/>
      <c r="O461" s="183"/>
      <c r="P461" s="287" t="str">
        <f>IF(AND(OR(J461="KO",M461&lt;&gt;""),OR(J461="",K461="",L461="")),Listes!$A$68,IF(AND(M461="",J461&lt;&gt;""),Listes!$A$69,IF(AND(I461&lt;M461,O461=""),Listes!$A$70,IF(AND(L461&lt;K461,O461=""),Listes!$A$71,IF(AND(M461&lt;&gt;"",M461&lt;I461,N461=""),Listes!$A$72,IF(AND(Q461="",OR(J461&lt;&gt;"",K461&lt;&gt;"",L461&lt;&gt;"")),Listes!$A$73,""))))))</f>
        <v/>
      </c>
      <c r="Q461" s="277"/>
      <c r="R461" s="317">
        <f t="shared" si="23"/>
        <v>0</v>
      </c>
    </row>
    <row r="462" spans="1:18" ht="24.75" customHeight="1" x14ac:dyDescent="0.25">
      <c r="A462" s="121">
        <v>456</v>
      </c>
      <c r="B462" s="118" t="str">
        <f>IF('Dépenses sur factures'!B462="","",'Dépenses sur factures'!B462)</f>
        <v/>
      </c>
      <c r="C462" s="186" t="str">
        <f>IF('Dépenses sur factures'!C462="","",'Dépenses sur factures'!C462)</f>
        <v/>
      </c>
      <c r="D462" s="186" t="str">
        <f>IF('Dépenses sur factures'!D462="","",'Dépenses sur factures'!D462)</f>
        <v/>
      </c>
      <c r="E462" s="118" t="str">
        <f>IF('Dépenses sur factures'!E462="","",'Dépenses sur factures'!E462)</f>
        <v/>
      </c>
      <c r="F462" s="118" t="str">
        <f>IF('Dépenses sur factures'!F462="","",'Dépenses sur factures'!F462)</f>
        <v/>
      </c>
      <c r="G462" s="282" t="str">
        <f>IF('Dépenses sur factures'!G462="","",'Dépenses sur factures'!G462)</f>
        <v/>
      </c>
      <c r="H462" s="282" t="str">
        <f>IF('Dépenses sur factures'!H462="","",'Dépenses sur factures'!H462)</f>
        <v/>
      </c>
      <c r="I462" s="120" t="str">
        <f>IF('Dépenses sur factures'!I462="","",'Dépenses sur factures'!I462)</f>
        <v/>
      </c>
      <c r="J462" s="101"/>
      <c r="K462" s="283" t="str">
        <f t="shared" si="21"/>
        <v/>
      </c>
      <c r="L462" s="283" t="str">
        <f t="shared" si="22"/>
        <v/>
      </c>
      <c r="M462" s="101"/>
      <c r="N462" s="182"/>
      <c r="O462" s="183"/>
      <c r="P462" s="287" t="str">
        <f>IF(AND(OR(J462="KO",M462&lt;&gt;""),OR(J462="",K462="",L462="")),Listes!$A$68,IF(AND(M462="",J462&lt;&gt;""),Listes!$A$69,IF(AND(I462&lt;M462,O462=""),Listes!$A$70,IF(AND(L462&lt;K462,O462=""),Listes!$A$71,IF(AND(M462&lt;&gt;"",M462&lt;I462,N462=""),Listes!$A$72,IF(AND(Q462="",OR(J462&lt;&gt;"",K462&lt;&gt;"",L462&lt;&gt;"")),Listes!$A$73,""))))))</f>
        <v/>
      </c>
      <c r="Q462" s="277"/>
      <c r="R462" s="317">
        <f t="shared" si="23"/>
        <v>0</v>
      </c>
    </row>
    <row r="463" spans="1:18" ht="24.75" customHeight="1" x14ac:dyDescent="0.25">
      <c r="A463" s="121">
        <v>457</v>
      </c>
      <c r="B463" s="118" t="str">
        <f>IF('Dépenses sur factures'!B463="","",'Dépenses sur factures'!B463)</f>
        <v/>
      </c>
      <c r="C463" s="186" t="str">
        <f>IF('Dépenses sur factures'!C463="","",'Dépenses sur factures'!C463)</f>
        <v/>
      </c>
      <c r="D463" s="186" t="str">
        <f>IF('Dépenses sur factures'!D463="","",'Dépenses sur factures'!D463)</f>
        <v/>
      </c>
      <c r="E463" s="118" t="str">
        <f>IF('Dépenses sur factures'!E463="","",'Dépenses sur factures'!E463)</f>
        <v/>
      </c>
      <c r="F463" s="118" t="str">
        <f>IF('Dépenses sur factures'!F463="","",'Dépenses sur factures'!F463)</f>
        <v/>
      </c>
      <c r="G463" s="282" t="str">
        <f>IF('Dépenses sur factures'!G463="","",'Dépenses sur factures'!G463)</f>
        <v/>
      </c>
      <c r="H463" s="282" t="str">
        <f>IF('Dépenses sur factures'!H463="","",'Dépenses sur factures'!H463)</f>
        <v/>
      </c>
      <c r="I463" s="120" t="str">
        <f>IF('Dépenses sur factures'!I463="","",'Dépenses sur factures'!I463)</f>
        <v/>
      </c>
      <c r="J463" s="101"/>
      <c r="K463" s="283" t="str">
        <f t="shared" si="21"/>
        <v/>
      </c>
      <c r="L463" s="283" t="str">
        <f t="shared" si="22"/>
        <v/>
      </c>
      <c r="M463" s="101"/>
      <c r="N463" s="182"/>
      <c r="O463" s="183"/>
      <c r="P463" s="287" t="str">
        <f>IF(AND(OR(J463="KO",M463&lt;&gt;""),OR(J463="",K463="",L463="")),Listes!$A$68,IF(AND(M463="",J463&lt;&gt;""),Listes!$A$69,IF(AND(I463&lt;M463,O463=""),Listes!$A$70,IF(AND(L463&lt;K463,O463=""),Listes!$A$71,IF(AND(M463&lt;&gt;"",M463&lt;I463,N463=""),Listes!$A$72,IF(AND(Q463="",OR(J463&lt;&gt;"",K463&lt;&gt;"",L463&lt;&gt;"")),Listes!$A$73,""))))))</f>
        <v/>
      </c>
      <c r="Q463" s="277"/>
      <c r="R463" s="317">
        <f t="shared" si="23"/>
        <v>0</v>
      </c>
    </row>
    <row r="464" spans="1:18" ht="24.75" customHeight="1" x14ac:dyDescent="0.25">
      <c r="A464" s="121">
        <v>458</v>
      </c>
      <c r="B464" s="118" t="str">
        <f>IF('Dépenses sur factures'!B464="","",'Dépenses sur factures'!B464)</f>
        <v/>
      </c>
      <c r="C464" s="186" t="str">
        <f>IF('Dépenses sur factures'!C464="","",'Dépenses sur factures'!C464)</f>
        <v/>
      </c>
      <c r="D464" s="186" t="str">
        <f>IF('Dépenses sur factures'!D464="","",'Dépenses sur factures'!D464)</f>
        <v/>
      </c>
      <c r="E464" s="118" t="str">
        <f>IF('Dépenses sur factures'!E464="","",'Dépenses sur factures'!E464)</f>
        <v/>
      </c>
      <c r="F464" s="118" t="str">
        <f>IF('Dépenses sur factures'!F464="","",'Dépenses sur factures'!F464)</f>
        <v/>
      </c>
      <c r="G464" s="282" t="str">
        <f>IF('Dépenses sur factures'!G464="","",'Dépenses sur factures'!G464)</f>
        <v/>
      </c>
      <c r="H464" s="282" t="str">
        <f>IF('Dépenses sur factures'!H464="","",'Dépenses sur factures'!H464)</f>
        <v/>
      </c>
      <c r="I464" s="120" t="str">
        <f>IF('Dépenses sur factures'!I464="","",'Dépenses sur factures'!I464)</f>
        <v/>
      </c>
      <c r="J464" s="101"/>
      <c r="K464" s="283" t="str">
        <f t="shared" si="21"/>
        <v/>
      </c>
      <c r="L464" s="283" t="str">
        <f t="shared" si="22"/>
        <v/>
      </c>
      <c r="M464" s="101"/>
      <c r="N464" s="182"/>
      <c r="O464" s="183"/>
      <c r="P464" s="287" t="str">
        <f>IF(AND(OR(J464="KO",M464&lt;&gt;""),OR(J464="",K464="",L464="")),Listes!$A$68,IF(AND(M464="",J464&lt;&gt;""),Listes!$A$69,IF(AND(I464&lt;M464,O464=""),Listes!$A$70,IF(AND(L464&lt;K464,O464=""),Listes!$A$71,IF(AND(M464&lt;&gt;"",M464&lt;I464,N464=""),Listes!$A$72,IF(AND(Q464="",OR(J464&lt;&gt;"",K464&lt;&gt;"",L464&lt;&gt;"")),Listes!$A$73,""))))))</f>
        <v/>
      </c>
      <c r="Q464" s="277"/>
      <c r="R464" s="317">
        <f t="shared" si="23"/>
        <v>0</v>
      </c>
    </row>
    <row r="465" spans="1:18" ht="24.75" customHeight="1" x14ac:dyDescent="0.25">
      <c r="A465" s="121">
        <v>459</v>
      </c>
      <c r="B465" s="118" t="str">
        <f>IF('Dépenses sur factures'!B465="","",'Dépenses sur factures'!B465)</f>
        <v/>
      </c>
      <c r="C465" s="186" t="str">
        <f>IF('Dépenses sur factures'!C465="","",'Dépenses sur factures'!C465)</f>
        <v/>
      </c>
      <c r="D465" s="186" t="str">
        <f>IF('Dépenses sur factures'!D465="","",'Dépenses sur factures'!D465)</f>
        <v/>
      </c>
      <c r="E465" s="118" t="str">
        <f>IF('Dépenses sur factures'!E465="","",'Dépenses sur factures'!E465)</f>
        <v/>
      </c>
      <c r="F465" s="118" t="str">
        <f>IF('Dépenses sur factures'!F465="","",'Dépenses sur factures'!F465)</f>
        <v/>
      </c>
      <c r="G465" s="282" t="str">
        <f>IF('Dépenses sur factures'!G465="","",'Dépenses sur factures'!G465)</f>
        <v/>
      </c>
      <c r="H465" s="282" t="str">
        <f>IF('Dépenses sur factures'!H465="","",'Dépenses sur factures'!H465)</f>
        <v/>
      </c>
      <c r="I465" s="120" t="str">
        <f>IF('Dépenses sur factures'!I465="","",'Dépenses sur factures'!I465)</f>
        <v/>
      </c>
      <c r="J465" s="101"/>
      <c r="K465" s="283" t="str">
        <f t="shared" si="21"/>
        <v/>
      </c>
      <c r="L465" s="283" t="str">
        <f t="shared" si="22"/>
        <v/>
      </c>
      <c r="M465" s="101"/>
      <c r="N465" s="182"/>
      <c r="O465" s="183"/>
      <c r="P465" s="287" t="str">
        <f>IF(AND(OR(J465="KO",M465&lt;&gt;""),OR(J465="",K465="",L465="")),Listes!$A$68,IF(AND(M465="",J465&lt;&gt;""),Listes!$A$69,IF(AND(I465&lt;M465,O465=""),Listes!$A$70,IF(AND(L465&lt;K465,O465=""),Listes!$A$71,IF(AND(M465&lt;&gt;"",M465&lt;I465,N465=""),Listes!$A$72,IF(AND(Q465="",OR(J465&lt;&gt;"",K465&lt;&gt;"",L465&lt;&gt;"")),Listes!$A$73,""))))))</f>
        <v/>
      </c>
      <c r="Q465" s="277"/>
      <c r="R465" s="317">
        <f t="shared" si="23"/>
        <v>0</v>
      </c>
    </row>
    <row r="466" spans="1:18" ht="24.75" customHeight="1" x14ac:dyDescent="0.25">
      <c r="A466" s="121">
        <v>460</v>
      </c>
      <c r="B466" s="118" t="str">
        <f>IF('Dépenses sur factures'!B466="","",'Dépenses sur factures'!B466)</f>
        <v/>
      </c>
      <c r="C466" s="186" t="str">
        <f>IF('Dépenses sur factures'!C466="","",'Dépenses sur factures'!C466)</f>
        <v/>
      </c>
      <c r="D466" s="186" t="str">
        <f>IF('Dépenses sur factures'!D466="","",'Dépenses sur factures'!D466)</f>
        <v/>
      </c>
      <c r="E466" s="118" t="str">
        <f>IF('Dépenses sur factures'!E466="","",'Dépenses sur factures'!E466)</f>
        <v/>
      </c>
      <c r="F466" s="118" t="str">
        <f>IF('Dépenses sur factures'!F466="","",'Dépenses sur factures'!F466)</f>
        <v/>
      </c>
      <c r="G466" s="282" t="str">
        <f>IF('Dépenses sur factures'!G466="","",'Dépenses sur factures'!G466)</f>
        <v/>
      </c>
      <c r="H466" s="282" t="str">
        <f>IF('Dépenses sur factures'!H466="","",'Dépenses sur factures'!H466)</f>
        <v/>
      </c>
      <c r="I466" s="120" t="str">
        <f>IF('Dépenses sur factures'!I466="","",'Dépenses sur factures'!I466)</f>
        <v/>
      </c>
      <c r="J466" s="101"/>
      <c r="K466" s="283" t="str">
        <f t="shared" si="21"/>
        <v/>
      </c>
      <c r="L466" s="283" t="str">
        <f t="shared" si="22"/>
        <v/>
      </c>
      <c r="M466" s="101"/>
      <c r="N466" s="182"/>
      <c r="O466" s="183"/>
      <c r="P466" s="287" t="str">
        <f>IF(AND(OR(J466="KO",M466&lt;&gt;""),OR(J466="",K466="",L466="")),Listes!$A$68,IF(AND(M466="",J466&lt;&gt;""),Listes!$A$69,IF(AND(I466&lt;M466,O466=""),Listes!$A$70,IF(AND(L466&lt;K466,O466=""),Listes!$A$71,IF(AND(M466&lt;&gt;"",M466&lt;I466,N466=""),Listes!$A$72,IF(AND(Q466="",OR(J466&lt;&gt;"",K466&lt;&gt;"",L466&lt;&gt;"")),Listes!$A$73,""))))))</f>
        <v/>
      </c>
      <c r="Q466" s="277"/>
      <c r="R466" s="317">
        <f t="shared" si="23"/>
        <v>0</v>
      </c>
    </row>
    <row r="467" spans="1:18" ht="24.75" customHeight="1" x14ac:dyDescent="0.25">
      <c r="A467" s="121">
        <v>461</v>
      </c>
      <c r="B467" s="118" t="str">
        <f>IF('Dépenses sur factures'!B467="","",'Dépenses sur factures'!B467)</f>
        <v/>
      </c>
      <c r="C467" s="186" t="str">
        <f>IF('Dépenses sur factures'!C467="","",'Dépenses sur factures'!C467)</f>
        <v/>
      </c>
      <c r="D467" s="186" t="str">
        <f>IF('Dépenses sur factures'!D467="","",'Dépenses sur factures'!D467)</f>
        <v/>
      </c>
      <c r="E467" s="118" t="str">
        <f>IF('Dépenses sur factures'!E467="","",'Dépenses sur factures'!E467)</f>
        <v/>
      </c>
      <c r="F467" s="118" t="str">
        <f>IF('Dépenses sur factures'!F467="","",'Dépenses sur factures'!F467)</f>
        <v/>
      </c>
      <c r="G467" s="282" t="str">
        <f>IF('Dépenses sur factures'!G467="","",'Dépenses sur factures'!G467)</f>
        <v/>
      </c>
      <c r="H467" s="282" t="str">
        <f>IF('Dépenses sur factures'!H467="","",'Dépenses sur factures'!H467)</f>
        <v/>
      </c>
      <c r="I467" s="120" t="str">
        <f>IF('Dépenses sur factures'!I467="","",'Dépenses sur factures'!I467)</f>
        <v/>
      </c>
      <c r="J467" s="101"/>
      <c r="K467" s="283" t="str">
        <f t="shared" si="21"/>
        <v/>
      </c>
      <c r="L467" s="283" t="str">
        <f t="shared" si="22"/>
        <v/>
      </c>
      <c r="M467" s="101"/>
      <c r="N467" s="182"/>
      <c r="O467" s="183"/>
      <c r="P467" s="287" t="str">
        <f>IF(AND(OR(J467="KO",M467&lt;&gt;""),OR(J467="",K467="",L467="")),Listes!$A$68,IF(AND(M467="",J467&lt;&gt;""),Listes!$A$69,IF(AND(I467&lt;M467,O467=""),Listes!$A$70,IF(AND(L467&lt;K467,O467=""),Listes!$A$71,IF(AND(M467&lt;&gt;"",M467&lt;I467,N467=""),Listes!$A$72,IF(AND(Q467="",OR(J467&lt;&gt;"",K467&lt;&gt;"",L467&lt;&gt;"")),Listes!$A$73,""))))))</f>
        <v/>
      </c>
      <c r="Q467" s="277"/>
      <c r="R467" s="317">
        <f t="shared" si="23"/>
        <v>0</v>
      </c>
    </row>
    <row r="468" spans="1:18" ht="24.75" customHeight="1" x14ac:dyDescent="0.25">
      <c r="A468" s="121">
        <v>462</v>
      </c>
      <c r="B468" s="118" t="str">
        <f>IF('Dépenses sur factures'!B468="","",'Dépenses sur factures'!B468)</f>
        <v/>
      </c>
      <c r="C468" s="186" t="str">
        <f>IF('Dépenses sur factures'!C468="","",'Dépenses sur factures'!C468)</f>
        <v/>
      </c>
      <c r="D468" s="186" t="str">
        <f>IF('Dépenses sur factures'!D468="","",'Dépenses sur factures'!D468)</f>
        <v/>
      </c>
      <c r="E468" s="118" t="str">
        <f>IF('Dépenses sur factures'!E468="","",'Dépenses sur factures'!E468)</f>
        <v/>
      </c>
      <c r="F468" s="118" t="str">
        <f>IF('Dépenses sur factures'!F468="","",'Dépenses sur factures'!F468)</f>
        <v/>
      </c>
      <c r="G468" s="282" t="str">
        <f>IF('Dépenses sur factures'!G468="","",'Dépenses sur factures'!G468)</f>
        <v/>
      </c>
      <c r="H468" s="282" t="str">
        <f>IF('Dépenses sur factures'!H468="","",'Dépenses sur factures'!H468)</f>
        <v/>
      </c>
      <c r="I468" s="120" t="str">
        <f>IF('Dépenses sur factures'!I468="","",'Dépenses sur factures'!I468)</f>
        <v/>
      </c>
      <c r="J468" s="101"/>
      <c r="K468" s="283" t="str">
        <f t="shared" si="21"/>
        <v/>
      </c>
      <c r="L468" s="283" t="str">
        <f t="shared" si="22"/>
        <v/>
      </c>
      <c r="M468" s="101"/>
      <c r="N468" s="182"/>
      <c r="O468" s="183"/>
      <c r="P468" s="287" t="str">
        <f>IF(AND(OR(J468="KO",M468&lt;&gt;""),OR(J468="",K468="",L468="")),Listes!$A$68,IF(AND(M468="",J468&lt;&gt;""),Listes!$A$69,IF(AND(I468&lt;M468,O468=""),Listes!$A$70,IF(AND(L468&lt;K468,O468=""),Listes!$A$71,IF(AND(M468&lt;&gt;"",M468&lt;I468,N468=""),Listes!$A$72,IF(AND(Q468="",OR(J468&lt;&gt;"",K468&lt;&gt;"",L468&lt;&gt;"")),Listes!$A$73,""))))))</f>
        <v/>
      </c>
      <c r="Q468" s="277"/>
      <c r="R468" s="317">
        <f t="shared" si="23"/>
        <v>0</v>
      </c>
    </row>
    <row r="469" spans="1:18" ht="24.75" customHeight="1" x14ac:dyDescent="0.25">
      <c r="A469" s="121">
        <v>463</v>
      </c>
      <c r="B469" s="118" t="str">
        <f>IF('Dépenses sur factures'!B469="","",'Dépenses sur factures'!B469)</f>
        <v/>
      </c>
      <c r="C469" s="186" t="str">
        <f>IF('Dépenses sur factures'!C469="","",'Dépenses sur factures'!C469)</f>
        <v/>
      </c>
      <c r="D469" s="186" t="str">
        <f>IF('Dépenses sur factures'!D469="","",'Dépenses sur factures'!D469)</f>
        <v/>
      </c>
      <c r="E469" s="118" t="str">
        <f>IF('Dépenses sur factures'!E469="","",'Dépenses sur factures'!E469)</f>
        <v/>
      </c>
      <c r="F469" s="118" t="str">
        <f>IF('Dépenses sur factures'!F469="","",'Dépenses sur factures'!F469)</f>
        <v/>
      </c>
      <c r="G469" s="282" t="str">
        <f>IF('Dépenses sur factures'!G469="","",'Dépenses sur factures'!G469)</f>
        <v/>
      </c>
      <c r="H469" s="282" t="str">
        <f>IF('Dépenses sur factures'!H469="","",'Dépenses sur factures'!H469)</f>
        <v/>
      </c>
      <c r="I469" s="120" t="str">
        <f>IF('Dépenses sur factures'!I469="","",'Dépenses sur factures'!I469)</f>
        <v/>
      </c>
      <c r="J469" s="101"/>
      <c r="K469" s="283" t="str">
        <f t="shared" si="21"/>
        <v/>
      </c>
      <c r="L469" s="283" t="str">
        <f t="shared" si="22"/>
        <v/>
      </c>
      <c r="M469" s="101"/>
      <c r="N469" s="182"/>
      <c r="O469" s="183"/>
      <c r="P469" s="287" t="str">
        <f>IF(AND(OR(J469="KO",M469&lt;&gt;""),OR(J469="",K469="",L469="")),Listes!$A$68,IF(AND(M469="",J469&lt;&gt;""),Listes!$A$69,IF(AND(I469&lt;M469,O469=""),Listes!$A$70,IF(AND(L469&lt;K469,O469=""),Listes!$A$71,IF(AND(M469&lt;&gt;"",M469&lt;I469,N469=""),Listes!$A$72,IF(AND(Q469="",OR(J469&lt;&gt;"",K469&lt;&gt;"",L469&lt;&gt;"")),Listes!$A$73,""))))))</f>
        <v/>
      </c>
      <c r="Q469" s="277"/>
      <c r="R469" s="317">
        <f t="shared" si="23"/>
        <v>0</v>
      </c>
    </row>
    <row r="470" spans="1:18" ht="24.75" customHeight="1" x14ac:dyDescent="0.25">
      <c r="A470" s="121">
        <v>464</v>
      </c>
      <c r="B470" s="118" t="str">
        <f>IF('Dépenses sur factures'!B470="","",'Dépenses sur factures'!B470)</f>
        <v/>
      </c>
      <c r="C470" s="186" t="str">
        <f>IF('Dépenses sur factures'!C470="","",'Dépenses sur factures'!C470)</f>
        <v/>
      </c>
      <c r="D470" s="186" t="str">
        <f>IF('Dépenses sur factures'!D470="","",'Dépenses sur factures'!D470)</f>
        <v/>
      </c>
      <c r="E470" s="118" t="str">
        <f>IF('Dépenses sur factures'!E470="","",'Dépenses sur factures'!E470)</f>
        <v/>
      </c>
      <c r="F470" s="118" t="str">
        <f>IF('Dépenses sur factures'!F470="","",'Dépenses sur factures'!F470)</f>
        <v/>
      </c>
      <c r="G470" s="282" t="str">
        <f>IF('Dépenses sur factures'!G470="","",'Dépenses sur factures'!G470)</f>
        <v/>
      </c>
      <c r="H470" s="282" t="str">
        <f>IF('Dépenses sur factures'!H470="","",'Dépenses sur factures'!H470)</f>
        <v/>
      </c>
      <c r="I470" s="120" t="str">
        <f>IF('Dépenses sur factures'!I470="","",'Dépenses sur factures'!I470)</f>
        <v/>
      </c>
      <c r="J470" s="101"/>
      <c r="K470" s="283" t="str">
        <f t="shared" si="21"/>
        <v/>
      </c>
      <c r="L470" s="283" t="str">
        <f t="shared" si="22"/>
        <v/>
      </c>
      <c r="M470" s="101"/>
      <c r="N470" s="182"/>
      <c r="O470" s="183"/>
      <c r="P470" s="287" t="str">
        <f>IF(AND(OR(J470="KO",M470&lt;&gt;""),OR(J470="",K470="",L470="")),Listes!$A$68,IF(AND(M470="",J470&lt;&gt;""),Listes!$A$69,IF(AND(I470&lt;M470,O470=""),Listes!$A$70,IF(AND(L470&lt;K470,O470=""),Listes!$A$71,IF(AND(M470&lt;&gt;"",M470&lt;I470,N470=""),Listes!$A$72,IF(AND(Q470="",OR(J470&lt;&gt;"",K470&lt;&gt;"",L470&lt;&gt;"")),Listes!$A$73,""))))))</f>
        <v/>
      </c>
      <c r="Q470" s="277"/>
      <c r="R470" s="317">
        <f t="shared" si="23"/>
        <v>0</v>
      </c>
    </row>
    <row r="471" spans="1:18" ht="24.75" customHeight="1" x14ac:dyDescent="0.25">
      <c r="A471" s="121">
        <v>465</v>
      </c>
      <c r="B471" s="118" t="str">
        <f>IF('Dépenses sur factures'!B471="","",'Dépenses sur factures'!B471)</f>
        <v/>
      </c>
      <c r="C471" s="186" t="str">
        <f>IF('Dépenses sur factures'!C471="","",'Dépenses sur factures'!C471)</f>
        <v/>
      </c>
      <c r="D471" s="186" t="str">
        <f>IF('Dépenses sur factures'!D471="","",'Dépenses sur factures'!D471)</f>
        <v/>
      </c>
      <c r="E471" s="118" t="str">
        <f>IF('Dépenses sur factures'!E471="","",'Dépenses sur factures'!E471)</f>
        <v/>
      </c>
      <c r="F471" s="118" t="str">
        <f>IF('Dépenses sur factures'!F471="","",'Dépenses sur factures'!F471)</f>
        <v/>
      </c>
      <c r="G471" s="282" t="str">
        <f>IF('Dépenses sur factures'!G471="","",'Dépenses sur factures'!G471)</f>
        <v/>
      </c>
      <c r="H471" s="282" t="str">
        <f>IF('Dépenses sur factures'!H471="","",'Dépenses sur factures'!H471)</f>
        <v/>
      </c>
      <c r="I471" s="120" t="str">
        <f>IF('Dépenses sur factures'!I471="","",'Dépenses sur factures'!I471)</f>
        <v/>
      </c>
      <c r="J471" s="101"/>
      <c r="K471" s="283" t="str">
        <f t="shared" si="21"/>
        <v/>
      </c>
      <c r="L471" s="283" t="str">
        <f t="shared" si="22"/>
        <v/>
      </c>
      <c r="M471" s="101"/>
      <c r="N471" s="182"/>
      <c r="O471" s="183"/>
      <c r="P471" s="287" t="str">
        <f>IF(AND(OR(J471="KO",M471&lt;&gt;""),OR(J471="",K471="",L471="")),Listes!$A$68,IF(AND(M471="",J471&lt;&gt;""),Listes!$A$69,IF(AND(I471&lt;M471,O471=""),Listes!$A$70,IF(AND(L471&lt;K471,O471=""),Listes!$A$71,IF(AND(M471&lt;&gt;"",M471&lt;I471,N471=""),Listes!$A$72,IF(AND(Q471="",OR(J471&lt;&gt;"",K471&lt;&gt;"",L471&lt;&gt;"")),Listes!$A$73,""))))))</f>
        <v/>
      </c>
      <c r="Q471" s="277"/>
      <c r="R471" s="317">
        <f t="shared" si="23"/>
        <v>0</v>
      </c>
    </row>
    <row r="472" spans="1:18" ht="24.75" customHeight="1" x14ac:dyDescent="0.25">
      <c r="A472" s="121">
        <v>466</v>
      </c>
      <c r="B472" s="118" t="str">
        <f>IF('Dépenses sur factures'!B472="","",'Dépenses sur factures'!B472)</f>
        <v/>
      </c>
      <c r="C472" s="186" t="str">
        <f>IF('Dépenses sur factures'!C472="","",'Dépenses sur factures'!C472)</f>
        <v/>
      </c>
      <c r="D472" s="186" t="str">
        <f>IF('Dépenses sur factures'!D472="","",'Dépenses sur factures'!D472)</f>
        <v/>
      </c>
      <c r="E472" s="118" t="str">
        <f>IF('Dépenses sur factures'!E472="","",'Dépenses sur factures'!E472)</f>
        <v/>
      </c>
      <c r="F472" s="118" t="str">
        <f>IF('Dépenses sur factures'!F472="","",'Dépenses sur factures'!F472)</f>
        <v/>
      </c>
      <c r="G472" s="282" t="str">
        <f>IF('Dépenses sur factures'!G472="","",'Dépenses sur factures'!G472)</f>
        <v/>
      </c>
      <c r="H472" s="282" t="str">
        <f>IF('Dépenses sur factures'!H472="","",'Dépenses sur factures'!H472)</f>
        <v/>
      </c>
      <c r="I472" s="120" t="str">
        <f>IF('Dépenses sur factures'!I472="","",'Dépenses sur factures'!I472)</f>
        <v/>
      </c>
      <c r="J472" s="101"/>
      <c r="K472" s="283" t="str">
        <f t="shared" si="21"/>
        <v/>
      </c>
      <c r="L472" s="283" t="str">
        <f t="shared" si="22"/>
        <v/>
      </c>
      <c r="M472" s="101"/>
      <c r="N472" s="182"/>
      <c r="O472" s="183"/>
      <c r="P472" s="287" t="str">
        <f>IF(AND(OR(J472="KO",M472&lt;&gt;""),OR(J472="",K472="",L472="")),Listes!$A$68,IF(AND(M472="",J472&lt;&gt;""),Listes!$A$69,IF(AND(I472&lt;M472,O472=""),Listes!$A$70,IF(AND(L472&lt;K472,O472=""),Listes!$A$71,IF(AND(M472&lt;&gt;"",M472&lt;I472,N472=""),Listes!$A$72,IF(AND(Q472="",OR(J472&lt;&gt;"",K472&lt;&gt;"",L472&lt;&gt;"")),Listes!$A$73,""))))))</f>
        <v/>
      </c>
      <c r="Q472" s="277"/>
      <c r="R472" s="317">
        <f t="shared" si="23"/>
        <v>0</v>
      </c>
    </row>
    <row r="473" spans="1:18" ht="24.75" customHeight="1" x14ac:dyDescent="0.25">
      <c r="A473" s="121">
        <v>467</v>
      </c>
      <c r="B473" s="118" t="str">
        <f>IF('Dépenses sur factures'!B473="","",'Dépenses sur factures'!B473)</f>
        <v/>
      </c>
      <c r="C473" s="186" t="str">
        <f>IF('Dépenses sur factures'!C473="","",'Dépenses sur factures'!C473)</f>
        <v/>
      </c>
      <c r="D473" s="186" t="str">
        <f>IF('Dépenses sur factures'!D473="","",'Dépenses sur factures'!D473)</f>
        <v/>
      </c>
      <c r="E473" s="118" t="str">
        <f>IF('Dépenses sur factures'!E473="","",'Dépenses sur factures'!E473)</f>
        <v/>
      </c>
      <c r="F473" s="118" t="str">
        <f>IF('Dépenses sur factures'!F473="","",'Dépenses sur factures'!F473)</f>
        <v/>
      </c>
      <c r="G473" s="282" t="str">
        <f>IF('Dépenses sur factures'!G473="","",'Dépenses sur factures'!G473)</f>
        <v/>
      </c>
      <c r="H473" s="282" t="str">
        <f>IF('Dépenses sur factures'!H473="","",'Dépenses sur factures'!H473)</f>
        <v/>
      </c>
      <c r="I473" s="120" t="str">
        <f>IF('Dépenses sur factures'!I473="","",'Dépenses sur factures'!I473)</f>
        <v/>
      </c>
      <c r="J473" s="101"/>
      <c r="K473" s="283" t="str">
        <f t="shared" si="21"/>
        <v/>
      </c>
      <c r="L473" s="283" t="str">
        <f t="shared" si="22"/>
        <v/>
      </c>
      <c r="M473" s="101"/>
      <c r="N473" s="182"/>
      <c r="O473" s="183"/>
      <c r="P473" s="287" t="str">
        <f>IF(AND(OR(J473="KO",M473&lt;&gt;""),OR(J473="",K473="",L473="")),Listes!$A$68,IF(AND(M473="",J473&lt;&gt;""),Listes!$A$69,IF(AND(I473&lt;M473,O473=""),Listes!$A$70,IF(AND(L473&lt;K473,O473=""),Listes!$A$71,IF(AND(M473&lt;&gt;"",M473&lt;I473,N473=""),Listes!$A$72,IF(AND(Q473="",OR(J473&lt;&gt;"",K473&lt;&gt;"",L473&lt;&gt;"")),Listes!$A$73,""))))))</f>
        <v/>
      </c>
      <c r="Q473" s="277"/>
      <c r="R473" s="317">
        <f t="shared" si="23"/>
        <v>0</v>
      </c>
    </row>
    <row r="474" spans="1:18" ht="24.75" customHeight="1" x14ac:dyDescent="0.25">
      <c r="A474" s="121">
        <v>468</v>
      </c>
      <c r="B474" s="118" t="str">
        <f>IF('Dépenses sur factures'!B474="","",'Dépenses sur factures'!B474)</f>
        <v/>
      </c>
      <c r="C474" s="186" t="str">
        <f>IF('Dépenses sur factures'!C474="","",'Dépenses sur factures'!C474)</f>
        <v/>
      </c>
      <c r="D474" s="186" t="str">
        <f>IF('Dépenses sur factures'!D474="","",'Dépenses sur factures'!D474)</f>
        <v/>
      </c>
      <c r="E474" s="118" t="str">
        <f>IF('Dépenses sur factures'!E474="","",'Dépenses sur factures'!E474)</f>
        <v/>
      </c>
      <c r="F474" s="118" t="str">
        <f>IF('Dépenses sur factures'!F474="","",'Dépenses sur factures'!F474)</f>
        <v/>
      </c>
      <c r="G474" s="282" t="str">
        <f>IF('Dépenses sur factures'!G474="","",'Dépenses sur factures'!G474)</f>
        <v/>
      </c>
      <c r="H474" s="282" t="str">
        <f>IF('Dépenses sur factures'!H474="","",'Dépenses sur factures'!H474)</f>
        <v/>
      </c>
      <c r="I474" s="120" t="str">
        <f>IF('Dépenses sur factures'!I474="","",'Dépenses sur factures'!I474)</f>
        <v/>
      </c>
      <c r="J474" s="101"/>
      <c r="K474" s="283" t="str">
        <f t="shared" si="21"/>
        <v/>
      </c>
      <c r="L474" s="283" t="str">
        <f t="shared" si="22"/>
        <v/>
      </c>
      <c r="M474" s="101"/>
      <c r="N474" s="182"/>
      <c r="O474" s="183"/>
      <c r="P474" s="287" t="str">
        <f>IF(AND(OR(J474="KO",M474&lt;&gt;""),OR(J474="",K474="",L474="")),Listes!$A$68,IF(AND(M474="",J474&lt;&gt;""),Listes!$A$69,IF(AND(I474&lt;M474,O474=""),Listes!$A$70,IF(AND(L474&lt;K474,O474=""),Listes!$A$71,IF(AND(M474&lt;&gt;"",M474&lt;I474,N474=""),Listes!$A$72,IF(AND(Q474="",OR(J474&lt;&gt;"",K474&lt;&gt;"",L474&lt;&gt;"")),Listes!$A$73,""))))))</f>
        <v/>
      </c>
      <c r="Q474" s="277"/>
      <c r="R474" s="317">
        <f t="shared" si="23"/>
        <v>0</v>
      </c>
    </row>
    <row r="475" spans="1:18" ht="24.75" customHeight="1" x14ac:dyDescent="0.25">
      <c r="A475" s="121">
        <v>469</v>
      </c>
      <c r="B475" s="118" t="str">
        <f>IF('Dépenses sur factures'!B475="","",'Dépenses sur factures'!B475)</f>
        <v/>
      </c>
      <c r="C475" s="186" t="str">
        <f>IF('Dépenses sur factures'!C475="","",'Dépenses sur factures'!C475)</f>
        <v/>
      </c>
      <c r="D475" s="186" t="str">
        <f>IF('Dépenses sur factures'!D475="","",'Dépenses sur factures'!D475)</f>
        <v/>
      </c>
      <c r="E475" s="118" t="str">
        <f>IF('Dépenses sur factures'!E475="","",'Dépenses sur factures'!E475)</f>
        <v/>
      </c>
      <c r="F475" s="118" t="str">
        <f>IF('Dépenses sur factures'!F475="","",'Dépenses sur factures'!F475)</f>
        <v/>
      </c>
      <c r="G475" s="282" t="str">
        <f>IF('Dépenses sur factures'!G475="","",'Dépenses sur factures'!G475)</f>
        <v/>
      </c>
      <c r="H475" s="282" t="str">
        <f>IF('Dépenses sur factures'!H475="","",'Dépenses sur factures'!H475)</f>
        <v/>
      </c>
      <c r="I475" s="120" t="str">
        <f>IF('Dépenses sur factures'!I475="","",'Dépenses sur factures'!I475)</f>
        <v/>
      </c>
      <c r="J475" s="101"/>
      <c r="K475" s="283" t="str">
        <f t="shared" si="21"/>
        <v/>
      </c>
      <c r="L475" s="283" t="str">
        <f t="shared" si="22"/>
        <v/>
      </c>
      <c r="M475" s="101"/>
      <c r="N475" s="182"/>
      <c r="O475" s="183"/>
      <c r="P475" s="287" t="str">
        <f>IF(AND(OR(J475="KO",M475&lt;&gt;""),OR(J475="",K475="",L475="")),Listes!$A$68,IF(AND(M475="",J475&lt;&gt;""),Listes!$A$69,IF(AND(I475&lt;M475,O475=""),Listes!$A$70,IF(AND(L475&lt;K475,O475=""),Listes!$A$71,IF(AND(M475&lt;&gt;"",M475&lt;I475,N475=""),Listes!$A$72,IF(AND(Q475="",OR(J475&lt;&gt;"",K475&lt;&gt;"",L475&lt;&gt;"")),Listes!$A$73,""))))))</f>
        <v/>
      </c>
      <c r="Q475" s="277"/>
      <c r="R475" s="317">
        <f t="shared" si="23"/>
        <v>0</v>
      </c>
    </row>
    <row r="476" spans="1:18" ht="24.75" customHeight="1" x14ac:dyDescent="0.25">
      <c r="A476" s="121">
        <v>470</v>
      </c>
      <c r="B476" s="118" t="str">
        <f>IF('Dépenses sur factures'!B476="","",'Dépenses sur factures'!B476)</f>
        <v/>
      </c>
      <c r="C476" s="186" t="str">
        <f>IF('Dépenses sur factures'!C476="","",'Dépenses sur factures'!C476)</f>
        <v/>
      </c>
      <c r="D476" s="186" t="str">
        <f>IF('Dépenses sur factures'!D476="","",'Dépenses sur factures'!D476)</f>
        <v/>
      </c>
      <c r="E476" s="118" t="str">
        <f>IF('Dépenses sur factures'!E476="","",'Dépenses sur factures'!E476)</f>
        <v/>
      </c>
      <c r="F476" s="118" t="str">
        <f>IF('Dépenses sur factures'!F476="","",'Dépenses sur factures'!F476)</f>
        <v/>
      </c>
      <c r="G476" s="282" t="str">
        <f>IF('Dépenses sur factures'!G476="","",'Dépenses sur factures'!G476)</f>
        <v/>
      </c>
      <c r="H476" s="282" t="str">
        <f>IF('Dépenses sur factures'!H476="","",'Dépenses sur factures'!H476)</f>
        <v/>
      </c>
      <c r="I476" s="120" t="str">
        <f>IF('Dépenses sur factures'!I476="","",'Dépenses sur factures'!I476)</f>
        <v/>
      </c>
      <c r="J476" s="101"/>
      <c r="K476" s="283" t="str">
        <f t="shared" si="21"/>
        <v/>
      </c>
      <c r="L476" s="283" t="str">
        <f t="shared" si="22"/>
        <v/>
      </c>
      <c r="M476" s="101"/>
      <c r="N476" s="182"/>
      <c r="O476" s="183"/>
      <c r="P476" s="287" t="str">
        <f>IF(AND(OR(J476="KO",M476&lt;&gt;""),OR(J476="",K476="",L476="")),Listes!$A$68,IF(AND(M476="",J476&lt;&gt;""),Listes!$A$69,IF(AND(I476&lt;M476,O476=""),Listes!$A$70,IF(AND(L476&lt;K476,O476=""),Listes!$A$71,IF(AND(M476&lt;&gt;"",M476&lt;I476,N476=""),Listes!$A$72,IF(AND(Q476="",OR(J476&lt;&gt;"",K476&lt;&gt;"",L476&lt;&gt;"")),Listes!$A$73,""))))))</f>
        <v/>
      </c>
      <c r="Q476" s="277"/>
      <c r="R476" s="317">
        <f t="shared" si="23"/>
        <v>0</v>
      </c>
    </row>
    <row r="477" spans="1:18" ht="24.75" customHeight="1" x14ac:dyDescent="0.25">
      <c r="A477" s="121">
        <v>471</v>
      </c>
      <c r="B477" s="118" t="str">
        <f>IF('Dépenses sur factures'!B477="","",'Dépenses sur factures'!B477)</f>
        <v/>
      </c>
      <c r="C477" s="186" t="str">
        <f>IF('Dépenses sur factures'!C477="","",'Dépenses sur factures'!C477)</f>
        <v/>
      </c>
      <c r="D477" s="186" t="str">
        <f>IF('Dépenses sur factures'!D477="","",'Dépenses sur factures'!D477)</f>
        <v/>
      </c>
      <c r="E477" s="118" t="str">
        <f>IF('Dépenses sur factures'!E477="","",'Dépenses sur factures'!E477)</f>
        <v/>
      </c>
      <c r="F477" s="118" t="str">
        <f>IF('Dépenses sur factures'!F477="","",'Dépenses sur factures'!F477)</f>
        <v/>
      </c>
      <c r="G477" s="282" t="str">
        <f>IF('Dépenses sur factures'!G477="","",'Dépenses sur factures'!G477)</f>
        <v/>
      </c>
      <c r="H477" s="282" t="str">
        <f>IF('Dépenses sur factures'!H477="","",'Dépenses sur factures'!H477)</f>
        <v/>
      </c>
      <c r="I477" s="120" t="str">
        <f>IF('Dépenses sur factures'!I477="","",'Dépenses sur factures'!I477)</f>
        <v/>
      </c>
      <c r="J477" s="101"/>
      <c r="K477" s="283" t="str">
        <f t="shared" si="21"/>
        <v/>
      </c>
      <c r="L477" s="283" t="str">
        <f t="shared" si="22"/>
        <v/>
      </c>
      <c r="M477" s="101"/>
      <c r="N477" s="182"/>
      <c r="O477" s="183"/>
      <c r="P477" s="287" t="str">
        <f>IF(AND(OR(J477="KO",M477&lt;&gt;""),OR(J477="",K477="",L477="")),Listes!$A$68,IF(AND(M477="",J477&lt;&gt;""),Listes!$A$69,IF(AND(I477&lt;M477,O477=""),Listes!$A$70,IF(AND(L477&lt;K477,O477=""),Listes!$A$71,IF(AND(M477&lt;&gt;"",M477&lt;I477,N477=""),Listes!$A$72,IF(AND(Q477="",OR(J477&lt;&gt;"",K477&lt;&gt;"",L477&lt;&gt;"")),Listes!$A$73,""))))))</f>
        <v/>
      </c>
      <c r="Q477" s="277"/>
      <c r="R477" s="317">
        <f t="shared" si="23"/>
        <v>0</v>
      </c>
    </row>
    <row r="478" spans="1:18" ht="24.75" customHeight="1" x14ac:dyDescent="0.25">
      <c r="A478" s="121">
        <v>472</v>
      </c>
      <c r="B478" s="118" t="str">
        <f>IF('Dépenses sur factures'!B478="","",'Dépenses sur factures'!B478)</f>
        <v/>
      </c>
      <c r="C478" s="186" t="str">
        <f>IF('Dépenses sur factures'!C478="","",'Dépenses sur factures'!C478)</f>
        <v/>
      </c>
      <c r="D478" s="186" t="str">
        <f>IF('Dépenses sur factures'!D478="","",'Dépenses sur factures'!D478)</f>
        <v/>
      </c>
      <c r="E478" s="118" t="str">
        <f>IF('Dépenses sur factures'!E478="","",'Dépenses sur factures'!E478)</f>
        <v/>
      </c>
      <c r="F478" s="118" t="str">
        <f>IF('Dépenses sur factures'!F478="","",'Dépenses sur factures'!F478)</f>
        <v/>
      </c>
      <c r="G478" s="282" t="str">
        <f>IF('Dépenses sur factures'!G478="","",'Dépenses sur factures'!G478)</f>
        <v/>
      </c>
      <c r="H478" s="282" t="str">
        <f>IF('Dépenses sur factures'!H478="","",'Dépenses sur factures'!H478)</f>
        <v/>
      </c>
      <c r="I478" s="120" t="str">
        <f>IF('Dépenses sur factures'!I478="","",'Dépenses sur factures'!I478)</f>
        <v/>
      </c>
      <c r="J478" s="101"/>
      <c r="K478" s="283" t="str">
        <f t="shared" si="21"/>
        <v/>
      </c>
      <c r="L478" s="283" t="str">
        <f t="shared" si="22"/>
        <v/>
      </c>
      <c r="M478" s="101"/>
      <c r="N478" s="182"/>
      <c r="O478" s="183"/>
      <c r="P478" s="287" t="str">
        <f>IF(AND(OR(J478="KO",M478&lt;&gt;""),OR(J478="",K478="",L478="")),Listes!$A$68,IF(AND(M478="",J478&lt;&gt;""),Listes!$A$69,IF(AND(I478&lt;M478,O478=""),Listes!$A$70,IF(AND(L478&lt;K478,O478=""),Listes!$A$71,IF(AND(M478&lt;&gt;"",M478&lt;I478,N478=""),Listes!$A$72,IF(AND(Q478="",OR(J478&lt;&gt;"",K478&lt;&gt;"",L478&lt;&gt;"")),Listes!$A$73,""))))))</f>
        <v/>
      </c>
      <c r="Q478" s="277"/>
      <c r="R478" s="317">
        <f t="shared" si="23"/>
        <v>0</v>
      </c>
    </row>
    <row r="479" spans="1:18" ht="24.75" customHeight="1" x14ac:dyDescent="0.25">
      <c r="A479" s="121">
        <v>473</v>
      </c>
      <c r="B479" s="118" t="str">
        <f>IF('Dépenses sur factures'!B479="","",'Dépenses sur factures'!B479)</f>
        <v/>
      </c>
      <c r="C479" s="186" t="str">
        <f>IF('Dépenses sur factures'!C479="","",'Dépenses sur factures'!C479)</f>
        <v/>
      </c>
      <c r="D479" s="186" t="str">
        <f>IF('Dépenses sur factures'!D479="","",'Dépenses sur factures'!D479)</f>
        <v/>
      </c>
      <c r="E479" s="118" t="str">
        <f>IF('Dépenses sur factures'!E479="","",'Dépenses sur factures'!E479)</f>
        <v/>
      </c>
      <c r="F479" s="118" t="str">
        <f>IF('Dépenses sur factures'!F479="","",'Dépenses sur factures'!F479)</f>
        <v/>
      </c>
      <c r="G479" s="282" t="str">
        <f>IF('Dépenses sur factures'!G479="","",'Dépenses sur factures'!G479)</f>
        <v/>
      </c>
      <c r="H479" s="282" t="str">
        <f>IF('Dépenses sur factures'!H479="","",'Dépenses sur factures'!H479)</f>
        <v/>
      </c>
      <c r="I479" s="120" t="str">
        <f>IF('Dépenses sur factures'!I479="","",'Dépenses sur factures'!I479)</f>
        <v/>
      </c>
      <c r="J479" s="101"/>
      <c r="K479" s="283" t="str">
        <f t="shared" si="21"/>
        <v/>
      </c>
      <c r="L479" s="283" t="str">
        <f t="shared" si="22"/>
        <v/>
      </c>
      <c r="M479" s="101"/>
      <c r="N479" s="182"/>
      <c r="O479" s="183"/>
      <c r="P479" s="287" t="str">
        <f>IF(AND(OR(J479="KO",M479&lt;&gt;""),OR(J479="",K479="",L479="")),Listes!$A$68,IF(AND(M479="",J479&lt;&gt;""),Listes!$A$69,IF(AND(I479&lt;M479,O479=""),Listes!$A$70,IF(AND(L479&lt;K479,O479=""),Listes!$A$71,IF(AND(M479&lt;&gt;"",M479&lt;I479,N479=""),Listes!$A$72,IF(AND(Q479="",OR(J479&lt;&gt;"",K479&lt;&gt;"",L479&lt;&gt;"")),Listes!$A$73,""))))))</f>
        <v/>
      </c>
      <c r="Q479" s="277"/>
      <c r="R479" s="317">
        <f t="shared" si="23"/>
        <v>0</v>
      </c>
    </row>
    <row r="480" spans="1:18" ht="24.75" customHeight="1" x14ac:dyDescent="0.25">
      <c r="A480" s="121">
        <v>474</v>
      </c>
      <c r="B480" s="118" t="str">
        <f>IF('Dépenses sur factures'!B480="","",'Dépenses sur factures'!B480)</f>
        <v/>
      </c>
      <c r="C480" s="186" t="str">
        <f>IF('Dépenses sur factures'!C480="","",'Dépenses sur factures'!C480)</f>
        <v/>
      </c>
      <c r="D480" s="186" t="str">
        <f>IF('Dépenses sur factures'!D480="","",'Dépenses sur factures'!D480)</f>
        <v/>
      </c>
      <c r="E480" s="118" t="str">
        <f>IF('Dépenses sur factures'!E480="","",'Dépenses sur factures'!E480)</f>
        <v/>
      </c>
      <c r="F480" s="118" t="str">
        <f>IF('Dépenses sur factures'!F480="","",'Dépenses sur factures'!F480)</f>
        <v/>
      </c>
      <c r="G480" s="282" t="str">
        <f>IF('Dépenses sur factures'!G480="","",'Dépenses sur factures'!G480)</f>
        <v/>
      </c>
      <c r="H480" s="282" t="str">
        <f>IF('Dépenses sur factures'!H480="","",'Dépenses sur factures'!H480)</f>
        <v/>
      </c>
      <c r="I480" s="120" t="str">
        <f>IF('Dépenses sur factures'!I480="","",'Dépenses sur factures'!I480)</f>
        <v/>
      </c>
      <c r="J480" s="101"/>
      <c r="K480" s="283" t="str">
        <f t="shared" si="21"/>
        <v/>
      </c>
      <c r="L480" s="283" t="str">
        <f t="shared" si="22"/>
        <v/>
      </c>
      <c r="M480" s="101"/>
      <c r="N480" s="182"/>
      <c r="O480" s="183"/>
      <c r="P480" s="287" t="str">
        <f>IF(AND(OR(J480="KO",M480&lt;&gt;""),OR(J480="",K480="",L480="")),Listes!$A$68,IF(AND(M480="",J480&lt;&gt;""),Listes!$A$69,IF(AND(I480&lt;M480,O480=""),Listes!$A$70,IF(AND(L480&lt;K480,O480=""),Listes!$A$71,IF(AND(M480&lt;&gt;"",M480&lt;I480,N480=""),Listes!$A$72,IF(AND(Q480="",OR(J480&lt;&gt;"",K480&lt;&gt;"",L480&lt;&gt;"")),Listes!$A$73,""))))))</f>
        <v/>
      </c>
      <c r="Q480" s="277"/>
      <c r="R480" s="317">
        <f t="shared" si="23"/>
        <v>0</v>
      </c>
    </row>
    <row r="481" spans="1:18" ht="24.75" customHeight="1" x14ac:dyDescent="0.25">
      <c r="A481" s="121">
        <v>475</v>
      </c>
      <c r="B481" s="118" t="str">
        <f>IF('Dépenses sur factures'!B481="","",'Dépenses sur factures'!B481)</f>
        <v/>
      </c>
      <c r="C481" s="186" t="str">
        <f>IF('Dépenses sur factures'!C481="","",'Dépenses sur factures'!C481)</f>
        <v/>
      </c>
      <c r="D481" s="186" t="str">
        <f>IF('Dépenses sur factures'!D481="","",'Dépenses sur factures'!D481)</f>
        <v/>
      </c>
      <c r="E481" s="118" t="str">
        <f>IF('Dépenses sur factures'!E481="","",'Dépenses sur factures'!E481)</f>
        <v/>
      </c>
      <c r="F481" s="118" t="str">
        <f>IF('Dépenses sur factures'!F481="","",'Dépenses sur factures'!F481)</f>
        <v/>
      </c>
      <c r="G481" s="282" t="str">
        <f>IF('Dépenses sur factures'!G481="","",'Dépenses sur factures'!G481)</f>
        <v/>
      </c>
      <c r="H481" s="282" t="str">
        <f>IF('Dépenses sur factures'!H481="","",'Dépenses sur factures'!H481)</f>
        <v/>
      </c>
      <c r="I481" s="120" t="str">
        <f>IF('Dépenses sur factures'!I481="","",'Dépenses sur factures'!I481)</f>
        <v/>
      </c>
      <c r="J481" s="101"/>
      <c r="K481" s="283" t="str">
        <f t="shared" si="21"/>
        <v/>
      </c>
      <c r="L481" s="283" t="str">
        <f t="shared" si="22"/>
        <v/>
      </c>
      <c r="M481" s="101"/>
      <c r="N481" s="182"/>
      <c r="O481" s="183"/>
      <c r="P481" s="287" t="str">
        <f>IF(AND(OR(J481="KO",M481&lt;&gt;""),OR(J481="",K481="",L481="")),Listes!$A$68,IF(AND(M481="",J481&lt;&gt;""),Listes!$A$69,IF(AND(I481&lt;M481,O481=""),Listes!$A$70,IF(AND(L481&lt;K481,O481=""),Listes!$A$71,IF(AND(M481&lt;&gt;"",M481&lt;I481,N481=""),Listes!$A$72,IF(AND(Q481="",OR(J481&lt;&gt;"",K481&lt;&gt;"",L481&lt;&gt;"")),Listes!$A$73,""))))))</f>
        <v/>
      </c>
      <c r="Q481" s="277"/>
      <c r="R481" s="317">
        <f t="shared" si="23"/>
        <v>0</v>
      </c>
    </row>
    <row r="482" spans="1:18" ht="24.75" customHeight="1" x14ac:dyDescent="0.25">
      <c r="A482" s="121">
        <v>476</v>
      </c>
      <c r="B482" s="118" t="str">
        <f>IF('Dépenses sur factures'!B482="","",'Dépenses sur factures'!B482)</f>
        <v/>
      </c>
      <c r="C482" s="186" t="str">
        <f>IF('Dépenses sur factures'!C482="","",'Dépenses sur factures'!C482)</f>
        <v/>
      </c>
      <c r="D482" s="186" t="str">
        <f>IF('Dépenses sur factures'!D482="","",'Dépenses sur factures'!D482)</f>
        <v/>
      </c>
      <c r="E482" s="118" t="str">
        <f>IF('Dépenses sur factures'!E482="","",'Dépenses sur factures'!E482)</f>
        <v/>
      </c>
      <c r="F482" s="118" t="str">
        <f>IF('Dépenses sur factures'!F482="","",'Dépenses sur factures'!F482)</f>
        <v/>
      </c>
      <c r="G482" s="282" t="str">
        <f>IF('Dépenses sur factures'!G482="","",'Dépenses sur factures'!G482)</f>
        <v/>
      </c>
      <c r="H482" s="282" t="str">
        <f>IF('Dépenses sur factures'!H482="","",'Dépenses sur factures'!H482)</f>
        <v/>
      </c>
      <c r="I482" s="120" t="str">
        <f>IF('Dépenses sur factures'!I482="","",'Dépenses sur factures'!I482)</f>
        <v/>
      </c>
      <c r="J482" s="101"/>
      <c r="K482" s="283" t="str">
        <f t="shared" si="21"/>
        <v/>
      </c>
      <c r="L482" s="283" t="str">
        <f t="shared" si="22"/>
        <v/>
      </c>
      <c r="M482" s="101"/>
      <c r="N482" s="182"/>
      <c r="O482" s="183"/>
      <c r="P482" s="287" t="str">
        <f>IF(AND(OR(J482="KO",M482&lt;&gt;""),OR(J482="",K482="",L482="")),Listes!$A$68,IF(AND(M482="",J482&lt;&gt;""),Listes!$A$69,IF(AND(I482&lt;M482,O482=""),Listes!$A$70,IF(AND(L482&lt;K482,O482=""),Listes!$A$71,IF(AND(M482&lt;&gt;"",M482&lt;I482,N482=""),Listes!$A$72,IF(AND(Q482="",OR(J482&lt;&gt;"",K482&lt;&gt;"",L482&lt;&gt;"")),Listes!$A$73,""))))))</f>
        <v/>
      </c>
      <c r="Q482" s="277"/>
      <c r="R482" s="317">
        <f t="shared" si="23"/>
        <v>0</v>
      </c>
    </row>
    <row r="483" spans="1:18" ht="24.75" customHeight="1" x14ac:dyDescent="0.25">
      <c r="A483" s="121">
        <v>477</v>
      </c>
      <c r="B483" s="118" t="str">
        <f>IF('Dépenses sur factures'!B483="","",'Dépenses sur factures'!B483)</f>
        <v/>
      </c>
      <c r="C483" s="186" t="str">
        <f>IF('Dépenses sur factures'!C483="","",'Dépenses sur factures'!C483)</f>
        <v/>
      </c>
      <c r="D483" s="186" t="str">
        <f>IF('Dépenses sur factures'!D483="","",'Dépenses sur factures'!D483)</f>
        <v/>
      </c>
      <c r="E483" s="118" t="str">
        <f>IF('Dépenses sur factures'!E483="","",'Dépenses sur factures'!E483)</f>
        <v/>
      </c>
      <c r="F483" s="118" t="str">
        <f>IF('Dépenses sur factures'!F483="","",'Dépenses sur factures'!F483)</f>
        <v/>
      </c>
      <c r="G483" s="282" t="str">
        <f>IF('Dépenses sur factures'!G483="","",'Dépenses sur factures'!G483)</f>
        <v/>
      </c>
      <c r="H483" s="282" t="str">
        <f>IF('Dépenses sur factures'!H483="","",'Dépenses sur factures'!H483)</f>
        <v/>
      </c>
      <c r="I483" s="120" t="str">
        <f>IF('Dépenses sur factures'!I483="","",'Dépenses sur factures'!I483)</f>
        <v/>
      </c>
      <c r="J483" s="101"/>
      <c r="K483" s="283" t="str">
        <f t="shared" si="21"/>
        <v/>
      </c>
      <c r="L483" s="283" t="str">
        <f t="shared" si="22"/>
        <v/>
      </c>
      <c r="M483" s="101"/>
      <c r="N483" s="182"/>
      <c r="O483" s="183"/>
      <c r="P483" s="287" t="str">
        <f>IF(AND(OR(J483="KO",M483&lt;&gt;""),OR(J483="",K483="",L483="")),Listes!$A$68,IF(AND(M483="",J483&lt;&gt;""),Listes!$A$69,IF(AND(I483&lt;M483,O483=""),Listes!$A$70,IF(AND(L483&lt;K483,O483=""),Listes!$A$71,IF(AND(M483&lt;&gt;"",M483&lt;I483,N483=""),Listes!$A$72,IF(AND(Q483="",OR(J483&lt;&gt;"",K483&lt;&gt;"",L483&lt;&gt;"")),Listes!$A$73,""))))))</f>
        <v/>
      </c>
      <c r="Q483" s="277"/>
      <c r="R483" s="317">
        <f t="shared" si="23"/>
        <v>0</v>
      </c>
    </row>
    <row r="484" spans="1:18" ht="24.75" customHeight="1" x14ac:dyDescent="0.25">
      <c r="A484" s="121">
        <v>478</v>
      </c>
      <c r="B484" s="118" t="str">
        <f>IF('Dépenses sur factures'!B484="","",'Dépenses sur factures'!B484)</f>
        <v/>
      </c>
      <c r="C484" s="186" t="str">
        <f>IF('Dépenses sur factures'!C484="","",'Dépenses sur factures'!C484)</f>
        <v/>
      </c>
      <c r="D484" s="186" t="str">
        <f>IF('Dépenses sur factures'!D484="","",'Dépenses sur factures'!D484)</f>
        <v/>
      </c>
      <c r="E484" s="118" t="str">
        <f>IF('Dépenses sur factures'!E484="","",'Dépenses sur factures'!E484)</f>
        <v/>
      </c>
      <c r="F484" s="118" t="str">
        <f>IF('Dépenses sur factures'!F484="","",'Dépenses sur factures'!F484)</f>
        <v/>
      </c>
      <c r="G484" s="282" t="str">
        <f>IF('Dépenses sur factures'!G484="","",'Dépenses sur factures'!G484)</f>
        <v/>
      </c>
      <c r="H484" s="282" t="str">
        <f>IF('Dépenses sur factures'!H484="","",'Dépenses sur factures'!H484)</f>
        <v/>
      </c>
      <c r="I484" s="120" t="str">
        <f>IF('Dépenses sur factures'!I484="","",'Dépenses sur factures'!I484)</f>
        <v/>
      </c>
      <c r="J484" s="101"/>
      <c r="K484" s="283" t="str">
        <f t="shared" si="21"/>
        <v/>
      </c>
      <c r="L484" s="283" t="str">
        <f t="shared" si="22"/>
        <v/>
      </c>
      <c r="M484" s="101"/>
      <c r="N484" s="182"/>
      <c r="O484" s="183"/>
      <c r="P484" s="287" t="str">
        <f>IF(AND(OR(J484="KO",M484&lt;&gt;""),OR(J484="",K484="",L484="")),Listes!$A$68,IF(AND(M484="",J484&lt;&gt;""),Listes!$A$69,IF(AND(I484&lt;M484,O484=""),Listes!$A$70,IF(AND(L484&lt;K484,O484=""),Listes!$A$71,IF(AND(M484&lt;&gt;"",M484&lt;I484,N484=""),Listes!$A$72,IF(AND(Q484="",OR(J484&lt;&gt;"",K484&lt;&gt;"",L484&lt;&gt;"")),Listes!$A$73,""))))))</f>
        <v/>
      </c>
      <c r="Q484" s="277"/>
      <c r="R484" s="317">
        <f t="shared" si="23"/>
        <v>0</v>
      </c>
    </row>
    <row r="485" spans="1:18" ht="24.75" customHeight="1" x14ac:dyDescent="0.25">
      <c r="A485" s="121">
        <v>479</v>
      </c>
      <c r="B485" s="118" t="str">
        <f>IF('Dépenses sur factures'!B485="","",'Dépenses sur factures'!B485)</f>
        <v/>
      </c>
      <c r="C485" s="186" t="str">
        <f>IF('Dépenses sur factures'!C485="","",'Dépenses sur factures'!C485)</f>
        <v/>
      </c>
      <c r="D485" s="186" t="str">
        <f>IF('Dépenses sur factures'!D485="","",'Dépenses sur factures'!D485)</f>
        <v/>
      </c>
      <c r="E485" s="118" t="str">
        <f>IF('Dépenses sur factures'!E485="","",'Dépenses sur factures'!E485)</f>
        <v/>
      </c>
      <c r="F485" s="118" t="str">
        <f>IF('Dépenses sur factures'!F485="","",'Dépenses sur factures'!F485)</f>
        <v/>
      </c>
      <c r="G485" s="282" t="str">
        <f>IF('Dépenses sur factures'!G485="","",'Dépenses sur factures'!G485)</f>
        <v/>
      </c>
      <c r="H485" s="282" t="str">
        <f>IF('Dépenses sur factures'!H485="","",'Dépenses sur factures'!H485)</f>
        <v/>
      </c>
      <c r="I485" s="120" t="str">
        <f>IF('Dépenses sur factures'!I485="","",'Dépenses sur factures'!I485)</f>
        <v/>
      </c>
      <c r="J485" s="101"/>
      <c r="K485" s="283" t="str">
        <f t="shared" si="21"/>
        <v/>
      </c>
      <c r="L485" s="283" t="str">
        <f t="shared" si="22"/>
        <v/>
      </c>
      <c r="M485" s="101"/>
      <c r="N485" s="182"/>
      <c r="O485" s="183"/>
      <c r="P485" s="287" t="str">
        <f>IF(AND(OR(J485="KO",M485&lt;&gt;""),OR(J485="",K485="",L485="")),Listes!$A$68,IF(AND(M485="",J485&lt;&gt;""),Listes!$A$69,IF(AND(I485&lt;M485,O485=""),Listes!$A$70,IF(AND(L485&lt;K485,O485=""),Listes!$A$71,IF(AND(M485&lt;&gt;"",M485&lt;I485,N485=""),Listes!$A$72,IF(AND(Q485="",OR(J485&lt;&gt;"",K485&lt;&gt;"",L485&lt;&gt;"")),Listes!$A$73,""))))))</f>
        <v/>
      </c>
      <c r="Q485" s="277"/>
      <c r="R485" s="317">
        <f t="shared" si="23"/>
        <v>0</v>
      </c>
    </row>
    <row r="486" spans="1:18" ht="24.75" customHeight="1" x14ac:dyDescent="0.25">
      <c r="A486" s="121">
        <v>480</v>
      </c>
      <c r="B486" s="118" t="str">
        <f>IF('Dépenses sur factures'!B486="","",'Dépenses sur factures'!B486)</f>
        <v/>
      </c>
      <c r="C486" s="186" t="str">
        <f>IF('Dépenses sur factures'!C486="","",'Dépenses sur factures'!C486)</f>
        <v/>
      </c>
      <c r="D486" s="186" t="str">
        <f>IF('Dépenses sur factures'!D486="","",'Dépenses sur factures'!D486)</f>
        <v/>
      </c>
      <c r="E486" s="118" t="str">
        <f>IF('Dépenses sur factures'!E486="","",'Dépenses sur factures'!E486)</f>
        <v/>
      </c>
      <c r="F486" s="118" t="str">
        <f>IF('Dépenses sur factures'!F486="","",'Dépenses sur factures'!F486)</f>
        <v/>
      </c>
      <c r="G486" s="282" t="str">
        <f>IF('Dépenses sur factures'!G486="","",'Dépenses sur factures'!G486)</f>
        <v/>
      </c>
      <c r="H486" s="282" t="str">
        <f>IF('Dépenses sur factures'!H486="","",'Dépenses sur factures'!H486)</f>
        <v/>
      </c>
      <c r="I486" s="120" t="str">
        <f>IF('Dépenses sur factures'!I486="","",'Dépenses sur factures'!I486)</f>
        <v/>
      </c>
      <c r="J486" s="101"/>
      <c r="K486" s="283" t="str">
        <f t="shared" si="21"/>
        <v/>
      </c>
      <c r="L486" s="283" t="str">
        <f t="shared" si="22"/>
        <v/>
      </c>
      <c r="M486" s="101"/>
      <c r="N486" s="182"/>
      <c r="O486" s="183"/>
      <c r="P486" s="287" t="str">
        <f>IF(AND(OR(J486="KO",M486&lt;&gt;""),OR(J486="",K486="",L486="")),Listes!$A$68,IF(AND(M486="",J486&lt;&gt;""),Listes!$A$69,IF(AND(I486&lt;M486,O486=""),Listes!$A$70,IF(AND(L486&lt;K486,O486=""),Listes!$A$71,IF(AND(M486&lt;&gt;"",M486&lt;I486,N486=""),Listes!$A$72,IF(AND(Q486="",OR(J486&lt;&gt;"",K486&lt;&gt;"",L486&lt;&gt;"")),Listes!$A$73,""))))))</f>
        <v/>
      </c>
      <c r="Q486" s="277"/>
      <c r="R486" s="317">
        <f t="shared" si="23"/>
        <v>0</v>
      </c>
    </row>
    <row r="487" spans="1:18" ht="24.75" customHeight="1" x14ac:dyDescent="0.25">
      <c r="A487" s="121">
        <v>481</v>
      </c>
      <c r="B487" s="118" t="str">
        <f>IF('Dépenses sur factures'!B487="","",'Dépenses sur factures'!B487)</f>
        <v/>
      </c>
      <c r="C487" s="186" t="str">
        <f>IF('Dépenses sur factures'!C487="","",'Dépenses sur factures'!C487)</f>
        <v/>
      </c>
      <c r="D487" s="186" t="str">
        <f>IF('Dépenses sur factures'!D487="","",'Dépenses sur factures'!D487)</f>
        <v/>
      </c>
      <c r="E487" s="118" t="str">
        <f>IF('Dépenses sur factures'!E487="","",'Dépenses sur factures'!E487)</f>
        <v/>
      </c>
      <c r="F487" s="118" t="str">
        <f>IF('Dépenses sur factures'!F487="","",'Dépenses sur factures'!F487)</f>
        <v/>
      </c>
      <c r="G487" s="282" t="str">
        <f>IF('Dépenses sur factures'!G487="","",'Dépenses sur factures'!G487)</f>
        <v/>
      </c>
      <c r="H487" s="282" t="str">
        <f>IF('Dépenses sur factures'!H487="","",'Dépenses sur factures'!H487)</f>
        <v/>
      </c>
      <c r="I487" s="120" t="str">
        <f>IF('Dépenses sur factures'!I487="","",'Dépenses sur factures'!I487)</f>
        <v/>
      </c>
      <c r="J487" s="101"/>
      <c r="K487" s="283" t="str">
        <f t="shared" si="21"/>
        <v/>
      </c>
      <c r="L487" s="283" t="str">
        <f t="shared" si="22"/>
        <v/>
      </c>
      <c r="M487" s="101"/>
      <c r="N487" s="182"/>
      <c r="O487" s="183"/>
      <c r="P487" s="287" t="str">
        <f>IF(AND(OR(J487="KO",M487&lt;&gt;""),OR(J487="",K487="",L487="")),Listes!$A$68,IF(AND(M487="",J487&lt;&gt;""),Listes!$A$69,IF(AND(I487&lt;M487,O487=""),Listes!$A$70,IF(AND(L487&lt;K487,O487=""),Listes!$A$71,IF(AND(M487&lt;&gt;"",M487&lt;I487,N487=""),Listes!$A$72,IF(AND(Q487="",OR(J487&lt;&gt;"",K487&lt;&gt;"",L487&lt;&gt;"")),Listes!$A$73,""))))))</f>
        <v/>
      </c>
      <c r="Q487" s="277"/>
      <c r="R487" s="317">
        <f t="shared" si="23"/>
        <v>0</v>
      </c>
    </row>
    <row r="488" spans="1:18" ht="24.75" customHeight="1" x14ac:dyDescent="0.25">
      <c r="A488" s="121">
        <v>482</v>
      </c>
      <c r="B488" s="118" t="str">
        <f>IF('Dépenses sur factures'!B488="","",'Dépenses sur factures'!B488)</f>
        <v/>
      </c>
      <c r="C488" s="186" t="str">
        <f>IF('Dépenses sur factures'!C488="","",'Dépenses sur factures'!C488)</f>
        <v/>
      </c>
      <c r="D488" s="186" t="str">
        <f>IF('Dépenses sur factures'!D488="","",'Dépenses sur factures'!D488)</f>
        <v/>
      </c>
      <c r="E488" s="118" t="str">
        <f>IF('Dépenses sur factures'!E488="","",'Dépenses sur factures'!E488)</f>
        <v/>
      </c>
      <c r="F488" s="118" t="str">
        <f>IF('Dépenses sur factures'!F488="","",'Dépenses sur factures'!F488)</f>
        <v/>
      </c>
      <c r="G488" s="282" t="str">
        <f>IF('Dépenses sur factures'!G488="","",'Dépenses sur factures'!G488)</f>
        <v/>
      </c>
      <c r="H488" s="282" t="str">
        <f>IF('Dépenses sur factures'!H488="","",'Dépenses sur factures'!H488)</f>
        <v/>
      </c>
      <c r="I488" s="120" t="str">
        <f>IF('Dépenses sur factures'!I488="","",'Dépenses sur factures'!I488)</f>
        <v/>
      </c>
      <c r="J488" s="101"/>
      <c r="K488" s="283" t="str">
        <f t="shared" si="21"/>
        <v/>
      </c>
      <c r="L488" s="283" t="str">
        <f t="shared" si="22"/>
        <v/>
      </c>
      <c r="M488" s="101"/>
      <c r="N488" s="182"/>
      <c r="O488" s="183"/>
      <c r="P488" s="287" t="str">
        <f>IF(AND(OR(J488="KO",M488&lt;&gt;""),OR(J488="",K488="",L488="")),Listes!$A$68,IF(AND(M488="",J488&lt;&gt;""),Listes!$A$69,IF(AND(I488&lt;M488,O488=""),Listes!$A$70,IF(AND(L488&lt;K488,O488=""),Listes!$A$71,IF(AND(M488&lt;&gt;"",M488&lt;I488,N488=""),Listes!$A$72,IF(AND(Q488="",OR(J488&lt;&gt;"",K488&lt;&gt;"",L488&lt;&gt;"")),Listes!$A$73,""))))))</f>
        <v/>
      </c>
      <c r="Q488" s="277"/>
      <c r="R488" s="317">
        <f t="shared" si="23"/>
        <v>0</v>
      </c>
    </row>
    <row r="489" spans="1:18" ht="24.75" customHeight="1" x14ac:dyDescent="0.25">
      <c r="A489" s="121">
        <v>483</v>
      </c>
      <c r="B489" s="118" t="str">
        <f>IF('Dépenses sur factures'!B489="","",'Dépenses sur factures'!B489)</f>
        <v/>
      </c>
      <c r="C489" s="186" t="str">
        <f>IF('Dépenses sur factures'!C489="","",'Dépenses sur factures'!C489)</f>
        <v/>
      </c>
      <c r="D489" s="186" t="str">
        <f>IF('Dépenses sur factures'!D489="","",'Dépenses sur factures'!D489)</f>
        <v/>
      </c>
      <c r="E489" s="118" t="str">
        <f>IF('Dépenses sur factures'!E489="","",'Dépenses sur factures'!E489)</f>
        <v/>
      </c>
      <c r="F489" s="118" t="str">
        <f>IF('Dépenses sur factures'!F489="","",'Dépenses sur factures'!F489)</f>
        <v/>
      </c>
      <c r="G489" s="282" t="str">
        <f>IF('Dépenses sur factures'!G489="","",'Dépenses sur factures'!G489)</f>
        <v/>
      </c>
      <c r="H489" s="282" t="str">
        <f>IF('Dépenses sur factures'!H489="","",'Dépenses sur factures'!H489)</f>
        <v/>
      </c>
      <c r="I489" s="120" t="str">
        <f>IF('Dépenses sur factures'!I489="","",'Dépenses sur factures'!I489)</f>
        <v/>
      </c>
      <c r="J489" s="101"/>
      <c r="K489" s="283" t="str">
        <f t="shared" si="21"/>
        <v/>
      </c>
      <c r="L489" s="283" t="str">
        <f t="shared" si="22"/>
        <v/>
      </c>
      <c r="M489" s="101"/>
      <c r="N489" s="182"/>
      <c r="O489" s="183"/>
      <c r="P489" s="287" t="str">
        <f>IF(AND(OR(J489="KO",M489&lt;&gt;""),OR(J489="",K489="",L489="")),Listes!$A$68,IF(AND(M489="",J489&lt;&gt;""),Listes!$A$69,IF(AND(I489&lt;M489,O489=""),Listes!$A$70,IF(AND(L489&lt;K489,O489=""),Listes!$A$71,IF(AND(M489&lt;&gt;"",M489&lt;I489,N489=""),Listes!$A$72,IF(AND(Q489="",OR(J489&lt;&gt;"",K489&lt;&gt;"",L489&lt;&gt;"")),Listes!$A$73,""))))))</f>
        <v/>
      </c>
      <c r="Q489" s="277"/>
      <c r="R489" s="317">
        <f t="shared" si="23"/>
        <v>0</v>
      </c>
    </row>
    <row r="490" spans="1:18" ht="24.75" customHeight="1" x14ac:dyDescent="0.25">
      <c r="A490" s="121">
        <v>484</v>
      </c>
      <c r="B490" s="118" t="str">
        <f>IF('Dépenses sur factures'!B490="","",'Dépenses sur factures'!B490)</f>
        <v/>
      </c>
      <c r="C490" s="186" t="str">
        <f>IF('Dépenses sur factures'!C490="","",'Dépenses sur factures'!C490)</f>
        <v/>
      </c>
      <c r="D490" s="186" t="str">
        <f>IF('Dépenses sur factures'!D490="","",'Dépenses sur factures'!D490)</f>
        <v/>
      </c>
      <c r="E490" s="118" t="str">
        <f>IF('Dépenses sur factures'!E490="","",'Dépenses sur factures'!E490)</f>
        <v/>
      </c>
      <c r="F490" s="118" t="str">
        <f>IF('Dépenses sur factures'!F490="","",'Dépenses sur factures'!F490)</f>
        <v/>
      </c>
      <c r="G490" s="282" t="str">
        <f>IF('Dépenses sur factures'!G490="","",'Dépenses sur factures'!G490)</f>
        <v/>
      </c>
      <c r="H490" s="282" t="str">
        <f>IF('Dépenses sur factures'!H490="","",'Dépenses sur factures'!H490)</f>
        <v/>
      </c>
      <c r="I490" s="120" t="str">
        <f>IF('Dépenses sur factures'!I490="","",'Dépenses sur factures'!I490)</f>
        <v/>
      </c>
      <c r="J490" s="101"/>
      <c r="K490" s="283" t="str">
        <f t="shared" si="21"/>
        <v/>
      </c>
      <c r="L490" s="283" t="str">
        <f t="shared" si="22"/>
        <v/>
      </c>
      <c r="M490" s="101"/>
      <c r="N490" s="182"/>
      <c r="O490" s="183"/>
      <c r="P490" s="287" t="str">
        <f>IF(AND(OR(J490="KO",M490&lt;&gt;""),OR(J490="",K490="",L490="")),Listes!$A$68,IF(AND(M490="",J490&lt;&gt;""),Listes!$A$69,IF(AND(I490&lt;M490,O490=""),Listes!$A$70,IF(AND(L490&lt;K490,O490=""),Listes!$A$71,IF(AND(M490&lt;&gt;"",M490&lt;I490,N490=""),Listes!$A$72,IF(AND(Q490="",OR(J490&lt;&gt;"",K490&lt;&gt;"",L490&lt;&gt;"")),Listes!$A$73,""))))))</f>
        <v/>
      </c>
      <c r="Q490" s="277"/>
      <c r="R490" s="317">
        <f t="shared" si="23"/>
        <v>0</v>
      </c>
    </row>
    <row r="491" spans="1:18" ht="24.75" customHeight="1" x14ac:dyDescent="0.25">
      <c r="A491" s="121">
        <v>485</v>
      </c>
      <c r="B491" s="118" t="str">
        <f>IF('Dépenses sur factures'!B491="","",'Dépenses sur factures'!B491)</f>
        <v/>
      </c>
      <c r="C491" s="186" t="str">
        <f>IF('Dépenses sur factures'!C491="","",'Dépenses sur factures'!C491)</f>
        <v/>
      </c>
      <c r="D491" s="186" t="str">
        <f>IF('Dépenses sur factures'!D491="","",'Dépenses sur factures'!D491)</f>
        <v/>
      </c>
      <c r="E491" s="118" t="str">
        <f>IF('Dépenses sur factures'!E491="","",'Dépenses sur factures'!E491)</f>
        <v/>
      </c>
      <c r="F491" s="118" t="str">
        <f>IF('Dépenses sur factures'!F491="","",'Dépenses sur factures'!F491)</f>
        <v/>
      </c>
      <c r="G491" s="282" t="str">
        <f>IF('Dépenses sur factures'!G491="","",'Dépenses sur factures'!G491)</f>
        <v/>
      </c>
      <c r="H491" s="282" t="str">
        <f>IF('Dépenses sur factures'!H491="","",'Dépenses sur factures'!H491)</f>
        <v/>
      </c>
      <c r="I491" s="120" t="str">
        <f>IF('Dépenses sur factures'!I491="","",'Dépenses sur factures'!I491)</f>
        <v/>
      </c>
      <c r="J491" s="101"/>
      <c r="K491" s="283" t="str">
        <f t="shared" si="21"/>
        <v/>
      </c>
      <c r="L491" s="283" t="str">
        <f t="shared" si="22"/>
        <v/>
      </c>
      <c r="M491" s="101"/>
      <c r="N491" s="182"/>
      <c r="O491" s="183"/>
      <c r="P491" s="287" t="str">
        <f>IF(AND(OR(J491="KO",M491&lt;&gt;""),OR(J491="",K491="",L491="")),Listes!$A$68,IF(AND(M491="",J491&lt;&gt;""),Listes!$A$69,IF(AND(I491&lt;M491,O491=""),Listes!$A$70,IF(AND(L491&lt;K491,O491=""),Listes!$A$71,IF(AND(M491&lt;&gt;"",M491&lt;I491,N491=""),Listes!$A$72,IF(AND(Q491="",OR(J491&lt;&gt;"",K491&lt;&gt;"",L491&lt;&gt;"")),Listes!$A$73,""))))))</f>
        <v/>
      </c>
      <c r="Q491" s="277"/>
      <c r="R491" s="317">
        <f t="shared" si="23"/>
        <v>0</v>
      </c>
    </row>
    <row r="492" spans="1:18" ht="24.75" customHeight="1" x14ac:dyDescent="0.25">
      <c r="A492" s="121">
        <v>486</v>
      </c>
      <c r="B492" s="118" t="str">
        <f>IF('Dépenses sur factures'!B492="","",'Dépenses sur factures'!B492)</f>
        <v/>
      </c>
      <c r="C492" s="186" t="str">
        <f>IF('Dépenses sur factures'!C492="","",'Dépenses sur factures'!C492)</f>
        <v/>
      </c>
      <c r="D492" s="186" t="str">
        <f>IF('Dépenses sur factures'!D492="","",'Dépenses sur factures'!D492)</f>
        <v/>
      </c>
      <c r="E492" s="118" t="str">
        <f>IF('Dépenses sur factures'!E492="","",'Dépenses sur factures'!E492)</f>
        <v/>
      </c>
      <c r="F492" s="118" t="str">
        <f>IF('Dépenses sur factures'!F492="","",'Dépenses sur factures'!F492)</f>
        <v/>
      </c>
      <c r="G492" s="282" t="str">
        <f>IF('Dépenses sur factures'!G492="","",'Dépenses sur factures'!G492)</f>
        <v/>
      </c>
      <c r="H492" s="282" t="str">
        <f>IF('Dépenses sur factures'!H492="","",'Dépenses sur factures'!H492)</f>
        <v/>
      </c>
      <c r="I492" s="120" t="str">
        <f>IF('Dépenses sur factures'!I492="","",'Dépenses sur factures'!I492)</f>
        <v/>
      </c>
      <c r="J492" s="101"/>
      <c r="K492" s="283" t="str">
        <f t="shared" si="21"/>
        <v/>
      </c>
      <c r="L492" s="283" t="str">
        <f t="shared" si="22"/>
        <v/>
      </c>
      <c r="M492" s="101"/>
      <c r="N492" s="182"/>
      <c r="O492" s="183"/>
      <c r="P492" s="287" t="str">
        <f>IF(AND(OR(J492="KO",M492&lt;&gt;""),OR(J492="",K492="",L492="")),Listes!$A$68,IF(AND(M492="",J492&lt;&gt;""),Listes!$A$69,IF(AND(I492&lt;M492,O492=""),Listes!$A$70,IF(AND(L492&lt;K492,O492=""),Listes!$A$71,IF(AND(M492&lt;&gt;"",M492&lt;I492,N492=""),Listes!$A$72,IF(AND(Q492="",OR(J492&lt;&gt;"",K492&lt;&gt;"",L492&lt;&gt;"")),Listes!$A$73,""))))))</f>
        <v/>
      </c>
      <c r="Q492" s="277"/>
      <c r="R492" s="317">
        <f t="shared" si="23"/>
        <v>0</v>
      </c>
    </row>
    <row r="493" spans="1:18" ht="24.75" customHeight="1" x14ac:dyDescent="0.25">
      <c r="A493" s="121">
        <v>487</v>
      </c>
      <c r="B493" s="118" t="str">
        <f>IF('Dépenses sur factures'!B493="","",'Dépenses sur factures'!B493)</f>
        <v/>
      </c>
      <c r="C493" s="186" t="str">
        <f>IF('Dépenses sur factures'!C493="","",'Dépenses sur factures'!C493)</f>
        <v/>
      </c>
      <c r="D493" s="186" t="str">
        <f>IF('Dépenses sur factures'!D493="","",'Dépenses sur factures'!D493)</f>
        <v/>
      </c>
      <c r="E493" s="118" t="str">
        <f>IF('Dépenses sur factures'!E493="","",'Dépenses sur factures'!E493)</f>
        <v/>
      </c>
      <c r="F493" s="118" t="str">
        <f>IF('Dépenses sur factures'!F493="","",'Dépenses sur factures'!F493)</f>
        <v/>
      </c>
      <c r="G493" s="282" t="str">
        <f>IF('Dépenses sur factures'!G493="","",'Dépenses sur factures'!G493)</f>
        <v/>
      </c>
      <c r="H493" s="282" t="str">
        <f>IF('Dépenses sur factures'!H493="","",'Dépenses sur factures'!H493)</f>
        <v/>
      </c>
      <c r="I493" s="120" t="str">
        <f>IF('Dépenses sur factures'!I493="","",'Dépenses sur factures'!I493)</f>
        <v/>
      </c>
      <c r="J493" s="101"/>
      <c r="K493" s="283" t="str">
        <f t="shared" si="21"/>
        <v/>
      </c>
      <c r="L493" s="283" t="str">
        <f t="shared" si="22"/>
        <v/>
      </c>
      <c r="M493" s="101"/>
      <c r="N493" s="182"/>
      <c r="O493" s="183"/>
      <c r="P493" s="287" t="str">
        <f>IF(AND(OR(J493="KO",M493&lt;&gt;""),OR(J493="",K493="",L493="")),Listes!$A$68,IF(AND(M493="",J493&lt;&gt;""),Listes!$A$69,IF(AND(I493&lt;M493,O493=""),Listes!$A$70,IF(AND(L493&lt;K493,O493=""),Listes!$A$71,IF(AND(M493&lt;&gt;"",M493&lt;I493,N493=""),Listes!$A$72,IF(AND(Q493="",OR(J493&lt;&gt;"",K493&lt;&gt;"",L493&lt;&gt;"")),Listes!$A$73,""))))))</f>
        <v/>
      </c>
      <c r="Q493" s="277"/>
      <c r="R493" s="317">
        <f t="shared" si="23"/>
        <v>0</v>
      </c>
    </row>
    <row r="494" spans="1:18" ht="24.75" customHeight="1" x14ac:dyDescent="0.25">
      <c r="A494" s="121">
        <v>488</v>
      </c>
      <c r="B494" s="118" t="str">
        <f>IF('Dépenses sur factures'!B494="","",'Dépenses sur factures'!B494)</f>
        <v/>
      </c>
      <c r="C494" s="186" t="str">
        <f>IF('Dépenses sur factures'!C494="","",'Dépenses sur factures'!C494)</f>
        <v/>
      </c>
      <c r="D494" s="186" t="str">
        <f>IF('Dépenses sur factures'!D494="","",'Dépenses sur factures'!D494)</f>
        <v/>
      </c>
      <c r="E494" s="118" t="str">
        <f>IF('Dépenses sur factures'!E494="","",'Dépenses sur factures'!E494)</f>
        <v/>
      </c>
      <c r="F494" s="118" t="str">
        <f>IF('Dépenses sur factures'!F494="","",'Dépenses sur factures'!F494)</f>
        <v/>
      </c>
      <c r="G494" s="282" t="str">
        <f>IF('Dépenses sur factures'!G494="","",'Dépenses sur factures'!G494)</f>
        <v/>
      </c>
      <c r="H494" s="282" t="str">
        <f>IF('Dépenses sur factures'!H494="","",'Dépenses sur factures'!H494)</f>
        <v/>
      </c>
      <c r="I494" s="120" t="str">
        <f>IF('Dépenses sur factures'!I494="","",'Dépenses sur factures'!I494)</f>
        <v/>
      </c>
      <c r="J494" s="101"/>
      <c r="K494" s="283" t="str">
        <f t="shared" si="21"/>
        <v/>
      </c>
      <c r="L494" s="283" t="str">
        <f t="shared" si="22"/>
        <v/>
      </c>
      <c r="M494" s="101"/>
      <c r="N494" s="182"/>
      <c r="O494" s="183"/>
      <c r="P494" s="287" t="str">
        <f>IF(AND(OR(J494="KO",M494&lt;&gt;""),OR(J494="",K494="",L494="")),Listes!$A$68,IF(AND(M494="",J494&lt;&gt;""),Listes!$A$69,IF(AND(I494&lt;M494,O494=""),Listes!$A$70,IF(AND(L494&lt;K494,O494=""),Listes!$A$71,IF(AND(M494&lt;&gt;"",M494&lt;I494,N494=""),Listes!$A$72,IF(AND(Q494="",OR(J494&lt;&gt;"",K494&lt;&gt;"",L494&lt;&gt;"")),Listes!$A$73,""))))))</f>
        <v/>
      </c>
      <c r="Q494" s="277"/>
      <c r="R494" s="317">
        <f t="shared" si="23"/>
        <v>0</v>
      </c>
    </row>
    <row r="495" spans="1:18" ht="24.75" customHeight="1" x14ac:dyDescent="0.25">
      <c r="A495" s="121">
        <v>489</v>
      </c>
      <c r="B495" s="118" t="str">
        <f>IF('Dépenses sur factures'!B495="","",'Dépenses sur factures'!B495)</f>
        <v/>
      </c>
      <c r="C495" s="186" t="str">
        <f>IF('Dépenses sur factures'!C495="","",'Dépenses sur factures'!C495)</f>
        <v/>
      </c>
      <c r="D495" s="186" t="str">
        <f>IF('Dépenses sur factures'!D495="","",'Dépenses sur factures'!D495)</f>
        <v/>
      </c>
      <c r="E495" s="118" t="str">
        <f>IF('Dépenses sur factures'!E495="","",'Dépenses sur factures'!E495)</f>
        <v/>
      </c>
      <c r="F495" s="118" t="str">
        <f>IF('Dépenses sur factures'!F495="","",'Dépenses sur factures'!F495)</f>
        <v/>
      </c>
      <c r="G495" s="282" t="str">
        <f>IF('Dépenses sur factures'!G495="","",'Dépenses sur factures'!G495)</f>
        <v/>
      </c>
      <c r="H495" s="282" t="str">
        <f>IF('Dépenses sur factures'!H495="","",'Dépenses sur factures'!H495)</f>
        <v/>
      </c>
      <c r="I495" s="120" t="str">
        <f>IF('Dépenses sur factures'!I495="","",'Dépenses sur factures'!I495)</f>
        <v/>
      </c>
      <c r="J495" s="101"/>
      <c r="K495" s="283" t="str">
        <f t="shared" si="21"/>
        <v/>
      </c>
      <c r="L495" s="283" t="str">
        <f t="shared" si="22"/>
        <v/>
      </c>
      <c r="M495" s="101"/>
      <c r="N495" s="182"/>
      <c r="O495" s="183"/>
      <c r="P495" s="287" t="str">
        <f>IF(AND(OR(J495="KO",M495&lt;&gt;""),OR(J495="",K495="",L495="")),Listes!$A$68,IF(AND(M495="",J495&lt;&gt;""),Listes!$A$69,IF(AND(I495&lt;M495,O495=""),Listes!$A$70,IF(AND(L495&lt;K495,O495=""),Listes!$A$71,IF(AND(M495&lt;&gt;"",M495&lt;I495,N495=""),Listes!$A$72,IF(AND(Q495="",OR(J495&lt;&gt;"",K495&lt;&gt;"",L495&lt;&gt;"")),Listes!$A$73,""))))))</f>
        <v/>
      </c>
      <c r="Q495" s="277"/>
      <c r="R495" s="317">
        <f t="shared" si="23"/>
        <v>0</v>
      </c>
    </row>
    <row r="496" spans="1:18" ht="24.75" customHeight="1" x14ac:dyDescent="0.25">
      <c r="A496" s="121">
        <v>490</v>
      </c>
      <c r="B496" s="118" t="str">
        <f>IF('Dépenses sur factures'!B496="","",'Dépenses sur factures'!B496)</f>
        <v/>
      </c>
      <c r="C496" s="186" t="str">
        <f>IF('Dépenses sur factures'!C496="","",'Dépenses sur factures'!C496)</f>
        <v/>
      </c>
      <c r="D496" s="186" t="str">
        <f>IF('Dépenses sur factures'!D496="","",'Dépenses sur factures'!D496)</f>
        <v/>
      </c>
      <c r="E496" s="118" t="str">
        <f>IF('Dépenses sur factures'!E496="","",'Dépenses sur factures'!E496)</f>
        <v/>
      </c>
      <c r="F496" s="118" t="str">
        <f>IF('Dépenses sur factures'!F496="","",'Dépenses sur factures'!F496)</f>
        <v/>
      </c>
      <c r="G496" s="282" t="str">
        <f>IF('Dépenses sur factures'!G496="","",'Dépenses sur factures'!G496)</f>
        <v/>
      </c>
      <c r="H496" s="282" t="str">
        <f>IF('Dépenses sur factures'!H496="","",'Dépenses sur factures'!H496)</f>
        <v/>
      </c>
      <c r="I496" s="120" t="str">
        <f>IF('Dépenses sur factures'!I496="","",'Dépenses sur factures'!I496)</f>
        <v/>
      </c>
      <c r="J496" s="101"/>
      <c r="K496" s="283" t="str">
        <f t="shared" si="21"/>
        <v/>
      </c>
      <c r="L496" s="283" t="str">
        <f t="shared" si="22"/>
        <v/>
      </c>
      <c r="M496" s="101"/>
      <c r="N496" s="182"/>
      <c r="O496" s="183"/>
      <c r="P496" s="287" t="str">
        <f>IF(AND(OR(J496="KO",M496&lt;&gt;""),OR(J496="",K496="",L496="")),Listes!$A$68,IF(AND(M496="",J496&lt;&gt;""),Listes!$A$69,IF(AND(I496&lt;M496,O496=""),Listes!$A$70,IF(AND(L496&lt;K496,O496=""),Listes!$A$71,IF(AND(M496&lt;&gt;"",M496&lt;I496,N496=""),Listes!$A$72,IF(AND(Q496="",OR(J496&lt;&gt;"",K496&lt;&gt;"",L496&lt;&gt;"")),Listes!$A$73,""))))))</f>
        <v/>
      </c>
      <c r="Q496" s="277"/>
      <c r="R496" s="317">
        <f t="shared" si="23"/>
        <v>0</v>
      </c>
    </row>
    <row r="497" spans="1:18" ht="24.75" customHeight="1" x14ac:dyDescent="0.25">
      <c r="A497" s="121">
        <v>491</v>
      </c>
      <c r="B497" s="118" t="str">
        <f>IF('Dépenses sur factures'!B497="","",'Dépenses sur factures'!B497)</f>
        <v/>
      </c>
      <c r="C497" s="186" t="str">
        <f>IF('Dépenses sur factures'!C497="","",'Dépenses sur factures'!C497)</f>
        <v/>
      </c>
      <c r="D497" s="186" t="str">
        <f>IF('Dépenses sur factures'!D497="","",'Dépenses sur factures'!D497)</f>
        <v/>
      </c>
      <c r="E497" s="118" t="str">
        <f>IF('Dépenses sur factures'!E497="","",'Dépenses sur factures'!E497)</f>
        <v/>
      </c>
      <c r="F497" s="118" t="str">
        <f>IF('Dépenses sur factures'!F497="","",'Dépenses sur factures'!F497)</f>
        <v/>
      </c>
      <c r="G497" s="282" t="str">
        <f>IF('Dépenses sur factures'!G497="","",'Dépenses sur factures'!G497)</f>
        <v/>
      </c>
      <c r="H497" s="282" t="str">
        <f>IF('Dépenses sur factures'!H497="","",'Dépenses sur factures'!H497)</f>
        <v/>
      </c>
      <c r="I497" s="120" t="str">
        <f>IF('Dépenses sur factures'!I497="","",'Dépenses sur factures'!I497)</f>
        <v/>
      </c>
      <c r="J497" s="101"/>
      <c r="K497" s="283" t="str">
        <f t="shared" si="21"/>
        <v/>
      </c>
      <c r="L497" s="283" t="str">
        <f t="shared" si="22"/>
        <v/>
      </c>
      <c r="M497" s="101"/>
      <c r="N497" s="182"/>
      <c r="O497" s="183"/>
      <c r="P497" s="287" t="str">
        <f>IF(AND(OR(J497="KO",M497&lt;&gt;""),OR(J497="",K497="",L497="")),Listes!$A$68,IF(AND(M497="",J497&lt;&gt;""),Listes!$A$69,IF(AND(I497&lt;M497,O497=""),Listes!$A$70,IF(AND(L497&lt;K497,O497=""),Listes!$A$71,IF(AND(M497&lt;&gt;"",M497&lt;I497,N497=""),Listes!$A$72,IF(AND(Q497="",OR(J497&lt;&gt;"",K497&lt;&gt;"",L497&lt;&gt;"")),Listes!$A$73,""))))))</f>
        <v/>
      </c>
      <c r="Q497" s="277"/>
      <c r="R497" s="317">
        <f t="shared" si="23"/>
        <v>0</v>
      </c>
    </row>
    <row r="498" spans="1:18" ht="24.75" customHeight="1" x14ac:dyDescent="0.25">
      <c r="A498" s="121">
        <v>492</v>
      </c>
      <c r="B498" s="118" t="str">
        <f>IF('Dépenses sur factures'!B498="","",'Dépenses sur factures'!B498)</f>
        <v/>
      </c>
      <c r="C498" s="186" t="str">
        <f>IF('Dépenses sur factures'!C498="","",'Dépenses sur factures'!C498)</f>
        <v/>
      </c>
      <c r="D498" s="186" t="str">
        <f>IF('Dépenses sur factures'!D498="","",'Dépenses sur factures'!D498)</f>
        <v/>
      </c>
      <c r="E498" s="118" t="str">
        <f>IF('Dépenses sur factures'!E498="","",'Dépenses sur factures'!E498)</f>
        <v/>
      </c>
      <c r="F498" s="118" t="str">
        <f>IF('Dépenses sur factures'!F498="","",'Dépenses sur factures'!F498)</f>
        <v/>
      </c>
      <c r="G498" s="282" t="str">
        <f>IF('Dépenses sur factures'!G498="","",'Dépenses sur factures'!G498)</f>
        <v/>
      </c>
      <c r="H498" s="282" t="str">
        <f>IF('Dépenses sur factures'!H498="","",'Dépenses sur factures'!H498)</f>
        <v/>
      </c>
      <c r="I498" s="120" t="str">
        <f>IF('Dépenses sur factures'!I498="","",'Dépenses sur factures'!I498)</f>
        <v/>
      </c>
      <c r="J498" s="101"/>
      <c r="K498" s="283" t="str">
        <f t="shared" si="21"/>
        <v/>
      </c>
      <c r="L498" s="283" t="str">
        <f t="shared" si="22"/>
        <v/>
      </c>
      <c r="M498" s="101"/>
      <c r="N498" s="182"/>
      <c r="O498" s="183"/>
      <c r="P498" s="287" t="str">
        <f>IF(AND(OR(J498="KO",M498&lt;&gt;""),OR(J498="",K498="",L498="")),Listes!$A$68,IF(AND(M498="",J498&lt;&gt;""),Listes!$A$69,IF(AND(I498&lt;M498,O498=""),Listes!$A$70,IF(AND(L498&lt;K498,O498=""),Listes!$A$71,IF(AND(M498&lt;&gt;"",M498&lt;I498,N498=""),Listes!$A$72,IF(AND(Q498="",OR(J498&lt;&gt;"",K498&lt;&gt;"",L498&lt;&gt;"")),Listes!$A$73,""))))))</f>
        <v/>
      </c>
      <c r="Q498" s="277"/>
      <c r="R498" s="317">
        <f t="shared" si="23"/>
        <v>0</v>
      </c>
    </row>
    <row r="499" spans="1:18" ht="24.75" customHeight="1" x14ac:dyDescent="0.25">
      <c r="A499" s="121">
        <v>493</v>
      </c>
      <c r="B499" s="118" t="str">
        <f>IF('Dépenses sur factures'!B499="","",'Dépenses sur factures'!B499)</f>
        <v/>
      </c>
      <c r="C499" s="186" t="str">
        <f>IF('Dépenses sur factures'!C499="","",'Dépenses sur factures'!C499)</f>
        <v/>
      </c>
      <c r="D499" s="186" t="str">
        <f>IF('Dépenses sur factures'!D499="","",'Dépenses sur factures'!D499)</f>
        <v/>
      </c>
      <c r="E499" s="118" t="str">
        <f>IF('Dépenses sur factures'!E499="","",'Dépenses sur factures'!E499)</f>
        <v/>
      </c>
      <c r="F499" s="118" t="str">
        <f>IF('Dépenses sur factures'!F499="","",'Dépenses sur factures'!F499)</f>
        <v/>
      </c>
      <c r="G499" s="282" t="str">
        <f>IF('Dépenses sur factures'!G499="","",'Dépenses sur factures'!G499)</f>
        <v/>
      </c>
      <c r="H499" s="282" t="str">
        <f>IF('Dépenses sur factures'!H499="","",'Dépenses sur factures'!H499)</f>
        <v/>
      </c>
      <c r="I499" s="120" t="str">
        <f>IF('Dépenses sur factures'!I499="","",'Dépenses sur factures'!I499)</f>
        <v/>
      </c>
      <c r="J499" s="101"/>
      <c r="K499" s="283" t="str">
        <f t="shared" si="21"/>
        <v/>
      </c>
      <c r="L499" s="283" t="str">
        <f t="shared" si="22"/>
        <v/>
      </c>
      <c r="M499" s="101"/>
      <c r="N499" s="182"/>
      <c r="O499" s="183"/>
      <c r="P499" s="287" t="str">
        <f>IF(AND(OR(J499="KO",M499&lt;&gt;""),OR(J499="",K499="",L499="")),Listes!$A$68,IF(AND(M499="",J499&lt;&gt;""),Listes!$A$69,IF(AND(I499&lt;M499,O499=""),Listes!$A$70,IF(AND(L499&lt;K499,O499=""),Listes!$A$71,IF(AND(M499&lt;&gt;"",M499&lt;I499,N499=""),Listes!$A$72,IF(AND(Q499="",OR(J499&lt;&gt;"",K499&lt;&gt;"",L499&lt;&gt;"")),Listes!$A$73,""))))))</f>
        <v/>
      </c>
      <c r="Q499" s="277"/>
      <c r="R499" s="317">
        <f t="shared" si="23"/>
        <v>0</v>
      </c>
    </row>
    <row r="500" spans="1:18" ht="24.75" customHeight="1" x14ac:dyDescent="0.25">
      <c r="A500" s="121">
        <v>494</v>
      </c>
      <c r="B500" s="118" t="str">
        <f>IF('Dépenses sur factures'!B500="","",'Dépenses sur factures'!B500)</f>
        <v/>
      </c>
      <c r="C500" s="186" t="str">
        <f>IF('Dépenses sur factures'!C500="","",'Dépenses sur factures'!C500)</f>
        <v/>
      </c>
      <c r="D500" s="186" t="str">
        <f>IF('Dépenses sur factures'!D500="","",'Dépenses sur factures'!D500)</f>
        <v/>
      </c>
      <c r="E500" s="118" t="str">
        <f>IF('Dépenses sur factures'!E500="","",'Dépenses sur factures'!E500)</f>
        <v/>
      </c>
      <c r="F500" s="118" t="str">
        <f>IF('Dépenses sur factures'!F500="","",'Dépenses sur factures'!F500)</f>
        <v/>
      </c>
      <c r="G500" s="282" t="str">
        <f>IF('Dépenses sur factures'!G500="","",'Dépenses sur factures'!G500)</f>
        <v/>
      </c>
      <c r="H500" s="282" t="str">
        <f>IF('Dépenses sur factures'!H500="","",'Dépenses sur factures'!H500)</f>
        <v/>
      </c>
      <c r="I500" s="120" t="str">
        <f>IF('Dépenses sur factures'!I500="","",'Dépenses sur factures'!I500)</f>
        <v/>
      </c>
      <c r="J500" s="101"/>
      <c r="K500" s="283" t="str">
        <f t="shared" si="21"/>
        <v/>
      </c>
      <c r="L500" s="283" t="str">
        <f t="shared" si="22"/>
        <v/>
      </c>
      <c r="M500" s="101"/>
      <c r="N500" s="182"/>
      <c r="O500" s="183"/>
      <c r="P500" s="287" t="str">
        <f>IF(AND(OR(J500="KO",M500&lt;&gt;""),OR(J500="",K500="",L500="")),Listes!$A$68,IF(AND(M500="",J500&lt;&gt;""),Listes!$A$69,IF(AND(I500&lt;M500,O500=""),Listes!$A$70,IF(AND(L500&lt;K500,O500=""),Listes!$A$71,IF(AND(M500&lt;&gt;"",M500&lt;I500,N500=""),Listes!$A$72,IF(AND(Q500="",OR(J500&lt;&gt;"",K500&lt;&gt;"",L500&lt;&gt;"")),Listes!$A$73,""))))))</f>
        <v/>
      </c>
      <c r="Q500" s="277"/>
      <c r="R500" s="317">
        <f t="shared" si="23"/>
        <v>0</v>
      </c>
    </row>
    <row r="501" spans="1:18" ht="24.75" customHeight="1" x14ac:dyDescent="0.25">
      <c r="A501" s="121">
        <v>495</v>
      </c>
      <c r="B501" s="118" t="str">
        <f>IF('Dépenses sur factures'!B501="","",'Dépenses sur factures'!B501)</f>
        <v/>
      </c>
      <c r="C501" s="186" t="str">
        <f>IF('Dépenses sur factures'!C501="","",'Dépenses sur factures'!C501)</f>
        <v/>
      </c>
      <c r="D501" s="186" t="str">
        <f>IF('Dépenses sur factures'!D501="","",'Dépenses sur factures'!D501)</f>
        <v/>
      </c>
      <c r="E501" s="118" t="str">
        <f>IF('Dépenses sur factures'!E501="","",'Dépenses sur factures'!E501)</f>
        <v/>
      </c>
      <c r="F501" s="118" t="str">
        <f>IF('Dépenses sur factures'!F501="","",'Dépenses sur factures'!F501)</f>
        <v/>
      </c>
      <c r="G501" s="282" t="str">
        <f>IF('Dépenses sur factures'!G501="","",'Dépenses sur factures'!G501)</f>
        <v/>
      </c>
      <c r="H501" s="282" t="str">
        <f>IF('Dépenses sur factures'!H501="","",'Dépenses sur factures'!H501)</f>
        <v/>
      </c>
      <c r="I501" s="120" t="str">
        <f>IF('Dépenses sur factures'!I501="","",'Dépenses sur factures'!I501)</f>
        <v/>
      </c>
      <c r="J501" s="101"/>
      <c r="K501" s="283" t="str">
        <f t="shared" si="21"/>
        <v/>
      </c>
      <c r="L501" s="283" t="str">
        <f t="shared" si="22"/>
        <v/>
      </c>
      <c r="M501" s="101"/>
      <c r="N501" s="182"/>
      <c r="O501" s="183"/>
      <c r="P501" s="287" t="str">
        <f>IF(AND(OR(J501="KO",M501&lt;&gt;""),OR(J501="",K501="",L501="")),Listes!$A$68,IF(AND(M501="",J501&lt;&gt;""),Listes!$A$69,IF(AND(I501&lt;M501,O501=""),Listes!$A$70,IF(AND(L501&lt;K501,O501=""),Listes!$A$71,IF(AND(M501&lt;&gt;"",M501&lt;I501,N501=""),Listes!$A$72,IF(AND(Q501="",OR(J501&lt;&gt;"",K501&lt;&gt;"",L501&lt;&gt;"")),Listes!$A$73,""))))))</f>
        <v/>
      </c>
      <c r="Q501" s="277"/>
      <c r="R501" s="317">
        <f t="shared" si="23"/>
        <v>0</v>
      </c>
    </row>
    <row r="502" spans="1:18" ht="24.75" customHeight="1" x14ac:dyDescent="0.25">
      <c r="A502" s="121">
        <v>496</v>
      </c>
      <c r="B502" s="118" t="str">
        <f>IF('Dépenses sur factures'!B502="","",'Dépenses sur factures'!B502)</f>
        <v/>
      </c>
      <c r="C502" s="186" t="str">
        <f>IF('Dépenses sur factures'!C502="","",'Dépenses sur factures'!C502)</f>
        <v/>
      </c>
      <c r="D502" s="186" t="str">
        <f>IF('Dépenses sur factures'!D502="","",'Dépenses sur factures'!D502)</f>
        <v/>
      </c>
      <c r="E502" s="118" t="str">
        <f>IF('Dépenses sur factures'!E502="","",'Dépenses sur factures'!E502)</f>
        <v/>
      </c>
      <c r="F502" s="118" t="str">
        <f>IF('Dépenses sur factures'!F502="","",'Dépenses sur factures'!F502)</f>
        <v/>
      </c>
      <c r="G502" s="282" t="str">
        <f>IF('Dépenses sur factures'!G502="","",'Dépenses sur factures'!G502)</f>
        <v/>
      </c>
      <c r="H502" s="282" t="str">
        <f>IF('Dépenses sur factures'!H502="","",'Dépenses sur factures'!H502)</f>
        <v/>
      </c>
      <c r="I502" s="120" t="str">
        <f>IF('Dépenses sur factures'!I502="","",'Dépenses sur factures'!I502)</f>
        <v/>
      </c>
      <c r="J502" s="101"/>
      <c r="K502" s="283" t="str">
        <f t="shared" si="21"/>
        <v/>
      </c>
      <c r="L502" s="283" t="str">
        <f t="shared" si="22"/>
        <v/>
      </c>
      <c r="M502" s="101"/>
      <c r="N502" s="182"/>
      <c r="O502" s="183"/>
      <c r="P502" s="287" t="str">
        <f>IF(AND(OR(J502="KO",M502&lt;&gt;""),OR(J502="",K502="",L502="")),Listes!$A$68,IF(AND(M502="",J502&lt;&gt;""),Listes!$A$69,IF(AND(I502&lt;M502,O502=""),Listes!$A$70,IF(AND(L502&lt;K502,O502=""),Listes!$A$71,IF(AND(M502&lt;&gt;"",M502&lt;I502,N502=""),Listes!$A$72,IF(AND(Q502="",OR(J502&lt;&gt;"",K502&lt;&gt;"",L502&lt;&gt;"")),Listes!$A$73,""))))))</f>
        <v/>
      </c>
      <c r="Q502" s="277"/>
      <c r="R502" s="317">
        <f t="shared" si="23"/>
        <v>0</v>
      </c>
    </row>
    <row r="503" spans="1:18" ht="24.75" customHeight="1" x14ac:dyDescent="0.25">
      <c r="A503" s="121">
        <v>497</v>
      </c>
      <c r="B503" s="118" t="str">
        <f>IF('Dépenses sur factures'!B503="","",'Dépenses sur factures'!B503)</f>
        <v/>
      </c>
      <c r="C503" s="186" t="str">
        <f>IF('Dépenses sur factures'!C503="","",'Dépenses sur factures'!C503)</f>
        <v/>
      </c>
      <c r="D503" s="186" t="str">
        <f>IF('Dépenses sur factures'!D503="","",'Dépenses sur factures'!D503)</f>
        <v/>
      </c>
      <c r="E503" s="118" t="str">
        <f>IF('Dépenses sur factures'!E503="","",'Dépenses sur factures'!E503)</f>
        <v/>
      </c>
      <c r="F503" s="118" t="str">
        <f>IF('Dépenses sur factures'!F503="","",'Dépenses sur factures'!F503)</f>
        <v/>
      </c>
      <c r="G503" s="282" t="str">
        <f>IF('Dépenses sur factures'!G503="","",'Dépenses sur factures'!G503)</f>
        <v/>
      </c>
      <c r="H503" s="282" t="str">
        <f>IF('Dépenses sur factures'!H503="","",'Dépenses sur factures'!H503)</f>
        <v/>
      </c>
      <c r="I503" s="120" t="str">
        <f>IF('Dépenses sur factures'!I503="","",'Dépenses sur factures'!I503)</f>
        <v/>
      </c>
      <c r="J503" s="101"/>
      <c r="K503" s="283" t="str">
        <f t="shared" si="21"/>
        <v/>
      </c>
      <c r="L503" s="283" t="str">
        <f t="shared" si="22"/>
        <v/>
      </c>
      <c r="M503" s="101"/>
      <c r="N503" s="182"/>
      <c r="O503" s="183"/>
      <c r="P503" s="287" t="str">
        <f>IF(AND(OR(J503="KO",M503&lt;&gt;""),OR(J503="",K503="",L503="")),Listes!$A$68,IF(AND(M503="",J503&lt;&gt;""),Listes!$A$69,IF(AND(I503&lt;M503,O503=""),Listes!$A$70,IF(AND(L503&lt;K503,O503=""),Listes!$A$71,IF(AND(M503&lt;&gt;"",M503&lt;I503,N503=""),Listes!$A$72,IF(AND(Q503="",OR(J503&lt;&gt;"",K503&lt;&gt;"",L503&lt;&gt;"")),Listes!$A$73,""))))))</f>
        <v/>
      </c>
      <c r="Q503" s="277"/>
      <c r="R503" s="317">
        <f t="shared" si="23"/>
        <v>0</v>
      </c>
    </row>
    <row r="504" spans="1:18" ht="24.75" customHeight="1" x14ac:dyDescent="0.25">
      <c r="A504" s="121">
        <v>498</v>
      </c>
      <c r="B504" s="118" t="str">
        <f>IF('Dépenses sur factures'!B504="","",'Dépenses sur factures'!B504)</f>
        <v/>
      </c>
      <c r="C504" s="186" t="str">
        <f>IF('Dépenses sur factures'!C504="","",'Dépenses sur factures'!C504)</f>
        <v/>
      </c>
      <c r="D504" s="186" t="str">
        <f>IF('Dépenses sur factures'!D504="","",'Dépenses sur factures'!D504)</f>
        <v/>
      </c>
      <c r="E504" s="118" t="str">
        <f>IF('Dépenses sur factures'!E504="","",'Dépenses sur factures'!E504)</f>
        <v/>
      </c>
      <c r="F504" s="118" t="str">
        <f>IF('Dépenses sur factures'!F504="","",'Dépenses sur factures'!F504)</f>
        <v/>
      </c>
      <c r="G504" s="282" t="str">
        <f>IF('Dépenses sur factures'!G504="","",'Dépenses sur factures'!G504)</f>
        <v/>
      </c>
      <c r="H504" s="282" t="str">
        <f>IF('Dépenses sur factures'!H504="","",'Dépenses sur factures'!H504)</f>
        <v/>
      </c>
      <c r="I504" s="120" t="str">
        <f>IF('Dépenses sur factures'!I504="","",'Dépenses sur factures'!I504)</f>
        <v/>
      </c>
      <c r="J504" s="101"/>
      <c r="K504" s="283" t="str">
        <f t="shared" si="21"/>
        <v/>
      </c>
      <c r="L504" s="283" t="str">
        <f t="shared" si="22"/>
        <v/>
      </c>
      <c r="M504" s="101"/>
      <c r="N504" s="182"/>
      <c r="O504" s="183"/>
      <c r="P504" s="287" t="str">
        <f>IF(AND(OR(J504="KO",M504&lt;&gt;""),OR(J504="",K504="",L504="")),Listes!$A$68,IF(AND(M504="",J504&lt;&gt;""),Listes!$A$69,IF(AND(I504&lt;M504,O504=""),Listes!$A$70,IF(AND(L504&lt;K504,O504=""),Listes!$A$71,IF(AND(M504&lt;&gt;"",M504&lt;I504,N504=""),Listes!$A$72,IF(AND(Q504="",OR(J504&lt;&gt;"",K504&lt;&gt;"",L504&lt;&gt;"")),Listes!$A$73,""))))))</f>
        <v/>
      </c>
      <c r="Q504" s="277"/>
      <c r="R504" s="317">
        <f t="shared" si="23"/>
        <v>0</v>
      </c>
    </row>
    <row r="505" spans="1:18" ht="24.75" customHeight="1" x14ac:dyDescent="0.25">
      <c r="A505" s="121">
        <v>499</v>
      </c>
      <c r="B505" s="118" t="str">
        <f>IF('Dépenses sur factures'!B505="","",'Dépenses sur factures'!B505)</f>
        <v/>
      </c>
      <c r="C505" s="186" t="str">
        <f>IF('Dépenses sur factures'!C505="","",'Dépenses sur factures'!C505)</f>
        <v/>
      </c>
      <c r="D505" s="186" t="str">
        <f>IF('Dépenses sur factures'!D505="","",'Dépenses sur factures'!D505)</f>
        <v/>
      </c>
      <c r="E505" s="118" t="str">
        <f>IF('Dépenses sur factures'!E505="","",'Dépenses sur factures'!E505)</f>
        <v/>
      </c>
      <c r="F505" s="118" t="str">
        <f>IF('Dépenses sur factures'!F505="","",'Dépenses sur factures'!F505)</f>
        <v/>
      </c>
      <c r="G505" s="282" t="str">
        <f>IF('Dépenses sur factures'!G505="","",'Dépenses sur factures'!G505)</f>
        <v/>
      </c>
      <c r="H505" s="282" t="str">
        <f>IF('Dépenses sur factures'!H505="","",'Dépenses sur factures'!H505)</f>
        <v/>
      </c>
      <c r="I505" s="120" t="str">
        <f>IF('Dépenses sur factures'!I505="","",'Dépenses sur factures'!I505)</f>
        <v/>
      </c>
      <c r="J505" s="101"/>
      <c r="K505" s="283" t="str">
        <f t="shared" si="21"/>
        <v/>
      </c>
      <c r="L505" s="283" t="str">
        <f t="shared" si="22"/>
        <v/>
      </c>
      <c r="M505" s="101"/>
      <c r="N505" s="182"/>
      <c r="O505" s="183"/>
      <c r="P505" s="287" t="str">
        <f>IF(AND(OR(J505="KO",M505&lt;&gt;""),OR(J505="",K505="",L505="")),Listes!$A$68,IF(AND(M505="",J505&lt;&gt;""),Listes!$A$69,IF(AND(I505&lt;M505,O505=""),Listes!$A$70,IF(AND(L505&lt;K505,O505=""),Listes!$A$71,IF(AND(M505&lt;&gt;"",M505&lt;I505,N505=""),Listes!$A$72,IF(AND(Q505="",OR(J505&lt;&gt;"",K505&lt;&gt;"",L505&lt;&gt;"")),Listes!$A$73,""))))))</f>
        <v/>
      </c>
      <c r="Q505" s="277"/>
      <c r="R505" s="317">
        <f t="shared" si="23"/>
        <v>0</v>
      </c>
    </row>
    <row r="506" spans="1:18" ht="24.75" customHeight="1" thickBot="1" x14ac:dyDescent="0.3">
      <c r="A506" s="122">
        <v>500</v>
      </c>
      <c r="B506" s="118" t="str">
        <f>IF('Dépenses sur factures'!B506="","",'Dépenses sur factures'!B506)</f>
        <v/>
      </c>
      <c r="C506" s="186" t="str">
        <f>IF('Dépenses sur factures'!C506="","",'Dépenses sur factures'!C506)</f>
        <v/>
      </c>
      <c r="D506" s="186" t="str">
        <f>IF('Dépenses sur factures'!D506="","",'Dépenses sur factures'!D506)</f>
        <v/>
      </c>
      <c r="E506" s="118" t="str">
        <f>IF('Dépenses sur factures'!E506="","",'Dépenses sur factures'!E506)</f>
        <v/>
      </c>
      <c r="F506" s="118" t="str">
        <f>IF('Dépenses sur factures'!F506="","",'Dépenses sur factures'!F506)</f>
        <v/>
      </c>
      <c r="G506" s="282" t="str">
        <f>IF('Dépenses sur factures'!G506="","",'Dépenses sur factures'!G506)</f>
        <v/>
      </c>
      <c r="H506" s="282" t="str">
        <f>IF('Dépenses sur factures'!H506="","",'Dépenses sur factures'!H506)</f>
        <v/>
      </c>
      <c r="I506" s="120" t="str">
        <f>IF('Dépenses sur factures'!I506="","",'Dépenses sur factures'!I506)</f>
        <v/>
      </c>
      <c r="J506" s="101"/>
      <c r="K506" s="283" t="str">
        <f t="shared" si="21"/>
        <v/>
      </c>
      <c r="L506" s="283" t="str">
        <f t="shared" si="22"/>
        <v/>
      </c>
      <c r="M506" s="278"/>
      <c r="N506" s="182"/>
      <c r="O506" s="279"/>
      <c r="P506" s="287" t="str">
        <f>IF(AND(OR(J506="KO",M506&lt;&gt;""),OR(J506="",K506="",L506="")),Listes!$A$68,IF(AND(M506="",J506&lt;&gt;""),Listes!$A$69,IF(AND(I506&lt;M506,O506=""),Listes!$A$70,IF(AND(L506&lt;K506,O506=""),Listes!$A$71,IF(AND(M506&lt;&gt;"",M506&lt;I506,N506=""),Listes!$A$72,IF(AND(Q506="",OR(J506&lt;&gt;"",K506&lt;&gt;"",L506&lt;&gt;"")),Listes!$A$73,""))))))</f>
        <v/>
      </c>
      <c r="Q506" s="280"/>
      <c r="R506" s="317">
        <f t="shared" si="23"/>
        <v>0</v>
      </c>
    </row>
    <row r="507" spans="1:18" s="45" customFormat="1" ht="24.75" customHeight="1" thickBot="1" x14ac:dyDescent="0.35">
      <c r="A507" s="124"/>
      <c r="B507" s="124"/>
      <c r="C507" s="124"/>
      <c r="D507" s="124"/>
      <c r="E507" s="124"/>
      <c r="F507" s="124"/>
      <c r="G507" s="124"/>
      <c r="H507" s="124"/>
      <c r="K507" s="303"/>
      <c r="L507" s="303"/>
      <c r="M507" s="125">
        <f>SUM(M7:M506)</f>
        <v>0</v>
      </c>
      <c r="N507" s="126"/>
      <c r="O507" s="127"/>
      <c r="P507" s="127"/>
      <c r="Q507" s="128"/>
      <c r="R507" s="47"/>
    </row>
    <row r="508" spans="1:18" ht="24.75" customHeight="1" x14ac:dyDescent="0.25">
      <c r="N508" s="29"/>
      <c r="Q508" s="29"/>
      <c r="R508" s="315"/>
    </row>
    <row r="509" spans="1:18" ht="24.75" customHeight="1" x14ac:dyDescent="0.25">
      <c r="O509" s="29"/>
      <c r="P509" s="313"/>
    </row>
    <row r="510" spans="1:18" ht="24.75" customHeight="1" x14ac:dyDescent="0.25">
      <c r="O510" s="29"/>
      <c r="P510" s="313"/>
    </row>
  </sheetData>
  <sheetProtection password="C903" sheet="1" objects="1" scenarios="1"/>
  <mergeCells count="3">
    <mergeCell ref="A1:Q1"/>
    <mergeCell ref="A2:Q2"/>
    <mergeCell ref="A3:A4"/>
  </mergeCells>
  <conditionalFormatting sqref="A6:G6">
    <cfRule type="expression" dxfId="51" priority="8">
      <formula>$Q6="Oui"</formula>
    </cfRule>
  </conditionalFormatting>
  <conditionalFormatting sqref="A7:Q506">
    <cfRule type="expression" dxfId="50" priority="11">
      <formula>$Q7="Oui"</formula>
    </cfRule>
  </conditionalFormatting>
  <conditionalFormatting sqref="J6:K6">
    <cfRule type="expression" dxfId="49" priority="1">
      <formula>$Q6="Oui"</formula>
    </cfRule>
  </conditionalFormatting>
  <conditionalFormatting sqref="J7:L506">
    <cfRule type="expression" dxfId="48" priority="5">
      <formula>AND(J7&lt;&gt;H7,J7&lt;&gt;#REF!,J7&lt;&gt;#REF!)</formula>
    </cfRule>
  </conditionalFormatting>
  <conditionalFormatting sqref="L7:L506">
    <cfRule type="expression" dxfId="47" priority="243">
      <formula>AND(L7&lt;&gt;I7,L7&lt;&gt;#REF!,L7&lt;&gt;#REF!)</formula>
    </cfRule>
  </conditionalFormatting>
  <conditionalFormatting sqref="M7:M506">
    <cfRule type="expression" dxfId="46" priority="12">
      <formula>AND(M7&lt;&gt;I7,M7&lt;&gt;#REF!,M7&lt;&gt;#REF!)</formula>
    </cfRule>
  </conditionalFormatting>
  <conditionalFormatting sqref="N6:Q6">
    <cfRule type="expression" dxfId="45" priority="9">
      <formula>$Q6="Oui"</formula>
    </cfRule>
  </conditionalFormatting>
  <conditionalFormatting sqref="O7:P506">
    <cfRule type="cellIs" dxfId="44" priority="14" operator="equal">
      <formula>"Le montant raisonnable ne peux pas etre supérieur au montant éligible"</formula>
    </cfRule>
  </conditionalFormatting>
  <dataValidations count="3">
    <dataValidation type="decimal" operator="greaterThan" allowBlank="1" showInputMessage="1" showErrorMessage="1" sqref="I7:I506">
      <formula1>0</formula1>
    </dataValidation>
    <dataValidation type="list" allowBlank="1" showInputMessage="1" showErrorMessage="1" sqref="Q7:Q506">
      <formula1>"Oui"</formula1>
    </dataValidation>
    <dataValidation type="decimal" operator="greaterThanOrEqual" allowBlank="1" showInputMessage="1" showErrorMessage="1" sqref="M7:M506">
      <formula1>0</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9" operator="notEqual" id="{E78C70CC-35DA-4ADF-8A0E-1781F9917532}">
            <xm:f>'O:\Agri_Devpt_Rur\20-Prog_2023-2027\03-Gestion_Aides\5-SAFRAN\1-Recevabilité\4. FSD IDP\77.06\[FSD IDP_77.06.xlsx]Dépenses sur factures'!#REF!</xm:f>
            <x14:dxf>
              <font>
                <color rgb="FFFF0000"/>
              </font>
            </x14:dxf>
          </x14:cfRule>
          <xm:sqref>B7:B506</xm:sqref>
        </x14:conditionalFormatting>
        <x14:conditionalFormatting xmlns:xm="http://schemas.microsoft.com/office/excel/2006/main">
          <x14:cfRule type="cellIs" priority="23" operator="notEqual" id="{5F0EFD25-1C12-4D88-B284-C3B3A6959BF0}">
            <xm:f>'O:\Agri_Devpt_Rur\20-Prog_2023-2027\03-Gestion_Aides\5-SAFRAN\1-Recevabilité\4. FSD IDP\77.06\[FSD IDP_77.06.xlsx]Dépenses sur factures'!#REF!</xm:f>
            <x14:dxf>
              <font>
                <color rgb="FFFF0000"/>
              </font>
            </x14:dxf>
          </x14:cfRule>
          <xm:sqref>B6:G6 N6:Q6</xm:sqref>
        </x14:conditionalFormatting>
        <x14:conditionalFormatting xmlns:xm="http://schemas.microsoft.com/office/excel/2006/main">
          <x14:cfRule type="cellIs" priority="18" operator="notEqual" id="{D46E1B31-20C1-4603-8ABC-2282B566A108}">
            <xm:f>'O:\Agri_Devpt_Rur\20-Prog_2023-2027\03-Gestion_Aides\5-SAFRAN\1-Recevabilité\4. FSD IDP\77.06\[FSD IDP_77.06.xlsx]Dépenses sur factures'!#REF!</xm:f>
            <x14:dxf>
              <font>
                <color rgb="FFFF0000"/>
              </font>
            </x14:dxf>
          </x14:cfRule>
          <xm:sqref>C7:C506</xm:sqref>
        </x14:conditionalFormatting>
        <x14:conditionalFormatting xmlns:xm="http://schemas.microsoft.com/office/excel/2006/main">
          <x14:cfRule type="cellIs" priority="17" operator="notEqual" id="{121B404E-3DA5-4257-B982-2CC630B014F0}">
            <xm:f>'O:\Agri_Devpt_Rur\20-Prog_2023-2027\03-Gestion_Aides\5-SAFRAN\1-Recevabilité\4. FSD IDP\77.06\[FSD IDP_77.06.xlsx]Dépenses sur factures'!#REF!</xm:f>
            <x14:dxf>
              <font>
                <color rgb="FFFF0000"/>
              </font>
            </x14:dxf>
          </x14:cfRule>
          <xm:sqref>D7:D506</xm:sqref>
        </x14:conditionalFormatting>
        <x14:conditionalFormatting xmlns:xm="http://schemas.microsoft.com/office/excel/2006/main">
          <x14:cfRule type="cellIs" priority="16" operator="notEqual" id="{39DA0821-49FA-4705-914B-5582E453AFB7}">
            <xm:f>'O:\Agri_Devpt_Rur\20-Prog_2023-2027\03-Gestion_Aides\5-SAFRAN\1-Recevabilité\4. FSD IDP\77.06\[FSD IDP_77.06.xlsx]Dépenses sur factures'!#REF!</xm:f>
            <x14:dxf>
              <font>
                <color rgb="FFFF0000"/>
              </font>
            </x14:dxf>
          </x14:cfRule>
          <xm:sqref>E7:H506</xm:sqref>
        </x14:conditionalFormatting>
        <x14:conditionalFormatting xmlns:xm="http://schemas.microsoft.com/office/excel/2006/main">
          <x14:cfRule type="cellIs" priority="15" operator="notEqual" id="{CA1E2CD5-8771-44C4-90DA-A1305E9D94EA}">
            <xm:f>'O:\Agri_Devpt_Rur\20-Prog_2023-2027\03-Gestion_Aides\5-SAFRAN\1-Recevabilité\4. FSD IDP\77.06\[FSD IDP_77.06.xlsx]Dépenses sur factures'!#REF!</xm:f>
            <x14:dxf>
              <font>
                <color rgb="FFFF0000"/>
              </font>
            </x14:dxf>
          </x14:cfRule>
          <xm:sqref>I7:L506</xm:sqref>
        </x14:conditionalFormatting>
        <x14:conditionalFormatting xmlns:xm="http://schemas.microsoft.com/office/excel/2006/main">
          <x14:cfRule type="cellIs" priority="2" operator="notEqual" id="{8DB40790-2DD9-4E6D-B74F-1E5866475324}">
            <xm:f>'O:\Agri_Devpt_Rur\20-Prog_2023-2027\03-Gestion_Aides\5-SAFRAN\1-Recevabilité\4. FSD IDP\77.06\[FSD IDP_77.06.xlsx]Dépenses sur factures'!#REF!</xm:f>
            <x14:dxf>
              <font>
                <color rgb="FFFF0000"/>
              </font>
            </x14:dxf>
          </x14:cfRule>
          <xm:sqref>J6:K6</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Listes!$A$3:$A$8</xm:f>
          </x14:formula1>
          <xm:sqref>E7:F506</xm:sqref>
        </x14:dataValidation>
        <x14:dataValidation type="list" operator="greaterThan" allowBlank="1" showInputMessage="1" showErrorMessage="1">
          <x14:formula1>
            <xm:f>Listes!$A$109:$A$110</xm:f>
          </x14:formula1>
          <xm:sqref>J7:J506</xm:sqref>
        </x14:dataValidation>
        <x14:dataValidation type="list" allowBlank="1" showInputMessage="1" showErrorMessage="1">
          <x14:formula1>
            <xm:f>Listes!$A$11:$A$26</xm:f>
          </x14:formula1>
          <xm:sqref>N7:N506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AH529"/>
  <sheetViews>
    <sheetView topLeftCell="I1" zoomScale="90" zoomScaleNormal="90" workbookViewId="0">
      <selection activeCell="N7" sqref="N7"/>
    </sheetView>
  </sheetViews>
  <sheetFormatPr baseColWidth="10" defaultColWidth="11.42578125" defaultRowHeight="15" x14ac:dyDescent="0.25"/>
  <cols>
    <col min="1" max="1" width="10.7109375" style="146" customWidth="1"/>
    <col min="2" max="2" width="35.42578125" style="146" customWidth="1"/>
    <col min="3" max="3" width="25.85546875" style="146" bestFit="1" customWidth="1"/>
    <col min="4" max="4" width="18.7109375" style="146" customWidth="1"/>
    <col min="5" max="6" width="25.140625" style="146" customWidth="1"/>
    <col min="7" max="7" width="23.28515625" style="146" customWidth="1"/>
    <col min="8" max="8" width="17.7109375" style="146" customWidth="1"/>
    <col min="9" max="9" width="16.85546875" style="146" customWidth="1"/>
    <col min="10" max="10" width="15.5703125" style="146" customWidth="1"/>
    <col min="11" max="11" width="16.140625" style="146" customWidth="1"/>
    <col min="12" max="12" width="16.7109375" style="146" customWidth="1"/>
    <col min="13" max="13" width="15.7109375" style="146" customWidth="1"/>
    <col min="14" max="14" width="8.28515625" style="146" bestFit="1" customWidth="1"/>
    <col min="15" max="15" width="15.28515625" style="146" customWidth="1"/>
    <col min="16" max="16" width="15.42578125" style="146" customWidth="1"/>
    <col min="17" max="17" width="14.7109375" style="146" customWidth="1"/>
    <col min="18" max="18" width="15.42578125" style="146" customWidth="1"/>
    <col min="19" max="19" width="15.85546875" style="146" customWidth="1"/>
    <col min="20" max="20" width="15.7109375" style="146" customWidth="1"/>
    <col min="21" max="21" width="48.42578125" style="341" customWidth="1"/>
    <col min="22" max="22" width="48.42578125" style="146" customWidth="1"/>
    <col min="23" max="23" width="19.140625" style="341" customWidth="1"/>
    <col min="24" max="24" width="20.7109375" style="146" customWidth="1"/>
    <col min="25" max="25" width="82.42578125" style="146" bestFit="1" customWidth="1"/>
    <col min="26" max="26" width="12.85546875" style="146" bestFit="1" customWidth="1"/>
    <col min="27" max="28" width="11.42578125" style="146"/>
    <col min="29" max="29" width="24.140625" style="146" customWidth="1"/>
    <col min="30" max="30" width="24.140625" style="146" hidden="1" customWidth="1"/>
    <col min="31" max="31" width="34.42578125" style="146" hidden="1" customWidth="1"/>
    <col min="32" max="32" width="33.140625" style="146" customWidth="1"/>
    <col min="33" max="33" width="44" style="146" customWidth="1"/>
    <col min="34" max="34" width="39.5703125" style="146" customWidth="1"/>
    <col min="35" max="16384" width="11.42578125" style="146"/>
  </cols>
  <sheetData>
    <row r="1" spans="1:31" ht="24" customHeight="1" thickBot="1" x14ac:dyDescent="0.3">
      <c r="A1" s="668" t="s">
        <v>177</v>
      </c>
      <c r="B1" s="669"/>
      <c r="C1" s="669"/>
      <c r="D1" s="669"/>
      <c r="E1" s="669"/>
      <c r="F1" s="669"/>
      <c r="G1" s="669"/>
      <c r="H1" s="669"/>
      <c r="I1" s="669"/>
      <c r="J1" s="669"/>
      <c r="K1" s="669"/>
      <c r="L1" s="669"/>
      <c r="M1" s="669"/>
      <c r="N1" s="669"/>
      <c r="O1" s="669"/>
      <c r="P1" s="669"/>
      <c r="Q1" s="669"/>
      <c r="R1" s="669"/>
      <c r="S1" s="669"/>
      <c r="T1" s="669"/>
      <c r="U1" s="669"/>
      <c r="V1" s="669"/>
      <c r="W1" s="669"/>
      <c r="X1" s="669"/>
      <c r="Y1" s="669"/>
      <c r="Z1" s="669"/>
      <c r="AD1" s="147" t="s">
        <v>78</v>
      </c>
      <c r="AE1" s="148" t="e">
        <f>SUMIFS(#REF!,$E$7:$E$506,"Salaire_technicien")</f>
        <v>#REF!</v>
      </c>
    </row>
    <row r="2" spans="1:31" ht="36" customHeight="1" thickBot="1" x14ac:dyDescent="0.3">
      <c r="A2" s="671" t="s">
        <v>166</v>
      </c>
      <c r="B2" s="672"/>
      <c r="C2" s="672"/>
      <c r="D2" s="672"/>
      <c r="E2" s="672"/>
      <c r="F2" s="672"/>
      <c r="G2" s="672"/>
      <c r="H2" s="672"/>
      <c r="I2" s="672"/>
      <c r="J2" s="672"/>
      <c r="K2" s="672"/>
      <c r="L2" s="672"/>
      <c r="M2" s="672"/>
      <c r="N2" s="672"/>
      <c r="O2" s="672"/>
      <c r="P2" s="672"/>
      <c r="Q2" s="672"/>
      <c r="R2" s="672"/>
      <c r="S2" s="672"/>
      <c r="T2" s="672"/>
      <c r="U2" s="672"/>
      <c r="V2" s="672"/>
      <c r="W2" s="672"/>
      <c r="X2" s="672"/>
      <c r="Y2" s="672"/>
      <c r="Z2" s="672"/>
      <c r="AD2" s="149" t="s">
        <v>81</v>
      </c>
      <c r="AE2" s="150" t="e">
        <f>SUMIFS(#REF!,$E$7:$E$506,"Salaire_ingénieur")</f>
        <v>#REF!</v>
      </c>
    </row>
    <row r="3" spans="1:31" ht="45" x14ac:dyDescent="0.25">
      <c r="A3" s="673" t="s">
        <v>0</v>
      </c>
      <c r="B3" s="107" t="s">
        <v>70</v>
      </c>
      <c r="C3" s="107" t="s">
        <v>71</v>
      </c>
      <c r="D3" s="107" t="s">
        <v>72</v>
      </c>
      <c r="E3" s="107" t="s">
        <v>34</v>
      </c>
      <c r="F3" s="432" t="s">
        <v>277</v>
      </c>
      <c r="G3" s="107" t="s">
        <v>40</v>
      </c>
      <c r="H3" s="107" t="s">
        <v>214</v>
      </c>
      <c r="I3" s="107" t="s">
        <v>215</v>
      </c>
      <c r="J3" s="107" t="s">
        <v>73</v>
      </c>
      <c r="K3" s="107" t="s">
        <v>74</v>
      </c>
      <c r="L3" s="107" t="s">
        <v>75</v>
      </c>
      <c r="M3" s="215" t="s">
        <v>76</v>
      </c>
      <c r="N3" s="318" t="s">
        <v>227</v>
      </c>
      <c r="O3" s="318" t="s">
        <v>249</v>
      </c>
      <c r="P3" s="318" t="s">
        <v>250</v>
      </c>
      <c r="Q3" s="108" t="s">
        <v>178</v>
      </c>
      <c r="R3" s="108" t="s">
        <v>179</v>
      </c>
      <c r="S3" s="108" t="s">
        <v>180</v>
      </c>
      <c r="T3" s="108" t="s">
        <v>253</v>
      </c>
      <c r="U3" s="337" t="s">
        <v>5</v>
      </c>
      <c r="V3" s="108" t="s">
        <v>15</v>
      </c>
      <c r="W3" s="337" t="s">
        <v>169</v>
      </c>
      <c r="X3" s="108" t="s">
        <v>254</v>
      </c>
      <c r="Y3" s="108" t="s">
        <v>239</v>
      </c>
      <c r="Z3" s="109" t="s">
        <v>48</v>
      </c>
      <c r="AD3" s="149" t="s">
        <v>79</v>
      </c>
      <c r="AE3" s="150" t="e">
        <f>SUMIFS(#REF!,$E$7:$E$506,"Salaire_Chercheur")</f>
        <v>#REF!</v>
      </c>
    </row>
    <row r="4" spans="1:31" ht="27" customHeight="1" thickBot="1" x14ac:dyDescent="0.3">
      <c r="A4" s="674"/>
      <c r="B4" s="129" t="s">
        <v>141</v>
      </c>
      <c r="C4" s="129" t="s">
        <v>142</v>
      </c>
      <c r="D4" s="129" t="s">
        <v>147</v>
      </c>
      <c r="E4" s="129" t="s">
        <v>77</v>
      </c>
      <c r="F4" s="439" t="s">
        <v>273</v>
      </c>
      <c r="G4" s="130" t="s">
        <v>248</v>
      </c>
      <c r="H4" s="130" t="s">
        <v>217</v>
      </c>
      <c r="I4" s="130" t="s">
        <v>218</v>
      </c>
      <c r="J4" s="675" t="s">
        <v>140</v>
      </c>
      <c r="K4" s="676"/>
      <c r="L4" s="677"/>
      <c r="M4" s="130"/>
      <c r="N4" s="130"/>
      <c r="O4" s="130"/>
      <c r="P4" s="130"/>
      <c r="Q4" s="678" t="s">
        <v>140</v>
      </c>
      <c r="R4" s="679"/>
      <c r="S4" s="680"/>
      <c r="T4" s="110"/>
      <c r="U4" s="284" t="str">
        <f>IF(AA6&gt;0,"Une ou plusieurs lignes ne sont pas instruites","")</f>
        <v/>
      </c>
      <c r="V4" s="111"/>
      <c r="W4" s="111"/>
      <c r="X4" s="111"/>
      <c r="Y4" s="111"/>
      <c r="Z4" s="112"/>
      <c r="AD4" s="151" t="s">
        <v>80</v>
      </c>
      <c r="AE4" s="152" t="e">
        <f>SUMIFS(#REF!,$E$7:$E$506,"Salaire_Directeur")</f>
        <v>#REF!</v>
      </c>
    </row>
    <row r="5" spans="1:31" s="502" customFormat="1" ht="15.75" thickBot="1" x14ac:dyDescent="0.3">
      <c r="A5" s="493" t="s">
        <v>29</v>
      </c>
      <c r="B5" s="494" t="s">
        <v>139</v>
      </c>
      <c r="C5" s="494" t="s">
        <v>138</v>
      </c>
      <c r="D5" s="494" t="s">
        <v>81</v>
      </c>
      <c r="E5" s="494" t="s">
        <v>143</v>
      </c>
      <c r="F5" s="37" t="s">
        <v>276</v>
      </c>
      <c r="G5" s="494" t="s">
        <v>304</v>
      </c>
      <c r="H5" s="496">
        <v>46023</v>
      </c>
      <c r="I5" s="496">
        <v>46387</v>
      </c>
      <c r="J5" s="113">
        <v>34000</v>
      </c>
      <c r="K5" s="503">
        <v>1607</v>
      </c>
      <c r="L5" s="503">
        <v>1607</v>
      </c>
      <c r="M5" s="504">
        <f>IF($E5="","",IF(OR(($J5=0),($K5=0)),0,$J5/$K5*$L5))</f>
        <v>34000</v>
      </c>
      <c r="N5" s="504" t="s">
        <v>229</v>
      </c>
      <c r="O5" s="496">
        <v>46023</v>
      </c>
      <c r="P5" s="496">
        <v>46387</v>
      </c>
      <c r="Q5" s="504">
        <v>123562</v>
      </c>
      <c r="R5" s="503">
        <v>1607</v>
      </c>
      <c r="S5" s="503">
        <v>1607</v>
      </c>
      <c r="T5" s="499">
        <v>34000</v>
      </c>
      <c r="U5" s="113"/>
      <c r="V5" s="505"/>
      <c r="W5" s="113">
        <v>80000</v>
      </c>
      <c r="X5" s="505">
        <v>34000</v>
      </c>
      <c r="Y5" s="505"/>
      <c r="Z5" s="116" t="s">
        <v>49</v>
      </c>
      <c r="AA5" s="502" t="s">
        <v>247</v>
      </c>
    </row>
    <row r="6" spans="1:31" ht="18" thickBot="1" x14ac:dyDescent="0.35">
      <c r="A6" s="117"/>
      <c r="B6" s="119"/>
      <c r="C6" s="119"/>
      <c r="D6" s="119"/>
      <c r="E6" s="118"/>
      <c r="F6" s="118"/>
      <c r="G6" s="118"/>
      <c r="H6" s="118"/>
      <c r="I6" s="118"/>
      <c r="J6" s="118"/>
      <c r="K6" s="189"/>
      <c r="L6" s="321" t="s">
        <v>2</v>
      </c>
      <c r="M6" s="322">
        <f>SUM(M7:M506)</f>
        <v>0</v>
      </c>
      <c r="N6" s="189"/>
      <c r="O6" s="189"/>
      <c r="P6" s="189"/>
      <c r="Q6" s="189"/>
      <c r="R6" s="189"/>
      <c r="S6" s="190" t="s">
        <v>2</v>
      </c>
      <c r="T6" s="191">
        <f>SUM(T7:T506)</f>
        <v>0</v>
      </c>
      <c r="U6" s="343"/>
      <c r="V6" s="327"/>
      <c r="W6" s="338">
        <f>SUM(W7:W506)</f>
        <v>0</v>
      </c>
      <c r="X6" s="191">
        <f t="shared" ref="X6" si="0">SUM(X7:X506)</f>
        <v>0</v>
      </c>
      <c r="Y6" s="327"/>
      <c r="Z6" s="192"/>
      <c r="AA6" s="146">
        <f>SUM(AA7:AA506)</f>
        <v>0</v>
      </c>
    </row>
    <row r="7" spans="1:31" ht="16.149999999999999" customHeight="1" x14ac:dyDescent="0.25">
      <c r="A7" s="193">
        <v>1</v>
      </c>
      <c r="B7" s="195" t="str">
        <f>IF('Dépenses rémunération au réel'!$B7="","",'Dépenses rémunération au réel'!$B7)</f>
        <v/>
      </c>
      <c r="C7" s="195" t="str">
        <f>IF('Dépenses rémunération au réel'!$C7="","",'Dépenses rémunération au réel'!$C7)</f>
        <v/>
      </c>
      <c r="D7" s="196" t="str">
        <f>IF('Dépenses rémunération au réel'!$D7="","",'Dépenses rémunération au réel'!$D7)</f>
        <v/>
      </c>
      <c r="E7" s="118" t="str">
        <f>IF('Dépenses rémunération au réel'!$E7="","",'Dépenses rémunération au réel'!$E7)</f>
        <v/>
      </c>
      <c r="F7" s="118" t="str">
        <f>IF('Dépenses rémunération au réel'!$F7="","",'Dépenses rémunération au réel'!$F7)</f>
        <v/>
      </c>
      <c r="G7" s="118" t="str">
        <f>IF('Dépenses rémunération au réel'!$G7="","",'Dépenses rémunération au réel'!$G7)</f>
        <v/>
      </c>
      <c r="H7" s="282" t="str">
        <f>IF('Dépenses rémunération au réel'!$H7="","",'Dépenses rémunération au réel'!$H7)</f>
        <v/>
      </c>
      <c r="I7" s="282" t="str">
        <f>IF('Dépenses rémunération au réel'!$I7="","",'Dépenses rémunération au réel'!$I7)</f>
        <v/>
      </c>
      <c r="J7" s="131" t="str">
        <f>IF('Dépenses rémunération au réel'!$J7="","",'Dépenses rémunération au réel'!$J7)</f>
        <v/>
      </c>
      <c r="K7" s="181" t="str">
        <f>IF('Dépenses rémunération au réel'!$K7="","",'Dépenses rémunération au réel'!$K7)</f>
        <v/>
      </c>
      <c r="L7" s="189" t="str">
        <f>IF('Dépenses rémunération au réel'!$L7="","",'Dépenses rémunération au réel'!$L7)</f>
        <v/>
      </c>
      <c r="M7" s="204" t="str">
        <f>IF('Dépenses rémunération au réel'!$M7=0,"",'Dépenses rémunération au réel'!$M7)</f>
        <v/>
      </c>
      <c r="N7" s="180"/>
      <c r="O7" s="323" t="str">
        <f t="shared" ref="O7:O71" si="1">IF(N7="KO","",IF(N7="","",H7))</f>
        <v/>
      </c>
      <c r="P7" s="323" t="str">
        <f t="shared" ref="P7:P71" si="2">IF(N7="KO","",IF(N7="","",I7))</f>
        <v/>
      </c>
      <c r="Q7" s="707"/>
      <c r="R7" s="708"/>
      <c r="S7" s="708"/>
      <c r="T7" s="132" t="str">
        <f>IF($Q7="","",IF(OR(($Q7=0),($R7=0)),0,Q7/R7*S7))</f>
        <v/>
      </c>
      <c r="U7" s="342"/>
      <c r="V7" s="182"/>
      <c r="W7" s="709" t="str">
        <f>IF(Q7="","",IF(E7="Salaire_chercheur",MIN(140000/1607*S7,140000),IF(E7="Salaire_directeur",MIN(110000/1607*S7,110000),IF(E7="Salaire_ingénieur",MIN(80000/1607*S7,80000),IF(E7="Salaire_technicien",MIN(60000/1607*S7,60000),"")))))</f>
        <v/>
      </c>
      <c r="X7" s="198" t="str">
        <f t="shared" ref="X7:X71" si="3">IF(Q7="","",MIN(T7,W7))</f>
        <v/>
      </c>
      <c r="Y7" s="710" t="str">
        <f>IF(AND(OR(N7="KO",M7&lt;&gt;""),OR(N7="",O7="",P7="")),Listes!$A$68,IF(AND(M7&lt;T7,V7=""),Listes!$A$70,IF(AND(M7&lt;&gt;"",T7&lt;M7,U7=""),Listes!$A$72,IF(AND(Z7="",OR(N7&lt;&gt;"",O7&lt;&gt;"",P7&lt;&gt;"",Q7&lt;&gt;"",R7&lt;&gt;"",S7&lt;&gt;"")),Listes!$A$73,""))))</f>
        <v/>
      </c>
      <c r="Z7" s="188"/>
      <c r="AA7" s="146">
        <f t="shared" ref="AA7:AA70" si="4">IF(AND(B7&lt;&gt;"",Z7&lt;&gt;"Oui"),1,0)</f>
        <v>0</v>
      </c>
    </row>
    <row r="8" spans="1:31" ht="16.149999999999999" customHeight="1" x14ac:dyDescent="0.25">
      <c r="A8" s="121">
        <v>2</v>
      </c>
      <c r="B8" s="195" t="str">
        <f>IF('Dépenses rémunération au réel'!$B8="","",'Dépenses rémunération au réel'!$B8)</f>
        <v/>
      </c>
      <c r="C8" s="195" t="str">
        <f>IF('Dépenses rémunération au réel'!$C8="","",'Dépenses rémunération au réel'!$C8)</f>
        <v/>
      </c>
      <c r="D8" s="196" t="str">
        <f>IF('Dépenses rémunération au réel'!$D8="","",'Dépenses rémunération au réel'!$D8)</f>
        <v/>
      </c>
      <c r="E8" s="118" t="str">
        <f>IF('Dépenses rémunération au réel'!$E8="","",'Dépenses rémunération au réel'!$E8)</f>
        <v/>
      </c>
      <c r="F8" s="118" t="str">
        <f>IF('Dépenses rémunération au réel'!$F8="","",'Dépenses rémunération au réel'!$F8)</f>
        <v/>
      </c>
      <c r="G8" s="118" t="str">
        <f>IF('Dépenses rémunération au réel'!$G8="","",'Dépenses rémunération au réel'!$G8)</f>
        <v/>
      </c>
      <c r="H8" s="282" t="str">
        <f>IF('Dépenses rémunération au réel'!$H8="","",'Dépenses rémunération au réel'!$H8)</f>
        <v/>
      </c>
      <c r="I8" s="282" t="str">
        <f>IF('Dépenses rémunération au réel'!$I8="","",'Dépenses rémunération au réel'!$I8)</f>
        <v/>
      </c>
      <c r="J8" s="131" t="str">
        <f>IF('Dépenses rémunération au réel'!$J8="","",'Dépenses rémunération au réel'!$J8)</f>
        <v/>
      </c>
      <c r="K8" s="181" t="str">
        <f>IF('Dépenses rémunération au réel'!$K8="","",'Dépenses rémunération au réel'!$K8)</f>
        <v/>
      </c>
      <c r="L8" s="189" t="str">
        <f>IF('Dépenses rémunération au réel'!$L8="","",'Dépenses rémunération au réel'!$L8)</f>
        <v/>
      </c>
      <c r="M8" s="204" t="str">
        <f>IF('Dépenses rémunération au réel'!$M8=0,"",'Dépenses rémunération au réel'!$M8)</f>
        <v/>
      </c>
      <c r="N8" s="180"/>
      <c r="O8" s="323" t="str">
        <f t="shared" si="1"/>
        <v/>
      </c>
      <c r="P8" s="323" t="str">
        <f t="shared" si="2"/>
        <v/>
      </c>
      <c r="Q8" s="707"/>
      <c r="R8" s="708"/>
      <c r="S8" s="708"/>
      <c r="T8" s="132" t="str">
        <f t="shared" ref="T8:T71" si="5">IF($Q8="","",IF(OR(($Q8=0),($R8=0)),0,Q8/R8*S8))</f>
        <v/>
      </c>
      <c r="U8" s="342"/>
      <c r="V8" s="182"/>
      <c r="W8" s="709" t="str">
        <f>IF(Q8="","",IF(E8="Salaire_chercheur",MIN(140000/1607*S8,140000),IF(E8="Salaire_directeur",MIN(110000/1607*S8,110000),IF(E8="Salaire_ingénieur",MIN(80000/1607*S8,80000),IF(E8="Salaire_technicien",MIN(60000/1607*S8,60000),"")))))</f>
        <v/>
      </c>
      <c r="X8" s="198" t="str">
        <f t="shared" si="3"/>
        <v/>
      </c>
      <c r="Y8" s="710"/>
      <c r="Z8" s="188"/>
      <c r="AA8" s="146">
        <f t="shared" si="4"/>
        <v>0</v>
      </c>
    </row>
    <row r="9" spans="1:31" ht="16.149999999999999" customHeight="1" x14ac:dyDescent="0.25">
      <c r="A9" s="121">
        <v>3</v>
      </c>
      <c r="B9" s="195" t="str">
        <f>IF('Dépenses rémunération au réel'!$B9="","",'Dépenses rémunération au réel'!$B9)</f>
        <v/>
      </c>
      <c r="C9" s="195" t="str">
        <f>IF('Dépenses rémunération au réel'!$C9="","",'Dépenses rémunération au réel'!$C9)</f>
        <v/>
      </c>
      <c r="D9" s="196" t="str">
        <f>IF('Dépenses rémunération au réel'!$D9="","",'Dépenses rémunération au réel'!$D9)</f>
        <v/>
      </c>
      <c r="E9" s="118" t="str">
        <f>IF('Dépenses rémunération au réel'!$E9="","",'Dépenses rémunération au réel'!$E9)</f>
        <v/>
      </c>
      <c r="F9" s="118" t="str">
        <f>IF('Dépenses rémunération au réel'!$F9="","",'Dépenses rémunération au réel'!$F9)</f>
        <v/>
      </c>
      <c r="G9" s="118" t="str">
        <f>IF('Dépenses rémunération au réel'!$G9="","",'Dépenses rémunération au réel'!$G9)</f>
        <v/>
      </c>
      <c r="H9" s="282" t="str">
        <f>IF('Dépenses rémunération au réel'!$H9="","",'Dépenses rémunération au réel'!$H9)</f>
        <v/>
      </c>
      <c r="I9" s="282" t="str">
        <f>IF('Dépenses rémunération au réel'!$I9="","",'Dépenses rémunération au réel'!$I9)</f>
        <v/>
      </c>
      <c r="J9" s="131" t="str">
        <f>IF('Dépenses rémunération au réel'!$J9="","",'Dépenses rémunération au réel'!$J9)</f>
        <v/>
      </c>
      <c r="K9" s="181" t="str">
        <f>IF('Dépenses rémunération au réel'!$K9="","",'Dépenses rémunération au réel'!$K9)</f>
        <v/>
      </c>
      <c r="L9" s="189" t="str">
        <f>IF('Dépenses rémunération au réel'!$L9="","",'Dépenses rémunération au réel'!$L9)</f>
        <v/>
      </c>
      <c r="M9" s="204" t="str">
        <f>IF('Dépenses rémunération au réel'!$M9=0,"",'Dépenses rémunération au réel'!$M9)</f>
        <v/>
      </c>
      <c r="N9" s="180"/>
      <c r="O9" s="323" t="str">
        <f t="shared" si="1"/>
        <v/>
      </c>
      <c r="P9" s="323" t="str">
        <f t="shared" si="2"/>
        <v/>
      </c>
      <c r="Q9" s="707"/>
      <c r="R9" s="708"/>
      <c r="S9" s="708"/>
      <c r="T9" s="132" t="str">
        <f t="shared" si="5"/>
        <v/>
      </c>
      <c r="U9" s="342"/>
      <c r="V9" s="182"/>
      <c r="W9" s="709" t="str">
        <f t="shared" ref="W7:W70" si="6">IF(Q9="","",IF(E9="Salaire_chercheur",MIN(140000/1607*S9,140000),IF(E9="Salaire_directeur",MIN(110000/1607*S9,110000),IF(E9="Salaire_ingénieur",MIN(80000/1607*S9,80000),IF(E9="Salaire_technicien",MIN(60000/1607*S9,60000),"")))))</f>
        <v/>
      </c>
      <c r="X9" s="198" t="str">
        <f t="shared" si="3"/>
        <v/>
      </c>
      <c r="Y9" s="710" t="str">
        <f>IF(AND(OR(N9="KO",M9&lt;&gt;""),OR(N9="",O9="",P9="")),Listes!$A$68,IF(AND(M9&lt;T9,V9=""),Listes!$A$70,IF(AND(M9&lt;&gt;"",T9&lt;M9,U9=""),Listes!$A$72,IF(AND(Z9="",OR(N9&lt;&gt;"",O9&lt;&gt;"",P9&lt;&gt;"",Q9&lt;&gt;"",R9&lt;&gt;"",S9&lt;&gt;"")),Listes!$A$73,""))))</f>
        <v/>
      </c>
      <c r="Z9" s="188"/>
      <c r="AA9" s="146">
        <f t="shared" si="4"/>
        <v>0</v>
      </c>
    </row>
    <row r="10" spans="1:31" ht="16.149999999999999" customHeight="1" x14ac:dyDescent="0.25">
      <c r="A10" s="121">
        <v>4</v>
      </c>
      <c r="B10" s="195" t="str">
        <f>IF('Dépenses rémunération au réel'!$B10="","",'Dépenses rémunération au réel'!$B10)</f>
        <v/>
      </c>
      <c r="C10" s="195" t="str">
        <f>IF('Dépenses rémunération au réel'!$C10="","",'Dépenses rémunération au réel'!$C10)</f>
        <v/>
      </c>
      <c r="D10" s="196" t="str">
        <f>IF('Dépenses rémunération au réel'!$D10="","",'Dépenses rémunération au réel'!$D10)</f>
        <v/>
      </c>
      <c r="E10" s="118" t="str">
        <f>IF('Dépenses rémunération au réel'!$E10="","",'Dépenses rémunération au réel'!$E10)</f>
        <v/>
      </c>
      <c r="F10" s="118" t="str">
        <f>IF('Dépenses rémunération au réel'!$F10="","",'Dépenses rémunération au réel'!$F10)</f>
        <v/>
      </c>
      <c r="G10" s="118" t="str">
        <f>IF('Dépenses rémunération au réel'!$G10="","",'Dépenses rémunération au réel'!$G10)</f>
        <v/>
      </c>
      <c r="H10" s="282" t="str">
        <f>IF('Dépenses rémunération au réel'!$H10="","",'Dépenses rémunération au réel'!$H10)</f>
        <v/>
      </c>
      <c r="I10" s="282" t="str">
        <f>IF('Dépenses rémunération au réel'!$I10="","",'Dépenses rémunération au réel'!$I10)</f>
        <v/>
      </c>
      <c r="J10" s="131" t="str">
        <f>IF('Dépenses rémunération au réel'!$J10="","",'Dépenses rémunération au réel'!$J10)</f>
        <v/>
      </c>
      <c r="K10" s="181" t="str">
        <f>IF('Dépenses rémunération au réel'!$K10="","",'Dépenses rémunération au réel'!$K10)</f>
        <v/>
      </c>
      <c r="L10" s="189" t="str">
        <f>IF('Dépenses rémunération au réel'!$L10="","",'Dépenses rémunération au réel'!$L10)</f>
        <v/>
      </c>
      <c r="M10" s="204" t="str">
        <f>IF('Dépenses rémunération au réel'!$M10=0,"",'Dépenses rémunération au réel'!$M10)</f>
        <v/>
      </c>
      <c r="N10" s="180"/>
      <c r="O10" s="323" t="str">
        <f t="shared" si="1"/>
        <v/>
      </c>
      <c r="P10" s="323" t="str">
        <f t="shared" si="2"/>
        <v/>
      </c>
      <c r="Q10" s="707"/>
      <c r="R10" s="708"/>
      <c r="S10" s="708"/>
      <c r="T10" s="132" t="str">
        <f t="shared" si="5"/>
        <v/>
      </c>
      <c r="U10" s="342"/>
      <c r="V10" s="182"/>
      <c r="W10" s="709" t="str">
        <f t="shared" si="6"/>
        <v/>
      </c>
      <c r="X10" s="198" t="str">
        <f t="shared" si="3"/>
        <v/>
      </c>
      <c r="Y10" s="710" t="str">
        <f>IF(AND(OR(N10="KO",M10&lt;&gt;""),OR(N10="",O10="",P10="")),Listes!$A$68,IF(AND(M10&lt;T10,V10=""),Listes!$A$70,IF(AND(M10&lt;&gt;"",T10&lt;M10,U10=""),Listes!$A$72,IF(AND(Z10="",OR(N10&lt;&gt;"",O10&lt;&gt;"",P10&lt;&gt;"",Q10&lt;&gt;"",R10&lt;&gt;"",S10&lt;&gt;"")),Listes!$A$73,""))))</f>
        <v/>
      </c>
      <c r="Z10" s="188"/>
      <c r="AA10" s="146">
        <f t="shared" si="4"/>
        <v>0</v>
      </c>
    </row>
    <row r="11" spans="1:31" ht="16.149999999999999" customHeight="1" x14ac:dyDescent="0.25">
      <c r="A11" s="121">
        <v>5</v>
      </c>
      <c r="B11" s="195" t="str">
        <f>IF('Dépenses rémunération au réel'!$B11="","",'Dépenses rémunération au réel'!$B11)</f>
        <v/>
      </c>
      <c r="C11" s="195" t="str">
        <f>IF('Dépenses rémunération au réel'!$C11="","",'Dépenses rémunération au réel'!$C11)</f>
        <v/>
      </c>
      <c r="D11" s="196" t="str">
        <f>IF('Dépenses rémunération au réel'!$D11="","",'Dépenses rémunération au réel'!$D11)</f>
        <v/>
      </c>
      <c r="E11" s="118" t="str">
        <f>IF('Dépenses rémunération au réel'!$E11="","",'Dépenses rémunération au réel'!$E11)</f>
        <v/>
      </c>
      <c r="F11" s="118" t="str">
        <f>IF('Dépenses rémunération au réel'!$F11="","",'Dépenses rémunération au réel'!$F11)</f>
        <v/>
      </c>
      <c r="G11" s="118" t="str">
        <f>IF('Dépenses rémunération au réel'!$G11="","",'Dépenses rémunération au réel'!$G11)</f>
        <v/>
      </c>
      <c r="H11" s="282" t="str">
        <f>IF('Dépenses rémunération au réel'!$H11="","",'Dépenses rémunération au réel'!$H11)</f>
        <v/>
      </c>
      <c r="I11" s="282" t="str">
        <f>IF('Dépenses rémunération au réel'!$I11="","",'Dépenses rémunération au réel'!$I11)</f>
        <v/>
      </c>
      <c r="J11" s="131" t="str">
        <f>IF('Dépenses rémunération au réel'!$J11="","",'Dépenses rémunération au réel'!$J11)</f>
        <v/>
      </c>
      <c r="K11" s="181" t="str">
        <f>IF('Dépenses rémunération au réel'!$K11="","",'Dépenses rémunération au réel'!$K11)</f>
        <v/>
      </c>
      <c r="L11" s="189" t="str">
        <f>IF('Dépenses rémunération au réel'!$L11="","",'Dépenses rémunération au réel'!$L11)</f>
        <v/>
      </c>
      <c r="M11" s="204" t="str">
        <f>IF('Dépenses rémunération au réel'!$M11=0,"",'Dépenses rémunération au réel'!$M11)</f>
        <v/>
      </c>
      <c r="N11" s="180"/>
      <c r="O11" s="323" t="str">
        <f t="shared" si="1"/>
        <v/>
      </c>
      <c r="P11" s="323" t="str">
        <f t="shared" si="2"/>
        <v/>
      </c>
      <c r="Q11" s="707"/>
      <c r="R11" s="708"/>
      <c r="S11" s="708"/>
      <c r="T11" s="132" t="str">
        <f t="shared" si="5"/>
        <v/>
      </c>
      <c r="U11" s="342"/>
      <c r="V11" s="182"/>
      <c r="W11" s="709" t="str">
        <f t="shared" si="6"/>
        <v/>
      </c>
      <c r="X11" s="198" t="str">
        <f t="shared" si="3"/>
        <v/>
      </c>
      <c r="Y11" s="710" t="str">
        <f>IF(AND(OR(N11="KO",M11&lt;&gt;""),OR(N11="",O11="",P11="")),Listes!$A$68,IF(AND(M11&lt;T11,V11=""),Listes!$A$70,IF(AND(M11&lt;&gt;"",T11&lt;M11,U11=""),Listes!$A$72,IF(AND(Z11="",OR(N11&lt;&gt;"",O11&lt;&gt;"",P11&lt;&gt;"",Q11&lt;&gt;"",R11&lt;&gt;"",S11&lt;&gt;"")),Listes!$A$73,""))))</f>
        <v/>
      </c>
      <c r="Z11" s="188"/>
      <c r="AA11" s="146">
        <f t="shared" si="4"/>
        <v>0</v>
      </c>
    </row>
    <row r="12" spans="1:31" ht="16.149999999999999" customHeight="1" x14ac:dyDescent="0.25">
      <c r="A12" s="121">
        <v>6</v>
      </c>
      <c r="B12" s="195" t="str">
        <f>IF('Dépenses rémunération au réel'!$B12="","",'Dépenses rémunération au réel'!$B12)</f>
        <v/>
      </c>
      <c r="C12" s="195" t="str">
        <f>IF('Dépenses rémunération au réel'!$C12="","",'Dépenses rémunération au réel'!$C12)</f>
        <v/>
      </c>
      <c r="D12" s="196" t="str">
        <f>IF('Dépenses rémunération au réel'!$D12="","",'Dépenses rémunération au réel'!$D12)</f>
        <v/>
      </c>
      <c r="E12" s="118" t="str">
        <f>IF('Dépenses rémunération au réel'!$E12="","",'Dépenses rémunération au réel'!$E12)</f>
        <v/>
      </c>
      <c r="F12" s="118" t="str">
        <f>IF('Dépenses rémunération au réel'!$F12="","",'Dépenses rémunération au réel'!$F12)</f>
        <v/>
      </c>
      <c r="G12" s="118" t="str">
        <f>IF('Dépenses rémunération au réel'!$G12="","",'Dépenses rémunération au réel'!$G12)</f>
        <v/>
      </c>
      <c r="H12" s="282" t="str">
        <f>IF('Dépenses rémunération au réel'!$H12="","",'Dépenses rémunération au réel'!$H12)</f>
        <v/>
      </c>
      <c r="I12" s="282" t="str">
        <f>IF('Dépenses rémunération au réel'!$I12="","",'Dépenses rémunération au réel'!$I12)</f>
        <v/>
      </c>
      <c r="J12" s="131" t="str">
        <f>IF('Dépenses rémunération au réel'!$J12="","",'Dépenses rémunération au réel'!$J12)</f>
        <v/>
      </c>
      <c r="K12" s="181" t="str">
        <f>IF('Dépenses rémunération au réel'!$K12="","",'Dépenses rémunération au réel'!$K12)</f>
        <v/>
      </c>
      <c r="L12" s="189" t="str">
        <f>IF('Dépenses rémunération au réel'!$L12="","",'Dépenses rémunération au réel'!$L12)</f>
        <v/>
      </c>
      <c r="M12" s="204" t="str">
        <f>IF('Dépenses rémunération au réel'!$M12=0,"",'Dépenses rémunération au réel'!$M12)</f>
        <v/>
      </c>
      <c r="N12" s="180"/>
      <c r="O12" s="323" t="str">
        <f t="shared" si="1"/>
        <v/>
      </c>
      <c r="P12" s="323" t="str">
        <f t="shared" si="2"/>
        <v/>
      </c>
      <c r="Q12" s="707"/>
      <c r="R12" s="708"/>
      <c r="S12" s="708"/>
      <c r="T12" s="132" t="str">
        <f t="shared" si="5"/>
        <v/>
      </c>
      <c r="U12" s="342"/>
      <c r="V12" s="182"/>
      <c r="W12" s="709" t="str">
        <f t="shared" si="6"/>
        <v/>
      </c>
      <c r="X12" s="198" t="str">
        <f t="shared" si="3"/>
        <v/>
      </c>
      <c r="Y12" s="710" t="str">
        <f>IF(AND(OR(N12="KO",M12&lt;&gt;""),OR(N12="",O12="",P12="")),Listes!$A$68,IF(AND(M12&lt;T12,V12=""),Listes!$A$70,IF(AND(M12&lt;&gt;"",T12&lt;M12,U12=""),Listes!$A$72,IF(AND(Z12="",OR(N12&lt;&gt;"",O12&lt;&gt;"",P12&lt;&gt;"",Q12&lt;&gt;"",R12&lt;&gt;"",S12&lt;&gt;"")),Listes!$A$73,""))))</f>
        <v/>
      </c>
      <c r="Z12" s="188"/>
      <c r="AA12" s="146">
        <f t="shared" si="4"/>
        <v>0</v>
      </c>
    </row>
    <row r="13" spans="1:31" ht="16.149999999999999" customHeight="1" x14ac:dyDescent="0.25">
      <c r="A13" s="121">
        <v>7</v>
      </c>
      <c r="B13" s="195" t="str">
        <f>IF('Dépenses rémunération au réel'!$B13="","",'Dépenses rémunération au réel'!$B13)</f>
        <v/>
      </c>
      <c r="C13" s="195" t="str">
        <f>IF('Dépenses rémunération au réel'!$C13="","",'Dépenses rémunération au réel'!$C13)</f>
        <v/>
      </c>
      <c r="D13" s="196" t="str">
        <f>IF('Dépenses rémunération au réel'!$D13="","",'Dépenses rémunération au réel'!$D13)</f>
        <v/>
      </c>
      <c r="E13" s="118" t="str">
        <f>IF('Dépenses rémunération au réel'!$E13="","",'Dépenses rémunération au réel'!$E13)</f>
        <v/>
      </c>
      <c r="F13" s="118" t="str">
        <f>IF('Dépenses rémunération au réel'!$F13="","",'Dépenses rémunération au réel'!$F13)</f>
        <v/>
      </c>
      <c r="G13" s="118" t="str">
        <f>IF('Dépenses rémunération au réel'!$G13="","",'Dépenses rémunération au réel'!$G13)</f>
        <v/>
      </c>
      <c r="H13" s="282" t="str">
        <f>IF('Dépenses rémunération au réel'!$H13="","",'Dépenses rémunération au réel'!$H13)</f>
        <v/>
      </c>
      <c r="I13" s="282" t="str">
        <f>IF('Dépenses rémunération au réel'!$I13="","",'Dépenses rémunération au réel'!$I13)</f>
        <v/>
      </c>
      <c r="J13" s="131" t="str">
        <f>IF('Dépenses rémunération au réel'!$J13="","",'Dépenses rémunération au réel'!$J13)</f>
        <v/>
      </c>
      <c r="K13" s="181" t="str">
        <f>IF('Dépenses rémunération au réel'!$K13="","",'Dépenses rémunération au réel'!$K13)</f>
        <v/>
      </c>
      <c r="L13" s="189" t="str">
        <f>IF('Dépenses rémunération au réel'!$L13="","",'Dépenses rémunération au réel'!$L13)</f>
        <v/>
      </c>
      <c r="M13" s="204" t="str">
        <f>IF('Dépenses rémunération au réel'!$M13=0,"",'Dépenses rémunération au réel'!$M13)</f>
        <v/>
      </c>
      <c r="N13" s="180"/>
      <c r="O13" s="323" t="str">
        <f t="shared" si="1"/>
        <v/>
      </c>
      <c r="P13" s="323" t="str">
        <f t="shared" si="2"/>
        <v/>
      </c>
      <c r="Q13" s="707"/>
      <c r="R13" s="708"/>
      <c r="S13" s="708"/>
      <c r="T13" s="132" t="str">
        <f t="shared" si="5"/>
        <v/>
      </c>
      <c r="U13" s="342"/>
      <c r="V13" s="182"/>
      <c r="W13" s="709" t="str">
        <f t="shared" si="6"/>
        <v/>
      </c>
      <c r="X13" s="198" t="str">
        <f t="shared" si="3"/>
        <v/>
      </c>
      <c r="Y13" s="710" t="str">
        <f>IF(AND(OR(N13="KO",M13&lt;&gt;""),OR(N13="",O13="",P13="")),Listes!$A$68,IF(AND(M13&lt;T13,V13=""),Listes!$A$70,IF(AND(M13&lt;&gt;"",T13&lt;M13,U13=""),Listes!$A$72,IF(AND(Z13="",OR(N13&lt;&gt;"",O13&lt;&gt;"",P13&lt;&gt;"",Q13&lt;&gt;"",R13&lt;&gt;"",S13&lt;&gt;"")),Listes!$A$73,""))))</f>
        <v/>
      </c>
      <c r="Z13" s="188"/>
      <c r="AA13" s="146">
        <f t="shared" si="4"/>
        <v>0</v>
      </c>
    </row>
    <row r="14" spans="1:31" ht="16.149999999999999" customHeight="1" x14ac:dyDescent="0.25">
      <c r="A14" s="121">
        <v>8</v>
      </c>
      <c r="B14" s="195" t="str">
        <f>IF('Dépenses rémunération au réel'!$B14="","",'Dépenses rémunération au réel'!$B14)</f>
        <v/>
      </c>
      <c r="C14" s="195" t="str">
        <f>IF('Dépenses rémunération au réel'!$C14="","",'Dépenses rémunération au réel'!$C14)</f>
        <v/>
      </c>
      <c r="D14" s="196" t="str">
        <f>IF('Dépenses rémunération au réel'!$D14="","",'Dépenses rémunération au réel'!$D14)</f>
        <v/>
      </c>
      <c r="E14" s="118" t="str">
        <f>IF('Dépenses rémunération au réel'!$E14="","",'Dépenses rémunération au réel'!$E14)</f>
        <v/>
      </c>
      <c r="F14" s="118" t="str">
        <f>IF('Dépenses rémunération au réel'!$F14="","",'Dépenses rémunération au réel'!$F14)</f>
        <v/>
      </c>
      <c r="G14" s="118" t="str">
        <f>IF('Dépenses rémunération au réel'!$G14="","",'Dépenses rémunération au réel'!$G14)</f>
        <v/>
      </c>
      <c r="H14" s="282" t="str">
        <f>IF('Dépenses rémunération au réel'!$H14="","",'Dépenses rémunération au réel'!$H14)</f>
        <v/>
      </c>
      <c r="I14" s="282" t="str">
        <f>IF('Dépenses rémunération au réel'!$I14="","",'Dépenses rémunération au réel'!$I14)</f>
        <v/>
      </c>
      <c r="J14" s="131" t="str">
        <f>IF('Dépenses rémunération au réel'!$J14="","",'Dépenses rémunération au réel'!$J14)</f>
        <v/>
      </c>
      <c r="K14" s="181" t="str">
        <f>IF('Dépenses rémunération au réel'!$K14="","",'Dépenses rémunération au réel'!$K14)</f>
        <v/>
      </c>
      <c r="L14" s="189" t="str">
        <f>IF('Dépenses rémunération au réel'!$L14="","",'Dépenses rémunération au réel'!$L14)</f>
        <v/>
      </c>
      <c r="M14" s="204" t="str">
        <f>IF('Dépenses rémunération au réel'!$M14=0,"",'Dépenses rémunération au réel'!$M14)</f>
        <v/>
      </c>
      <c r="N14" s="180"/>
      <c r="O14" s="323" t="str">
        <f t="shared" si="1"/>
        <v/>
      </c>
      <c r="P14" s="323" t="str">
        <f t="shared" si="2"/>
        <v/>
      </c>
      <c r="Q14" s="707"/>
      <c r="R14" s="708"/>
      <c r="S14" s="708"/>
      <c r="T14" s="132" t="str">
        <f t="shared" si="5"/>
        <v/>
      </c>
      <c r="U14" s="342"/>
      <c r="V14" s="182"/>
      <c r="W14" s="709" t="str">
        <f t="shared" si="6"/>
        <v/>
      </c>
      <c r="X14" s="198" t="str">
        <f t="shared" si="3"/>
        <v/>
      </c>
      <c r="Y14" s="710" t="str">
        <f>IF(AND(OR(N14="KO",M14&lt;&gt;""),OR(N14="",O14="",P14="")),Listes!$A$68,IF(AND(M14&lt;T14,V14=""),Listes!$A$70,IF(AND(M14&lt;&gt;"",T14&lt;M14,U14=""),Listes!$A$72,IF(AND(Z14="",OR(N14&lt;&gt;"",O14&lt;&gt;"",P14&lt;&gt;"",Q14&lt;&gt;"",R14&lt;&gt;"",S14&lt;&gt;"")),Listes!$A$73,""))))</f>
        <v/>
      </c>
      <c r="Z14" s="188"/>
      <c r="AA14" s="146">
        <f t="shared" si="4"/>
        <v>0</v>
      </c>
    </row>
    <row r="15" spans="1:31" ht="16.149999999999999" customHeight="1" x14ac:dyDescent="0.25">
      <c r="A15" s="121">
        <v>9</v>
      </c>
      <c r="B15" s="195" t="str">
        <f>IF('Dépenses rémunération au réel'!$B15="","",'Dépenses rémunération au réel'!$B15)</f>
        <v/>
      </c>
      <c r="C15" s="195" t="str">
        <f>IF('Dépenses rémunération au réel'!$C15="","",'Dépenses rémunération au réel'!$C15)</f>
        <v/>
      </c>
      <c r="D15" s="196" t="str">
        <f>IF('Dépenses rémunération au réel'!$D15="","",'Dépenses rémunération au réel'!$D15)</f>
        <v/>
      </c>
      <c r="E15" s="118" t="str">
        <f>IF('Dépenses rémunération au réel'!$E15="","",'Dépenses rémunération au réel'!$E15)</f>
        <v/>
      </c>
      <c r="F15" s="118" t="str">
        <f>IF('Dépenses rémunération au réel'!$F15="","",'Dépenses rémunération au réel'!$F15)</f>
        <v/>
      </c>
      <c r="G15" s="118" t="str">
        <f>IF('Dépenses rémunération au réel'!$G15="","",'Dépenses rémunération au réel'!$G15)</f>
        <v/>
      </c>
      <c r="H15" s="282" t="str">
        <f>IF('Dépenses rémunération au réel'!$H15="","",'Dépenses rémunération au réel'!$H15)</f>
        <v/>
      </c>
      <c r="I15" s="282" t="str">
        <f>IF('Dépenses rémunération au réel'!$I15="","",'Dépenses rémunération au réel'!$I15)</f>
        <v/>
      </c>
      <c r="J15" s="131" t="str">
        <f>IF('Dépenses rémunération au réel'!$J15="","",'Dépenses rémunération au réel'!$J15)</f>
        <v/>
      </c>
      <c r="K15" s="181" t="str">
        <f>IF('Dépenses rémunération au réel'!$K15="","",'Dépenses rémunération au réel'!$K15)</f>
        <v/>
      </c>
      <c r="L15" s="189" t="str">
        <f>IF('Dépenses rémunération au réel'!$L15="","",'Dépenses rémunération au réel'!$L15)</f>
        <v/>
      </c>
      <c r="M15" s="204" t="str">
        <f>IF('Dépenses rémunération au réel'!$M15=0,"",'Dépenses rémunération au réel'!$M15)</f>
        <v/>
      </c>
      <c r="N15" s="180"/>
      <c r="O15" s="323" t="str">
        <f t="shared" si="1"/>
        <v/>
      </c>
      <c r="P15" s="323" t="str">
        <f t="shared" si="2"/>
        <v/>
      </c>
      <c r="Q15" s="180"/>
      <c r="R15" s="324"/>
      <c r="S15" s="324"/>
      <c r="T15" s="132" t="str">
        <f t="shared" si="5"/>
        <v/>
      </c>
      <c r="U15" s="342"/>
      <c r="V15" s="182"/>
      <c r="W15" s="709" t="str">
        <f t="shared" si="6"/>
        <v/>
      </c>
      <c r="X15" s="198" t="str">
        <f t="shared" si="3"/>
        <v/>
      </c>
      <c r="Y15" s="710" t="str">
        <f>IF(AND(OR(N15="KO",M15&lt;&gt;""),OR(N15="",O15="",P15="")),Listes!$A$68,IF(AND(M15&lt;T15,V15=""),Listes!$A$70,IF(AND(M15&lt;&gt;"",T15&lt;M15,U15=""),Listes!$A$72,IF(AND(Z15="",OR(N15&lt;&gt;"",O15&lt;&gt;"",P15&lt;&gt;"",Q15&lt;&gt;"",R15&lt;&gt;"",S15&lt;&gt;"")),Listes!$A$73,""))))</f>
        <v/>
      </c>
      <c r="Z15" s="277"/>
      <c r="AA15" s="146">
        <f t="shared" si="4"/>
        <v>0</v>
      </c>
    </row>
    <row r="16" spans="1:31" ht="16.149999999999999" customHeight="1" x14ac:dyDescent="0.25">
      <c r="A16" s="121">
        <v>10</v>
      </c>
      <c r="B16" s="195" t="str">
        <f>IF('Dépenses rémunération au réel'!$B16="","",'Dépenses rémunération au réel'!$B16)</f>
        <v/>
      </c>
      <c r="C16" s="195" t="str">
        <f>IF('Dépenses rémunération au réel'!$C16="","",'Dépenses rémunération au réel'!$C16)</f>
        <v/>
      </c>
      <c r="D16" s="196" t="str">
        <f>IF('Dépenses rémunération au réel'!$D16="","",'Dépenses rémunération au réel'!$D16)</f>
        <v/>
      </c>
      <c r="E16" s="118" t="str">
        <f>IF('Dépenses rémunération au réel'!$E16="","",'Dépenses rémunération au réel'!$E16)</f>
        <v/>
      </c>
      <c r="F16" s="118" t="str">
        <f>IF('Dépenses rémunération au réel'!$F16="","",'Dépenses rémunération au réel'!$F16)</f>
        <v/>
      </c>
      <c r="G16" s="118" t="str">
        <f>IF('Dépenses rémunération au réel'!$G16="","",'Dépenses rémunération au réel'!$G16)</f>
        <v/>
      </c>
      <c r="H16" s="282" t="str">
        <f>IF('Dépenses rémunération au réel'!$H16="","",'Dépenses rémunération au réel'!$H16)</f>
        <v/>
      </c>
      <c r="I16" s="282" t="str">
        <f>IF('Dépenses rémunération au réel'!$I16="","",'Dépenses rémunération au réel'!$I16)</f>
        <v/>
      </c>
      <c r="J16" s="131" t="str">
        <f>IF('Dépenses rémunération au réel'!$J16="","",'Dépenses rémunération au réel'!$J16)</f>
        <v/>
      </c>
      <c r="K16" s="181" t="str">
        <f>IF('Dépenses rémunération au réel'!$K16="","",'Dépenses rémunération au réel'!$K16)</f>
        <v/>
      </c>
      <c r="L16" s="189" t="str">
        <f>IF('Dépenses rémunération au réel'!$L16="","",'Dépenses rémunération au réel'!$L16)</f>
        <v/>
      </c>
      <c r="M16" s="204" t="str">
        <f>IF('Dépenses rémunération au réel'!$M16=0,"",'Dépenses rémunération au réel'!$M16)</f>
        <v/>
      </c>
      <c r="N16" s="180"/>
      <c r="O16" s="323" t="str">
        <f t="shared" si="1"/>
        <v/>
      </c>
      <c r="P16" s="323" t="str">
        <f t="shared" si="2"/>
        <v/>
      </c>
      <c r="Q16" s="180"/>
      <c r="R16" s="324"/>
      <c r="S16" s="324"/>
      <c r="T16" s="132" t="str">
        <f t="shared" si="5"/>
        <v/>
      </c>
      <c r="U16" s="342"/>
      <c r="V16" s="182"/>
      <c r="W16" s="709" t="str">
        <f t="shared" si="6"/>
        <v/>
      </c>
      <c r="X16" s="198" t="str">
        <f t="shared" si="3"/>
        <v/>
      </c>
      <c r="Y16" s="710" t="str">
        <f>IF(AND(OR(N16="KO",M16&lt;&gt;""),OR(N16="",O16="",P16="")),Listes!$A$68,IF(AND(M16&lt;T16,V16=""),Listes!$A$70,IF(AND(M16&lt;&gt;"",T16&lt;M16,U16=""),Listes!$A$72,IF(AND(Z16="",OR(N16&lt;&gt;"",O16&lt;&gt;"",P16&lt;&gt;"",Q16&lt;&gt;"",R16&lt;&gt;"",S16&lt;&gt;"")),Listes!$A$73,""))))</f>
        <v/>
      </c>
      <c r="Z16" s="277"/>
      <c r="AA16" s="146">
        <f t="shared" si="4"/>
        <v>0</v>
      </c>
    </row>
    <row r="17" spans="1:27" ht="16.149999999999999" customHeight="1" x14ac:dyDescent="0.25">
      <c r="A17" s="121">
        <v>11</v>
      </c>
      <c r="B17" s="195" t="str">
        <f>IF('Dépenses rémunération au réel'!$B17="","",'Dépenses rémunération au réel'!$B17)</f>
        <v/>
      </c>
      <c r="C17" s="195" t="str">
        <f>IF('Dépenses rémunération au réel'!$C17="","",'Dépenses rémunération au réel'!$C17)</f>
        <v/>
      </c>
      <c r="D17" s="196" t="str">
        <f>IF('Dépenses rémunération au réel'!$D17="","",'Dépenses rémunération au réel'!$D17)</f>
        <v/>
      </c>
      <c r="E17" s="118" t="str">
        <f>IF('Dépenses rémunération au réel'!$E17="","",'Dépenses rémunération au réel'!$E17)</f>
        <v/>
      </c>
      <c r="F17" s="118" t="str">
        <f>IF('Dépenses rémunération au réel'!$F17="","",'Dépenses rémunération au réel'!$F17)</f>
        <v/>
      </c>
      <c r="G17" s="118" t="str">
        <f>IF('Dépenses rémunération au réel'!$G17="","",'Dépenses rémunération au réel'!$G17)</f>
        <v/>
      </c>
      <c r="H17" s="282" t="str">
        <f>IF('Dépenses rémunération au réel'!$H17="","",'Dépenses rémunération au réel'!$H17)</f>
        <v/>
      </c>
      <c r="I17" s="282" t="str">
        <f>IF('Dépenses rémunération au réel'!$I17="","",'Dépenses rémunération au réel'!$I17)</f>
        <v/>
      </c>
      <c r="J17" s="131" t="str">
        <f>IF('Dépenses rémunération au réel'!$J17="","",'Dépenses rémunération au réel'!$J17)</f>
        <v/>
      </c>
      <c r="K17" s="181" t="str">
        <f>IF('Dépenses rémunération au réel'!$K17="","",'Dépenses rémunération au réel'!$K17)</f>
        <v/>
      </c>
      <c r="L17" s="189" t="str">
        <f>IF('Dépenses rémunération au réel'!$L17="","",'Dépenses rémunération au réel'!$L17)</f>
        <v/>
      </c>
      <c r="M17" s="204" t="str">
        <f>IF('Dépenses rémunération au réel'!$M17=0,"",'Dépenses rémunération au réel'!$M17)</f>
        <v/>
      </c>
      <c r="N17" s="180"/>
      <c r="O17" s="323" t="str">
        <f t="shared" si="1"/>
        <v/>
      </c>
      <c r="P17" s="323" t="str">
        <f t="shared" si="2"/>
        <v/>
      </c>
      <c r="Q17" s="180"/>
      <c r="R17" s="324"/>
      <c r="S17" s="324"/>
      <c r="T17" s="132" t="str">
        <f t="shared" si="5"/>
        <v/>
      </c>
      <c r="U17" s="342"/>
      <c r="V17" s="182"/>
      <c r="W17" s="709" t="str">
        <f t="shared" si="6"/>
        <v/>
      </c>
      <c r="X17" s="198" t="str">
        <f t="shared" si="3"/>
        <v/>
      </c>
      <c r="Y17" s="710" t="str">
        <f>IF(AND(OR(N17="KO",M17&lt;&gt;""),OR(N17="",O17="",P17="")),Listes!$A$68,IF(AND(M17&lt;T17,V17=""),Listes!$A$70,IF(AND(M17&lt;&gt;"",T17&lt;M17,U17=""),Listes!$A$72,IF(AND(Z17="",OR(N17&lt;&gt;"",O17&lt;&gt;"",P17&lt;&gt;"",Q17&lt;&gt;"",R17&lt;&gt;"",S17&lt;&gt;"")),Listes!$A$73,""))))</f>
        <v/>
      </c>
      <c r="Z17" s="277"/>
      <c r="AA17" s="146">
        <f t="shared" si="4"/>
        <v>0</v>
      </c>
    </row>
    <row r="18" spans="1:27" ht="16.149999999999999" customHeight="1" x14ac:dyDescent="0.25">
      <c r="A18" s="121">
        <v>12</v>
      </c>
      <c r="B18" s="195" t="str">
        <f>IF('Dépenses rémunération au réel'!$B18="","",'Dépenses rémunération au réel'!$B18)</f>
        <v/>
      </c>
      <c r="C18" s="195" t="str">
        <f>IF('Dépenses rémunération au réel'!$C18="","",'Dépenses rémunération au réel'!$C18)</f>
        <v/>
      </c>
      <c r="D18" s="196" t="str">
        <f>IF('Dépenses rémunération au réel'!$D18="","",'Dépenses rémunération au réel'!$D18)</f>
        <v/>
      </c>
      <c r="E18" s="118" t="str">
        <f>IF('Dépenses rémunération au réel'!$E18="","",'Dépenses rémunération au réel'!$E18)</f>
        <v/>
      </c>
      <c r="F18" s="118" t="str">
        <f>IF('Dépenses rémunération au réel'!$F18="","",'Dépenses rémunération au réel'!$F18)</f>
        <v/>
      </c>
      <c r="G18" s="118" t="str">
        <f>IF('Dépenses rémunération au réel'!$G18="","",'Dépenses rémunération au réel'!$G18)</f>
        <v/>
      </c>
      <c r="H18" s="282" t="str">
        <f>IF('Dépenses rémunération au réel'!$H18="","",'Dépenses rémunération au réel'!$H18)</f>
        <v/>
      </c>
      <c r="I18" s="282" t="str">
        <f>IF('Dépenses rémunération au réel'!$I18="","",'Dépenses rémunération au réel'!$I18)</f>
        <v/>
      </c>
      <c r="J18" s="131" t="str">
        <f>IF('Dépenses rémunération au réel'!$J18="","",'Dépenses rémunération au réel'!$J18)</f>
        <v/>
      </c>
      <c r="K18" s="181" t="str">
        <f>IF('Dépenses rémunération au réel'!$K18="","",'Dépenses rémunération au réel'!$K18)</f>
        <v/>
      </c>
      <c r="L18" s="189" t="str">
        <f>IF('Dépenses rémunération au réel'!$L18="","",'Dépenses rémunération au réel'!$L18)</f>
        <v/>
      </c>
      <c r="M18" s="204" t="str">
        <f>IF('Dépenses rémunération au réel'!$M18=0,"",'Dépenses rémunération au réel'!$M18)</f>
        <v/>
      </c>
      <c r="N18" s="180"/>
      <c r="O18" s="323" t="str">
        <f t="shared" si="1"/>
        <v/>
      </c>
      <c r="P18" s="323" t="str">
        <f t="shared" si="2"/>
        <v/>
      </c>
      <c r="Q18" s="180"/>
      <c r="R18" s="325"/>
      <c r="S18" s="325"/>
      <c r="T18" s="132" t="str">
        <f t="shared" si="5"/>
        <v/>
      </c>
      <c r="U18" s="342"/>
      <c r="V18" s="182"/>
      <c r="W18" s="709" t="str">
        <f t="shared" si="6"/>
        <v/>
      </c>
      <c r="X18" s="198" t="str">
        <f t="shared" si="3"/>
        <v/>
      </c>
      <c r="Y18" s="710" t="str">
        <f>IF(AND(OR(N18="KO",M18&lt;&gt;""),OR(N18="",O18="",P18="")),Listes!$A$68,IF(AND(M18&lt;T18,V18=""),Listes!$A$70,IF(AND(M18&lt;&gt;"",T18&lt;M18,U18=""),Listes!$A$72,IF(AND(Z18="",OR(N18&lt;&gt;"",O18&lt;&gt;"",P18&lt;&gt;"",Q18&lt;&gt;"",R18&lt;&gt;"",S18&lt;&gt;"")),Listes!$A$73,""))))</f>
        <v/>
      </c>
      <c r="Z18" s="277"/>
      <c r="AA18" s="146">
        <f t="shared" si="4"/>
        <v>0</v>
      </c>
    </row>
    <row r="19" spans="1:27" ht="16.149999999999999" customHeight="1" x14ac:dyDescent="0.25">
      <c r="A19" s="121">
        <v>13</v>
      </c>
      <c r="B19" s="195" t="str">
        <f>IF('Dépenses rémunération au réel'!$B19="","",'Dépenses rémunération au réel'!$B19)</f>
        <v/>
      </c>
      <c r="C19" s="195" t="str">
        <f>IF('Dépenses rémunération au réel'!$C19="","",'Dépenses rémunération au réel'!$C19)</f>
        <v/>
      </c>
      <c r="D19" s="196" t="str">
        <f>IF('Dépenses rémunération au réel'!$D19="","",'Dépenses rémunération au réel'!$D19)</f>
        <v/>
      </c>
      <c r="E19" s="118" t="str">
        <f>IF('Dépenses rémunération au réel'!$E19="","",'Dépenses rémunération au réel'!$E19)</f>
        <v/>
      </c>
      <c r="F19" s="118" t="str">
        <f>IF('Dépenses rémunération au réel'!$F19="","",'Dépenses rémunération au réel'!$F19)</f>
        <v/>
      </c>
      <c r="G19" s="118" t="str">
        <f>IF('Dépenses rémunération au réel'!$G19="","",'Dépenses rémunération au réel'!$G19)</f>
        <v/>
      </c>
      <c r="H19" s="282" t="str">
        <f>IF('Dépenses rémunération au réel'!$H19="","",'Dépenses rémunération au réel'!$H19)</f>
        <v/>
      </c>
      <c r="I19" s="282" t="str">
        <f>IF('Dépenses rémunération au réel'!$I19="","",'Dépenses rémunération au réel'!$I19)</f>
        <v/>
      </c>
      <c r="J19" s="131" t="str">
        <f>IF('Dépenses rémunération au réel'!$J19="","",'Dépenses rémunération au réel'!$J19)</f>
        <v/>
      </c>
      <c r="K19" s="181" t="str">
        <f>IF('Dépenses rémunération au réel'!$K19="","",'Dépenses rémunération au réel'!$K19)</f>
        <v/>
      </c>
      <c r="L19" s="189" t="str">
        <f>IF('Dépenses rémunération au réel'!$L19="","",'Dépenses rémunération au réel'!$L19)</f>
        <v/>
      </c>
      <c r="M19" s="204" t="str">
        <f>IF('Dépenses rémunération au réel'!$M19=0,"",'Dépenses rémunération au réel'!$M19)</f>
        <v/>
      </c>
      <c r="N19" s="180"/>
      <c r="O19" s="323" t="str">
        <f t="shared" si="1"/>
        <v/>
      </c>
      <c r="P19" s="323" t="str">
        <f t="shared" si="2"/>
        <v/>
      </c>
      <c r="Q19" s="180"/>
      <c r="R19" s="325"/>
      <c r="S19" s="325"/>
      <c r="T19" s="132" t="str">
        <f t="shared" si="5"/>
        <v/>
      </c>
      <c r="U19" s="342"/>
      <c r="V19" s="182"/>
      <c r="W19" s="709" t="str">
        <f t="shared" si="6"/>
        <v/>
      </c>
      <c r="X19" s="198" t="str">
        <f t="shared" si="3"/>
        <v/>
      </c>
      <c r="Y19" s="710" t="str">
        <f>IF(AND(OR(N19="KO",M19&lt;&gt;""),OR(N19="",O19="",P19="")),Listes!$A$68,IF(AND(M19&lt;T19,V19=""),Listes!$A$70,IF(AND(M19&lt;&gt;"",T19&lt;M19,U19=""),Listes!$A$72,IF(AND(Z19="",OR(N19&lt;&gt;"",O19&lt;&gt;"",P19&lt;&gt;"",Q19&lt;&gt;"",R19&lt;&gt;"",S19&lt;&gt;"")),Listes!$A$73,""))))</f>
        <v/>
      </c>
      <c r="Z19" s="277"/>
      <c r="AA19" s="146">
        <f t="shared" si="4"/>
        <v>0</v>
      </c>
    </row>
    <row r="20" spans="1:27" ht="16.149999999999999" customHeight="1" x14ac:dyDescent="0.25">
      <c r="A20" s="121">
        <v>14</v>
      </c>
      <c r="B20" s="195" t="str">
        <f>IF('Dépenses rémunération au réel'!$B20="","",'Dépenses rémunération au réel'!$B20)</f>
        <v/>
      </c>
      <c r="C20" s="195" t="str">
        <f>IF('Dépenses rémunération au réel'!$C20="","",'Dépenses rémunération au réel'!$C20)</f>
        <v/>
      </c>
      <c r="D20" s="196" t="str">
        <f>IF('Dépenses rémunération au réel'!$D20="","",'Dépenses rémunération au réel'!$D20)</f>
        <v/>
      </c>
      <c r="E20" s="118" t="str">
        <f>IF('Dépenses rémunération au réel'!$E20="","",'Dépenses rémunération au réel'!$E20)</f>
        <v/>
      </c>
      <c r="F20" s="118" t="str">
        <f>IF('Dépenses rémunération au réel'!$F20="","",'Dépenses rémunération au réel'!$F20)</f>
        <v/>
      </c>
      <c r="G20" s="118" t="str">
        <f>IF('Dépenses rémunération au réel'!$G20="","",'Dépenses rémunération au réel'!$G20)</f>
        <v/>
      </c>
      <c r="H20" s="282" t="str">
        <f>IF('Dépenses rémunération au réel'!$H20="","",'Dépenses rémunération au réel'!$H20)</f>
        <v/>
      </c>
      <c r="I20" s="282" t="str">
        <f>IF('Dépenses rémunération au réel'!$I20="","",'Dépenses rémunération au réel'!$I20)</f>
        <v/>
      </c>
      <c r="J20" s="131" t="str">
        <f>IF('Dépenses rémunération au réel'!$J20="","",'Dépenses rémunération au réel'!$J20)</f>
        <v/>
      </c>
      <c r="K20" s="181" t="str">
        <f>IF('Dépenses rémunération au réel'!$K20="","",'Dépenses rémunération au réel'!$K20)</f>
        <v/>
      </c>
      <c r="L20" s="189" t="str">
        <f>IF('Dépenses rémunération au réel'!$L20="","",'Dépenses rémunération au réel'!$L20)</f>
        <v/>
      </c>
      <c r="M20" s="204" t="str">
        <f>IF('Dépenses rémunération au réel'!$M20=0,"",'Dépenses rémunération au réel'!$M20)</f>
        <v/>
      </c>
      <c r="N20" s="180"/>
      <c r="O20" s="323" t="str">
        <f t="shared" si="1"/>
        <v/>
      </c>
      <c r="P20" s="323" t="str">
        <f t="shared" si="2"/>
        <v/>
      </c>
      <c r="Q20" s="180"/>
      <c r="R20" s="325"/>
      <c r="S20" s="325"/>
      <c r="T20" s="132" t="str">
        <f t="shared" si="5"/>
        <v/>
      </c>
      <c r="U20" s="342"/>
      <c r="V20" s="182"/>
      <c r="W20" s="709" t="str">
        <f t="shared" si="6"/>
        <v/>
      </c>
      <c r="X20" s="198" t="str">
        <f t="shared" si="3"/>
        <v/>
      </c>
      <c r="Y20" s="710" t="str">
        <f>IF(AND(OR(N20="KO",M20&lt;&gt;""),OR(N20="",O20="",P20="")),Listes!$A$68,IF(AND(M20&lt;T20,V20=""),Listes!$A$70,IF(AND(M20&lt;&gt;"",T20&lt;M20,U20=""),Listes!$A$72,IF(AND(Z20="",OR(N20&lt;&gt;"",O20&lt;&gt;"",P20&lt;&gt;"",Q20&lt;&gt;"",R20&lt;&gt;"",S20&lt;&gt;"")),Listes!$A$73,""))))</f>
        <v/>
      </c>
      <c r="Z20" s="277"/>
      <c r="AA20" s="146">
        <f t="shared" si="4"/>
        <v>0</v>
      </c>
    </row>
    <row r="21" spans="1:27" ht="16.149999999999999" customHeight="1" x14ac:dyDescent="0.25">
      <c r="A21" s="121">
        <v>15</v>
      </c>
      <c r="B21" s="195" t="str">
        <f>IF('Dépenses rémunération au réel'!$B21="","",'Dépenses rémunération au réel'!$B21)</f>
        <v/>
      </c>
      <c r="C21" s="195" t="str">
        <f>IF('Dépenses rémunération au réel'!$C21="","",'Dépenses rémunération au réel'!$C21)</f>
        <v/>
      </c>
      <c r="D21" s="196" t="str">
        <f>IF('Dépenses rémunération au réel'!$D21="","",'Dépenses rémunération au réel'!$D21)</f>
        <v/>
      </c>
      <c r="E21" s="118" t="str">
        <f>IF('Dépenses rémunération au réel'!$E21="","",'Dépenses rémunération au réel'!$E21)</f>
        <v/>
      </c>
      <c r="F21" s="118" t="str">
        <f>IF('Dépenses rémunération au réel'!$F21="","",'Dépenses rémunération au réel'!$F21)</f>
        <v/>
      </c>
      <c r="G21" s="118" t="str">
        <f>IF('Dépenses rémunération au réel'!$G21="","",'Dépenses rémunération au réel'!$G21)</f>
        <v/>
      </c>
      <c r="H21" s="282" t="str">
        <f>IF('Dépenses rémunération au réel'!$H21="","",'Dépenses rémunération au réel'!$H21)</f>
        <v/>
      </c>
      <c r="I21" s="282" t="str">
        <f>IF('Dépenses rémunération au réel'!$I21="","",'Dépenses rémunération au réel'!$I21)</f>
        <v/>
      </c>
      <c r="J21" s="131" t="str">
        <f>IF('Dépenses rémunération au réel'!$J21="","",'Dépenses rémunération au réel'!$J21)</f>
        <v/>
      </c>
      <c r="K21" s="181" t="str">
        <f>IF('Dépenses rémunération au réel'!$K21="","",'Dépenses rémunération au réel'!$K21)</f>
        <v/>
      </c>
      <c r="L21" s="189" t="str">
        <f>IF('Dépenses rémunération au réel'!$L21="","",'Dépenses rémunération au réel'!$L21)</f>
        <v/>
      </c>
      <c r="M21" s="204" t="str">
        <f>IF('Dépenses rémunération au réel'!$M21=0,"",'Dépenses rémunération au réel'!$M21)</f>
        <v/>
      </c>
      <c r="N21" s="180"/>
      <c r="O21" s="323" t="str">
        <f t="shared" si="1"/>
        <v/>
      </c>
      <c r="P21" s="323" t="str">
        <f t="shared" si="2"/>
        <v/>
      </c>
      <c r="Q21" s="180"/>
      <c r="R21" s="325"/>
      <c r="S21" s="325"/>
      <c r="T21" s="132" t="str">
        <f t="shared" si="5"/>
        <v/>
      </c>
      <c r="U21" s="342"/>
      <c r="V21" s="182"/>
      <c r="W21" s="709" t="str">
        <f t="shared" si="6"/>
        <v/>
      </c>
      <c r="X21" s="198" t="str">
        <f t="shared" si="3"/>
        <v/>
      </c>
      <c r="Y21" s="710" t="str">
        <f>IF(AND(OR(N21="KO",M21&lt;&gt;""),OR(N21="",O21="",P21="")),Listes!$A$68,IF(AND(M21&lt;T21,V21=""),Listes!$A$70,IF(AND(M21&lt;&gt;"",T21&lt;M21,U21=""),Listes!$A$72,IF(AND(Z21="",OR(N21&lt;&gt;"",O21&lt;&gt;"",P21&lt;&gt;"",Q21&lt;&gt;"",R21&lt;&gt;"",S21&lt;&gt;"")),Listes!$A$73,""))))</f>
        <v/>
      </c>
      <c r="Z21" s="277"/>
      <c r="AA21" s="146">
        <f t="shared" si="4"/>
        <v>0</v>
      </c>
    </row>
    <row r="22" spans="1:27" ht="16.149999999999999" customHeight="1" x14ac:dyDescent="0.25">
      <c r="A22" s="121">
        <v>16</v>
      </c>
      <c r="B22" s="195" t="str">
        <f>IF('Dépenses rémunération au réel'!$B22="","",'Dépenses rémunération au réel'!$B22)</f>
        <v/>
      </c>
      <c r="C22" s="195" t="str">
        <f>IF('Dépenses rémunération au réel'!$C22="","",'Dépenses rémunération au réel'!$C22)</f>
        <v/>
      </c>
      <c r="D22" s="196" t="str">
        <f>IF('Dépenses rémunération au réel'!$D22="","",'Dépenses rémunération au réel'!$D22)</f>
        <v/>
      </c>
      <c r="E22" s="118" t="str">
        <f>IF('Dépenses rémunération au réel'!$E22="","",'Dépenses rémunération au réel'!$E22)</f>
        <v/>
      </c>
      <c r="F22" s="118" t="str">
        <f>IF('Dépenses rémunération au réel'!$F22="","",'Dépenses rémunération au réel'!$F22)</f>
        <v/>
      </c>
      <c r="G22" s="118" t="str">
        <f>IF('Dépenses rémunération au réel'!$G22="","",'Dépenses rémunération au réel'!$G22)</f>
        <v/>
      </c>
      <c r="H22" s="282" t="str">
        <f>IF('Dépenses rémunération au réel'!$H22="","",'Dépenses rémunération au réel'!$H22)</f>
        <v/>
      </c>
      <c r="I22" s="282" t="str">
        <f>IF('Dépenses rémunération au réel'!$I22="","",'Dépenses rémunération au réel'!$I22)</f>
        <v/>
      </c>
      <c r="J22" s="131" t="str">
        <f>IF('Dépenses rémunération au réel'!$J22="","",'Dépenses rémunération au réel'!$J22)</f>
        <v/>
      </c>
      <c r="K22" s="181" t="str">
        <f>IF('Dépenses rémunération au réel'!$K22="","",'Dépenses rémunération au réel'!$K22)</f>
        <v/>
      </c>
      <c r="L22" s="189" t="str">
        <f>IF('Dépenses rémunération au réel'!$L22="","",'Dépenses rémunération au réel'!$L22)</f>
        <v/>
      </c>
      <c r="M22" s="204" t="str">
        <f>IF('Dépenses rémunération au réel'!$M22=0,"",'Dépenses rémunération au réel'!$M22)</f>
        <v/>
      </c>
      <c r="N22" s="180"/>
      <c r="O22" s="323" t="str">
        <f t="shared" si="1"/>
        <v/>
      </c>
      <c r="P22" s="323" t="str">
        <f t="shared" si="2"/>
        <v/>
      </c>
      <c r="Q22" s="180"/>
      <c r="R22" s="325"/>
      <c r="S22" s="325"/>
      <c r="T22" s="132" t="str">
        <f t="shared" si="5"/>
        <v/>
      </c>
      <c r="U22" s="342"/>
      <c r="V22" s="182"/>
      <c r="W22" s="709" t="str">
        <f t="shared" si="6"/>
        <v/>
      </c>
      <c r="X22" s="198" t="str">
        <f t="shared" si="3"/>
        <v/>
      </c>
      <c r="Y22" s="710" t="str">
        <f>IF(AND(OR(N22="KO",M22&lt;&gt;""),OR(N22="",O22="",P22="")),Listes!$A$68,IF(AND(M22&lt;T22,V22=""),Listes!$A$70,IF(AND(M22&lt;&gt;"",T22&lt;M22,U22=""),Listes!$A$72,IF(AND(Z22="",OR(N22&lt;&gt;"",O22&lt;&gt;"",P22&lt;&gt;"",Q22&lt;&gt;"",R22&lt;&gt;"",S22&lt;&gt;"")),Listes!$A$73,""))))</f>
        <v/>
      </c>
      <c r="Z22" s="277"/>
      <c r="AA22" s="146">
        <f t="shared" si="4"/>
        <v>0</v>
      </c>
    </row>
    <row r="23" spans="1:27" ht="16.149999999999999" customHeight="1" x14ac:dyDescent="0.25">
      <c r="A23" s="121">
        <v>17</v>
      </c>
      <c r="B23" s="195" t="str">
        <f>IF('Dépenses rémunération au réel'!$B23="","",'Dépenses rémunération au réel'!$B23)</f>
        <v/>
      </c>
      <c r="C23" s="195" t="str">
        <f>IF('Dépenses rémunération au réel'!$C23="","",'Dépenses rémunération au réel'!$C23)</f>
        <v/>
      </c>
      <c r="D23" s="196" t="str">
        <f>IF('Dépenses rémunération au réel'!$D23="","",'Dépenses rémunération au réel'!$D23)</f>
        <v/>
      </c>
      <c r="E23" s="118" t="str">
        <f>IF('Dépenses rémunération au réel'!$E23="","",'Dépenses rémunération au réel'!$E23)</f>
        <v/>
      </c>
      <c r="F23" s="118" t="str">
        <f>IF('Dépenses rémunération au réel'!$F23="","",'Dépenses rémunération au réel'!$F23)</f>
        <v/>
      </c>
      <c r="G23" s="118" t="str">
        <f>IF('Dépenses rémunération au réel'!$G23="","",'Dépenses rémunération au réel'!$G23)</f>
        <v/>
      </c>
      <c r="H23" s="282" t="str">
        <f>IF('Dépenses rémunération au réel'!$H23="","",'Dépenses rémunération au réel'!$H23)</f>
        <v/>
      </c>
      <c r="I23" s="282" t="str">
        <f>IF('Dépenses rémunération au réel'!$I23="","",'Dépenses rémunération au réel'!$I23)</f>
        <v/>
      </c>
      <c r="J23" s="131" t="str">
        <f>IF('Dépenses rémunération au réel'!$J23="","",'Dépenses rémunération au réel'!$J23)</f>
        <v/>
      </c>
      <c r="K23" s="181" t="str">
        <f>IF('Dépenses rémunération au réel'!$K23="","",'Dépenses rémunération au réel'!$K23)</f>
        <v/>
      </c>
      <c r="L23" s="189" t="str">
        <f>IF('Dépenses rémunération au réel'!$L23="","",'Dépenses rémunération au réel'!$L23)</f>
        <v/>
      </c>
      <c r="M23" s="204" t="str">
        <f>IF('Dépenses rémunération au réel'!$M23=0,"",'Dépenses rémunération au réel'!$M23)</f>
        <v/>
      </c>
      <c r="N23" s="180"/>
      <c r="O23" s="323" t="str">
        <f t="shared" si="1"/>
        <v/>
      </c>
      <c r="P23" s="323" t="str">
        <f t="shared" si="2"/>
        <v/>
      </c>
      <c r="Q23" s="180"/>
      <c r="R23" s="325"/>
      <c r="S23" s="325"/>
      <c r="T23" s="132" t="str">
        <f t="shared" si="5"/>
        <v/>
      </c>
      <c r="U23" s="342"/>
      <c r="V23" s="182"/>
      <c r="W23" s="709" t="str">
        <f t="shared" si="6"/>
        <v/>
      </c>
      <c r="X23" s="198" t="str">
        <f t="shared" si="3"/>
        <v/>
      </c>
      <c r="Y23" s="710" t="str">
        <f>IF(AND(OR(N23="KO",M23&lt;&gt;""),OR(N23="",O23="",P23="")),Listes!$A$68,IF(AND(M23&lt;T23,V23=""),Listes!$A$70,IF(AND(M23&lt;&gt;"",T23&lt;M23,U23=""),Listes!$A$72,IF(AND(Z23="",OR(N23&lt;&gt;"",O23&lt;&gt;"",P23&lt;&gt;"",Q23&lt;&gt;"",R23&lt;&gt;"",S23&lt;&gt;"")),Listes!$A$73,""))))</f>
        <v/>
      </c>
      <c r="Z23" s="277"/>
      <c r="AA23" s="146">
        <f t="shared" si="4"/>
        <v>0</v>
      </c>
    </row>
    <row r="24" spans="1:27" ht="16.149999999999999" customHeight="1" x14ac:dyDescent="0.25">
      <c r="A24" s="121">
        <v>18</v>
      </c>
      <c r="B24" s="195" t="str">
        <f>IF('Dépenses rémunération au réel'!$B24="","",'Dépenses rémunération au réel'!$B24)</f>
        <v/>
      </c>
      <c r="C24" s="195" t="str">
        <f>IF('Dépenses rémunération au réel'!$C24="","",'Dépenses rémunération au réel'!$C24)</f>
        <v/>
      </c>
      <c r="D24" s="196" t="str">
        <f>IF('Dépenses rémunération au réel'!$D24="","",'Dépenses rémunération au réel'!$D24)</f>
        <v/>
      </c>
      <c r="E24" s="118" t="str">
        <f>IF('Dépenses rémunération au réel'!$E24="","",'Dépenses rémunération au réel'!$E24)</f>
        <v/>
      </c>
      <c r="F24" s="118" t="str">
        <f>IF('Dépenses rémunération au réel'!$F24="","",'Dépenses rémunération au réel'!$F24)</f>
        <v/>
      </c>
      <c r="G24" s="118" t="str">
        <f>IF('Dépenses rémunération au réel'!$G24="","",'Dépenses rémunération au réel'!$G24)</f>
        <v/>
      </c>
      <c r="H24" s="282" t="str">
        <f>IF('Dépenses rémunération au réel'!$H24="","",'Dépenses rémunération au réel'!$H24)</f>
        <v/>
      </c>
      <c r="I24" s="282" t="str">
        <f>IF('Dépenses rémunération au réel'!$I24="","",'Dépenses rémunération au réel'!$I24)</f>
        <v/>
      </c>
      <c r="J24" s="131" t="str">
        <f>IF('Dépenses rémunération au réel'!$J24="","",'Dépenses rémunération au réel'!$J24)</f>
        <v/>
      </c>
      <c r="K24" s="181" t="str">
        <f>IF('Dépenses rémunération au réel'!$K24="","",'Dépenses rémunération au réel'!$K24)</f>
        <v/>
      </c>
      <c r="L24" s="189" t="str">
        <f>IF('Dépenses rémunération au réel'!$L24="","",'Dépenses rémunération au réel'!$L24)</f>
        <v/>
      </c>
      <c r="M24" s="204" t="str">
        <f>IF('Dépenses rémunération au réel'!$M24=0,"",'Dépenses rémunération au réel'!$M24)</f>
        <v/>
      </c>
      <c r="N24" s="180"/>
      <c r="O24" s="323" t="str">
        <f t="shared" si="1"/>
        <v/>
      </c>
      <c r="P24" s="323" t="str">
        <f t="shared" si="2"/>
        <v/>
      </c>
      <c r="Q24" s="180"/>
      <c r="R24" s="325"/>
      <c r="S24" s="325"/>
      <c r="T24" s="132" t="str">
        <f t="shared" si="5"/>
        <v/>
      </c>
      <c r="U24" s="342"/>
      <c r="V24" s="182"/>
      <c r="W24" s="709" t="str">
        <f t="shared" si="6"/>
        <v/>
      </c>
      <c r="X24" s="198" t="str">
        <f t="shared" si="3"/>
        <v/>
      </c>
      <c r="Y24" s="710" t="str">
        <f>IF(AND(OR(N24="KO",M24&lt;&gt;""),OR(N24="",O24="",P24="")),Listes!$A$68,IF(AND(M24&lt;T24,V24=""),Listes!$A$70,IF(AND(M24&lt;&gt;"",T24&lt;M24,U24=""),Listes!$A$72,IF(AND(Z24="",OR(N24&lt;&gt;"",O24&lt;&gt;"",P24&lt;&gt;"",Q24&lt;&gt;"",R24&lt;&gt;"",S24&lt;&gt;"")),Listes!$A$73,""))))</f>
        <v/>
      </c>
      <c r="Z24" s="277"/>
      <c r="AA24" s="146">
        <f t="shared" si="4"/>
        <v>0</v>
      </c>
    </row>
    <row r="25" spans="1:27" ht="16.149999999999999" customHeight="1" x14ac:dyDescent="0.25">
      <c r="A25" s="121">
        <v>19</v>
      </c>
      <c r="B25" s="195" t="str">
        <f>IF('Dépenses rémunération au réel'!$B25="","",'Dépenses rémunération au réel'!$B25)</f>
        <v/>
      </c>
      <c r="C25" s="195" t="str">
        <f>IF('Dépenses rémunération au réel'!$C25="","",'Dépenses rémunération au réel'!$C25)</f>
        <v/>
      </c>
      <c r="D25" s="196" t="str">
        <f>IF('Dépenses rémunération au réel'!$D25="","",'Dépenses rémunération au réel'!$D25)</f>
        <v/>
      </c>
      <c r="E25" s="118" t="str">
        <f>IF('Dépenses rémunération au réel'!$E25="","",'Dépenses rémunération au réel'!$E25)</f>
        <v/>
      </c>
      <c r="F25" s="118" t="str">
        <f>IF('Dépenses rémunération au réel'!$F25="","",'Dépenses rémunération au réel'!$F25)</f>
        <v/>
      </c>
      <c r="G25" s="118" t="str">
        <f>IF('Dépenses rémunération au réel'!$G25="","",'Dépenses rémunération au réel'!$G25)</f>
        <v/>
      </c>
      <c r="H25" s="282" t="str">
        <f>IF('Dépenses rémunération au réel'!$H25="","",'Dépenses rémunération au réel'!$H25)</f>
        <v/>
      </c>
      <c r="I25" s="282" t="str">
        <f>IF('Dépenses rémunération au réel'!$I25="","",'Dépenses rémunération au réel'!$I25)</f>
        <v/>
      </c>
      <c r="J25" s="131" t="str">
        <f>IF('Dépenses rémunération au réel'!$J25="","",'Dépenses rémunération au réel'!$J25)</f>
        <v/>
      </c>
      <c r="K25" s="181" t="str">
        <f>IF('Dépenses rémunération au réel'!$K25="","",'Dépenses rémunération au réel'!$K25)</f>
        <v/>
      </c>
      <c r="L25" s="189" t="str">
        <f>IF('Dépenses rémunération au réel'!$L25="","",'Dépenses rémunération au réel'!$L25)</f>
        <v/>
      </c>
      <c r="M25" s="204" t="str">
        <f>IF('Dépenses rémunération au réel'!$M25=0,"",'Dépenses rémunération au réel'!$M25)</f>
        <v/>
      </c>
      <c r="N25" s="180"/>
      <c r="O25" s="323" t="str">
        <f t="shared" si="1"/>
        <v/>
      </c>
      <c r="P25" s="323" t="str">
        <f t="shared" si="2"/>
        <v/>
      </c>
      <c r="Q25" s="180"/>
      <c r="R25" s="325"/>
      <c r="S25" s="325"/>
      <c r="T25" s="132" t="str">
        <f t="shared" si="5"/>
        <v/>
      </c>
      <c r="U25" s="342"/>
      <c r="V25" s="182"/>
      <c r="W25" s="709" t="str">
        <f t="shared" si="6"/>
        <v/>
      </c>
      <c r="X25" s="198" t="str">
        <f t="shared" si="3"/>
        <v/>
      </c>
      <c r="Y25" s="710" t="str">
        <f>IF(AND(OR(N25="KO",M25&lt;&gt;""),OR(N25="",O25="",P25="")),Listes!$A$68,IF(AND(M25&lt;T25,V25=""),Listes!$A$70,IF(AND(M25&lt;&gt;"",T25&lt;M25,U25=""),Listes!$A$72,IF(AND(Z25="",OR(N25&lt;&gt;"",O25&lt;&gt;"",P25&lt;&gt;"",Q25&lt;&gt;"",R25&lt;&gt;"",S25&lt;&gt;"")),Listes!$A$73,""))))</f>
        <v/>
      </c>
      <c r="Z25" s="277"/>
      <c r="AA25" s="146">
        <f t="shared" si="4"/>
        <v>0</v>
      </c>
    </row>
    <row r="26" spans="1:27" ht="16.149999999999999" customHeight="1" x14ac:dyDescent="0.25">
      <c r="A26" s="121">
        <v>20</v>
      </c>
      <c r="B26" s="195" t="str">
        <f>IF('Dépenses rémunération au réel'!$B26="","",'Dépenses rémunération au réel'!$B26)</f>
        <v/>
      </c>
      <c r="C26" s="195" t="str">
        <f>IF('Dépenses rémunération au réel'!$C26="","",'Dépenses rémunération au réel'!$C26)</f>
        <v/>
      </c>
      <c r="D26" s="196" t="str">
        <f>IF('Dépenses rémunération au réel'!$D26="","",'Dépenses rémunération au réel'!$D26)</f>
        <v/>
      </c>
      <c r="E26" s="118" t="str">
        <f>IF('Dépenses rémunération au réel'!$E26="","",'Dépenses rémunération au réel'!$E26)</f>
        <v/>
      </c>
      <c r="F26" s="118" t="str">
        <f>IF('Dépenses rémunération au réel'!$F26="","",'Dépenses rémunération au réel'!$F26)</f>
        <v/>
      </c>
      <c r="G26" s="118" t="str">
        <f>IF('Dépenses rémunération au réel'!$G26="","",'Dépenses rémunération au réel'!$G26)</f>
        <v/>
      </c>
      <c r="H26" s="282" t="str">
        <f>IF('Dépenses rémunération au réel'!$H26="","",'Dépenses rémunération au réel'!$H26)</f>
        <v/>
      </c>
      <c r="I26" s="282" t="str">
        <f>IF('Dépenses rémunération au réel'!$I26="","",'Dépenses rémunération au réel'!$I26)</f>
        <v/>
      </c>
      <c r="J26" s="131" t="str">
        <f>IF('Dépenses rémunération au réel'!$J26="","",'Dépenses rémunération au réel'!$J26)</f>
        <v/>
      </c>
      <c r="K26" s="181" t="str">
        <f>IF('Dépenses rémunération au réel'!$K26="","",'Dépenses rémunération au réel'!$K26)</f>
        <v/>
      </c>
      <c r="L26" s="189" t="str">
        <f>IF('Dépenses rémunération au réel'!$L26="","",'Dépenses rémunération au réel'!$L26)</f>
        <v/>
      </c>
      <c r="M26" s="204" t="str">
        <f>IF('Dépenses rémunération au réel'!$M26=0,"",'Dépenses rémunération au réel'!$M26)</f>
        <v/>
      </c>
      <c r="N26" s="180"/>
      <c r="O26" s="323" t="str">
        <f t="shared" si="1"/>
        <v/>
      </c>
      <c r="P26" s="323" t="str">
        <f t="shared" si="2"/>
        <v/>
      </c>
      <c r="Q26" s="180"/>
      <c r="R26" s="325"/>
      <c r="S26" s="325"/>
      <c r="T26" s="132" t="str">
        <f t="shared" si="5"/>
        <v/>
      </c>
      <c r="U26" s="342"/>
      <c r="V26" s="182"/>
      <c r="W26" s="709" t="str">
        <f t="shared" si="6"/>
        <v/>
      </c>
      <c r="X26" s="198" t="str">
        <f t="shared" si="3"/>
        <v/>
      </c>
      <c r="Y26" s="710" t="str">
        <f>IF(AND(OR(N26="KO",M26&lt;&gt;""),OR(N26="",O26="",P26="")),Listes!$A$68,IF(AND(M26&lt;T26,V26=""),Listes!$A$70,IF(AND(M26&lt;&gt;"",T26&lt;M26,U26=""),Listes!$A$72,IF(AND(Z26="",OR(N26&lt;&gt;"",O26&lt;&gt;"",P26&lt;&gt;"",Q26&lt;&gt;"",R26&lt;&gt;"",S26&lt;&gt;"")),Listes!$A$73,""))))</f>
        <v/>
      </c>
      <c r="Z26" s="277"/>
      <c r="AA26" s="146">
        <f t="shared" si="4"/>
        <v>0</v>
      </c>
    </row>
    <row r="27" spans="1:27" ht="16.149999999999999" customHeight="1" x14ac:dyDescent="0.25">
      <c r="A27" s="121">
        <v>21</v>
      </c>
      <c r="B27" s="195" t="str">
        <f>IF('Dépenses rémunération au réel'!$B27="","",'Dépenses rémunération au réel'!$B27)</f>
        <v/>
      </c>
      <c r="C27" s="195" t="str">
        <f>IF('Dépenses rémunération au réel'!$C27="","",'Dépenses rémunération au réel'!$C27)</f>
        <v/>
      </c>
      <c r="D27" s="196" t="str">
        <f>IF('Dépenses rémunération au réel'!$D27="","",'Dépenses rémunération au réel'!$D27)</f>
        <v/>
      </c>
      <c r="E27" s="118" t="str">
        <f>IF('Dépenses rémunération au réel'!$E27="","",'Dépenses rémunération au réel'!$E27)</f>
        <v/>
      </c>
      <c r="F27" s="118" t="str">
        <f>IF('Dépenses rémunération au réel'!$F27="","",'Dépenses rémunération au réel'!$F27)</f>
        <v/>
      </c>
      <c r="G27" s="118" t="str">
        <f>IF('Dépenses rémunération au réel'!$G27="","",'Dépenses rémunération au réel'!$G27)</f>
        <v/>
      </c>
      <c r="H27" s="282" t="str">
        <f>IF('Dépenses rémunération au réel'!$H27="","",'Dépenses rémunération au réel'!$H27)</f>
        <v/>
      </c>
      <c r="I27" s="282" t="str">
        <f>IF('Dépenses rémunération au réel'!$I27="","",'Dépenses rémunération au réel'!$I27)</f>
        <v/>
      </c>
      <c r="J27" s="131" t="str">
        <f>IF('Dépenses rémunération au réel'!$J27="","",'Dépenses rémunération au réel'!$J27)</f>
        <v/>
      </c>
      <c r="K27" s="181" t="str">
        <f>IF('Dépenses rémunération au réel'!$K27="","",'Dépenses rémunération au réel'!$K27)</f>
        <v/>
      </c>
      <c r="L27" s="189" t="str">
        <f>IF('Dépenses rémunération au réel'!$L27="","",'Dépenses rémunération au réel'!$L27)</f>
        <v/>
      </c>
      <c r="M27" s="204" t="str">
        <f>IF('Dépenses rémunération au réel'!$M27=0,"",'Dépenses rémunération au réel'!$M27)</f>
        <v/>
      </c>
      <c r="N27" s="180"/>
      <c r="O27" s="323" t="str">
        <f t="shared" si="1"/>
        <v/>
      </c>
      <c r="P27" s="323" t="str">
        <f t="shared" si="2"/>
        <v/>
      </c>
      <c r="Q27" s="180"/>
      <c r="R27" s="325"/>
      <c r="S27" s="325"/>
      <c r="T27" s="132" t="str">
        <f t="shared" si="5"/>
        <v/>
      </c>
      <c r="U27" s="342"/>
      <c r="V27" s="182"/>
      <c r="W27" s="709" t="str">
        <f t="shared" si="6"/>
        <v/>
      </c>
      <c r="X27" s="198" t="str">
        <f t="shared" si="3"/>
        <v/>
      </c>
      <c r="Y27" s="710" t="str">
        <f>IF(AND(OR(N27="KO",M27&lt;&gt;""),OR(N27="",O27="",P27="")),Listes!$A$68,IF(AND(M27&lt;T27,V27=""),Listes!$A$70,IF(AND(M27&lt;&gt;"",T27&lt;M27,U27=""),Listes!$A$72,IF(AND(Z27="",OR(N27&lt;&gt;"",O27&lt;&gt;"",P27&lt;&gt;"",Q27&lt;&gt;"",R27&lt;&gt;"",S27&lt;&gt;"")),Listes!$A$73,""))))</f>
        <v/>
      </c>
      <c r="Z27" s="277"/>
      <c r="AA27" s="146">
        <f t="shared" si="4"/>
        <v>0</v>
      </c>
    </row>
    <row r="28" spans="1:27" ht="16.149999999999999" customHeight="1" x14ac:dyDescent="0.25">
      <c r="A28" s="121">
        <v>22</v>
      </c>
      <c r="B28" s="195" t="str">
        <f>IF('Dépenses rémunération au réel'!$B28="","",'Dépenses rémunération au réel'!$B28)</f>
        <v/>
      </c>
      <c r="C28" s="195" t="str">
        <f>IF('Dépenses rémunération au réel'!$C28="","",'Dépenses rémunération au réel'!$C28)</f>
        <v/>
      </c>
      <c r="D28" s="196" t="str">
        <f>IF('Dépenses rémunération au réel'!$D28="","",'Dépenses rémunération au réel'!$D28)</f>
        <v/>
      </c>
      <c r="E28" s="118" t="str">
        <f>IF('Dépenses rémunération au réel'!$E28="","",'Dépenses rémunération au réel'!$E28)</f>
        <v/>
      </c>
      <c r="F28" s="118" t="str">
        <f>IF('Dépenses rémunération au réel'!$F28="","",'Dépenses rémunération au réel'!$F28)</f>
        <v/>
      </c>
      <c r="G28" s="118" t="str">
        <f>IF('Dépenses rémunération au réel'!$G28="","",'Dépenses rémunération au réel'!$G28)</f>
        <v/>
      </c>
      <c r="H28" s="282" t="str">
        <f>IF('Dépenses rémunération au réel'!$H28="","",'Dépenses rémunération au réel'!$H28)</f>
        <v/>
      </c>
      <c r="I28" s="282" t="str">
        <f>IF('Dépenses rémunération au réel'!$I28="","",'Dépenses rémunération au réel'!$I28)</f>
        <v/>
      </c>
      <c r="J28" s="131" t="str">
        <f>IF('Dépenses rémunération au réel'!$J28="","",'Dépenses rémunération au réel'!$J28)</f>
        <v/>
      </c>
      <c r="K28" s="181" t="str">
        <f>IF('Dépenses rémunération au réel'!$K28="","",'Dépenses rémunération au réel'!$K28)</f>
        <v/>
      </c>
      <c r="L28" s="189" t="str">
        <f>IF('Dépenses rémunération au réel'!$L28="","",'Dépenses rémunération au réel'!$L28)</f>
        <v/>
      </c>
      <c r="M28" s="204" t="str">
        <f>IF('Dépenses rémunération au réel'!$M28=0,"",'Dépenses rémunération au réel'!$M28)</f>
        <v/>
      </c>
      <c r="N28" s="180"/>
      <c r="O28" s="323" t="str">
        <f t="shared" si="1"/>
        <v/>
      </c>
      <c r="P28" s="323" t="str">
        <f t="shared" si="2"/>
        <v/>
      </c>
      <c r="Q28" s="180"/>
      <c r="R28" s="325"/>
      <c r="S28" s="325"/>
      <c r="T28" s="132" t="str">
        <f t="shared" si="5"/>
        <v/>
      </c>
      <c r="U28" s="342"/>
      <c r="V28" s="182"/>
      <c r="W28" s="709" t="str">
        <f t="shared" si="6"/>
        <v/>
      </c>
      <c r="X28" s="198" t="str">
        <f t="shared" si="3"/>
        <v/>
      </c>
      <c r="Y28" s="710" t="str">
        <f>IF(AND(OR(N28="KO",M28&lt;&gt;""),OR(N28="",O28="",P28="")),Listes!$A$68,IF(AND(M28&lt;T28,V28=""),Listes!$A$70,IF(AND(M28&lt;&gt;"",T28&lt;M28,U28=""),Listes!$A$72,IF(AND(Z28="",OR(N28&lt;&gt;"",O28&lt;&gt;"",P28&lt;&gt;"",Q28&lt;&gt;"",R28&lt;&gt;"",S28&lt;&gt;"")),Listes!$A$73,""))))</f>
        <v/>
      </c>
      <c r="Z28" s="277"/>
      <c r="AA28" s="146">
        <f t="shared" si="4"/>
        <v>0</v>
      </c>
    </row>
    <row r="29" spans="1:27" ht="16.149999999999999" customHeight="1" x14ac:dyDescent="0.25">
      <c r="A29" s="121">
        <v>23</v>
      </c>
      <c r="B29" s="195" t="str">
        <f>IF('Dépenses rémunération au réel'!$B29="","",'Dépenses rémunération au réel'!$B29)</f>
        <v/>
      </c>
      <c r="C29" s="195" t="str">
        <f>IF('Dépenses rémunération au réel'!$C29="","",'Dépenses rémunération au réel'!$C29)</f>
        <v/>
      </c>
      <c r="D29" s="196" t="str">
        <f>IF('Dépenses rémunération au réel'!$D29="","",'Dépenses rémunération au réel'!$D29)</f>
        <v/>
      </c>
      <c r="E29" s="118" t="str">
        <f>IF('Dépenses rémunération au réel'!$E29="","",'Dépenses rémunération au réel'!$E29)</f>
        <v/>
      </c>
      <c r="F29" s="118" t="str">
        <f>IF('Dépenses rémunération au réel'!$F29="","",'Dépenses rémunération au réel'!$F29)</f>
        <v/>
      </c>
      <c r="G29" s="118" t="str">
        <f>IF('Dépenses rémunération au réel'!$G29="","",'Dépenses rémunération au réel'!$G29)</f>
        <v/>
      </c>
      <c r="H29" s="282" t="str">
        <f>IF('Dépenses rémunération au réel'!$H29="","",'Dépenses rémunération au réel'!$H29)</f>
        <v/>
      </c>
      <c r="I29" s="282" t="str">
        <f>IF('Dépenses rémunération au réel'!$I29="","",'Dépenses rémunération au réel'!$I29)</f>
        <v/>
      </c>
      <c r="J29" s="131" t="str">
        <f>IF('Dépenses rémunération au réel'!$J29="","",'Dépenses rémunération au réel'!$J29)</f>
        <v/>
      </c>
      <c r="K29" s="181" t="str">
        <f>IF('Dépenses rémunération au réel'!$K29="","",'Dépenses rémunération au réel'!$K29)</f>
        <v/>
      </c>
      <c r="L29" s="189" t="str">
        <f>IF('Dépenses rémunération au réel'!$L29="","",'Dépenses rémunération au réel'!$L29)</f>
        <v/>
      </c>
      <c r="M29" s="204" t="str">
        <f>IF('Dépenses rémunération au réel'!$M29=0,"",'Dépenses rémunération au réel'!$M29)</f>
        <v/>
      </c>
      <c r="N29" s="180"/>
      <c r="O29" s="323" t="str">
        <f t="shared" si="1"/>
        <v/>
      </c>
      <c r="P29" s="323" t="str">
        <f t="shared" si="2"/>
        <v/>
      </c>
      <c r="Q29" s="180"/>
      <c r="R29" s="325"/>
      <c r="S29" s="325"/>
      <c r="T29" s="132" t="str">
        <f t="shared" si="5"/>
        <v/>
      </c>
      <c r="U29" s="342"/>
      <c r="V29" s="182"/>
      <c r="W29" s="709" t="str">
        <f t="shared" si="6"/>
        <v/>
      </c>
      <c r="X29" s="198" t="str">
        <f t="shared" si="3"/>
        <v/>
      </c>
      <c r="Y29" s="710" t="str">
        <f>IF(AND(OR(N29="KO",M29&lt;&gt;""),OR(N29="",O29="",P29="")),Listes!$A$68,IF(AND(M29&lt;T29,V29=""),Listes!$A$70,IF(AND(M29&lt;&gt;"",T29&lt;M29,U29=""),Listes!$A$72,IF(AND(Z29="",OR(N29&lt;&gt;"",O29&lt;&gt;"",P29&lt;&gt;"",Q29&lt;&gt;"",R29&lt;&gt;"",S29&lt;&gt;"")),Listes!$A$73,""))))</f>
        <v/>
      </c>
      <c r="Z29" s="277"/>
      <c r="AA29" s="146">
        <f t="shared" si="4"/>
        <v>0</v>
      </c>
    </row>
    <row r="30" spans="1:27" ht="16.149999999999999" customHeight="1" x14ac:dyDescent="0.25">
      <c r="A30" s="121">
        <v>24</v>
      </c>
      <c r="B30" s="195" t="str">
        <f>IF('Dépenses rémunération au réel'!$B30="","",'Dépenses rémunération au réel'!$B30)</f>
        <v/>
      </c>
      <c r="C30" s="195" t="str">
        <f>IF('Dépenses rémunération au réel'!$C30="","",'Dépenses rémunération au réel'!$C30)</f>
        <v/>
      </c>
      <c r="D30" s="196" t="str">
        <f>IF('Dépenses rémunération au réel'!$D30="","",'Dépenses rémunération au réel'!$D30)</f>
        <v/>
      </c>
      <c r="E30" s="118" t="str">
        <f>IF('Dépenses rémunération au réel'!$E30="","",'Dépenses rémunération au réel'!$E30)</f>
        <v/>
      </c>
      <c r="F30" s="118" t="str">
        <f>IF('Dépenses rémunération au réel'!$F30="","",'Dépenses rémunération au réel'!$F30)</f>
        <v/>
      </c>
      <c r="G30" s="118" t="str">
        <f>IF('Dépenses rémunération au réel'!$G30="","",'Dépenses rémunération au réel'!$G30)</f>
        <v/>
      </c>
      <c r="H30" s="282" t="str">
        <f>IF('Dépenses rémunération au réel'!$H30="","",'Dépenses rémunération au réel'!$H30)</f>
        <v/>
      </c>
      <c r="I30" s="282" t="str">
        <f>IF('Dépenses rémunération au réel'!$I30="","",'Dépenses rémunération au réel'!$I30)</f>
        <v/>
      </c>
      <c r="J30" s="131" t="str">
        <f>IF('Dépenses rémunération au réel'!$J30="","",'Dépenses rémunération au réel'!$J30)</f>
        <v/>
      </c>
      <c r="K30" s="181" t="str">
        <f>IF('Dépenses rémunération au réel'!$K30="","",'Dépenses rémunération au réel'!$K30)</f>
        <v/>
      </c>
      <c r="L30" s="189" t="str">
        <f>IF('Dépenses rémunération au réel'!$L30="","",'Dépenses rémunération au réel'!$L30)</f>
        <v/>
      </c>
      <c r="M30" s="204" t="str">
        <f>IF('Dépenses rémunération au réel'!$M30=0,"",'Dépenses rémunération au réel'!$M30)</f>
        <v/>
      </c>
      <c r="N30" s="180"/>
      <c r="O30" s="323" t="str">
        <f t="shared" si="1"/>
        <v/>
      </c>
      <c r="P30" s="323" t="str">
        <f t="shared" si="2"/>
        <v/>
      </c>
      <c r="Q30" s="180"/>
      <c r="R30" s="325"/>
      <c r="S30" s="325"/>
      <c r="T30" s="132" t="str">
        <f t="shared" si="5"/>
        <v/>
      </c>
      <c r="U30" s="342"/>
      <c r="V30" s="182"/>
      <c r="W30" s="709" t="str">
        <f t="shared" si="6"/>
        <v/>
      </c>
      <c r="X30" s="198" t="str">
        <f t="shared" si="3"/>
        <v/>
      </c>
      <c r="Y30" s="710" t="str">
        <f>IF(AND(OR(N30="KO",M30&lt;&gt;""),OR(N30="",O30="",P30="")),Listes!$A$68,IF(AND(M30&lt;T30,V30=""),Listes!$A$70,IF(AND(M30&lt;&gt;"",T30&lt;M30,U30=""),Listes!$A$72,IF(AND(Z30="",OR(N30&lt;&gt;"",O30&lt;&gt;"",P30&lt;&gt;"",Q30&lt;&gt;"",R30&lt;&gt;"",S30&lt;&gt;"")),Listes!$A$73,""))))</f>
        <v/>
      </c>
      <c r="Z30" s="277"/>
      <c r="AA30" s="146">
        <f t="shared" si="4"/>
        <v>0</v>
      </c>
    </row>
    <row r="31" spans="1:27" ht="16.149999999999999" customHeight="1" x14ac:dyDescent="0.25">
      <c r="A31" s="121">
        <v>25</v>
      </c>
      <c r="B31" s="195" t="str">
        <f>IF('Dépenses rémunération au réel'!$B31="","",'Dépenses rémunération au réel'!$B31)</f>
        <v/>
      </c>
      <c r="C31" s="195" t="str">
        <f>IF('Dépenses rémunération au réel'!$C31="","",'Dépenses rémunération au réel'!$C31)</f>
        <v/>
      </c>
      <c r="D31" s="196" t="str">
        <f>IF('Dépenses rémunération au réel'!$D31="","",'Dépenses rémunération au réel'!$D31)</f>
        <v/>
      </c>
      <c r="E31" s="118" t="str">
        <f>IF('Dépenses rémunération au réel'!$E31="","",'Dépenses rémunération au réel'!$E31)</f>
        <v/>
      </c>
      <c r="F31" s="118" t="str">
        <f>IF('Dépenses rémunération au réel'!$F31="","",'Dépenses rémunération au réel'!$F31)</f>
        <v/>
      </c>
      <c r="G31" s="118" t="str">
        <f>IF('Dépenses rémunération au réel'!$G31="","",'Dépenses rémunération au réel'!$G31)</f>
        <v/>
      </c>
      <c r="H31" s="282" t="str">
        <f>IF('Dépenses rémunération au réel'!$H31="","",'Dépenses rémunération au réel'!$H31)</f>
        <v/>
      </c>
      <c r="I31" s="282" t="str">
        <f>IF('Dépenses rémunération au réel'!$I31="","",'Dépenses rémunération au réel'!$I31)</f>
        <v/>
      </c>
      <c r="J31" s="131" t="str">
        <f>IF('Dépenses rémunération au réel'!$J31="","",'Dépenses rémunération au réel'!$J31)</f>
        <v/>
      </c>
      <c r="K31" s="181" t="str">
        <f>IF('Dépenses rémunération au réel'!$K31="","",'Dépenses rémunération au réel'!$K31)</f>
        <v/>
      </c>
      <c r="L31" s="189" t="str">
        <f>IF('Dépenses rémunération au réel'!$L31="","",'Dépenses rémunération au réel'!$L31)</f>
        <v/>
      </c>
      <c r="M31" s="204" t="str">
        <f>IF('Dépenses rémunération au réel'!$M31=0,"",'Dépenses rémunération au réel'!$M31)</f>
        <v/>
      </c>
      <c r="N31" s="180"/>
      <c r="O31" s="323" t="str">
        <f t="shared" si="1"/>
        <v/>
      </c>
      <c r="P31" s="323" t="str">
        <f t="shared" si="2"/>
        <v/>
      </c>
      <c r="Q31" s="180"/>
      <c r="R31" s="325"/>
      <c r="S31" s="325"/>
      <c r="T31" s="132" t="str">
        <f t="shared" si="5"/>
        <v/>
      </c>
      <c r="U31" s="342"/>
      <c r="V31" s="182"/>
      <c r="W31" s="709" t="str">
        <f t="shared" si="6"/>
        <v/>
      </c>
      <c r="X31" s="198" t="str">
        <f t="shared" si="3"/>
        <v/>
      </c>
      <c r="Y31" s="710" t="str">
        <f>IF(AND(OR(N31="KO",M31&lt;&gt;""),OR(N31="",O31="",P31="")),Listes!$A$68,IF(AND(M31&lt;T31,V31=""),Listes!$A$70,IF(AND(M31&lt;&gt;"",T31&lt;M31,U31=""),Listes!$A$72,IF(AND(Z31="",OR(N31&lt;&gt;"",O31&lt;&gt;"",P31&lt;&gt;"",Q31&lt;&gt;"",R31&lt;&gt;"",S31&lt;&gt;"")),Listes!$A$73,""))))</f>
        <v/>
      </c>
      <c r="Z31" s="277"/>
      <c r="AA31" s="146">
        <f t="shared" si="4"/>
        <v>0</v>
      </c>
    </row>
    <row r="32" spans="1:27" ht="16.149999999999999" customHeight="1" x14ac:dyDescent="0.25">
      <c r="A32" s="121">
        <v>26</v>
      </c>
      <c r="B32" s="195" t="str">
        <f>IF('Dépenses rémunération au réel'!$B32="","",'Dépenses rémunération au réel'!$B32)</f>
        <v/>
      </c>
      <c r="C32" s="195" t="str">
        <f>IF('Dépenses rémunération au réel'!$C32="","",'Dépenses rémunération au réel'!$C32)</f>
        <v/>
      </c>
      <c r="D32" s="196" t="str">
        <f>IF('Dépenses rémunération au réel'!$D32="","",'Dépenses rémunération au réel'!$D32)</f>
        <v/>
      </c>
      <c r="E32" s="118" t="str">
        <f>IF('Dépenses rémunération au réel'!$E32="","",'Dépenses rémunération au réel'!$E32)</f>
        <v/>
      </c>
      <c r="F32" s="118" t="str">
        <f>IF('Dépenses rémunération au réel'!$F32="","",'Dépenses rémunération au réel'!$F32)</f>
        <v/>
      </c>
      <c r="G32" s="118" t="str">
        <f>IF('Dépenses rémunération au réel'!$G32="","",'Dépenses rémunération au réel'!$G32)</f>
        <v/>
      </c>
      <c r="H32" s="282" t="str">
        <f>IF('Dépenses rémunération au réel'!$H32="","",'Dépenses rémunération au réel'!$H32)</f>
        <v/>
      </c>
      <c r="I32" s="282" t="str">
        <f>IF('Dépenses rémunération au réel'!$I32="","",'Dépenses rémunération au réel'!$I32)</f>
        <v/>
      </c>
      <c r="J32" s="131" t="str">
        <f>IF('Dépenses rémunération au réel'!$J32="","",'Dépenses rémunération au réel'!$J32)</f>
        <v/>
      </c>
      <c r="K32" s="181" t="str">
        <f>IF('Dépenses rémunération au réel'!$K32="","",'Dépenses rémunération au réel'!$K32)</f>
        <v/>
      </c>
      <c r="L32" s="189" t="str">
        <f>IF('Dépenses rémunération au réel'!$L32="","",'Dépenses rémunération au réel'!$L32)</f>
        <v/>
      </c>
      <c r="M32" s="204" t="str">
        <f>IF('Dépenses rémunération au réel'!$M32=0,"",'Dépenses rémunération au réel'!$M32)</f>
        <v/>
      </c>
      <c r="N32" s="180"/>
      <c r="O32" s="323" t="str">
        <f t="shared" si="1"/>
        <v/>
      </c>
      <c r="P32" s="323" t="str">
        <f t="shared" si="2"/>
        <v/>
      </c>
      <c r="Q32" s="180"/>
      <c r="R32" s="325"/>
      <c r="S32" s="325"/>
      <c r="T32" s="132" t="str">
        <f t="shared" si="5"/>
        <v/>
      </c>
      <c r="U32" s="342"/>
      <c r="V32" s="182"/>
      <c r="W32" s="709" t="str">
        <f t="shared" si="6"/>
        <v/>
      </c>
      <c r="X32" s="198" t="str">
        <f t="shared" si="3"/>
        <v/>
      </c>
      <c r="Y32" s="710" t="str">
        <f>IF(AND(OR(N32="KO",M32&lt;&gt;""),OR(N32="",O32="",P32="")),Listes!$A$68,IF(AND(M32&lt;T32,V32=""),Listes!$A$70,IF(AND(M32&lt;&gt;"",T32&lt;M32,U32=""),Listes!$A$72,IF(AND(Z32="",OR(N32&lt;&gt;"",O32&lt;&gt;"",P32&lt;&gt;"",Q32&lt;&gt;"",R32&lt;&gt;"",S32&lt;&gt;"")),Listes!$A$73,""))))</f>
        <v/>
      </c>
      <c r="Z32" s="277"/>
      <c r="AA32" s="146">
        <f t="shared" si="4"/>
        <v>0</v>
      </c>
    </row>
    <row r="33" spans="1:27" ht="16.149999999999999" customHeight="1" x14ac:dyDescent="0.25">
      <c r="A33" s="121">
        <v>27</v>
      </c>
      <c r="B33" s="195" t="str">
        <f>IF('Dépenses rémunération au réel'!$B33="","",'Dépenses rémunération au réel'!$B33)</f>
        <v/>
      </c>
      <c r="C33" s="195" t="str">
        <f>IF('Dépenses rémunération au réel'!$C33="","",'Dépenses rémunération au réel'!$C33)</f>
        <v/>
      </c>
      <c r="D33" s="196" t="str">
        <f>IF('Dépenses rémunération au réel'!$D33="","",'Dépenses rémunération au réel'!$D33)</f>
        <v/>
      </c>
      <c r="E33" s="118" t="str">
        <f>IF('Dépenses rémunération au réel'!$E33="","",'Dépenses rémunération au réel'!$E33)</f>
        <v/>
      </c>
      <c r="F33" s="118" t="str">
        <f>IF('Dépenses rémunération au réel'!$F33="","",'Dépenses rémunération au réel'!$F33)</f>
        <v/>
      </c>
      <c r="G33" s="118" t="str">
        <f>IF('Dépenses rémunération au réel'!$G33="","",'Dépenses rémunération au réel'!$G33)</f>
        <v/>
      </c>
      <c r="H33" s="282" t="str">
        <f>IF('Dépenses rémunération au réel'!$H33="","",'Dépenses rémunération au réel'!$H33)</f>
        <v/>
      </c>
      <c r="I33" s="282" t="str">
        <f>IF('Dépenses rémunération au réel'!$I33="","",'Dépenses rémunération au réel'!$I33)</f>
        <v/>
      </c>
      <c r="J33" s="131" t="str">
        <f>IF('Dépenses rémunération au réel'!$J33="","",'Dépenses rémunération au réel'!$J33)</f>
        <v/>
      </c>
      <c r="K33" s="181" t="str">
        <f>IF('Dépenses rémunération au réel'!$K33="","",'Dépenses rémunération au réel'!$K33)</f>
        <v/>
      </c>
      <c r="L33" s="189" t="str">
        <f>IF('Dépenses rémunération au réel'!$L33="","",'Dépenses rémunération au réel'!$L33)</f>
        <v/>
      </c>
      <c r="M33" s="204" t="str">
        <f>IF('Dépenses rémunération au réel'!$M33=0,"",'Dépenses rémunération au réel'!$M33)</f>
        <v/>
      </c>
      <c r="N33" s="180"/>
      <c r="O33" s="323" t="str">
        <f t="shared" si="1"/>
        <v/>
      </c>
      <c r="P33" s="323" t="str">
        <f t="shared" si="2"/>
        <v/>
      </c>
      <c r="Q33" s="180"/>
      <c r="R33" s="325"/>
      <c r="S33" s="325"/>
      <c r="T33" s="132" t="str">
        <f t="shared" si="5"/>
        <v/>
      </c>
      <c r="U33" s="342"/>
      <c r="V33" s="182"/>
      <c r="W33" s="709" t="str">
        <f t="shared" si="6"/>
        <v/>
      </c>
      <c r="X33" s="198" t="str">
        <f t="shared" si="3"/>
        <v/>
      </c>
      <c r="Y33" s="710" t="str">
        <f>IF(AND(OR(N33="KO",M33&lt;&gt;""),OR(N33="",O33="",P33="")),Listes!$A$68,IF(AND(M33&lt;T33,V33=""),Listes!$A$70,IF(AND(M33&lt;&gt;"",T33&lt;M33,U33=""),Listes!$A$72,IF(AND(Z33="",OR(N33&lt;&gt;"",O33&lt;&gt;"",P33&lt;&gt;"",Q33&lt;&gt;"",R33&lt;&gt;"",S33&lt;&gt;"")),Listes!$A$73,""))))</f>
        <v/>
      </c>
      <c r="Z33" s="277"/>
      <c r="AA33" s="146">
        <f t="shared" si="4"/>
        <v>0</v>
      </c>
    </row>
    <row r="34" spans="1:27" ht="16.149999999999999" customHeight="1" x14ac:dyDescent="0.25">
      <c r="A34" s="121">
        <v>28</v>
      </c>
      <c r="B34" s="195" t="str">
        <f>IF('Dépenses rémunération au réel'!$B34="","",'Dépenses rémunération au réel'!$B34)</f>
        <v/>
      </c>
      <c r="C34" s="195" t="str">
        <f>IF('Dépenses rémunération au réel'!$C34="","",'Dépenses rémunération au réel'!$C34)</f>
        <v/>
      </c>
      <c r="D34" s="196" t="str">
        <f>IF('Dépenses rémunération au réel'!$D34="","",'Dépenses rémunération au réel'!$D34)</f>
        <v/>
      </c>
      <c r="E34" s="118" t="str">
        <f>IF('Dépenses rémunération au réel'!$E34="","",'Dépenses rémunération au réel'!$E34)</f>
        <v/>
      </c>
      <c r="F34" s="118" t="str">
        <f>IF('Dépenses rémunération au réel'!$F34="","",'Dépenses rémunération au réel'!$F34)</f>
        <v/>
      </c>
      <c r="G34" s="118" t="str">
        <f>IF('Dépenses rémunération au réel'!$G34="","",'Dépenses rémunération au réel'!$G34)</f>
        <v/>
      </c>
      <c r="H34" s="282" t="str">
        <f>IF('Dépenses rémunération au réel'!$H34="","",'Dépenses rémunération au réel'!$H34)</f>
        <v/>
      </c>
      <c r="I34" s="282" t="str">
        <f>IF('Dépenses rémunération au réel'!$I34="","",'Dépenses rémunération au réel'!$I34)</f>
        <v/>
      </c>
      <c r="J34" s="131" t="str">
        <f>IF('Dépenses rémunération au réel'!$J34="","",'Dépenses rémunération au réel'!$J34)</f>
        <v/>
      </c>
      <c r="K34" s="181" t="str">
        <f>IF('Dépenses rémunération au réel'!$K34="","",'Dépenses rémunération au réel'!$K34)</f>
        <v/>
      </c>
      <c r="L34" s="189" t="str">
        <f>IF('Dépenses rémunération au réel'!$L34="","",'Dépenses rémunération au réel'!$L34)</f>
        <v/>
      </c>
      <c r="M34" s="204" t="str">
        <f>IF('Dépenses rémunération au réel'!$M34=0,"",'Dépenses rémunération au réel'!$M34)</f>
        <v/>
      </c>
      <c r="N34" s="180"/>
      <c r="O34" s="323" t="str">
        <f t="shared" si="1"/>
        <v/>
      </c>
      <c r="P34" s="323" t="str">
        <f t="shared" si="2"/>
        <v/>
      </c>
      <c r="Q34" s="180"/>
      <c r="R34" s="325"/>
      <c r="S34" s="325"/>
      <c r="T34" s="132" t="str">
        <f t="shared" si="5"/>
        <v/>
      </c>
      <c r="U34" s="342"/>
      <c r="V34" s="182"/>
      <c r="W34" s="709" t="str">
        <f t="shared" si="6"/>
        <v/>
      </c>
      <c r="X34" s="198" t="str">
        <f t="shared" si="3"/>
        <v/>
      </c>
      <c r="Y34" s="710" t="str">
        <f>IF(AND(OR(N34="KO",M34&lt;&gt;""),OR(N34="",O34="",P34="")),Listes!$A$68,IF(AND(M34&lt;T34,V34=""),Listes!$A$70,IF(AND(M34&lt;&gt;"",T34&lt;M34,U34=""),Listes!$A$72,IF(AND(Z34="",OR(N34&lt;&gt;"",O34&lt;&gt;"",P34&lt;&gt;"",Q34&lt;&gt;"",R34&lt;&gt;"",S34&lt;&gt;"")),Listes!$A$73,""))))</f>
        <v/>
      </c>
      <c r="Z34" s="277"/>
      <c r="AA34" s="146">
        <f t="shared" si="4"/>
        <v>0</v>
      </c>
    </row>
    <row r="35" spans="1:27" ht="16.149999999999999" customHeight="1" x14ac:dyDescent="0.25">
      <c r="A35" s="121">
        <v>29</v>
      </c>
      <c r="B35" s="195" t="str">
        <f>IF('Dépenses rémunération au réel'!$B35="","",'Dépenses rémunération au réel'!$B35)</f>
        <v/>
      </c>
      <c r="C35" s="195" t="str">
        <f>IF('Dépenses rémunération au réel'!$C35="","",'Dépenses rémunération au réel'!$C35)</f>
        <v/>
      </c>
      <c r="D35" s="196" t="str">
        <f>IF('Dépenses rémunération au réel'!$D35="","",'Dépenses rémunération au réel'!$D35)</f>
        <v/>
      </c>
      <c r="E35" s="118" t="str">
        <f>IF('Dépenses rémunération au réel'!$E35="","",'Dépenses rémunération au réel'!$E35)</f>
        <v/>
      </c>
      <c r="F35" s="118" t="str">
        <f>IF('Dépenses rémunération au réel'!$F35="","",'Dépenses rémunération au réel'!$F35)</f>
        <v/>
      </c>
      <c r="G35" s="118" t="str">
        <f>IF('Dépenses rémunération au réel'!$G35="","",'Dépenses rémunération au réel'!$G35)</f>
        <v/>
      </c>
      <c r="H35" s="282" t="str">
        <f>IF('Dépenses rémunération au réel'!$H35="","",'Dépenses rémunération au réel'!$H35)</f>
        <v/>
      </c>
      <c r="I35" s="282" t="str">
        <f>IF('Dépenses rémunération au réel'!$I35="","",'Dépenses rémunération au réel'!$I35)</f>
        <v/>
      </c>
      <c r="J35" s="131" t="str">
        <f>IF('Dépenses rémunération au réel'!$J35="","",'Dépenses rémunération au réel'!$J35)</f>
        <v/>
      </c>
      <c r="K35" s="181" t="str">
        <f>IF('Dépenses rémunération au réel'!$K35="","",'Dépenses rémunération au réel'!$K35)</f>
        <v/>
      </c>
      <c r="L35" s="189" t="str">
        <f>IF('Dépenses rémunération au réel'!$L35="","",'Dépenses rémunération au réel'!$L35)</f>
        <v/>
      </c>
      <c r="M35" s="204" t="str">
        <f>IF('Dépenses rémunération au réel'!$M35=0,"",'Dépenses rémunération au réel'!$M35)</f>
        <v/>
      </c>
      <c r="N35" s="180"/>
      <c r="O35" s="323" t="str">
        <f t="shared" si="1"/>
        <v/>
      </c>
      <c r="P35" s="323" t="str">
        <f t="shared" si="2"/>
        <v/>
      </c>
      <c r="Q35" s="180"/>
      <c r="R35" s="325"/>
      <c r="S35" s="325"/>
      <c r="T35" s="132" t="str">
        <f t="shared" si="5"/>
        <v/>
      </c>
      <c r="U35" s="342"/>
      <c r="V35" s="182"/>
      <c r="W35" s="709" t="str">
        <f t="shared" si="6"/>
        <v/>
      </c>
      <c r="X35" s="198" t="str">
        <f t="shared" si="3"/>
        <v/>
      </c>
      <c r="Y35" s="710" t="str">
        <f>IF(AND(OR(N35="KO",M35&lt;&gt;""),OR(N35="",O35="",P35="")),Listes!$A$68,IF(AND(M35&lt;T35,V35=""),Listes!$A$70,IF(AND(M35&lt;&gt;"",T35&lt;M35,U35=""),Listes!$A$72,IF(AND(Z35="",OR(N35&lt;&gt;"",O35&lt;&gt;"",P35&lt;&gt;"",Q35&lt;&gt;"",R35&lt;&gt;"",S35&lt;&gt;"")),Listes!$A$73,""))))</f>
        <v/>
      </c>
      <c r="Z35" s="277"/>
      <c r="AA35" s="146">
        <f t="shared" si="4"/>
        <v>0</v>
      </c>
    </row>
    <row r="36" spans="1:27" ht="16.149999999999999" customHeight="1" x14ac:dyDescent="0.25">
      <c r="A36" s="121">
        <v>30</v>
      </c>
      <c r="B36" s="195" t="str">
        <f>IF('Dépenses rémunération au réel'!$B36="","",'Dépenses rémunération au réel'!$B36)</f>
        <v/>
      </c>
      <c r="C36" s="195" t="str">
        <f>IF('Dépenses rémunération au réel'!$C36="","",'Dépenses rémunération au réel'!$C36)</f>
        <v/>
      </c>
      <c r="D36" s="196" t="str">
        <f>IF('Dépenses rémunération au réel'!$D36="","",'Dépenses rémunération au réel'!$D36)</f>
        <v/>
      </c>
      <c r="E36" s="118" t="str">
        <f>IF('Dépenses rémunération au réel'!$E36="","",'Dépenses rémunération au réel'!$E36)</f>
        <v/>
      </c>
      <c r="F36" s="118" t="str">
        <f>IF('Dépenses rémunération au réel'!$F36="","",'Dépenses rémunération au réel'!$F36)</f>
        <v/>
      </c>
      <c r="G36" s="118" t="str">
        <f>IF('Dépenses rémunération au réel'!$G36="","",'Dépenses rémunération au réel'!$G36)</f>
        <v/>
      </c>
      <c r="H36" s="282" t="str">
        <f>IF('Dépenses rémunération au réel'!$H36="","",'Dépenses rémunération au réel'!$H36)</f>
        <v/>
      </c>
      <c r="I36" s="282" t="str">
        <f>IF('Dépenses rémunération au réel'!$I36="","",'Dépenses rémunération au réel'!$I36)</f>
        <v/>
      </c>
      <c r="J36" s="131" t="str">
        <f>IF('Dépenses rémunération au réel'!$J36="","",'Dépenses rémunération au réel'!$J36)</f>
        <v/>
      </c>
      <c r="K36" s="181" t="str">
        <f>IF('Dépenses rémunération au réel'!$K36="","",'Dépenses rémunération au réel'!$K36)</f>
        <v/>
      </c>
      <c r="L36" s="189" t="str">
        <f>IF('Dépenses rémunération au réel'!$L36="","",'Dépenses rémunération au réel'!$L36)</f>
        <v/>
      </c>
      <c r="M36" s="204" t="str">
        <f>IF('Dépenses rémunération au réel'!$M36=0,"",'Dépenses rémunération au réel'!$M36)</f>
        <v/>
      </c>
      <c r="N36" s="180"/>
      <c r="O36" s="323" t="str">
        <f t="shared" si="1"/>
        <v/>
      </c>
      <c r="P36" s="323" t="str">
        <f t="shared" si="2"/>
        <v/>
      </c>
      <c r="Q36" s="180"/>
      <c r="R36" s="325"/>
      <c r="S36" s="325"/>
      <c r="T36" s="132" t="str">
        <f t="shared" si="5"/>
        <v/>
      </c>
      <c r="U36" s="342"/>
      <c r="V36" s="182"/>
      <c r="W36" s="709" t="str">
        <f t="shared" si="6"/>
        <v/>
      </c>
      <c r="X36" s="198" t="str">
        <f t="shared" si="3"/>
        <v/>
      </c>
      <c r="Y36" s="710" t="str">
        <f>IF(AND(OR(N36="KO",M36&lt;&gt;""),OR(N36="",O36="",P36="")),Listes!$A$68,IF(AND(M36&lt;T36,V36=""),Listes!$A$70,IF(AND(M36&lt;&gt;"",T36&lt;M36,U36=""),Listes!$A$72,IF(AND(Z36="",OR(N36&lt;&gt;"",O36&lt;&gt;"",P36&lt;&gt;"",Q36&lt;&gt;"",R36&lt;&gt;"",S36&lt;&gt;"")),Listes!$A$73,""))))</f>
        <v/>
      </c>
      <c r="Z36" s="277"/>
      <c r="AA36" s="146">
        <f t="shared" si="4"/>
        <v>0</v>
      </c>
    </row>
    <row r="37" spans="1:27" ht="16.149999999999999" customHeight="1" x14ac:dyDescent="0.25">
      <c r="A37" s="121">
        <v>31</v>
      </c>
      <c r="B37" s="195" t="str">
        <f>IF('Dépenses rémunération au réel'!$B37="","",'Dépenses rémunération au réel'!$B37)</f>
        <v/>
      </c>
      <c r="C37" s="195" t="str">
        <f>IF('Dépenses rémunération au réel'!$C37="","",'Dépenses rémunération au réel'!$C37)</f>
        <v/>
      </c>
      <c r="D37" s="196" t="str">
        <f>IF('Dépenses rémunération au réel'!$D37="","",'Dépenses rémunération au réel'!$D37)</f>
        <v/>
      </c>
      <c r="E37" s="118" t="str">
        <f>IF('Dépenses rémunération au réel'!$E37="","",'Dépenses rémunération au réel'!$E37)</f>
        <v/>
      </c>
      <c r="F37" s="118" t="str">
        <f>IF('Dépenses rémunération au réel'!$F37="","",'Dépenses rémunération au réel'!$F37)</f>
        <v/>
      </c>
      <c r="G37" s="118" t="str">
        <f>IF('Dépenses rémunération au réel'!$G37="","",'Dépenses rémunération au réel'!$G37)</f>
        <v/>
      </c>
      <c r="H37" s="282" t="str">
        <f>IF('Dépenses rémunération au réel'!$H37="","",'Dépenses rémunération au réel'!$H37)</f>
        <v/>
      </c>
      <c r="I37" s="282" t="str">
        <f>IF('Dépenses rémunération au réel'!$I37="","",'Dépenses rémunération au réel'!$I37)</f>
        <v/>
      </c>
      <c r="J37" s="131" t="str">
        <f>IF('Dépenses rémunération au réel'!$J37="","",'Dépenses rémunération au réel'!$J37)</f>
        <v/>
      </c>
      <c r="K37" s="181" t="str">
        <f>IF('Dépenses rémunération au réel'!$K37="","",'Dépenses rémunération au réel'!$K37)</f>
        <v/>
      </c>
      <c r="L37" s="189" t="str">
        <f>IF('Dépenses rémunération au réel'!$L37="","",'Dépenses rémunération au réel'!$L37)</f>
        <v/>
      </c>
      <c r="M37" s="204" t="str">
        <f>IF('Dépenses rémunération au réel'!$M37=0,"",'Dépenses rémunération au réel'!$M37)</f>
        <v/>
      </c>
      <c r="N37" s="180"/>
      <c r="O37" s="323" t="str">
        <f t="shared" si="1"/>
        <v/>
      </c>
      <c r="P37" s="323" t="str">
        <f t="shared" si="2"/>
        <v/>
      </c>
      <c r="Q37" s="180"/>
      <c r="R37" s="325"/>
      <c r="S37" s="325"/>
      <c r="T37" s="132" t="str">
        <f t="shared" si="5"/>
        <v/>
      </c>
      <c r="U37" s="342"/>
      <c r="V37" s="182"/>
      <c r="W37" s="709" t="str">
        <f t="shared" si="6"/>
        <v/>
      </c>
      <c r="X37" s="198" t="str">
        <f t="shared" si="3"/>
        <v/>
      </c>
      <c r="Y37" s="710" t="str">
        <f>IF(AND(OR(N37="KO",M37&lt;&gt;""),OR(N37="",O37="",P37="")),Listes!$A$68,IF(AND(M37&lt;T37,V37=""),Listes!$A$70,IF(AND(M37&lt;&gt;"",T37&lt;M37,U37=""),Listes!$A$72,IF(AND(Z37="",OR(N37&lt;&gt;"",O37&lt;&gt;"",P37&lt;&gt;"",Q37&lt;&gt;"",R37&lt;&gt;"",S37&lt;&gt;"")),Listes!$A$73,""))))</f>
        <v/>
      </c>
      <c r="Z37" s="277"/>
      <c r="AA37" s="146">
        <f t="shared" si="4"/>
        <v>0</v>
      </c>
    </row>
    <row r="38" spans="1:27" ht="16.149999999999999" customHeight="1" x14ac:dyDescent="0.25">
      <c r="A38" s="121">
        <v>32</v>
      </c>
      <c r="B38" s="195" t="str">
        <f>IF('Dépenses rémunération au réel'!$B38="","",'Dépenses rémunération au réel'!$B38)</f>
        <v/>
      </c>
      <c r="C38" s="195" t="str">
        <f>IF('Dépenses rémunération au réel'!$C38="","",'Dépenses rémunération au réel'!$C38)</f>
        <v/>
      </c>
      <c r="D38" s="196" t="str">
        <f>IF('Dépenses rémunération au réel'!$D38="","",'Dépenses rémunération au réel'!$D38)</f>
        <v/>
      </c>
      <c r="E38" s="118" t="str">
        <f>IF('Dépenses rémunération au réel'!$E38="","",'Dépenses rémunération au réel'!$E38)</f>
        <v/>
      </c>
      <c r="F38" s="118" t="str">
        <f>IF('Dépenses rémunération au réel'!$F38="","",'Dépenses rémunération au réel'!$F38)</f>
        <v/>
      </c>
      <c r="G38" s="118" t="str">
        <f>IF('Dépenses rémunération au réel'!$G38="","",'Dépenses rémunération au réel'!$G38)</f>
        <v/>
      </c>
      <c r="H38" s="282" t="str">
        <f>IF('Dépenses rémunération au réel'!$H38="","",'Dépenses rémunération au réel'!$H38)</f>
        <v/>
      </c>
      <c r="I38" s="282" t="str">
        <f>IF('Dépenses rémunération au réel'!$I38="","",'Dépenses rémunération au réel'!$I38)</f>
        <v/>
      </c>
      <c r="J38" s="131" t="str">
        <f>IF('Dépenses rémunération au réel'!$J38="","",'Dépenses rémunération au réel'!$J38)</f>
        <v/>
      </c>
      <c r="K38" s="181" t="str">
        <f>IF('Dépenses rémunération au réel'!$K38="","",'Dépenses rémunération au réel'!$K38)</f>
        <v/>
      </c>
      <c r="L38" s="189" t="str">
        <f>IF('Dépenses rémunération au réel'!$L38="","",'Dépenses rémunération au réel'!$L38)</f>
        <v/>
      </c>
      <c r="M38" s="204" t="str">
        <f>IF('Dépenses rémunération au réel'!$M38=0,"",'Dépenses rémunération au réel'!$M38)</f>
        <v/>
      </c>
      <c r="N38" s="180"/>
      <c r="O38" s="323" t="str">
        <f t="shared" si="1"/>
        <v/>
      </c>
      <c r="P38" s="323" t="str">
        <f t="shared" si="2"/>
        <v/>
      </c>
      <c r="Q38" s="180"/>
      <c r="R38" s="325"/>
      <c r="S38" s="325"/>
      <c r="T38" s="132" t="str">
        <f t="shared" si="5"/>
        <v/>
      </c>
      <c r="U38" s="342"/>
      <c r="V38" s="182"/>
      <c r="W38" s="709" t="str">
        <f t="shared" si="6"/>
        <v/>
      </c>
      <c r="X38" s="198" t="str">
        <f t="shared" si="3"/>
        <v/>
      </c>
      <c r="Y38" s="710" t="str">
        <f>IF(AND(OR(N38="KO",M38&lt;&gt;""),OR(N38="",O38="",P38="")),Listes!$A$68,IF(AND(M38&lt;T38,V38=""),Listes!$A$70,IF(AND(M38&lt;&gt;"",T38&lt;M38,U38=""),Listes!$A$72,IF(AND(Z38="",OR(N38&lt;&gt;"",O38&lt;&gt;"",P38&lt;&gt;"",Q38&lt;&gt;"",R38&lt;&gt;"",S38&lt;&gt;"")),Listes!$A$73,""))))</f>
        <v/>
      </c>
      <c r="Z38" s="277"/>
      <c r="AA38" s="146">
        <f t="shared" si="4"/>
        <v>0</v>
      </c>
    </row>
    <row r="39" spans="1:27" ht="16.149999999999999" customHeight="1" x14ac:dyDescent="0.25">
      <c r="A39" s="121">
        <v>33</v>
      </c>
      <c r="B39" s="195" t="str">
        <f>IF('Dépenses rémunération au réel'!$B39="","",'Dépenses rémunération au réel'!$B39)</f>
        <v/>
      </c>
      <c r="C39" s="195" t="str">
        <f>IF('Dépenses rémunération au réel'!$C39="","",'Dépenses rémunération au réel'!$C39)</f>
        <v/>
      </c>
      <c r="D39" s="196" t="str">
        <f>IF('Dépenses rémunération au réel'!$D39="","",'Dépenses rémunération au réel'!$D39)</f>
        <v/>
      </c>
      <c r="E39" s="118" t="str">
        <f>IF('Dépenses rémunération au réel'!$E39="","",'Dépenses rémunération au réel'!$E39)</f>
        <v/>
      </c>
      <c r="F39" s="118" t="str">
        <f>IF('Dépenses rémunération au réel'!$F39="","",'Dépenses rémunération au réel'!$F39)</f>
        <v/>
      </c>
      <c r="G39" s="118" t="str">
        <f>IF('Dépenses rémunération au réel'!$G39="","",'Dépenses rémunération au réel'!$G39)</f>
        <v/>
      </c>
      <c r="H39" s="282" t="str">
        <f>IF('Dépenses rémunération au réel'!$H39="","",'Dépenses rémunération au réel'!$H39)</f>
        <v/>
      </c>
      <c r="I39" s="282" t="str">
        <f>IF('Dépenses rémunération au réel'!$I39="","",'Dépenses rémunération au réel'!$I39)</f>
        <v/>
      </c>
      <c r="J39" s="131" t="str">
        <f>IF('Dépenses rémunération au réel'!$J39="","",'Dépenses rémunération au réel'!$J39)</f>
        <v/>
      </c>
      <c r="K39" s="181" t="str">
        <f>IF('Dépenses rémunération au réel'!$K39="","",'Dépenses rémunération au réel'!$K39)</f>
        <v/>
      </c>
      <c r="L39" s="189" t="str">
        <f>IF('Dépenses rémunération au réel'!$L39="","",'Dépenses rémunération au réel'!$L39)</f>
        <v/>
      </c>
      <c r="M39" s="204" t="str">
        <f>IF('Dépenses rémunération au réel'!$M39=0,"",'Dépenses rémunération au réel'!$M39)</f>
        <v/>
      </c>
      <c r="N39" s="180"/>
      <c r="O39" s="323" t="str">
        <f t="shared" si="1"/>
        <v/>
      </c>
      <c r="P39" s="323" t="str">
        <f t="shared" si="2"/>
        <v/>
      </c>
      <c r="Q39" s="180"/>
      <c r="R39" s="325"/>
      <c r="S39" s="325"/>
      <c r="T39" s="132" t="str">
        <f t="shared" si="5"/>
        <v/>
      </c>
      <c r="U39" s="342"/>
      <c r="V39" s="182"/>
      <c r="W39" s="709" t="str">
        <f t="shared" si="6"/>
        <v/>
      </c>
      <c r="X39" s="198" t="str">
        <f t="shared" si="3"/>
        <v/>
      </c>
      <c r="Y39" s="710" t="str">
        <f>IF(AND(OR(N39="KO",M39&lt;&gt;""),OR(N39="",O39="",P39="")),Listes!$A$68,IF(AND(M39&lt;T39,V39=""),Listes!$A$70,IF(AND(M39&lt;&gt;"",T39&lt;M39,U39=""),Listes!$A$72,IF(AND(Z39="",OR(N39&lt;&gt;"",O39&lt;&gt;"",P39&lt;&gt;"",Q39&lt;&gt;"",R39&lt;&gt;"",S39&lt;&gt;"")),Listes!$A$73,""))))</f>
        <v/>
      </c>
      <c r="Z39" s="277"/>
      <c r="AA39" s="146">
        <f t="shared" si="4"/>
        <v>0</v>
      </c>
    </row>
    <row r="40" spans="1:27" ht="16.149999999999999" customHeight="1" x14ac:dyDescent="0.25">
      <c r="A40" s="121">
        <v>34</v>
      </c>
      <c r="B40" s="195" t="str">
        <f>IF('Dépenses rémunération au réel'!$B40="","",'Dépenses rémunération au réel'!$B40)</f>
        <v/>
      </c>
      <c r="C40" s="195" t="str">
        <f>IF('Dépenses rémunération au réel'!$C40="","",'Dépenses rémunération au réel'!$C40)</f>
        <v/>
      </c>
      <c r="D40" s="196" t="str">
        <f>IF('Dépenses rémunération au réel'!$D40="","",'Dépenses rémunération au réel'!$D40)</f>
        <v/>
      </c>
      <c r="E40" s="118" t="str">
        <f>IF('Dépenses rémunération au réel'!$E40="","",'Dépenses rémunération au réel'!$E40)</f>
        <v/>
      </c>
      <c r="F40" s="118" t="str">
        <f>IF('Dépenses rémunération au réel'!$F40="","",'Dépenses rémunération au réel'!$F40)</f>
        <v/>
      </c>
      <c r="G40" s="118" t="str">
        <f>IF('Dépenses rémunération au réel'!$G40="","",'Dépenses rémunération au réel'!$G40)</f>
        <v/>
      </c>
      <c r="H40" s="282" t="str">
        <f>IF('Dépenses rémunération au réel'!$H40="","",'Dépenses rémunération au réel'!$H40)</f>
        <v/>
      </c>
      <c r="I40" s="282" t="str">
        <f>IF('Dépenses rémunération au réel'!$I40="","",'Dépenses rémunération au réel'!$I40)</f>
        <v/>
      </c>
      <c r="J40" s="131" t="str">
        <f>IF('Dépenses rémunération au réel'!$J40="","",'Dépenses rémunération au réel'!$J40)</f>
        <v/>
      </c>
      <c r="K40" s="181" t="str">
        <f>IF('Dépenses rémunération au réel'!$K40="","",'Dépenses rémunération au réel'!$K40)</f>
        <v/>
      </c>
      <c r="L40" s="189" t="str">
        <f>IF('Dépenses rémunération au réel'!$L40="","",'Dépenses rémunération au réel'!$L40)</f>
        <v/>
      </c>
      <c r="M40" s="204" t="str">
        <f>IF('Dépenses rémunération au réel'!$M40=0,"",'Dépenses rémunération au réel'!$M40)</f>
        <v/>
      </c>
      <c r="N40" s="180"/>
      <c r="O40" s="323" t="str">
        <f t="shared" si="1"/>
        <v/>
      </c>
      <c r="P40" s="323" t="str">
        <f t="shared" si="2"/>
        <v/>
      </c>
      <c r="Q40" s="180"/>
      <c r="R40" s="325"/>
      <c r="S40" s="325"/>
      <c r="T40" s="132" t="str">
        <f t="shared" si="5"/>
        <v/>
      </c>
      <c r="U40" s="342"/>
      <c r="V40" s="182"/>
      <c r="W40" s="709" t="str">
        <f t="shared" si="6"/>
        <v/>
      </c>
      <c r="X40" s="198" t="str">
        <f t="shared" si="3"/>
        <v/>
      </c>
      <c r="Y40" s="710" t="str">
        <f>IF(AND(OR(N40="KO",M40&lt;&gt;""),OR(N40="",O40="",P40="")),Listes!$A$68,IF(AND(M40&lt;T40,V40=""),Listes!$A$70,IF(AND(M40&lt;&gt;"",T40&lt;M40,U40=""),Listes!$A$72,IF(AND(Z40="",OR(N40&lt;&gt;"",O40&lt;&gt;"",P40&lt;&gt;"",Q40&lt;&gt;"",R40&lt;&gt;"",S40&lt;&gt;"")),Listes!$A$73,""))))</f>
        <v/>
      </c>
      <c r="Z40" s="277"/>
      <c r="AA40" s="146">
        <f t="shared" si="4"/>
        <v>0</v>
      </c>
    </row>
    <row r="41" spans="1:27" ht="16.149999999999999" customHeight="1" x14ac:dyDescent="0.25">
      <c r="A41" s="121">
        <v>35</v>
      </c>
      <c r="B41" s="195" t="str">
        <f>IF('Dépenses rémunération au réel'!$B41="","",'Dépenses rémunération au réel'!$B41)</f>
        <v/>
      </c>
      <c r="C41" s="195" t="str">
        <f>IF('Dépenses rémunération au réel'!$C41="","",'Dépenses rémunération au réel'!$C41)</f>
        <v/>
      </c>
      <c r="D41" s="196" t="str">
        <f>IF('Dépenses rémunération au réel'!$D41="","",'Dépenses rémunération au réel'!$D41)</f>
        <v/>
      </c>
      <c r="E41" s="118" t="str">
        <f>IF('Dépenses rémunération au réel'!$E41="","",'Dépenses rémunération au réel'!$E41)</f>
        <v/>
      </c>
      <c r="F41" s="118" t="str">
        <f>IF('Dépenses rémunération au réel'!$F41="","",'Dépenses rémunération au réel'!$F41)</f>
        <v/>
      </c>
      <c r="G41" s="118" t="str">
        <f>IF('Dépenses rémunération au réel'!$G41="","",'Dépenses rémunération au réel'!$G41)</f>
        <v/>
      </c>
      <c r="H41" s="282" t="str">
        <f>IF('Dépenses rémunération au réel'!$H41="","",'Dépenses rémunération au réel'!$H41)</f>
        <v/>
      </c>
      <c r="I41" s="282" t="str">
        <f>IF('Dépenses rémunération au réel'!$I41="","",'Dépenses rémunération au réel'!$I41)</f>
        <v/>
      </c>
      <c r="J41" s="131" t="str">
        <f>IF('Dépenses rémunération au réel'!$J41="","",'Dépenses rémunération au réel'!$J41)</f>
        <v/>
      </c>
      <c r="K41" s="181" t="str">
        <f>IF('Dépenses rémunération au réel'!$K41="","",'Dépenses rémunération au réel'!$K41)</f>
        <v/>
      </c>
      <c r="L41" s="189" t="str">
        <f>IF('Dépenses rémunération au réel'!$L41="","",'Dépenses rémunération au réel'!$L41)</f>
        <v/>
      </c>
      <c r="M41" s="204" t="str">
        <f>IF('Dépenses rémunération au réel'!$M41=0,"",'Dépenses rémunération au réel'!$M41)</f>
        <v/>
      </c>
      <c r="N41" s="180"/>
      <c r="O41" s="323" t="str">
        <f t="shared" si="1"/>
        <v/>
      </c>
      <c r="P41" s="323" t="str">
        <f t="shared" si="2"/>
        <v/>
      </c>
      <c r="Q41" s="180"/>
      <c r="R41" s="325"/>
      <c r="S41" s="325"/>
      <c r="T41" s="132" t="str">
        <f t="shared" si="5"/>
        <v/>
      </c>
      <c r="U41" s="342"/>
      <c r="V41" s="182"/>
      <c r="W41" s="709" t="str">
        <f t="shared" si="6"/>
        <v/>
      </c>
      <c r="X41" s="198" t="str">
        <f t="shared" si="3"/>
        <v/>
      </c>
      <c r="Y41" s="710" t="str">
        <f>IF(AND(OR(N41="KO",M41&lt;&gt;""),OR(N41="",O41="",P41="")),Listes!$A$68,IF(AND(M41&lt;T41,V41=""),Listes!$A$70,IF(AND(M41&lt;&gt;"",T41&lt;M41,U41=""),Listes!$A$72,IF(AND(Z41="",OR(N41&lt;&gt;"",O41&lt;&gt;"",P41&lt;&gt;"",Q41&lt;&gt;"",R41&lt;&gt;"",S41&lt;&gt;"")),Listes!$A$73,""))))</f>
        <v/>
      </c>
      <c r="Z41" s="277"/>
      <c r="AA41" s="146">
        <f t="shared" si="4"/>
        <v>0</v>
      </c>
    </row>
    <row r="42" spans="1:27" ht="16.149999999999999" customHeight="1" x14ac:dyDescent="0.25">
      <c r="A42" s="121">
        <v>36</v>
      </c>
      <c r="B42" s="195" t="str">
        <f>IF('Dépenses rémunération au réel'!$B42="","",'Dépenses rémunération au réel'!$B42)</f>
        <v/>
      </c>
      <c r="C42" s="195" t="str">
        <f>IF('Dépenses rémunération au réel'!$C42="","",'Dépenses rémunération au réel'!$C42)</f>
        <v/>
      </c>
      <c r="D42" s="196" t="str">
        <f>IF('Dépenses rémunération au réel'!$D42="","",'Dépenses rémunération au réel'!$D42)</f>
        <v/>
      </c>
      <c r="E42" s="118" t="str">
        <f>IF('Dépenses rémunération au réel'!$E42="","",'Dépenses rémunération au réel'!$E42)</f>
        <v/>
      </c>
      <c r="F42" s="118" t="str">
        <f>IF('Dépenses rémunération au réel'!$F42="","",'Dépenses rémunération au réel'!$F42)</f>
        <v/>
      </c>
      <c r="G42" s="118" t="str">
        <f>IF('Dépenses rémunération au réel'!$G42="","",'Dépenses rémunération au réel'!$G42)</f>
        <v/>
      </c>
      <c r="H42" s="282" t="str">
        <f>IF('Dépenses rémunération au réel'!$H42="","",'Dépenses rémunération au réel'!$H42)</f>
        <v/>
      </c>
      <c r="I42" s="282" t="str">
        <f>IF('Dépenses rémunération au réel'!$I42="","",'Dépenses rémunération au réel'!$I42)</f>
        <v/>
      </c>
      <c r="J42" s="131" t="str">
        <f>IF('Dépenses rémunération au réel'!$J42="","",'Dépenses rémunération au réel'!$J42)</f>
        <v/>
      </c>
      <c r="K42" s="181" t="str">
        <f>IF('Dépenses rémunération au réel'!$K42="","",'Dépenses rémunération au réel'!$K42)</f>
        <v/>
      </c>
      <c r="L42" s="189" t="str">
        <f>IF('Dépenses rémunération au réel'!$L42="","",'Dépenses rémunération au réel'!$L42)</f>
        <v/>
      </c>
      <c r="M42" s="204" t="str">
        <f>IF('Dépenses rémunération au réel'!$M42=0,"",'Dépenses rémunération au réel'!$M42)</f>
        <v/>
      </c>
      <c r="N42" s="180"/>
      <c r="O42" s="323" t="str">
        <f t="shared" si="1"/>
        <v/>
      </c>
      <c r="P42" s="323" t="str">
        <f t="shared" si="2"/>
        <v/>
      </c>
      <c r="Q42" s="180"/>
      <c r="R42" s="325"/>
      <c r="S42" s="325"/>
      <c r="T42" s="132" t="str">
        <f t="shared" si="5"/>
        <v/>
      </c>
      <c r="U42" s="342"/>
      <c r="V42" s="182"/>
      <c r="W42" s="709" t="str">
        <f t="shared" si="6"/>
        <v/>
      </c>
      <c r="X42" s="198" t="str">
        <f t="shared" si="3"/>
        <v/>
      </c>
      <c r="Y42" s="710" t="str">
        <f>IF(AND(OR(N42="KO",M42&lt;&gt;""),OR(N42="",O42="",P42="")),Listes!$A$68,IF(AND(M42&lt;T42,V42=""),Listes!$A$70,IF(AND(M42&lt;&gt;"",T42&lt;M42,U42=""),Listes!$A$72,IF(AND(Z42="",OR(N42&lt;&gt;"",O42&lt;&gt;"",P42&lt;&gt;"",Q42&lt;&gt;"",R42&lt;&gt;"",S42&lt;&gt;"")),Listes!$A$73,""))))</f>
        <v/>
      </c>
      <c r="Z42" s="277"/>
      <c r="AA42" s="146">
        <f t="shared" si="4"/>
        <v>0</v>
      </c>
    </row>
    <row r="43" spans="1:27" ht="16.149999999999999" customHeight="1" x14ac:dyDescent="0.25">
      <c r="A43" s="121">
        <v>37</v>
      </c>
      <c r="B43" s="195" t="str">
        <f>IF('Dépenses rémunération au réel'!$B43="","",'Dépenses rémunération au réel'!$B43)</f>
        <v/>
      </c>
      <c r="C43" s="195" t="str">
        <f>IF('Dépenses rémunération au réel'!$C43="","",'Dépenses rémunération au réel'!$C43)</f>
        <v/>
      </c>
      <c r="D43" s="196" t="str">
        <f>IF('Dépenses rémunération au réel'!$D43="","",'Dépenses rémunération au réel'!$D43)</f>
        <v/>
      </c>
      <c r="E43" s="118" t="str">
        <f>IF('Dépenses rémunération au réel'!$E43="","",'Dépenses rémunération au réel'!$E43)</f>
        <v/>
      </c>
      <c r="F43" s="118" t="str">
        <f>IF('Dépenses rémunération au réel'!$F43="","",'Dépenses rémunération au réel'!$F43)</f>
        <v/>
      </c>
      <c r="G43" s="118" t="str">
        <f>IF('Dépenses rémunération au réel'!$G43="","",'Dépenses rémunération au réel'!$G43)</f>
        <v/>
      </c>
      <c r="H43" s="282" t="str">
        <f>IF('Dépenses rémunération au réel'!$H43="","",'Dépenses rémunération au réel'!$H43)</f>
        <v/>
      </c>
      <c r="I43" s="282" t="str">
        <f>IF('Dépenses rémunération au réel'!$I43="","",'Dépenses rémunération au réel'!$I43)</f>
        <v/>
      </c>
      <c r="J43" s="131" t="str">
        <f>IF('Dépenses rémunération au réel'!$J43="","",'Dépenses rémunération au réel'!$J43)</f>
        <v/>
      </c>
      <c r="K43" s="181" t="str">
        <f>IF('Dépenses rémunération au réel'!$K43="","",'Dépenses rémunération au réel'!$K43)</f>
        <v/>
      </c>
      <c r="L43" s="189" t="str">
        <f>IF('Dépenses rémunération au réel'!$L43="","",'Dépenses rémunération au réel'!$L43)</f>
        <v/>
      </c>
      <c r="M43" s="204" t="str">
        <f>IF('Dépenses rémunération au réel'!$M43=0,"",'Dépenses rémunération au réel'!$M43)</f>
        <v/>
      </c>
      <c r="N43" s="180"/>
      <c r="O43" s="323" t="str">
        <f t="shared" si="1"/>
        <v/>
      </c>
      <c r="P43" s="323" t="str">
        <f t="shared" si="2"/>
        <v/>
      </c>
      <c r="Q43" s="180"/>
      <c r="R43" s="325"/>
      <c r="S43" s="325"/>
      <c r="T43" s="132" t="str">
        <f t="shared" si="5"/>
        <v/>
      </c>
      <c r="U43" s="342"/>
      <c r="V43" s="182"/>
      <c r="W43" s="709" t="str">
        <f t="shared" si="6"/>
        <v/>
      </c>
      <c r="X43" s="198" t="str">
        <f t="shared" si="3"/>
        <v/>
      </c>
      <c r="Y43" s="710" t="str">
        <f>IF(AND(OR(N43="KO",M43&lt;&gt;""),OR(N43="",O43="",P43="")),Listes!$A$68,IF(AND(M43&lt;T43,V43=""),Listes!$A$70,IF(AND(M43&lt;&gt;"",T43&lt;M43,U43=""),Listes!$A$72,IF(AND(Z43="",OR(N43&lt;&gt;"",O43&lt;&gt;"",P43&lt;&gt;"",Q43&lt;&gt;"",R43&lt;&gt;"",S43&lt;&gt;"")),Listes!$A$73,""))))</f>
        <v/>
      </c>
      <c r="Z43" s="277"/>
      <c r="AA43" s="146">
        <f t="shared" si="4"/>
        <v>0</v>
      </c>
    </row>
    <row r="44" spans="1:27" ht="16.149999999999999" customHeight="1" x14ac:dyDescent="0.25">
      <c r="A44" s="121">
        <v>38</v>
      </c>
      <c r="B44" s="195" t="str">
        <f>IF('Dépenses rémunération au réel'!$B44="","",'Dépenses rémunération au réel'!$B44)</f>
        <v/>
      </c>
      <c r="C44" s="195" t="str">
        <f>IF('Dépenses rémunération au réel'!$C44="","",'Dépenses rémunération au réel'!$C44)</f>
        <v/>
      </c>
      <c r="D44" s="196" t="str">
        <f>IF('Dépenses rémunération au réel'!$D44="","",'Dépenses rémunération au réel'!$D44)</f>
        <v/>
      </c>
      <c r="E44" s="118" t="str">
        <f>IF('Dépenses rémunération au réel'!$E44="","",'Dépenses rémunération au réel'!$E44)</f>
        <v/>
      </c>
      <c r="F44" s="118" t="str">
        <f>IF('Dépenses rémunération au réel'!$F44="","",'Dépenses rémunération au réel'!$F44)</f>
        <v/>
      </c>
      <c r="G44" s="118" t="str">
        <f>IF('Dépenses rémunération au réel'!$G44="","",'Dépenses rémunération au réel'!$G44)</f>
        <v/>
      </c>
      <c r="H44" s="282" t="str">
        <f>IF('Dépenses rémunération au réel'!$H44="","",'Dépenses rémunération au réel'!$H44)</f>
        <v/>
      </c>
      <c r="I44" s="282" t="str">
        <f>IF('Dépenses rémunération au réel'!$I44="","",'Dépenses rémunération au réel'!$I44)</f>
        <v/>
      </c>
      <c r="J44" s="131" t="str">
        <f>IF('Dépenses rémunération au réel'!$J44="","",'Dépenses rémunération au réel'!$J44)</f>
        <v/>
      </c>
      <c r="K44" s="181" t="str">
        <f>IF('Dépenses rémunération au réel'!$K44="","",'Dépenses rémunération au réel'!$K44)</f>
        <v/>
      </c>
      <c r="L44" s="189" t="str">
        <f>IF('Dépenses rémunération au réel'!$L44="","",'Dépenses rémunération au réel'!$L44)</f>
        <v/>
      </c>
      <c r="M44" s="204" t="str">
        <f>IF('Dépenses rémunération au réel'!$M44=0,"",'Dépenses rémunération au réel'!$M44)</f>
        <v/>
      </c>
      <c r="N44" s="180"/>
      <c r="O44" s="323" t="str">
        <f t="shared" si="1"/>
        <v/>
      </c>
      <c r="P44" s="323" t="str">
        <f t="shared" si="2"/>
        <v/>
      </c>
      <c r="Q44" s="180"/>
      <c r="R44" s="325"/>
      <c r="S44" s="325"/>
      <c r="T44" s="132" t="str">
        <f t="shared" si="5"/>
        <v/>
      </c>
      <c r="U44" s="342"/>
      <c r="V44" s="182"/>
      <c r="W44" s="709" t="str">
        <f t="shared" si="6"/>
        <v/>
      </c>
      <c r="X44" s="198" t="str">
        <f t="shared" si="3"/>
        <v/>
      </c>
      <c r="Y44" s="710" t="str">
        <f>IF(AND(OR(N44="KO",M44&lt;&gt;""),OR(N44="",O44="",P44="")),Listes!$A$68,IF(AND(M44&lt;T44,V44=""),Listes!$A$70,IF(AND(M44&lt;&gt;"",T44&lt;M44,U44=""),Listes!$A$72,IF(AND(Z44="",OR(N44&lt;&gt;"",O44&lt;&gt;"",P44&lt;&gt;"",Q44&lt;&gt;"",R44&lt;&gt;"",S44&lt;&gt;"")),Listes!$A$73,""))))</f>
        <v/>
      </c>
      <c r="Z44" s="277"/>
      <c r="AA44" s="146">
        <f t="shared" si="4"/>
        <v>0</v>
      </c>
    </row>
    <row r="45" spans="1:27" ht="16.149999999999999" customHeight="1" x14ac:dyDescent="0.25">
      <c r="A45" s="121">
        <v>39</v>
      </c>
      <c r="B45" s="195" t="str">
        <f>IF('Dépenses rémunération au réel'!$B45="","",'Dépenses rémunération au réel'!$B45)</f>
        <v/>
      </c>
      <c r="C45" s="195" t="str">
        <f>IF('Dépenses rémunération au réel'!$C45="","",'Dépenses rémunération au réel'!$C45)</f>
        <v/>
      </c>
      <c r="D45" s="196" t="str">
        <f>IF('Dépenses rémunération au réel'!$D45="","",'Dépenses rémunération au réel'!$D45)</f>
        <v/>
      </c>
      <c r="E45" s="118" t="str">
        <f>IF('Dépenses rémunération au réel'!$E45="","",'Dépenses rémunération au réel'!$E45)</f>
        <v/>
      </c>
      <c r="F45" s="118" t="str">
        <f>IF('Dépenses rémunération au réel'!$F45="","",'Dépenses rémunération au réel'!$F45)</f>
        <v/>
      </c>
      <c r="G45" s="118" t="str">
        <f>IF('Dépenses rémunération au réel'!$G45="","",'Dépenses rémunération au réel'!$G45)</f>
        <v/>
      </c>
      <c r="H45" s="282" t="str">
        <f>IF('Dépenses rémunération au réel'!$H45="","",'Dépenses rémunération au réel'!$H45)</f>
        <v/>
      </c>
      <c r="I45" s="282" t="str">
        <f>IF('Dépenses rémunération au réel'!$I45="","",'Dépenses rémunération au réel'!$I45)</f>
        <v/>
      </c>
      <c r="J45" s="131" t="str">
        <f>IF('Dépenses rémunération au réel'!$J45="","",'Dépenses rémunération au réel'!$J45)</f>
        <v/>
      </c>
      <c r="K45" s="181" t="str">
        <f>IF('Dépenses rémunération au réel'!$K45="","",'Dépenses rémunération au réel'!$K45)</f>
        <v/>
      </c>
      <c r="L45" s="189" t="str">
        <f>IF('Dépenses rémunération au réel'!$L45="","",'Dépenses rémunération au réel'!$L45)</f>
        <v/>
      </c>
      <c r="M45" s="204" t="str">
        <f>IF('Dépenses rémunération au réel'!$M45=0,"",'Dépenses rémunération au réel'!$M45)</f>
        <v/>
      </c>
      <c r="N45" s="180"/>
      <c r="O45" s="323" t="str">
        <f t="shared" si="1"/>
        <v/>
      </c>
      <c r="P45" s="323" t="str">
        <f t="shared" si="2"/>
        <v/>
      </c>
      <c r="Q45" s="180"/>
      <c r="R45" s="325"/>
      <c r="S45" s="325"/>
      <c r="T45" s="132" t="str">
        <f t="shared" si="5"/>
        <v/>
      </c>
      <c r="U45" s="342"/>
      <c r="V45" s="182"/>
      <c r="W45" s="709" t="str">
        <f t="shared" si="6"/>
        <v/>
      </c>
      <c r="X45" s="198" t="str">
        <f t="shared" si="3"/>
        <v/>
      </c>
      <c r="Y45" s="710" t="str">
        <f>IF(AND(OR(N45="KO",M45&lt;&gt;""),OR(N45="",O45="",P45="")),Listes!$A$68,IF(AND(M45&lt;T45,V45=""),Listes!$A$70,IF(AND(M45&lt;&gt;"",T45&lt;M45,U45=""),Listes!$A$72,IF(AND(Z45="",OR(N45&lt;&gt;"",O45&lt;&gt;"",P45&lt;&gt;"",Q45&lt;&gt;"",R45&lt;&gt;"",S45&lt;&gt;"")),Listes!$A$73,""))))</f>
        <v/>
      </c>
      <c r="Z45" s="277"/>
      <c r="AA45" s="146">
        <f t="shared" si="4"/>
        <v>0</v>
      </c>
    </row>
    <row r="46" spans="1:27" ht="16.149999999999999" customHeight="1" x14ac:dyDescent="0.25">
      <c r="A46" s="121">
        <v>40</v>
      </c>
      <c r="B46" s="195" t="str">
        <f>IF('Dépenses rémunération au réel'!$B46="","",'Dépenses rémunération au réel'!$B46)</f>
        <v/>
      </c>
      <c r="C46" s="195" t="str">
        <f>IF('Dépenses rémunération au réel'!$C46="","",'Dépenses rémunération au réel'!$C46)</f>
        <v/>
      </c>
      <c r="D46" s="196" t="str">
        <f>IF('Dépenses rémunération au réel'!$D46="","",'Dépenses rémunération au réel'!$D46)</f>
        <v/>
      </c>
      <c r="E46" s="118" t="str">
        <f>IF('Dépenses rémunération au réel'!$E46="","",'Dépenses rémunération au réel'!$E46)</f>
        <v/>
      </c>
      <c r="F46" s="118" t="str">
        <f>IF('Dépenses rémunération au réel'!$F46="","",'Dépenses rémunération au réel'!$F46)</f>
        <v/>
      </c>
      <c r="G46" s="118" t="str">
        <f>IF('Dépenses rémunération au réel'!$G46="","",'Dépenses rémunération au réel'!$G46)</f>
        <v/>
      </c>
      <c r="H46" s="282" t="str">
        <f>IF('Dépenses rémunération au réel'!$H46="","",'Dépenses rémunération au réel'!$H46)</f>
        <v/>
      </c>
      <c r="I46" s="282" t="str">
        <f>IF('Dépenses rémunération au réel'!$I46="","",'Dépenses rémunération au réel'!$I46)</f>
        <v/>
      </c>
      <c r="J46" s="131" t="str">
        <f>IF('Dépenses rémunération au réel'!$J46="","",'Dépenses rémunération au réel'!$J46)</f>
        <v/>
      </c>
      <c r="K46" s="181" t="str">
        <f>IF('Dépenses rémunération au réel'!$K46="","",'Dépenses rémunération au réel'!$K46)</f>
        <v/>
      </c>
      <c r="L46" s="189" t="str">
        <f>IF('Dépenses rémunération au réel'!$L46="","",'Dépenses rémunération au réel'!$L46)</f>
        <v/>
      </c>
      <c r="M46" s="204" t="str">
        <f>IF('Dépenses rémunération au réel'!$M46=0,"",'Dépenses rémunération au réel'!$M46)</f>
        <v/>
      </c>
      <c r="N46" s="180"/>
      <c r="O46" s="323" t="str">
        <f t="shared" si="1"/>
        <v/>
      </c>
      <c r="P46" s="323" t="str">
        <f t="shared" si="2"/>
        <v/>
      </c>
      <c r="Q46" s="180"/>
      <c r="R46" s="325"/>
      <c r="S46" s="325"/>
      <c r="T46" s="132" t="str">
        <f t="shared" si="5"/>
        <v/>
      </c>
      <c r="U46" s="342"/>
      <c r="V46" s="182"/>
      <c r="W46" s="709" t="str">
        <f t="shared" si="6"/>
        <v/>
      </c>
      <c r="X46" s="198" t="str">
        <f t="shared" si="3"/>
        <v/>
      </c>
      <c r="Y46" s="710" t="str">
        <f>IF(AND(OR(N46="KO",M46&lt;&gt;""),OR(N46="",O46="",P46="")),Listes!$A$68,IF(AND(M46&lt;T46,V46=""),Listes!$A$70,IF(AND(M46&lt;&gt;"",T46&lt;M46,U46=""),Listes!$A$72,IF(AND(Z46="",OR(N46&lt;&gt;"",O46&lt;&gt;"",P46&lt;&gt;"",Q46&lt;&gt;"",R46&lt;&gt;"",S46&lt;&gt;"")),Listes!$A$73,""))))</f>
        <v/>
      </c>
      <c r="Z46" s="277"/>
      <c r="AA46" s="146">
        <f t="shared" si="4"/>
        <v>0</v>
      </c>
    </row>
    <row r="47" spans="1:27" ht="16.149999999999999" customHeight="1" x14ac:dyDescent="0.25">
      <c r="A47" s="121">
        <v>41</v>
      </c>
      <c r="B47" s="195" t="str">
        <f>IF('Dépenses rémunération au réel'!$B47="","",'Dépenses rémunération au réel'!$B47)</f>
        <v/>
      </c>
      <c r="C47" s="195" t="str">
        <f>IF('Dépenses rémunération au réel'!$C47="","",'Dépenses rémunération au réel'!$C47)</f>
        <v/>
      </c>
      <c r="D47" s="196" t="str">
        <f>IF('Dépenses rémunération au réel'!$D47="","",'Dépenses rémunération au réel'!$D47)</f>
        <v/>
      </c>
      <c r="E47" s="118" t="str">
        <f>IF('Dépenses rémunération au réel'!$E47="","",'Dépenses rémunération au réel'!$E47)</f>
        <v/>
      </c>
      <c r="F47" s="118" t="str">
        <f>IF('Dépenses rémunération au réel'!$F47="","",'Dépenses rémunération au réel'!$F47)</f>
        <v/>
      </c>
      <c r="G47" s="118" t="str">
        <f>IF('Dépenses rémunération au réel'!$G47="","",'Dépenses rémunération au réel'!$G47)</f>
        <v/>
      </c>
      <c r="H47" s="282" t="str">
        <f>IF('Dépenses rémunération au réel'!$H47="","",'Dépenses rémunération au réel'!$H47)</f>
        <v/>
      </c>
      <c r="I47" s="282" t="str">
        <f>IF('Dépenses rémunération au réel'!$I47="","",'Dépenses rémunération au réel'!$I47)</f>
        <v/>
      </c>
      <c r="J47" s="131" t="str">
        <f>IF('Dépenses rémunération au réel'!$J47="","",'Dépenses rémunération au réel'!$J47)</f>
        <v/>
      </c>
      <c r="K47" s="181" t="str">
        <f>IF('Dépenses rémunération au réel'!$K47="","",'Dépenses rémunération au réel'!$K47)</f>
        <v/>
      </c>
      <c r="L47" s="189" t="str">
        <f>IF('Dépenses rémunération au réel'!$L47="","",'Dépenses rémunération au réel'!$L47)</f>
        <v/>
      </c>
      <c r="M47" s="204" t="str">
        <f>IF('Dépenses rémunération au réel'!$M47=0,"",'Dépenses rémunération au réel'!$M47)</f>
        <v/>
      </c>
      <c r="N47" s="180"/>
      <c r="O47" s="323" t="str">
        <f t="shared" si="1"/>
        <v/>
      </c>
      <c r="P47" s="323" t="str">
        <f t="shared" si="2"/>
        <v/>
      </c>
      <c r="Q47" s="180"/>
      <c r="R47" s="325"/>
      <c r="S47" s="325"/>
      <c r="T47" s="132" t="str">
        <f t="shared" si="5"/>
        <v/>
      </c>
      <c r="U47" s="342"/>
      <c r="V47" s="182"/>
      <c r="W47" s="709" t="str">
        <f t="shared" si="6"/>
        <v/>
      </c>
      <c r="X47" s="198" t="str">
        <f t="shared" si="3"/>
        <v/>
      </c>
      <c r="Y47" s="710" t="str">
        <f>IF(AND(OR(N47="KO",M47&lt;&gt;""),OR(N47="",O47="",P47="")),Listes!$A$68,IF(AND(M47&lt;T47,V47=""),Listes!$A$70,IF(AND(M47&lt;&gt;"",T47&lt;M47,U47=""),Listes!$A$72,IF(AND(Z47="",OR(N47&lt;&gt;"",O47&lt;&gt;"",P47&lt;&gt;"",Q47&lt;&gt;"",R47&lt;&gt;"",S47&lt;&gt;"")),Listes!$A$73,""))))</f>
        <v/>
      </c>
      <c r="Z47" s="277"/>
      <c r="AA47" s="146">
        <f t="shared" si="4"/>
        <v>0</v>
      </c>
    </row>
    <row r="48" spans="1:27" ht="16.149999999999999" customHeight="1" x14ac:dyDescent="0.25">
      <c r="A48" s="121">
        <v>42</v>
      </c>
      <c r="B48" s="195" t="str">
        <f>IF('Dépenses rémunération au réel'!$B48="","",'Dépenses rémunération au réel'!$B48)</f>
        <v/>
      </c>
      <c r="C48" s="195" t="str">
        <f>IF('Dépenses rémunération au réel'!$C48="","",'Dépenses rémunération au réel'!$C48)</f>
        <v/>
      </c>
      <c r="D48" s="196" t="str">
        <f>IF('Dépenses rémunération au réel'!$D48="","",'Dépenses rémunération au réel'!$D48)</f>
        <v/>
      </c>
      <c r="E48" s="118" t="str">
        <f>IF('Dépenses rémunération au réel'!$E48="","",'Dépenses rémunération au réel'!$E48)</f>
        <v/>
      </c>
      <c r="F48" s="118" t="str">
        <f>IF('Dépenses rémunération au réel'!$F48="","",'Dépenses rémunération au réel'!$F48)</f>
        <v/>
      </c>
      <c r="G48" s="118" t="str">
        <f>IF('Dépenses rémunération au réel'!$G48="","",'Dépenses rémunération au réel'!$G48)</f>
        <v/>
      </c>
      <c r="H48" s="282" t="str">
        <f>IF('Dépenses rémunération au réel'!$H48="","",'Dépenses rémunération au réel'!$H48)</f>
        <v/>
      </c>
      <c r="I48" s="282" t="str">
        <f>IF('Dépenses rémunération au réel'!$I48="","",'Dépenses rémunération au réel'!$I48)</f>
        <v/>
      </c>
      <c r="J48" s="131" t="str">
        <f>IF('Dépenses rémunération au réel'!$J48="","",'Dépenses rémunération au réel'!$J48)</f>
        <v/>
      </c>
      <c r="K48" s="181" t="str">
        <f>IF('Dépenses rémunération au réel'!$K48="","",'Dépenses rémunération au réel'!$K48)</f>
        <v/>
      </c>
      <c r="L48" s="189" t="str">
        <f>IF('Dépenses rémunération au réel'!$L48="","",'Dépenses rémunération au réel'!$L48)</f>
        <v/>
      </c>
      <c r="M48" s="204" t="str">
        <f>IF('Dépenses rémunération au réel'!$M48=0,"",'Dépenses rémunération au réel'!$M48)</f>
        <v/>
      </c>
      <c r="N48" s="180"/>
      <c r="O48" s="323" t="str">
        <f t="shared" si="1"/>
        <v/>
      </c>
      <c r="P48" s="323" t="str">
        <f t="shared" si="2"/>
        <v/>
      </c>
      <c r="Q48" s="180"/>
      <c r="R48" s="325"/>
      <c r="S48" s="325"/>
      <c r="T48" s="132" t="str">
        <f t="shared" si="5"/>
        <v/>
      </c>
      <c r="U48" s="342"/>
      <c r="V48" s="182"/>
      <c r="W48" s="709" t="str">
        <f t="shared" si="6"/>
        <v/>
      </c>
      <c r="X48" s="198" t="str">
        <f t="shared" si="3"/>
        <v/>
      </c>
      <c r="Y48" s="710" t="str">
        <f>IF(AND(OR(N48="KO",M48&lt;&gt;""),OR(N48="",O48="",P48="")),Listes!$A$68,IF(AND(M48&lt;T48,V48=""),Listes!$A$70,IF(AND(M48&lt;&gt;"",T48&lt;M48,U48=""),Listes!$A$72,IF(AND(Z48="",OR(N48&lt;&gt;"",O48&lt;&gt;"",P48&lt;&gt;"",Q48&lt;&gt;"",R48&lt;&gt;"",S48&lt;&gt;"")),Listes!$A$73,""))))</f>
        <v/>
      </c>
      <c r="Z48" s="277"/>
      <c r="AA48" s="146">
        <f t="shared" si="4"/>
        <v>0</v>
      </c>
    </row>
    <row r="49" spans="1:27" ht="16.149999999999999" customHeight="1" x14ac:dyDescent="0.25">
      <c r="A49" s="121">
        <v>43</v>
      </c>
      <c r="B49" s="195" t="str">
        <f>IF('Dépenses rémunération au réel'!$B49="","",'Dépenses rémunération au réel'!$B49)</f>
        <v/>
      </c>
      <c r="C49" s="195" t="str">
        <f>IF('Dépenses rémunération au réel'!$C49="","",'Dépenses rémunération au réel'!$C49)</f>
        <v/>
      </c>
      <c r="D49" s="196" t="str">
        <f>IF('Dépenses rémunération au réel'!$D49="","",'Dépenses rémunération au réel'!$D49)</f>
        <v/>
      </c>
      <c r="E49" s="118" t="str">
        <f>IF('Dépenses rémunération au réel'!$E49="","",'Dépenses rémunération au réel'!$E49)</f>
        <v/>
      </c>
      <c r="F49" s="118" t="str">
        <f>IF('Dépenses rémunération au réel'!$F49="","",'Dépenses rémunération au réel'!$F49)</f>
        <v/>
      </c>
      <c r="G49" s="118" t="str">
        <f>IF('Dépenses rémunération au réel'!$G49="","",'Dépenses rémunération au réel'!$G49)</f>
        <v/>
      </c>
      <c r="H49" s="282" t="str">
        <f>IF('Dépenses rémunération au réel'!$H49="","",'Dépenses rémunération au réel'!$H49)</f>
        <v/>
      </c>
      <c r="I49" s="282" t="str">
        <f>IF('Dépenses rémunération au réel'!$I49="","",'Dépenses rémunération au réel'!$I49)</f>
        <v/>
      </c>
      <c r="J49" s="131" t="str">
        <f>IF('Dépenses rémunération au réel'!$J49="","",'Dépenses rémunération au réel'!$J49)</f>
        <v/>
      </c>
      <c r="K49" s="181" t="str">
        <f>IF('Dépenses rémunération au réel'!$K49="","",'Dépenses rémunération au réel'!$K49)</f>
        <v/>
      </c>
      <c r="L49" s="189" t="str">
        <f>IF('Dépenses rémunération au réel'!$L49="","",'Dépenses rémunération au réel'!$L49)</f>
        <v/>
      </c>
      <c r="M49" s="204" t="str">
        <f>IF('Dépenses rémunération au réel'!$M49=0,"",'Dépenses rémunération au réel'!$M49)</f>
        <v/>
      </c>
      <c r="N49" s="180"/>
      <c r="O49" s="323" t="str">
        <f t="shared" si="1"/>
        <v/>
      </c>
      <c r="P49" s="323" t="str">
        <f t="shared" si="2"/>
        <v/>
      </c>
      <c r="Q49" s="180"/>
      <c r="R49" s="325"/>
      <c r="S49" s="325"/>
      <c r="T49" s="132" t="str">
        <f t="shared" si="5"/>
        <v/>
      </c>
      <c r="U49" s="342"/>
      <c r="V49" s="182"/>
      <c r="W49" s="709" t="str">
        <f t="shared" si="6"/>
        <v/>
      </c>
      <c r="X49" s="198" t="str">
        <f t="shared" si="3"/>
        <v/>
      </c>
      <c r="Y49" s="710" t="str">
        <f>IF(AND(OR(N49="KO",M49&lt;&gt;""),OR(N49="",O49="",P49="")),Listes!$A$68,IF(AND(M49&lt;T49,V49=""),Listes!$A$70,IF(AND(M49&lt;&gt;"",T49&lt;M49,U49=""),Listes!$A$72,IF(AND(Z49="",OR(N49&lt;&gt;"",O49&lt;&gt;"",P49&lt;&gt;"",Q49&lt;&gt;"",R49&lt;&gt;"",S49&lt;&gt;"")),Listes!$A$73,""))))</f>
        <v/>
      </c>
      <c r="Z49" s="277"/>
      <c r="AA49" s="146">
        <f t="shared" si="4"/>
        <v>0</v>
      </c>
    </row>
    <row r="50" spans="1:27" ht="16.149999999999999" customHeight="1" x14ac:dyDescent="0.25">
      <c r="A50" s="121">
        <v>44</v>
      </c>
      <c r="B50" s="195" t="str">
        <f>IF('Dépenses rémunération au réel'!$B50="","",'Dépenses rémunération au réel'!$B50)</f>
        <v/>
      </c>
      <c r="C50" s="195" t="str">
        <f>IF('Dépenses rémunération au réel'!$C50="","",'Dépenses rémunération au réel'!$C50)</f>
        <v/>
      </c>
      <c r="D50" s="196" t="str">
        <f>IF('Dépenses rémunération au réel'!$D50="","",'Dépenses rémunération au réel'!$D50)</f>
        <v/>
      </c>
      <c r="E50" s="118" t="str">
        <f>IF('Dépenses rémunération au réel'!$E50="","",'Dépenses rémunération au réel'!$E50)</f>
        <v/>
      </c>
      <c r="F50" s="118" t="str">
        <f>IF('Dépenses rémunération au réel'!$F50="","",'Dépenses rémunération au réel'!$F50)</f>
        <v/>
      </c>
      <c r="G50" s="118" t="str">
        <f>IF('Dépenses rémunération au réel'!$G50="","",'Dépenses rémunération au réel'!$G50)</f>
        <v/>
      </c>
      <c r="H50" s="282" t="str">
        <f>IF('Dépenses rémunération au réel'!$H50="","",'Dépenses rémunération au réel'!$H50)</f>
        <v/>
      </c>
      <c r="I50" s="282" t="str">
        <f>IF('Dépenses rémunération au réel'!$I50="","",'Dépenses rémunération au réel'!$I50)</f>
        <v/>
      </c>
      <c r="J50" s="131" t="str">
        <f>IF('Dépenses rémunération au réel'!$J50="","",'Dépenses rémunération au réel'!$J50)</f>
        <v/>
      </c>
      <c r="K50" s="181" t="str">
        <f>IF('Dépenses rémunération au réel'!$K50="","",'Dépenses rémunération au réel'!$K50)</f>
        <v/>
      </c>
      <c r="L50" s="189" t="str">
        <f>IF('Dépenses rémunération au réel'!$L50="","",'Dépenses rémunération au réel'!$L50)</f>
        <v/>
      </c>
      <c r="M50" s="204" t="str">
        <f>IF('Dépenses rémunération au réel'!$M50=0,"",'Dépenses rémunération au réel'!$M50)</f>
        <v/>
      </c>
      <c r="N50" s="180"/>
      <c r="O50" s="323" t="str">
        <f t="shared" si="1"/>
        <v/>
      </c>
      <c r="P50" s="323" t="str">
        <f t="shared" si="2"/>
        <v/>
      </c>
      <c r="Q50" s="180"/>
      <c r="R50" s="325"/>
      <c r="S50" s="325"/>
      <c r="T50" s="132" t="str">
        <f t="shared" si="5"/>
        <v/>
      </c>
      <c r="U50" s="342"/>
      <c r="V50" s="182"/>
      <c r="W50" s="709" t="str">
        <f t="shared" si="6"/>
        <v/>
      </c>
      <c r="X50" s="198" t="str">
        <f t="shared" si="3"/>
        <v/>
      </c>
      <c r="Y50" s="710" t="str">
        <f>IF(AND(OR(N50="KO",M50&lt;&gt;""),OR(N50="",O50="",P50="")),Listes!$A$68,IF(AND(M50&lt;T50,V50=""),Listes!$A$70,IF(AND(M50&lt;&gt;"",T50&lt;M50,U50=""),Listes!$A$72,IF(AND(Z50="",OR(N50&lt;&gt;"",O50&lt;&gt;"",P50&lt;&gt;"",Q50&lt;&gt;"",R50&lt;&gt;"",S50&lt;&gt;"")),Listes!$A$73,""))))</f>
        <v/>
      </c>
      <c r="Z50" s="277"/>
      <c r="AA50" s="146">
        <f t="shared" si="4"/>
        <v>0</v>
      </c>
    </row>
    <row r="51" spans="1:27" ht="16.149999999999999" customHeight="1" x14ac:dyDescent="0.25">
      <c r="A51" s="121">
        <v>45</v>
      </c>
      <c r="B51" s="195" t="str">
        <f>IF('Dépenses rémunération au réel'!$B51="","",'Dépenses rémunération au réel'!$B51)</f>
        <v/>
      </c>
      <c r="C51" s="195" t="str">
        <f>IF('Dépenses rémunération au réel'!$C51="","",'Dépenses rémunération au réel'!$C51)</f>
        <v/>
      </c>
      <c r="D51" s="196" t="str">
        <f>IF('Dépenses rémunération au réel'!$D51="","",'Dépenses rémunération au réel'!$D51)</f>
        <v/>
      </c>
      <c r="E51" s="118" t="str">
        <f>IF('Dépenses rémunération au réel'!$E51="","",'Dépenses rémunération au réel'!$E51)</f>
        <v/>
      </c>
      <c r="F51" s="118" t="str">
        <f>IF('Dépenses rémunération au réel'!$F51="","",'Dépenses rémunération au réel'!$F51)</f>
        <v/>
      </c>
      <c r="G51" s="118" t="str">
        <f>IF('Dépenses rémunération au réel'!$G51="","",'Dépenses rémunération au réel'!$G51)</f>
        <v/>
      </c>
      <c r="H51" s="282" t="str">
        <f>IF('Dépenses rémunération au réel'!$H51="","",'Dépenses rémunération au réel'!$H51)</f>
        <v/>
      </c>
      <c r="I51" s="282" t="str">
        <f>IF('Dépenses rémunération au réel'!$I51="","",'Dépenses rémunération au réel'!$I51)</f>
        <v/>
      </c>
      <c r="J51" s="131" t="str">
        <f>IF('Dépenses rémunération au réel'!$J51="","",'Dépenses rémunération au réel'!$J51)</f>
        <v/>
      </c>
      <c r="K51" s="181" t="str">
        <f>IF('Dépenses rémunération au réel'!$K51="","",'Dépenses rémunération au réel'!$K51)</f>
        <v/>
      </c>
      <c r="L51" s="189" t="str">
        <f>IF('Dépenses rémunération au réel'!$L51="","",'Dépenses rémunération au réel'!$L51)</f>
        <v/>
      </c>
      <c r="M51" s="204" t="str">
        <f>IF('Dépenses rémunération au réel'!$M51=0,"",'Dépenses rémunération au réel'!$M51)</f>
        <v/>
      </c>
      <c r="N51" s="180"/>
      <c r="O51" s="323" t="str">
        <f t="shared" si="1"/>
        <v/>
      </c>
      <c r="P51" s="323" t="str">
        <f t="shared" si="2"/>
        <v/>
      </c>
      <c r="Q51" s="180"/>
      <c r="R51" s="325"/>
      <c r="S51" s="325"/>
      <c r="T51" s="132" t="str">
        <f t="shared" si="5"/>
        <v/>
      </c>
      <c r="U51" s="342"/>
      <c r="V51" s="182"/>
      <c r="W51" s="709" t="str">
        <f t="shared" si="6"/>
        <v/>
      </c>
      <c r="X51" s="198" t="str">
        <f t="shared" si="3"/>
        <v/>
      </c>
      <c r="Y51" s="710" t="str">
        <f>IF(AND(OR(N51="KO",M51&lt;&gt;""),OR(N51="",O51="",P51="")),Listes!$A$68,IF(AND(M51&lt;T51,V51=""),Listes!$A$70,IF(AND(M51&lt;&gt;"",T51&lt;M51,U51=""),Listes!$A$72,IF(AND(Z51="",OR(N51&lt;&gt;"",O51&lt;&gt;"",P51&lt;&gt;"",Q51&lt;&gt;"",R51&lt;&gt;"",S51&lt;&gt;"")),Listes!$A$73,""))))</f>
        <v/>
      </c>
      <c r="Z51" s="277"/>
      <c r="AA51" s="146">
        <f t="shared" si="4"/>
        <v>0</v>
      </c>
    </row>
    <row r="52" spans="1:27" ht="16.149999999999999" customHeight="1" x14ac:dyDescent="0.25">
      <c r="A52" s="121">
        <v>46</v>
      </c>
      <c r="B52" s="195" t="str">
        <f>IF('Dépenses rémunération au réel'!$B52="","",'Dépenses rémunération au réel'!$B52)</f>
        <v/>
      </c>
      <c r="C52" s="195" t="str">
        <f>IF('Dépenses rémunération au réel'!$C52="","",'Dépenses rémunération au réel'!$C52)</f>
        <v/>
      </c>
      <c r="D52" s="196" t="str">
        <f>IF('Dépenses rémunération au réel'!$D52="","",'Dépenses rémunération au réel'!$D52)</f>
        <v/>
      </c>
      <c r="E52" s="118" t="str">
        <f>IF('Dépenses rémunération au réel'!$E52="","",'Dépenses rémunération au réel'!$E52)</f>
        <v/>
      </c>
      <c r="F52" s="118" t="str">
        <f>IF('Dépenses rémunération au réel'!$F52="","",'Dépenses rémunération au réel'!$F52)</f>
        <v/>
      </c>
      <c r="G52" s="118" t="str">
        <f>IF('Dépenses rémunération au réel'!$G52="","",'Dépenses rémunération au réel'!$G52)</f>
        <v/>
      </c>
      <c r="H52" s="282" t="str">
        <f>IF('Dépenses rémunération au réel'!$H52="","",'Dépenses rémunération au réel'!$H52)</f>
        <v/>
      </c>
      <c r="I52" s="282" t="str">
        <f>IF('Dépenses rémunération au réel'!$I52="","",'Dépenses rémunération au réel'!$I52)</f>
        <v/>
      </c>
      <c r="J52" s="131" t="str">
        <f>IF('Dépenses rémunération au réel'!$J52="","",'Dépenses rémunération au réel'!$J52)</f>
        <v/>
      </c>
      <c r="K52" s="181" t="str">
        <f>IF('Dépenses rémunération au réel'!$K52="","",'Dépenses rémunération au réel'!$K52)</f>
        <v/>
      </c>
      <c r="L52" s="189" t="str">
        <f>IF('Dépenses rémunération au réel'!$L52="","",'Dépenses rémunération au réel'!$L52)</f>
        <v/>
      </c>
      <c r="M52" s="204" t="str">
        <f>IF('Dépenses rémunération au réel'!$M52=0,"",'Dépenses rémunération au réel'!$M52)</f>
        <v/>
      </c>
      <c r="N52" s="180"/>
      <c r="O52" s="323" t="str">
        <f t="shared" si="1"/>
        <v/>
      </c>
      <c r="P52" s="323" t="str">
        <f t="shared" si="2"/>
        <v/>
      </c>
      <c r="Q52" s="180"/>
      <c r="R52" s="325"/>
      <c r="S52" s="325"/>
      <c r="T52" s="132" t="str">
        <f t="shared" si="5"/>
        <v/>
      </c>
      <c r="U52" s="342"/>
      <c r="V52" s="182"/>
      <c r="W52" s="709" t="str">
        <f t="shared" si="6"/>
        <v/>
      </c>
      <c r="X52" s="198" t="str">
        <f t="shared" si="3"/>
        <v/>
      </c>
      <c r="Y52" s="710" t="str">
        <f>IF(AND(OR(N52="KO",M52&lt;&gt;""),OR(N52="",O52="",P52="")),Listes!$A$68,IF(AND(M52&lt;T52,V52=""),Listes!$A$70,IF(AND(M52&lt;&gt;"",T52&lt;M52,U52=""),Listes!$A$72,IF(AND(Z52="",OR(N52&lt;&gt;"",O52&lt;&gt;"",P52&lt;&gt;"",Q52&lt;&gt;"",R52&lt;&gt;"",S52&lt;&gt;"")),Listes!$A$73,""))))</f>
        <v/>
      </c>
      <c r="Z52" s="277"/>
      <c r="AA52" s="146">
        <f t="shared" si="4"/>
        <v>0</v>
      </c>
    </row>
    <row r="53" spans="1:27" ht="16.149999999999999" customHeight="1" x14ac:dyDescent="0.25">
      <c r="A53" s="121">
        <v>47</v>
      </c>
      <c r="B53" s="195" t="str">
        <f>IF('Dépenses rémunération au réel'!$B53="","",'Dépenses rémunération au réel'!$B53)</f>
        <v/>
      </c>
      <c r="C53" s="195" t="str">
        <f>IF('Dépenses rémunération au réel'!$C53="","",'Dépenses rémunération au réel'!$C53)</f>
        <v/>
      </c>
      <c r="D53" s="196" t="str">
        <f>IF('Dépenses rémunération au réel'!$D53="","",'Dépenses rémunération au réel'!$D53)</f>
        <v/>
      </c>
      <c r="E53" s="118" t="str">
        <f>IF('Dépenses rémunération au réel'!$E53="","",'Dépenses rémunération au réel'!$E53)</f>
        <v/>
      </c>
      <c r="F53" s="118" t="str">
        <f>IF('Dépenses rémunération au réel'!$F53="","",'Dépenses rémunération au réel'!$F53)</f>
        <v/>
      </c>
      <c r="G53" s="118" t="str">
        <f>IF('Dépenses rémunération au réel'!$G53="","",'Dépenses rémunération au réel'!$G53)</f>
        <v/>
      </c>
      <c r="H53" s="282" t="str">
        <f>IF('Dépenses rémunération au réel'!$H53="","",'Dépenses rémunération au réel'!$H53)</f>
        <v/>
      </c>
      <c r="I53" s="282" t="str">
        <f>IF('Dépenses rémunération au réel'!$I53="","",'Dépenses rémunération au réel'!$I53)</f>
        <v/>
      </c>
      <c r="J53" s="131" t="str">
        <f>IF('Dépenses rémunération au réel'!$J53="","",'Dépenses rémunération au réel'!$J53)</f>
        <v/>
      </c>
      <c r="K53" s="181" t="str">
        <f>IF('Dépenses rémunération au réel'!$K53="","",'Dépenses rémunération au réel'!$K53)</f>
        <v/>
      </c>
      <c r="L53" s="189" t="str">
        <f>IF('Dépenses rémunération au réel'!$L53="","",'Dépenses rémunération au réel'!$L53)</f>
        <v/>
      </c>
      <c r="M53" s="204" t="str">
        <f>IF('Dépenses rémunération au réel'!$M53=0,"",'Dépenses rémunération au réel'!$M53)</f>
        <v/>
      </c>
      <c r="N53" s="180"/>
      <c r="O53" s="323" t="str">
        <f t="shared" si="1"/>
        <v/>
      </c>
      <c r="P53" s="323" t="str">
        <f t="shared" si="2"/>
        <v/>
      </c>
      <c r="Q53" s="180"/>
      <c r="R53" s="325"/>
      <c r="S53" s="325"/>
      <c r="T53" s="132" t="str">
        <f t="shared" si="5"/>
        <v/>
      </c>
      <c r="U53" s="342"/>
      <c r="V53" s="182"/>
      <c r="W53" s="709" t="str">
        <f t="shared" si="6"/>
        <v/>
      </c>
      <c r="X53" s="198" t="str">
        <f t="shared" si="3"/>
        <v/>
      </c>
      <c r="Y53" s="710" t="str">
        <f>IF(AND(OR(N53="KO",M53&lt;&gt;""),OR(N53="",O53="",P53="")),Listes!$A$68,IF(AND(M53&lt;T53,V53=""),Listes!$A$70,IF(AND(M53&lt;&gt;"",T53&lt;M53,U53=""),Listes!$A$72,IF(AND(Z53="",OR(N53&lt;&gt;"",O53&lt;&gt;"",P53&lt;&gt;"",Q53&lt;&gt;"",R53&lt;&gt;"",S53&lt;&gt;"")),Listes!$A$73,""))))</f>
        <v/>
      </c>
      <c r="Z53" s="277"/>
      <c r="AA53" s="146">
        <f t="shared" si="4"/>
        <v>0</v>
      </c>
    </row>
    <row r="54" spans="1:27" ht="16.149999999999999" customHeight="1" x14ac:dyDescent="0.25">
      <c r="A54" s="121">
        <v>48</v>
      </c>
      <c r="B54" s="195" t="str">
        <f>IF('Dépenses rémunération au réel'!$B54="","",'Dépenses rémunération au réel'!$B54)</f>
        <v/>
      </c>
      <c r="C54" s="195" t="str">
        <f>IF('Dépenses rémunération au réel'!$C54="","",'Dépenses rémunération au réel'!$C54)</f>
        <v/>
      </c>
      <c r="D54" s="196" t="str">
        <f>IF('Dépenses rémunération au réel'!$D54="","",'Dépenses rémunération au réel'!$D54)</f>
        <v/>
      </c>
      <c r="E54" s="118" t="str">
        <f>IF('Dépenses rémunération au réel'!$E54="","",'Dépenses rémunération au réel'!$E54)</f>
        <v/>
      </c>
      <c r="F54" s="118" t="str">
        <f>IF('Dépenses rémunération au réel'!$F54="","",'Dépenses rémunération au réel'!$F54)</f>
        <v/>
      </c>
      <c r="G54" s="118" t="str">
        <f>IF('Dépenses rémunération au réel'!$G54="","",'Dépenses rémunération au réel'!$G54)</f>
        <v/>
      </c>
      <c r="H54" s="282" t="str">
        <f>IF('Dépenses rémunération au réel'!$H54="","",'Dépenses rémunération au réel'!$H54)</f>
        <v/>
      </c>
      <c r="I54" s="282" t="str">
        <f>IF('Dépenses rémunération au réel'!$I54="","",'Dépenses rémunération au réel'!$I54)</f>
        <v/>
      </c>
      <c r="J54" s="131" t="str">
        <f>IF('Dépenses rémunération au réel'!$J54="","",'Dépenses rémunération au réel'!$J54)</f>
        <v/>
      </c>
      <c r="K54" s="181" t="str">
        <f>IF('Dépenses rémunération au réel'!$K54="","",'Dépenses rémunération au réel'!$K54)</f>
        <v/>
      </c>
      <c r="L54" s="189" t="str">
        <f>IF('Dépenses rémunération au réel'!$L54="","",'Dépenses rémunération au réel'!$L54)</f>
        <v/>
      </c>
      <c r="M54" s="204" t="str">
        <f>IF('Dépenses rémunération au réel'!$M54=0,"",'Dépenses rémunération au réel'!$M54)</f>
        <v/>
      </c>
      <c r="N54" s="180"/>
      <c r="O54" s="323" t="str">
        <f t="shared" si="1"/>
        <v/>
      </c>
      <c r="P54" s="323" t="str">
        <f t="shared" si="2"/>
        <v/>
      </c>
      <c r="Q54" s="180"/>
      <c r="R54" s="325"/>
      <c r="S54" s="325"/>
      <c r="T54" s="132" t="str">
        <f t="shared" si="5"/>
        <v/>
      </c>
      <c r="U54" s="342"/>
      <c r="V54" s="182"/>
      <c r="W54" s="709" t="str">
        <f t="shared" si="6"/>
        <v/>
      </c>
      <c r="X54" s="198" t="str">
        <f t="shared" si="3"/>
        <v/>
      </c>
      <c r="Y54" s="710" t="str">
        <f>IF(AND(OR(N54="KO",M54&lt;&gt;""),OR(N54="",O54="",P54="")),Listes!$A$68,IF(AND(M54&lt;T54,V54=""),Listes!$A$70,IF(AND(M54&lt;&gt;"",T54&lt;M54,U54=""),Listes!$A$72,IF(AND(Z54="",OR(N54&lt;&gt;"",O54&lt;&gt;"",P54&lt;&gt;"",Q54&lt;&gt;"",R54&lt;&gt;"",S54&lt;&gt;"")),Listes!$A$73,""))))</f>
        <v/>
      </c>
      <c r="Z54" s="277"/>
      <c r="AA54" s="146">
        <f t="shared" si="4"/>
        <v>0</v>
      </c>
    </row>
    <row r="55" spans="1:27" ht="16.149999999999999" customHeight="1" x14ac:dyDescent="0.25">
      <c r="A55" s="121">
        <v>49</v>
      </c>
      <c r="B55" s="195" t="str">
        <f>IF('Dépenses rémunération au réel'!$B55="","",'Dépenses rémunération au réel'!$B55)</f>
        <v/>
      </c>
      <c r="C55" s="195" t="str">
        <f>IF('Dépenses rémunération au réel'!$C55="","",'Dépenses rémunération au réel'!$C55)</f>
        <v/>
      </c>
      <c r="D55" s="196" t="str">
        <f>IF('Dépenses rémunération au réel'!$D55="","",'Dépenses rémunération au réel'!$D55)</f>
        <v/>
      </c>
      <c r="E55" s="118" t="str">
        <f>IF('Dépenses rémunération au réel'!$E55="","",'Dépenses rémunération au réel'!$E55)</f>
        <v/>
      </c>
      <c r="F55" s="118" t="str">
        <f>IF('Dépenses rémunération au réel'!$F55="","",'Dépenses rémunération au réel'!$F55)</f>
        <v/>
      </c>
      <c r="G55" s="118" t="str">
        <f>IF('Dépenses rémunération au réel'!$G55="","",'Dépenses rémunération au réel'!$G55)</f>
        <v/>
      </c>
      <c r="H55" s="282" t="str">
        <f>IF('Dépenses rémunération au réel'!$H55="","",'Dépenses rémunération au réel'!$H55)</f>
        <v/>
      </c>
      <c r="I55" s="282" t="str">
        <f>IF('Dépenses rémunération au réel'!$I55="","",'Dépenses rémunération au réel'!$I55)</f>
        <v/>
      </c>
      <c r="J55" s="131" t="str">
        <f>IF('Dépenses rémunération au réel'!$J55="","",'Dépenses rémunération au réel'!$J55)</f>
        <v/>
      </c>
      <c r="K55" s="181" t="str">
        <f>IF('Dépenses rémunération au réel'!$K55="","",'Dépenses rémunération au réel'!$K55)</f>
        <v/>
      </c>
      <c r="L55" s="189" t="str">
        <f>IF('Dépenses rémunération au réel'!$L55="","",'Dépenses rémunération au réel'!$L55)</f>
        <v/>
      </c>
      <c r="M55" s="204" t="str">
        <f>IF('Dépenses rémunération au réel'!$M55=0,"",'Dépenses rémunération au réel'!$M55)</f>
        <v/>
      </c>
      <c r="N55" s="180"/>
      <c r="O55" s="323" t="str">
        <f t="shared" si="1"/>
        <v/>
      </c>
      <c r="P55" s="323" t="str">
        <f t="shared" si="2"/>
        <v/>
      </c>
      <c r="Q55" s="180"/>
      <c r="R55" s="325"/>
      <c r="S55" s="325"/>
      <c r="T55" s="132" t="str">
        <f t="shared" si="5"/>
        <v/>
      </c>
      <c r="U55" s="342"/>
      <c r="V55" s="182"/>
      <c r="W55" s="709" t="str">
        <f t="shared" si="6"/>
        <v/>
      </c>
      <c r="X55" s="198" t="str">
        <f t="shared" si="3"/>
        <v/>
      </c>
      <c r="Y55" s="710" t="str">
        <f>IF(AND(OR(N55="KO",M55&lt;&gt;""),OR(N55="",O55="",P55="")),Listes!$A$68,IF(AND(M55&lt;T55,V55=""),Listes!$A$70,IF(AND(M55&lt;&gt;"",T55&lt;M55,U55=""),Listes!$A$72,IF(AND(Z55="",OR(N55&lt;&gt;"",O55&lt;&gt;"",P55&lt;&gt;"",Q55&lt;&gt;"",R55&lt;&gt;"",S55&lt;&gt;"")),Listes!$A$73,""))))</f>
        <v/>
      </c>
      <c r="Z55" s="277"/>
      <c r="AA55" s="146">
        <f t="shared" si="4"/>
        <v>0</v>
      </c>
    </row>
    <row r="56" spans="1:27" ht="16.149999999999999" customHeight="1" x14ac:dyDescent="0.25">
      <c r="A56" s="121">
        <v>50</v>
      </c>
      <c r="B56" s="195" t="str">
        <f>IF('Dépenses rémunération au réel'!$B56="","",'Dépenses rémunération au réel'!$B56)</f>
        <v/>
      </c>
      <c r="C56" s="195" t="str">
        <f>IF('Dépenses rémunération au réel'!$C56="","",'Dépenses rémunération au réel'!$C56)</f>
        <v/>
      </c>
      <c r="D56" s="196" t="str">
        <f>IF('Dépenses rémunération au réel'!$D56="","",'Dépenses rémunération au réel'!$D56)</f>
        <v/>
      </c>
      <c r="E56" s="118" t="str">
        <f>IF('Dépenses rémunération au réel'!$E56="","",'Dépenses rémunération au réel'!$E56)</f>
        <v/>
      </c>
      <c r="F56" s="118" t="str">
        <f>IF('Dépenses rémunération au réel'!$F56="","",'Dépenses rémunération au réel'!$F56)</f>
        <v/>
      </c>
      <c r="G56" s="118" t="str">
        <f>IF('Dépenses rémunération au réel'!$G56="","",'Dépenses rémunération au réel'!$G56)</f>
        <v/>
      </c>
      <c r="H56" s="282" t="str">
        <f>IF('Dépenses rémunération au réel'!$H56="","",'Dépenses rémunération au réel'!$H56)</f>
        <v/>
      </c>
      <c r="I56" s="282" t="str">
        <f>IF('Dépenses rémunération au réel'!$I56="","",'Dépenses rémunération au réel'!$I56)</f>
        <v/>
      </c>
      <c r="J56" s="131" t="str">
        <f>IF('Dépenses rémunération au réel'!$J56="","",'Dépenses rémunération au réel'!$J56)</f>
        <v/>
      </c>
      <c r="K56" s="181" t="str">
        <f>IF('Dépenses rémunération au réel'!$K56="","",'Dépenses rémunération au réel'!$K56)</f>
        <v/>
      </c>
      <c r="L56" s="189" t="str">
        <f>IF('Dépenses rémunération au réel'!$L56="","",'Dépenses rémunération au réel'!$L56)</f>
        <v/>
      </c>
      <c r="M56" s="204" t="str">
        <f>IF('Dépenses rémunération au réel'!$M56=0,"",'Dépenses rémunération au réel'!$M56)</f>
        <v/>
      </c>
      <c r="N56" s="180"/>
      <c r="O56" s="323" t="str">
        <f t="shared" si="1"/>
        <v/>
      </c>
      <c r="P56" s="323" t="str">
        <f t="shared" si="2"/>
        <v/>
      </c>
      <c r="Q56" s="180"/>
      <c r="R56" s="325"/>
      <c r="S56" s="325"/>
      <c r="T56" s="132" t="str">
        <f t="shared" si="5"/>
        <v/>
      </c>
      <c r="U56" s="342"/>
      <c r="V56" s="182"/>
      <c r="W56" s="709" t="str">
        <f t="shared" si="6"/>
        <v/>
      </c>
      <c r="X56" s="198" t="str">
        <f t="shared" si="3"/>
        <v/>
      </c>
      <c r="Y56" s="710" t="str">
        <f>IF(AND(OR(N56="KO",M56&lt;&gt;""),OR(N56="",O56="",P56="")),Listes!$A$68,IF(AND(M56&lt;T56,V56=""),Listes!$A$70,IF(AND(M56&lt;&gt;"",T56&lt;M56,U56=""),Listes!$A$72,IF(AND(Z56="",OR(N56&lt;&gt;"",O56&lt;&gt;"",P56&lt;&gt;"",Q56&lt;&gt;"",R56&lt;&gt;"",S56&lt;&gt;"")),Listes!$A$73,""))))</f>
        <v/>
      </c>
      <c r="Z56" s="277"/>
      <c r="AA56" s="146">
        <f t="shared" si="4"/>
        <v>0</v>
      </c>
    </row>
    <row r="57" spans="1:27" ht="16.149999999999999" customHeight="1" x14ac:dyDescent="0.25">
      <c r="A57" s="121">
        <v>51</v>
      </c>
      <c r="B57" s="195" t="str">
        <f>IF('Dépenses rémunération au réel'!$B57="","",'Dépenses rémunération au réel'!$B57)</f>
        <v/>
      </c>
      <c r="C57" s="195" t="str">
        <f>IF('Dépenses rémunération au réel'!$C57="","",'Dépenses rémunération au réel'!$C57)</f>
        <v/>
      </c>
      <c r="D57" s="196" t="str">
        <f>IF('Dépenses rémunération au réel'!$D57="","",'Dépenses rémunération au réel'!$D57)</f>
        <v/>
      </c>
      <c r="E57" s="118" t="str">
        <f>IF('Dépenses rémunération au réel'!$E57="","",'Dépenses rémunération au réel'!$E57)</f>
        <v/>
      </c>
      <c r="F57" s="118" t="str">
        <f>IF('Dépenses rémunération au réel'!$F57="","",'Dépenses rémunération au réel'!$F57)</f>
        <v/>
      </c>
      <c r="G57" s="118" t="str">
        <f>IF('Dépenses rémunération au réel'!$G57="","",'Dépenses rémunération au réel'!$G57)</f>
        <v/>
      </c>
      <c r="H57" s="282" t="str">
        <f>IF('Dépenses rémunération au réel'!$H57="","",'Dépenses rémunération au réel'!$H57)</f>
        <v/>
      </c>
      <c r="I57" s="282" t="str">
        <f>IF('Dépenses rémunération au réel'!$I57="","",'Dépenses rémunération au réel'!$I57)</f>
        <v/>
      </c>
      <c r="J57" s="131" t="str">
        <f>IF('Dépenses rémunération au réel'!$J57="","",'Dépenses rémunération au réel'!$J57)</f>
        <v/>
      </c>
      <c r="K57" s="181" t="str">
        <f>IF('Dépenses rémunération au réel'!$K57="","",'Dépenses rémunération au réel'!$K57)</f>
        <v/>
      </c>
      <c r="L57" s="189" t="str">
        <f>IF('Dépenses rémunération au réel'!$L57="","",'Dépenses rémunération au réel'!$L57)</f>
        <v/>
      </c>
      <c r="M57" s="204" t="str">
        <f>IF('Dépenses rémunération au réel'!$M57=0,"",'Dépenses rémunération au réel'!$M57)</f>
        <v/>
      </c>
      <c r="N57" s="180"/>
      <c r="O57" s="323" t="str">
        <f t="shared" si="1"/>
        <v/>
      </c>
      <c r="P57" s="323" t="str">
        <f t="shared" si="2"/>
        <v/>
      </c>
      <c r="Q57" s="180"/>
      <c r="R57" s="325"/>
      <c r="S57" s="325"/>
      <c r="T57" s="132" t="str">
        <f t="shared" si="5"/>
        <v/>
      </c>
      <c r="U57" s="342"/>
      <c r="V57" s="182"/>
      <c r="W57" s="709" t="str">
        <f t="shared" si="6"/>
        <v/>
      </c>
      <c r="X57" s="198" t="str">
        <f t="shared" si="3"/>
        <v/>
      </c>
      <c r="Y57" s="710" t="str">
        <f>IF(AND(OR(N57="KO",M57&lt;&gt;""),OR(N57="",O57="",P57="")),Listes!$A$68,IF(AND(M57&lt;T57,V57=""),Listes!$A$70,IF(AND(M57&lt;&gt;"",T57&lt;M57,U57=""),Listes!$A$72,IF(AND(Z57="",OR(N57&lt;&gt;"",O57&lt;&gt;"",P57&lt;&gt;"",Q57&lt;&gt;"",R57&lt;&gt;"",S57&lt;&gt;"")),Listes!$A$73,""))))</f>
        <v/>
      </c>
      <c r="Z57" s="277"/>
      <c r="AA57" s="146">
        <f t="shared" si="4"/>
        <v>0</v>
      </c>
    </row>
    <row r="58" spans="1:27" ht="16.149999999999999" customHeight="1" x14ac:dyDescent="0.25">
      <c r="A58" s="121">
        <v>52</v>
      </c>
      <c r="B58" s="195" t="str">
        <f>IF('Dépenses rémunération au réel'!$B58="","",'Dépenses rémunération au réel'!$B58)</f>
        <v/>
      </c>
      <c r="C58" s="195" t="str">
        <f>IF('Dépenses rémunération au réel'!$C58="","",'Dépenses rémunération au réel'!$C58)</f>
        <v/>
      </c>
      <c r="D58" s="196" t="str">
        <f>IF('Dépenses rémunération au réel'!$D58="","",'Dépenses rémunération au réel'!$D58)</f>
        <v/>
      </c>
      <c r="E58" s="118" t="str">
        <f>IF('Dépenses rémunération au réel'!$E58="","",'Dépenses rémunération au réel'!$E58)</f>
        <v/>
      </c>
      <c r="F58" s="118" t="str">
        <f>IF('Dépenses rémunération au réel'!$F58="","",'Dépenses rémunération au réel'!$F58)</f>
        <v/>
      </c>
      <c r="G58" s="118" t="str">
        <f>IF('Dépenses rémunération au réel'!$G58="","",'Dépenses rémunération au réel'!$G58)</f>
        <v/>
      </c>
      <c r="H58" s="282" t="str">
        <f>IF('Dépenses rémunération au réel'!$H58="","",'Dépenses rémunération au réel'!$H58)</f>
        <v/>
      </c>
      <c r="I58" s="282" t="str">
        <f>IF('Dépenses rémunération au réel'!$I58="","",'Dépenses rémunération au réel'!$I58)</f>
        <v/>
      </c>
      <c r="J58" s="131" t="str">
        <f>IF('Dépenses rémunération au réel'!$J58="","",'Dépenses rémunération au réel'!$J58)</f>
        <v/>
      </c>
      <c r="K58" s="181" t="str">
        <f>IF('Dépenses rémunération au réel'!$K58="","",'Dépenses rémunération au réel'!$K58)</f>
        <v/>
      </c>
      <c r="L58" s="189" t="str">
        <f>IF('Dépenses rémunération au réel'!$L58="","",'Dépenses rémunération au réel'!$L58)</f>
        <v/>
      </c>
      <c r="M58" s="204" t="str">
        <f>IF('Dépenses rémunération au réel'!$M58=0,"",'Dépenses rémunération au réel'!$M58)</f>
        <v/>
      </c>
      <c r="N58" s="180"/>
      <c r="O58" s="323" t="str">
        <f t="shared" si="1"/>
        <v/>
      </c>
      <c r="P58" s="323" t="str">
        <f t="shared" si="2"/>
        <v/>
      </c>
      <c r="Q58" s="180"/>
      <c r="R58" s="325"/>
      <c r="S58" s="325"/>
      <c r="T58" s="132" t="str">
        <f t="shared" si="5"/>
        <v/>
      </c>
      <c r="U58" s="342"/>
      <c r="V58" s="182"/>
      <c r="W58" s="709" t="str">
        <f t="shared" si="6"/>
        <v/>
      </c>
      <c r="X58" s="198" t="str">
        <f t="shared" si="3"/>
        <v/>
      </c>
      <c r="Y58" s="710" t="str">
        <f>IF(AND(OR(N58="KO",M58&lt;&gt;""),OR(N58="",O58="",P58="")),Listes!$A$68,IF(AND(M58&lt;T58,V58=""),Listes!$A$70,IF(AND(M58&lt;&gt;"",T58&lt;M58,U58=""),Listes!$A$72,IF(AND(Z58="",OR(N58&lt;&gt;"",O58&lt;&gt;"",P58&lt;&gt;"",Q58&lt;&gt;"",R58&lt;&gt;"",S58&lt;&gt;"")),Listes!$A$73,""))))</f>
        <v/>
      </c>
      <c r="Z58" s="277"/>
      <c r="AA58" s="146">
        <f t="shared" si="4"/>
        <v>0</v>
      </c>
    </row>
    <row r="59" spans="1:27" ht="16.149999999999999" customHeight="1" x14ac:dyDescent="0.25">
      <c r="A59" s="121">
        <v>53</v>
      </c>
      <c r="B59" s="195" t="str">
        <f>IF('Dépenses rémunération au réel'!$B59="","",'Dépenses rémunération au réel'!$B59)</f>
        <v/>
      </c>
      <c r="C59" s="195" t="str">
        <f>IF('Dépenses rémunération au réel'!$C59="","",'Dépenses rémunération au réel'!$C59)</f>
        <v/>
      </c>
      <c r="D59" s="196" t="str">
        <f>IF('Dépenses rémunération au réel'!$D59="","",'Dépenses rémunération au réel'!$D59)</f>
        <v/>
      </c>
      <c r="E59" s="118" t="str">
        <f>IF('Dépenses rémunération au réel'!$E59="","",'Dépenses rémunération au réel'!$E59)</f>
        <v/>
      </c>
      <c r="F59" s="118" t="str">
        <f>IF('Dépenses rémunération au réel'!$F59="","",'Dépenses rémunération au réel'!$F59)</f>
        <v/>
      </c>
      <c r="G59" s="118" t="str">
        <f>IF('Dépenses rémunération au réel'!$G59="","",'Dépenses rémunération au réel'!$G59)</f>
        <v/>
      </c>
      <c r="H59" s="282" t="str">
        <f>IF('Dépenses rémunération au réel'!$H59="","",'Dépenses rémunération au réel'!$H59)</f>
        <v/>
      </c>
      <c r="I59" s="282" t="str">
        <f>IF('Dépenses rémunération au réel'!$I59="","",'Dépenses rémunération au réel'!$I59)</f>
        <v/>
      </c>
      <c r="J59" s="131" t="str">
        <f>IF('Dépenses rémunération au réel'!$J59="","",'Dépenses rémunération au réel'!$J59)</f>
        <v/>
      </c>
      <c r="K59" s="181" t="str">
        <f>IF('Dépenses rémunération au réel'!$K59="","",'Dépenses rémunération au réel'!$K59)</f>
        <v/>
      </c>
      <c r="L59" s="189" t="str">
        <f>IF('Dépenses rémunération au réel'!$L59="","",'Dépenses rémunération au réel'!$L59)</f>
        <v/>
      </c>
      <c r="M59" s="204" t="str">
        <f>IF('Dépenses rémunération au réel'!$M59=0,"",'Dépenses rémunération au réel'!$M59)</f>
        <v/>
      </c>
      <c r="N59" s="180"/>
      <c r="O59" s="323" t="str">
        <f t="shared" si="1"/>
        <v/>
      </c>
      <c r="P59" s="323" t="str">
        <f t="shared" si="2"/>
        <v/>
      </c>
      <c r="Q59" s="180"/>
      <c r="R59" s="325"/>
      <c r="S59" s="325"/>
      <c r="T59" s="132" t="str">
        <f t="shared" si="5"/>
        <v/>
      </c>
      <c r="U59" s="342"/>
      <c r="V59" s="182"/>
      <c r="W59" s="709" t="str">
        <f t="shared" si="6"/>
        <v/>
      </c>
      <c r="X59" s="198" t="str">
        <f t="shared" si="3"/>
        <v/>
      </c>
      <c r="Y59" s="710" t="str">
        <f>IF(AND(OR(N59="KO",M59&lt;&gt;""),OR(N59="",O59="",P59="")),Listes!$A$68,IF(AND(M59&lt;T59,V59=""),Listes!$A$70,IF(AND(M59&lt;&gt;"",T59&lt;M59,U59=""),Listes!$A$72,IF(AND(Z59="",OR(N59&lt;&gt;"",O59&lt;&gt;"",P59&lt;&gt;"",Q59&lt;&gt;"",R59&lt;&gt;"",S59&lt;&gt;"")),Listes!$A$73,""))))</f>
        <v/>
      </c>
      <c r="Z59" s="277"/>
      <c r="AA59" s="146">
        <f t="shared" si="4"/>
        <v>0</v>
      </c>
    </row>
    <row r="60" spans="1:27" ht="16.149999999999999" customHeight="1" x14ac:dyDescent="0.25">
      <c r="A60" s="121">
        <v>54</v>
      </c>
      <c r="B60" s="195" t="str">
        <f>IF('Dépenses rémunération au réel'!$B60="","",'Dépenses rémunération au réel'!$B60)</f>
        <v/>
      </c>
      <c r="C60" s="195" t="str">
        <f>IF('Dépenses rémunération au réel'!$C60="","",'Dépenses rémunération au réel'!$C60)</f>
        <v/>
      </c>
      <c r="D60" s="196" t="str">
        <f>IF('Dépenses rémunération au réel'!$D60="","",'Dépenses rémunération au réel'!$D60)</f>
        <v/>
      </c>
      <c r="E60" s="118" t="str">
        <f>IF('Dépenses rémunération au réel'!$E60="","",'Dépenses rémunération au réel'!$E60)</f>
        <v/>
      </c>
      <c r="F60" s="118" t="str">
        <f>IF('Dépenses rémunération au réel'!$F60="","",'Dépenses rémunération au réel'!$F60)</f>
        <v/>
      </c>
      <c r="G60" s="118" t="str">
        <f>IF('Dépenses rémunération au réel'!$G60="","",'Dépenses rémunération au réel'!$G60)</f>
        <v/>
      </c>
      <c r="H60" s="282" t="str">
        <f>IF('Dépenses rémunération au réel'!$H60="","",'Dépenses rémunération au réel'!$H60)</f>
        <v/>
      </c>
      <c r="I60" s="282" t="str">
        <f>IF('Dépenses rémunération au réel'!$I60="","",'Dépenses rémunération au réel'!$I60)</f>
        <v/>
      </c>
      <c r="J60" s="131" t="str">
        <f>IF('Dépenses rémunération au réel'!$J60="","",'Dépenses rémunération au réel'!$J60)</f>
        <v/>
      </c>
      <c r="K60" s="181" t="str">
        <f>IF('Dépenses rémunération au réel'!$K60="","",'Dépenses rémunération au réel'!$K60)</f>
        <v/>
      </c>
      <c r="L60" s="189" t="str">
        <f>IF('Dépenses rémunération au réel'!$L60="","",'Dépenses rémunération au réel'!$L60)</f>
        <v/>
      </c>
      <c r="M60" s="204" t="str">
        <f>IF('Dépenses rémunération au réel'!$M60=0,"",'Dépenses rémunération au réel'!$M60)</f>
        <v/>
      </c>
      <c r="N60" s="180"/>
      <c r="O60" s="323" t="str">
        <f t="shared" si="1"/>
        <v/>
      </c>
      <c r="P60" s="323" t="str">
        <f t="shared" si="2"/>
        <v/>
      </c>
      <c r="Q60" s="180"/>
      <c r="R60" s="325"/>
      <c r="S60" s="325"/>
      <c r="T60" s="132" t="str">
        <f t="shared" si="5"/>
        <v/>
      </c>
      <c r="U60" s="342"/>
      <c r="V60" s="182"/>
      <c r="W60" s="709" t="str">
        <f t="shared" si="6"/>
        <v/>
      </c>
      <c r="X60" s="198" t="str">
        <f t="shared" si="3"/>
        <v/>
      </c>
      <c r="Y60" s="710" t="str">
        <f>IF(AND(OR(N60="KO",M60&lt;&gt;""),OR(N60="",O60="",P60="")),Listes!$A$68,IF(AND(M60&lt;T60,V60=""),Listes!$A$70,IF(AND(M60&lt;&gt;"",T60&lt;M60,U60=""),Listes!$A$72,IF(AND(Z60="",OR(N60&lt;&gt;"",O60&lt;&gt;"",P60&lt;&gt;"",Q60&lt;&gt;"",R60&lt;&gt;"",S60&lt;&gt;"")),Listes!$A$73,""))))</f>
        <v/>
      </c>
      <c r="Z60" s="277"/>
      <c r="AA60" s="146">
        <f t="shared" si="4"/>
        <v>0</v>
      </c>
    </row>
    <row r="61" spans="1:27" ht="16.149999999999999" customHeight="1" x14ac:dyDescent="0.25">
      <c r="A61" s="121">
        <v>55</v>
      </c>
      <c r="B61" s="195" t="str">
        <f>IF('Dépenses rémunération au réel'!$B61="","",'Dépenses rémunération au réel'!$B61)</f>
        <v/>
      </c>
      <c r="C61" s="195" t="str">
        <f>IF('Dépenses rémunération au réel'!$C61="","",'Dépenses rémunération au réel'!$C61)</f>
        <v/>
      </c>
      <c r="D61" s="196" t="str">
        <f>IF('Dépenses rémunération au réel'!$D61="","",'Dépenses rémunération au réel'!$D61)</f>
        <v/>
      </c>
      <c r="E61" s="118" t="str">
        <f>IF('Dépenses rémunération au réel'!$E61="","",'Dépenses rémunération au réel'!$E61)</f>
        <v/>
      </c>
      <c r="F61" s="118" t="str">
        <f>IF('Dépenses rémunération au réel'!$F61="","",'Dépenses rémunération au réel'!$F61)</f>
        <v/>
      </c>
      <c r="G61" s="118" t="str">
        <f>IF('Dépenses rémunération au réel'!$G61="","",'Dépenses rémunération au réel'!$G61)</f>
        <v/>
      </c>
      <c r="H61" s="282" t="str">
        <f>IF('Dépenses rémunération au réel'!$H61="","",'Dépenses rémunération au réel'!$H61)</f>
        <v/>
      </c>
      <c r="I61" s="282" t="str">
        <f>IF('Dépenses rémunération au réel'!$I61="","",'Dépenses rémunération au réel'!$I61)</f>
        <v/>
      </c>
      <c r="J61" s="131" t="str">
        <f>IF('Dépenses rémunération au réel'!$J61="","",'Dépenses rémunération au réel'!$J61)</f>
        <v/>
      </c>
      <c r="K61" s="181" t="str">
        <f>IF('Dépenses rémunération au réel'!$K61="","",'Dépenses rémunération au réel'!$K61)</f>
        <v/>
      </c>
      <c r="L61" s="189" t="str">
        <f>IF('Dépenses rémunération au réel'!$L61="","",'Dépenses rémunération au réel'!$L61)</f>
        <v/>
      </c>
      <c r="M61" s="204" t="str">
        <f>IF('Dépenses rémunération au réel'!$M61=0,"",'Dépenses rémunération au réel'!$M61)</f>
        <v/>
      </c>
      <c r="N61" s="180"/>
      <c r="O61" s="323" t="str">
        <f t="shared" si="1"/>
        <v/>
      </c>
      <c r="P61" s="323" t="str">
        <f t="shared" si="2"/>
        <v/>
      </c>
      <c r="Q61" s="180"/>
      <c r="R61" s="325"/>
      <c r="S61" s="325"/>
      <c r="T61" s="132" t="str">
        <f t="shared" si="5"/>
        <v/>
      </c>
      <c r="U61" s="342"/>
      <c r="V61" s="182"/>
      <c r="W61" s="709" t="str">
        <f t="shared" si="6"/>
        <v/>
      </c>
      <c r="X61" s="198" t="str">
        <f t="shared" si="3"/>
        <v/>
      </c>
      <c r="Y61" s="710" t="str">
        <f>IF(AND(OR(N61="KO",M61&lt;&gt;""),OR(N61="",O61="",P61="")),Listes!$A$68,IF(AND(M61&lt;T61,V61=""),Listes!$A$70,IF(AND(M61&lt;&gt;"",T61&lt;M61,U61=""),Listes!$A$72,IF(AND(Z61="",OR(N61&lt;&gt;"",O61&lt;&gt;"",P61&lt;&gt;"",Q61&lt;&gt;"",R61&lt;&gt;"",S61&lt;&gt;"")),Listes!$A$73,""))))</f>
        <v/>
      </c>
      <c r="Z61" s="277"/>
      <c r="AA61" s="146">
        <f t="shared" si="4"/>
        <v>0</v>
      </c>
    </row>
    <row r="62" spans="1:27" ht="16.149999999999999" customHeight="1" x14ac:dyDescent="0.25">
      <c r="A62" s="121">
        <v>56</v>
      </c>
      <c r="B62" s="195" t="str">
        <f>IF('Dépenses rémunération au réel'!$B62="","",'Dépenses rémunération au réel'!$B62)</f>
        <v/>
      </c>
      <c r="C62" s="195" t="str">
        <f>IF('Dépenses rémunération au réel'!$C62="","",'Dépenses rémunération au réel'!$C62)</f>
        <v/>
      </c>
      <c r="D62" s="196" t="str">
        <f>IF('Dépenses rémunération au réel'!$D62="","",'Dépenses rémunération au réel'!$D62)</f>
        <v/>
      </c>
      <c r="E62" s="118" t="str">
        <f>IF('Dépenses rémunération au réel'!$E62="","",'Dépenses rémunération au réel'!$E62)</f>
        <v/>
      </c>
      <c r="F62" s="118" t="str">
        <f>IF('Dépenses rémunération au réel'!$F62="","",'Dépenses rémunération au réel'!$F62)</f>
        <v/>
      </c>
      <c r="G62" s="118" t="str">
        <f>IF('Dépenses rémunération au réel'!$G62="","",'Dépenses rémunération au réel'!$G62)</f>
        <v/>
      </c>
      <c r="H62" s="282" t="str">
        <f>IF('Dépenses rémunération au réel'!$H62="","",'Dépenses rémunération au réel'!$H62)</f>
        <v/>
      </c>
      <c r="I62" s="282" t="str">
        <f>IF('Dépenses rémunération au réel'!$I62="","",'Dépenses rémunération au réel'!$I62)</f>
        <v/>
      </c>
      <c r="J62" s="131" t="str">
        <f>IF('Dépenses rémunération au réel'!$J62="","",'Dépenses rémunération au réel'!$J62)</f>
        <v/>
      </c>
      <c r="K62" s="181" t="str">
        <f>IF('Dépenses rémunération au réel'!$K62="","",'Dépenses rémunération au réel'!$K62)</f>
        <v/>
      </c>
      <c r="L62" s="189" t="str">
        <f>IF('Dépenses rémunération au réel'!$L62="","",'Dépenses rémunération au réel'!$L62)</f>
        <v/>
      </c>
      <c r="M62" s="204" t="str">
        <f>IF('Dépenses rémunération au réel'!$M62=0,"",'Dépenses rémunération au réel'!$M62)</f>
        <v/>
      </c>
      <c r="N62" s="180"/>
      <c r="O62" s="323" t="str">
        <f t="shared" si="1"/>
        <v/>
      </c>
      <c r="P62" s="323" t="str">
        <f t="shared" si="2"/>
        <v/>
      </c>
      <c r="Q62" s="180"/>
      <c r="R62" s="325"/>
      <c r="S62" s="325"/>
      <c r="T62" s="132" t="str">
        <f t="shared" si="5"/>
        <v/>
      </c>
      <c r="U62" s="342"/>
      <c r="V62" s="182"/>
      <c r="W62" s="709" t="str">
        <f t="shared" si="6"/>
        <v/>
      </c>
      <c r="X62" s="198" t="str">
        <f t="shared" si="3"/>
        <v/>
      </c>
      <c r="Y62" s="710" t="str">
        <f>IF(AND(OR(N62="KO",M62&lt;&gt;""),OR(N62="",O62="",P62="")),Listes!$A$68,IF(AND(M62&lt;T62,V62=""),Listes!$A$70,IF(AND(M62&lt;&gt;"",T62&lt;M62,U62=""),Listes!$A$72,IF(AND(Z62="",OR(N62&lt;&gt;"",O62&lt;&gt;"",P62&lt;&gt;"",Q62&lt;&gt;"",R62&lt;&gt;"",S62&lt;&gt;"")),Listes!$A$73,""))))</f>
        <v/>
      </c>
      <c r="Z62" s="277"/>
      <c r="AA62" s="146">
        <f t="shared" si="4"/>
        <v>0</v>
      </c>
    </row>
    <row r="63" spans="1:27" ht="16.149999999999999" customHeight="1" x14ac:dyDescent="0.25">
      <c r="A63" s="121">
        <v>57</v>
      </c>
      <c r="B63" s="195" t="str">
        <f>IF('Dépenses rémunération au réel'!$B63="","",'Dépenses rémunération au réel'!$B63)</f>
        <v/>
      </c>
      <c r="C63" s="195" t="str">
        <f>IF('Dépenses rémunération au réel'!$C63="","",'Dépenses rémunération au réel'!$C63)</f>
        <v/>
      </c>
      <c r="D63" s="196" t="str">
        <f>IF('Dépenses rémunération au réel'!$D63="","",'Dépenses rémunération au réel'!$D63)</f>
        <v/>
      </c>
      <c r="E63" s="118" t="str">
        <f>IF('Dépenses rémunération au réel'!$E63="","",'Dépenses rémunération au réel'!$E63)</f>
        <v/>
      </c>
      <c r="F63" s="118" t="str">
        <f>IF('Dépenses rémunération au réel'!$F63="","",'Dépenses rémunération au réel'!$F63)</f>
        <v/>
      </c>
      <c r="G63" s="118" t="str">
        <f>IF('Dépenses rémunération au réel'!$G63="","",'Dépenses rémunération au réel'!$G63)</f>
        <v/>
      </c>
      <c r="H63" s="282" t="str">
        <f>IF('Dépenses rémunération au réel'!$H63="","",'Dépenses rémunération au réel'!$H63)</f>
        <v/>
      </c>
      <c r="I63" s="282" t="str">
        <f>IF('Dépenses rémunération au réel'!$I63="","",'Dépenses rémunération au réel'!$I63)</f>
        <v/>
      </c>
      <c r="J63" s="131" t="str">
        <f>IF('Dépenses rémunération au réel'!$J63="","",'Dépenses rémunération au réel'!$J63)</f>
        <v/>
      </c>
      <c r="K63" s="181" t="str">
        <f>IF('Dépenses rémunération au réel'!$K63="","",'Dépenses rémunération au réel'!$K63)</f>
        <v/>
      </c>
      <c r="L63" s="189" t="str">
        <f>IF('Dépenses rémunération au réel'!$L63="","",'Dépenses rémunération au réel'!$L63)</f>
        <v/>
      </c>
      <c r="M63" s="204" t="str">
        <f>IF('Dépenses rémunération au réel'!$M63=0,"",'Dépenses rémunération au réel'!$M63)</f>
        <v/>
      </c>
      <c r="N63" s="180"/>
      <c r="O63" s="323" t="str">
        <f t="shared" si="1"/>
        <v/>
      </c>
      <c r="P63" s="323" t="str">
        <f t="shared" si="2"/>
        <v/>
      </c>
      <c r="Q63" s="180"/>
      <c r="R63" s="325"/>
      <c r="S63" s="325"/>
      <c r="T63" s="132" t="str">
        <f t="shared" si="5"/>
        <v/>
      </c>
      <c r="U63" s="342"/>
      <c r="V63" s="182"/>
      <c r="W63" s="709" t="str">
        <f t="shared" si="6"/>
        <v/>
      </c>
      <c r="X63" s="198" t="str">
        <f t="shared" si="3"/>
        <v/>
      </c>
      <c r="Y63" s="710" t="str">
        <f>IF(AND(OR(N63="KO",M63&lt;&gt;""),OR(N63="",O63="",P63="")),Listes!$A$68,IF(AND(M63&lt;T63,V63=""),Listes!$A$70,IF(AND(M63&lt;&gt;"",T63&lt;M63,U63=""),Listes!$A$72,IF(AND(Z63="",OR(N63&lt;&gt;"",O63&lt;&gt;"",P63&lt;&gt;"",Q63&lt;&gt;"",R63&lt;&gt;"",S63&lt;&gt;"")),Listes!$A$73,""))))</f>
        <v/>
      </c>
      <c r="Z63" s="277"/>
      <c r="AA63" s="146">
        <f t="shared" si="4"/>
        <v>0</v>
      </c>
    </row>
    <row r="64" spans="1:27" ht="16.149999999999999" customHeight="1" x14ac:dyDescent="0.25">
      <c r="A64" s="121">
        <v>58</v>
      </c>
      <c r="B64" s="195" t="str">
        <f>IF('Dépenses rémunération au réel'!$B64="","",'Dépenses rémunération au réel'!$B64)</f>
        <v/>
      </c>
      <c r="C64" s="195" t="str">
        <f>IF('Dépenses rémunération au réel'!$C64="","",'Dépenses rémunération au réel'!$C64)</f>
        <v/>
      </c>
      <c r="D64" s="196" t="str">
        <f>IF('Dépenses rémunération au réel'!$D64="","",'Dépenses rémunération au réel'!$D64)</f>
        <v/>
      </c>
      <c r="E64" s="118" t="str">
        <f>IF('Dépenses rémunération au réel'!$E64="","",'Dépenses rémunération au réel'!$E64)</f>
        <v/>
      </c>
      <c r="F64" s="118" t="str">
        <f>IF('Dépenses rémunération au réel'!$F64="","",'Dépenses rémunération au réel'!$F64)</f>
        <v/>
      </c>
      <c r="G64" s="118" t="str">
        <f>IF('Dépenses rémunération au réel'!$G64="","",'Dépenses rémunération au réel'!$G64)</f>
        <v/>
      </c>
      <c r="H64" s="282" t="str">
        <f>IF('Dépenses rémunération au réel'!$H64="","",'Dépenses rémunération au réel'!$H64)</f>
        <v/>
      </c>
      <c r="I64" s="282" t="str">
        <f>IF('Dépenses rémunération au réel'!$I64="","",'Dépenses rémunération au réel'!$I64)</f>
        <v/>
      </c>
      <c r="J64" s="131" t="str">
        <f>IF('Dépenses rémunération au réel'!$J64="","",'Dépenses rémunération au réel'!$J64)</f>
        <v/>
      </c>
      <c r="K64" s="181" t="str">
        <f>IF('Dépenses rémunération au réel'!$K64="","",'Dépenses rémunération au réel'!$K64)</f>
        <v/>
      </c>
      <c r="L64" s="189" t="str">
        <f>IF('Dépenses rémunération au réel'!$L64="","",'Dépenses rémunération au réel'!$L64)</f>
        <v/>
      </c>
      <c r="M64" s="204" t="str">
        <f>IF('Dépenses rémunération au réel'!$M64=0,"",'Dépenses rémunération au réel'!$M64)</f>
        <v/>
      </c>
      <c r="N64" s="180"/>
      <c r="O64" s="323" t="str">
        <f t="shared" si="1"/>
        <v/>
      </c>
      <c r="P64" s="323" t="str">
        <f t="shared" si="2"/>
        <v/>
      </c>
      <c r="Q64" s="180"/>
      <c r="R64" s="325"/>
      <c r="S64" s="325"/>
      <c r="T64" s="132" t="str">
        <f t="shared" si="5"/>
        <v/>
      </c>
      <c r="U64" s="342"/>
      <c r="V64" s="182"/>
      <c r="W64" s="709" t="str">
        <f t="shared" si="6"/>
        <v/>
      </c>
      <c r="X64" s="198" t="str">
        <f t="shared" si="3"/>
        <v/>
      </c>
      <c r="Y64" s="710" t="str">
        <f>IF(AND(OR(N64="KO",M64&lt;&gt;""),OR(N64="",O64="",P64="")),Listes!$A$68,IF(AND(M64&lt;T64,V64=""),Listes!$A$70,IF(AND(M64&lt;&gt;"",T64&lt;M64,U64=""),Listes!$A$72,IF(AND(Z64="",OR(N64&lt;&gt;"",O64&lt;&gt;"",P64&lt;&gt;"",Q64&lt;&gt;"",R64&lt;&gt;"",S64&lt;&gt;"")),Listes!$A$73,""))))</f>
        <v/>
      </c>
      <c r="Z64" s="277"/>
      <c r="AA64" s="146">
        <f t="shared" si="4"/>
        <v>0</v>
      </c>
    </row>
    <row r="65" spans="1:27" ht="16.149999999999999" customHeight="1" x14ac:dyDescent="0.25">
      <c r="A65" s="121">
        <v>59</v>
      </c>
      <c r="B65" s="195" t="str">
        <f>IF('Dépenses rémunération au réel'!$B65="","",'Dépenses rémunération au réel'!$B65)</f>
        <v/>
      </c>
      <c r="C65" s="195" t="str">
        <f>IF('Dépenses rémunération au réel'!$C65="","",'Dépenses rémunération au réel'!$C65)</f>
        <v/>
      </c>
      <c r="D65" s="196" t="str">
        <f>IF('Dépenses rémunération au réel'!$D65="","",'Dépenses rémunération au réel'!$D65)</f>
        <v/>
      </c>
      <c r="E65" s="118" t="str">
        <f>IF('Dépenses rémunération au réel'!$E65="","",'Dépenses rémunération au réel'!$E65)</f>
        <v/>
      </c>
      <c r="F65" s="118" t="str">
        <f>IF('Dépenses rémunération au réel'!$F65="","",'Dépenses rémunération au réel'!$F65)</f>
        <v/>
      </c>
      <c r="G65" s="118" t="str">
        <f>IF('Dépenses rémunération au réel'!$G65="","",'Dépenses rémunération au réel'!$G65)</f>
        <v/>
      </c>
      <c r="H65" s="282" t="str">
        <f>IF('Dépenses rémunération au réel'!$H65="","",'Dépenses rémunération au réel'!$H65)</f>
        <v/>
      </c>
      <c r="I65" s="282" t="str">
        <f>IF('Dépenses rémunération au réel'!$I65="","",'Dépenses rémunération au réel'!$I65)</f>
        <v/>
      </c>
      <c r="J65" s="131" t="str">
        <f>IF('Dépenses rémunération au réel'!$J65="","",'Dépenses rémunération au réel'!$J65)</f>
        <v/>
      </c>
      <c r="K65" s="181" t="str">
        <f>IF('Dépenses rémunération au réel'!$K65="","",'Dépenses rémunération au réel'!$K65)</f>
        <v/>
      </c>
      <c r="L65" s="189" t="str">
        <f>IF('Dépenses rémunération au réel'!$L65="","",'Dépenses rémunération au réel'!$L65)</f>
        <v/>
      </c>
      <c r="M65" s="204" t="str">
        <f>IF('Dépenses rémunération au réel'!$M65=0,"",'Dépenses rémunération au réel'!$M65)</f>
        <v/>
      </c>
      <c r="N65" s="180"/>
      <c r="O65" s="323" t="str">
        <f t="shared" si="1"/>
        <v/>
      </c>
      <c r="P65" s="323" t="str">
        <f t="shared" si="2"/>
        <v/>
      </c>
      <c r="Q65" s="180"/>
      <c r="R65" s="325"/>
      <c r="S65" s="325"/>
      <c r="T65" s="132" t="str">
        <f t="shared" si="5"/>
        <v/>
      </c>
      <c r="U65" s="342"/>
      <c r="V65" s="182"/>
      <c r="W65" s="709" t="str">
        <f t="shared" si="6"/>
        <v/>
      </c>
      <c r="X65" s="198" t="str">
        <f t="shared" si="3"/>
        <v/>
      </c>
      <c r="Y65" s="710" t="str">
        <f>IF(AND(OR(N65="KO",M65&lt;&gt;""),OR(N65="",O65="",P65="")),Listes!$A$68,IF(AND(M65&lt;T65,V65=""),Listes!$A$70,IF(AND(M65&lt;&gt;"",T65&lt;M65,U65=""),Listes!$A$72,IF(AND(Z65="",OR(N65&lt;&gt;"",O65&lt;&gt;"",P65&lt;&gt;"",Q65&lt;&gt;"",R65&lt;&gt;"",S65&lt;&gt;"")),Listes!$A$73,""))))</f>
        <v/>
      </c>
      <c r="Z65" s="277"/>
      <c r="AA65" s="146">
        <f t="shared" si="4"/>
        <v>0</v>
      </c>
    </row>
    <row r="66" spans="1:27" ht="16.149999999999999" customHeight="1" x14ac:dyDescent="0.25">
      <c r="A66" s="121">
        <v>60</v>
      </c>
      <c r="B66" s="195" t="str">
        <f>IF('Dépenses rémunération au réel'!$B66="","",'Dépenses rémunération au réel'!$B66)</f>
        <v/>
      </c>
      <c r="C66" s="195" t="str">
        <f>IF('Dépenses rémunération au réel'!$C66="","",'Dépenses rémunération au réel'!$C66)</f>
        <v/>
      </c>
      <c r="D66" s="196" t="str">
        <f>IF('Dépenses rémunération au réel'!$D66="","",'Dépenses rémunération au réel'!$D66)</f>
        <v/>
      </c>
      <c r="E66" s="118" t="str">
        <f>IF('Dépenses rémunération au réel'!$E66="","",'Dépenses rémunération au réel'!$E66)</f>
        <v/>
      </c>
      <c r="F66" s="118" t="str">
        <f>IF('Dépenses rémunération au réel'!$F66="","",'Dépenses rémunération au réel'!$F66)</f>
        <v/>
      </c>
      <c r="G66" s="118" t="str">
        <f>IF('Dépenses rémunération au réel'!$G66="","",'Dépenses rémunération au réel'!$G66)</f>
        <v/>
      </c>
      <c r="H66" s="282" t="str">
        <f>IF('Dépenses rémunération au réel'!$H66="","",'Dépenses rémunération au réel'!$H66)</f>
        <v/>
      </c>
      <c r="I66" s="282" t="str">
        <f>IF('Dépenses rémunération au réel'!$I66="","",'Dépenses rémunération au réel'!$I66)</f>
        <v/>
      </c>
      <c r="J66" s="131" t="str">
        <f>IF('Dépenses rémunération au réel'!$J66="","",'Dépenses rémunération au réel'!$J66)</f>
        <v/>
      </c>
      <c r="K66" s="181" t="str">
        <f>IF('Dépenses rémunération au réel'!$K66="","",'Dépenses rémunération au réel'!$K66)</f>
        <v/>
      </c>
      <c r="L66" s="189" t="str">
        <f>IF('Dépenses rémunération au réel'!$L66="","",'Dépenses rémunération au réel'!$L66)</f>
        <v/>
      </c>
      <c r="M66" s="204" t="str">
        <f>IF('Dépenses rémunération au réel'!$M66=0,"",'Dépenses rémunération au réel'!$M66)</f>
        <v/>
      </c>
      <c r="N66" s="180"/>
      <c r="O66" s="323" t="str">
        <f t="shared" si="1"/>
        <v/>
      </c>
      <c r="P66" s="323" t="str">
        <f t="shared" si="2"/>
        <v/>
      </c>
      <c r="Q66" s="180"/>
      <c r="R66" s="325"/>
      <c r="S66" s="325"/>
      <c r="T66" s="132" t="str">
        <f t="shared" si="5"/>
        <v/>
      </c>
      <c r="U66" s="342"/>
      <c r="V66" s="182"/>
      <c r="W66" s="709" t="str">
        <f t="shared" si="6"/>
        <v/>
      </c>
      <c r="X66" s="198" t="str">
        <f t="shared" si="3"/>
        <v/>
      </c>
      <c r="Y66" s="710" t="str">
        <f>IF(AND(OR(N66="KO",M66&lt;&gt;""),OR(N66="",O66="",P66="")),Listes!$A$68,IF(AND(M66&lt;T66,V66=""),Listes!$A$70,IF(AND(M66&lt;&gt;"",T66&lt;M66,U66=""),Listes!$A$72,IF(AND(Z66="",OR(N66&lt;&gt;"",O66&lt;&gt;"",P66&lt;&gt;"",Q66&lt;&gt;"",R66&lt;&gt;"",S66&lt;&gt;"")),Listes!$A$73,""))))</f>
        <v/>
      </c>
      <c r="Z66" s="277"/>
      <c r="AA66" s="146">
        <f t="shared" si="4"/>
        <v>0</v>
      </c>
    </row>
    <row r="67" spans="1:27" ht="16.149999999999999" customHeight="1" x14ac:dyDescent="0.25">
      <c r="A67" s="121">
        <v>61</v>
      </c>
      <c r="B67" s="195" t="str">
        <f>IF('Dépenses rémunération au réel'!$B67="","",'Dépenses rémunération au réel'!$B67)</f>
        <v/>
      </c>
      <c r="C67" s="195" t="str">
        <f>IF('Dépenses rémunération au réel'!$C67="","",'Dépenses rémunération au réel'!$C67)</f>
        <v/>
      </c>
      <c r="D67" s="196" t="str">
        <f>IF('Dépenses rémunération au réel'!$D67="","",'Dépenses rémunération au réel'!$D67)</f>
        <v/>
      </c>
      <c r="E67" s="118" t="str">
        <f>IF('Dépenses rémunération au réel'!$E67="","",'Dépenses rémunération au réel'!$E67)</f>
        <v/>
      </c>
      <c r="F67" s="118" t="str">
        <f>IF('Dépenses rémunération au réel'!$F67="","",'Dépenses rémunération au réel'!$F67)</f>
        <v/>
      </c>
      <c r="G67" s="118" t="str">
        <f>IF('Dépenses rémunération au réel'!$G67="","",'Dépenses rémunération au réel'!$G67)</f>
        <v/>
      </c>
      <c r="H67" s="282" t="str">
        <f>IF('Dépenses rémunération au réel'!$H67="","",'Dépenses rémunération au réel'!$H67)</f>
        <v/>
      </c>
      <c r="I67" s="282" t="str">
        <f>IF('Dépenses rémunération au réel'!$I67="","",'Dépenses rémunération au réel'!$I67)</f>
        <v/>
      </c>
      <c r="J67" s="131" t="str">
        <f>IF('Dépenses rémunération au réel'!$J67="","",'Dépenses rémunération au réel'!$J67)</f>
        <v/>
      </c>
      <c r="K67" s="181" t="str">
        <f>IF('Dépenses rémunération au réel'!$K67="","",'Dépenses rémunération au réel'!$K67)</f>
        <v/>
      </c>
      <c r="L67" s="189" t="str">
        <f>IF('Dépenses rémunération au réel'!$L67="","",'Dépenses rémunération au réel'!$L67)</f>
        <v/>
      </c>
      <c r="M67" s="204" t="str">
        <f>IF('Dépenses rémunération au réel'!$M67=0,"",'Dépenses rémunération au réel'!$M67)</f>
        <v/>
      </c>
      <c r="N67" s="180"/>
      <c r="O67" s="323" t="str">
        <f t="shared" si="1"/>
        <v/>
      </c>
      <c r="P67" s="323" t="str">
        <f t="shared" si="2"/>
        <v/>
      </c>
      <c r="Q67" s="180"/>
      <c r="R67" s="325"/>
      <c r="S67" s="325"/>
      <c r="T67" s="132" t="str">
        <f t="shared" si="5"/>
        <v/>
      </c>
      <c r="U67" s="342"/>
      <c r="V67" s="182"/>
      <c r="W67" s="709" t="str">
        <f t="shared" si="6"/>
        <v/>
      </c>
      <c r="X67" s="198" t="str">
        <f t="shared" si="3"/>
        <v/>
      </c>
      <c r="Y67" s="710" t="str">
        <f>IF(AND(OR(N67="KO",M67&lt;&gt;""),OR(N67="",O67="",P67="")),Listes!$A$68,IF(AND(M67&lt;T67,V67=""),Listes!$A$70,IF(AND(M67&lt;&gt;"",T67&lt;M67,U67=""),Listes!$A$72,IF(AND(Z67="",OR(N67&lt;&gt;"",O67&lt;&gt;"",P67&lt;&gt;"",Q67&lt;&gt;"",R67&lt;&gt;"",S67&lt;&gt;"")),Listes!$A$73,""))))</f>
        <v/>
      </c>
      <c r="Z67" s="277"/>
      <c r="AA67" s="146">
        <f t="shared" si="4"/>
        <v>0</v>
      </c>
    </row>
    <row r="68" spans="1:27" ht="16.149999999999999" customHeight="1" x14ac:dyDescent="0.25">
      <c r="A68" s="121">
        <v>62</v>
      </c>
      <c r="B68" s="195" t="str">
        <f>IF('Dépenses rémunération au réel'!$B68="","",'Dépenses rémunération au réel'!$B68)</f>
        <v/>
      </c>
      <c r="C68" s="195" t="str">
        <f>IF('Dépenses rémunération au réel'!$C68="","",'Dépenses rémunération au réel'!$C68)</f>
        <v/>
      </c>
      <c r="D68" s="196" t="str">
        <f>IF('Dépenses rémunération au réel'!$D68="","",'Dépenses rémunération au réel'!$D68)</f>
        <v/>
      </c>
      <c r="E68" s="118" t="str">
        <f>IF('Dépenses rémunération au réel'!$E68="","",'Dépenses rémunération au réel'!$E68)</f>
        <v/>
      </c>
      <c r="F68" s="118" t="str">
        <f>IF('Dépenses rémunération au réel'!$F68="","",'Dépenses rémunération au réel'!$F68)</f>
        <v/>
      </c>
      <c r="G68" s="118" t="str">
        <f>IF('Dépenses rémunération au réel'!$G68="","",'Dépenses rémunération au réel'!$G68)</f>
        <v/>
      </c>
      <c r="H68" s="282" t="str">
        <f>IF('Dépenses rémunération au réel'!$H68="","",'Dépenses rémunération au réel'!$H68)</f>
        <v/>
      </c>
      <c r="I68" s="282" t="str">
        <f>IF('Dépenses rémunération au réel'!$I68="","",'Dépenses rémunération au réel'!$I68)</f>
        <v/>
      </c>
      <c r="J68" s="131" t="str">
        <f>IF('Dépenses rémunération au réel'!$J68="","",'Dépenses rémunération au réel'!$J68)</f>
        <v/>
      </c>
      <c r="K68" s="181" t="str">
        <f>IF('Dépenses rémunération au réel'!$K68="","",'Dépenses rémunération au réel'!$K68)</f>
        <v/>
      </c>
      <c r="L68" s="189" t="str">
        <f>IF('Dépenses rémunération au réel'!$L68="","",'Dépenses rémunération au réel'!$L68)</f>
        <v/>
      </c>
      <c r="M68" s="204" t="str">
        <f>IF('Dépenses rémunération au réel'!$M68=0,"",'Dépenses rémunération au réel'!$M68)</f>
        <v/>
      </c>
      <c r="N68" s="180"/>
      <c r="O68" s="323" t="str">
        <f t="shared" si="1"/>
        <v/>
      </c>
      <c r="P68" s="323" t="str">
        <f t="shared" si="2"/>
        <v/>
      </c>
      <c r="Q68" s="180"/>
      <c r="R68" s="325"/>
      <c r="S68" s="325"/>
      <c r="T68" s="132" t="str">
        <f t="shared" si="5"/>
        <v/>
      </c>
      <c r="U68" s="342"/>
      <c r="V68" s="182"/>
      <c r="W68" s="709" t="str">
        <f t="shared" si="6"/>
        <v/>
      </c>
      <c r="X68" s="198" t="str">
        <f t="shared" si="3"/>
        <v/>
      </c>
      <c r="Y68" s="710" t="str">
        <f>IF(AND(OR(N68="KO",M68&lt;&gt;""),OR(N68="",O68="",P68="")),Listes!$A$68,IF(AND(M68&lt;T68,V68=""),Listes!$A$70,IF(AND(M68&lt;&gt;"",T68&lt;M68,U68=""),Listes!$A$72,IF(AND(Z68="",OR(N68&lt;&gt;"",O68&lt;&gt;"",P68&lt;&gt;"",Q68&lt;&gt;"",R68&lt;&gt;"",S68&lt;&gt;"")),Listes!$A$73,""))))</f>
        <v/>
      </c>
      <c r="Z68" s="277"/>
      <c r="AA68" s="146">
        <f t="shared" si="4"/>
        <v>0</v>
      </c>
    </row>
    <row r="69" spans="1:27" ht="16.149999999999999" customHeight="1" x14ac:dyDescent="0.25">
      <c r="A69" s="121">
        <v>63</v>
      </c>
      <c r="B69" s="195" t="str">
        <f>IF('Dépenses rémunération au réel'!$B69="","",'Dépenses rémunération au réel'!$B69)</f>
        <v/>
      </c>
      <c r="C69" s="195" t="str">
        <f>IF('Dépenses rémunération au réel'!$C69="","",'Dépenses rémunération au réel'!$C69)</f>
        <v/>
      </c>
      <c r="D69" s="196" t="str">
        <f>IF('Dépenses rémunération au réel'!$D69="","",'Dépenses rémunération au réel'!$D69)</f>
        <v/>
      </c>
      <c r="E69" s="118" t="str">
        <f>IF('Dépenses rémunération au réel'!$E69="","",'Dépenses rémunération au réel'!$E69)</f>
        <v/>
      </c>
      <c r="F69" s="118" t="str">
        <f>IF('Dépenses rémunération au réel'!$F69="","",'Dépenses rémunération au réel'!$F69)</f>
        <v/>
      </c>
      <c r="G69" s="118" t="str">
        <f>IF('Dépenses rémunération au réel'!$G69="","",'Dépenses rémunération au réel'!$G69)</f>
        <v/>
      </c>
      <c r="H69" s="282" t="str">
        <f>IF('Dépenses rémunération au réel'!$H69="","",'Dépenses rémunération au réel'!$H69)</f>
        <v/>
      </c>
      <c r="I69" s="282" t="str">
        <f>IF('Dépenses rémunération au réel'!$I69="","",'Dépenses rémunération au réel'!$I69)</f>
        <v/>
      </c>
      <c r="J69" s="131" t="str">
        <f>IF('Dépenses rémunération au réel'!$J69="","",'Dépenses rémunération au réel'!$J69)</f>
        <v/>
      </c>
      <c r="K69" s="181" t="str">
        <f>IF('Dépenses rémunération au réel'!$K69="","",'Dépenses rémunération au réel'!$K69)</f>
        <v/>
      </c>
      <c r="L69" s="189" t="str">
        <f>IF('Dépenses rémunération au réel'!$L69="","",'Dépenses rémunération au réel'!$L69)</f>
        <v/>
      </c>
      <c r="M69" s="204" t="str">
        <f>IF('Dépenses rémunération au réel'!$M69=0,"",'Dépenses rémunération au réel'!$M69)</f>
        <v/>
      </c>
      <c r="N69" s="180"/>
      <c r="O69" s="323" t="str">
        <f t="shared" si="1"/>
        <v/>
      </c>
      <c r="P69" s="323" t="str">
        <f t="shared" si="2"/>
        <v/>
      </c>
      <c r="Q69" s="180"/>
      <c r="R69" s="325"/>
      <c r="S69" s="325"/>
      <c r="T69" s="132" t="str">
        <f t="shared" si="5"/>
        <v/>
      </c>
      <c r="U69" s="342"/>
      <c r="V69" s="182"/>
      <c r="W69" s="709" t="str">
        <f t="shared" si="6"/>
        <v/>
      </c>
      <c r="X69" s="198" t="str">
        <f t="shared" si="3"/>
        <v/>
      </c>
      <c r="Y69" s="710" t="str">
        <f>IF(AND(OR(N69="KO",M69&lt;&gt;""),OR(N69="",O69="",P69="")),Listes!$A$68,IF(AND(M69&lt;T69,V69=""),Listes!$A$70,IF(AND(M69&lt;&gt;"",T69&lt;M69,U69=""),Listes!$A$72,IF(AND(Z69="",OR(N69&lt;&gt;"",O69&lt;&gt;"",P69&lt;&gt;"",Q69&lt;&gt;"",R69&lt;&gt;"",S69&lt;&gt;"")),Listes!$A$73,""))))</f>
        <v/>
      </c>
      <c r="Z69" s="277"/>
      <c r="AA69" s="146">
        <f t="shared" si="4"/>
        <v>0</v>
      </c>
    </row>
    <row r="70" spans="1:27" ht="16.149999999999999" customHeight="1" x14ac:dyDescent="0.25">
      <c r="A70" s="121">
        <v>64</v>
      </c>
      <c r="B70" s="195" t="str">
        <f>IF('Dépenses rémunération au réel'!$B70="","",'Dépenses rémunération au réel'!$B70)</f>
        <v/>
      </c>
      <c r="C70" s="195" t="str">
        <f>IF('Dépenses rémunération au réel'!$C70="","",'Dépenses rémunération au réel'!$C70)</f>
        <v/>
      </c>
      <c r="D70" s="196" t="str">
        <f>IF('Dépenses rémunération au réel'!$D70="","",'Dépenses rémunération au réel'!$D70)</f>
        <v/>
      </c>
      <c r="E70" s="118" t="str">
        <f>IF('Dépenses rémunération au réel'!$E70="","",'Dépenses rémunération au réel'!$E70)</f>
        <v/>
      </c>
      <c r="F70" s="118" t="str">
        <f>IF('Dépenses rémunération au réel'!$F70="","",'Dépenses rémunération au réel'!$F70)</f>
        <v/>
      </c>
      <c r="G70" s="118" t="str">
        <f>IF('Dépenses rémunération au réel'!$G70="","",'Dépenses rémunération au réel'!$G70)</f>
        <v/>
      </c>
      <c r="H70" s="282" t="str">
        <f>IF('Dépenses rémunération au réel'!$H70="","",'Dépenses rémunération au réel'!$H70)</f>
        <v/>
      </c>
      <c r="I70" s="282" t="str">
        <f>IF('Dépenses rémunération au réel'!$I70="","",'Dépenses rémunération au réel'!$I70)</f>
        <v/>
      </c>
      <c r="J70" s="131" t="str">
        <f>IF('Dépenses rémunération au réel'!$J70="","",'Dépenses rémunération au réel'!$J70)</f>
        <v/>
      </c>
      <c r="K70" s="181" t="str">
        <f>IF('Dépenses rémunération au réel'!$K70="","",'Dépenses rémunération au réel'!$K70)</f>
        <v/>
      </c>
      <c r="L70" s="189" t="str">
        <f>IF('Dépenses rémunération au réel'!$L70="","",'Dépenses rémunération au réel'!$L70)</f>
        <v/>
      </c>
      <c r="M70" s="204" t="str">
        <f>IF('Dépenses rémunération au réel'!$M70=0,"",'Dépenses rémunération au réel'!$M70)</f>
        <v/>
      </c>
      <c r="N70" s="180"/>
      <c r="O70" s="323" t="str">
        <f t="shared" si="1"/>
        <v/>
      </c>
      <c r="P70" s="323" t="str">
        <f t="shared" si="2"/>
        <v/>
      </c>
      <c r="Q70" s="180"/>
      <c r="R70" s="325"/>
      <c r="S70" s="325"/>
      <c r="T70" s="132" t="str">
        <f t="shared" si="5"/>
        <v/>
      </c>
      <c r="U70" s="342"/>
      <c r="V70" s="182"/>
      <c r="W70" s="709" t="str">
        <f t="shared" si="6"/>
        <v/>
      </c>
      <c r="X70" s="198" t="str">
        <f t="shared" si="3"/>
        <v/>
      </c>
      <c r="Y70" s="710" t="str">
        <f>IF(AND(OR(N70="KO",M70&lt;&gt;""),OR(N70="",O70="",P70="")),Listes!$A$68,IF(AND(M70&lt;T70,V70=""),Listes!$A$70,IF(AND(M70&lt;&gt;"",T70&lt;M70,U70=""),Listes!$A$72,IF(AND(Z70="",OR(N70&lt;&gt;"",O70&lt;&gt;"",P70&lt;&gt;"",Q70&lt;&gt;"",R70&lt;&gt;"",S70&lt;&gt;"")),Listes!$A$73,""))))</f>
        <v/>
      </c>
      <c r="Z70" s="277"/>
      <c r="AA70" s="146">
        <f t="shared" si="4"/>
        <v>0</v>
      </c>
    </row>
    <row r="71" spans="1:27" ht="16.149999999999999" customHeight="1" x14ac:dyDescent="0.25">
      <c r="A71" s="121">
        <v>65</v>
      </c>
      <c r="B71" s="195" t="str">
        <f>IF('Dépenses rémunération au réel'!$B71="","",'Dépenses rémunération au réel'!$B71)</f>
        <v/>
      </c>
      <c r="C71" s="195" t="str">
        <f>IF('Dépenses rémunération au réel'!$C71="","",'Dépenses rémunération au réel'!$C71)</f>
        <v/>
      </c>
      <c r="D71" s="196" t="str">
        <f>IF('Dépenses rémunération au réel'!$D71="","",'Dépenses rémunération au réel'!$D71)</f>
        <v/>
      </c>
      <c r="E71" s="118" t="str">
        <f>IF('Dépenses rémunération au réel'!$E71="","",'Dépenses rémunération au réel'!$E71)</f>
        <v/>
      </c>
      <c r="F71" s="118" t="str">
        <f>IF('Dépenses rémunération au réel'!$F71="","",'Dépenses rémunération au réel'!$F71)</f>
        <v/>
      </c>
      <c r="G71" s="118" t="str">
        <f>IF('Dépenses rémunération au réel'!$G71="","",'Dépenses rémunération au réel'!$G71)</f>
        <v/>
      </c>
      <c r="H71" s="282" t="str">
        <f>IF('Dépenses rémunération au réel'!$H71="","",'Dépenses rémunération au réel'!$H71)</f>
        <v/>
      </c>
      <c r="I71" s="282" t="str">
        <f>IF('Dépenses rémunération au réel'!$I71="","",'Dépenses rémunération au réel'!$I71)</f>
        <v/>
      </c>
      <c r="J71" s="131" t="str">
        <f>IF('Dépenses rémunération au réel'!$J71="","",'Dépenses rémunération au réel'!$J71)</f>
        <v/>
      </c>
      <c r="K71" s="181" t="str">
        <f>IF('Dépenses rémunération au réel'!$K71="","",'Dépenses rémunération au réel'!$K71)</f>
        <v/>
      </c>
      <c r="L71" s="189" t="str">
        <f>IF('Dépenses rémunération au réel'!$L71="","",'Dépenses rémunération au réel'!$L71)</f>
        <v/>
      </c>
      <c r="M71" s="204" t="str">
        <f>IF('Dépenses rémunération au réel'!$M71=0,"",'Dépenses rémunération au réel'!$M71)</f>
        <v/>
      </c>
      <c r="N71" s="180"/>
      <c r="O71" s="323" t="str">
        <f t="shared" si="1"/>
        <v/>
      </c>
      <c r="P71" s="323" t="str">
        <f t="shared" si="2"/>
        <v/>
      </c>
      <c r="Q71" s="180"/>
      <c r="R71" s="325"/>
      <c r="S71" s="325"/>
      <c r="T71" s="132" t="str">
        <f t="shared" si="5"/>
        <v/>
      </c>
      <c r="U71" s="342"/>
      <c r="V71" s="182"/>
      <c r="W71" s="709" t="str">
        <f t="shared" ref="W71:W134" si="7">IF(Q71="","",IF(E71="Salaire_chercheur",MIN(140000/1607*S71,140000),IF(E71="Salaire_directeur",MIN(110000/1607*S71,110000),IF(E71="Salaire_ingénieur",MIN(80000/1607*S71,80000),IF(E71="Salaire_technicien",MIN(60000/1607*S71,60000),"")))))</f>
        <v/>
      </c>
      <c r="X71" s="198" t="str">
        <f t="shared" si="3"/>
        <v/>
      </c>
      <c r="Y71" s="710" t="str">
        <f>IF(AND(OR(N71="KO",M71&lt;&gt;""),OR(N71="",O71="",P71="")),Listes!$A$68,IF(AND(M71&lt;T71,V71=""),Listes!$A$70,IF(AND(M71&lt;&gt;"",T71&lt;M71,U71=""),Listes!$A$72,IF(AND(Z71="",OR(N71&lt;&gt;"",O71&lt;&gt;"",P71&lt;&gt;"",Q71&lt;&gt;"",R71&lt;&gt;"",S71&lt;&gt;"")),Listes!$A$73,""))))</f>
        <v/>
      </c>
      <c r="Z71" s="277"/>
      <c r="AA71" s="146">
        <f t="shared" ref="AA71:AA134" si="8">IF(AND(B71&lt;&gt;"",Z71&lt;&gt;"Oui"),1,0)</f>
        <v>0</v>
      </c>
    </row>
    <row r="72" spans="1:27" ht="16.149999999999999" customHeight="1" x14ac:dyDescent="0.25">
      <c r="A72" s="121">
        <v>66</v>
      </c>
      <c r="B72" s="195" t="str">
        <f>IF('Dépenses rémunération au réel'!$B72="","",'Dépenses rémunération au réel'!$B72)</f>
        <v/>
      </c>
      <c r="C72" s="195" t="str">
        <f>IF('Dépenses rémunération au réel'!$C72="","",'Dépenses rémunération au réel'!$C72)</f>
        <v/>
      </c>
      <c r="D72" s="196" t="str">
        <f>IF('Dépenses rémunération au réel'!$D72="","",'Dépenses rémunération au réel'!$D72)</f>
        <v/>
      </c>
      <c r="E72" s="118" t="str">
        <f>IF('Dépenses rémunération au réel'!$E72="","",'Dépenses rémunération au réel'!$E72)</f>
        <v/>
      </c>
      <c r="F72" s="118" t="str">
        <f>IF('Dépenses rémunération au réel'!$F72="","",'Dépenses rémunération au réel'!$F72)</f>
        <v/>
      </c>
      <c r="G72" s="118" t="str">
        <f>IF('Dépenses rémunération au réel'!$G72="","",'Dépenses rémunération au réel'!$G72)</f>
        <v/>
      </c>
      <c r="H72" s="282" t="str">
        <f>IF('Dépenses rémunération au réel'!$H72="","",'Dépenses rémunération au réel'!$H72)</f>
        <v/>
      </c>
      <c r="I72" s="282" t="str">
        <f>IF('Dépenses rémunération au réel'!$I72="","",'Dépenses rémunération au réel'!$I72)</f>
        <v/>
      </c>
      <c r="J72" s="131" t="str">
        <f>IF('Dépenses rémunération au réel'!$J72="","",'Dépenses rémunération au réel'!$J72)</f>
        <v/>
      </c>
      <c r="K72" s="181" t="str">
        <f>IF('Dépenses rémunération au réel'!$K72="","",'Dépenses rémunération au réel'!$K72)</f>
        <v/>
      </c>
      <c r="L72" s="189" t="str">
        <f>IF('Dépenses rémunération au réel'!$L72="","",'Dépenses rémunération au réel'!$L72)</f>
        <v/>
      </c>
      <c r="M72" s="204" t="str">
        <f>IF('Dépenses rémunération au réel'!$M72=0,"",'Dépenses rémunération au réel'!$M72)</f>
        <v/>
      </c>
      <c r="N72" s="180"/>
      <c r="O72" s="323" t="str">
        <f t="shared" ref="O72:O135" si="9">IF(N72="KO","",IF(N72="","",H72))</f>
        <v/>
      </c>
      <c r="P72" s="323" t="str">
        <f t="shared" ref="P72:P135" si="10">IF(N72="KO","",IF(N72="","",I72))</f>
        <v/>
      </c>
      <c r="Q72" s="180"/>
      <c r="R72" s="325"/>
      <c r="S72" s="325"/>
      <c r="T72" s="132" t="str">
        <f t="shared" ref="T72:T135" si="11">IF($Q72="","",IF(OR(($Q72=0),($R72=0)),0,Q72/R72*S72))</f>
        <v/>
      </c>
      <c r="U72" s="342"/>
      <c r="V72" s="182"/>
      <c r="W72" s="709" t="str">
        <f t="shared" si="7"/>
        <v/>
      </c>
      <c r="X72" s="198" t="str">
        <f t="shared" ref="X72:X135" si="12">IF(Q72="","",MIN(T72,W72))</f>
        <v/>
      </c>
      <c r="Y72" s="710" t="str">
        <f>IF(AND(OR(N72="KO",M72&lt;&gt;""),OR(N72="",O72="",P72="")),Listes!$A$68,IF(AND(M72&lt;T72,V72=""),Listes!$A$70,IF(AND(M72&lt;&gt;"",T72&lt;M72,U72=""),Listes!$A$72,IF(AND(Z72="",OR(N72&lt;&gt;"",O72&lt;&gt;"",P72&lt;&gt;"",Q72&lt;&gt;"",R72&lt;&gt;"",S72&lt;&gt;"")),Listes!$A$73,""))))</f>
        <v/>
      </c>
      <c r="Z72" s="277"/>
      <c r="AA72" s="146">
        <f t="shared" si="8"/>
        <v>0</v>
      </c>
    </row>
    <row r="73" spans="1:27" ht="16.149999999999999" customHeight="1" x14ac:dyDescent="0.25">
      <c r="A73" s="121">
        <v>67</v>
      </c>
      <c r="B73" s="195" t="str">
        <f>IF('Dépenses rémunération au réel'!$B73="","",'Dépenses rémunération au réel'!$B73)</f>
        <v/>
      </c>
      <c r="C73" s="195" t="str">
        <f>IF('Dépenses rémunération au réel'!$C73="","",'Dépenses rémunération au réel'!$C73)</f>
        <v/>
      </c>
      <c r="D73" s="196" t="str">
        <f>IF('Dépenses rémunération au réel'!$D73="","",'Dépenses rémunération au réel'!$D73)</f>
        <v/>
      </c>
      <c r="E73" s="118" t="str">
        <f>IF('Dépenses rémunération au réel'!$E73="","",'Dépenses rémunération au réel'!$E73)</f>
        <v/>
      </c>
      <c r="F73" s="118" t="str">
        <f>IF('Dépenses rémunération au réel'!$F73="","",'Dépenses rémunération au réel'!$F73)</f>
        <v/>
      </c>
      <c r="G73" s="118" t="str">
        <f>IF('Dépenses rémunération au réel'!$G73="","",'Dépenses rémunération au réel'!$G73)</f>
        <v/>
      </c>
      <c r="H73" s="282" t="str">
        <f>IF('Dépenses rémunération au réel'!$H73="","",'Dépenses rémunération au réel'!$H73)</f>
        <v/>
      </c>
      <c r="I73" s="282" t="str">
        <f>IF('Dépenses rémunération au réel'!$I73="","",'Dépenses rémunération au réel'!$I73)</f>
        <v/>
      </c>
      <c r="J73" s="131" t="str">
        <f>IF('Dépenses rémunération au réel'!$J73="","",'Dépenses rémunération au réel'!$J73)</f>
        <v/>
      </c>
      <c r="K73" s="181" t="str">
        <f>IF('Dépenses rémunération au réel'!$K73="","",'Dépenses rémunération au réel'!$K73)</f>
        <v/>
      </c>
      <c r="L73" s="189" t="str">
        <f>IF('Dépenses rémunération au réel'!$L73="","",'Dépenses rémunération au réel'!$L73)</f>
        <v/>
      </c>
      <c r="M73" s="204" t="str">
        <f>IF('Dépenses rémunération au réel'!$M73=0,"",'Dépenses rémunération au réel'!$M73)</f>
        <v/>
      </c>
      <c r="N73" s="180"/>
      <c r="O73" s="323" t="str">
        <f t="shared" si="9"/>
        <v/>
      </c>
      <c r="P73" s="323" t="str">
        <f t="shared" si="10"/>
        <v/>
      </c>
      <c r="Q73" s="180"/>
      <c r="R73" s="325"/>
      <c r="S73" s="325"/>
      <c r="T73" s="132" t="str">
        <f t="shared" si="11"/>
        <v/>
      </c>
      <c r="U73" s="342"/>
      <c r="V73" s="182"/>
      <c r="W73" s="709" t="str">
        <f t="shared" si="7"/>
        <v/>
      </c>
      <c r="X73" s="198" t="str">
        <f t="shared" si="12"/>
        <v/>
      </c>
      <c r="Y73" s="710" t="str">
        <f>IF(AND(OR(N73="KO",M73&lt;&gt;""),OR(N73="",O73="",P73="")),Listes!$A$68,IF(AND(M73&lt;T73,V73=""),Listes!$A$70,IF(AND(M73&lt;&gt;"",T73&lt;M73,U73=""),Listes!$A$72,IF(AND(Z73="",OR(N73&lt;&gt;"",O73&lt;&gt;"",P73&lt;&gt;"",Q73&lt;&gt;"",R73&lt;&gt;"",S73&lt;&gt;"")),Listes!$A$73,""))))</f>
        <v/>
      </c>
      <c r="Z73" s="277"/>
      <c r="AA73" s="146">
        <f t="shared" si="8"/>
        <v>0</v>
      </c>
    </row>
    <row r="74" spans="1:27" ht="16.149999999999999" customHeight="1" x14ac:dyDescent="0.25">
      <c r="A74" s="121">
        <v>68</v>
      </c>
      <c r="B74" s="195" t="str">
        <f>IF('Dépenses rémunération au réel'!$B74="","",'Dépenses rémunération au réel'!$B74)</f>
        <v/>
      </c>
      <c r="C74" s="195" t="str">
        <f>IF('Dépenses rémunération au réel'!$C74="","",'Dépenses rémunération au réel'!$C74)</f>
        <v/>
      </c>
      <c r="D74" s="196" t="str">
        <f>IF('Dépenses rémunération au réel'!$D74="","",'Dépenses rémunération au réel'!$D74)</f>
        <v/>
      </c>
      <c r="E74" s="118" t="str">
        <f>IF('Dépenses rémunération au réel'!$E74="","",'Dépenses rémunération au réel'!$E74)</f>
        <v/>
      </c>
      <c r="F74" s="118" t="str">
        <f>IF('Dépenses rémunération au réel'!$F74="","",'Dépenses rémunération au réel'!$F74)</f>
        <v/>
      </c>
      <c r="G74" s="118" t="str">
        <f>IF('Dépenses rémunération au réel'!$G74="","",'Dépenses rémunération au réel'!$G74)</f>
        <v/>
      </c>
      <c r="H74" s="282" t="str">
        <f>IF('Dépenses rémunération au réel'!$H74="","",'Dépenses rémunération au réel'!$H74)</f>
        <v/>
      </c>
      <c r="I74" s="282" t="str">
        <f>IF('Dépenses rémunération au réel'!$I74="","",'Dépenses rémunération au réel'!$I74)</f>
        <v/>
      </c>
      <c r="J74" s="131" t="str">
        <f>IF('Dépenses rémunération au réel'!$J74="","",'Dépenses rémunération au réel'!$J74)</f>
        <v/>
      </c>
      <c r="K74" s="181" t="str">
        <f>IF('Dépenses rémunération au réel'!$K74="","",'Dépenses rémunération au réel'!$K74)</f>
        <v/>
      </c>
      <c r="L74" s="189" t="str">
        <f>IF('Dépenses rémunération au réel'!$L74="","",'Dépenses rémunération au réel'!$L74)</f>
        <v/>
      </c>
      <c r="M74" s="204" t="str">
        <f>IF('Dépenses rémunération au réel'!$M74=0,"",'Dépenses rémunération au réel'!$M74)</f>
        <v/>
      </c>
      <c r="N74" s="180"/>
      <c r="O74" s="323" t="str">
        <f t="shared" si="9"/>
        <v/>
      </c>
      <c r="P74" s="323" t="str">
        <f t="shared" si="10"/>
        <v/>
      </c>
      <c r="Q74" s="180"/>
      <c r="R74" s="325"/>
      <c r="S74" s="325"/>
      <c r="T74" s="132" t="str">
        <f t="shared" si="11"/>
        <v/>
      </c>
      <c r="U74" s="342"/>
      <c r="V74" s="182"/>
      <c r="W74" s="709" t="str">
        <f t="shared" si="7"/>
        <v/>
      </c>
      <c r="X74" s="198" t="str">
        <f t="shared" si="12"/>
        <v/>
      </c>
      <c r="Y74" s="710" t="str">
        <f>IF(AND(OR(N74="KO",M74&lt;&gt;""),OR(N74="",O74="",P74="")),Listes!$A$68,IF(AND(M74&lt;T74,V74=""),Listes!$A$70,IF(AND(M74&lt;&gt;"",T74&lt;M74,U74=""),Listes!$A$72,IF(AND(Z74="",OR(N74&lt;&gt;"",O74&lt;&gt;"",P74&lt;&gt;"",Q74&lt;&gt;"",R74&lt;&gt;"",S74&lt;&gt;"")),Listes!$A$73,""))))</f>
        <v/>
      </c>
      <c r="Z74" s="277"/>
      <c r="AA74" s="146">
        <f t="shared" si="8"/>
        <v>0</v>
      </c>
    </row>
    <row r="75" spans="1:27" ht="16.149999999999999" customHeight="1" x14ac:dyDescent="0.25">
      <c r="A75" s="121">
        <v>69</v>
      </c>
      <c r="B75" s="195" t="str">
        <f>IF('Dépenses rémunération au réel'!$B75="","",'Dépenses rémunération au réel'!$B75)</f>
        <v/>
      </c>
      <c r="C75" s="195" t="str">
        <f>IF('Dépenses rémunération au réel'!$C75="","",'Dépenses rémunération au réel'!$C75)</f>
        <v/>
      </c>
      <c r="D75" s="196" t="str">
        <f>IF('Dépenses rémunération au réel'!$D75="","",'Dépenses rémunération au réel'!$D75)</f>
        <v/>
      </c>
      <c r="E75" s="118" t="str">
        <f>IF('Dépenses rémunération au réel'!$E75="","",'Dépenses rémunération au réel'!$E75)</f>
        <v/>
      </c>
      <c r="F75" s="118" t="str">
        <f>IF('Dépenses rémunération au réel'!$F75="","",'Dépenses rémunération au réel'!$F75)</f>
        <v/>
      </c>
      <c r="G75" s="118" t="str">
        <f>IF('Dépenses rémunération au réel'!$G75="","",'Dépenses rémunération au réel'!$G75)</f>
        <v/>
      </c>
      <c r="H75" s="282" t="str">
        <f>IF('Dépenses rémunération au réel'!$H75="","",'Dépenses rémunération au réel'!$H75)</f>
        <v/>
      </c>
      <c r="I75" s="282" t="str">
        <f>IF('Dépenses rémunération au réel'!$I75="","",'Dépenses rémunération au réel'!$I75)</f>
        <v/>
      </c>
      <c r="J75" s="131" t="str">
        <f>IF('Dépenses rémunération au réel'!$J75="","",'Dépenses rémunération au réel'!$J75)</f>
        <v/>
      </c>
      <c r="K75" s="181" t="str">
        <f>IF('Dépenses rémunération au réel'!$K75="","",'Dépenses rémunération au réel'!$K75)</f>
        <v/>
      </c>
      <c r="L75" s="189" t="str">
        <f>IF('Dépenses rémunération au réel'!$L75="","",'Dépenses rémunération au réel'!$L75)</f>
        <v/>
      </c>
      <c r="M75" s="204" t="str">
        <f>IF('Dépenses rémunération au réel'!$M75=0,"",'Dépenses rémunération au réel'!$M75)</f>
        <v/>
      </c>
      <c r="N75" s="180"/>
      <c r="O75" s="323" t="str">
        <f t="shared" si="9"/>
        <v/>
      </c>
      <c r="P75" s="323" t="str">
        <f t="shared" si="10"/>
        <v/>
      </c>
      <c r="Q75" s="180"/>
      <c r="R75" s="325"/>
      <c r="S75" s="325"/>
      <c r="T75" s="132" t="str">
        <f t="shared" si="11"/>
        <v/>
      </c>
      <c r="U75" s="342"/>
      <c r="V75" s="182"/>
      <c r="W75" s="709" t="str">
        <f t="shared" si="7"/>
        <v/>
      </c>
      <c r="X75" s="198" t="str">
        <f t="shared" si="12"/>
        <v/>
      </c>
      <c r="Y75" s="710" t="str">
        <f>IF(AND(OR(N75="KO",M75&lt;&gt;""),OR(N75="",O75="",P75="")),Listes!$A$68,IF(AND(M75&lt;T75,V75=""),Listes!$A$70,IF(AND(M75&lt;&gt;"",T75&lt;M75,U75=""),Listes!$A$72,IF(AND(Z75="",OR(N75&lt;&gt;"",O75&lt;&gt;"",P75&lt;&gt;"",Q75&lt;&gt;"",R75&lt;&gt;"",S75&lt;&gt;"")),Listes!$A$73,""))))</f>
        <v/>
      </c>
      <c r="Z75" s="277"/>
      <c r="AA75" s="146">
        <f t="shared" si="8"/>
        <v>0</v>
      </c>
    </row>
    <row r="76" spans="1:27" ht="16.149999999999999" customHeight="1" x14ac:dyDescent="0.25">
      <c r="A76" s="121">
        <v>70</v>
      </c>
      <c r="B76" s="195" t="str">
        <f>IF('Dépenses rémunération au réel'!$B76="","",'Dépenses rémunération au réel'!$B76)</f>
        <v/>
      </c>
      <c r="C76" s="195" t="str">
        <f>IF('Dépenses rémunération au réel'!$C76="","",'Dépenses rémunération au réel'!$C76)</f>
        <v/>
      </c>
      <c r="D76" s="196" t="str">
        <f>IF('Dépenses rémunération au réel'!$D76="","",'Dépenses rémunération au réel'!$D76)</f>
        <v/>
      </c>
      <c r="E76" s="118" t="str">
        <f>IF('Dépenses rémunération au réel'!$E76="","",'Dépenses rémunération au réel'!$E76)</f>
        <v/>
      </c>
      <c r="F76" s="118" t="str">
        <f>IF('Dépenses rémunération au réel'!$F76="","",'Dépenses rémunération au réel'!$F76)</f>
        <v/>
      </c>
      <c r="G76" s="118" t="str">
        <f>IF('Dépenses rémunération au réel'!$G76="","",'Dépenses rémunération au réel'!$G76)</f>
        <v/>
      </c>
      <c r="H76" s="282" t="str">
        <f>IF('Dépenses rémunération au réel'!$H76="","",'Dépenses rémunération au réel'!$H76)</f>
        <v/>
      </c>
      <c r="I76" s="282" t="str">
        <f>IF('Dépenses rémunération au réel'!$I76="","",'Dépenses rémunération au réel'!$I76)</f>
        <v/>
      </c>
      <c r="J76" s="131" t="str">
        <f>IF('Dépenses rémunération au réel'!$J76="","",'Dépenses rémunération au réel'!$J76)</f>
        <v/>
      </c>
      <c r="K76" s="181" t="str">
        <f>IF('Dépenses rémunération au réel'!$K76="","",'Dépenses rémunération au réel'!$K76)</f>
        <v/>
      </c>
      <c r="L76" s="189" t="str">
        <f>IF('Dépenses rémunération au réel'!$L76="","",'Dépenses rémunération au réel'!$L76)</f>
        <v/>
      </c>
      <c r="M76" s="204" t="str">
        <f>IF('Dépenses rémunération au réel'!$M76=0,"",'Dépenses rémunération au réel'!$M76)</f>
        <v/>
      </c>
      <c r="N76" s="180"/>
      <c r="O76" s="323" t="str">
        <f t="shared" si="9"/>
        <v/>
      </c>
      <c r="P76" s="323" t="str">
        <f t="shared" si="10"/>
        <v/>
      </c>
      <c r="Q76" s="180"/>
      <c r="R76" s="325"/>
      <c r="S76" s="325"/>
      <c r="T76" s="132" t="str">
        <f t="shared" si="11"/>
        <v/>
      </c>
      <c r="U76" s="342"/>
      <c r="V76" s="182"/>
      <c r="W76" s="709" t="str">
        <f t="shared" si="7"/>
        <v/>
      </c>
      <c r="X76" s="198" t="str">
        <f t="shared" si="12"/>
        <v/>
      </c>
      <c r="Y76" s="710" t="str">
        <f>IF(AND(OR(N76="KO",M76&lt;&gt;""),OR(N76="",O76="",P76="")),Listes!$A$68,IF(AND(M76&lt;T76,V76=""),Listes!$A$70,IF(AND(M76&lt;&gt;"",T76&lt;M76,U76=""),Listes!$A$72,IF(AND(Z76="",OR(N76&lt;&gt;"",O76&lt;&gt;"",P76&lt;&gt;"",Q76&lt;&gt;"",R76&lt;&gt;"",S76&lt;&gt;"")),Listes!$A$73,""))))</f>
        <v/>
      </c>
      <c r="Z76" s="277"/>
      <c r="AA76" s="146">
        <f t="shared" si="8"/>
        <v>0</v>
      </c>
    </row>
    <row r="77" spans="1:27" ht="16.149999999999999" customHeight="1" x14ac:dyDescent="0.25">
      <c r="A77" s="121">
        <v>71</v>
      </c>
      <c r="B77" s="195" t="str">
        <f>IF('Dépenses rémunération au réel'!$B77="","",'Dépenses rémunération au réel'!$B77)</f>
        <v/>
      </c>
      <c r="C77" s="195" t="str">
        <f>IF('Dépenses rémunération au réel'!$C77="","",'Dépenses rémunération au réel'!$C77)</f>
        <v/>
      </c>
      <c r="D77" s="196" t="str">
        <f>IF('Dépenses rémunération au réel'!$D77="","",'Dépenses rémunération au réel'!$D77)</f>
        <v/>
      </c>
      <c r="E77" s="118" t="str">
        <f>IF('Dépenses rémunération au réel'!$E77="","",'Dépenses rémunération au réel'!$E77)</f>
        <v/>
      </c>
      <c r="F77" s="118" t="str">
        <f>IF('Dépenses rémunération au réel'!$F77="","",'Dépenses rémunération au réel'!$F77)</f>
        <v/>
      </c>
      <c r="G77" s="118" t="str">
        <f>IF('Dépenses rémunération au réel'!$G77="","",'Dépenses rémunération au réel'!$G77)</f>
        <v/>
      </c>
      <c r="H77" s="282" t="str">
        <f>IF('Dépenses rémunération au réel'!$H77="","",'Dépenses rémunération au réel'!$H77)</f>
        <v/>
      </c>
      <c r="I77" s="282" t="str">
        <f>IF('Dépenses rémunération au réel'!$I77="","",'Dépenses rémunération au réel'!$I77)</f>
        <v/>
      </c>
      <c r="J77" s="131" t="str">
        <f>IF('Dépenses rémunération au réel'!$J77="","",'Dépenses rémunération au réel'!$J77)</f>
        <v/>
      </c>
      <c r="K77" s="181" t="str">
        <f>IF('Dépenses rémunération au réel'!$K77="","",'Dépenses rémunération au réel'!$K77)</f>
        <v/>
      </c>
      <c r="L77" s="189" t="str">
        <f>IF('Dépenses rémunération au réel'!$L77="","",'Dépenses rémunération au réel'!$L77)</f>
        <v/>
      </c>
      <c r="M77" s="204" t="str">
        <f>IF('Dépenses rémunération au réel'!$M77=0,"",'Dépenses rémunération au réel'!$M77)</f>
        <v/>
      </c>
      <c r="N77" s="180"/>
      <c r="O77" s="323" t="str">
        <f t="shared" si="9"/>
        <v/>
      </c>
      <c r="P77" s="323" t="str">
        <f t="shared" si="10"/>
        <v/>
      </c>
      <c r="Q77" s="180"/>
      <c r="R77" s="325"/>
      <c r="S77" s="325"/>
      <c r="T77" s="132" t="str">
        <f t="shared" si="11"/>
        <v/>
      </c>
      <c r="U77" s="342"/>
      <c r="V77" s="182"/>
      <c r="W77" s="709" t="str">
        <f t="shared" si="7"/>
        <v/>
      </c>
      <c r="X77" s="198" t="str">
        <f t="shared" si="12"/>
        <v/>
      </c>
      <c r="Y77" s="710" t="str">
        <f>IF(AND(OR(N77="KO",M77&lt;&gt;""),OR(N77="",O77="",P77="")),Listes!$A$68,IF(AND(M77&lt;T77,V77=""),Listes!$A$70,IF(AND(M77&lt;&gt;"",T77&lt;M77,U77=""),Listes!$A$72,IF(AND(Z77="",OR(N77&lt;&gt;"",O77&lt;&gt;"",P77&lt;&gt;"",Q77&lt;&gt;"",R77&lt;&gt;"",S77&lt;&gt;"")),Listes!$A$73,""))))</f>
        <v/>
      </c>
      <c r="Z77" s="277"/>
      <c r="AA77" s="146">
        <f t="shared" si="8"/>
        <v>0</v>
      </c>
    </row>
    <row r="78" spans="1:27" ht="16.149999999999999" customHeight="1" x14ac:dyDescent="0.25">
      <c r="A78" s="121">
        <v>72</v>
      </c>
      <c r="B78" s="195" t="str">
        <f>IF('Dépenses rémunération au réel'!$B78="","",'Dépenses rémunération au réel'!$B78)</f>
        <v/>
      </c>
      <c r="C78" s="195" t="str">
        <f>IF('Dépenses rémunération au réel'!$C78="","",'Dépenses rémunération au réel'!$C78)</f>
        <v/>
      </c>
      <c r="D78" s="196" t="str">
        <f>IF('Dépenses rémunération au réel'!$D78="","",'Dépenses rémunération au réel'!$D78)</f>
        <v/>
      </c>
      <c r="E78" s="118" t="str">
        <f>IF('Dépenses rémunération au réel'!$E78="","",'Dépenses rémunération au réel'!$E78)</f>
        <v/>
      </c>
      <c r="F78" s="118" t="str">
        <f>IF('Dépenses rémunération au réel'!$F78="","",'Dépenses rémunération au réel'!$F78)</f>
        <v/>
      </c>
      <c r="G78" s="118" t="str">
        <f>IF('Dépenses rémunération au réel'!$G78="","",'Dépenses rémunération au réel'!$G78)</f>
        <v/>
      </c>
      <c r="H78" s="282" t="str">
        <f>IF('Dépenses rémunération au réel'!$H78="","",'Dépenses rémunération au réel'!$H78)</f>
        <v/>
      </c>
      <c r="I78" s="282" t="str">
        <f>IF('Dépenses rémunération au réel'!$I78="","",'Dépenses rémunération au réel'!$I78)</f>
        <v/>
      </c>
      <c r="J78" s="131" t="str">
        <f>IF('Dépenses rémunération au réel'!$J78="","",'Dépenses rémunération au réel'!$J78)</f>
        <v/>
      </c>
      <c r="K78" s="181" t="str">
        <f>IF('Dépenses rémunération au réel'!$K78="","",'Dépenses rémunération au réel'!$K78)</f>
        <v/>
      </c>
      <c r="L78" s="189" t="str">
        <f>IF('Dépenses rémunération au réel'!$L78="","",'Dépenses rémunération au réel'!$L78)</f>
        <v/>
      </c>
      <c r="M78" s="204" t="str">
        <f>IF('Dépenses rémunération au réel'!$M78=0,"",'Dépenses rémunération au réel'!$M78)</f>
        <v/>
      </c>
      <c r="N78" s="180"/>
      <c r="O78" s="323" t="str">
        <f t="shared" si="9"/>
        <v/>
      </c>
      <c r="P78" s="323" t="str">
        <f t="shared" si="10"/>
        <v/>
      </c>
      <c r="Q78" s="180"/>
      <c r="R78" s="325"/>
      <c r="S78" s="325"/>
      <c r="T78" s="132" t="str">
        <f t="shared" si="11"/>
        <v/>
      </c>
      <c r="U78" s="342"/>
      <c r="V78" s="182"/>
      <c r="W78" s="709" t="str">
        <f t="shared" si="7"/>
        <v/>
      </c>
      <c r="X78" s="198" t="str">
        <f t="shared" si="12"/>
        <v/>
      </c>
      <c r="Y78" s="710" t="str">
        <f>IF(AND(OR(N78="KO",M78&lt;&gt;""),OR(N78="",O78="",P78="")),Listes!$A$68,IF(AND(M78&lt;T78,V78=""),Listes!$A$70,IF(AND(M78&lt;&gt;"",T78&lt;M78,U78=""),Listes!$A$72,IF(AND(Z78="",OR(N78&lt;&gt;"",O78&lt;&gt;"",P78&lt;&gt;"",Q78&lt;&gt;"",R78&lt;&gt;"",S78&lt;&gt;"")),Listes!$A$73,""))))</f>
        <v/>
      </c>
      <c r="Z78" s="277"/>
      <c r="AA78" s="146">
        <f t="shared" si="8"/>
        <v>0</v>
      </c>
    </row>
    <row r="79" spans="1:27" ht="16.149999999999999" customHeight="1" x14ac:dyDescent="0.25">
      <c r="A79" s="121">
        <v>73</v>
      </c>
      <c r="B79" s="195" t="str">
        <f>IF('Dépenses rémunération au réel'!$B79="","",'Dépenses rémunération au réel'!$B79)</f>
        <v/>
      </c>
      <c r="C79" s="195" t="str">
        <f>IF('Dépenses rémunération au réel'!$C79="","",'Dépenses rémunération au réel'!$C79)</f>
        <v/>
      </c>
      <c r="D79" s="196" t="str">
        <f>IF('Dépenses rémunération au réel'!$D79="","",'Dépenses rémunération au réel'!$D79)</f>
        <v/>
      </c>
      <c r="E79" s="118" t="str">
        <f>IF('Dépenses rémunération au réel'!$E79="","",'Dépenses rémunération au réel'!$E79)</f>
        <v/>
      </c>
      <c r="F79" s="118" t="str">
        <f>IF('Dépenses rémunération au réel'!$F79="","",'Dépenses rémunération au réel'!$F79)</f>
        <v/>
      </c>
      <c r="G79" s="118" t="str">
        <f>IF('Dépenses rémunération au réel'!$G79="","",'Dépenses rémunération au réel'!$G79)</f>
        <v/>
      </c>
      <c r="H79" s="282" t="str">
        <f>IF('Dépenses rémunération au réel'!$H79="","",'Dépenses rémunération au réel'!$H79)</f>
        <v/>
      </c>
      <c r="I79" s="282" t="str">
        <f>IF('Dépenses rémunération au réel'!$I79="","",'Dépenses rémunération au réel'!$I79)</f>
        <v/>
      </c>
      <c r="J79" s="131" t="str">
        <f>IF('Dépenses rémunération au réel'!$J79="","",'Dépenses rémunération au réel'!$J79)</f>
        <v/>
      </c>
      <c r="K79" s="181" t="str">
        <f>IF('Dépenses rémunération au réel'!$K79="","",'Dépenses rémunération au réel'!$K79)</f>
        <v/>
      </c>
      <c r="L79" s="189" t="str">
        <f>IF('Dépenses rémunération au réel'!$L79="","",'Dépenses rémunération au réel'!$L79)</f>
        <v/>
      </c>
      <c r="M79" s="204" t="str">
        <f>IF('Dépenses rémunération au réel'!$M79=0,"",'Dépenses rémunération au réel'!$M79)</f>
        <v/>
      </c>
      <c r="N79" s="180"/>
      <c r="O79" s="323" t="str">
        <f t="shared" si="9"/>
        <v/>
      </c>
      <c r="P79" s="323" t="str">
        <f t="shared" si="10"/>
        <v/>
      </c>
      <c r="Q79" s="180"/>
      <c r="R79" s="325"/>
      <c r="S79" s="325"/>
      <c r="T79" s="132" t="str">
        <f t="shared" si="11"/>
        <v/>
      </c>
      <c r="U79" s="342"/>
      <c r="V79" s="182"/>
      <c r="W79" s="709" t="str">
        <f t="shared" si="7"/>
        <v/>
      </c>
      <c r="X79" s="198" t="str">
        <f t="shared" si="12"/>
        <v/>
      </c>
      <c r="Y79" s="710" t="str">
        <f>IF(AND(OR(N79="KO",M79&lt;&gt;""),OR(N79="",O79="",P79="")),Listes!$A$68,IF(AND(M79&lt;T79,V79=""),Listes!$A$70,IF(AND(M79&lt;&gt;"",T79&lt;M79,U79=""),Listes!$A$72,IF(AND(Z79="",OR(N79&lt;&gt;"",O79&lt;&gt;"",P79&lt;&gt;"",Q79&lt;&gt;"",R79&lt;&gt;"",S79&lt;&gt;"")),Listes!$A$73,""))))</f>
        <v/>
      </c>
      <c r="Z79" s="277"/>
      <c r="AA79" s="146">
        <f t="shared" si="8"/>
        <v>0</v>
      </c>
    </row>
    <row r="80" spans="1:27" ht="16.149999999999999" customHeight="1" x14ac:dyDescent="0.25">
      <c r="A80" s="121">
        <v>74</v>
      </c>
      <c r="B80" s="195" t="str">
        <f>IF('Dépenses rémunération au réel'!$B80="","",'Dépenses rémunération au réel'!$B80)</f>
        <v/>
      </c>
      <c r="C80" s="195" t="str">
        <f>IF('Dépenses rémunération au réel'!$C80="","",'Dépenses rémunération au réel'!$C80)</f>
        <v/>
      </c>
      <c r="D80" s="196" t="str">
        <f>IF('Dépenses rémunération au réel'!$D80="","",'Dépenses rémunération au réel'!$D80)</f>
        <v/>
      </c>
      <c r="E80" s="118" t="str">
        <f>IF('Dépenses rémunération au réel'!$E80="","",'Dépenses rémunération au réel'!$E80)</f>
        <v/>
      </c>
      <c r="F80" s="118" t="str">
        <f>IF('Dépenses rémunération au réel'!$F80="","",'Dépenses rémunération au réel'!$F80)</f>
        <v/>
      </c>
      <c r="G80" s="118" t="str">
        <f>IF('Dépenses rémunération au réel'!$G80="","",'Dépenses rémunération au réel'!$G80)</f>
        <v/>
      </c>
      <c r="H80" s="282" t="str">
        <f>IF('Dépenses rémunération au réel'!$H80="","",'Dépenses rémunération au réel'!$H80)</f>
        <v/>
      </c>
      <c r="I80" s="282" t="str">
        <f>IF('Dépenses rémunération au réel'!$I80="","",'Dépenses rémunération au réel'!$I80)</f>
        <v/>
      </c>
      <c r="J80" s="131" t="str">
        <f>IF('Dépenses rémunération au réel'!$J80="","",'Dépenses rémunération au réel'!$J80)</f>
        <v/>
      </c>
      <c r="K80" s="181" t="str">
        <f>IF('Dépenses rémunération au réel'!$K80="","",'Dépenses rémunération au réel'!$K80)</f>
        <v/>
      </c>
      <c r="L80" s="189" t="str">
        <f>IF('Dépenses rémunération au réel'!$L80="","",'Dépenses rémunération au réel'!$L80)</f>
        <v/>
      </c>
      <c r="M80" s="204" t="str">
        <f>IF('Dépenses rémunération au réel'!$M80=0,"",'Dépenses rémunération au réel'!$M80)</f>
        <v/>
      </c>
      <c r="N80" s="180"/>
      <c r="O80" s="323" t="str">
        <f t="shared" si="9"/>
        <v/>
      </c>
      <c r="P80" s="323" t="str">
        <f t="shared" si="10"/>
        <v/>
      </c>
      <c r="Q80" s="180"/>
      <c r="R80" s="325"/>
      <c r="S80" s="325"/>
      <c r="T80" s="132" t="str">
        <f t="shared" si="11"/>
        <v/>
      </c>
      <c r="U80" s="342"/>
      <c r="V80" s="182"/>
      <c r="W80" s="709" t="str">
        <f t="shared" si="7"/>
        <v/>
      </c>
      <c r="X80" s="198" t="str">
        <f t="shared" si="12"/>
        <v/>
      </c>
      <c r="Y80" s="710" t="str">
        <f>IF(AND(OR(N80="KO",M80&lt;&gt;""),OR(N80="",O80="",P80="")),Listes!$A$68,IF(AND(M80&lt;T80,V80=""),Listes!$A$70,IF(AND(M80&lt;&gt;"",T80&lt;M80,U80=""),Listes!$A$72,IF(AND(Z80="",OR(N80&lt;&gt;"",O80&lt;&gt;"",P80&lt;&gt;"",Q80&lt;&gt;"",R80&lt;&gt;"",S80&lt;&gt;"")),Listes!$A$73,""))))</f>
        <v/>
      </c>
      <c r="Z80" s="277"/>
      <c r="AA80" s="146">
        <f t="shared" si="8"/>
        <v>0</v>
      </c>
    </row>
    <row r="81" spans="1:27" ht="16.149999999999999" customHeight="1" x14ac:dyDescent="0.25">
      <c r="A81" s="121">
        <v>75</v>
      </c>
      <c r="B81" s="195" t="str">
        <f>IF('Dépenses rémunération au réel'!$B81="","",'Dépenses rémunération au réel'!$B81)</f>
        <v/>
      </c>
      <c r="C81" s="195" t="str">
        <f>IF('Dépenses rémunération au réel'!$C81="","",'Dépenses rémunération au réel'!$C81)</f>
        <v/>
      </c>
      <c r="D81" s="196" t="str">
        <f>IF('Dépenses rémunération au réel'!$D81="","",'Dépenses rémunération au réel'!$D81)</f>
        <v/>
      </c>
      <c r="E81" s="118" t="str">
        <f>IF('Dépenses rémunération au réel'!$E81="","",'Dépenses rémunération au réel'!$E81)</f>
        <v/>
      </c>
      <c r="F81" s="118" t="str">
        <f>IF('Dépenses rémunération au réel'!$F81="","",'Dépenses rémunération au réel'!$F81)</f>
        <v/>
      </c>
      <c r="G81" s="118" t="str">
        <f>IF('Dépenses rémunération au réel'!$G81="","",'Dépenses rémunération au réel'!$G81)</f>
        <v/>
      </c>
      <c r="H81" s="282" t="str">
        <f>IF('Dépenses rémunération au réel'!$H81="","",'Dépenses rémunération au réel'!$H81)</f>
        <v/>
      </c>
      <c r="I81" s="282" t="str">
        <f>IF('Dépenses rémunération au réel'!$I81="","",'Dépenses rémunération au réel'!$I81)</f>
        <v/>
      </c>
      <c r="J81" s="131" t="str">
        <f>IF('Dépenses rémunération au réel'!$J81="","",'Dépenses rémunération au réel'!$J81)</f>
        <v/>
      </c>
      <c r="K81" s="181" t="str">
        <f>IF('Dépenses rémunération au réel'!$K81="","",'Dépenses rémunération au réel'!$K81)</f>
        <v/>
      </c>
      <c r="L81" s="189" t="str">
        <f>IF('Dépenses rémunération au réel'!$L81="","",'Dépenses rémunération au réel'!$L81)</f>
        <v/>
      </c>
      <c r="M81" s="204" t="str">
        <f>IF('Dépenses rémunération au réel'!$M81=0,"",'Dépenses rémunération au réel'!$M81)</f>
        <v/>
      </c>
      <c r="N81" s="180"/>
      <c r="O81" s="323" t="str">
        <f t="shared" si="9"/>
        <v/>
      </c>
      <c r="P81" s="323" t="str">
        <f t="shared" si="10"/>
        <v/>
      </c>
      <c r="Q81" s="180"/>
      <c r="R81" s="325"/>
      <c r="S81" s="325"/>
      <c r="T81" s="132" t="str">
        <f t="shared" si="11"/>
        <v/>
      </c>
      <c r="U81" s="342"/>
      <c r="V81" s="182"/>
      <c r="W81" s="709" t="str">
        <f t="shared" si="7"/>
        <v/>
      </c>
      <c r="X81" s="198" t="str">
        <f t="shared" si="12"/>
        <v/>
      </c>
      <c r="Y81" s="710" t="str">
        <f>IF(AND(OR(N81="KO",M81&lt;&gt;""),OR(N81="",O81="",P81="")),Listes!$A$68,IF(AND(M81&lt;T81,V81=""),Listes!$A$70,IF(AND(M81&lt;&gt;"",T81&lt;M81,U81=""),Listes!$A$72,IF(AND(Z81="",OR(N81&lt;&gt;"",O81&lt;&gt;"",P81&lt;&gt;"",Q81&lt;&gt;"",R81&lt;&gt;"",S81&lt;&gt;"")),Listes!$A$73,""))))</f>
        <v/>
      </c>
      <c r="Z81" s="277"/>
      <c r="AA81" s="146">
        <f t="shared" si="8"/>
        <v>0</v>
      </c>
    </row>
    <row r="82" spans="1:27" ht="16.149999999999999" customHeight="1" x14ac:dyDescent="0.25">
      <c r="A82" s="121">
        <v>76</v>
      </c>
      <c r="B82" s="195" t="str">
        <f>IF('Dépenses rémunération au réel'!$B82="","",'Dépenses rémunération au réel'!$B82)</f>
        <v/>
      </c>
      <c r="C82" s="195" t="str">
        <f>IF('Dépenses rémunération au réel'!$C82="","",'Dépenses rémunération au réel'!$C82)</f>
        <v/>
      </c>
      <c r="D82" s="196" t="str">
        <f>IF('Dépenses rémunération au réel'!$D82="","",'Dépenses rémunération au réel'!$D82)</f>
        <v/>
      </c>
      <c r="E82" s="118" t="str">
        <f>IF('Dépenses rémunération au réel'!$E82="","",'Dépenses rémunération au réel'!$E82)</f>
        <v/>
      </c>
      <c r="F82" s="118" t="str">
        <f>IF('Dépenses rémunération au réel'!$F82="","",'Dépenses rémunération au réel'!$F82)</f>
        <v/>
      </c>
      <c r="G82" s="118" t="str">
        <f>IF('Dépenses rémunération au réel'!$G82="","",'Dépenses rémunération au réel'!$G82)</f>
        <v/>
      </c>
      <c r="H82" s="282" t="str">
        <f>IF('Dépenses rémunération au réel'!$H82="","",'Dépenses rémunération au réel'!$H82)</f>
        <v/>
      </c>
      <c r="I82" s="282" t="str">
        <f>IF('Dépenses rémunération au réel'!$I82="","",'Dépenses rémunération au réel'!$I82)</f>
        <v/>
      </c>
      <c r="J82" s="131" t="str">
        <f>IF('Dépenses rémunération au réel'!$J82="","",'Dépenses rémunération au réel'!$J82)</f>
        <v/>
      </c>
      <c r="K82" s="181" t="str">
        <f>IF('Dépenses rémunération au réel'!$K82="","",'Dépenses rémunération au réel'!$K82)</f>
        <v/>
      </c>
      <c r="L82" s="189" t="str">
        <f>IF('Dépenses rémunération au réel'!$L82="","",'Dépenses rémunération au réel'!$L82)</f>
        <v/>
      </c>
      <c r="M82" s="204" t="str">
        <f>IF('Dépenses rémunération au réel'!$M82=0,"",'Dépenses rémunération au réel'!$M82)</f>
        <v/>
      </c>
      <c r="N82" s="180"/>
      <c r="O82" s="323" t="str">
        <f t="shared" si="9"/>
        <v/>
      </c>
      <c r="P82" s="323" t="str">
        <f t="shared" si="10"/>
        <v/>
      </c>
      <c r="Q82" s="180"/>
      <c r="R82" s="325"/>
      <c r="S82" s="325"/>
      <c r="T82" s="132" t="str">
        <f t="shared" si="11"/>
        <v/>
      </c>
      <c r="U82" s="342"/>
      <c r="V82" s="182"/>
      <c r="W82" s="709" t="str">
        <f t="shared" si="7"/>
        <v/>
      </c>
      <c r="X82" s="198" t="str">
        <f t="shared" si="12"/>
        <v/>
      </c>
      <c r="Y82" s="710" t="str">
        <f>IF(AND(OR(N82="KO",M82&lt;&gt;""),OR(N82="",O82="",P82="")),Listes!$A$68,IF(AND(M82&lt;T82,V82=""),Listes!$A$70,IF(AND(M82&lt;&gt;"",T82&lt;M82,U82=""),Listes!$A$72,IF(AND(Z82="",OR(N82&lt;&gt;"",O82&lt;&gt;"",P82&lt;&gt;"",Q82&lt;&gt;"",R82&lt;&gt;"",S82&lt;&gt;"")),Listes!$A$73,""))))</f>
        <v/>
      </c>
      <c r="Z82" s="277"/>
      <c r="AA82" s="146">
        <f t="shared" si="8"/>
        <v>0</v>
      </c>
    </row>
    <row r="83" spans="1:27" ht="16.149999999999999" customHeight="1" x14ac:dyDescent="0.25">
      <c r="A83" s="121">
        <v>77</v>
      </c>
      <c r="B83" s="195" t="str">
        <f>IF('Dépenses rémunération au réel'!$B83="","",'Dépenses rémunération au réel'!$B83)</f>
        <v/>
      </c>
      <c r="C83" s="195" t="str">
        <f>IF('Dépenses rémunération au réel'!$C83="","",'Dépenses rémunération au réel'!$C83)</f>
        <v/>
      </c>
      <c r="D83" s="196" t="str">
        <f>IF('Dépenses rémunération au réel'!$D83="","",'Dépenses rémunération au réel'!$D83)</f>
        <v/>
      </c>
      <c r="E83" s="118" t="str">
        <f>IF('Dépenses rémunération au réel'!$E83="","",'Dépenses rémunération au réel'!$E83)</f>
        <v/>
      </c>
      <c r="F83" s="118" t="str">
        <f>IF('Dépenses rémunération au réel'!$F83="","",'Dépenses rémunération au réel'!$F83)</f>
        <v/>
      </c>
      <c r="G83" s="118" t="str">
        <f>IF('Dépenses rémunération au réel'!$G83="","",'Dépenses rémunération au réel'!$G83)</f>
        <v/>
      </c>
      <c r="H83" s="282" t="str">
        <f>IF('Dépenses rémunération au réel'!$H83="","",'Dépenses rémunération au réel'!$H83)</f>
        <v/>
      </c>
      <c r="I83" s="282" t="str">
        <f>IF('Dépenses rémunération au réel'!$I83="","",'Dépenses rémunération au réel'!$I83)</f>
        <v/>
      </c>
      <c r="J83" s="131" t="str">
        <f>IF('Dépenses rémunération au réel'!$J83="","",'Dépenses rémunération au réel'!$J83)</f>
        <v/>
      </c>
      <c r="K83" s="181" t="str">
        <f>IF('Dépenses rémunération au réel'!$K83="","",'Dépenses rémunération au réel'!$K83)</f>
        <v/>
      </c>
      <c r="L83" s="189" t="str">
        <f>IF('Dépenses rémunération au réel'!$L83="","",'Dépenses rémunération au réel'!$L83)</f>
        <v/>
      </c>
      <c r="M83" s="204" t="str">
        <f>IF('Dépenses rémunération au réel'!$M83=0,"",'Dépenses rémunération au réel'!$M83)</f>
        <v/>
      </c>
      <c r="N83" s="180"/>
      <c r="O83" s="323" t="str">
        <f t="shared" si="9"/>
        <v/>
      </c>
      <c r="P83" s="323" t="str">
        <f t="shared" si="10"/>
        <v/>
      </c>
      <c r="Q83" s="180"/>
      <c r="R83" s="325"/>
      <c r="S83" s="325"/>
      <c r="T83" s="132" t="str">
        <f t="shared" si="11"/>
        <v/>
      </c>
      <c r="U83" s="342"/>
      <c r="V83" s="182"/>
      <c r="W83" s="709" t="str">
        <f t="shared" si="7"/>
        <v/>
      </c>
      <c r="X83" s="198" t="str">
        <f t="shared" si="12"/>
        <v/>
      </c>
      <c r="Y83" s="710" t="str">
        <f>IF(AND(OR(N83="KO",M83&lt;&gt;""),OR(N83="",O83="",P83="")),Listes!$A$68,IF(AND(M83&lt;T83,V83=""),Listes!$A$70,IF(AND(M83&lt;&gt;"",T83&lt;M83,U83=""),Listes!$A$72,IF(AND(Z83="",OR(N83&lt;&gt;"",O83&lt;&gt;"",P83&lt;&gt;"",Q83&lt;&gt;"",R83&lt;&gt;"",S83&lt;&gt;"")),Listes!$A$73,""))))</f>
        <v/>
      </c>
      <c r="Z83" s="277"/>
      <c r="AA83" s="146">
        <f t="shared" si="8"/>
        <v>0</v>
      </c>
    </row>
    <row r="84" spans="1:27" ht="16.149999999999999" customHeight="1" x14ac:dyDescent="0.25">
      <c r="A84" s="121">
        <v>78</v>
      </c>
      <c r="B84" s="195" t="str">
        <f>IF('Dépenses rémunération au réel'!$B84="","",'Dépenses rémunération au réel'!$B84)</f>
        <v/>
      </c>
      <c r="C84" s="195" t="str">
        <f>IF('Dépenses rémunération au réel'!$C84="","",'Dépenses rémunération au réel'!$C84)</f>
        <v/>
      </c>
      <c r="D84" s="196" t="str">
        <f>IF('Dépenses rémunération au réel'!$D84="","",'Dépenses rémunération au réel'!$D84)</f>
        <v/>
      </c>
      <c r="E84" s="118" t="str">
        <f>IF('Dépenses rémunération au réel'!$E84="","",'Dépenses rémunération au réel'!$E84)</f>
        <v/>
      </c>
      <c r="F84" s="118" t="str">
        <f>IF('Dépenses rémunération au réel'!$F84="","",'Dépenses rémunération au réel'!$F84)</f>
        <v/>
      </c>
      <c r="G84" s="118" t="str">
        <f>IF('Dépenses rémunération au réel'!$G84="","",'Dépenses rémunération au réel'!$G84)</f>
        <v/>
      </c>
      <c r="H84" s="282" t="str">
        <f>IF('Dépenses rémunération au réel'!$H84="","",'Dépenses rémunération au réel'!$H84)</f>
        <v/>
      </c>
      <c r="I84" s="282" t="str">
        <f>IF('Dépenses rémunération au réel'!$I84="","",'Dépenses rémunération au réel'!$I84)</f>
        <v/>
      </c>
      <c r="J84" s="131" t="str">
        <f>IF('Dépenses rémunération au réel'!$J84="","",'Dépenses rémunération au réel'!$J84)</f>
        <v/>
      </c>
      <c r="K84" s="181" t="str">
        <f>IF('Dépenses rémunération au réel'!$K84="","",'Dépenses rémunération au réel'!$K84)</f>
        <v/>
      </c>
      <c r="L84" s="189" t="str">
        <f>IF('Dépenses rémunération au réel'!$L84="","",'Dépenses rémunération au réel'!$L84)</f>
        <v/>
      </c>
      <c r="M84" s="204" t="str">
        <f>IF('Dépenses rémunération au réel'!$M84=0,"",'Dépenses rémunération au réel'!$M84)</f>
        <v/>
      </c>
      <c r="N84" s="180"/>
      <c r="O84" s="323" t="str">
        <f t="shared" si="9"/>
        <v/>
      </c>
      <c r="P84" s="323" t="str">
        <f t="shared" si="10"/>
        <v/>
      </c>
      <c r="Q84" s="180"/>
      <c r="R84" s="325"/>
      <c r="S84" s="325"/>
      <c r="T84" s="132" t="str">
        <f t="shared" si="11"/>
        <v/>
      </c>
      <c r="U84" s="342"/>
      <c r="V84" s="182"/>
      <c r="W84" s="709" t="str">
        <f t="shared" si="7"/>
        <v/>
      </c>
      <c r="X84" s="198" t="str">
        <f t="shared" si="12"/>
        <v/>
      </c>
      <c r="Y84" s="710" t="str">
        <f>IF(AND(OR(N84="KO",M84&lt;&gt;""),OR(N84="",O84="",P84="")),Listes!$A$68,IF(AND(M84&lt;T84,V84=""),Listes!$A$70,IF(AND(M84&lt;&gt;"",T84&lt;M84,U84=""),Listes!$A$72,IF(AND(Z84="",OR(N84&lt;&gt;"",O84&lt;&gt;"",P84&lt;&gt;"",Q84&lt;&gt;"",R84&lt;&gt;"",S84&lt;&gt;"")),Listes!$A$73,""))))</f>
        <v/>
      </c>
      <c r="Z84" s="277"/>
      <c r="AA84" s="146">
        <f t="shared" si="8"/>
        <v>0</v>
      </c>
    </row>
    <row r="85" spans="1:27" ht="16.149999999999999" customHeight="1" x14ac:dyDescent="0.25">
      <c r="A85" s="121">
        <v>79</v>
      </c>
      <c r="B85" s="195" t="str">
        <f>IF('Dépenses rémunération au réel'!$B85="","",'Dépenses rémunération au réel'!$B85)</f>
        <v/>
      </c>
      <c r="C85" s="195" t="str">
        <f>IF('Dépenses rémunération au réel'!$C85="","",'Dépenses rémunération au réel'!$C85)</f>
        <v/>
      </c>
      <c r="D85" s="196" t="str">
        <f>IF('Dépenses rémunération au réel'!$D85="","",'Dépenses rémunération au réel'!$D85)</f>
        <v/>
      </c>
      <c r="E85" s="118" t="str">
        <f>IF('Dépenses rémunération au réel'!$E85="","",'Dépenses rémunération au réel'!$E85)</f>
        <v/>
      </c>
      <c r="F85" s="118" t="str">
        <f>IF('Dépenses rémunération au réel'!$F85="","",'Dépenses rémunération au réel'!$F85)</f>
        <v/>
      </c>
      <c r="G85" s="118" t="str">
        <f>IF('Dépenses rémunération au réel'!$G85="","",'Dépenses rémunération au réel'!$G85)</f>
        <v/>
      </c>
      <c r="H85" s="282" t="str">
        <f>IF('Dépenses rémunération au réel'!$H85="","",'Dépenses rémunération au réel'!$H85)</f>
        <v/>
      </c>
      <c r="I85" s="282" t="str">
        <f>IF('Dépenses rémunération au réel'!$I85="","",'Dépenses rémunération au réel'!$I85)</f>
        <v/>
      </c>
      <c r="J85" s="131" t="str">
        <f>IF('Dépenses rémunération au réel'!$J85="","",'Dépenses rémunération au réel'!$J85)</f>
        <v/>
      </c>
      <c r="K85" s="181" t="str">
        <f>IF('Dépenses rémunération au réel'!$K85="","",'Dépenses rémunération au réel'!$K85)</f>
        <v/>
      </c>
      <c r="L85" s="189" t="str">
        <f>IF('Dépenses rémunération au réel'!$L85="","",'Dépenses rémunération au réel'!$L85)</f>
        <v/>
      </c>
      <c r="M85" s="204" t="str">
        <f>IF('Dépenses rémunération au réel'!$M85=0,"",'Dépenses rémunération au réel'!$M85)</f>
        <v/>
      </c>
      <c r="N85" s="180"/>
      <c r="O85" s="323" t="str">
        <f t="shared" si="9"/>
        <v/>
      </c>
      <c r="P85" s="323" t="str">
        <f t="shared" si="10"/>
        <v/>
      </c>
      <c r="Q85" s="180"/>
      <c r="R85" s="325"/>
      <c r="S85" s="325"/>
      <c r="T85" s="132" t="str">
        <f t="shared" si="11"/>
        <v/>
      </c>
      <c r="U85" s="342"/>
      <c r="V85" s="182"/>
      <c r="W85" s="709" t="str">
        <f t="shared" si="7"/>
        <v/>
      </c>
      <c r="X85" s="198" t="str">
        <f t="shared" si="12"/>
        <v/>
      </c>
      <c r="Y85" s="710" t="str">
        <f>IF(AND(OR(N85="KO",M85&lt;&gt;""),OR(N85="",O85="",P85="")),Listes!$A$68,IF(AND(M85&lt;T85,V85=""),Listes!$A$70,IF(AND(M85&lt;&gt;"",T85&lt;M85,U85=""),Listes!$A$72,IF(AND(Z85="",OR(N85&lt;&gt;"",O85&lt;&gt;"",P85&lt;&gt;"",Q85&lt;&gt;"",R85&lt;&gt;"",S85&lt;&gt;"")),Listes!$A$73,""))))</f>
        <v/>
      </c>
      <c r="Z85" s="277"/>
      <c r="AA85" s="146">
        <f t="shared" si="8"/>
        <v>0</v>
      </c>
    </row>
    <row r="86" spans="1:27" ht="16.149999999999999" customHeight="1" x14ac:dyDescent="0.25">
      <c r="A86" s="121">
        <v>80</v>
      </c>
      <c r="B86" s="195" t="str">
        <f>IF('Dépenses rémunération au réel'!$B86="","",'Dépenses rémunération au réel'!$B86)</f>
        <v/>
      </c>
      <c r="C86" s="195" t="str">
        <f>IF('Dépenses rémunération au réel'!$C86="","",'Dépenses rémunération au réel'!$C86)</f>
        <v/>
      </c>
      <c r="D86" s="196" t="str">
        <f>IF('Dépenses rémunération au réel'!$D86="","",'Dépenses rémunération au réel'!$D86)</f>
        <v/>
      </c>
      <c r="E86" s="118" t="str">
        <f>IF('Dépenses rémunération au réel'!$E86="","",'Dépenses rémunération au réel'!$E86)</f>
        <v/>
      </c>
      <c r="F86" s="118" t="str">
        <f>IF('Dépenses rémunération au réel'!$F86="","",'Dépenses rémunération au réel'!$F86)</f>
        <v/>
      </c>
      <c r="G86" s="118" t="str">
        <f>IF('Dépenses rémunération au réel'!$G86="","",'Dépenses rémunération au réel'!$G86)</f>
        <v/>
      </c>
      <c r="H86" s="282" t="str">
        <f>IF('Dépenses rémunération au réel'!$H86="","",'Dépenses rémunération au réel'!$H86)</f>
        <v/>
      </c>
      <c r="I86" s="282" t="str">
        <f>IF('Dépenses rémunération au réel'!$I86="","",'Dépenses rémunération au réel'!$I86)</f>
        <v/>
      </c>
      <c r="J86" s="131" t="str">
        <f>IF('Dépenses rémunération au réel'!$J86="","",'Dépenses rémunération au réel'!$J86)</f>
        <v/>
      </c>
      <c r="K86" s="181" t="str">
        <f>IF('Dépenses rémunération au réel'!$K86="","",'Dépenses rémunération au réel'!$K86)</f>
        <v/>
      </c>
      <c r="L86" s="189" t="str">
        <f>IF('Dépenses rémunération au réel'!$L86="","",'Dépenses rémunération au réel'!$L86)</f>
        <v/>
      </c>
      <c r="M86" s="204" t="str">
        <f>IF('Dépenses rémunération au réel'!$M86=0,"",'Dépenses rémunération au réel'!$M86)</f>
        <v/>
      </c>
      <c r="N86" s="180"/>
      <c r="O86" s="323" t="str">
        <f t="shared" si="9"/>
        <v/>
      </c>
      <c r="P86" s="323" t="str">
        <f t="shared" si="10"/>
        <v/>
      </c>
      <c r="Q86" s="180"/>
      <c r="R86" s="325"/>
      <c r="S86" s="325"/>
      <c r="T86" s="132" t="str">
        <f t="shared" si="11"/>
        <v/>
      </c>
      <c r="U86" s="342"/>
      <c r="V86" s="182"/>
      <c r="W86" s="709" t="str">
        <f t="shared" si="7"/>
        <v/>
      </c>
      <c r="X86" s="198" t="str">
        <f t="shared" si="12"/>
        <v/>
      </c>
      <c r="Y86" s="710" t="str">
        <f>IF(AND(OR(N86="KO",M86&lt;&gt;""),OR(N86="",O86="",P86="")),Listes!$A$68,IF(AND(M86&lt;T86,V86=""),Listes!$A$70,IF(AND(M86&lt;&gt;"",T86&lt;M86,U86=""),Listes!$A$72,IF(AND(Z86="",OR(N86&lt;&gt;"",O86&lt;&gt;"",P86&lt;&gt;"",Q86&lt;&gt;"",R86&lt;&gt;"",S86&lt;&gt;"")),Listes!$A$73,""))))</f>
        <v/>
      </c>
      <c r="Z86" s="277"/>
      <c r="AA86" s="146">
        <f t="shared" si="8"/>
        <v>0</v>
      </c>
    </row>
    <row r="87" spans="1:27" ht="16.149999999999999" customHeight="1" x14ac:dyDescent="0.25">
      <c r="A87" s="121">
        <v>81</v>
      </c>
      <c r="B87" s="195" t="str">
        <f>IF('Dépenses rémunération au réel'!$B87="","",'Dépenses rémunération au réel'!$B87)</f>
        <v/>
      </c>
      <c r="C87" s="195" t="str">
        <f>IF('Dépenses rémunération au réel'!$C87="","",'Dépenses rémunération au réel'!$C87)</f>
        <v/>
      </c>
      <c r="D87" s="196" t="str">
        <f>IF('Dépenses rémunération au réel'!$D87="","",'Dépenses rémunération au réel'!$D87)</f>
        <v/>
      </c>
      <c r="E87" s="118" t="str">
        <f>IF('Dépenses rémunération au réel'!$E87="","",'Dépenses rémunération au réel'!$E87)</f>
        <v/>
      </c>
      <c r="F87" s="118" t="str">
        <f>IF('Dépenses rémunération au réel'!$F87="","",'Dépenses rémunération au réel'!$F87)</f>
        <v/>
      </c>
      <c r="G87" s="118" t="str">
        <f>IF('Dépenses rémunération au réel'!$G87="","",'Dépenses rémunération au réel'!$G87)</f>
        <v/>
      </c>
      <c r="H87" s="282" t="str">
        <f>IF('Dépenses rémunération au réel'!$H87="","",'Dépenses rémunération au réel'!$H87)</f>
        <v/>
      </c>
      <c r="I87" s="282" t="str">
        <f>IF('Dépenses rémunération au réel'!$I87="","",'Dépenses rémunération au réel'!$I87)</f>
        <v/>
      </c>
      <c r="J87" s="131" t="str">
        <f>IF('Dépenses rémunération au réel'!$J87="","",'Dépenses rémunération au réel'!$J87)</f>
        <v/>
      </c>
      <c r="K87" s="181" t="str">
        <f>IF('Dépenses rémunération au réel'!$K87="","",'Dépenses rémunération au réel'!$K87)</f>
        <v/>
      </c>
      <c r="L87" s="189" t="str">
        <f>IF('Dépenses rémunération au réel'!$L87="","",'Dépenses rémunération au réel'!$L87)</f>
        <v/>
      </c>
      <c r="M87" s="204" t="str">
        <f>IF('Dépenses rémunération au réel'!$M87=0,"",'Dépenses rémunération au réel'!$M87)</f>
        <v/>
      </c>
      <c r="N87" s="180"/>
      <c r="O87" s="323" t="str">
        <f t="shared" si="9"/>
        <v/>
      </c>
      <c r="P87" s="323" t="str">
        <f t="shared" si="10"/>
        <v/>
      </c>
      <c r="Q87" s="180"/>
      <c r="R87" s="325"/>
      <c r="S87" s="325"/>
      <c r="T87" s="132" t="str">
        <f t="shared" si="11"/>
        <v/>
      </c>
      <c r="U87" s="342"/>
      <c r="V87" s="182"/>
      <c r="W87" s="709" t="str">
        <f t="shared" si="7"/>
        <v/>
      </c>
      <c r="X87" s="198" t="str">
        <f t="shared" si="12"/>
        <v/>
      </c>
      <c r="Y87" s="710" t="str">
        <f>IF(AND(OR(N87="KO",M87&lt;&gt;""),OR(N87="",O87="",P87="")),Listes!$A$68,IF(AND(M87&lt;T87,V87=""),Listes!$A$70,IF(AND(M87&lt;&gt;"",T87&lt;M87,U87=""),Listes!$A$72,IF(AND(Z87="",OR(N87&lt;&gt;"",O87&lt;&gt;"",P87&lt;&gt;"",Q87&lt;&gt;"",R87&lt;&gt;"",S87&lt;&gt;"")),Listes!$A$73,""))))</f>
        <v/>
      </c>
      <c r="Z87" s="277"/>
      <c r="AA87" s="146">
        <f t="shared" si="8"/>
        <v>0</v>
      </c>
    </row>
    <row r="88" spans="1:27" ht="16.149999999999999" customHeight="1" x14ac:dyDescent="0.25">
      <c r="A88" s="121">
        <v>82</v>
      </c>
      <c r="B88" s="195" t="str">
        <f>IF('Dépenses rémunération au réel'!$B88="","",'Dépenses rémunération au réel'!$B88)</f>
        <v/>
      </c>
      <c r="C88" s="195" t="str">
        <f>IF('Dépenses rémunération au réel'!$C88="","",'Dépenses rémunération au réel'!$C88)</f>
        <v/>
      </c>
      <c r="D88" s="196" t="str">
        <f>IF('Dépenses rémunération au réel'!$D88="","",'Dépenses rémunération au réel'!$D88)</f>
        <v/>
      </c>
      <c r="E88" s="118" t="str">
        <f>IF('Dépenses rémunération au réel'!$E88="","",'Dépenses rémunération au réel'!$E88)</f>
        <v/>
      </c>
      <c r="F88" s="118" t="str">
        <f>IF('Dépenses rémunération au réel'!$F88="","",'Dépenses rémunération au réel'!$F88)</f>
        <v/>
      </c>
      <c r="G88" s="118" t="str">
        <f>IF('Dépenses rémunération au réel'!$G88="","",'Dépenses rémunération au réel'!$G88)</f>
        <v/>
      </c>
      <c r="H88" s="282" t="str">
        <f>IF('Dépenses rémunération au réel'!$H88="","",'Dépenses rémunération au réel'!$H88)</f>
        <v/>
      </c>
      <c r="I88" s="282" t="str">
        <f>IF('Dépenses rémunération au réel'!$I88="","",'Dépenses rémunération au réel'!$I88)</f>
        <v/>
      </c>
      <c r="J88" s="131" t="str">
        <f>IF('Dépenses rémunération au réel'!$J88="","",'Dépenses rémunération au réel'!$J88)</f>
        <v/>
      </c>
      <c r="K88" s="181" t="str">
        <f>IF('Dépenses rémunération au réel'!$K88="","",'Dépenses rémunération au réel'!$K88)</f>
        <v/>
      </c>
      <c r="L88" s="189" t="str">
        <f>IF('Dépenses rémunération au réel'!$L88="","",'Dépenses rémunération au réel'!$L88)</f>
        <v/>
      </c>
      <c r="M88" s="204" t="str">
        <f>IF('Dépenses rémunération au réel'!$M88=0,"",'Dépenses rémunération au réel'!$M88)</f>
        <v/>
      </c>
      <c r="N88" s="180"/>
      <c r="O88" s="323" t="str">
        <f t="shared" si="9"/>
        <v/>
      </c>
      <c r="P88" s="323" t="str">
        <f t="shared" si="10"/>
        <v/>
      </c>
      <c r="Q88" s="180"/>
      <c r="R88" s="325"/>
      <c r="S88" s="325"/>
      <c r="T88" s="132" t="str">
        <f t="shared" si="11"/>
        <v/>
      </c>
      <c r="U88" s="342"/>
      <c r="V88" s="182"/>
      <c r="W88" s="709" t="str">
        <f t="shared" si="7"/>
        <v/>
      </c>
      <c r="X88" s="198" t="str">
        <f t="shared" si="12"/>
        <v/>
      </c>
      <c r="Y88" s="710" t="str">
        <f>IF(AND(OR(N88="KO",M88&lt;&gt;""),OR(N88="",O88="",P88="")),Listes!$A$68,IF(AND(M88&lt;T88,V88=""),Listes!$A$70,IF(AND(M88&lt;&gt;"",T88&lt;M88,U88=""),Listes!$A$72,IF(AND(Z88="",OR(N88&lt;&gt;"",O88&lt;&gt;"",P88&lt;&gt;"",Q88&lt;&gt;"",R88&lt;&gt;"",S88&lt;&gt;"")),Listes!$A$73,""))))</f>
        <v/>
      </c>
      <c r="Z88" s="277"/>
      <c r="AA88" s="146">
        <f t="shared" si="8"/>
        <v>0</v>
      </c>
    </row>
    <row r="89" spans="1:27" ht="16.149999999999999" customHeight="1" x14ac:dyDescent="0.25">
      <c r="A89" s="121">
        <v>83</v>
      </c>
      <c r="B89" s="195" t="str">
        <f>IF('Dépenses rémunération au réel'!$B89="","",'Dépenses rémunération au réel'!$B89)</f>
        <v/>
      </c>
      <c r="C89" s="195" t="str">
        <f>IF('Dépenses rémunération au réel'!$C89="","",'Dépenses rémunération au réel'!$C89)</f>
        <v/>
      </c>
      <c r="D89" s="196" t="str">
        <f>IF('Dépenses rémunération au réel'!$D89="","",'Dépenses rémunération au réel'!$D89)</f>
        <v/>
      </c>
      <c r="E89" s="118" t="str">
        <f>IF('Dépenses rémunération au réel'!$E89="","",'Dépenses rémunération au réel'!$E89)</f>
        <v/>
      </c>
      <c r="F89" s="118" t="str">
        <f>IF('Dépenses rémunération au réel'!$F89="","",'Dépenses rémunération au réel'!$F89)</f>
        <v/>
      </c>
      <c r="G89" s="118" t="str">
        <f>IF('Dépenses rémunération au réel'!$G89="","",'Dépenses rémunération au réel'!$G89)</f>
        <v/>
      </c>
      <c r="H89" s="282" t="str">
        <f>IF('Dépenses rémunération au réel'!$H89="","",'Dépenses rémunération au réel'!$H89)</f>
        <v/>
      </c>
      <c r="I89" s="282" t="str">
        <f>IF('Dépenses rémunération au réel'!$I89="","",'Dépenses rémunération au réel'!$I89)</f>
        <v/>
      </c>
      <c r="J89" s="131" t="str">
        <f>IF('Dépenses rémunération au réel'!$J89="","",'Dépenses rémunération au réel'!$J89)</f>
        <v/>
      </c>
      <c r="K89" s="181" t="str">
        <f>IF('Dépenses rémunération au réel'!$K89="","",'Dépenses rémunération au réel'!$K89)</f>
        <v/>
      </c>
      <c r="L89" s="189" t="str">
        <f>IF('Dépenses rémunération au réel'!$L89="","",'Dépenses rémunération au réel'!$L89)</f>
        <v/>
      </c>
      <c r="M89" s="204" t="str">
        <f>IF('Dépenses rémunération au réel'!$M89=0,"",'Dépenses rémunération au réel'!$M89)</f>
        <v/>
      </c>
      <c r="N89" s="180"/>
      <c r="O89" s="323" t="str">
        <f t="shared" si="9"/>
        <v/>
      </c>
      <c r="P89" s="323" t="str">
        <f t="shared" si="10"/>
        <v/>
      </c>
      <c r="Q89" s="180"/>
      <c r="R89" s="325"/>
      <c r="S89" s="325"/>
      <c r="T89" s="132" t="str">
        <f t="shared" si="11"/>
        <v/>
      </c>
      <c r="U89" s="342"/>
      <c r="V89" s="182"/>
      <c r="W89" s="709" t="str">
        <f t="shared" si="7"/>
        <v/>
      </c>
      <c r="X89" s="198" t="str">
        <f t="shared" si="12"/>
        <v/>
      </c>
      <c r="Y89" s="710" t="str">
        <f>IF(AND(OR(N89="KO",M89&lt;&gt;""),OR(N89="",O89="",P89="")),Listes!$A$68,IF(AND(M89&lt;T89,V89=""),Listes!$A$70,IF(AND(M89&lt;&gt;"",T89&lt;M89,U89=""),Listes!$A$72,IF(AND(Z89="",OR(N89&lt;&gt;"",O89&lt;&gt;"",P89&lt;&gt;"",Q89&lt;&gt;"",R89&lt;&gt;"",S89&lt;&gt;"")),Listes!$A$73,""))))</f>
        <v/>
      </c>
      <c r="Z89" s="277"/>
      <c r="AA89" s="146">
        <f t="shared" si="8"/>
        <v>0</v>
      </c>
    </row>
    <row r="90" spans="1:27" ht="16.149999999999999" customHeight="1" x14ac:dyDescent="0.25">
      <c r="A90" s="121">
        <v>84</v>
      </c>
      <c r="B90" s="195" t="str">
        <f>IF('Dépenses rémunération au réel'!$B90="","",'Dépenses rémunération au réel'!$B90)</f>
        <v/>
      </c>
      <c r="C90" s="195" t="str">
        <f>IF('Dépenses rémunération au réel'!$C90="","",'Dépenses rémunération au réel'!$C90)</f>
        <v/>
      </c>
      <c r="D90" s="196" t="str">
        <f>IF('Dépenses rémunération au réel'!$D90="","",'Dépenses rémunération au réel'!$D90)</f>
        <v/>
      </c>
      <c r="E90" s="118" t="str">
        <f>IF('Dépenses rémunération au réel'!$E90="","",'Dépenses rémunération au réel'!$E90)</f>
        <v/>
      </c>
      <c r="F90" s="118" t="str">
        <f>IF('Dépenses rémunération au réel'!$F90="","",'Dépenses rémunération au réel'!$F90)</f>
        <v/>
      </c>
      <c r="G90" s="118" t="str">
        <f>IF('Dépenses rémunération au réel'!$G90="","",'Dépenses rémunération au réel'!$G90)</f>
        <v/>
      </c>
      <c r="H90" s="282" t="str">
        <f>IF('Dépenses rémunération au réel'!$H90="","",'Dépenses rémunération au réel'!$H90)</f>
        <v/>
      </c>
      <c r="I90" s="282" t="str">
        <f>IF('Dépenses rémunération au réel'!$I90="","",'Dépenses rémunération au réel'!$I90)</f>
        <v/>
      </c>
      <c r="J90" s="131" t="str">
        <f>IF('Dépenses rémunération au réel'!$J90="","",'Dépenses rémunération au réel'!$J90)</f>
        <v/>
      </c>
      <c r="K90" s="181" t="str">
        <f>IF('Dépenses rémunération au réel'!$K90="","",'Dépenses rémunération au réel'!$K90)</f>
        <v/>
      </c>
      <c r="L90" s="189" t="str">
        <f>IF('Dépenses rémunération au réel'!$L90="","",'Dépenses rémunération au réel'!$L90)</f>
        <v/>
      </c>
      <c r="M90" s="204" t="str">
        <f>IF('Dépenses rémunération au réel'!$M90=0,"",'Dépenses rémunération au réel'!$M90)</f>
        <v/>
      </c>
      <c r="N90" s="180"/>
      <c r="O90" s="323" t="str">
        <f t="shared" si="9"/>
        <v/>
      </c>
      <c r="P90" s="323" t="str">
        <f t="shared" si="10"/>
        <v/>
      </c>
      <c r="Q90" s="180"/>
      <c r="R90" s="325"/>
      <c r="S90" s="325"/>
      <c r="T90" s="132" t="str">
        <f t="shared" si="11"/>
        <v/>
      </c>
      <c r="U90" s="342"/>
      <c r="V90" s="182"/>
      <c r="W90" s="709" t="str">
        <f t="shared" si="7"/>
        <v/>
      </c>
      <c r="X90" s="198" t="str">
        <f t="shared" si="12"/>
        <v/>
      </c>
      <c r="Y90" s="710" t="str">
        <f>IF(AND(OR(N90="KO",M90&lt;&gt;""),OR(N90="",O90="",P90="")),Listes!$A$68,IF(AND(M90&lt;T90,V90=""),Listes!$A$70,IF(AND(M90&lt;&gt;"",T90&lt;M90,U90=""),Listes!$A$72,IF(AND(Z90="",OR(N90&lt;&gt;"",O90&lt;&gt;"",P90&lt;&gt;"",Q90&lt;&gt;"",R90&lt;&gt;"",S90&lt;&gt;"")),Listes!$A$73,""))))</f>
        <v/>
      </c>
      <c r="Z90" s="277"/>
      <c r="AA90" s="146">
        <f t="shared" si="8"/>
        <v>0</v>
      </c>
    </row>
    <row r="91" spans="1:27" ht="16.149999999999999" customHeight="1" x14ac:dyDescent="0.25">
      <c r="A91" s="121">
        <v>85</v>
      </c>
      <c r="B91" s="195" t="str">
        <f>IF('Dépenses rémunération au réel'!$B91="","",'Dépenses rémunération au réel'!$B91)</f>
        <v/>
      </c>
      <c r="C91" s="195" t="str">
        <f>IF('Dépenses rémunération au réel'!$C91="","",'Dépenses rémunération au réel'!$C91)</f>
        <v/>
      </c>
      <c r="D91" s="196" t="str">
        <f>IF('Dépenses rémunération au réel'!$D91="","",'Dépenses rémunération au réel'!$D91)</f>
        <v/>
      </c>
      <c r="E91" s="118" t="str">
        <f>IF('Dépenses rémunération au réel'!$E91="","",'Dépenses rémunération au réel'!$E91)</f>
        <v/>
      </c>
      <c r="F91" s="118" t="str">
        <f>IF('Dépenses rémunération au réel'!$F91="","",'Dépenses rémunération au réel'!$F91)</f>
        <v/>
      </c>
      <c r="G91" s="118" t="str">
        <f>IF('Dépenses rémunération au réel'!$G91="","",'Dépenses rémunération au réel'!$G91)</f>
        <v/>
      </c>
      <c r="H91" s="282" t="str">
        <f>IF('Dépenses rémunération au réel'!$H91="","",'Dépenses rémunération au réel'!$H91)</f>
        <v/>
      </c>
      <c r="I91" s="282" t="str">
        <f>IF('Dépenses rémunération au réel'!$I91="","",'Dépenses rémunération au réel'!$I91)</f>
        <v/>
      </c>
      <c r="J91" s="131" t="str">
        <f>IF('Dépenses rémunération au réel'!$J91="","",'Dépenses rémunération au réel'!$J91)</f>
        <v/>
      </c>
      <c r="K91" s="181" t="str">
        <f>IF('Dépenses rémunération au réel'!$K91="","",'Dépenses rémunération au réel'!$K91)</f>
        <v/>
      </c>
      <c r="L91" s="189" t="str">
        <f>IF('Dépenses rémunération au réel'!$L91="","",'Dépenses rémunération au réel'!$L91)</f>
        <v/>
      </c>
      <c r="M91" s="204" t="str">
        <f>IF('Dépenses rémunération au réel'!$M91=0,"",'Dépenses rémunération au réel'!$M91)</f>
        <v/>
      </c>
      <c r="N91" s="180"/>
      <c r="O91" s="323" t="str">
        <f t="shared" si="9"/>
        <v/>
      </c>
      <c r="P91" s="323" t="str">
        <f t="shared" si="10"/>
        <v/>
      </c>
      <c r="Q91" s="180"/>
      <c r="R91" s="325"/>
      <c r="S91" s="325"/>
      <c r="T91" s="132" t="str">
        <f t="shared" si="11"/>
        <v/>
      </c>
      <c r="U91" s="342"/>
      <c r="V91" s="182"/>
      <c r="W91" s="709" t="str">
        <f t="shared" si="7"/>
        <v/>
      </c>
      <c r="X91" s="198" t="str">
        <f t="shared" si="12"/>
        <v/>
      </c>
      <c r="Y91" s="710" t="str">
        <f>IF(AND(OR(N91="KO",M91&lt;&gt;""),OR(N91="",O91="",P91="")),Listes!$A$68,IF(AND(M91&lt;T91,V91=""),Listes!$A$70,IF(AND(M91&lt;&gt;"",T91&lt;M91,U91=""),Listes!$A$72,IF(AND(Z91="",OR(N91&lt;&gt;"",O91&lt;&gt;"",P91&lt;&gt;"",Q91&lt;&gt;"",R91&lt;&gt;"",S91&lt;&gt;"")),Listes!$A$73,""))))</f>
        <v/>
      </c>
      <c r="Z91" s="277"/>
      <c r="AA91" s="146">
        <f t="shared" si="8"/>
        <v>0</v>
      </c>
    </row>
    <row r="92" spans="1:27" ht="16.149999999999999" customHeight="1" x14ac:dyDescent="0.25">
      <c r="A92" s="121">
        <v>86</v>
      </c>
      <c r="B92" s="195" t="str">
        <f>IF('Dépenses rémunération au réel'!$B92="","",'Dépenses rémunération au réel'!$B92)</f>
        <v/>
      </c>
      <c r="C92" s="195" t="str">
        <f>IF('Dépenses rémunération au réel'!$C92="","",'Dépenses rémunération au réel'!$C92)</f>
        <v/>
      </c>
      <c r="D92" s="196" t="str">
        <f>IF('Dépenses rémunération au réel'!$D92="","",'Dépenses rémunération au réel'!$D92)</f>
        <v/>
      </c>
      <c r="E92" s="118" t="str">
        <f>IF('Dépenses rémunération au réel'!$E92="","",'Dépenses rémunération au réel'!$E92)</f>
        <v/>
      </c>
      <c r="F92" s="118" t="str">
        <f>IF('Dépenses rémunération au réel'!$F92="","",'Dépenses rémunération au réel'!$F92)</f>
        <v/>
      </c>
      <c r="G92" s="118" t="str">
        <f>IF('Dépenses rémunération au réel'!$G92="","",'Dépenses rémunération au réel'!$G92)</f>
        <v/>
      </c>
      <c r="H92" s="282" t="str">
        <f>IF('Dépenses rémunération au réel'!$H92="","",'Dépenses rémunération au réel'!$H92)</f>
        <v/>
      </c>
      <c r="I92" s="282" t="str">
        <f>IF('Dépenses rémunération au réel'!$I92="","",'Dépenses rémunération au réel'!$I92)</f>
        <v/>
      </c>
      <c r="J92" s="131" t="str">
        <f>IF('Dépenses rémunération au réel'!$J92="","",'Dépenses rémunération au réel'!$J92)</f>
        <v/>
      </c>
      <c r="K92" s="181" t="str">
        <f>IF('Dépenses rémunération au réel'!$K92="","",'Dépenses rémunération au réel'!$K92)</f>
        <v/>
      </c>
      <c r="L92" s="189" t="str">
        <f>IF('Dépenses rémunération au réel'!$L92="","",'Dépenses rémunération au réel'!$L92)</f>
        <v/>
      </c>
      <c r="M92" s="204" t="str">
        <f>IF('Dépenses rémunération au réel'!$M92=0,"",'Dépenses rémunération au réel'!$M92)</f>
        <v/>
      </c>
      <c r="N92" s="180"/>
      <c r="O92" s="323" t="str">
        <f t="shared" si="9"/>
        <v/>
      </c>
      <c r="P92" s="323" t="str">
        <f t="shared" si="10"/>
        <v/>
      </c>
      <c r="Q92" s="180"/>
      <c r="R92" s="325"/>
      <c r="S92" s="325"/>
      <c r="T92" s="132" t="str">
        <f t="shared" si="11"/>
        <v/>
      </c>
      <c r="U92" s="342"/>
      <c r="V92" s="182"/>
      <c r="W92" s="709" t="str">
        <f t="shared" si="7"/>
        <v/>
      </c>
      <c r="X92" s="198" t="str">
        <f t="shared" si="12"/>
        <v/>
      </c>
      <c r="Y92" s="710" t="str">
        <f>IF(AND(OR(N92="KO",M92&lt;&gt;""),OR(N92="",O92="",P92="")),Listes!$A$68,IF(AND(M92&lt;T92,V92=""),Listes!$A$70,IF(AND(M92&lt;&gt;"",T92&lt;M92,U92=""),Listes!$A$72,IF(AND(Z92="",OR(N92&lt;&gt;"",O92&lt;&gt;"",P92&lt;&gt;"",Q92&lt;&gt;"",R92&lt;&gt;"",S92&lt;&gt;"")),Listes!$A$73,""))))</f>
        <v/>
      </c>
      <c r="Z92" s="277"/>
      <c r="AA92" s="146">
        <f t="shared" si="8"/>
        <v>0</v>
      </c>
    </row>
    <row r="93" spans="1:27" ht="16.149999999999999" customHeight="1" x14ac:dyDescent="0.25">
      <c r="A93" s="121">
        <v>87</v>
      </c>
      <c r="B93" s="195" t="str">
        <f>IF('Dépenses rémunération au réel'!$B93="","",'Dépenses rémunération au réel'!$B93)</f>
        <v/>
      </c>
      <c r="C93" s="195" t="str">
        <f>IF('Dépenses rémunération au réel'!$C93="","",'Dépenses rémunération au réel'!$C93)</f>
        <v/>
      </c>
      <c r="D93" s="196" t="str">
        <f>IF('Dépenses rémunération au réel'!$D93="","",'Dépenses rémunération au réel'!$D93)</f>
        <v/>
      </c>
      <c r="E93" s="118" t="str">
        <f>IF('Dépenses rémunération au réel'!$E93="","",'Dépenses rémunération au réel'!$E93)</f>
        <v/>
      </c>
      <c r="F93" s="118" t="str">
        <f>IF('Dépenses rémunération au réel'!$F93="","",'Dépenses rémunération au réel'!$F93)</f>
        <v/>
      </c>
      <c r="G93" s="118" t="str">
        <f>IF('Dépenses rémunération au réel'!$G93="","",'Dépenses rémunération au réel'!$G93)</f>
        <v/>
      </c>
      <c r="H93" s="282" t="str">
        <f>IF('Dépenses rémunération au réel'!$H93="","",'Dépenses rémunération au réel'!$H93)</f>
        <v/>
      </c>
      <c r="I93" s="282" t="str">
        <f>IF('Dépenses rémunération au réel'!$I93="","",'Dépenses rémunération au réel'!$I93)</f>
        <v/>
      </c>
      <c r="J93" s="131" t="str">
        <f>IF('Dépenses rémunération au réel'!$J93="","",'Dépenses rémunération au réel'!$J93)</f>
        <v/>
      </c>
      <c r="K93" s="181" t="str">
        <f>IF('Dépenses rémunération au réel'!$K93="","",'Dépenses rémunération au réel'!$K93)</f>
        <v/>
      </c>
      <c r="L93" s="189" t="str">
        <f>IF('Dépenses rémunération au réel'!$L93="","",'Dépenses rémunération au réel'!$L93)</f>
        <v/>
      </c>
      <c r="M93" s="204" t="str">
        <f>IF('Dépenses rémunération au réel'!$M93=0,"",'Dépenses rémunération au réel'!$M93)</f>
        <v/>
      </c>
      <c r="N93" s="180"/>
      <c r="O93" s="323" t="str">
        <f t="shared" si="9"/>
        <v/>
      </c>
      <c r="P93" s="323" t="str">
        <f t="shared" si="10"/>
        <v/>
      </c>
      <c r="Q93" s="180"/>
      <c r="R93" s="325"/>
      <c r="S93" s="325"/>
      <c r="T93" s="132" t="str">
        <f t="shared" si="11"/>
        <v/>
      </c>
      <c r="U93" s="342"/>
      <c r="V93" s="182"/>
      <c r="W93" s="709" t="str">
        <f t="shared" si="7"/>
        <v/>
      </c>
      <c r="X93" s="198" t="str">
        <f t="shared" si="12"/>
        <v/>
      </c>
      <c r="Y93" s="710" t="str">
        <f>IF(AND(OR(N93="KO",M93&lt;&gt;""),OR(N93="",O93="",P93="")),Listes!$A$68,IF(AND(M93&lt;T93,V93=""),Listes!$A$70,IF(AND(M93&lt;&gt;"",T93&lt;M93,U93=""),Listes!$A$72,IF(AND(Z93="",OR(N93&lt;&gt;"",O93&lt;&gt;"",P93&lt;&gt;"",Q93&lt;&gt;"",R93&lt;&gt;"",S93&lt;&gt;"")),Listes!$A$73,""))))</f>
        <v/>
      </c>
      <c r="Z93" s="277"/>
      <c r="AA93" s="146">
        <f t="shared" si="8"/>
        <v>0</v>
      </c>
    </row>
    <row r="94" spans="1:27" ht="16.149999999999999" customHeight="1" x14ac:dyDescent="0.25">
      <c r="A94" s="121">
        <v>88</v>
      </c>
      <c r="B94" s="195" t="str">
        <f>IF('Dépenses rémunération au réel'!$B94="","",'Dépenses rémunération au réel'!$B94)</f>
        <v/>
      </c>
      <c r="C94" s="195" t="str">
        <f>IF('Dépenses rémunération au réel'!$C94="","",'Dépenses rémunération au réel'!$C94)</f>
        <v/>
      </c>
      <c r="D94" s="196" t="str">
        <f>IF('Dépenses rémunération au réel'!$D94="","",'Dépenses rémunération au réel'!$D94)</f>
        <v/>
      </c>
      <c r="E94" s="118" t="str">
        <f>IF('Dépenses rémunération au réel'!$E94="","",'Dépenses rémunération au réel'!$E94)</f>
        <v/>
      </c>
      <c r="F94" s="118" t="str">
        <f>IF('Dépenses rémunération au réel'!$F94="","",'Dépenses rémunération au réel'!$F94)</f>
        <v/>
      </c>
      <c r="G94" s="118" t="str">
        <f>IF('Dépenses rémunération au réel'!$G94="","",'Dépenses rémunération au réel'!$G94)</f>
        <v/>
      </c>
      <c r="H94" s="282" t="str">
        <f>IF('Dépenses rémunération au réel'!$H94="","",'Dépenses rémunération au réel'!$H94)</f>
        <v/>
      </c>
      <c r="I94" s="282" t="str">
        <f>IF('Dépenses rémunération au réel'!$I94="","",'Dépenses rémunération au réel'!$I94)</f>
        <v/>
      </c>
      <c r="J94" s="131" t="str">
        <f>IF('Dépenses rémunération au réel'!$J94="","",'Dépenses rémunération au réel'!$J94)</f>
        <v/>
      </c>
      <c r="K94" s="181" t="str">
        <f>IF('Dépenses rémunération au réel'!$K94="","",'Dépenses rémunération au réel'!$K94)</f>
        <v/>
      </c>
      <c r="L94" s="189" t="str">
        <f>IF('Dépenses rémunération au réel'!$L94="","",'Dépenses rémunération au réel'!$L94)</f>
        <v/>
      </c>
      <c r="M94" s="204" t="str">
        <f>IF('Dépenses rémunération au réel'!$M94=0,"",'Dépenses rémunération au réel'!$M94)</f>
        <v/>
      </c>
      <c r="N94" s="180"/>
      <c r="O94" s="323" t="str">
        <f t="shared" si="9"/>
        <v/>
      </c>
      <c r="P94" s="323" t="str">
        <f t="shared" si="10"/>
        <v/>
      </c>
      <c r="Q94" s="180"/>
      <c r="R94" s="325"/>
      <c r="S94" s="325"/>
      <c r="T94" s="132" t="str">
        <f t="shared" si="11"/>
        <v/>
      </c>
      <c r="U94" s="342"/>
      <c r="V94" s="182"/>
      <c r="W94" s="709" t="str">
        <f t="shared" si="7"/>
        <v/>
      </c>
      <c r="X94" s="198" t="str">
        <f t="shared" si="12"/>
        <v/>
      </c>
      <c r="Y94" s="710" t="str">
        <f>IF(AND(OR(N94="KO",M94&lt;&gt;""),OR(N94="",O94="",P94="")),Listes!$A$68,IF(AND(M94&lt;T94,V94=""),Listes!$A$70,IF(AND(M94&lt;&gt;"",T94&lt;M94,U94=""),Listes!$A$72,IF(AND(Z94="",OR(N94&lt;&gt;"",O94&lt;&gt;"",P94&lt;&gt;"",Q94&lt;&gt;"",R94&lt;&gt;"",S94&lt;&gt;"")),Listes!$A$73,""))))</f>
        <v/>
      </c>
      <c r="Z94" s="277"/>
      <c r="AA94" s="146">
        <f t="shared" si="8"/>
        <v>0</v>
      </c>
    </row>
    <row r="95" spans="1:27" ht="16.149999999999999" customHeight="1" x14ac:dyDescent="0.25">
      <c r="A95" s="121">
        <v>89</v>
      </c>
      <c r="B95" s="195" t="str">
        <f>IF('Dépenses rémunération au réel'!$B95="","",'Dépenses rémunération au réel'!$B95)</f>
        <v/>
      </c>
      <c r="C95" s="195" t="str">
        <f>IF('Dépenses rémunération au réel'!$C95="","",'Dépenses rémunération au réel'!$C95)</f>
        <v/>
      </c>
      <c r="D95" s="196" t="str">
        <f>IF('Dépenses rémunération au réel'!$D95="","",'Dépenses rémunération au réel'!$D95)</f>
        <v/>
      </c>
      <c r="E95" s="118" t="str">
        <f>IF('Dépenses rémunération au réel'!$E95="","",'Dépenses rémunération au réel'!$E95)</f>
        <v/>
      </c>
      <c r="F95" s="118" t="str">
        <f>IF('Dépenses rémunération au réel'!$F95="","",'Dépenses rémunération au réel'!$F95)</f>
        <v/>
      </c>
      <c r="G95" s="118" t="str">
        <f>IF('Dépenses rémunération au réel'!$G95="","",'Dépenses rémunération au réel'!$G95)</f>
        <v/>
      </c>
      <c r="H95" s="282" t="str">
        <f>IF('Dépenses rémunération au réel'!$H95="","",'Dépenses rémunération au réel'!$H95)</f>
        <v/>
      </c>
      <c r="I95" s="282" t="str">
        <f>IF('Dépenses rémunération au réel'!$I95="","",'Dépenses rémunération au réel'!$I95)</f>
        <v/>
      </c>
      <c r="J95" s="131" t="str">
        <f>IF('Dépenses rémunération au réel'!$J95="","",'Dépenses rémunération au réel'!$J95)</f>
        <v/>
      </c>
      <c r="K95" s="181" t="str">
        <f>IF('Dépenses rémunération au réel'!$K95="","",'Dépenses rémunération au réel'!$K95)</f>
        <v/>
      </c>
      <c r="L95" s="189" t="str">
        <f>IF('Dépenses rémunération au réel'!$L95="","",'Dépenses rémunération au réel'!$L95)</f>
        <v/>
      </c>
      <c r="M95" s="204" t="str">
        <f>IF('Dépenses rémunération au réel'!$M95=0,"",'Dépenses rémunération au réel'!$M95)</f>
        <v/>
      </c>
      <c r="N95" s="180"/>
      <c r="O95" s="323" t="str">
        <f t="shared" si="9"/>
        <v/>
      </c>
      <c r="P95" s="323" t="str">
        <f t="shared" si="10"/>
        <v/>
      </c>
      <c r="Q95" s="180"/>
      <c r="R95" s="325"/>
      <c r="S95" s="325"/>
      <c r="T95" s="132" t="str">
        <f t="shared" si="11"/>
        <v/>
      </c>
      <c r="U95" s="342"/>
      <c r="V95" s="182"/>
      <c r="W95" s="709" t="str">
        <f t="shared" si="7"/>
        <v/>
      </c>
      <c r="X95" s="198" t="str">
        <f t="shared" si="12"/>
        <v/>
      </c>
      <c r="Y95" s="710" t="str">
        <f>IF(AND(OR(N95="KO",M95&lt;&gt;""),OR(N95="",O95="",P95="")),Listes!$A$68,IF(AND(M95&lt;T95,V95=""),Listes!$A$70,IF(AND(M95&lt;&gt;"",T95&lt;M95,U95=""),Listes!$A$72,IF(AND(Z95="",OR(N95&lt;&gt;"",O95&lt;&gt;"",P95&lt;&gt;"",Q95&lt;&gt;"",R95&lt;&gt;"",S95&lt;&gt;"")),Listes!$A$73,""))))</f>
        <v/>
      </c>
      <c r="Z95" s="277"/>
      <c r="AA95" s="146">
        <f t="shared" si="8"/>
        <v>0</v>
      </c>
    </row>
    <row r="96" spans="1:27" ht="16.149999999999999" customHeight="1" x14ac:dyDescent="0.25">
      <c r="A96" s="121">
        <v>90</v>
      </c>
      <c r="B96" s="195" t="str">
        <f>IF('Dépenses rémunération au réel'!$B96="","",'Dépenses rémunération au réel'!$B96)</f>
        <v/>
      </c>
      <c r="C96" s="195" t="str">
        <f>IF('Dépenses rémunération au réel'!$C96="","",'Dépenses rémunération au réel'!$C96)</f>
        <v/>
      </c>
      <c r="D96" s="196" t="str">
        <f>IF('Dépenses rémunération au réel'!$D96="","",'Dépenses rémunération au réel'!$D96)</f>
        <v/>
      </c>
      <c r="E96" s="118" t="str">
        <f>IF('Dépenses rémunération au réel'!$E96="","",'Dépenses rémunération au réel'!$E96)</f>
        <v/>
      </c>
      <c r="F96" s="118" t="str">
        <f>IF('Dépenses rémunération au réel'!$F96="","",'Dépenses rémunération au réel'!$F96)</f>
        <v/>
      </c>
      <c r="G96" s="118" t="str">
        <f>IF('Dépenses rémunération au réel'!$G96="","",'Dépenses rémunération au réel'!$G96)</f>
        <v/>
      </c>
      <c r="H96" s="282" t="str">
        <f>IF('Dépenses rémunération au réel'!$H96="","",'Dépenses rémunération au réel'!$H96)</f>
        <v/>
      </c>
      <c r="I96" s="282" t="str">
        <f>IF('Dépenses rémunération au réel'!$I96="","",'Dépenses rémunération au réel'!$I96)</f>
        <v/>
      </c>
      <c r="J96" s="131" t="str">
        <f>IF('Dépenses rémunération au réel'!$J96="","",'Dépenses rémunération au réel'!$J96)</f>
        <v/>
      </c>
      <c r="K96" s="181" t="str">
        <f>IF('Dépenses rémunération au réel'!$K96="","",'Dépenses rémunération au réel'!$K96)</f>
        <v/>
      </c>
      <c r="L96" s="189" t="str">
        <f>IF('Dépenses rémunération au réel'!$L96="","",'Dépenses rémunération au réel'!$L96)</f>
        <v/>
      </c>
      <c r="M96" s="204" t="str">
        <f>IF('Dépenses rémunération au réel'!$M96=0,"",'Dépenses rémunération au réel'!$M96)</f>
        <v/>
      </c>
      <c r="N96" s="180"/>
      <c r="O96" s="323" t="str">
        <f t="shared" si="9"/>
        <v/>
      </c>
      <c r="P96" s="323" t="str">
        <f t="shared" si="10"/>
        <v/>
      </c>
      <c r="Q96" s="180"/>
      <c r="R96" s="325"/>
      <c r="S96" s="325"/>
      <c r="T96" s="132" t="str">
        <f t="shared" si="11"/>
        <v/>
      </c>
      <c r="U96" s="342"/>
      <c r="V96" s="182"/>
      <c r="W96" s="709" t="str">
        <f t="shared" si="7"/>
        <v/>
      </c>
      <c r="X96" s="198" t="str">
        <f t="shared" si="12"/>
        <v/>
      </c>
      <c r="Y96" s="710" t="str">
        <f>IF(AND(OR(N96="KO",M96&lt;&gt;""),OR(N96="",O96="",P96="")),Listes!$A$68,IF(AND(M96&lt;T96,V96=""),Listes!$A$70,IF(AND(M96&lt;&gt;"",T96&lt;M96,U96=""),Listes!$A$72,IF(AND(Z96="",OR(N96&lt;&gt;"",O96&lt;&gt;"",P96&lt;&gt;"",Q96&lt;&gt;"",R96&lt;&gt;"",S96&lt;&gt;"")),Listes!$A$73,""))))</f>
        <v/>
      </c>
      <c r="Z96" s="277"/>
      <c r="AA96" s="146">
        <f t="shared" si="8"/>
        <v>0</v>
      </c>
    </row>
    <row r="97" spans="1:27" ht="16.149999999999999" customHeight="1" x14ac:dyDescent="0.25">
      <c r="A97" s="121">
        <v>91</v>
      </c>
      <c r="B97" s="195" t="str">
        <f>IF('Dépenses rémunération au réel'!$B97="","",'Dépenses rémunération au réel'!$B97)</f>
        <v/>
      </c>
      <c r="C97" s="195" t="str">
        <f>IF('Dépenses rémunération au réel'!$C97="","",'Dépenses rémunération au réel'!$C97)</f>
        <v/>
      </c>
      <c r="D97" s="196" t="str">
        <f>IF('Dépenses rémunération au réel'!$D97="","",'Dépenses rémunération au réel'!$D97)</f>
        <v/>
      </c>
      <c r="E97" s="118" t="str">
        <f>IF('Dépenses rémunération au réel'!$E97="","",'Dépenses rémunération au réel'!$E97)</f>
        <v/>
      </c>
      <c r="F97" s="118" t="str">
        <f>IF('Dépenses rémunération au réel'!$F97="","",'Dépenses rémunération au réel'!$F97)</f>
        <v/>
      </c>
      <c r="G97" s="118" t="str">
        <f>IF('Dépenses rémunération au réel'!$G97="","",'Dépenses rémunération au réel'!$G97)</f>
        <v/>
      </c>
      <c r="H97" s="282" t="str">
        <f>IF('Dépenses rémunération au réel'!$H97="","",'Dépenses rémunération au réel'!$H97)</f>
        <v/>
      </c>
      <c r="I97" s="282" t="str">
        <f>IF('Dépenses rémunération au réel'!$I97="","",'Dépenses rémunération au réel'!$I97)</f>
        <v/>
      </c>
      <c r="J97" s="131" t="str">
        <f>IF('Dépenses rémunération au réel'!$J97="","",'Dépenses rémunération au réel'!$J97)</f>
        <v/>
      </c>
      <c r="K97" s="181" t="str">
        <f>IF('Dépenses rémunération au réel'!$K97="","",'Dépenses rémunération au réel'!$K97)</f>
        <v/>
      </c>
      <c r="L97" s="189" t="str">
        <f>IF('Dépenses rémunération au réel'!$L97="","",'Dépenses rémunération au réel'!$L97)</f>
        <v/>
      </c>
      <c r="M97" s="204" t="str">
        <f>IF('Dépenses rémunération au réel'!$M97=0,"",'Dépenses rémunération au réel'!$M97)</f>
        <v/>
      </c>
      <c r="N97" s="180"/>
      <c r="O97" s="323" t="str">
        <f t="shared" si="9"/>
        <v/>
      </c>
      <c r="P97" s="323" t="str">
        <f t="shared" si="10"/>
        <v/>
      </c>
      <c r="Q97" s="180"/>
      <c r="R97" s="325"/>
      <c r="S97" s="325"/>
      <c r="T97" s="132" t="str">
        <f t="shared" si="11"/>
        <v/>
      </c>
      <c r="U97" s="342"/>
      <c r="V97" s="182"/>
      <c r="W97" s="709" t="str">
        <f t="shared" si="7"/>
        <v/>
      </c>
      <c r="X97" s="198" t="str">
        <f t="shared" si="12"/>
        <v/>
      </c>
      <c r="Y97" s="710" t="str">
        <f>IF(AND(OR(N97="KO",M97&lt;&gt;""),OR(N97="",O97="",P97="")),Listes!$A$68,IF(AND(M97&lt;T97,V97=""),Listes!$A$70,IF(AND(M97&lt;&gt;"",T97&lt;M97,U97=""),Listes!$A$72,IF(AND(Z97="",OR(N97&lt;&gt;"",O97&lt;&gt;"",P97&lt;&gt;"",Q97&lt;&gt;"",R97&lt;&gt;"",S97&lt;&gt;"")),Listes!$A$73,""))))</f>
        <v/>
      </c>
      <c r="Z97" s="277"/>
      <c r="AA97" s="146">
        <f t="shared" si="8"/>
        <v>0</v>
      </c>
    </row>
    <row r="98" spans="1:27" ht="16.149999999999999" customHeight="1" x14ac:dyDescent="0.25">
      <c r="A98" s="121">
        <v>92</v>
      </c>
      <c r="B98" s="195" t="str">
        <f>IF('Dépenses rémunération au réel'!$B98="","",'Dépenses rémunération au réel'!$B98)</f>
        <v/>
      </c>
      <c r="C98" s="195" t="str">
        <f>IF('Dépenses rémunération au réel'!$C98="","",'Dépenses rémunération au réel'!$C98)</f>
        <v/>
      </c>
      <c r="D98" s="196" t="str">
        <f>IF('Dépenses rémunération au réel'!$D98="","",'Dépenses rémunération au réel'!$D98)</f>
        <v/>
      </c>
      <c r="E98" s="118" t="str">
        <f>IF('Dépenses rémunération au réel'!$E98="","",'Dépenses rémunération au réel'!$E98)</f>
        <v/>
      </c>
      <c r="F98" s="118" t="str">
        <f>IF('Dépenses rémunération au réel'!$F98="","",'Dépenses rémunération au réel'!$F98)</f>
        <v/>
      </c>
      <c r="G98" s="118" t="str">
        <f>IF('Dépenses rémunération au réel'!$G98="","",'Dépenses rémunération au réel'!$G98)</f>
        <v/>
      </c>
      <c r="H98" s="282" t="str">
        <f>IF('Dépenses rémunération au réel'!$H98="","",'Dépenses rémunération au réel'!$H98)</f>
        <v/>
      </c>
      <c r="I98" s="282" t="str">
        <f>IF('Dépenses rémunération au réel'!$I98="","",'Dépenses rémunération au réel'!$I98)</f>
        <v/>
      </c>
      <c r="J98" s="131" t="str">
        <f>IF('Dépenses rémunération au réel'!$J98="","",'Dépenses rémunération au réel'!$J98)</f>
        <v/>
      </c>
      <c r="K98" s="181" t="str">
        <f>IF('Dépenses rémunération au réel'!$K98="","",'Dépenses rémunération au réel'!$K98)</f>
        <v/>
      </c>
      <c r="L98" s="189" t="str">
        <f>IF('Dépenses rémunération au réel'!$L98="","",'Dépenses rémunération au réel'!$L98)</f>
        <v/>
      </c>
      <c r="M98" s="204" t="str">
        <f>IF('Dépenses rémunération au réel'!$M98=0,"",'Dépenses rémunération au réel'!$M98)</f>
        <v/>
      </c>
      <c r="N98" s="180"/>
      <c r="O98" s="323" t="str">
        <f t="shared" si="9"/>
        <v/>
      </c>
      <c r="P98" s="323" t="str">
        <f t="shared" si="10"/>
        <v/>
      </c>
      <c r="Q98" s="180"/>
      <c r="R98" s="325"/>
      <c r="S98" s="325"/>
      <c r="T98" s="132" t="str">
        <f t="shared" si="11"/>
        <v/>
      </c>
      <c r="U98" s="342"/>
      <c r="V98" s="182"/>
      <c r="W98" s="709" t="str">
        <f t="shared" si="7"/>
        <v/>
      </c>
      <c r="X98" s="198" t="str">
        <f t="shared" si="12"/>
        <v/>
      </c>
      <c r="Y98" s="710" t="str">
        <f>IF(AND(OR(N98="KO",M98&lt;&gt;""),OR(N98="",O98="",P98="")),Listes!$A$68,IF(AND(M98&lt;T98,V98=""),Listes!$A$70,IF(AND(M98&lt;&gt;"",T98&lt;M98,U98=""),Listes!$A$72,IF(AND(Z98="",OR(N98&lt;&gt;"",O98&lt;&gt;"",P98&lt;&gt;"",Q98&lt;&gt;"",R98&lt;&gt;"",S98&lt;&gt;"")),Listes!$A$73,""))))</f>
        <v/>
      </c>
      <c r="Z98" s="277"/>
      <c r="AA98" s="146">
        <f t="shared" si="8"/>
        <v>0</v>
      </c>
    </row>
    <row r="99" spans="1:27" ht="16.149999999999999" customHeight="1" x14ac:dyDescent="0.25">
      <c r="A99" s="121">
        <v>93</v>
      </c>
      <c r="B99" s="195" t="str">
        <f>IF('Dépenses rémunération au réel'!$B99="","",'Dépenses rémunération au réel'!$B99)</f>
        <v/>
      </c>
      <c r="C99" s="195" t="str">
        <f>IF('Dépenses rémunération au réel'!$C99="","",'Dépenses rémunération au réel'!$C99)</f>
        <v/>
      </c>
      <c r="D99" s="196" t="str">
        <f>IF('Dépenses rémunération au réel'!$D99="","",'Dépenses rémunération au réel'!$D99)</f>
        <v/>
      </c>
      <c r="E99" s="118" t="str">
        <f>IF('Dépenses rémunération au réel'!$E99="","",'Dépenses rémunération au réel'!$E99)</f>
        <v/>
      </c>
      <c r="F99" s="118" t="str">
        <f>IF('Dépenses rémunération au réel'!$F99="","",'Dépenses rémunération au réel'!$F99)</f>
        <v/>
      </c>
      <c r="G99" s="118" t="str">
        <f>IF('Dépenses rémunération au réel'!$G99="","",'Dépenses rémunération au réel'!$G99)</f>
        <v/>
      </c>
      <c r="H99" s="282" t="str">
        <f>IF('Dépenses rémunération au réel'!$H99="","",'Dépenses rémunération au réel'!$H99)</f>
        <v/>
      </c>
      <c r="I99" s="282" t="str">
        <f>IF('Dépenses rémunération au réel'!$I99="","",'Dépenses rémunération au réel'!$I99)</f>
        <v/>
      </c>
      <c r="J99" s="131" t="str">
        <f>IF('Dépenses rémunération au réel'!$J99="","",'Dépenses rémunération au réel'!$J99)</f>
        <v/>
      </c>
      <c r="K99" s="181" t="str">
        <f>IF('Dépenses rémunération au réel'!$K99="","",'Dépenses rémunération au réel'!$K99)</f>
        <v/>
      </c>
      <c r="L99" s="189" t="str">
        <f>IF('Dépenses rémunération au réel'!$L99="","",'Dépenses rémunération au réel'!$L99)</f>
        <v/>
      </c>
      <c r="M99" s="204" t="str">
        <f>IF('Dépenses rémunération au réel'!$M99=0,"",'Dépenses rémunération au réel'!$M99)</f>
        <v/>
      </c>
      <c r="N99" s="180"/>
      <c r="O99" s="323" t="str">
        <f t="shared" si="9"/>
        <v/>
      </c>
      <c r="P99" s="323" t="str">
        <f t="shared" si="10"/>
        <v/>
      </c>
      <c r="Q99" s="180"/>
      <c r="R99" s="325"/>
      <c r="S99" s="325"/>
      <c r="T99" s="132" t="str">
        <f t="shared" si="11"/>
        <v/>
      </c>
      <c r="U99" s="342"/>
      <c r="V99" s="182"/>
      <c r="W99" s="709" t="str">
        <f t="shared" si="7"/>
        <v/>
      </c>
      <c r="X99" s="198" t="str">
        <f t="shared" si="12"/>
        <v/>
      </c>
      <c r="Y99" s="710" t="str">
        <f>IF(AND(OR(N99="KO",M99&lt;&gt;""),OR(N99="",O99="",P99="")),Listes!$A$68,IF(AND(M99&lt;T99,V99=""),Listes!$A$70,IF(AND(M99&lt;&gt;"",T99&lt;M99,U99=""),Listes!$A$72,IF(AND(Z99="",OR(N99&lt;&gt;"",O99&lt;&gt;"",P99&lt;&gt;"",Q99&lt;&gt;"",R99&lt;&gt;"",S99&lt;&gt;"")),Listes!$A$73,""))))</f>
        <v/>
      </c>
      <c r="Z99" s="277"/>
      <c r="AA99" s="146">
        <f t="shared" si="8"/>
        <v>0</v>
      </c>
    </row>
    <row r="100" spans="1:27" ht="16.149999999999999" customHeight="1" x14ac:dyDescent="0.25">
      <c r="A100" s="121">
        <v>94</v>
      </c>
      <c r="B100" s="195" t="str">
        <f>IF('Dépenses rémunération au réel'!$B100="","",'Dépenses rémunération au réel'!$B100)</f>
        <v/>
      </c>
      <c r="C100" s="195" t="str">
        <f>IF('Dépenses rémunération au réel'!$C100="","",'Dépenses rémunération au réel'!$C100)</f>
        <v/>
      </c>
      <c r="D100" s="196" t="str">
        <f>IF('Dépenses rémunération au réel'!$D100="","",'Dépenses rémunération au réel'!$D100)</f>
        <v/>
      </c>
      <c r="E100" s="118" t="str">
        <f>IF('Dépenses rémunération au réel'!$E100="","",'Dépenses rémunération au réel'!$E100)</f>
        <v/>
      </c>
      <c r="F100" s="118" t="str">
        <f>IF('Dépenses rémunération au réel'!$F100="","",'Dépenses rémunération au réel'!$F100)</f>
        <v/>
      </c>
      <c r="G100" s="118" t="str">
        <f>IF('Dépenses rémunération au réel'!$G100="","",'Dépenses rémunération au réel'!$G100)</f>
        <v/>
      </c>
      <c r="H100" s="282" t="str">
        <f>IF('Dépenses rémunération au réel'!$H100="","",'Dépenses rémunération au réel'!$H100)</f>
        <v/>
      </c>
      <c r="I100" s="282" t="str">
        <f>IF('Dépenses rémunération au réel'!$I100="","",'Dépenses rémunération au réel'!$I100)</f>
        <v/>
      </c>
      <c r="J100" s="131" t="str">
        <f>IF('Dépenses rémunération au réel'!$J100="","",'Dépenses rémunération au réel'!$J100)</f>
        <v/>
      </c>
      <c r="K100" s="181" t="str">
        <f>IF('Dépenses rémunération au réel'!$K100="","",'Dépenses rémunération au réel'!$K100)</f>
        <v/>
      </c>
      <c r="L100" s="189" t="str">
        <f>IF('Dépenses rémunération au réel'!$L100="","",'Dépenses rémunération au réel'!$L100)</f>
        <v/>
      </c>
      <c r="M100" s="204" t="str">
        <f>IF('Dépenses rémunération au réel'!$M100=0,"",'Dépenses rémunération au réel'!$M100)</f>
        <v/>
      </c>
      <c r="N100" s="180"/>
      <c r="O100" s="323" t="str">
        <f t="shared" si="9"/>
        <v/>
      </c>
      <c r="P100" s="323" t="str">
        <f t="shared" si="10"/>
        <v/>
      </c>
      <c r="Q100" s="180"/>
      <c r="R100" s="325"/>
      <c r="S100" s="325"/>
      <c r="T100" s="132" t="str">
        <f t="shared" si="11"/>
        <v/>
      </c>
      <c r="U100" s="342"/>
      <c r="V100" s="182"/>
      <c r="W100" s="709" t="str">
        <f t="shared" si="7"/>
        <v/>
      </c>
      <c r="X100" s="198" t="str">
        <f t="shared" si="12"/>
        <v/>
      </c>
      <c r="Y100" s="710" t="str">
        <f>IF(AND(OR(N100="KO",M100&lt;&gt;""),OR(N100="",O100="",P100="")),Listes!$A$68,IF(AND(M100&lt;T100,V100=""),Listes!$A$70,IF(AND(M100&lt;&gt;"",T100&lt;M100,U100=""),Listes!$A$72,IF(AND(Z100="",OR(N100&lt;&gt;"",O100&lt;&gt;"",P100&lt;&gt;"",Q100&lt;&gt;"",R100&lt;&gt;"",S100&lt;&gt;"")),Listes!$A$73,""))))</f>
        <v/>
      </c>
      <c r="Z100" s="277"/>
      <c r="AA100" s="146">
        <f t="shared" si="8"/>
        <v>0</v>
      </c>
    </row>
    <row r="101" spans="1:27" ht="16.149999999999999" customHeight="1" x14ac:dyDescent="0.25">
      <c r="A101" s="121">
        <v>95</v>
      </c>
      <c r="B101" s="195" t="str">
        <f>IF('Dépenses rémunération au réel'!$B101="","",'Dépenses rémunération au réel'!$B101)</f>
        <v/>
      </c>
      <c r="C101" s="195" t="str">
        <f>IF('Dépenses rémunération au réel'!$C101="","",'Dépenses rémunération au réel'!$C101)</f>
        <v/>
      </c>
      <c r="D101" s="196" t="str">
        <f>IF('Dépenses rémunération au réel'!$D101="","",'Dépenses rémunération au réel'!$D101)</f>
        <v/>
      </c>
      <c r="E101" s="118" t="str">
        <f>IF('Dépenses rémunération au réel'!$E101="","",'Dépenses rémunération au réel'!$E101)</f>
        <v/>
      </c>
      <c r="F101" s="118" t="str">
        <f>IF('Dépenses rémunération au réel'!$F101="","",'Dépenses rémunération au réel'!$F101)</f>
        <v/>
      </c>
      <c r="G101" s="118" t="str">
        <f>IF('Dépenses rémunération au réel'!$G101="","",'Dépenses rémunération au réel'!$G101)</f>
        <v/>
      </c>
      <c r="H101" s="282" t="str">
        <f>IF('Dépenses rémunération au réel'!$H101="","",'Dépenses rémunération au réel'!$H101)</f>
        <v/>
      </c>
      <c r="I101" s="282" t="str">
        <f>IF('Dépenses rémunération au réel'!$I101="","",'Dépenses rémunération au réel'!$I101)</f>
        <v/>
      </c>
      <c r="J101" s="131" t="str">
        <f>IF('Dépenses rémunération au réel'!$J101="","",'Dépenses rémunération au réel'!$J101)</f>
        <v/>
      </c>
      <c r="K101" s="181" t="str">
        <f>IF('Dépenses rémunération au réel'!$K101="","",'Dépenses rémunération au réel'!$K101)</f>
        <v/>
      </c>
      <c r="L101" s="189" t="str">
        <f>IF('Dépenses rémunération au réel'!$L101="","",'Dépenses rémunération au réel'!$L101)</f>
        <v/>
      </c>
      <c r="M101" s="204" t="str">
        <f>IF('Dépenses rémunération au réel'!$M101=0,"",'Dépenses rémunération au réel'!$M101)</f>
        <v/>
      </c>
      <c r="N101" s="180"/>
      <c r="O101" s="323" t="str">
        <f t="shared" si="9"/>
        <v/>
      </c>
      <c r="P101" s="323" t="str">
        <f t="shared" si="10"/>
        <v/>
      </c>
      <c r="Q101" s="180"/>
      <c r="R101" s="325"/>
      <c r="S101" s="325"/>
      <c r="T101" s="132" t="str">
        <f t="shared" si="11"/>
        <v/>
      </c>
      <c r="U101" s="342"/>
      <c r="V101" s="182"/>
      <c r="W101" s="709" t="str">
        <f t="shared" si="7"/>
        <v/>
      </c>
      <c r="X101" s="198" t="str">
        <f t="shared" si="12"/>
        <v/>
      </c>
      <c r="Y101" s="710" t="str">
        <f>IF(AND(OR(N101="KO",M101&lt;&gt;""),OR(N101="",O101="",P101="")),Listes!$A$68,IF(AND(M101&lt;T101,V101=""),Listes!$A$70,IF(AND(M101&lt;&gt;"",T101&lt;M101,U101=""),Listes!$A$72,IF(AND(Z101="",OR(N101&lt;&gt;"",O101&lt;&gt;"",P101&lt;&gt;"",Q101&lt;&gt;"",R101&lt;&gt;"",S101&lt;&gt;"")),Listes!$A$73,""))))</f>
        <v/>
      </c>
      <c r="Z101" s="277"/>
      <c r="AA101" s="146">
        <f t="shared" si="8"/>
        <v>0</v>
      </c>
    </row>
    <row r="102" spans="1:27" ht="16.149999999999999" customHeight="1" x14ac:dyDescent="0.25">
      <c r="A102" s="121">
        <v>96</v>
      </c>
      <c r="B102" s="195" t="str">
        <f>IF('Dépenses rémunération au réel'!$B102="","",'Dépenses rémunération au réel'!$B102)</f>
        <v/>
      </c>
      <c r="C102" s="195" t="str">
        <f>IF('Dépenses rémunération au réel'!$C102="","",'Dépenses rémunération au réel'!$C102)</f>
        <v/>
      </c>
      <c r="D102" s="196" t="str">
        <f>IF('Dépenses rémunération au réel'!$D102="","",'Dépenses rémunération au réel'!$D102)</f>
        <v/>
      </c>
      <c r="E102" s="118" t="str">
        <f>IF('Dépenses rémunération au réel'!$E102="","",'Dépenses rémunération au réel'!$E102)</f>
        <v/>
      </c>
      <c r="F102" s="118" t="str">
        <f>IF('Dépenses rémunération au réel'!$F102="","",'Dépenses rémunération au réel'!$F102)</f>
        <v/>
      </c>
      <c r="G102" s="118" t="str">
        <f>IF('Dépenses rémunération au réel'!$G102="","",'Dépenses rémunération au réel'!$G102)</f>
        <v/>
      </c>
      <c r="H102" s="282" t="str">
        <f>IF('Dépenses rémunération au réel'!$H102="","",'Dépenses rémunération au réel'!$H102)</f>
        <v/>
      </c>
      <c r="I102" s="282" t="str">
        <f>IF('Dépenses rémunération au réel'!$I102="","",'Dépenses rémunération au réel'!$I102)</f>
        <v/>
      </c>
      <c r="J102" s="131" t="str">
        <f>IF('Dépenses rémunération au réel'!$J102="","",'Dépenses rémunération au réel'!$J102)</f>
        <v/>
      </c>
      <c r="K102" s="181" t="str">
        <f>IF('Dépenses rémunération au réel'!$K102="","",'Dépenses rémunération au réel'!$K102)</f>
        <v/>
      </c>
      <c r="L102" s="189" t="str">
        <f>IF('Dépenses rémunération au réel'!$L102="","",'Dépenses rémunération au réel'!$L102)</f>
        <v/>
      </c>
      <c r="M102" s="204" t="str">
        <f>IF('Dépenses rémunération au réel'!$M102=0,"",'Dépenses rémunération au réel'!$M102)</f>
        <v/>
      </c>
      <c r="N102" s="180"/>
      <c r="O102" s="323" t="str">
        <f t="shared" si="9"/>
        <v/>
      </c>
      <c r="P102" s="323" t="str">
        <f t="shared" si="10"/>
        <v/>
      </c>
      <c r="Q102" s="180"/>
      <c r="R102" s="325"/>
      <c r="S102" s="325"/>
      <c r="T102" s="132" t="str">
        <f t="shared" si="11"/>
        <v/>
      </c>
      <c r="U102" s="342"/>
      <c r="V102" s="182"/>
      <c r="W102" s="709" t="str">
        <f t="shared" si="7"/>
        <v/>
      </c>
      <c r="X102" s="198" t="str">
        <f t="shared" si="12"/>
        <v/>
      </c>
      <c r="Y102" s="710" t="str">
        <f>IF(AND(OR(N102="KO",M102&lt;&gt;""),OR(N102="",O102="",P102="")),Listes!$A$68,IF(AND(M102&lt;T102,V102=""),Listes!$A$70,IF(AND(M102&lt;&gt;"",T102&lt;M102,U102=""),Listes!$A$72,IF(AND(Z102="",OR(N102&lt;&gt;"",O102&lt;&gt;"",P102&lt;&gt;"",Q102&lt;&gt;"",R102&lt;&gt;"",S102&lt;&gt;"")),Listes!$A$73,""))))</f>
        <v/>
      </c>
      <c r="Z102" s="277"/>
      <c r="AA102" s="146">
        <f t="shared" si="8"/>
        <v>0</v>
      </c>
    </row>
    <row r="103" spans="1:27" ht="16.149999999999999" customHeight="1" x14ac:dyDescent="0.25">
      <c r="A103" s="121">
        <v>97</v>
      </c>
      <c r="B103" s="195" t="str">
        <f>IF('Dépenses rémunération au réel'!$B103="","",'Dépenses rémunération au réel'!$B103)</f>
        <v/>
      </c>
      <c r="C103" s="195" t="str">
        <f>IF('Dépenses rémunération au réel'!$C103="","",'Dépenses rémunération au réel'!$C103)</f>
        <v/>
      </c>
      <c r="D103" s="196" t="str">
        <f>IF('Dépenses rémunération au réel'!$D103="","",'Dépenses rémunération au réel'!$D103)</f>
        <v/>
      </c>
      <c r="E103" s="118" t="str">
        <f>IF('Dépenses rémunération au réel'!$E103="","",'Dépenses rémunération au réel'!$E103)</f>
        <v/>
      </c>
      <c r="F103" s="118" t="str">
        <f>IF('Dépenses rémunération au réel'!$F103="","",'Dépenses rémunération au réel'!$F103)</f>
        <v/>
      </c>
      <c r="G103" s="118" t="str">
        <f>IF('Dépenses rémunération au réel'!$G103="","",'Dépenses rémunération au réel'!$G103)</f>
        <v/>
      </c>
      <c r="H103" s="282" t="str">
        <f>IF('Dépenses rémunération au réel'!$H103="","",'Dépenses rémunération au réel'!$H103)</f>
        <v/>
      </c>
      <c r="I103" s="282" t="str">
        <f>IF('Dépenses rémunération au réel'!$I103="","",'Dépenses rémunération au réel'!$I103)</f>
        <v/>
      </c>
      <c r="J103" s="131" t="str">
        <f>IF('Dépenses rémunération au réel'!$J103="","",'Dépenses rémunération au réel'!$J103)</f>
        <v/>
      </c>
      <c r="K103" s="181" t="str">
        <f>IF('Dépenses rémunération au réel'!$K103="","",'Dépenses rémunération au réel'!$K103)</f>
        <v/>
      </c>
      <c r="L103" s="189" t="str">
        <f>IF('Dépenses rémunération au réel'!$L103="","",'Dépenses rémunération au réel'!$L103)</f>
        <v/>
      </c>
      <c r="M103" s="204" t="str">
        <f>IF('Dépenses rémunération au réel'!$M103=0,"",'Dépenses rémunération au réel'!$M103)</f>
        <v/>
      </c>
      <c r="N103" s="180"/>
      <c r="O103" s="323" t="str">
        <f t="shared" si="9"/>
        <v/>
      </c>
      <c r="P103" s="323" t="str">
        <f t="shared" si="10"/>
        <v/>
      </c>
      <c r="Q103" s="180"/>
      <c r="R103" s="325"/>
      <c r="S103" s="325"/>
      <c r="T103" s="132" t="str">
        <f t="shared" si="11"/>
        <v/>
      </c>
      <c r="U103" s="342"/>
      <c r="V103" s="182"/>
      <c r="W103" s="709" t="str">
        <f t="shared" si="7"/>
        <v/>
      </c>
      <c r="X103" s="198" t="str">
        <f t="shared" si="12"/>
        <v/>
      </c>
      <c r="Y103" s="710" t="str">
        <f>IF(AND(OR(N103="KO",M103&lt;&gt;""),OR(N103="",O103="",P103="")),Listes!$A$68,IF(AND(M103&lt;T103,V103=""),Listes!$A$70,IF(AND(M103&lt;&gt;"",T103&lt;M103,U103=""),Listes!$A$72,IF(AND(Z103="",OR(N103&lt;&gt;"",O103&lt;&gt;"",P103&lt;&gt;"",Q103&lt;&gt;"",R103&lt;&gt;"",S103&lt;&gt;"")),Listes!$A$73,""))))</f>
        <v/>
      </c>
      <c r="Z103" s="277"/>
      <c r="AA103" s="146">
        <f t="shared" si="8"/>
        <v>0</v>
      </c>
    </row>
    <row r="104" spans="1:27" ht="16.149999999999999" customHeight="1" x14ac:dyDescent="0.25">
      <c r="A104" s="121">
        <v>98</v>
      </c>
      <c r="B104" s="195" t="str">
        <f>IF('Dépenses rémunération au réel'!$B104="","",'Dépenses rémunération au réel'!$B104)</f>
        <v/>
      </c>
      <c r="C104" s="195" t="str">
        <f>IF('Dépenses rémunération au réel'!$C104="","",'Dépenses rémunération au réel'!$C104)</f>
        <v/>
      </c>
      <c r="D104" s="196" t="str">
        <f>IF('Dépenses rémunération au réel'!$D104="","",'Dépenses rémunération au réel'!$D104)</f>
        <v/>
      </c>
      <c r="E104" s="118" t="str">
        <f>IF('Dépenses rémunération au réel'!$E104="","",'Dépenses rémunération au réel'!$E104)</f>
        <v/>
      </c>
      <c r="F104" s="118" t="str">
        <f>IF('Dépenses rémunération au réel'!$F104="","",'Dépenses rémunération au réel'!$F104)</f>
        <v/>
      </c>
      <c r="G104" s="118" t="str">
        <f>IF('Dépenses rémunération au réel'!$G104="","",'Dépenses rémunération au réel'!$G104)</f>
        <v/>
      </c>
      <c r="H104" s="282" t="str">
        <f>IF('Dépenses rémunération au réel'!$H104="","",'Dépenses rémunération au réel'!$H104)</f>
        <v/>
      </c>
      <c r="I104" s="282" t="str">
        <f>IF('Dépenses rémunération au réel'!$I104="","",'Dépenses rémunération au réel'!$I104)</f>
        <v/>
      </c>
      <c r="J104" s="131" t="str">
        <f>IF('Dépenses rémunération au réel'!$J104="","",'Dépenses rémunération au réel'!$J104)</f>
        <v/>
      </c>
      <c r="K104" s="181" t="str">
        <f>IF('Dépenses rémunération au réel'!$K104="","",'Dépenses rémunération au réel'!$K104)</f>
        <v/>
      </c>
      <c r="L104" s="189" t="str">
        <f>IF('Dépenses rémunération au réel'!$L104="","",'Dépenses rémunération au réel'!$L104)</f>
        <v/>
      </c>
      <c r="M104" s="204" t="str">
        <f>IF('Dépenses rémunération au réel'!$M104=0,"",'Dépenses rémunération au réel'!$M104)</f>
        <v/>
      </c>
      <c r="N104" s="180"/>
      <c r="O104" s="323" t="str">
        <f t="shared" si="9"/>
        <v/>
      </c>
      <c r="P104" s="323" t="str">
        <f t="shared" si="10"/>
        <v/>
      </c>
      <c r="Q104" s="180"/>
      <c r="R104" s="325"/>
      <c r="S104" s="325"/>
      <c r="T104" s="132" t="str">
        <f t="shared" si="11"/>
        <v/>
      </c>
      <c r="U104" s="342"/>
      <c r="V104" s="182"/>
      <c r="W104" s="709" t="str">
        <f t="shared" si="7"/>
        <v/>
      </c>
      <c r="X104" s="198" t="str">
        <f t="shared" si="12"/>
        <v/>
      </c>
      <c r="Y104" s="710" t="str">
        <f>IF(AND(OR(N104="KO",M104&lt;&gt;""),OR(N104="",O104="",P104="")),Listes!$A$68,IF(AND(M104&lt;T104,V104=""),Listes!$A$70,IF(AND(M104&lt;&gt;"",T104&lt;M104,U104=""),Listes!$A$72,IF(AND(Z104="",OR(N104&lt;&gt;"",O104&lt;&gt;"",P104&lt;&gt;"",Q104&lt;&gt;"",R104&lt;&gt;"",S104&lt;&gt;"")),Listes!$A$73,""))))</f>
        <v/>
      </c>
      <c r="Z104" s="277"/>
      <c r="AA104" s="146">
        <f t="shared" si="8"/>
        <v>0</v>
      </c>
    </row>
    <row r="105" spans="1:27" ht="16.149999999999999" customHeight="1" x14ac:dyDescent="0.25">
      <c r="A105" s="121">
        <v>99</v>
      </c>
      <c r="B105" s="195" t="str">
        <f>IF('Dépenses rémunération au réel'!$B105="","",'Dépenses rémunération au réel'!$B105)</f>
        <v/>
      </c>
      <c r="C105" s="195" t="str">
        <f>IF('Dépenses rémunération au réel'!$C105="","",'Dépenses rémunération au réel'!$C105)</f>
        <v/>
      </c>
      <c r="D105" s="196" t="str">
        <f>IF('Dépenses rémunération au réel'!$D105="","",'Dépenses rémunération au réel'!$D105)</f>
        <v/>
      </c>
      <c r="E105" s="118" t="str">
        <f>IF('Dépenses rémunération au réel'!$E105="","",'Dépenses rémunération au réel'!$E105)</f>
        <v/>
      </c>
      <c r="F105" s="118" t="str">
        <f>IF('Dépenses rémunération au réel'!$F105="","",'Dépenses rémunération au réel'!$F105)</f>
        <v/>
      </c>
      <c r="G105" s="118" t="str">
        <f>IF('Dépenses rémunération au réel'!$G105="","",'Dépenses rémunération au réel'!$G105)</f>
        <v/>
      </c>
      <c r="H105" s="282" t="str">
        <f>IF('Dépenses rémunération au réel'!$H105="","",'Dépenses rémunération au réel'!$H105)</f>
        <v/>
      </c>
      <c r="I105" s="282" t="str">
        <f>IF('Dépenses rémunération au réel'!$I105="","",'Dépenses rémunération au réel'!$I105)</f>
        <v/>
      </c>
      <c r="J105" s="131" t="str">
        <f>IF('Dépenses rémunération au réel'!$J105="","",'Dépenses rémunération au réel'!$J105)</f>
        <v/>
      </c>
      <c r="K105" s="181" t="str">
        <f>IF('Dépenses rémunération au réel'!$K105="","",'Dépenses rémunération au réel'!$K105)</f>
        <v/>
      </c>
      <c r="L105" s="189" t="str">
        <f>IF('Dépenses rémunération au réel'!$L105="","",'Dépenses rémunération au réel'!$L105)</f>
        <v/>
      </c>
      <c r="M105" s="204" t="str">
        <f>IF('Dépenses rémunération au réel'!$M105=0,"",'Dépenses rémunération au réel'!$M105)</f>
        <v/>
      </c>
      <c r="N105" s="180"/>
      <c r="O105" s="323" t="str">
        <f t="shared" si="9"/>
        <v/>
      </c>
      <c r="P105" s="323" t="str">
        <f t="shared" si="10"/>
        <v/>
      </c>
      <c r="Q105" s="180"/>
      <c r="R105" s="325"/>
      <c r="S105" s="325"/>
      <c r="T105" s="132" t="str">
        <f t="shared" si="11"/>
        <v/>
      </c>
      <c r="U105" s="342"/>
      <c r="V105" s="182"/>
      <c r="W105" s="709" t="str">
        <f t="shared" si="7"/>
        <v/>
      </c>
      <c r="X105" s="198" t="str">
        <f t="shared" si="12"/>
        <v/>
      </c>
      <c r="Y105" s="710" t="str">
        <f>IF(AND(OR(N105="KO",M105&lt;&gt;""),OR(N105="",O105="",P105="")),Listes!$A$68,IF(AND(M105&lt;T105,V105=""),Listes!$A$70,IF(AND(M105&lt;&gt;"",T105&lt;M105,U105=""),Listes!$A$72,IF(AND(Z105="",OR(N105&lt;&gt;"",O105&lt;&gt;"",P105&lt;&gt;"",Q105&lt;&gt;"",R105&lt;&gt;"",S105&lt;&gt;"")),Listes!$A$73,""))))</f>
        <v/>
      </c>
      <c r="Z105" s="277"/>
      <c r="AA105" s="146">
        <f t="shared" si="8"/>
        <v>0</v>
      </c>
    </row>
    <row r="106" spans="1:27" ht="16.149999999999999" customHeight="1" x14ac:dyDescent="0.25">
      <c r="A106" s="121">
        <v>100</v>
      </c>
      <c r="B106" s="195" t="str">
        <f>IF('Dépenses rémunération au réel'!$B106="","",'Dépenses rémunération au réel'!$B106)</f>
        <v/>
      </c>
      <c r="C106" s="195" t="str">
        <f>IF('Dépenses rémunération au réel'!$C106="","",'Dépenses rémunération au réel'!$C106)</f>
        <v/>
      </c>
      <c r="D106" s="196" t="str">
        <f>IF('Dépenses rémunération au réel'!$D106="","",'Dépenses rémunération au réel'!$D106)</f>
        <v/>
      </c>
      <c r="E106" s="118" t="str">
        <f>IF('Dépenses rémunération au réel'!$E106="","",'Dépenses rémunération au réel'!$E106)</f>
        <v/>
      </c>
      <c r="F106" s="118" t="str">
        <f>IF('Dépenses rémunération au réel'!$F106="","",'Dépenses rémunération au réel'!$F106)</f>
        <v/>
      </c>
      <c r="G106" s="118" t="str">
        <f>IF('Dépenses rémunération au réel'!$G106="","",'Dépenses rémunération au réel'!$G106)</f>
        <v/>
      </c>
      <c r="H106" s="282" t="str">
        <f>IF('Dépenses rémunération au réel'!$H106="","",'Dépenses rémunération au réel'!$H106)</f>
        <v/>
      </c>
      <c r="I106" s="282" t="str">
        <f>IF('Dépenses rémunération au réel'!$I106="","",'Dépenses rémunération au réel'!$I106)</f>
        <v/>
      </c>
      <c r="J106" s="131" t="str">
        <f>IF('Dépenses rémunération au réel'!$J106="","",'Dépenses rémunération au réel'!$J106)</f>
        <v/>
      </c>
      <c r="K106" s="181" t="str">
        <f>IF('Dépenses rémunération au réel'!$K106="","",'Dépenses rémunération au réel'!$K106)</f>
        <v/>
      </c>
      <c r="L106" s="189" t="str">
        <f>IF('Dépenses rémunération au réel'!$L106="","",'Dépenses rémunération au réel'!$L106)</f>
        <v/>
      </c>
      <c r="M106" s="204" t="str">
        <f>IF('Dépenses rémunération au réel'!$M106=0,"",'Dépenses rémunération au réel'!$M106)</f>
        <v/>
      </c>
      <c r="N106" s="180"/>
      <c r="O106" s="323" t="str">
        <f t="shared" si="9"/>
        <v/>
      </c>
      <c r="P106" s="323" t="str">
        <f t="shared" si="10"/>
        <v/>
      </c>
      <c r="Q106" s="180"/>
      <c r="R106" s="325"/>
      <c r="S106" s="325"/>
      <c r="T106" s="132" t="str">
        <f t="shared" si="11"/>
        <v/>
      </c>
      <c r="U106" s="342"/>
      <c r="V106" s="182"/>
      <c r="W106" s="709" t="str">
        <f t="shared" si="7"/>
        <v/>
      </c>
      <c r="X106" s="198" t="str">
        <f t="shared" si="12"/>
        <v/>
      </c>
      <c r="Y106" s="710" t="str">
        <f>IF(AND(OR(N106="KO",M106&lt;&gt;""),OR(N106="",O106="",P106="")),Listes!$A$68,IF(AND(M106&lt;T106,V106=""),Listes!$A$70,IF(AND(M106&lt;&gt;"",T106&lt;M106,U106=""),Listes!$A$72,IF(AND(Z106="",OR(N106&lt;&gt;"",O106&lt;&gt;"",P106&lt;&gt;"",Q106&lt;&gt;"",R106&lt;&gt;"",S106&lt;&gt;"")),Listes!$A$73,""))))</f>
        <v/>
      </c>
      <c r="Z106" s="277"/>
      <c r="AA106" s="146">
        <f t="shared" si="8"/>
        <v>0</v>
      </c>
    </row>
    <row r="107" spans="1:27" ht="16.149999999999999" customHeight="1" x14ac:dyDescent="0.25">
      <c r="A107" s="121">
        <v>101</v>
      </c>
      <c r="B107" s="195" t="str">
        <f>IF('Dépenses rémunération au réel'!$B107="","",'Dépenses rémunération au réel'!$B107)</f>
        <v/>
      </c>
      <c r="C107" s="195" t="str">
        <f>IF('Dépenses rémunération au réel'!$C107="","",'Dépenses rémunération au réel'!$C107)</f>
        <v/>
      </c>
      <c r="D107" s="196" t="str">
        <f>IF('Dépenses rémunération au réel'!$D107="","",'Dépenses rémunération au réel'!$D107)</f>
        <v/>
      </c>
      <c r="E107" s="118" t="str">
        <f>IF('Dépenses rémunération au réel'!$E107="","",'Dépenses rémunération au réel'!$E107)</f>
        <v/>
      </c>
      <c r="F107" s="118" t="str">
        <f>IF('Dépenses rémunération au réel'!$F107="","",'Dépenses rémunération au réel'!$F107)</f>
        <v/>
      </c>
      <c r="G107" s="118" t="str">
        <f>IF('Dépenses rémunération au réel'!$G107="","",'Dépenses rémunération au réel'!$G107)</f>
        <v/>
      </c>
      <c r="H107" s="282" t="str">
        <f>IF('Dépenses rémunération au réel'!$H107="","",'Dépenses rémunération au réel'!$H107)</f>
        <v/>
      </c>
      <c r="I107" s="282" t="str">
        <f>IF('Dépenses rémunération au réel'!$I107="","",'Dépenses rémunération au réel'!$I107)</f>
        <v/>
      </c>
      <c r="J107" s="131" t="str">
        <f>IF('Dépenses rémunération au réel'!$J107="","",'Dépenses rémunération au réel'!$J107)</f>
        <v/>
      </c>
      <c r="K107" s="181" t="str">
        <f>IF('Dépenses rémunération au réel'!$K107="","",'Dépenses rémunération au réel'!$K107)</f>
        <v/>
      </c>
      <c r="L107" s="189" t="str">
        <f>IF('Dépenses rémunération au réel'!$L107="","",'Dépenses rémunération au réel'!$L107)</f>
        <v/>
      </c>
      <c r="M107" s="204" t="str">
        <f>IF('Dépenses rémunération au réel'!$M107=0,"",'Dépenses rémunération au réel'!$M107)</f>
        <v/>
      </c>
      <c r="N107" s="180"/>
      <c r="O107" s="323" t="str">
        <f t="shared" si="9"/>
        <v/>
      </c>
      <c r="P107" s="323" t="str">
        <f t="shared" si="10"/>
        <v/>
      </c>
      <c r="Q107" s="180"/>
      <c r="R107" s="325"/>
      <c r="S107" s="325"/>
      <c r="T107" s="132" t="str">
        <f t="shared" si="11"/>
        <v/>
      </c>
      <c r="U107" s="342"/>
      <c r="V107" s="182"/>
      <c r="W107" s="709" t="str">
        <f t="shared" si="7"/>
        <v/>
      </c>
      <c r="X107" s="198" t="str">
        <f t="shared" si="12"/>
        <v/>
      </c>
      <c r="Y107" s="710" t="str">
        <f>IF(AND(OR(N107="KO",M107&lt;&gt;""),OR(N107="",O107="",P107="")),Listes!$A$68,IF(AND(M107&lt;T107,V107=""),Listes!$A$70,IF(AND(M107&lt;&gt;"",T107&lt;M107,U107=""),Listes!$A$72,IF(AND(Z107="",OR(N107&lt;&gt;"",O107&lt;&gt;"",P107&lt;&gt;"",Q107&lt;&gt;"",R107&lt;&gt;"",S107&lt;&gt;"")),Listes!$A$73,""))))</f>
        <v/>
      </c>
      <c r="Z107" s="277"/>
      <c r="AA107" s="146">
        <f t="shared" si="8"/>
        <v>0</v>
      </c>
    </row>
    <row r="108" spans="1:27" ht="16.149999999999999" customHeight="1" x14ac:dyDescent="0.25">
      <c r="A108" s="121">
        <v>102</v>
      </c>
      <c r="B108" s="195" t="str">
        <f>IF('Dépenses rémunération au réel'!$B108="","",'Dépenses rémunération au réel'!$B108)</f>
        <v/>
      </c>
      <c r="C108" s="195" t="str">
        <f>IF('Dépenses rémunération au réel'!$C108="","",'Dépenses rémunération au réel'!$C108)</f>
        <v/>
      </c>
      <c r="D108" s="196" t="str">
        <f>IF('Dépenses rémunération au réel'!$D108="","",'Dépenses rémunération au réel'!$D108)</f>
        <v/>
      </c>
      <c r="E108" s="118" t="str">
        <f>IF('Dépenses rémunération au réel'!$E108="","",'Dépenses rémunération au réel'!$E108)</f>
        <v/>
      </c>
      <c r="F108" s="118" t="str">
        <f>IF('Dépenses rémunération au réel'!$F108="","",'Dépenses rémunération au réel'!$F108)</f>
        <v/>
      </c>
      <c r="G108" s="118" t="str">
        <f>IF('Dépenses rémunération au réel'!$G108="","",'Dépenses rémunération au réel'!$G108)</f>
        <v/>
      </c>
      <c r="H108" s="282" t="str">
        <f>IF('Dépenses rémunération au réel'!$H108="","",'Dépenses rémunération au réel'!$H108)</f>
        <v/>
      </c>
      <c r="I108" s="282" t="str">
        <f>IF('Dépenses rémunération au réel'!$I108="","",'Dépenses rémunération au réel'!$I108)</f>
        <v/>
      </c>
      <c r="J108" s="131" t="str">
        <f>IF('Dépenses rémunération au réel'!$J108="","",'Dépenses rémunération au réel'!$J108)</f>
        <v/>
      </c>
      <c r="K108" s="181" t="str">
        <f>IF('Dépenses rémunération au réel'!$K108="","",'Dépenses rémunération au réel'!$K108)</f>
        <v/>
      </c>
      <c r="L108" s="189" t="str">
        <f>IF('Dépenses rémunération au réel'!$L108="","",'Dépenses rémunération au réel'!$L108)</f>
        <v/>
      </c>
      <c r="M108" s="204" t="str">
        <f>IF('Dépenses rémunération au réel'!$M108=0,"",'Dépenses rémunération au réel'!$M108)</f>
        <v/>
      </c>
      <c r="N108" s="180"/>
      <c r="O108" s="323" t="str">
        <f t="shared" si="9"/>
        <v/>
      </c>
      <c r="P108" s="323" t="str">
        <f t="shared" si="10"/>
        <v/>
      </c>
      <c r="Q108" s="180"/>
      <c r="R108" s="325"/>
      <c r="S108" s="325"/>
      <c r="T108" s="132" t="str">
        <f t="shared" si="11"/>
        <v/>
      </c>
      <c r="U108" s="342"/>
      <c r="V108" s="182"/>
      <c r="W108" s="709" t="str">
        <f t="shared" si="7"/>
        <v/>
      </c>
      <c r="X108" s="198" t="str">
        <f t="shared" si="12"/>
        <v/>
      </c>
      <c r="Y108" s="710" t="str">
        <f>IF(AND(OR(N108="KO",M108&lt;&gt;""),OR(N108="",O108="",P108="")),Listes!$A$68,IF(AND(M108&lt;T108,V108=""),Listes!$A$70,IF(AND(M108&lt;&gt;"",T108&lt;M108,U108=""),Listes!$A$72,IF(AND(Z108="",OR(N108&lt;&gt;"",O108&lt;&gt;"",P108&lt;&gt;"",Q108&lt;&gt;"",R108&lt;&gt;"",S108&lt;&gt;"")),Listes!$A$73,""))))</f>
        <v/>
      </c>
      <c r="Z108" s="277"/>
      <c r="AA108" s="146">
        <f t="shared" si="8"/>
        <v>0</v>
      </c>
    </row>
    <row r="109" spans="1:27" ht="16.149999999999999" customHeight="1" x14ac:dyDescent="0.25">
      <c r="A109" s="121">
        <v>103</v>
      </c>
      <c r="B109" s="195" t="str">
        <f>IF('Dépenses rémunération au réel'!$B109="","",'Dépenses rémunération au réel'!$B109)</f>
        <v/>
      </c>
      <c r="C109" s="195" t="str">
        <f>IF('Dépenses rémunération au réel'!$C109="","",'Dépenses rémunération au réel'!$C109)</f>
        <v/>
      </c>
      <c r="D109" s="196" t="str">
        <f>IF('Dépenses rémunération au réel'!$D109="","",'Dépenses rémunération au réel'!$D109)</f>
        <v/>
      </c>
      <c r="E109" s="118" t="str">
        <f>IF('Dépenses rémunération au réel'!$E109="","",'Dépenses rémunération au réel'!$E109)</f>
        <v/>
      </c>
      <c r="F109" s="118" t="str">
        <f>IF('Dépenses rémunération au réel'!$F109="","",'Dépenses rémunération au réel'!$F109)</f>
        <v/>
      </c>
      <c r="G109" s="118" t="str">
        <f>IF('Dépenses rémunération au réel'!$G109="","",'Dépenses rémunération au réel'!$G109)</f>
        <v/>
      </c>
      <c r="H109" s="282" t="str">
        <f>IF('Dépenses rémunération au réel'!$H109="","",'Dépenses rémunération au réel'!$H109)</f>
        <v/>
      </c>
      <c r="I109" s="282" t="str">
        <f>IF('Dépenses rémunération au réel'!$I109="","",'Dépenses rémunération au réel'!$I109)</f>
        <v/>
      </c>
      <c r="J109" s="131" t="str">
        <f>IF('Dépenses rémunération au réel'!$J109="","",'Dépenses rémunération au réel'!$J109)</f>
        <v/>
      </c>
      <c r="K109" s="181" t="str">
        <f>IF('Dépenses rémunération au réel'!$K109="","",'Dépenses rémunération au réel'!$K109)</f>
        <v/>
      </c>
      <c r="L109" s="189" t="str">
        <f>IF('Dépenses rémunération au réel'!$L109="","",'Dépenses rémunération au réel'!$L109)</f>
        <v/>
      </c>
      <c r="M109" s="204" t="str">
        <f>IF('Dépenses rémunération au réel'!$M109=0,"",'Dépenses rémunération au réel'!$M109)</f>
        <v/>
      </c>
      <c r="N109" s="180"/>
      <c r="O109" s="323" t="str">
        <f t="shared" si="9"/>
        <v/>
      </c>
      <c r="P109" s="323" t="str">
        <f t="shared" si="10"/>
        <v/>
      </c>
      <c r="Q109" s="180"/>
      <c r="R109" s="325"/>
      <c r="S109" s="325"/>
      <c r="T109" s="132" t="str">
        <f t="shared" si="11"/>
        <v/>
      </c>
      <c r="U109" s="342"/>
      <c r="V109" s="182"/>
      <c r="W109" s="709" t="str">
        <f t="shared" si="7"/>
        <v/>
      </c>
      <c r="X109" s="198" t="str">
        <f t="shared" si="12"/>
        <v/>
      </c>
      <c r="Y109" s="710" t="str">
        <f>IF(AND(OR(N109="KO",M109&lt;&gt;""),OR(N109="",O109="",P109="")),Listes!$A$68,IF(AND(M109&lt;T109,V109=""),Listes!$A$70,IF(AND(M109&lt;&gt;"",T109&lt;M109,U109=""),Listes!$A$72,IF(AND(Z109="",OR(N109&lt;&gt;"",O109&lt;&gt;"",P109&lt;&gt;"",Q109&lt;&gt;"",R109&lt;&gt;"",S109&lt;&gt;"")),Listes!$A$73,""))))</f>
        <v/>
      </c>
      <c r="Z109" s="277"/>
      <c r="AA109" s="146">
        <f t="shared" si="8"/>
        <v>0</v>
      </c>
    </row>
    <row r="110" spans="1:27" ht="16.149999999999999" customHeight="1" x14ac:dyDescent="0.25">
      <c r="A110" s="121">
        <v>104</v>
      </c>
      <c r="B110" s="195" t="str">
        <f>IF('Dépenses rémunération au réel'!$B110="","",'Dépenses rémunération au réel'!$B110)</f>
        <v/>
      </c>
      <c r="C110" s="195" t="str">
        <f>IF('Dépenses rémunération au réel'!$C110="","",'Dépenses rémunération au réel'!$C110)</f>
        <v/>
      </c>
      <c r="D110" s="196" t="str">
        <f>IF('Dépenses rémunération au réel'!$D110="","",'Dépenses rémunération au réel'!$D110)</f>
        <v/>
      </c>
      <c r="E110" s="118" t="str">
        <f>IF('Dépenses rémunération au réel'!$E110="","",'Dépenses rémunération au réel'!$E110)</f>
        <v/>
      </c>
      <c r="F110" s="118" t="str">
        <f>IF('Dépenses rémunération au réel'!$F110="","",'Dépenses rémunération au réel'!$F110)</f>
        <v/>
      </c>
      <c r="G110" s="118" t="str">
        <f>IF('Dépenses rémunération au réel'!$G110="","",'Dépenses rémunération au réel'!$G110)</f>
        <v/>
      </c>
      <c r="H110" s="282" t="str">
        <f>IF('Dépenses rémunération au réel'!$H110="","",'Dépenses rémunération au réel'!$H110)</f>
        <v/>
      </c>
      <c r="I110" s="282" t="str">
        <f>IF('Dépenses rémunération au réel'!$I110="","",'Dépenses rémunération au réel'!$I110)</f>
        <v/>
      </c>
      <c r="J110" s="131" t="str">
        <f>IF('Dépenses rémunération au réel'!$J110="","",'Dépenses rémunération au réel'!$J110)</f>
        <v/>
      </c>
      <c r="K110" s="181" t="str">
        <f>IF('Dépenses rémunération au réel'!$K110="","",'Dépenses rémunération au réel'!$K110)</f>
        <v/>
      </c>
      <c r="L110" s="189" t="str">
        <f>IF('Dépenses rémunération au réel'!$L110="","",'Dépenses rémunération au réel'!$L110)</f>
        <v/>
      </c>
      <c r="M110" s="204" t="str">
        <f>IF('Dépenses rémunération au réel'!$M110=0,"",'Dépenses rémunération au réel'!$M110)</f>
        <v/>
      </c>
      <c r="N110" s="180"/>
      <c r="O110" s="323" t="str">
        <f t="shared" si="9"/>
        <v/>
      </c>
      <c r="P110" s="323" t="str">
        <f t="shared" si="10"/>
        <v/>
      </c>
      <c r="Q110" s="180"/>
      <c r="R110" s="325"/>
      <c r="S110" s="325"/>
      <c r="T110" s="132" t="str">
        <f t="shared" si="11"/>
        <v/>
      </c>
      <c r="U110" s="342"/>
      <c r="V110" s="182"/>
      <c r="W110" s="709" t="str">
        <f t="shared" si="7"/>
        <v/>
      </c>
      <c r="X110" s="198" t="str">
        <f t="shared" si="12"/>
        <v/>
      </c>
      <c r="Y110" s="710" t="str">
        <f>IF(AND(OR(N110="KO",M110&lt;&gt;""),OR(N110="",O110="",P110="")),Listes!$A$68,IF(AND(M110&lt;T110,V110=""),Listes!$A$70,IF(AND(M110&lt;&gt;"",T110&lt;M110,U110=""),Listes!$A$72,IF(AND(Z110="",OR(N110&lt;&gt;"",O110&lt;&gt;"",P110&lt;&gt;"",Q110&lt;&gt;"",R110&lt;&gt;"",S110&lt;&gt;"")),Listes!$A$73,""))))</f>
        <v/>
      </c>
      <c r="Z110" s="277"/>
      <c r="AA110" s="146">
        <f t="shared" si="8"/>
        <v>0</v>
      </c>
    </row>
    <row r="111" spans="1:27" ht="16.149999999999999" customHeight="1" x14ac:dyDescent="0.25">
      <c r="A111" s="121">
        <v>105</v>
      </c>
      <c r="B111" s="195" t="str">
        <f>IF('Dépenses rémunération au réel'!$B111="","",'Dépenses rémunération au réel'!$B111)</f>
        <v/>
      </c>
      <c r="C111" s="195" t="str">
        <f>IF('Dépenses rémunération au réel'!$C111="","",'Dépenses rémunération au réel'!$C111)</f>
        <v/>
      </c>
      <c r="D111" s="196" t="str">
        <f>IF('Dépenses rémunération au réel'!$D111="","",'Dépenses rémunération au réel'!$D111)</f>
        <v/>
      </c>
      <c r="E111" s="118" t="str">
        <f>IF('Dépenses rémunération au réel'!$E111="","",'Dépenses rémunération au réel'!$E111)</f>
        <v/>
      </c>
      <c r="F111" s="118" t="str">
        <f>IF('Dépenses rémunération au réel'!$F111="","",'Dépenses rémunération au réel'!$F111)</f>
        <v/>
      </c>
      <c r="G111" s="118" t="str">
        <f>IF('Dépenses rémunération au réel'!$G111="","",'Dépenses rémunération au réel'!$G111)</f>
        <v/>
      </c>
      <c r="H111" s="282" t="str">
        <f>IF('Dépenses rémunération au réel'!$H111="","",'Dépenses rémunération au réel'!$H111)</f>
        <v/>
      </c>
      <c r="I111" s="282" t="str">
        <f>IF('Dépenses rémunération au réel'!$I111="","",'Dépenses rémunération au réel'!$I111)</f>
        <v/>
      </c>
      <c r="J111" s="131" t="str">
        <f>IF('Dépenses rémunération au réel'!$J111="","",'Dépenses rémunération au réel'!$J111)</f>
        <v/>
      </c>
      <c r="K111" s="181" t="str">
        <f>IF('Dépenses rémunération au réel'!$K111="","",'Dépenses rémunération au réel'!$K111)</f>
        <v/>
      </c>
      <c r="L111" s="189" t="str">
        <f>IF('Dépenses rémunération au réel'!$L111="","",'Dépenses rémunération au réel'!$L111)</f>
        <v/>
      </c>
      <c r="M111" s="204" t="str">
        <f>IF('Dépenses rémunération au réel'!$M111=0,"",'Dépenses rémunération au réel'!$M111)</f>
        <v/>
      </c>
      <c r="N111" s="180"/>
      <c r="O111" s="323" t="str">
        <f t="shared" si="9"/>
        <v/>
      </c>
      <c r="P111" s="323" t="str">
        <f t="shared" si="10"/>
        <v/>
      </c>
      <c r="Q111" s="180"/>
      <c r="R111" s="325"/>
      <c r="S111" s="325"/>
      <c r="T111" s="132" t="str">
        <f t="shared" si="11"/>
        <v/>
      </c>
      <c r="U111" s="342"/>
      <c r="V111" s="182"/>
      <c r="W111" s="709" t="str">
        <f t="shared" si="7"/>
        <v/>
      </c>
      <c r="X111" s="198" t="str">
        <f t="shared" si="12"/>
        <v/>
      </c>
      <c r="Y111" s="710" t="str">
        <f>IF(AND(OR(N111="KO",M111&lt;&gt;""),OR(N111="",O111="",P111="")),Listes!$A$68,IF(AND(M111&lt;T111,V111=""),Listes!$A$70,IF(AND(M111&lt;&gt;"",T111&lt;M111,U111=""),Listes!$A$72,IF(AND(Z111="",OR(N111&lt;&gt;"",O111&lt;&gt;"",P111&lt;&gt;"",Q111&lt;&gt;"",R111&lt;&gt;"",S111&lt;&gt;"")),Listes!$A$73,""))))</f>
        <v/>
      </c>
      <c r="Z111" s="277"/>
      <c r="AA111" s="146">
        <f t="shared" si="8"/>
        <v>0</v>
      </c>
    </row>
    <row r="112" spans="1:27" ht="16.149999999999999" customHeight="1" x14ac:dyDescent="0.25">
      <c r="A112" s="121">
        <v>106</v>
      </c>
      <c r="B112" s="195" t="str">
        <f>IF('Dépenses rémunération au réel'!$B112="","",'Dépenses rémunération au réel'!$B112)</f>
        <v/>
      </c>
      <c r="C112" s="195" t="str">
        <f>IF('Dépenses rémunération au réel'!$C112="","",'Dépenses rémunération au réel'!$C112)</f>
        <v/>
      </c>
      <c r="D112" s="196" t="str">
        <f>IF('Dépenses rémunération au réel'!$D112="","",'Dépenses rémunération au réel'!$D112)</f>
        <v/>
      </c>
      <c r="E112" s="118" t="str">
        <f>IF('Dépenses rémunération au réel'!$E112="","",'Dépenses rémunération au réel'!$E112)</f>
        <v/>
      </c>
      <c r="F112" s="118" t="str">
        <f>IF('Dépenses rémunération au réel'!$F112="","",'Dépenses rémunération au réel'!$F112)</f>
        <v/>
      </c>
      <c r="G112" s="118" t="str">
        <f>IF('Dépenses rémunération au réel'!$G112="","",'Dépenses rémunération au réel'!$G112)</f>
        <v/>
      </c>
      <c r="H112" s="282" t="str">
        <f>IF('Dépenses rémunération au réel'!$H112="","",'Dépenses rémunération au réel'!$H112)</f>
        <v/>
      </c>
      <c r="I112" s="282" t="str">
        <f>IF('Dépenses rémunération au réel'!$I112="","",'Dépenses rémunération au réel'!$I112)</f>
        <v/>
      </c>
      <c r="J112" s="131" t="str">
        <f>IF('Dépenses rémunération au réel'!$J112="","",'Dépenses rémunération au réel'!$J112)</f>
        <v/>
      </c>
      <c r="K112" s="181" t="str">
        <f>IF('Dépenses rémunération au réel'!$K112="","",'Dépenses rémunération au réel'!$K112)</f>
        <v/>
      </c>
      <c r="L112" s="189" t="str">
        <f>IF('Dépenses rémunération au réel'!$L112="","",'Dépenses rémunération au réel'!$L112)</f>
        <v/>
      </c>
      <c r="M112" s="204" t="str">
        <f>IF('Dépenses rémunération au réel'!$M112=0,"",'Dépenses rémunération au réel'!$M112)</f>
        <v/>
      </c>
      <c r="N112" s="180"/>
      <c r="O112" s="323" t="str">
        <f t="shared" si="9"/>
        <v/>
      </c>
      <c r="P112" s="323" t="str">
        <f t="shared" si="10"/>
        <v/>
      </c>
      <c r="Q112" s="180"/>
      <c r="R112" s="325"/>
      <c r="S112" s="325"/>
      <c r="T112" s="132" t="str">
        <f t="shared" si="11"/>
        <v/>
      </c>
      <c r="U112" s="342"/>
      <c r="V112" s="182"/>
      <c r="W112" s="709" t="str">
        <f t="shared" si="7"/>
        <v/>
      </c>
      <c r="X112" s="198" t="str">
        <f t="shared" si="12"/>
        <v/>
      </c>
      <c r="Y112" s="710" t="str">
        <f>IF(AND(OR(N112="KO",M112&lt;&gt;""),OR(N112="",O112="",P112="")),Listes!$A$68,IF(AND(M112&lt;T112,V112=""),Listes!$A$70,IF(AND(M112&lt;&gt;"",T112&lt;M112,U112=""),Listes!$A$72,IF(AND(Z112="",OR(N112&lt;&gt;"",O112&lt;&gt;"",P112&lt;&gt;"",Q112&lt;&gt;"",R112&lt;&gt;"",S112&lt;&gt;"")),Listes!$A$73,""))))</f>
        <v/>
      </c>
      <c r="Z112" s="277"/>
      <c r="AA112" s="146">
        <f t="shared" si="8"/>
        <v>0</v>
      </c>
    </row>
    <row r="113" spans="1:27" ht="16.149999999999999" customHeight="1" x14ac:dyDescent="0.25">
      <c r="A113" s="121">
        <v>107</v>
      </c>
      <c r="B113" s="195" t="str">
        <f>IF('Dépenses rémunération au réel'!$B113="","",'Dépenses rémunération au réel'!$B113)</f>
        <v/>
      </c>
      <c r="C113" s="195" t="str">
        <f>IF('Dépenses rémunération au réel'!$C113="","",'Dépenses rémunération au réel'!$C113)</f>
        <v/>
      </c>
      <c r="D113" s="196" t="str">
        <f>IF('Dépenses rémunération au réel'!$D113="","",'Dépenses rémunération au réel'!$D113)</f>
        <v/>
      </c>
      <c r="E113" s="118" t="str">
        <f>IF('Dépenses rémunération au réel'!$E113="","",'Dépenses rémunération au réel'!$E113)</f>
        <v/>
      </c>
      <c r="F113" s="118" t="str">
        <f>IF('Dépenses rémunération au réel'!$F113="","",'Dépenses rémunération au réel'!$F113)</f>
        <v/>
      </c>
      <c r="G113" s="118" t="str">
        <f>IF('Dépenses rémunération au réel'!$G113="","",'Dépenses rémunération au réel'!$G113)</f>
        <v/>
      </c>
      <c r="H113" s="282" t="str">
        <f>IF('Dépenses rémunération au réel'!$H113="","",'Dépenses rémunération au réel'!$H113)</f>
        <v/>
      </c>
      <c r="I113" s="282" t="str">
        <f>IF('Dépenses rémunération au réel'!$I113="","",'Dépenses rémunération au réel'!$I113)</f>
        <v/>
      </c>
      <c r="J113" s="131" t="str">
        <f>IF('Dépenses rémunération au réel'!$J113="","",'Dépenses rémunération au réel'!$J113)</f>
        <v/>
      </c>
      <c r="K113" s="181" t="str">
        <f>IF('Dépenses rémunération au réel'!$K113="","",'Dépenses rémunération au réel'!$K113)</f>
        <v/>
      </c>
      <c r="L113" s="189" t="str">
        <f>IF('Dépenses rémunération au réel'!$L113="","",'Dépenses rémunération au réel'!$L113)</f>
        <v/>
      </c>
      <c r="M113" s="204" t="str">
        <f>IF('Dépenses rémunération au réel'!$M113=0,"",'Dépenses rémunération au réel'!$M113)</f>
        <v/>
      </c>
      <c r="N113" s="180"/>
      <c r="O113" s="323" t="str">
        <f t="shared" si="9"/>
        <v/>
      </c>
      <c r="P113" s="323" t="str">
        <f t="shared" si="10"/>
        <v/>
      </c>
      <c r="Q113" s="180"/>
      <c r="R113" s="325"/>
      <c r="S113" s="325"/>
      <c r="T113" s="132" t="str">
        <f t="shared" si="11"/>
        <v/>
      </c>
      <c r="U113" s="342"/>
      <c r="V113" s="182"/>
      <c r="W113" s="709" t="str">
        <f t="shared" si="7"/>
        <v/>
      </c>
      <c r="X113" s="198" t="str">
        <f t="shared" si="12"/>
        <v/>
      </c>
      <c r="Y113" s="710" t="str">
        <f>IF(AND(OR(N113="KO",M113&lt;&gt;""),OR(N113="",O113="",P113="")),Listes!$A$68,IF(AND(M113&lt;T113,V113=""),Listes!$A$70,IF(AND(M113&lt;&gt;"",T113&lt;M113,U113=""),Listes!$A$72,IF(AND(Z113="",OR(N113&lt;&gt;"",O113&lt;&gt;"",P113&lt;&gt;"",Q113&lt;&gt;"",R113&lt;&gt;"",S113&lt;&gt;"")),Listes!$A$73,""))))</f>
        <v/>
      </c>
      <c r="Z113" s="277"/>
      <c r="AA113" s="146">
        <f t="shared" si="8"/>
        <v>0</v>
      </c>
    </row>
    <row r="114" spans="1:27" ht="16.149999999999999" customHeight="1" x14ac:dyDescent="0.25">
      <c r="A114" s="121">
        <v>108</v>
      </c>
      <c r="B114" s="195" t="str">
        <f>IF('Dépenses rémunération au réel'!$B114="","",'Dépenses rémunération au réel'!$B114)</f>
        <v/>
      </c>
      <c r="C114" s="195" t="str">
        <f>IF('Dépenses rémunération au réel'!$C114="","",'Dépenses rémunération au réel'!$C114)</f>
        <v/>
      </c>
      <c r="D114" s="196" t="str">
        <f>IF('Dépenses rémunération au réel'!$D114="","",'Dépenses rémunération au réel'!$D114)</f>
        <v/>
      </c>
      <c r="E114" s="118" t="str">
        <f>IF('Dépenses rémunération au réel'!$E114="","",'Dépenses rémunération au réel'!$E114)</f>
        <v/>
      </c>
      <c r="F114" s="118" t="str">
        <f>IF('Dépenses rémunération au réel'!$F114="","",'Dépenses rémunération au réel'!$F114)</f>
        <v/>
      </c>
      <c r="G114" s="118" t="str">
        <f>IF('Dépenses rémunération au réel'!$G114="","",'Dépenses rémunération au réel'!$G114)</f>
        <v/>
      </c>
      <c r="H114" s="282" t="str">
        <f>IF('Dépenses rémunération au réel'!$H114="","",'Dépenses rémunération au réel'!$H114)</f>
        <v/>
      </c>
      <c r="I114" s="282" t="str">
        <f>IF('Dépenses rémunération au réel'!$I114="","",'Dépenses rémunération au réel'!$I114)</f>
        <v/>
      </c>
      <c r="J114" s="131" t="str">
        <f>IF('Dépenses rémunération au réel'!$J114="","",'Dépenses rémunération au réel'!$J114)</f>
        <v/>
      </c>
      <c r="K114" s="181" t="str">
        <f>IF('Dépenses rémunération au réel'!$K114="","",'Dépenses rémunération au réel'!$K114)</f>
        <v/>
      </c>
      <c r="L114" s="189" t="str">
        <f>IF('Dépenses rémunération au réel'!$L114="","",'Dépenses rémunération au réel'!$L114)</f>
        <v/>
      </c>
      <c r="M114" s="204" t="str">
        <f>IF('Dépenses rémunération au réel'!$M114=0,"",'Dépenses rémunération au réel'!$M114)</f>
        <v/>
      </c>
      <c r="N114" s="180"/>
      <c r="O114" s="323" t="str">
        <f t="shared" si="9"/>
        <v/>
      </c>
      <c r="P114" s="323" t="str">
        <f t="shared" si="10"/>
        <v/>
      </c>
      <c r="Q114" s="180"/>
      <c r="R114" s="325"/>
      <c r="S114" s="325"/>
      <c r="T114" s="132" t="str">
        <f t="shared" si="11"/>
        <v/>
      </c>
      <c r="U114" s="342"/>
      <c r="V114" s="182"/>
      <c r="W114" s="709" t="str">
        <f t="shared" si="7"/>
        <v/>
      </c>
      <c r="X114" s="198" t="str">
        <f t="shared" si="12"/>
        <v/>
      </c>
      <c r="Y114" s="710" t="str">
        <f>IF(AND(OR(N114="KO",M114&lt;&gt;""),OR(N114="",O114="",P114="")),Listes!$A$68,IF(AND(M114&lt;T114,V114=""),Listes!$A$70,IF(AND(M114&lt;&gt;"",T114&lt;M114,U114=""),Listes!$A$72,IF(AND(Z114="",OR(N114&lt;&gt;"",O114&lt;&gt;"",P114&lt;&gt;"",Q114&lt;&gt;"",R114&lt;&gt;"",S114&lt;&gt;"")),Listes!$A$73,""))))</f>
        <v/>
      </c>
      <c r="Z114" s="277"/>
      <c r="AA114" s="146">
        <f t="shared" si="8"/>
        <v>0</v>
      </c>
    </row>
    <row r="115" spans="1:27" ht="16.149999999999999" customHeight="1" x14ac:dyDescent="0.25">
      <c r="A115" s="121">
        <v>109</v>
      </c>
      <c r="B115" s="195" t="str">
        <f>IF('Dépenses rémunération au réel'!$B115="","",'Dépenses rémunération au réel'!$B115)</f>
        <v/>
      </c>
      <c r="C115" s="195" t="str">
        <f>IF('Dépenses rémunération au réel'!$C115="","",'Dépenses rémunération au réel'!$C115)</f>
        <v/>
      </c>
      <c r="D115" s="196" t="str">
        <f>IF('Dépenses rémunération au réel'!$D115="","",'Dépenses rémunération au réel'!$D115)</f>
        <v/>
      </c>
      <c r="E115" s="118" t="str">
        <f>IF('Dépenses rémunération au réel'!$E115="","",'Dépenses rémunération au réel'!$E115)</f>
        <v/>
      </c>
      <c r="F115" s="118" t="str">
        <f>IF('Dépenses rémunération au réel'!$F115="","",'Dépenses rémunération au réel'!$F115)</f>
        <v/>
      </c>
      <c r="G115" s="118" t="str">
        <f>IF('Dépenses rémunération au réel'!$G115="","",'Dépenses rémunération au réel'!$G115)</f>
        <v/>
      </c>
      <c r="H115" s="282" t="str">
        <f>IF('Dépenses rémunération au réel'!$H115="","",'Dépenses rémunération au réel'!$H115)</f>
        <v/>
      </c>
      <c r="I115" s="282" t="str">
        <f>IF('Dépenses rémunération au réel'!$I115="","",'Dépenses rémunération au réel'!$I115)</f>
        <v/>
      </c>
      <c r="J115" s="131" t="str">
        <f>IF('Dépenses rémunération au réel'!$J115="","",'Dépenses rémunération au réel'!$J115)</f>
        <v/>
      </c>
      <c r="K115" s="181" t="str">
        <f>IF('Dépenses rémunération au réel'!$K115="","",'Dépenses rémunération au réel'!$K115)</f>
        <v/>
      </c>
      <c r="L115" s="189" t="str">
        <f>IF('Dépenses rémunération au réel'!$L115="","",'Dépenses rémunération au réel'!$L115)</f>
        <v/>
      </c>
      <c r="M115" s="204" t="str">
        <f>IF('Dépenses rémunération au réel'!$M115=0,"",'Dépenses rémunération au réel'!$M115)</f>
        <v/>
      </c>
      <c r="N115" s="180"/>
      <c r="O115" s="323" t="str">
        <f t="shared" si="9"/>
        <v/>
      </c>
      <c r="P115" s="323" t="str">
        <f t="shared" si="10"/>
        <v/>
      </c>
      <c r="Q115" s="180"/>
      <c r="R115" s="325"/>
      <c r="S115" s="325"/>
      <c r="T115" s="132" t="str">
        <f t="shared" si="11"/>
        <v/>
      </c>
      <c r="U115" s="342"/>
      <c r="V115" s="182"/>
      <c r="W115" s="709" t="str">
        <f t="shared" si="7"/>
        <v/>
      </c>
      <c r="X115" s="198" t="str">
        <f t="shared" si="12"/>
        <v/>
      </c>
      <c r="Y115" s="710" t="str">
        <f>IF(AND(OR(N115="KO",M115&lt;&gt;""),OR(N115="",O115="",P115="")),Listes!$A$68,IF(AND(M115&lt;T115,V115=""),Listes!$A$70,IF(AND(M115&lt;&gt;"",T115&lt;M115,U115=""),Listes!$A$72,IF(AND(Z115="",OR(N115&lt;&gt;"",O115&lt;&gt;"",P115&lt;&gt;"",Q115&lt;&gt;"",R115&lt;&gt;"",S115&lt;&gt;"")),Listes!$A$73,""))))</f>
        <v/>
      </c>
      <c r="Z115" s="277"/>
      <c r="AA115" s="146">
        <f t="shared" si="8"/>
        <v>0</v>
      </c>
    </row>
    <row r="116" spans="1:27" ht="16.149999999999999" customHeight="1" x14ac:dyDescent="0.25">
      <c r="A116" s="121">
        <v>110</v>
      </c>
      <c r="B116" s="195" t="str">
        <f>IF('Dépenses rémunération au réel'!$B116="","",'Dépenses rémunération au réel'!$B116)</f>
        <v/>
      </c>
      <c r="C116" s="195" t="str">
        <f>IF('Dépenses rémunération au réel'!$C116="","",'Dépenses rémunération au réel'!$C116)</f>
        <v/>
      </c>
      <c r="D116" s="196" t="str">
        <f>IF('Dépenses rémunération au réel'!$D116="","",'Dépenses rémunération au réel'!$D116)</f>
        <v/>
      </c>
      <c r="E116" s="118" t="str">
        <f>IF('Dépenses rémunération au réel'!$E116="","",'Dépenses rémunération au réel'!$E116)</f>
        <v/>
      </c>
      <c r="F116" s="118" t="str">
        <f>IF('Dépenses rémunération au réel'!$F116="","",'Dépenses rémunération au réel'!$F116)</f>
        <v/>
      </c>
      <c r="G116" s="118" t="str">
        <f>IF('Dépenses rémunération au réel'!$G116="","",'Dépenses rémunération au réel'!$G116)</f>
        <v/>
      </c>
      <c r="H116" s="282" t="str">
        <f>IF('Dépenses rémunération au réel'!$H116="","",'Dépenses rémunération au réel'!$H116)</f>
        <v/>
      </c>
      <c r="I116" s="282" t="str">
        <f>IF('Dépenses rémunération au réel'!$I116="","",'Dépenses rémunération au réel'!$I116)</f>
        <v/>
      </c>
      <c r="J116" s="131" t="str">
        <f>IF('Dépenses rémunération au réel'!$J116="","",'Dépenses rémunération au réel'!$J116)</f>
        <v/>
      </c>
      <c r="K116" s="181" t="str">
        <f>IF('Dépenses rémunération au réel'!$K116="","",'Dépenses rémunération au réel'!$K116)</f>
        <v/>
      </c>
      <c r="L116" s="189" t="str">
        <f>IF('Dépenses rémunération au réel'!$L116="","",'Dépenses rémunération au réel'!$L116)</f>
        <v/>
      </c>
      <c r="M116" s="204" t="str">
        <f>IF('Dépenses rémunération au réel'!$M116=0,"",'Dépenses rémunération au réel'!$M116)</f>
        <v/>
      </c>
      <c r="N116" s="180"/>
      <c r="O116" s="323" t="str">
        <f t="shared" si="9"/>
        <v/>
      </c>
      <c r="P116" s="323" t="str">
        <f t="shared" si="10"/>
        <v/>
      </c>
      <c r="Q116" s="180"/>
      <c r="R116" s="325"/>
      <c r="S116" s="325"/>
      <c r="T116" s="132" t="str">
        <f t="shared" si="11"/>
        <v/>
      </c>
      <c r="U116" s="342"/>
      <c r="V116" s="182"/>
      <c r="W116" s="709" t="str">
        <f t="shared" si="7"/>
        <v/>
      </c>
      <c r="X116" s="198" t="str">
        <f t="shared" si="12"/>
        <v/>
      </c>
      <c r="Y116" s="710" t="str">
        <f>IF(AND(OR(N116="KO",M116&lt;&gt;""),OR(N116="",O116="",P116="")),Listes!$A$68,IF(AND(M116&lt;T116,V116=""),Listes!$A$70,IF(AND(M116&lt;&gt;"",T116&lt;M116,U116=""),Listes!$A$72,IF(AND(Z116="",OR(N116&lt;&gt;"",O116&lt;&gt;"",P116&lt;&gt;"",Q116&lt;&gt;"",R116&lt;&gt;"",S116&lt;&gt;"")),Listes!$A$73,""))))</f>
        <v/>
      </c>
      <c r="Z116" s="277"/>
      <c r="AA116" s="146">
        <f t="shared" si="8"/>
        <v>0</v>
      </c>
    </row>
    <row r="117" spans="1:27" ht="16.149999999999999" customHeight="1" x14ac:dyDescent="0.25">
      <c r="A117" s="121">
        <v>111</v>
      </c>
      <c r="B117" s="195" t="str">
        <f>IF('Dépenses rémunération au réel'!$B117="","",'Dépenses rémunération au réel'!$B117)</f>
        <v/>
      </c>
      <c r="C117" s="195" t="str">
        <f>IF('Dépenses rémunération au réel'!$C117="","",'Dépenses rémunération au réel'!$C117)</f>
        <v/>
      </c>
      <c r="D117" s="196" t="str">
        <f>IF('Dépenses rémunération au réel'!$D117="","",'Dépenses rémunération au réel'!$D117)</f>
        <v/>
      </c>
      <c r="E117" s="118" t="str">
        <f>IF('Dépenses rémunération au réel'!$E117="","",'Dépenses rémunération au réel'!$E117)</f>
        <v/>
      </c>
      <c r="F117" s="118" t="str">
        <f>IF('Dépenses rémunération au réel'!$F117="","",'Dépenses rémunération au réel'!$F117)</f>
        <v/>
      </c>
      <c r="G117" s="118" t="str">
        <f>IF('Dépenses rémunération au réel'!$G117="","",'Dépenses rémunération au réel'!$G117)</f>
        <v/>
      </c>
      <c r="H117" s="282" t="str">
        <f>IF('Dépenses rémunération au réel'!$H117="","",'Dépenses rémunération au réel'!$H117)</f>
        <v/>
      </c>
      <c r="I117" s="282" t="str">
        <f>IF('Dépenses rémunération au réel'!$I117="","",'Dépenses rémunération au réel'!$I117)</f>
        <v/>
      </c>
      <c r="J117" s="131" t="str">
        <f>IF('Dépenses rémunération au réel'!$J117="","",'Dépenses rémunération au réel'!$J117)</f>
        <v/>
      </c>
      <c r="K117" s="181" t="str">
        <f>IF('Dépenses rémunération au réel'!$K117="","",'Dépenses rémunération au réel'!$K117)</f>
        <v/>
      </c>
      <c r="L117" s="189" t="str">
        <f>IF('Dépenses rémunération au réel'!$L117="","",'Dépenses rémunération au réel'!$L117)</f>
        <v/>
      </c>
      <c r="M117" s="204" t="str">
        <f>IF('Dépenses rémunération au réel'!$M117=0,"",'Dépenses rémunération au réel'!$M117)</f>
        <v/>
      </c>
      <c r="N117" s="180"/>
      <c r="O117" s="323" t="str">
        <f t="shared" si="9"/>
        <v/>
      </c>
      <c r="P117" s="323" t="str">
        <f t="shared" si="10"/>
        <v/>
      </c>
      <c r="Q117" s="180"/>
      <c r="R117" s="325"/>
      <c r="S117" s="325"/>
      <c r="T117" s="132" t="str">
        <f t="shared" si="11"/>
        <v/>
      </c>
      <c r="U117" s="342"/>
      <c r="V117" s="182"/>
      <c r="W117" s="709" t="str">
        <f t="shared" si="7"/>
        <v/>
      </c>
      <c r="X117" s="198" t="str">
        <f t="shared" si="12"/>
        <v/>
      </c>
      <c r="Y117" s="710" t="str">
        <f>IF(AND(OR(N117="KO",M117&lt;&gt;""),OR(N117="",O117="",P117="")),Listes!$A$68,IF(AND(M117&lt;T117,V117=""),Listes!$A$70,IF(AND(M117&lt;&gt;"",T117&lt;M117,U117=""),Listes!$A$72,IF(AND(Z117="",OR(N117&lt;&gt;"",O117&lt;&gt;"",P117&lt;&gt;"",Q117&lt;&gt;"",R117&lt;&gt;"",S117&lt;&gt;"")),Listes!$A$73,""))))</f>
        <v/>
      </c>
      <c r="Z117" s="277"/>
      <c r="AA117" s="146">
        <f t="shared" si="8"/>
        <v>0</v>
      </c>
    </row>
    <row r="118" spans="1:27" ht="16.149999999999999" customHeight="1" x14ac:dyDescent="0.25">
      <c r="A118" s="121">
        <v>112</v>
      </c>
      <c r="B118" s="195" t="str">
        <f>IF('Dépenses rémunération au réel'!$B118="","",'Dépenses rémunération au réel'!$B118)</f>
        <v/>
      </c>
      <c r="C118" s="195" t="str">
        <f>IF('Dépenses rémunération au réel'!$C118="","",'Dépenses rémunération au réel'!$C118)</f>
        <v/>
      </c>
      <c r="D118" s="196" t="str">
        <f>IF('Dépenses rémunération au réel'!$D118="","",'Dépenses rémunération au réel'!$D118)</f>
        <v/>
      </c>
      <c r="E118" s="118" t="str">
        <f>IF('Dépenses rémunération au réel'!$E118="","",'Dépenses rémunération au réel'!$E118)</f>
        <v/>
      </c>
      <c r="F118" s="118" t="str">
        <f>IF('Dépenses rémunération au réel'!$F118="","",'Dépenses rémunération au réel'!$F118)</f>
        <v/>
      </c>
      <c r="G118" s="118" t="str">
        <f>IF('Dépenses rémunération au réel'!$G118="","",'Dépenses rémunération au réel'!$G118)</f>
        <v/>
      </c>
      <c r="H118" s="282" t="str">
        <f>IF('Dépenses rémunération au réel'!$H118="","",'Dépenses rémunération au réel'!$H118)</f>
        <v/>
      </c>
      <c r="I118" s="282" t="str">
        <f>IF('Dépenses rémunération au réel'!$I118="","",'Dépenses rémunération au réel'!$I118)</f>
        <v/>
      </c>
      <c r="J118" s="131" t="str">
        <f>IF('Dépenses rémunération au réel'!$J118="","",'Dépenses rémunération au réel'!$J118)</f>
        <v/>
      </c>
      <c r="K118" s="181" t="str">
        <f>IF('Dépenses rémunération au réel'!$K118="","",'Dépenses rémunération au réel'!$K118)</f>
        <v/>
      </c>
      <c r="L118" s="189" t="str">
        <f>IF('Dépenses rémunération au réel'!$L118="","",'Dépenses rémunération au réel'!$L118)</f>
        <v/>
      </c>
      <c r="M118" s="204" t="str">
        <f>IF('Dépenses rémunération au réel'!$M118=0,"",'Dépenses rémunération au réel'!$M118)</f>
        <v/>
      </c>
      <c r="N118" s="180"/>
      <c r="O118" s="323" t="str">
        <f t="shared" si="9"/>
        <v/>
      </c>
      <c r="P118" s="323" t="str">
        <f t="shared" si="10"/>
        <v/>
      </c>
      <c r="Q118" s="180"/>
      <c r="R118" s="325"/>
      <c r="S118" s="325"/>
      <c r="T118" s="132" t="str">
        <f t="shared" si="11"/>
        <v/>
      </c>
      <c r="U118" s="342"/>
      <c r="V118" s="182"/>
      <c r="W118" s="709" t="str">
        <f t="shared" si="7"/>
        <v/>
      </c>
      <c r="X118" s="198" t="str">
        <f t="shared" si="12"/>
        <v/>
      </c>
      <c r="Y118" s="710" t="str">
        <f>IF(AND(OR(N118="KO",M118&lt;&gt;""),OR(N118="",O118="",P118="")),Listes!$A$68,IF(AND(M118&lt;T118,V118=""),Listes!$A$70,IF(AND(M118&lt;&gt;"",T118&lt;M118,U118=""),Listes!$A$72,IF(AND(Z118="",OR(N118&lt;&gt;"",O118&lt;&gt;"",P118&lt;&gt;"",Q118&lt;&gt;"",R118&lt;&gt;"",S118&lt;&gt;"")),Listes!$A$73,""))))</f>
        <v/>
      </c>
      <c r="Z118" s="277"/>
      <c r="AA118" s="146">
        <f t="shared" si="8"/>
        <v>0</v>
      </c>
    </row>
    <row r="119" spans="1:27" ht="16.149999999999999" customHeight="1" x14ac:dyDescent="0.25">
      <c r="A119" s="121">
        <v>113</v>
      </c>
      <c r="B119" s="195" t="str">
        <f>IF('Dépenses rémunération au réel'!$B119="","",'Dépenses rémunération au réel'!$B119)</f>
        <v/>
      </c>
      <c r="C119" s="195" t="str">
        <f>IF('Dépenses rémunération au réel'!$C119="","",'Dépenses rémunération au réel'!$C119)</f>
        <v/>
      </c>
      <c r="D119" s="196" t="str">
        <f>IF('Dépenses rémunération au réel'!$D119="","",'Dépenses rémunération au réel'!$D119)</f>
        <v/>
      </c>
      <c r="E119" s="118" t="str">
        <f>IF('Dépenses rémunération au réel'!$E119="","",'Dépenses rémunération au réel'!$E119)</f>
        <v/>
      </c>
      <c r="F119" s="118" t="str">
        <f>IF('Dépenses rémunération au réel'!$F119="","",'Dépenses rémunération au réel'!$F119)</f>
        <v/>
      </c>
      <c r="G119" s="118" t="str">
        <f>IF('Dépenses rémunération au réel'!$G119="","",'Dépenses rémunération au réel'!$G119)</f>
        <v/>
      </c>
      <c r="H119" s="282" t="str">
        <f>IF('Dépenses rémunération au réel'!$H119="","",'Dépenses rémunération au réel'!$H119)</f>
        <v/>
      </c>
      <c r="I119" s="282" t="str">
        <f>IF('Dépenses rémunération au réel'!$I119="","",'Dépenses rémunération au réel'!$I119)</f>
        <v/>
      </c>
      <c r="J119" s="131" t="str">
        <f>IF('Dépenses rémunération au réel'!$J119="","",'Dépenses rémunération au réel'!$J119)</f>
        <v/>
      </c>
      <c r="K119" s="181" t="str">
        <f>IF('Dépenses rémunération au réel'!$K119="","",'Dépenses rémunération au réel'!$K119)</f>
        <v/>
      </c>
      <c r="L119" s="189" t="str">
        <f>IF('Dépenses rémunération au réel'!$L119="","",'Dépenses rémunération au réel'!$L119)</f>
        <v/>
      </c>
      <c r="M119" s="204" t="str">
        <f>IF('Dépenses rémunération au réel'!$M119=0,"",'Dépenses rémunération au réel'!$M119)</f>
        <v/>
      </c>
      <c r="N119" s="180"/>
      <c r="O119" s="323" t="str">
        <f t="shared" si="9"/>
        <v/>
      </c>
      <c r="P119" s="323" t="str">
        <f t="shared" si="10"/>
        <v/>
      </c>
      <c r="Q119" s="180"/>
      <c r="R119" s="325"/>
      <c r="S119" s="325"/>
      <c r="T119" s="132" t="str">
        <f t="shared" si="11"/>
        <v/>
      </c>
      <c r="U119" s="342"/>
      <c r="V119" s="182"/>
      <c r="W119" s="709" t="str">
        <f t="shared" si="7"/>
        <v/>
      </c>
      <c r="X119" s="198" t="str">
        <f t="shared" si="12"/>
        <v/>
      </c>
      <c r="Y119" s="710" t="str">
        <f>IF(AND(OR(N119="KO",M119&lt;&gt;""),OR(N119="",O119="",P119="")),Listes!$A$68,IF(AND(M119&lt;T119,V119=""),Listes!$A$70,IF(AND(M119&lt;&gt;"",T119&lt;M119,U119=""),Listes!$A$72,IF(AND(Z119="",OR(N119&lt;&gt;"",O119&lt;&gt;"",P119&lt;&gt;"",Q119&lt;&gt;"",R119&lt;&gt;"",S119&lt;&gt;"")),Listes!$A$73,""))))</f>
        <v/>
      </c>
      <c r="Z119" s="277"/>
      <c r="AA119" s="146">
        <f t="shared" si="8"/>
        <v>0</v>
      </c>
    </row>
    <row r="120" spans="1:27" ht="16.149999999999999" customHeight="1" x14ac:dyDescent="0.25">
      <c r="A120" s="121">
        <v>114</v>
      </c>
      <c r="B120" s="195" t="str">
        <f>IF('Dépenses rémunération au réel'!$B120="","",'Dépenses rémunération au réel'!$B120)</f>
        <v/>
      </c>
      <c r="C120" s="195" t="str">
        <f>IF('Dépenses rémunération au réel'!$C120="","",'Dépenses rémunération au réel'!$C120)</f>
        <v/>
      </c>
      <c r="D120" s="196" t="str">
        <f>IF('Dépenses rémunération au réel'!$D120="","",'Dépenses rémunération au réel'!$D120)</f>
        <v/>
      </c>
      <c r="E120" s="118" t="str">
        <f>IF('Dépenses rémunération au réel'!$E120="","",'Dépenses rémunération au réel'!$E120)</f>
        <v/>
      </c>
      <c r="F120" s="118" t="str">
        <f>IF('Dépenses rémunération au réel'!$F120="","",'Dépenses rémunération au réel'!$F120)</f>
        <v/>
      </c>
      <c r="G120" s="118" t="str">
        <f>IF('Dépenses rémunération au réel'!$G120="","",'Dépenses rémunération au réel'!$G120)</f>
        <v/>
      </c>
      <c r="H120" s="282" t="str">
        <f>IF('Dépenses rémunération au réel'!$H120="","",'Dépenses rémunération au réel'!$H120)</f>
        <v/>
      </c>
      <c r="I120" s="282" t="str">
        <f>IF('Dépenses rémunération au réel'!$I120="","",'Dépenses rémunération au réel'!$I120)</f>
        <v/>
      </c>
      <c r="J120" s="131" t="str">
        <f>IF('Dépenses rémunération au réel'!$J120="","",'Dépenses rémunération au réel'!$J120)</f>
        <v/>
      </c>
      <c r="K120" s="181" t="str">
        <f>IF('Dépenses rémunération au réel'!$K120="","",'Dépenses rémunération au réel'!$K120)</f>
        <v/>
      </c>
      <c r="L120" s="189" t="str">
        <f>IF('Dépenses rémunération au réel'!$L120="","",'Dépenses rémunération au réel'!$L120)</f>
        <v/>
      </c>
      <c r="M120" s="204" t="str">
        <f>IF('Dépenses rémunération au réel'!$M120=0,"",'Dépenses rémunération au réel'!$M120)</f>
        <v/>
      </c>
      <c r="N120" s="180"/>
      <c r="O120" s="323" t="str">
        <f t="shared" si="9"/>
        <v/>
      </c>
      <c r="P120" s="323" t="str">
        <f t="shared" si="10"/>
        <v/>
      </c>
      <c r="Q120" s="180"/>
      <c r="R120" s="325"/>
      <c r="S120" s="325"/>
      <c r="T120" s="132" t="str">
        <f t="shared" si="11"/>
        <v/>
      </c>
      <c r="U120" s="342"/>
      <c r="V120" s="182"/>
      <c r="W120" s="709" t="str">
        <f t="shared" si="7"/>
        <v/>
      </c>
      <c r="X120" s="198" t="str">
        <f t="shared" si="12"/>
        <v/>
      </c>
      <c r="Y120" s="710" t="str">
        <f>IF(AND(OR(N120="KO",M120&lt;&gt;""),OR(N120="",O120="",P120="")),Listes!$A$68,IF(AND(M120&lt;T120,V120=""),Listes!$A$70,IF(AND(M120&lt;&gt;"",T120&lt;M120,U120=""),Listes!$A$72,IF(AND(Z120="",OR(N120&lt;&gt;"",O120&lt;&gt;"",P120&lt;&gt;"",Q120&lt;&gt;"",R120&lt;&gt;"",S120&lt;&gt;"")),Listes!$A$73,""))))</f>
        <v/>
      </c>
      <c r="Z120" s="277"/>
      <c r="AA120" s="146">
        <f t="shared" si="8"/>
        <v>0</v>
      </c>
    </row>
    <row r="121" spans="1:27" ht="16.149999999999999" customHeight="1" x14ac:dyDescent="0.25">
      <c r="A121" s="121">
        <v>115</v>
      </c>
      <c r="B121" s="195" t="str">
        <f>IF('Dépenses rémunération au réel'!$B121="","",'Dépenses rémunération au réel'!$B121)</f>
        <v/>
      </c>
      <c r="C121" s="195" t="str">
        <f>IF('Dépenses rémunération au réel'!$C121="","",'Dépenses rémunération au réel'!$C121)</f>
        <v/>
      </c>
      <c r="D121" s="196" t="str">
        <f>IF('Dépenses rémunération au réel'!$D121="","",'Dépenses rémunération au réel'!$D121)</f>
        <v/>
      </c>
      <c r="E121" s="118" t="str">
        <f>IF('Dépenses rémunération au réel'!$E121="","",'Dépenses rémunération au réel'!$E121)</f>
        <v/>
      </c>
      <c r="F121" s="118" t="str">
        <f>IF('Dépenses rémunération au réel'!$F121="","",'Dépenses rémunération au réel'!$F121)</f>
        <v/>
      </c>
      <c r="G121" s="118" t="str">
        <f>IF('Dépenses rémunération au réel'!$G121="","",'Dépenses rémunération au réel'!$G121)</f>
        <v/>
      </c>
      <c r="H121" s="282" t="str">
        <f>IF('Dépenses rémunération au réel'!$H121="","",'Dépenses rémunération au réel'!$H121)</f>
        <v/>
      </c>
      <c r="I121" s="282" t="str">
        <f>IF('Dépenses rémunération au réel'!$I121="","",'Dépenses rémunération au réel'!$I121)</f>
        <v/>
      </c>
      <c r="J121" s="131" t="str">
        <f>IF('Dépenses rémunération au réel'!$J121="","",'Dépenses rémunération au réel'!$J121)</f>
        <v/>
      </c>
      <c r="K121" s="181" t="str">
        <f>IF('Dépenses rémunération au réel'!$K121="","",'Dépenses rémunération au réel'!$K121)</f>
        <v/>
      </c>
      <c r="L121" s="189" t="str">
        <f>IF('Dépenses rémunération au réel'!$L121="","",'Dépenses rémunération au réel'!$L121)</f>
        <v/>
      </c>
      <c r="M121" s="204" t="str">
        <f>IF('Dépenses rémunération au réel'!$M121=0,"",'Dépenses rémunération au réel'!$M121)</f>
        <v/>
      </c>
      <c r="N121" s="180"/>
      <c r="O121" s="323" t="str">
        <f t="shared" si="9"/>
        <v/>
      </c>
      <c r="P121" s="323" t="str">
        <f t="shared" si="10"/>
        <v/>
      </c>
      <c r="Q121" s="180"/>
      <c r="R121" s="325"/>
      <c r="S121" s="325"/>
      <c r="T121" s="132" t="str">
        <f t="shared" si="11"/>
        <v/>
      </c>
      <c r="U121" s="342"/>
      <c r="V121" s="182"/>
      <c r="W121" s="709" t="str">
        <f t="shared" si="7"/>
        <v/>
      </c>
      <c r="X121" s="198" t="str">
        <f t="shared" si="12"/>
        <v/>
      </c>
      <c r="Y121" s="710" t="str">
        <f>IF(AND(OR(N121="KO",M121&lt;&gt;""),OR(N121="",O121="",P121="")),Listes!$A$68,IF(AND(M121&lt;T121,V121=""),Listes!$A$70,IF(AND(M121&lt;&gt;"",T121&lt;M121,U121=""),Listes!$A$72,IF(AND(Z121="",OR(N121&lt;&gt;"",O121&lt;&gt;"",P121&lt;&gt;"",Q121&lt;&gt;"",R121&lt;&gt;"",S121&lt;&gt;"")),Listes!$A$73,""))))</f>
        <v/>
      </c>
      <c r="Z121" s="277"/>
      <c r="AA121" s="146">
        <f t="shared" si="8"/>
        <v>0</v>
      </c>
    </row>
    <row r="122" spans="1:27" ht="16.149999999999999" customHeight="1" x14ac:dyDescent="0.25">
      <c r="A122" s="121">
        <v>116</v>
      </c>
      <c r="B122" s="195" t="str">
        <f>IF('Dépenses rémunération au réel'!$B122="","",'Dépenses rémunération au réel'!$B122)</f>
        <v/>
      </c>
      <c r="C122" s="195" t="str">
        <f>IF('Dépenses rémunération au réel'!$C122="","",'Dépenses rémunération au réel'!$C122)</f>
        <v/>
      </c>
      <c r="D122" s="196" t="str">
        <f>IF('Dépenses rémunération au réel'!$D122="","",'Dépenses rémunération au réel'!$D122)</f>
        <v/>
      </c>
      <c r="E122" s="118" t="str">
        <f>IF('Dépenses rémunération au réel'!$E122="","",'Dépenses rémunération au réel'!$E122)</f>
        <v/>
      </c>
      <c r="F122" s="118" t="str">
        <f>IF('Dépenses rémunération au réel'!$F122="","",'Dépenses rémunération au réel'!$F122)</f>
        <v/>
      </c>
      <c r="G122" s="118" t="str">
        <f>IF('Dépenses rémunération au réel'!$G122="","",'Dépenses rémunération au réel'!$G122)</f>
        <v/>
      </c>
      <c r="H122" s="282" t="str">
        <f>IF('Dépenses rémunération au réel'!$H122="","",'Dépenses rémunération au réel'!$H122)</f>
        <v/>
      </c>
      <c r="I122" s="282" t="str">
        <f>IF('Dépenses rémunération au réel'!$I122="","",'Dépenses rémunération au réel'!$I122)</f>
        <v/>
      </c>
      <c r="J122" s="131" t="str">
        <f>IF('Dépenses rémunération au réel'!$J122="","",'Dépenses rémunération au réel'!$J122)</f>
        <v/>
      </c>
      <c r="K122" s="181" t="str">
        <f>IF('Dépenses rémunération au réel'!$K122="","",'Dépenses rémunération au réel'!$K122)</f>
        <v/>
      </c>
      <c r="L122" s="189" t="str">
        <f>IF('Dépenses rémunération au réel'!$L122="","",'Dépenses rémunération au réel'!$L122)</f>
        <v/>
      </c>
      <c r="M122" s="204" t="str">
        <f>IF('Dépenses rémunération au réel'!$M122=0,"",'Dépenses rémunération au réel'!$M122)</f>
        <v/>
      </c>
      <c r="N122" s="180"/>
      <c r="O122" s="323" t="str">
        <f t="shared" si="9"/>
        <v/>
      </c>
      <c r="P122" s="323" t="str">
        <f t="shared" si="10"/>
        <v/>
      </c>
      <c r="Q122" s="180"/>
      <c r="R122" s="325"/>
      <c r="S122" s="325"/>
      <c r="T122" s="132" t="str">
        <f t="shared" si="11"/>
        <v/>
      </c>
      <c r="U122" s="342"/>
      <c r="V122" s="182"/>
      <c r="W122" s="709" t="str">
        <f t="shared" si="7"/>
        <v/>
      </c>
      <c r="X122" s="198" t="str">
        <f t="shared" si="12"/>
        <v/>
      </c>
      <c r="Y122" s="710" t="str">
        <f>IF(AND(OR(N122="KO",M122&lt;&gt;""),OR(N122="",O122="",P122="")),Listes!$A$68,IF(AND(M122&lt;T122,V122=""),Listes!$A$70,IF(AND(M122&lt;&gt;"",T122&lt;M122,U122=""),Listes!$A$72,IF(AND(Z122="",OR(N122&lt;&gt;"",O122&lt;&gt;"",P122&lt;&gt;"",Q122&lt;&gt;"",R122&lt;&gt;"",S122&lt;&gt;"")),Listes!$A$73,""))))</f>
        <v/>
      </c>
      <c r="Z122" s="277"/>
      <c r="AA122" s="146">
        <f t="shared" si="8"/>
        <v>0</v>
      </c>
    </row>
    <row r="123" spans="1:27" ht="16.149999999999999" customHeight="1" x14ac:dyDescent="0.25">
      <c r="A123" s="121">
        <v>117</v>
      </c>
      <c r="B123" s="195" t="str">
        <f>IF('Dépenses rémunération au réel'!$B123="","",'Dépenses rémunération au réel'!$B123)</f>
        <v/>
      </c>
      <c r="C123" s="195" t="str">
        <f>IF('Dépenses rémunération au réel'!$C123="","",'Dépenses rémunération au réel'!$C123)</f>
        <v/>
      </c>
      <c r="D123" s="196" t="str">
        <f>IF('Dépenses rémunération au réel'!$D123="","",'Dépenses rémunération au réel'!$D123)</f>
        <v/>
      </c>
      <c r="E123" s="118" t="str">
        <f>IF('Dépenses rémunération au réel'!$E123="","",'Dépenses rémunération au réel'!$E123)</f>
        <v/>
      </c>
      <c r="F123" s="118" t="str">
        <f>IF('Dépenses rémunération au réel'!$F123="","",'Dépenses rémunération au réel'!$F123)</f>
        <v/>
      </c>
      <c r="G123" s="118" t="str">
        <f>IF('Dépenses rémunération au réel'!$G123="","",'Dépenses rémunération au réel'!$G123)</f>
        <v/>
      </c>
      <c r="H123" s="282" t="str">
        <f>IF('Dépenses rémunération au réel'!$H123="","",'Dépenses rémunération au réel'!$H123)</f>
        <v/>
      </c>
      <c r="I123" s="282" t="str">
        <f>IF('Dépenses rémunération au réel'!$I123="","",'Dépenses rémunération au réel'!$I123)</f>
        <v/>
      </c>
      <c r="J123" s="131" t="str">
        <f>IF('Dépenses rémunération au réel'!$J123="","",'Dépenses rémunération au réel'!$J123)</f>
        <v/>
      </c>
      <c r="K123" s="181" t="str">
        <f>IF('Dépenses rémunération au réel'!$K123="","",'Dépenses rémunération au réel'!$K123)</f>
        <v/>
      </c>
      <c r="L123" s="189" t="str">
        <f>IF('Dépenses rémunération au réel'!$L123="","",'Dépenses rémunération au réel'!$L123)</f>
        <v/>
      </c>
      <c r="M123" s="204" t="str">
        <f>IF('Dépenses rémunération au réel'!$M123=0,"",'Dépenses rémunération au réel'!$M123)</f>
        <v/>
      </c>
      <c r="N123" s="180"/>
      <c r="O123" s="323" t="str">
        <f t="shared" si="9"/>
        <v/>
      </c>
      <c r="P123" s="323" t="str">
        <f t="shared" si="10"/>
        <v/>
      </c>
      <c r="Q123" s="180"/>
      <c r="R123" s="325"/>
      <c r="S123" s="325"/>
      <c r="T123" s="132" t="str">
        <f t="shared" si="11"/>
        <v/>
      </c>
      <c r="U123" s="342"/>
      <c r="V123" s="182"/>
      <c r="W123" s="709" t="str">
        <f t="shared" si="7"/>
        <v/>
      </c>
      <c r="X123" s="198" t="str">
        <f t="shared" si="12"/>
        <v/>
      </c>
      <c r="Y123" s="710" t="str">
        <f>IF(AND(OR(N123="KO",M123&lt;&gt;""),OR(N123="",O123="",P123="")),Listes!$A$68,IF(AND(M123&lt;T123,V123=""),Listes!$A$70,IF(AND(M123&lt;&gt;"",T123&lt;M123,U123=""),Listes!$A$72,IF(AND(Z123="",OR(N123&lt;&gt;"",O123&lt;&gt;"",P123&lt;&gt;"",Q123&lt;&gt;"",R123&lt;&gt;"",S123&lt;&gt;"")),Listes!$A$73,""))))</f>
        <v/>
      </c>
      <c r="Z123" s="277"/>
      <c r="AA123" s="146">
        <f t="shared" si="8"/>
        <v>0</v>
      </c>
    </row>
    <row r="124" spans="1:27" ht="16.149999999999999" customHeight="1" x14ac:dyDescent="0.25">
      <c r="A124" s="121">
        <v>118</v>
      </c>
      <c r="B124" s="195" t="str">
        <f>IF('Dépenses rémunération au réel'!$B124="","",'Dépenses rémunération au réel'!$B124)</f>
        <v/>
      </c>
      <c r="C124" s="195" t="str">
        <f>IF('Dépenses rémunération au réel'!$C124="","",'Dépenses rémunération au réel'!$C124)</f>
        <v/>
      </c>
      <c r="D124" s="196" t="str">
        <f>IF('Dépenses rémunération au réel'!$D124="","",'Dépenses rémunération au réel'!$D124)</f>
        <v/>
      </c>
      <c r="E124" s="118" t="str">
        <f>IF('Dépenses rémunération au réel'!$E124="","",'Dépenses rémunération au réel'!$E124)</f>
        <v/>
      </c>
      <c r="F124" s="118" t="str">
        <f>IF('Dépenses rémunération au réel'!$F124="","",'Dépenses rémunération au réel'!$F124)</f>
        <v/>
      </c>
      <c r="G124" s="118" t="str">
        <f>IF('Dépenses rémunération au réel'!$G124="","",'Dépenses rémunération au réel'!$G124)</f>
        <v/>
      </c>
      <c r="H124" s="282" t="str">
        <f>IF('Dépenses rémunération au réel'!$H124="","",'Dépenses rémunération au réel'!$H124)</f>
        <v/>
      </c>
      <c r="I124" s="282" t="str">
        <f>IF('Dépenses rémunération au réel'!$I124="","",'Dépenses rémunération au réel'!$I124)</f>
        <v/>
      </c>
      <c r="J124" s="131" t="str">
        <f>IF('Dépenses rémunération au réel'!$J124="","",'Dépenses rémunération au réel'!$J124)</f>
        <v/>
      </c>
      <c r="K124" s="181" t="str">
        <f>IF('Dépenses rémunération au réel'!$K124="","",'Dépenses rémunération au réel'!$K124)</f>
        <v/>
      </c>
      <c r="L124" s="189" t="str">
        <f>IF('Dépenses rémunération au réel'!$L124="","",'Dépenses rémunération au réel'!$L124)</f>
        <v/>
      </c>
      <c r="M124" s="204" t="str">
        <f>IF('Dépenses rémunération au réel'!$M124=0,"",'Dépenses rémunération au réel'!$M124)</f>
        <v/>
      </c>
      <c r="N124" s="180"/>
      <c r="O124" s="323" t="str">
        <f t="shared" si="9"/>
        <v/>
      </c>
      <c r="P124" s="323" t="str">
        <f t="shared" si="10"/>
        <v/>
      </c>
      <c r="Q124" s="180"/>
      <c r="R124" s="325"/>
      <c r="S124" s="325"/>
      <c r="T124" s="132" t="str">
        <f t="shared" si="11"/>
        <v/>
      </c>
      <c r="U124" s="342"/>
      <c r="V124" s="182"/>
      <c r="W124" s="709" t="str">
        <f t="shared" si="7"/>
        <v/>
      </c>
      <c r="X124" s="198" t="str">
        <f t="shared" si="12"/>
        <v/>
      </c>
      <c r="Y124" s="710" t="str">
        <f>IF(AND(OR(N124="KO",M124&lt;&gt;""),OR(N124="",O124="",P124="")),Listes!$A$68,IF(AND(M124&lt;T124,V124=""),Listes!$A$70,IF(AND(M124&lt;&gt;"",T124&lt;M124,U124=""),Listes!$A$72,IF(AND(Z124="",OR(N124&lt;&gt;"",O124&lt;&gt;"",P124&lt;&gt;"",Q124&lt;&gt;"",R124&lt;&gt;"",S124&lt;&gt;"")),Listes!$A$73,""))))</f>
        <v/>
      </c>
      <c r="Z124" s="277"/>
      <c r="AA124" s="146">
        <f t="shared" si="8"/>
        <v>0</v>
      </c>
    </row>
    <row r="125" spans="1:27" ht="16.149999999999999" customHeight="1" x14ac:dyDescent="0.25">
      <c r="A125" s="121">
        <v>119</v>
      </c>
      <c r="B125" s="195" t="str">
        <f>IF('Dépenses rémunération au réel'!$B125="","",'Dépenses rémunération au réel'!$B125)</f>
        <v/>
      </c>
      <c r="C125" s="195" t="str">
        <f>IF('Dépenses rémunération au réel'!$C125="","",'Dépenses rémunération au réel'!$C125)</f>
        <v/>
      </c>
      <c r="D125" s="196" t="str">
        <f>IF('Dépenses rémunération au réel'!$D125="","",'Dépenses rémunération au réel'!$D125)</f>
        <v/>
      </c>
      <c r="E125" s="118" t="str">
        <f>IF('Dépenses rémunération au réel'!$E125="","",'Dépenses rémunération au réel'!$E125)</f>
        <v/>
      </c>
      <c r="F125" s="118" t="str">
        <f>IF('Dépenses rémunération au réel'!$F125="","",'Dépenses rémunération au réel'!$F125)</f>
        <v/>
      </c>
      <c r="G125" s="118" t="str">
        <f>IF('Dépenses rémunération au réel'!$G125="","",'Dépenses rémunération au réel'!$G125)</f>
        <v/>
      </c>
      <c r="H125" s="282" t="str">
        <f>IF('Dépenses rémunération au réel'!$H125="","",'Dépenses rémunération au réel'!$H125)</f>
        <v/>
      </c>
      <c r="I125" s="282" t="str">
        <f>IF('Dépenses rémunération au réel'!$I125="","",'Dépenses rémunération au réel'!$I125)</f>
        <v/>
      </c>
      <c r="J125" s="131" t="str">
        <f>IF('Dépenses rémunération au réel'!$J125="","",'Dépenses rémunération au réel'!$J125)</f>
        <v/>
      </c>
      <c r="K125" s="181" t="str">
        <f>IF('Dépenses rémunération au réel'!$K125="","",'Dépenses rémunération au réel'!$K125)</f>
        <v/>
      </c>
      <c r="L125" s="189" t="str">
        <f>IF('Dépenses rémunération au réel'!$L125="","",'Dépenses rémunération au réel'!$L125)</f>
        <v/>
      </c>
      <c r="M125" s="204" t="str">
        <f>IF('Dépenses rémunération au réel'!$M125=0,"",'Dépenses rémunération au réel'!$M125)</f>
        <v/>
      </c>
      <c r="N125" s="180"/>
      <c r="O125" s="323" t="str">
        <f t="shared" si="9"/>
        <v/>
      </c>
      <c r="P125" s="323" t="str">
        <f t="shared" si="10"/>
        <v/>
      </c>
      <c r="Q125" s="180"/>
      <c r="R125" s="325"/>
      <c r="S125" s="325"/>
      <c r="T125" s="132" t="str">
        <f t="shared" si="11"/>
        <v/>
      </c>
      <c r="U125" s="342"/>
      <c r="V125" s="182"/>
      <c r="W125" s="709" t="str">
        <f t="shared" si="7"/>
        <v/>
      </c>
      <c r="X125" s="198" t="str">
        <f t="shared" si="12"/>
        <v/>
      </c>
      <c r="Y125" s="710" t="str">
        <f>IF(AND(OR(N125="KO",M125&lt;&gt;""),OR(N125="",O125="",P125="")),Listes!$A$68,IF(AND(M125&lt;T125,V125=""),Listes!$A$70,IF(AND(M125&lt;&gt;"",T125&lt;M125,U125=""),Listes!$A$72,IF(AND(Z125="",OR(N125&lt;&gt;"",O125&lt;&gt;"",P125&lt;&gt;"",Q125&lt;&gt;"",R125&lt;&gt;"",S125&lt;&gt;"")),Listes!$A$73,""))))</f>
        <v/>
      </c>
      <c r="Z125" s="277"/>
      <c r="AA125" s="146">
        <f t="shared" si="8"/>
        <v>0</v>
      </c>
    </row>
    <row r="126" spans="1:27" ht="16.149999999999999" customHeight="1" x14ac:dyDescent="0.25">
      <c r="A126" s="121">
        <v>120</v>
      </c>
      <c r="B126" s="195" t="str">
        <f>IF('Dépenses rémunération au réel'!$B126="","",'Dépenses rémunération au réel'!$B126)</f>
        <v/>
      </c>
      <c r="C126" s="195" t="str">
        <f>IF('Dépenses rémunération au réel'!$C126="","",'Dépenses rémunération au réel'!$C126)</f>
        <v/>
      </c>
      <c r="D126" s="196" t="str">
        <f>IF('Dépenses rémunération au réel'!$D126="","",'Dépenses rémunération au réel'!$D126)</f>
        <v/>
      </c>
      <c r="E126" s="118" t="str">
        <f>IF('Dépenses rémunération au réel'!$E126="","",'Dépenses rémunération au réel'!$E126)</f>
        <v/>
      </c>
      <c r="F126" s="118" t="str">
        <f>IF('Dépenses rémunération au réel'!$F126="","",'Dépenses rémunération au réel'!$F126)</f>
        <v/>
      </c>
      <c r="G126" s="118" t="str">
        <f>IF('Dépenses rémunération au réel'!$G126="","",'Dépenses rémunération au réel'!$G126)</f>
        <v/>
      </c>
      <c r="H126" s="282" t="str">
        <f>IF('Dépenses rémunération au réel'!$H126="","",'Dépenses rémunération au réel'!$H126)</f>
        <v/>
      </c>
      <c r="I126" s="282" t="str">
        <f>IF('Dépenses rémunération au réel'!$I126="","",'Dépenses rémunération au réel'!$I126)</f>
        <v/>
      </c>
      <c r="J126" s="131" t="str">
        <f>IF('Dépenses rémunération au réel'!$J126="","",'Dépenses rémunération au réel'!$J126)</f>
        <v/>
      </c>
      <c r="K126" s="181" t="str">
        <f>IF('Dépenses rémunération au réel'!$K126="","",'Dépenses rémunération au réel'!$K126)</f>
        <v/>
      </c>
      <c r="L126" s="189" t="str">
        <f>IF('Dépenses rémunération au réel'!$L126="","",'Dépenses rémunération au réel'!$L126)</f>
        <v/>
      </c>
      <c r="M126" s="204" t="str">
        <f>IF('Dépenses rémunération au réel'!$M126=0,"",'Dépenses rémunération au réel'!$M126)</f>
        <v/>
      </c>
      <c r="N126" s="180"/>
      <c r="O126" s="323" t="str">
        <f t="shared" si="9"/>
        <v/>
      </c>
      <c r="P126" s="323" t="str">
        <f t="shared" si="10"/>
        <v/>
      </c>
      <c r="Q126" s="180"/>
      <c r="R126" s="325"/>
      <c r="S126" s="325"/>
      <c r="T126" s="132" t="str">
        <f t="shared" si="11"/>
        <v/>
      </c>
      <c r="U126" s="342"/>
      <c r="V126" s="182"/>
      <c r="W126" s="709" t="str">
        <f t="shared" si="7"/>
        <v/>
      </c>
      <c r="X126" s="198" t="str">
        <f t="shared" si="12"/>
        <v/>
      </c>
      <c r="Y126" s="710" t="str">
        <f>IF(AND(OR(N126="KO",M126&lt;&gt;""),OR(N126="",O126="",P126="")),Listes!$A$68,IF(AND(M126&lt;T126,V126=""),Listes!$A$70,IF(AND(M126&lt;&gt;"",T126&lt;M126,U126=""),Listes!$A$72,IF(AND(Z126="",OR(N126&lt;&gt;"",O126&lt;&gt;"",P126&lt;&gt;"",Q126&lt;&gt;"",R126&lt;&gt;"",S126&lt;&gt;"")),Listes!$A$73,""))))</f>
        <v/>
      </c>
      <c r="Z126" s="277"/>
      <c r="AA126" s="146">
        <f t="shared" si="8"/>
        <v>0</v>
      </c>
    </row>
    <row r="127" spans="1:27" ht="16.149999999999999" customHeight="1" x14ac:dyDescent="0.25">
      <c r="A127" s="121">
        <v>121</v>
      </c>
      <c r="B127" s="195" t="str">
        <f>IF('Dépenses rémunération au réel'!$B127="","",'Dépenses rémunération au réel'!$B127)</f>
        <v/>
      </c>
      <c r="C127" s="195" t="str">
        <f>IF('Dépenses rémunération au réel'!$C127="","",'Dépenses rémunération au réel'!$C127)</f>
        <v/>
      </c>
      <c r="D127" s="196" t="str">
        <f>IF('Dépenses rémunération au réel'!$D127="","",'Dépenses rémunération au réel'!$D127)</f>
        <v/>
      </c>
      <c r="E127" s="118" t="str">
        <f>IF('Dépenses rémunération au réel'!$E127="","",'Dépenses rémunération au réel'!$E127)</f>
        <v/>
      </c>
      <c r="F127" s="118" t="str">
        <f>IF('Dépenses rémunération au réel'!$F127="","",'Dépenses rémunération au réel'!$F127)</f>
        <v/>
      </c>
      <c r="G127" s="118" t="str">
        <f>IF('Dépenses rémunération au réel'!$G127="","",'Dépenses rémunération au réel'!$G127)</f>
        <v/>
      </c>
      <c r="H127" s="282" t="str">
        <f>IF('Dépenses rémunération au réel'!$H127="","",'Dépenses rémunération au réel'!$H127)</f>
        <v/>
      </c>
      <c r="I127" s="282" t="str">
        <f>IF('Dépenses rémunération au réel'!$I127="","",'Dépenses rémunération au réel'!$I127)</f>
        <v/>
      </c>
      <c r="J127" s="131" t="str">
        <f>IF('Dépenses rémunération au réel'!$J127="","",'Dépenses rémunération au réel'!$J127)</f>
        <v/>
      </c>
      <c r="K127" s="181" t="str">
        <f>IF('Dépenses rémunération au réel'!$K127="","",'Dépenses rémunération au réel'!$K127)</f>
        <v/>
      </c>
      <c r="L127" s="189" t="str">
        <f>IF('Dépenses rémunération au réel'!$L127="","",'Dépenses rémunération au réel'!$L127)</f>
        <v/>
      </c>
      <c r="M127" s="204" t="str">
        <f>IF('Dépenses rémunération au réel'!$M127=0,"",'Dépenses rémunération au réel'!$M127)</f>
        <v/>
      </c>
      <c r="N127" s="180"/>
      <c r="O127" s="323" t="str">
        <f t="shared" si="9"/>
        <v/>
      </c>
      <c r="P127" s="323" t="str">
        <f t="shared" si="10"/>
        <v/>
      </c>
      <c r="Q127" s="180"/>
      <c r="R127" s="325"/>
      <c r="S127" s="325"/>
      <c r="T127" s="132" t="str">
        <f t="shared" si="11"/>
        <v/>
      </c>
      <c r="U127" s="342"/>
      <c r="V127" s="182"/>
      <c r="W127" s="709" t="str">
        <f t="shared" si="7"/>
        <v/>
      </c>
      <c r="X127" s="198" t="str">
        <f t="shared" si="12"/>
        <v/>
      </c>
      <c r="Y127" s="710" t="str">
        <f>IF(AND(OR(N127="KO",M127&lt;&gt;""),OR(N127="",O127="",P127="")),Listes!$A$68,IF(AND(M127&lt;T127,V127=""),Listes!$A$70,IF(AND(M127&lt;&gt;"",T127&lt;M127,U127=""),Listes!$A$72,IF(AND(Z127="",OR(N127&lt;&gt;"",O127&lt;&gt;"",P127&lt;&gt;"",Q127&lt;&gt;"",R127&lt;&gt;"",S127&lt;&gt;"")),Listes!$A$73,""))))</f>
        <v/>
      </c>
      <c r="Z127" s="277"/>
      <c r="AA127" s="146">
        <f t="shared" si="8"/>
        <v>0</v>
      </c>
    </row>
    <row r="128" spans="1:27" ht="16.149999999999999" customHeight="1" x14ac:dyDescent="0.25">
      <c r="A128" s="121">
        <v>122</v>
      </c>
      <c r="B128" s="195" t="str">
        <f>IF('Dépenses rémunération au réel'!$B128="","",'Dépenses rémunération au réel'!$B128)</f>
        <v/>
      </c>
      <c r="C128" s="195" t="str">
        <f>IF('Dépenses rémunération au réel'!$C128="","",'Dépenses rémunération au réel'!$C128)</f>
        <v/>
      </c>
      <c r="D128" s="196" t="str">
        <f>IF('Dépenses rémunération au réel'!$D128="","",'Dépenses rémunération au réel'!$D128)</f>
        <v/>
      </c>
      <c r="E128" s="118" t="str">
        <f>IF('Dépenses rémunération au réel'!$E128="","",'Dépenses rémunération au réel'!$E128)</f>
        <v/>
      </c>
      <c r="F128" s="118" t="str">
        <f>IF('Dépenses rémunération au réel'!$F128="","",'Dépenses rémunération au réel'!$F128)</f>
        <v/>
      </c>
      <c r="G128" s="118" t="str">
        <f>IF('Dépenses rémunération au réel'!$G128="","",'Dépenses rémunération au réel'!$G128)</f>
        <v/>
      </c>
      <c r="H128" s="282" t="str">
        <f>IF('Dépenses rémunération au réel'!$H128="","",'Dépenses rémunération au réel'!$H128)</f>
        <v/>
      </c>
      <c r="I128" s="282" t="str">
        <f>IF('Dépenses rémunération au réel'!$I128="","",'Dépenses rémunération au réel'!$I128)</f>
        <v/>
      </c>
      <c r="J128" s="131" t="str">
        <f>IF('Dépenses rémunération au réel'!$J128="","",'Dépenses rémunération au réel'!$J128)</f>
        <v/>
      </c>
      <c r="K128" s="181" t="str">
        <f>IF('Dépenses rémunération au réel'!$K128="","",'Dépenses rémunération au réel'!$K128)</f>
        <v/>
      </c>
      <c r="L128" s="189" t="str">
        <f>IF('Dépenses rémunération au réel'!$L128="","",'Dépenses rémunération au réel'!$L128)</f>
        <v/>
      </c>
      <c r="M128" s="204" t="str">
        <f>IF('Dépenses rémunération au réel'!$M128=0,"",'Dépenses rémunération au réel'!$M128)</f>
        <v/>
      </c>
      <c r="N128" s="180"/>
      <c r="O128" s="323" t="str">
        <f t="shared" si="9"/>
        <v/>
      </c>
      <c r="P128" s="323" t="str">
        <f t="shared" si="10"/>
        <v/>
      </c>
      <c r="Q128" s="180"/>
      <c r="R128" s="325"/>
      <c r="S128" s="325"/>
      <c r="T128" s="132" t="str">
        <f t="shared" si="11"/>
        <v/>
      </c>
      <c r="U128" s="342"/>
      <c r="V128" s="182"/>
      <c r="W128" s="709" t="str">
        <f t="shared" si="7"/>
        <v/>
      </c>
      <c r="X128" s="198" t="str">
        <f t="shared" si="12"/>
        <v/>
      </c>
      <c r="Y128" s="710" t="str">
        <f>IF(AND(OR(N128="KO",M128&lt;&gt;""),OR(N128="",O128="",P128="")),Listes!$A$68,IF(AND(M128&lt;T128,V128=""),Listes!$A$70,IF(AND(M128&lt;&gt;"",T128&lt;M128,U128=""),Listes!$A$72,IF(AND(Z128="",OR(N128&lt;&gt;"",O128&lt;&gt;"",P128&lt;&gt;"",Q128&lt;&gt;"",R128&lt;&gt;"",S128&lt;&gt;"")),Listes!$A$73,""))))</f>
        <v/>
      </c>
      <c r="Z128" s="277"/>
      <c r="AA128" s="146">
        <f t="shared" si="8"/>
        <v>0</v>
      </c>
    </row>
    <row r="129" spans="1:27" ht="16.149999999999999" customHeight="1" x14ac:dyDescent="0.25">
      <c r="A129" s="121">
        <v>123</v>
      </c>
      <c r="B129" s="195" t="str">
        <f>IF('Dépenses rémunération au réel'!$B129="","",'Dépenses rémunération au réel'!$B129)</f>
        <v/>
      </c>
      <c r="C129" s="195" t="str">
        <f>IF('Dépenses rémunération au réel'!$C129="","",'Dépenses rémunération au réel'!$C129)</f>
        <v/>
      </c>
      <c r="D129" s="196" t="str">
        <f>IF('Dépenses rémunération au réel'!$D129="","",'Dépenses rémunération au réel'!$D129)</f>
        <v/>
      </c>
      <c r="E129" s="118" t="str">
        <f>IF('Dépenses rémunération au réel'!$E129="","",'Dépenses rémunération au réel'!$E129)</f>
        <v/>
      </c>
      <c r="F129" s="118" t="str">
        <f>IF('Dépenses rémunération au réel'!$F129="","",'Dépenses rémunération au réel'!$F129)</f>
        <v/>
      </c>
      <c r="G129" s="118" t="str">
        <f>IF('Dépenses rémunération au réel'!$G129="","",'Dépenses rémunération au réel'!$G129)</f>
        <v/>
      </c>
      <c r="H129" s="282" t="str">
        <f>IF('Dépenses rémunération au réel'!$H129="","",'Dépenses rémunération au réel'!$H129)</f>
        <v/>
      </c>
      <c r="I129" s="282" t="str">
        <f>IF('Dépenses rémunération au réel'!$I129="","",'Dépenses rémunération au réel'!$I129)</f>
        <v/>
      </c>
      <c r="J129" s="131" t="str">
        <f>IF('Dépenses rémunération au réel'!$J129="","",'Dépenses rémunération au réel'!$J129)</f>
        <v/>
      </c>
      <c r="K129" s="181" t="str">
        <f>IF('Dépenses rémunération au réel'!$K129="","",'Dépenses rémunération au réel'!$K129)</f>
        <v/>
      </c>
      <c r="L129" s="189" t="str">
        <f>IF('Dépenses rémunération au réel'!$L129="","",'Dépenses rémunération au réel'!$L129)</f>
        <v/>
      </c>
      <c r="M129" s="204" t="str">
        <f>IF('Dépenses rémunération au réel'!$M129=0,"",'Dépenses rémunération au réel'!$M129)</f>
        <v/>
      </c>
      <c r="N129" s="180"/>
      <c r="O129" s="323" t="str">
        <f t="shared" si="9"/>
        <v/>
      </c>
      <c r="P129" s="323" t="str">
        <f t="shared" si="10"/>
        <v/>
      </c>
      <c r="Q129" s="180"/>
      <c r="R129" s="325"/>
      <c r="S129" s="325"/>
      <c r="T129" s="132" t="str">
        <f t="shared" si="11"/>
        <v/>
      </c>
      <c r="U129" s="342"/>
      <c r="V129" s="182"/>
      <c r="W129" s="709" t="str">
        <f t="shared" si="7"/>
        <v/>
      </c>
      <c r="X129" s="198" t="str">
        <f t="shared" si="12"/>
        <v/>
      </c>
      <c r="Y129" s="710" t="str">
        <f>IF(AND(OR(N129="KO",M129&lt;&gt;""),OR(N129="",O129="",P129="")),Listes!$A$68,IF(AND(M129&lt;T129,V129=""),Listes!$A$70,IF(AND(M129&lt;&gt;"",T129&lt;M129,U129=""),Listes!$A$72,IF(AND(Z129="",OR(N129&lt;&gt;"",O129&lt;&gt;"",P129&lt;&gt;"",Q129&lt;&gt;"",R129&lt;&gt;"",S129&lt;&gt;"")),Listes!$A$73,""))))</f>
        <v/>
      </c>
      <c r="Z129" s="277"/>
      <c r="AA129" s="146">
        <f t="shared" si="8"/>
        <v>0</v>
      </c>
    </row>
    <row r="130" spans="1:27" ht="16.149999999999999" customHeight="1" x14ac:dyDescent="0.25">
      <c r="A130" s="121">
        <v>124</v>
      </c>
      <c r="B130" s="195" t="str">
        <f>IF('Dépenses rémunération au réel'!$B130="","",'Dépenses rémunération au réel'!$B130)</f>
        <v/>
      </c>
      <c r="C130" s="195" t="str">
        <f>IF('Dépenses rémunération au réel'!$C130="","",'Dépenses rémunération au réel'!$C130)</f>
        <v/>
      </c>
      <c r="D130" s="196" t="str">
        <f>IF('Dépenses rémunération au réel'!$D130="","",'Dépenses rémunération au réel'!$D130)</f>
        <v/>
      </c>
      <c r="E130" s="118" t="str">
        <f>IF('Dépenses rémunération au réel'!$E130="","",'Dépenses rémunération au réel'!$E130)</f>
        <v/>
      </c>
      <c r="F130" s="118" t="str">
        <f>IF('Dépenses rémunération au réel'!$F130="","",'Dépenses rémunération au réel'!$F130)</f>
        <v/>
      </c>
      <c r="G130" s="118" t="str">
        <f>IF('Dépenses rémunération au réel'!$G130="","",'Dépenses rémunération au réel'!$G130)</f>
        <v/>
      </c>
      <c r="H130" s="282" t="str">
        <f>IF('Dépenses rémunération au réel'!$H130="","",'Dépenses rémunération au réel'!$H130)</f>
        <v/>
      </c>
      <c r="I130" s="282" t="str">
        <f>IF('Dépenses rémunération au réel'!$I130="","",'Dépenses rémunération au réel'!$I130)</f>
        <v/>
      </c>
      <c r="J130" s="131" t="str">
        <f>IF('Dépenses rémunération au réel'!$J130="","",'Dépenses rémunération au réel'!$J130)</f>
        <v/>
      </c>
      <c r="K130" s="181" t="str">
        <f>IF('Dépenses rémunération au réel'!$K130="","",'Dépenses rémunération au réel'!$K130)</f>
        <v/>
      </c>
      <c r="L130" s="189" t="str">
        <f>IF('Dépenses rémunération au réel'!$L130="","",'Dépenses rémunération au réel'!$L130)</f>
        <v/>
      </c>
      <c r="M130" s="204" t="str">
        <f>IF('Dépenses rémunération au réel'!$M130=0,"",'Dépenses rémunération au réel'!$M130)</f>
        <v/>
      </c>
      <c r="N130" s="180"/>
      <c r="O130" s="323" t="str">
        <f t="shared" si="9"/>
        <v/>
      </c>
      <c r="P130" s="323" t="str">
        <f t="shared" si="10"/>
        <v/>
      </c>
      <c r="Q130" s="180"/>
      <c r="R130" s="325"/>
      <c r="S130" s="325"/>
      <c r="T130" s="132" t="str">
        <f t="shared" si="11"/>
        <v/>
      </c>
      <c r="U130" s="342"/>
      <c r="V130" s="182"/>
      <c r="W130" s="709" t="str">
        <f t="shared" si="7"/>
        <v/>
      </c>
      <c r="X130" s="198" t="str">
        <f t="shared" si="12"/>
        <v/>
      </c>
      <c r="Y130" s="710" t="str">
        <f>IF(AND(OR(N130="KO",M130&lt;&gt;""),OR(N130="",O130="",P130="")),Listes!$A$68,IF(AND(M130&lt;T130,V130=""),Listes!$A$70,IF(AND(M130&lt;&gt;"",T130&lt;M130,U130=""),Listes!$A$72,IF(AND(Z130="",OR(N130&lt;&gt;"",O130&lt;&gt;"",P130&lt;&gt;"",Q130&lt;&gt;"",R130&lt;&gt;"",S130&lt;&gt;"")),Listes!$A$73,""))))</f>
        <v/>
      </c>
      <c r="Z130" s="277"/>
      <c r="AA130" s="146">
        <f t="shared" si="8"/>
        <v>0</v>
      </c>
    </row>
    <row r="131" spans="1:27" ht="16.149999999999999" customHeight="1" x14ac:dyDescent="0.25">
      <c r="A131" s="121">
        <v>125</v>
      </c>
      <c r="B131" s="195" t="str">
        <f>IF('Dépenses rémunération au réel'!$B131="","",'Dépenses rémunération au réel'!$B131)</f>
        <v/>
      </c>
      <c r="C131" s="195" t="str">
        <f>IF('Dépenses rémunération au réel'!$C131="","",'Dépenses rémunération au réel'!$C131)</f>
        <v/>
      </c>
      <c r="D131" s="196" t="str">
        <f>IF('Dépenses rémunération au réel'!$D131="","",'Dépenses rémunération au réel'!$D131)</f>
        <v/>
      </c>
      <c r="E131" s="118" t="str">
        <f>IF('Dépenses rémunération au réel'!$E131="","",'Dépenses rémunération au réel'!$E131)</f>
        <v/>
      </c>
      <c r="F131" s="118" t="str">
        <f>IF('Dépenses rémunération au réel'!$F131="","",'Dépenses rémunération au réel'!$F131)</f>
        <v/>
      </c>
      <c r="G131" s="118" t="str">
        <f>IF('Dépenses rémunération au réel'!$G131="","",'Dépenses rémunération au réel'!$G131)</f>
        <v/>
      </c>
      <c r="H131" s="282" t="str">
        <f>IF('Dépenses rémunération au réel'!$H131="","",'Dépenses rémunération au réel'!$H131)</f>
        <v/>
      </c>
      <c r="I131" s="282" t="str">
        <f>IF('Dépenses rémunération au réel'!$I131="","",'Dépenses rémunération au réel'!$I131)</f>
        <v/>
      </c>
      <c r="J131" s="131" t="str">
        <f>IF('Dépenses rémunération au réel'!$J131="","",'Dépenses rémunération au réel'!$J131)</f>
        <v/>
      </c>
      <c r="K131" s="181" t="str">
        <f>IF('Dépenses rémunération au réel'!$K131="","",'Dépenses rémunération au réel'!$K131)</f>
        <v/>
      </c>
      <c r="L131" s="189" t="str">
        <f>IF('Dépenses rémunération au réel'!$L131="","",'Dépenses rémunération au réel'!$L131)</f>
        <v/>
      </c>
      <c r="M131" s="204" t="str">
        <f>IF('Dépenses rémunération au réel'!$M131=0,"",'Dépenses rémunération au réel'!$M131)</f>
        <v/>
      </c>
      <c r="N131" s="180"/>
      <c r="O131" s="323" t="str">
        <f t="shared" si="9"/>
        <v/>
      </c>
      <c r="P131" s="323" t="str">
        <f t="shared" si="10"/>
        <v/>
      </c>
      <c r="Q131" s="180"/>
      <c r="R131" s="325"/>
      <c r="S131" s="325"/>
      <c r="T131" s="132" t="str">
        <f t="shared" si="11"/>
        <v/>
      </c>
      <c r="U131" s="342"/>
      <c r="V131" s="182"/>
      <c r="W131" s="709" t="str">
        <f t="shared" si="7"/>
        <v/>
      </c>
      <c r="X131" s="198" t="str">
        <f t="shared" si="12"/>
        <v/>
      </c>
      <c r="Y131" s="710" t="str">
        <f>IF(AND(OR(N131="KO",M131&lt;&gt;""),OR(N131="",O131="",P131="")),Listes!$A$68,IF(AND(M131&lt;T131,V131=""),Listes!$A$70,IF(AND(M131&lt;&gt;"",T131&lt;M131,U131=""),Listes!$A$72,IF(AND(Z131="",OR(N131&lt;&gt;"",O131&lt;&gt;"",P131&lt;&gt;"",Q131&lt;&gt;"",R131&lt;&gt;"",S131&lt;&gt;"")),Listes!$A$73,""))))</f>
        <v/>
      </c>
      <c r="Z131" s="277"/>
      <c r="AA131" s="146">
        <f t="shared" si="8"/>
        <v>0</v>
      </c>
    </row>
    <row r="132" spans="1:27" ht="16.149999999999999" customHeight="1" x14ac:dyDescent="0.25">
      <c r="A132" s="121">
        <v>126</v>
      </c>
      <c r="B132" s="195" t="str">
        <f>IF('Dépenses rémunération au réel'!$B132="","",'Dépenses rémunération au réel'!$B132)</f>
        <v/>
      </c>
      <c r="C132" s="195" t="str">
        <f>IF('Dépenses rémunération au réel'!$C132="","",'Dépenses rémunération au réel'!$C132)</f>
        <v/>
      </c>
      <c r="D132" s="196" t="str">
        <f>IF('Dépenses rémunération au réel'!$D132="","",'Dépenses rémunération au réel'!$D132)</f>
        <v/>
      </c>
      <c r="E132" s="118" t="str">
        <f>IF('Dépenses rémunération au réel'!$E132="","",'Dépenses rémunération au réel'!$E132)</f>
        <v/>
      </c>
      <c r="F132" s="118" t="str">
        <f>IF('Dépenses rémunération au réel'!$F132="","",'Dépenses rémunération au réel'!$F132)</f>
        <v/>
      </c>
      <c r="G132" s="118" t="str">
        <f>IF('Dépenses rémunération au réel'!$G132="","",'Dépenses rémunération au réel'!$G132)</f>
        <v/>
      </c>
      <c r="H132" s="282" t="str">
        <f>IF('Dépenses rémunération au réel'!$H132="","",'Dépenses rémunération au réel'!$H132)</f>
        <v/>
      </c>
      <c r="I132" s="282" t="str">
        <f>IF('Dépenses rémunération au réel'!$I132="","",'Dépenses rémunération au réel'!$I132)</f>
        <v/>
      </c>
      <c r="J132" s="131" t="str">
        <f>IF('Dépenses rémunération au réel'!$J132="","",'Dépenses rémunération au réel'!$J132)</f>
        <v/>
      </c>
      <c r="K132" s="181" t="str">
        <f>IF('Dépenses rémunération au réel'!$K132="","",'Dépenses rémunération au réel'!$K132)</f>
        <v/>
      </c>
      <c r="L132" s="189" t="str">
        <f>IF('Dépenses rémunération au réel'!$L132="","",'Dépenses rémunération au réel'!$L132)</f>
        <v/>
      </c>
      <c r="M132" s="204" t="str">
        <f>IF('Dépenses rémunération au réel'!$M132=0,"",'Dépenses rémunération au réel'!$M132)</f>
        <v/>
      </c>
      <c r="N132" s="180"/>
      <c r="O132" s="323" t="str">
        <f t="shared" si="9"/>
        <v/>
      </c>
      <c r="P132" s="323" t="str">
        <f t="shared" si="10"/>
        <v/>
      </c>
      <c r="Q132" s="180"/>
      <c r="R132" s="325"/>
      <c r="S132" s="325"/>
      <c r="T132" s="132" t="str">
        <f t="shared" si="11"/>
        <v/>
      </c>
      <c r="U132" s="342"/>
      <c r="V132" s="182"/>
      <c r="W132" s="709" t="str">
        <f t="shared" si="7"/>
        <v/>
      </c>
      <c r="X132" s="198" t="str">
        <f t="shared" si="12"/>
        <v/>
      </c>
      <c r="Y132" s="710" t="str">
        <f>IF(AND(OR(N132="KO",M132&lt;&gt;""),OR(N132="",O132="",P132="")),Listes!$A$68,IF(AND(M132&lt;T132,V132=""),Listes!$A$70,IF(AND(M132&lt;&gt;"",T132&lt;M132,U132=""),Listes!$A$72,IF(AND(Z132="",OR(N132&lt;&gt;"",O132&lt;&gt;"",P132&lt;&gt;"",Q132&lt;&gt;"",R132&lt;&gt;"",S132&lt;&gt;"")),Listes!$A$73,""))))</f>
        <v/>
      </c>
      <c r="Z132" s="277"/>
      <c r="AA132" s="146">
        <f t="shared" si="8"/>
        <v>0</v>
      </c>
    </row>
    <row r="133" spans="1:27" ht="16.149999999999999" customHeight="1" x14ac:dyDescent="0.25">
      <c r="A133" s="121">
        <v>127</v>
      </c>
      <c r="B133" s="195" t="str">
        <f>IF('Dépenses rémunération au réel'!$B133="","",'Dépenses rémunération au réel'!$B133)</f>
        <v/>
      </c>
      <c r="C133" s="195" t="str">
        <f>IF('Dépenses rémunération au réel'!$C133="","",'Dépenses rémunération au réel'!$C133)</f>
        <v/>
      </c>
      <c r="D133" s="196" t="str">
        <f>IF('Dépenses rémunération au réel'!$D133="","",'Dépenses rémunération au réel'!$D133)</f>
        <v/>
      </c>
      <c r="E133" s="118" t="str">
        <f>IF('Dépenses rémunération au réel'!$E133="","",'Dépenses rémunération au réel'!$E133)</f>
        <v/>
      </c>
      <c r="F133" s="118" t="str">
        <f>IF('Dépenses rémunération au réel'!$F133="","",'Dépenses rémunération au réel'!$F133)</f>
        <v/>
      </c>
      <c r="G133" s="118" t="str">
        <f>IF('Dépenses rémunération au réel'!$G133="","",'Dépenses rémunération au réel'!$G133)</f>
        <v/>
      </c>
      <c r="H133" s="282" t="str">
        <f>IF('Dépenses rémunération au réel'!$H133="","",'Dépenses rémunération au réel'!$H133)</f>
        <v/>
      </c>
      <c r="I133" s="282" t="str">
        <f>IF('Dépenses rémunération au réel'!$I133="","",'Dépenses rémunération au réel'!$I133)</f>
        <v/>
      </c>
      <c r="J133" s="131" t="str">
        <f>IF('Dépenses rémunération au réel'!$J133="","",'Dépenses rémunération au réel'!$J133)</f>
        <v/>
      </c>
      <c r="K133" s="181" t="str">
        <f>IF('Dépenses rémunération au réel'!$K133="","",'Dépenses rémunération au réel'!$K133)</f>
        <v/>
      </c>
      <c r="L133" s="189" t="str">
        <f>IF('Dépenses rémunération au réel'!$L133="","",'Dépenses rémunération au réel'!$L133)</f>
        <v/>
      </c>
      <c r="M133" s="204" t="str">
        <f>IF('Dépenses rémunération au réel'!$M133=0,"",'Dépenses rémunération au réel'!$M133)</f>
        <v/>
      </c>
      <c r="N133" s="180"/>
      <c r="O133" s="323" t="str">
        <f t="shared" si="9"/>
        <v/>
      </c>
      <c r="P133" s="323" t="str">
        <f t="shared" si="10"/>
        <v/>
      </c>
      <c r="Q133" s="180"/>
      <c r="R133" s="325"/>
      <c r="S133" s="325"/>
      <c r="T133" s="132" t="str">
        <f t="shared" si="11"/>
        <v/>
      </c>
      <c r="U133" s="342"/>
      <c r="V133" s="182"/>
      <c r="W133" s="709" t="str">
        <f t="shared" si="7"/>
        <v/>
      </c>
      <c r="X133" s="198" t="str">
        <f t="shared" si="12"/>
        <v/>
      </c>
      <c r="Y133" s="710" t="str">
        <f>IF(AND(OR(N133="KO",M133&lt;&gt;""),OR(N133="",O133="",P133="")),Listes!$A$68,IF(AND(M133&lt;T133,V133=""),Listes!$A$70,IF(AND(M133&lt;&gt;"",T133&lt;M133,U133=""),Listes!$A$72,IF(AND(Z133="",OR(N133&lt;&gt;"",O133&lt;&gt;"",P133&lt;&gt;"",Q133&lt;&gt;"",R133&lt;&gt;"",S133&lt;&gt;"")),Listes!$A$73,""))))</f>
        <v/>
      </c>
      <c r="Z133" s="277"/>
      <c r="AA133" s="146">
        <f t="shared" si="8"/>
        <v>0</v>
      </c>
    </row>
    <row r="134" spans="1:27" ht="16.149999999999999" customHeight="1" x14ac:dyDescent="0.25">
      <c r="A134" s="121">
        <v>128</v>
      </c>
      <c r="B134" s="195" t="str">
        <f>IF('Dépenses rémunération au réel'!$B134="","",'Dépenses rémunération au réel'!$B134)</f>
        <v/>
      </c>
      <c r="C134" s="195" t="str">
        <f>IF('Dépenses rémunération au réel'!$C134="","",'Dépenses rémunération au réel'!$C134)</f>
        <v/>
      </c>
      <c r="D134" s="196" t="str">
        <f>IF('Dépenses rémunération au réel'!$D134="","",'Dépenses rémunération au réel'!$D134)</f>
        <v/>
      </c>
      <c r="E134" s="118" t="str">
        <f>IF('Dépenses rémunération au réel'!$E134="","",'Dépenses rémunération au réel'!$E134)</f>
        <v/>
      </c>
      <c r="F134" s="118" t="str">
        <f>IF('Dépenses rémunération au réel'!$F134="","",'Dépenses rémunération au réel'!$F134)</f>
        <v/>
      </c>
      <c r="G134" s="118" t="str">
        <f>IF('Dépenses rémunération au réel'!$G134="","",'Dépenses rémunération au réel'!$G134)</f>
        <v/>
      </c>
      <c r="H134" s="282" t="str">
        <f>IF('Dépenses rémunération au réel'!$H134="","",'Dépenses rémunération au réel'!$H134)</f>
        <v/>
      </c>
      <c r="I134" s="282" t="str">
        <f>IF('Dépenses rémunération au réel'!$I134="","",'Dépenses rémunération au réel'!$I134)</f>
        <v/>
      </c>
      <c r="J134" s="131" t="str">
        <f>IF('Dépenses rémunération au réel'!$J134="","",'Dépenses rémunération au réel'!$J134)</f>
        <v/>
      </c>
      <c r="K134" s="181" t="str">
        <f>IF('Dépenses rémunération au réel'!$K134="","",'Dépenses rémunération au réel'!$K134)</f>
        <v/>
      </c>
      <c r="L134" s="189" t="str">
        <f>IF('Dépenses rémunération au réel'!$L134="","",'Dépenses rémunération au réel'!$L134)</f>
        <v/>
      </c>
      <c r="M134" s="204" t="str">
        <f>IF('Dépenses rémunération au réel'!$M134=0,"",'Dépenses rémunération au réel'!$M134)</f>
        <v/>
      </c>
      <c r="N134" s="180"/>
      <c r="O134" s="323" t="str">
        <f t="shared" si="9"/>
        <v/>
      </c>
      <c r="P134" s="323" t="str">
        <f t="shared" si="10"/>
        <v/>
      </c>
      <c r="Q134" s="180"/>
      <c r="R134" s="325"/>
      <c r="S134" s="325"/>
      <c r="T134" s="132" t="str">
        <f t="shared" si="11"/>
        <v/>
      </c>
      <c r="U134" s="342"/>
      <c r="V134" s="182"/>
      <c r="W134" s="709" t="str">
        <f t="shared" si="7"/>
        <v/>
      </c>
      <c r="X134" s="198" t="str">
        <f t="shared" si="12"/>
        <v/>
      </c>
      <c r="Y134" s="710" t="str">
        <f>IF(AND(OR(N134="KO",M134&lt;&gt;""),OR(N134="",O134="",P134="")),Listes!$A$68,IF(AND(M134&lt;T134,V134=""),Listes!$A$70,IF(AND(M134&lt;&gt;"",T134&lt;M134,U134=""),Listes!$A$72,IF(AND(Z134="",OR(N134&lt;&gt;"",O134&lt;&gt;"",P134&lt;&gt;"",Q134&lt;&gt;"",R134&lt;&gt;"",S134&lt;&gt;"")),Listes!$A$73,""))))</f>
        <v/>
      </c>
      <c r="Z134" s="277"/>
      <c r="AA134" s="146">
        <f t="shared" si="8"/>
        <v>0</v>
      </c>
    </row>
    <row r="135" spans="1:27" ht="16.149999999999999" customHeight="1" x14ac:dyDescent="0.25">
      <c r="A135" s="121">
        <v>129</v>
      </c>
      <c r="B135" s="195" t="str">
        <f>IF('Dépenses rémunération au réel'!$B135="","",'Dépenses rémunération au réel'!$B135)</f>
        <v/>
      </c>
      <c r="C135" s="195" t="str">
        <f>IF('Dépenses rémunération au réel'!$C135="","",'Dépenses rémunération au réel'!$C135)</f>
        <v/>
      </c>
      <c r="D135" s="196" t="str">
        <f>IF('Dépenses rémunération au réel'!$D135="","",'Dépenses rémunération au réel'!$D135)</f>
        <v/>
      </c>
      <c r="E135" s="118" t="str">
        <f>IF('Dépenses rémunération au réel'!$E135="","",'Dépenses rémunération au réel'!$E135)</f>
        <v/>
      </c>
      <c r="F135" s="118" t="str">
        <f>IF('Dépenses rémunération au réel'!$F135="","",'Dépenses rémunération au réel'!$F135)</f>
        <v/>
      </c>
      <c r="G135" s="118" t="str">
        <f>IF('Dépenses rémunération au réel'!$G135="","",'Dépenses rémunération au réel'!$G135)</f>
        <v/>
      </c>
      <c r="H135" s="282" t="str">
        <f>IF('Dépenses rémunération au réel'!$H135="","",'Dépenses rémunération au réel'!$H135)</f>
        <v/>
      </c>
      <c r="I135" s="282" t="str">
        <f>IF('Dépenses rémunération au réel'!$I135="","",'Dépenses rémunération au réel'!$I135)</f>
        <v/>
      </c>
      <c r="J135" s="131" t="str">
        <f>IF('Dépenses rémunération au réel'!$J135="","",'Dépenses rémunération au réel'!$J135)</f>
        <v/>
      </c>
      <c r="K135" s="181" t="str">
        <f>IF('Dépenses rémunération au réel'!$K135="","",'Dépenses rémunération au réel'!$K135)</f>
        <v/>
      </c>
      <c r="L135" s="189" t="str">
        <f>IF('Dépenses rémunération au réel'!$L135="","",'Dépenses rémunération au réel'!$L135)</f>
        <v/>
      </c>
      <c r="M135" s="204" t="str">
        <f>IF('Dépenses rémunération au réel'!$M135=0,"",'Dépenses rémunération au réel'!$M135)</f>
        <v/>
      </c>
      <c r="N135" s="180"/>
      <c r="O135" s="323" t="str">
        <f t="shared" si="9"/>
        <v/>
      </c>
      <c r="P135" s="323" t="str">
        <f t="shared" si="10"/>
        <v/>
      </c>
      <c r="Q135" s="180"/>
      <c r="R135" s="325"/>
      <c r="S135" s="325"/>
      <c r="T135" s="132" t="str">
        <f t="shared" si="11"/>
        <v/>
      </c>
      <c r="U135" s="342"/>
      <c r="V135" s="182"/>
      <c r="W135" s="709" t="str">
        <f t="shared" ref="W135:W198" si="13">IF(Q135="","",IF(E135="Salaire_chercheur",MIN(140000/1607*S135,140000),IF(E135="Salaire_directeur",MIN(110000/1607*S135,110000),IF(E135="Salaire_ingénieur",MIN(80000/1607*S135,80000),IF(E135="Salaire_technicien",MIN(60000/1607*S135,60000),"")))))</f>
        <v/>
      </c>
      <c r="X135" s="198" t="str">
        <f t="shared" si="12"/>
        <v/>
      </c>
      <c r="Y135" s="710" t="str">
        <f>IF(AND(OR(N135="KO",M135&lt;&gt;""),OR(N135="",O135="",P135="")),Listes!$A$68,IF(AND(M135&lt;T135,V135=""),Listes!$A$70,IF(AND(M135&lt;&gt;"",T135&lt;M135,U135=""),Listes!$A$72,IF(AND(Z135="",OR(N135&lt;&gt;"",O135&lt;&gt;"",P135&lt;&gt;"",Q135&lt;&gt;"",R135&lt;&gt;"",S135&lt;&gt;"")),Listes!$A$73,""))))</f>
        <v/>
      </c>
      <c r="Z135" s="277"/>
      <c r="AA135" s="146">
        <f t="shared" ref="AA135:AA198" si="14">IF(AND(B135&lt;&gt;"",Z135&lt;&gt;"Oui"),1,0)</f>
        <v>0</v>
      </c>
    </row>
    <row r="136" spans="1:27" ht="16.149999999999999" customHeight="1" x14ac:dyDescent="0.25">
      <c r="A136" s="121">
        <v>130</v>
      </c>
      <c r="B136" s="195" t="str">
        <f>IF('Dépenses rémunération au réel'!$B136="","",'Dépenses rémunération au réel'!$B136)</f>
        <v/>
      </c>
      <c r="C136" s="195" t="str">
        <f>IF('Dépenses rémunération au réel'!$C136="","",'Dépenses rémunération au réel'!$C136)</f>
        <v/>
      </c>
      <c r="D136" s="196" t="str">
        <f>IF('Dépenses rémunération au réel'!$D136="","",'Dépenses rémunération au réel'!$D136)</f>
        <v/>
      </c>
      <c r="E136" s="118" t="str">
        <f>IF('Dépenses rémunération au réel'!$E136="","",'Dépenses rémunération au réel'!$E136)</f>
        <v/>
      </c>
      <c r="F136" s="118" t="str">
        <f>IF('Dépenses rémunération au réel'!$F136="","",'Dépenses rémunération au réel'!$F136)</f>
        <v/>
      </c>
      <c r="G136" s="118" t="str">
        <f>IF('Dépenses rémunération au réel'!$G136="","",'Dépenses rémunération au réel'!$G136)</f>
        <v/>
      </c>
      <c r="H136" s="282" t="str">
        <f>IF('Dépenses rémunération au réel'!$H136="","",'Dépenses rémunération au réel'!$H136)</f>
        <v/>
      </c>
      <c r="I136" s="282" t="str">
        <f>IF('Dépenses rémunération au réel'!$I136="","",'Dépenses rémunération au réel'!$I136)</f>
        <v/>
      </c>
      <c r="J136" s="131" t="str">
        <f>IF('Dépenses rémunération au réel'!$J136="","",'Dépenses rémunération au réel'!$J136)</f>
        <v/>
      </c>
      <c r="K136" s="181" t="str">
        <f>IF('Dépenses rémunération au réel'!$K136="","",'Dépenses rémunération au réel'!$K136)</f>
        <v/>
      </c>
      <c r="L136" s="189" t="str">
        <f>IF('Dépenses rémunération au réel'!$L136="","",'Dépenses rémunération au réel'!$L136)</f>
        <v/>
      </c>
      <c r="M136" s="204" t="str">
        <f>IF('Dépenses rémunération au réel'!$M136=0,"",'Dépenses rémunération au réel'!$M136)</f>
        <v/>
      </c>
      <c r="N136" s="180"/>
      <c r="O136" s="323" t="str">
        <f t="shared" ref="O136:O199" si="15">IF(N136="KO","",IF(N136="","",H136))</f>
        <v/>
      </c>
      <c r="P136" s="323" t="str">
        <f t="shared" ref="P136:P199" si="16">IF(N136="KO","",IF(N136="","",I136))</f>
        <v/>
      </c>
      <c r="Q136" s="180"/>
      <c r="R136" s="325"/>
      <c r="S136" s="325"/>
      <c r="T136" s="132" t="str">
        <f t="shared" ref="T136:T199" si="17">IF($Q136="","",IF(OR(($Q136=0),($R136=0)),0,Q136/R136*S136))</f>
        <v/>
      </c>
      <c r="U136" s="342"/>
      <c r="V136" s="182"/>
      <c r="W136" s="709" t="str">
        <f t="shared" si="13"/>
        <v/>
      </c>
      <c r="X136" s="198" t="str">
        <f t="shared" ref="X136:X199" si="18">IF(Q136="","",MIN(T136,W136))</f>
        <v/>
      </c>
      <c r="Y136" s="710" t="str">
        <f>IF(AND(OR(N136="KO",M136&lt;&gt;""),OR(N136="",O136="",P136="")),Listes!$A$68,IF(AND(M136&lt;T136,V136=""),Listes!$A$70,IF(AND(M136&lt;&gt;"",T136&lt;M136,U136=""),Listes!$A$72,IF(AND(Z136="",OR(N136&lt;&gt;"",O136&lt;&gt;"",P136&lt;&gt;"",Q136&lt;&gt;"",R136&lt;&gt;"",S136&lt;&gt;"")),Listes!$A$73,""))))</f>
        <v/>
      </c>
      <c r="Z136" s="277"/>
      <c r="AA136" s="146">
        <f t="shared" si="14"/>
        <v>0</v>
      </c>
    </row>
    <row r="137" spans="1:27" ht="16.149999999999999" customHeight="1" x14ac:dyDescent="0.25">
      <c r="A137" s="121">
        <v>131</v>
      </c>
      <c r="B137" s="195" t="str">
        <f>IF('Dépenses rémunération au réel'!$B137="","",'Dépenses rémunération au réel'!$B137)</f>
        <v/>
      </c>
      <c r="C137" s="195" t="str">
        <f>IF('Dépenses rémunération au réel'!$C137="","",'Dépenses rémunération au réel'!$C137)</f>
        <v/>
      </c>
      <c r="D137" s="196" t="str">
        <f>IF('Dépenses rémunération au réel'!$D137="","",'Dépenses rémunération au réel'!$D137)</f>
        <v/>
      </c>
      <c r="E137" s="118" t="str">
        <f>IF('Dépenses rémunération au réel'!$E137="","",'Dépenses rémunération au réel'!$E137)</f>
        <v/>
      </c>
      <c r="F137" s="118" t="str">
        <f>IF('Dépenses rémunération au réel'!$F137="","",'Dépenses rémunération au réel'!$F137)</f>
        <v/>
      </c>
      <c r="G137" s="118" t="str">
        <f>IF('Dépenses rémunération au réel'!$G137="","",'Dépenses rémunération au réel'!$G137)</f>
        <v/>
      </c>
      <c r="H137" s="282" t="str">
        <f>IF('Dépenses rémunération au réel'!$H137="","",'Dépenses rémunération au réel'!$H137)</f>
        <v/>
      </c>
      <c r="I137" s="282" t="str">
        <f>IF('Dépenses rémunération au réel'!$I137="","",'Dépenses rémunération au réel'!$I137)</f>
        <v/>
      </c>
      <c r="J137" s="131" t="str">
        <f>IF('Dépenses rémunération au réel'!$J137="","",'Dépenses rémunération au réel'!$J137)</f>
        <v/>
      </c>
      <c r="K137" s="181" t="str">
        <f>IF('Dépenses rémunération au réel'!$K137="","",'Dépenses rémunération au réel'!$K137)</f>
        <v/>
      </c>
      <c r="L137" s="189" t="str">
        <f>IF('Dépenses rémunération au réel'!$L137="","",'Dépenses rémunération au réel'!$L137)</f>
        <v/>
      </c>
      <c r="M137" s="204" t="str">
        <f>IF('Dépenses rémunération au réel'!$M137=0,"",'Dépenses rémunération au réel'!$M137)</f>
        <v/>
      </c>
      <c r="N137" s="180"/>
      <c r="O137" s="323" t="str">
        <f t="shared" si="15"/>
        <v/>
      </c>
      <c r="P137" s="323" t="str">
        <f t="shared" si="16"/>
        <v/>
      </c>
      <c r="Q137" s="180"/>
      <c r="R137" s="325"/>
      <c r="S137" s="325"/>
      <c r="T137" s="132" t="str">
        <f t="shared" si="17"/>
        <v/>
      </c>
      <c r="U137" s="342"/>
      <c r="V137" s="182"/>
      <c r="W137" s="709" t="str">
        <f t="shared" si="13"/>
        <v/>
      </c>
      <c r="X137" s="198" t="str">
        <f t="shared" si="18"/>
        <v/>
      </c>
      <c r="Y137" s="710" t="str">
        <f>IF(AND(OR(N137="KO",M137&lt;&gt;""),OR(N137="",O137="",P137="")),Listes!$A$68,IF(AND(M137&lt;T137,V137=""),Listes!$A$70,IF(AND(M137&lt;&gt;"",T137&lt;M137,U137=""),Listes!$A$72,IF(AND(Z137="",OR(N137&lt;&gt;"",O137&lt;&gt;"",P137&lt;&gt;"",Q137&lt;&gt;"",R137&lt;&gt;"",S137&lt;&gt;"")),Listes!$A$73,""))))</f>
        <v/>
      </c>
      <c r="Z137" s="277"/>
      <c r="AA137" s="146">
        <f t="shared" si="14"/>
        <v>0</v>
      </c>
    </row>
    <row r="138" spans="1:27" ht="16.149999999999999" customHeight="1" x14ac:dyDescent="0.25">
      <c r="A138" s="121">
        <v>132</v>
      </c>
      <c r="B138" s="195" t="str">
        <f>IF('Dépenses rémunération au réel'!$B138="","",'Dépenses rémunération au réel'!$B138)</f>
        <v/>
      </c>
      <c r="C138" s="195" t="str">
        <f>IF('Dépenses rémunération au réel'!$C138="","",'Dépenses rémunération au réel'!$C138)</f>
        <v/>
      </c>
      <c r="D138" s="196" t="str">
        <f>IF('Dépenses rémunération au réel'!$D138="","",'Dépenses rémunération au réel'!$D138)</f>
        <v/>
      </c>
      <c r="E138" s="118" t="str">
        <f>IF('Dépenses rémunération au réel'!$E138="","",'Dépenses rémunération au réel'!$E138)</f>
        <v/>
      </c>
      <c r="F138" s="118" t="str">
        <f>IF('Dépenses rémunération au réel'!$F138="","",'Dépenses rémunération au réel'!$F138)</f>
        <v/>
      </c>
      <c r="G138" s="118" t="str">
        <f>IF('Dépenses rémunération au réel'!$G138="","",'Dépenses rémunération au réel'!$G138)</f>
        <v/>
      </c>
      <c r="H138" s="282" t="str">
        <f>IF('Dépenses rémunération au réel'!$H138="","",'Dépenses rémunération au réel'!$H138)</f>
        <v/>
      </c>
      <c r="I138" s="282" t="str">
        <f>IF('Dépenses rémunération au réel'!$I138="","",'Dépenses rémunération au réel'!$I138)</f>
        <v/>
      </c>
      <c r="J138" s="131" t="str">
        <f>IF('Dépenses rémunération au réel'!$J138="","",'Dépenses rémunération au réel'!$J138)</f>
        <v/>
      </c>
      <c r="K138" s="181" t="str">
        <f>IF('Dépenses rémunération au réel'!$K138="","",'Dépenses rémunération au réel'!$K138)</f>
        <v/>
      </c>
      <c r="L138" s="189" t="str">
        <f>IF('Dépenses rémunération au réel'!$L138="","",'Dépenses rémunération au réel'!$L138)</f>
        <v/>
      </c>
      <c r="M138" s="204" t="str">
        <f>IF('Dépenses rémunération au réel'!$M138=0,"",'Dépenses rémunération au réel'!$M138)</f>
        <v/>
      </c>
      <c r="N138" s="180"/>
      <c r="O138" s="323" t="str">
        <f t="shared" si="15"/>
        <v/>
      </c>
      <c r="P138" s="323" t="str">
        <f t="shared" si="16"/>
        <v/>
      </c>
      <c r="Q138" s="180"/>
      <c r="R138" s="325"/>
      <c r="S138" s="325"/>
      <c r="T138" s="132" t="str">
        <f t="shared" si="17"/>
        <v/>
      </c>
      <c r="U138" s="342"/>
      <c r="V138" s="182"/>
      <c r="W138" s="709" t="str">
        <f t="shared" si="13"/>
        <v/>
      </c>
      <c r="X138" s="198" t="str">
        <f t="shared" si="18"/>
        <v/>
      </c>
      <c r="Y138" s="710" t="str">
        <f>IF(AND(OR(N138="KO",M138&lt;&gt;""),OR(N138="",O138="",P138="")),Listes!$A$68,IF(AND(M138&lt;T138,V138=""),Listes!$A$70,IF(AND(M138&lt;&gt;"",T138&lt;M138,U138=""),Listes!$A$72,IF(AND(Z138="",OR(N138&lt;&gt;"",O138&lt;&gt;"",P138&lt;&gt;"",Q138&lt;&gt;"",R138&lt;&gt;"",S138&lt;&gt;"")),Listes!$A$73,""))))</f>
        <v/>
      </c>
      <c r="Z138" s="277"/>
      <c r="AA138" s="146">
        <f t="shared" si="14"/>
        <v>0</v>
      </c>
    </row>
    <row r="139" spans="1:27" ht="16.149999999999999" customHeight="1" x14ac:dyDescent="0.25">
      <c r="A139" s="121">
        <v>133</v>
      </c>
      <c r="B139" s="195" t="str">
        <f>IF('Dépenses rémunération au réel'!$B139="","",'Dépenses rémunération au réel'!$B139)</f>
        <v/>
      </c>
      <c r="C139" s="195" t="str">
        <f>IF('Dépenses rémunération au réel'!$C139="","",'Dépenses rémunération au réel'!$C139)</f>
        <v/>
      </c>
      <c r="D139" s="196" t="str">
        <f>IF('Dépenses rémunération au réel'!$D139="","",'Dépenses rémunération au réel'!$D139)</f>
        <v/>
      </c>
      <c r="E139" s="118" t="str">
        <f>IF('Dépenses rémunération au réel'!$E139="","",'Dépenses rémunération au réel'!$E139)</f>
        <v/>
      </c>
      <c r="F139" s="118" t="str">
        <f>IF('Dépenses rémunération au réel'!$F139="","",'Dépenses rémunération au réel'!$F139)</f>
        <v/>
      </c>
      <c r="G139" s="118" t="str">
        <f>IF('Dépenses rémunération au réel'!$G139="","",'Dépenses rémunération au réel'!$G139)</f>
        <v/>
      </c>
      <c r="H139" s="282" t="str">
        <f>IF('Dépenses rémunération au réel'!$H139="","",'Dépenses rémunération au réel'!$H139)</f>
        <v/>
      </c>
      <c r="I139" s="282" t="str">
        <f>IF('Dépenses rémunération au réel'!$I139="","",'Dépenses rémunération au réel'!$I139)</f>
        <v/>
      </c>
      <c r="J139" s="131" t="str">
        <f>IF('Dépenses rémunération au réel'!$J139="","",'Dépenses rémunération au réel'!$J139)</f>
        <v/>
      </c>
      <c r="K139" s="181" t="str">
        <f>IF('Dépenses rémunération au réel'!$K139="","",'Dépenses rémunération au réel'!$K139)</f>
        <v/>
      </c>
      <c r="L139" s="189" t="str">
        <f>IF('Dépenses rémunération au réel'!$L139="","",'Dépenses rémunération au réel'!$L139)</f>
        <v/>
      </c>
      <c r="M139" s="204" t="str">
        <f>IF('Dépenses rémunération au réel'!$M139=0,"",'Dépenses rémunération au réel'!$M139)</f>
        <v/>
      </c>
      <c r="N139" s="180"/>
      <c r="O139" s="323" t="str">
        <f t="shared" si="15"/>
        <v/>
      </c>
      <c r="P139" s="323" t="str">
        <f t="shared" si="16"/>
        <v/>
      </c>
      <c r="Q139" s="180"/>
      <c r="R139" s="325"/>
      <c r="S139" s="325"/>
      <c r="T139" s="132" t="str">
        <f t="shared" si="17"/>
        <v/>
      </c>
      <c r="U139" s="342"/>
      <c r="V139" s="182"/>
      <c r="W139" s="709" t="str">
        <f t="shared" si="13"/>
        <v/>
      </c>
      <c r="X139" s="198" t="str">
        <f t="shared" si="18"/>
        <v/>
      </c>
      <c r="Y139" s="710" t="str">
        <f>IF(AND(OR(N139="KO",M139&lt;&gt;""),OR(N139="",O139="",P139="")),Listes!$A$68,IF(AND(M139&lt;T139,V139=""),Listes!$A$70,IF(AND(M139&lt;&gt;"",T139&lt;M139,U139=""),Listes!$A$72,IF(AND(Z139="",OR(N139&lt;&gt;"",O139&lt;&gt;"",P139&lt;&gt;"",Q139&lt;&gt;"",R139&lt;&gt;"",S139&lt;&gt;"")),Listes!$A$73,""))))</f>
        <v/>
      </c>
      <c r="Z139" s="277"/>
      <c r="AA139" s="146">
        <f t="shared" si="14"/>
        <v>0</v>
      </c>
    </row>
    <row r="140" spans="1:27" ht="16.149999999999999" customHeight="1" x14ac:dyDescent="0.25">
      <c r="A140" s="121">
        <v>134</v>
      </c>
      <c r="B140" s="195" t="str">
        <f>IF('Dépenses rémunération au réel'!$B140="","",'Dépenses rémunération au réel'!$B140)</f>
        <v/>
      </c>
      <c r="C140" s="195" t="str">
        <f>IF('Dépenses rémunération au réel'!$C140="","",'Dépenses rémunération au réel'!$C140)</f>
        <v/>
      </c>
      <c r="D140" s="196" t="str">
        <f>IF('Dépenses rémunération au réel'!$D140="","",'Dépenses rémunération au réel'!$D140)</f>
        <v/>
      </c>
      <c r="E140" s="118" t="str">
        <f>IF('Dépenses rémunération au réel'!$E140="","",'Dépenses rémunération au réel'!$E140)</f>
        <v/>
      </c>
      <c r="F140" s="118" t="str">
        <f>IF('Dépenses rémunération au réel'!$F140="","",'Dépenses rémunération au réel'!$F140)</f>
        <v/>
      </c>
      <c r="G140" s="118" t="str">
        <f>IF('Dépenses rémunération au réel'!$G140="","",'Dépenses rémunération au réel'!$G140)</f>
        <v/>
      </c>
      <c r="H140" s="282" t="str">
        <f>IF('Dépenses rémunération au réel'!$H140="","",'Dépenses rémunération au réel'!$H140)</f>
        <v/>
      </c>
      <c r="I140" s="282" t="str">
        <f>IF('Dépenses rémunération au réel'!$I140="","",'Dépenses rémunération au réel'!$I140)</f>
        <v/>
      </c>
      <c r="J140" s="131" t="str">
        <f>IF('Dépenses rémunération au réel'!$J140="","",'Dépenses rémunération au réel'!$J140)</f>
        <v/>
      </c>
      <c r="K140" s="181" t="str">
        <f>IF('Dépenses rémunération au réel'!$K140="","",'Dépenses rémunération au réel'!$K140)</f>
        <v/>
      </c>
      <c r="L140" s="189" t="str">
        <f>IF('Dépenses rémunération au réel'!$L140="","",'Dépenses rémunération au réel'!$L140)</f>
        <v/>
      </c>
      <c r="M140" s="204" t="str">
        <f>IF('Dépenses rémunération au réel'!$M140=0,"",'Dépenses rémunération au réel'!$M140)</f>
        <v/>
      </c>
      <c r="N140" s="180"/>
      <c r="O140" s="323" t="str">
        <f t="shared" si="15"/>
        <v/>
      </c>
      <c r="P140" s="323" t="str">
        <f t="shared" si="16"/>
        <v/>
      </c>
      <c r="Q140" s="180"/>
      <c r="R140" s="325"/>
      <c r="S140" s="325"/>
      <c r="T140" s="132" t="str">
        <f t="shared" si="17"/>
        <v/>
      </c>
      <c r="U140" s="342"/>
      <c r="V140" s="182"/>
      <c r="W140" s="709" t="str">
        <f t="shared" si="13"/>
        <v/>
      </c>
      <c r="X140" s="198" t="str">
        <f t="shared" si="18"/>
        <v/>
      </c>
      <c r="Y140" s="710" t="str">
        <f>IF(AND(OR(N140="KO",M140&lt;&gt;""),OR(N140="",O140="",P140="")),Listes!$A$68,IF(AND(M140&lt;T140,V140=""),Listes!$A$70,IF(AND(M140&lt;&gt;"",T140&lt;M140,U140=""),Listes!$A$72,IF(AND(Z140="",OR(N140&lt;&gt;"",O140&lt;&gt;"",P140&lt;&gt;"",Q140&lt;&gt;"",R140&lt;&gt;"",S140&lt;&gt;"")),Listes!$A$73,""))))</f>
        <v/>
      </c>
      <c r="Z140" s="277"/>
      <c r="AA140" s="146">
        <f t="shared" si="14"/>
        <v>0</v>
      </c>
    </row>
    <row r="141" spans="1:27" ht="16.149999999999999" customHeight="1" x14ac:dyDescent="0.25">
      <c r="A141" s="121">
        <v>135</v>
      </c>
      <c r="B141" s="195" t="str">
        <f>IF('Dépenses rémunération au réel'!$B141="","",'Dépenses rémunération au réel'!$B141)</f>
        <v/>
      </c>
      <c r="C141" s="195" t="str">
        <f>IF('Dépenses rémunération au réel'!$C141="","",'Dépenses rémunération au réel'!$C141)</f>
        <v/>
      </c>
      <c r="D141" s="196" t="str">
        <f>IF('Dépenses rémunération au réel'!$D141="","",'Dépenses rémunération au réel'!$D141)</f>
        <v/>
      </c>
      <c r="E141" s="118" t="str">
        <f>IF('Dépenses rémunération au réel'!$E141="","",'Dépenses rémunération au réel'!$E141)</f>
        <v/>
      </c>
      <c r="F141" s="118" t="str">
        <f>IF('Dépenses rémunération au réel'!$F141="","",'Dépenses rémunération au réel'!$F141)</f>
        <v/>
      </c>
      <c r="G141" s="118" t="str">
        <f>IF('Dépenses rémunération au réel'!$G141="","",'Dépenses rémunération au réel'!$G141)</f>
        <v/>
      </c>
      <c r="H141" s="282" t="str">
        <f>IF('Dépenses rémunération au réel'!$H141="","",'Dépenses rémunération au réel'!$H141)</f>
        <v/>
      </c>
      <c r="I141" s="282" t="str">
        <f>IF('Dépenses rémunération au réel'!$I141="","",'Dépenses rémunération au réel'!$I141)</f>
        <v/>
      </c>
      <c r="J141" s="131" t="str">
        <f>IF('Dépenses rémunération au réel'!$J141="","",'Dépenses rémunération au réel'!$J141)</f>
        <v/>
      </c>
      <c r="K141" s="181" t="str">
        <f>IF('Dépenses rémunération au réel'!$K141="","",'Dépenses rémunération au réel'!$K141)</f>
        <v/>
      </c>
      <c r="L141" s="189" t="str">
        <f>IF('Dépenses rémunération au réel'!$L141="","",'Dépenses rémunération au réel'!$L141)</f>
        <v/>
      </c>
      <c r="M141" s="204" t="str">
        <f>IF('Dépenses rémunération au réel'!$M141=0,"",'Dépenses rémunération au réel'!$M141)</f>
        <v/>
      </c>
      <c r="N141" s="180"/>
      <c r="O141" s="323" t="str">
        <f t="shared" si="15"/>
        <v/>
      </c>
      <c r="P141" s="323" t="str">
        <f t="shared" si="16"/>
        <v/>
      </c>
      <c r="Q141" s="180"/>
      <c r="R141" s="325"/>
      <c r="S141" s="325"/>
      <c r="T141" s="132" t="str">
        <f t="shared" si="17"/>
        <v/>
      </c>
      <c r="U141" s="342"/>
      <c r="V141" s="182"/>
      <c r="W141" s="709" t="str">
        <f t="shared" si="13"/>
        <v/>
      </c>
      <c r="X141" s="198" t="str">
        <f t="shared" si="18"/>
        <v/>
      </c>
      <c r="Y141" s="710" t="str">
        <f>IF(AND(OR(N141="KO",M141&lt;&gt;""),OR(N141="",O141="",P141="")),Listes!$A$68,IF(AND(M141&lt;T141,V141=""),Listes!$A$70,IF(AND(M141&lt;&gt;"",T141&lt;M141,U141=""),Listes!$A$72,IF(AND(Z141="",OR(N141&lt;&gt;"",O141&lt;&gt;"",P141&lt;&gt;"",Q141&lt;&gt;"",R141&lt;&gt;"",S141&lt;&gt;"")),Listes!$A$73,""))))</f>
        <v/>
      </c>
      <c r="Z141" s="277"/>
      <c r="AA141" s="146">
        <f t="shared" si="14"/>
        <v>0</v>
      </c>
    </row>
    <row r="142" spans="1:27" ht="16.149999999999999" customHeight="1" x14ac:dyDescent="0.25">
      <c r="A142" s="121">
        <v>136</v>
      </c>
      <c r="B142" s="195" t="str">
        <f>IF('Dépenses rémunération au réel'!$B142="","",'Dépenses rémunération au réel'!$B142)</f>
        <v/>
      </c>
      <c r="C142" s="195" t="str">
        <f>IF('Dépenses rémunération au réel'!$C142="","",'Dépenses rémunération au réel'!$C142)</f>
        <v/>
      </c>
      <c r="D142" s="196" t="str">
        <f>IF('Dépenses rémunération au réel'!$D142="","",'Dépenses rémunération au réel'!$D142)</f>
        <v/>
      </c>
      <c r="E142" s="118" t="str">
        <f>IF('Dépenses rémunération au réel'!$E142="","",'Dépenses rémunération au réel'!$E142)</f>
        <v/>
      </c>
      <c r="F142" s="118" t="str">
        <f>IF('Dépenses rémunération au réel'!$F142="","",'Dépenses rémunération au réel'!$F142)</f>
        <v/>
      </c>
      <c r="G142" s="118" t="str">
        <f>IF('Dépenses rémunération au réel'!$G142="","",'Dépenses rémunération au réel'!$G142)</f>
        <v/>
      </c>
      <c r="H142" s="282" t="str">
        <f>IF('Dépenses rémunération au réel'!$H142="","",'Dépenses rémunération au réel'!$H142)</f>
        <v/>
      </c>
      <c r="I142" s="282" t="str">
        <f>IF('Dépenses rémunération au réel'!$I142="","",'Dépenses rémunération au réel'!$I142)</f>
        <v/>
      </c>
      <c r="J142" s="131" t="str">
        <f>IF('Dépenses rémunération au réel'!$J142="","",'Dépenses rémunération au réel'!$J142)</f>
        <v/>
      </c>
      <c r="K142" s="181" t="str">
        <f>IF('Dépenses rémunération au réel'!$K142="","",'Dépenses rémunération au réel'!$K142)</f>
        <v/>
      </c>
      <c r="L142" s="189" t="str">
        <f>IF('Dépenses rémunération au réel'!$L142="","",'Dépenses rémunération au réel'!$L142)</f>
        <v/>
      </c>
      <c r="M142" s="204" t="str">
        <f>IF('Dépenses rémunération au réel'!$M142=0,"",'Dépenses rémunération au réel'!$M142)</f>
        <v/>
      </c>
      <c r="N142" s="180"/>
      <c r="O142" s="323" t="str">
        <f t="shared" si="15"/>
        <v/>
      </c>
      <c r="P142" s="323" t="str">
        <f t="shared" si="16"/>
        <v/>
      </c>
      <c r="Q142" s="180"/>
      <c r="R142" s="325"/>
      <c r="S142" s="325"/>
      <c r="T142" s="132" t="str">
        <f t="shared" si="17"/>
        <v/>
      </c>
      <c r="U142" s="342"/>
      <c r="V142" s="182"/>
      <c r="W142" s="709" t="str">
        <f t="shared" si="13"/>
        <v/>
      </c>
      <c r="X142" s="198" t="str">
        <f t="shared" si="18"/>
        <v/>
      </c>
      <c r="Y142" s="710" t="str">
        <f>IF(AND(OR(N142="KO",M142&lt;&gt;""),OR(N142="",O142="",P142="")),Listes!$A$68,IF(AND(M142&lt;T142,V142=""),Listes!$A$70,IF(AND(M142&lt;&gt;"",T142&lt;M142,U142=""),Listes!$A$72,IF(AND(Z142="",OR(N142&lt;&gt;"",O142&lt;&gt;"",P142&lt;&gt;"",Q142&lt;&gt;"",R142&lt;&gt;"",S142&lt;&gt;"")),Listes!$A$73,""))))</f>
        <v/>
      </c>
      <c r="Z142" s="277"/>
      <c r="AA142" s="146">
        <f t="shared" si="14"/>
        <v>0</v>
      </c>
    </row>
    <row r="143" spans="1:27" ht="16.149999999999999" customHeight="1" x14ac:dyDescent="0.25">
      <c r="A143" s="121">
        <v>137</v>
      </c>
      <c r="B143" s="195" t="str">
        <f>IF('Dépenses rémunération au réel'!$B143="","",'Dépenses rémunération au réel'!$B143)</f>
        <v/>
      </c>
      <c r="C143" s="195" t="str">
        <f>IF('Dépenses rémunération au réel'!$C143="","",'Dépenses rémunération au réel'!$C143)</f>
        <v/>
      </c>
      <c r="D143" s="196" t="str">
        <f>IF('Dépenses rémunération au réel'!$D143="","",'Dépenses rémunération au réel'!$D143)</f>
        <v/>
      </c>
      <c r="E143" s="118" t="str">
        <f>IF('Dépenses rémunération au réel'!$E143="","",'Dépenses rémunération au réel'!$E143)</f>
        <v/>
      </c>
      <c r="F143" s="118" t="str">
        <f>IF('Dépenses rémunération au réel'!$F143="","",'Dépenses rémunération au réel'!$F143)</f>
        <v/>
      </c>
      <c r="G143" s="118" t="str">
        <f>IF('Dépenses rémunération au réel'!$G143="","",'Dépenses rémunération au réel'!$G143)</f>
        <v/>
      </c>
      <c r="H143" s="282" t="str">
        <f>IF('Dépenses rémunération au réel'!$H143="","",'Dépenses rémunération au réel'!$H143)</f>
        <v/>
      </c>
      <c r="I143" s="282" t="str">
        <f>IF('Dépenses rémunération au réel'!$I143="","",'Dépenses rémunération au réel'!$I143)</f>
        <v/>
      </c>
      <c r="J143" s="131" t="str">
        <f>IF('Dépenses rémunération au réel'!$J143="","",'Dépenses rémunération au réel'!$J143)</f>
        <v/>
      </c>
      <c r="K143" s="181" t="str">
        <f>IF('Dépenses rémunération au réel'!$K143="","",'Dépenses rémunération au réel'!$K143)</f>
        <v/>
      </c>
      <c r="L143" s="189" t="str">
        <f>IF('Dépenses rémunération au réel'!$L143="","",'Dépenses rémunération au réel'!$L143)</f>
        <v/>
      </c>
      <c r="M143" s="204" t="str">
        <f>IF('Dépenses rémunération au réel'!$M143=0,"",'Dépenses rémunération au réel'!$M143)</f>
        <v/>
      </c>
      <c r="N143" s="180"/>
      <c r="O143" s="323" t="str">
        <f t="shared" si="15"/>
        <v/>
      </c>
      <c r="P143" s="323" t="str">
        <f t="shared" si="16"/>
        <v/>
      </c>
      <c r="Q143" s="180"/>
      <c r="R143" s="325"/>
      <c r="S143" s="325"/>
      <c r="T143" s="132" t="str">
        <f t="shared" si="17"/>
        <v/>
      </c>
      <c r="U143" s="342"/>
      <c r="V143" s="182"/>
      <c r="W143" s="709" t="str">
        <f t="shared" si="13"/>
        <v/>
      </c>
      <c r="X143" s="198" t="str">
        <f t="shared" si="18"/>
        <v/>
      </c>
      <c r="Y143" s="710" t="str">
        <f>IF(AND(OR(N143="KO",M143&lt;&gt;""),OR(N143="",O143="",P143="")),Listes!$A$68,IF(AND(M143&lt;T143,V143=""),Listes!$A$70,IF(AND(M143&lt;&gt;"",T143&lt;M143,U143=""),Listes!$A$72,IF(AND(Z143="",OR(N143&lt;&gt;"",O143&lt;&gt;"",P143&lt;&gt;"",Q143&lt;&gt;"",R143&lt;&gt;"",S143&lt;&gt;"")),Listes!$A$73,""))))</f>
        <v/>
      </c>
      <c r="Z143" s="277"/>
      <c r="AA143" s="146">
        <f t="shared" si="14"/>
        <v>0</v>
      </c>
    </row>
    <row r="144" spans="1:27" ht="16.149999999999999" customHeight="1" x14ac:dyDescent="0.25">
      <c r="A144" s="121">
        <v>138</v>
      </c>
      <c r="B144" s="195" t="str">
        <f>IF('Dépenses rémunération au réel'!$B144="","",'Dépenses rémunération au réel'!$B144)</f>
        <v/>
      </c>
      <c r="C144" s="195" t="str">
        <f>IF('Dépenses rémunération au réel'!$C144="","",'Dépenses rémunération au réel'!$C144)</f>
        <v/>
      </c>
      <c r="D144" s="196" t="str">
        <f>IF('Dépenses rémunération au réel'!$D144="","",'Dépenses rémunération au réel'!$D144)</f>
        <v/>
      </c>
      <c r="E144" s="118" t="str">
        <f>IF('Dépenses rémunération au réel'!$E144="","",'Dépenses rémunération au réel'!$E144)</f>
        <v/>
      </c>
      <c r="F144" s="118" t="str">
        <f>IF('Dépenses rémunération au réel'!$F144="","",'Dépenses rémunération au réel'!$F144)</f>
        <v/>
      </c>
      <c r="G144" s="118" t="str">
        <f>IF('Dépenses rémunération au réel'!$G144="","",'Dépenses rémunération au réel'!$G144)</f>
        <v/>
      </c>
      <c r="H144" s="282" t="str">
        <f>IF('Dépenses rémunération au réel'!$H144="","",'Dépenses rémunération au réel'!$H144)</f>
        <v/>
      </c>
      <c r="I144" s="282" t="str">
        <f>IF('Dépenses rémunération au réel'!$I144="","",'Dépenses rémunération au réel'!$I144)</f>
        <v/>
      </c>
      <c r="J144" s="131" t="str">
        <f>IF('Dépenses rémunération au réel'!$J144="","",'Dépenses rémunération au réel'!$J144)</f>
        <v/>
      </c>
      <c r="K144" s="181" t="str">
        <f>IF('Dépenses rémunération au réel'!$K144="","",'Dépenses rémunération au réel'!$K144)</f>
        <v/>
      </c>
      <c r="L144" s="189" t="str">
        <f>IF('Dépenses rémunération au réel'!$L144="","",'Dépenses rémunération au réel'!$L144)</f>
        <v/>
      </c>
      <c r="M144" s="204" t="str">
        <f>IF('Dépenses rémunération au réel'!$M144=0,"",'Dépenses rémunération au réel'!$M144)</f>
        <v/>
      </c>
      <c r="N144" s="180"/>
      <c r="O144" s="323" t="str">
        <f t="shared" si="15"/>
        <v/>
      </c>
      <c r="P144" s="323" t="str">
        <f t="shared" si="16"/>
        <v/>
      </c>
      <c r="Q144" s="180"/>
      <c r="R144" s="325"/>
      <c r="S144" s="325"/>
      <c r="T144" s="132" t="str">
        <f t="shared" si="17"/>
        <v/>
      </c>
      <c r="U144" s="342"/>
      <c r="V144" s="182"/>
      <c r="W144" s="709" t="str">
        <f t="shared" si="13"/>
        <v/>
      </c>
      <c r="X144" s="198" t="str">
        <f t="shared" si="18"/>
        <v/>
      </c>
      <c r="Y144" s="710" t="str">
        <f>IF(AND(OR(N144="KO",M144&lt;&gt;""),OR(N144="",O144="",P144="")),Listes!$A$68,IF(AND(M144&lt;T144,V144=""),Listes!$A$70,IF(AND(M144&lt;&gt;"",T144&lt;M144,U144=""),Listes!$A$72,IF(AND(Z144="",OR(N144&lt;&gt;"",O144&lt;&gt;"",P144&lt;&gt;"",Q144&lt;&gt;"",R144&lt;&gt;"",S144&lt;&gt;"")),Listes!$A$73,""))))</f>
        <v/>
      </c>
      <c r="Z144" s="277"/>
      <c r="AA144" s="146">
        <f t="shared" si="14"/>
        <v>0</v>
      </c>
    </row>
    <row r="145" spans="1:27" ht="16.149999999999999" customHeight="1" x14ac:dyDescent="0.25">
      <c r="A145" s="121">
        <v>139</v>
      </c>
      <c r="B145" s="195" t="str">
        <f>IF('Dépenses rémunération au réel'!$B145="","",'Dépenses rémunération au réel'!$B145)</f>
        <v/>
      </c>
      <c r="C145" s="195" t="str">
        <f>IF('Dépenses rémunération au réel'!$C145="","",'Dépenses rémunération au réel'!$C145)</f>
        <v/>
      </c>
      <c r="D145" s="196" t="str">
        <f>IF('Dépenses rémunération au réel'!$D145="","",'Dépenses rémunération au réel'!$D145)</f>
        <v/>
      </c>
      <c r="E145" s="118" t="str">
        <f>IF('Dépenses rémunération au réel'!$E145="","",'Dépenses rémunération au réel'!$E145)</f>
        <v/>
      </c>
      <c r="F145" s="118" t="str">
        <f>IF('Dépenses rémunération au réel'!$F145="","",'Dépenses rémunération au réel'!$F145)</f>
        <v/>
      </c>
      <c r="G145" s="118" t="str">
        <f>IF('Dépenses rémunération au réel'!$G145="","",'Dépenses rémunération au réel'!$G145)</f>
        <v/>
      </c>
      <c r="H145" s="282" t="str">
        <f>IF('Dépenses rémunération au réel'!$H145="","",'Dépenses rémunération au réel'!$H145)</f>
        <v/>
      </c>
      <c r="I145" s="282" t="str">
        <f>IF('Dépenses rémunération au réel'!$I145="","",'Dépenses rémunération au réel'!$I145)</f>
        <v/>
      </c>
      <c r="J145" s="131" t="str">
        <f>IF('Dépenses rémunération au réel'!$J145="","",'Dépenses rémunération au réel'!$J145)</f>
        <v/>
      </c>
      <c r="K145" s="181" t="str">
        <f>IF('Dépenses rémunération au réel'!$K145="","",'Dépenses rémunération au réel'!$K145)</f>
        <v/>
      </c>
      <c r="L145" s="189" t="str">
        <f>IF('Dépenses rémunération au réel'!$L145="","",'Dépenses rémunération au réel'!$L145)</f>
        <v/>
      </c>
      <c r="M145" s="204" t="str">
        <f>IF('Dépenses rémunération au réel'!$M145=0,"",'Dépenses rémunération au réel'!$M145)</f>
        <v/>
      </c>
      <c r="N145" s="180"/>
      <c r="O145" s="323" t="str">
        <f t="shared" si="15"/>
        <v/>
      </c>
      <c r="P145" s="323" t="str">
        <f t="shared" si="16"/>
        <v/>
      </c>
      <c r="Q145" s="180"/>
      <c r="R145" s="325"/>
      <c r="S145" s="325"/>
      <c r="T145" s="132" t="str">
        <f t="shared" si="17"/>
        <v/>
      </c>
      <c r="U145" s="342"/>
      <c r="V145" s="182"/>
      <c r="W145" s="709" t="str">
        <f t="shared" si="13"/>
        <v/>
      </c>
      <c r="X145" s="198" t="str">
        <f t="shared" si="18"/>
        <v/>
      </c>
      <c r="Y145" s="710" t="str">
        <f>IF(AND(OR(N145="KO",M145&lt;&gt;""),OR(N145="",O145="",P145="")),Listes!$A$68,IF(AND(M145&lt;T145,V145=""),Listes!$A$70,IF(AND(M145&lt;&gt;"",T145&lt;M145,U145=""),Listes!$A$72,IF(AND(Z145="",OR(N145&lt;&gt;"",O145&lt;&gt;"",P145&lt;&gt;"",Q145&lt;&gt;"",R145&lt;&gt;"",S145&lt;&gt;"")),Listes!$A$73,""))))</f>
        <v/>
      </c>
      <c r="Z145" s="277"/>
      <c r="AA145" s="146">
        <f t="shared" si="14"/>
        <v>0</v>
      </c>
    </row>
    <row r="146" spans="1:27" ht="16.149999999999999" customHeight="1" x14ac:dyDescent="0.25">
      <c r="A146" s="121">
        <v>140</v>
      </c>
      <c r="B146" s="195" t="str">
        <f>IF('Dépenses rémunération au réel'!$B146="","",'Dépenses rémunération au réel'!$B146)</f>
        <v/>
      </c>
      <c r="C146" s="195" t="str">
        <f>IF('Dépenses rémunération au réel'!$C146="","",'Dépenses rémunération au réel'!$C146)</f>
        <v/>
      </c>
      <c r="D146" s="196" t="str">
        <f>IF('Dépenses rémunération au réel'!$D146="","",'Dépenses rémunération au réel'!$D146)</f>
        <v/>
      </c>
      <c r="E146" s="118" t="str">
        <f>IF('Dépenses rémunération au réel'!$E146="","",'Dépenses rémunération au réel'!$E146)</f>
        <v/>
      </c>
      <c r="F146" s="118" t="str">
        <f>IF('Dépenses rémunération au réel'!$F146="","",'Dépenses rémunération au réel'!$F146)</f>
        <v/>
      </c>
      <c r="G146" s="118" t="str">
        <f>IF('Dépenses rémunération au réel'!$G146="","",'Dépenses rémunération au réel'!$G146)</f>
        <v/>
      </c>
      <c r="H146" s="282" t="str">
        <f>IF('Dépenses rémunération au réel'!$H146="","",'Dépenses rémunération au réel'!$H146)</f>
        <v/>
      </c>
      <c r="I146" s="282" t="str">
        <f>IF('Dépenses rémunération au réel'!$I146="","",'Dépenses rémunération au réel'!$I146)</f>
        <v/>
      </c>
      <c r="J146" s="131" t="str">
        <f>IF('Dépenses rémunération au réel'!$J146="","",'Dépenses rémunération au réel'!$J146)</f>
        <v/>
      </c>
      <c r="K146" s="181" t="str">
        <f>IF('Dépenses rémunération au réel'!$K146="","",'Dépenses rémunération au réel'!$K146)</f>
        <v/>
      </c>
      <c r="L146" s="189" t="str">
        <f>IF('Dépenses rémunération au réel'!$L146="","",'Dépenses rémunération au réel'!$L146)</f>
        <v/>
      </c>
      <c r="M146" s="204" t="str">
        <f>IF('Dépenses rémunération au réel'!$M146=0,"",'Dépenses rémunération au réel'!$M146)</f>
        <v/>
      </c>
      <c r="N146" s="180"/>
      <c r="O146" s="323" t="str">
        <f t="shared" si="15"/>
        <v/>
      </c>
      <c r="P146" s="323" t="str">
        <f t="shared" si="16"/>
        <v/>
      </c>
      <c r="Q146" s="180"/>
      <c r="R146" s="325"/>
      <c r="S146" s="325"/>
      <c r="T146" s="132" t="str">
        <f t="shared" si="17"/>
        <v/>
      </c>
      <c r="U146" s="342"/>
      <c r="V146" s="182"/>
      <c r="W146" s="709" t="str">
        <f t="shared" si="13"/>
        <v/>
      </c>
      <c r="X146" s="198" t="str">
        <f t="shared" si="18"/>
        <v/>
      </c>
      <c r="Y146" s="710" t="str">
        <f>IF(AND(OR(N146="KO",M146&lt;&gt;""),OR(N146="",O146="",P146="")),Listes!$A$68,IF(AND(M146&lt;T146,V146=""),Listes!$A$70,IF(AND(M146&lt;&gt;"",T146&lt;M146,U146=""),Listes!$A$72,IF(AND(Z146="",OR(N146&lt;&gt;"",O146&lt;&gt;"",P146&lt;&gt;"",Q146&lt;&gt;"",R146&lt;&gt;"",S146&lt;&gt;"")),Listes!$A$73,""))))</f>
        <v/>
      </c>
      <c r="Z146" s="277"/>
      <c r="AA146" s="146">
        <f t="shared" si="14"/>
        <v>0</v>
      </c>
    </row>
    <row r="147" spans="1:27" ht="16.149999999999999" customHeight="1" x14ac:dyDescent="0.25">
      <c r="A147" s="121">
        <v>141</v>
      </c>
      <c r="B147" s="195" t="str">
        <f>IF('Dépenses rémunération au réel'!$B147="","",'Dépenses rémunération au réel'!$B147)</f>
        <v/>
      </c>
      <c r="C147" s="195" t="str">
        <f>IF('Dépenses rémunération au réel'!$C147="","",'Dépenses rémunération au réel'!$C147)</f>
        <v/>
      </c>
      <c r="D147" s="196" t="str">
        <f>IF('Dépenses rémunération au réel'!$D147="","",'Dépenses rémunération au réel'!$D147)</f>
        <v/>
      </c>
      <c r="E147" s="118" t="str">
        <f>IF('Dépenses rémunération au réel'!$E147="","",'Dépenses rémunération au réel'!$E147)</f>
        <v/>
      </c>
      <c r="F147" s="118" t="str">
        <f>IF('Dépenses rémunération au réel'!$F147="","",'Dépenses rémunération au réel'!$F147)</f>
        <v/>
      </c>
      <c r="G147" s="118" t="str">
        <f>IF('Dépenses rémunération au réel'!$G147="","",'Dépenses rémunération au réel'!$G147)</f>
        <v/>
      </c>
      <c r="H147" s="282" t="str">
        <f>IF('Dépenses rémunération au réel'!$H147="","",'Dépenses rémunération au réel'!$H147)</f>
        <v/>
      </c>
      <c r="I147" s="282" t="str">
        <f>IF('Dépenses rémunération au réel'!$I147="","",'Dépenses rémunération au réel'!$I147)</f>
        <v/>
      </c>
      <c r="J147" s="131" t="str">
        <f>IF('Dépenses rémunération au réel'!$J147="","",'Dépenses rémunération au réel'!$J147)</f>
        <v/>
      </c>
      <c r="K147" s="181" t="str">
        <f>IF('Dépenses rémunération au réel'!$K147="","",'Dépenses rémunération au réel'!$K147)</f>
        <v/>
      </c>
      <c r="L147" s="189" t="str">
        <f>IF('Dépenses rémunération au réel'!$L147="","",'Dépenses rémunération au réel'!$L147)</f>
        <v/>
      </c>
      <c r="M147" s="204" t="str">
        <f>IF('Dépenses rémunération au réel'!$M147=0,"",'Dépenses rémunération au réel'!$M147)</f>
        <v/>
      </c>
      <c r="N147" s="180"/>
      <c r="O147" s="323" t="str">
        <f t="shared" si="15"/>
        <v/>
      </c>
      <c r="P147" s="323" t="str">
        <f t="shared" si="16"/>
        <v/>
      </c>
      <c r="Q147" s="180"/>
      <c r="R147" s="325"/>
      <c r="S147" s="325"/>
      <c r="T147" s="132" t="str">
        <f t="shared" si="17"/>
        <v/>
      </c>
      <c r="U147" s="342"/>
      <c r="V147" s="182"/>
      <c r="W147" s="709" t="str">
        <f t="shared" si="13"/>
        <v/>
      </c>
      <c r="X147" s="198" t="str">
        <f t="shared" si="18"/>
        <v/>
      </c>
      <c r="Y147" s="710" t="str">
        <f>IF(AND(OR(N147="KO",M147&lt;&gt;""),OR(N147="",O147="",P147="")),Listes!$A$68,IF(AND(M147&lt;T147,V147=""),Listes!$A$70,IF(AND(M147&lt;&gt;"",T147&lt;M147,U147=""),Listes!$A$72,IF(AND(Z147="",OR(N147&lt;&gt;"",O147&lt;&gt;"",P147&lt;&gt;"",Q147&lt;&gt;"",R147&lt;&gt;"",S147&lt;&gt;"")),Listes!$A$73,""))))</f>
        <v/>
      </c>
      <c r="Z147" s="277"/>
      <c r="AA147" s="146">
        <f t="shared" si="14"/>
        <v>0</v>
      </c>
    </row>
    <row r="148" spans="1:27" ht="16.149999999999999" customHeight="1" x14ac:dyDescent="0.25">
      <c r="A148" s="121">
        <v>142</v>
      </c>
      <c r="B148" s="195" t="str">
        <f>IF('Dépenses rémunération au réel'!$B148="","",'Dépenses rémunération au réel'!$B148)</f>
        <v/>
      </c>
      <c r="C148" s="195" t="str">
        <f>IF('Dépenses rémunération au réel'!$C148="","",'Dépenses rémunération au réel'!$C148)</f>
        <v/>
      </c>
      <c r="D148" s="196" t="str">
        <f>IF('Dépenses rémunération au réel'!$D148="","",'Dépenses rémunération au réel'!$D148)</f>
        <v/>
      </c>
      <c r="E148" s="118" t="str">
        <f>IF('Dépenses rémunération au réel'!$E148="","",'Dépenses rémunération au réel'!$E148)</f>
        <v/>
      </c>
      <c r="F148" s="118" t="str">
        <f>IF('Dépenses rémunération au réel'!$F148="","",'Dépenses rémunération au réel'!$F148)</f>
        <v/>
      </c>
      <c r="G148" s="118" t="str">
        <f>IF('Dépenses rémunération au réel'!$G148="","",'Dépenses rémunération au réel'!$G148)</f>
        <v/>
      </c>
      <c r="H148" s="282" t="str">
        <f>IF('Dépenses rémunération au réel'!$H148="","",'Dépenses rémunération au réel'!$H148)</f>
        <v/>
      </c>
      <c r="I148" s="282" t="str">
        <f>IF('Dépenses rémunération au réel'!$I148="","",'Dépenses rémunération au réel'!$I148)</f>
        <v/>
      </c>
      <c r="J148" s="131" t="str">
        <f>IF('Dépenses rémunération au réel'!$J148="","",'Dépenses rémunération au réel'!$J148)</f>
        <v/>
      </c>
      <c r="K148" s="181" t="str">
        <f>IF('Dépenses rémunération au réel'!$K148="","",'Dépenses rémunération au réel'!$K148)</f>
        <v/>
      </c>
      <c r="L148" s="189" t="str">
        <f>IF('Dépenses rémunération au réel'!$L148="","",'Dépenses rémunération au réel'!$L148)</f>
        <v/>
      </c>
      <c r="M148" s="204" t="str">
        <f>IF('Dépenses rémunération au réel'!$M148=0,"",'Dépenses rémunération au réel'!$M148)</f>
        <v/>
      </c>
      <c r="N148" s="180"/>
      <c r="O148" s="323" t="str">
        <f t="shared" si="15"/>
        <v/>
      </c>
      <c r="P148" s="323" t="str">
        <f t="shared" si="16"/>
        <v/>
      </c>
      <c r="Q148" s="180"/>
      <c r="R148" s="325"/>
      <c r="S148" s="325"/>
      <c r="T148" s="132" t="str">
        <f t="shared" si="17"/>
        <v/>
      </c>
      <c r="U148" s="342"/>
      <c r="V148" s="182"/>
      <c r="W148" s="709" t="str">
        <f t="shared" si="13"/>
        <v/>
      </c>
      <c r="X148" s="198" t="str">
        <f t="shared" si="18"/>
        <v/>
      </c>
      <c r="Y148" s="710" t="str">
        <f>IF(AND(OR(N148="KO",M148&lt;&gt;""),OR(N148="",O148="",P148="")),Listes!$A$68,IF(AND(M148&lt;T148,V148=""),Listes!$A$70,IF(AND(M148&lt;&gt;"",T148&lt;M148,U148=""),Listes!$A$72,IF(AND(Z148="",OR(N148&lt;&gt;"",O148&lt;&gt;"",P148&lt;&gt;"",Q148&lt;&gt;"",R148&lt;&gt;"",S148&lt;&gt;"")),Listes!$A$73,""))))</f>
        <v/>
      </c>
      <c r="Z148" s="277"/>
      <c r="AA148" s="146">
        <f t="shared" si="14"/>
        <v>0</v>
      </c>
    </row>
    <row r="149" spans="1:27" ht="16.149999999999999" customHeight="1" x14ac:dyDescent="0.25">
      <c r="A149" s="121">
        <v>143</v>
      </c>
      <c r="B149" s="195" t="str">
        <f>IF('Dépenses rémunération au réel'!$B149="","",'Dépenses rémunération au réel'!$B149)</f>
        <v/>
      </c>
      <c r="C149" s="195" t="str">
        <f>IF('Dépenses rémunération au réel'!$C149="","",'Dépenses rémunération au réel'!$C149)</f>
        <v/>
      </c>
      <c r="D149" s="196" t="str">
        <f>IF('Dépenses rémunération au réel'!$D149="","",'Dépenses rémunération au réel'!$D149)</f>
        <v/>
      </c>
      <c r="E149" s="118" t="str">
        <f>IF('Dépenses rémunération au réel'!$E149="","",'Dépenses rémunération au réel'!$E149)</f>
        <v/>
      </c>
      <c r="F149" s="118" t="str">
        <f>IF('Dépenses rémunération au réel'!$F149="","",'Dépenses rémunération au réel'!$F149)</f>
        <v/>
      </c>
      <c r="G149" s="118" t="str">
        <f>IF('Dépenses rémunération au réel'!$G149="","",'Dépenses rémunération au réel'!$G149)</f>
        <v/>
      </c>
      <c r="H149" s="282" t="str">
        <f>IF('Dépenses rémunération au réel'!$H149="","",'Dépenses rémunération au réel'!$H149)</f>
        <v/>
      </c>
      <c r="I149" s="282" t="str">
        <f>IF('Dépenses rémunération au réel'!$I149="","",'Dépenses rémunération au réel'!$I149)</f>
        <v/>
      </c>
      <c r="J149" s="131" t="str">
        <f>IF('Dépenses rémunération au réel'!$J149="","",'Dépenses rémunération au réel'!$J149)</f>
        <v/>
      </c>
      <c r="K149" s="181" t="str">
        <f>IF('Dépenses rémunération au réel'!$K149="","",'Dépenses rémunération au réel'!$K149)</f>
        <v/>
      </c>
      <c r="L149" s="189" t="str">
        <f>IF('Dépenses rémunération au réel'!$L149="","",'Dépenses rémunération au réel'!$L149)</f>
        <v/>
      </c>
      <c r="M149" s="204" t="str">
        <f>IF('Dépenses rémunération au réel'!$M149=0,"",'Dépenses rémunération au réel'!$M149)</f>
        <v/>
      </c>
      <c r="N149" s="180"/>
      <c r="O149" s="323" t="str">
        <f t="shared" si="15"/>
        <v/>
      </c>
      <c r="P149" s="323" t="str">
        <f t="shared" si="16"/>
        <v/>
      </c>
      <c r="Q149" s="180"/>
      <c r="R149" s="325"/>
      <c r="S149" s="325"/>
      <c r="T149" s="132" t="str">
        <f t="shared" si="17"/>
        <v/>
      </c>
      <c r="U149" s="342"/>
      <c r="V149" s="182"/>
      <c r="W149" s="709" t="str">
        <f t="shared" si="13"/>
        <v/>
      </c>
      <c r="X149" s="198" t="str">
        <f t="shared" si="18"/>
        <v/>
      </c>
      <c r="Y149" s="710" t="str">
        <f>IF(AND(OR(N149="KO",M149&lt;&gt;""),OR(N149="",O149="",P149="")),Listes!$A$68,IF(AND(M149&lt;T149,V149=""),Listes!$A$70,IF(AND(M149&lt;&gt;"",T149&lt;M149,U149=""),Listes!$A$72,IF(AND(Z149="",OR(N149&lt;&gt;"",O149&lt;&gt;"",P149&lt;&gt;"",Q149&lt;&gt;"",R149&lt;&gt;"",S149&lt;&gt;"")),Listes!$A$73,""))))</f>
        <v/>
      </c>
      <c r="Z149" s="277"/>
      <c r="AA149" s="146">
        <f t="shared" si="14"/>
        <v>0</v>
      </c>
    </row>
    <row r="150" spans="1:27" ht="16.149999999999999" customHeight="1" x14ac:dyDescent="0.25">
      <c r="A150" s="121">
        <v>144</v>
      </c>
      <c r="B150" s="195" t="str">
        <f>IF('Dépenses rémunération au réel'!$B150="","",'Dépenses rémunération au réel'!$B150)</f>
        <v/>
      </c>
      <c r="C150" s="195" t="str">
        <f>IF('Dépenses rémunération au réel'!$C150="","",'Dépenses rémunération au réel'!$C150)</f>
        <v/>
      </c>
      <c r="D150" s="196" t="str">
        <f>IF('Dépenses rémunération au réel'!$D150="","",'Dépenses rémunération au réel'!$D150)</f>
        <v/>
      </c>
      <c r="E150" s="118" t="str">
        <f>IF('Dépenses rémunération au réel'!$E150="","",'Dépenses rémunération au réel'!$E150)</f>
        <v/>
      </c>
      <c r="F150" s="118" t="str">
        <f>IF('Dépenses rémunération au réel'!$F150="","",'Dépenses rémunération au réel'!$F150)</f>
        <v/>
      </c>
      <c r="G150" s="118" t="str">
        <f>IF('Dépenses rémunération au réel'!$G150="","",'Dépenses rémunération au réel'!$G150)</f>
        <v/>
      </c>
      <c r="H150" s="282" t="str">
        <f>IF('Dépenses rémunération au réel'!$H150="","",'Dépenses rémunération au réel'!$H150)</f>
        <v/>
      </c>
      <c r="I150" s="282" t="str">
        <f>IF('Dépenses rémunération au réel'!$I150="","",'Dépenses rémunération au réel'!$I150)</f>
        <v/>
      </c>
      <c r="J150" s="131" t="str">
        <f>IF('Dépenses rémunération au réel'!$J150="","",'Dépenses rémunération au réel'!$J150)</f>
        <v/>
      </c>
      <c r="K150" s="181" t="str">
        <f>IF('Dépenses rémunération au réel'!$K150="","",'Dépenses rémunération au réel'!$K150)</f>
        <v/>
      </c>
      <c r="L150" s="189" t="str">
        <f>IF('Dépenses rémunération au réel'!$L150="","",'Dépenses rémunération au réel'!$L150)</f>
        <v/>
      </c>
      <c r="M150" s="204" t="str">
        <f>IF('Dépenses rémunération au réel'!$M150=0,"",'Dépenses rémunération au réel'!$M150)</f>
        <v/>
      </c>
      <c r="N150" s="180"/>
      <c r="O150" s="323" t="str">
        <f t="shared" si="15"/>
        <v/>
      </c>
      <c r="P150" s="323" t="str">
        <f t="shared" si="16"/>
        <v/>
      </c>
      <c r="Q150" s="180"/>
      <c r="R150" s="325"/>
      <c r="S150" s="325"/>
      <c r="T150" s="132" t="str">
        <f t="shared" si="17"/>
        <v/>
      </c>
      <c r="U150" s="342"/>
      <c r="V150" s="182"/>
      <c r="W150" s="709" t="str">
        <f t="shared" si="13"/>
        <v/>
      </c>
      <c r="X150" s="198" t="str">
        <f t="shared" si="18"/>
        <v/>
      </c>
      <c r="Y150" s="710" t="str">
        <f>IF(AND(OR(N150="KO",M150&lt;&gt;""),OR(N150="",O150="",P150="")),Listes!$A$68,IF(AND(M150&lt;T150,V150=""),Listes!$A$70,IF(AND(M150&lt;&gt;"",T150&lt;M150,U150=""),Listes!$A$72,IF(AND(Z150="",OR(N150&lt;&gt;"",O150&lt;&gt;"",P150&lt;&gt;"",Q150&lt;&gt;"",R150&lt;&gt;"",S150&lt;&gt;"")),Listes!$A$73,""))))</f>
        <v/>
      </c>
      <c r="Z150" s="277"/>
      <c r="AA150" s="146">
        <f t="shared" si="14"/>
        <v>0</v>
      </c>
    </row>
    <row r="151" spans="1:27" ht="16.149999999999999" customHeight="1" x14ac:dyDescent="0.25">
      <c r="A151" s="121">
        <v>145</v>
      </c>
      <c r="B151" s="195" t="str">
        <f>IF('Dépenses rémunération au réel'!$B151="","",'Dépenses rémunération au réel'!$B151)</f>
        <v/>
      </c>
      <c r="C151" s="195" t="str">
        <f>IF('Dépenses rémunération au réel'!$C151="","",'Dépenses rémunération au réel'!$C151)</f>
        <v/>
      </c>
      <c r="D151" s="196" t="str">
        <f>IF('Dépenses rémunération au réel'!$D151="","",'Dépenses rémunération au réel'!$D151)</f>
        <v/>
      </c>
      <c r="E151" s="118" t="str">
        <f>IF('Dépenses rémunération au réel'!$E151="","",'Dépenses rémunération au réel'!$E151)</f>
        <v/>
      </c>
      <c r="F151" s="118" t="str">
        <f>IF('Dépenses rémunération au réel'!$F151="","",'Dépenses rémunération au réel'!$F151)</f>
        <v/>
      </c>
      <c r="G151" s="118" t="str">
        <f>IF('Dépenses rémunération au réel'!$G151="","",'Dépenses rémunération au réel'!$G151)</f>
        <v/>
      </c>
      <c r="H151" s="282" t="str">
        <f>IF('Dépenses rémunération au réel'!$H151="","",'Dépenses rémunération au réel'!$H151)</f>
        <v/>
      </c>
      <c r="I151" s="282" t="str">
        <f>IF('Dépenses rémunération au réel'!$I151="","",'Dépenses rémunération au réel'!$I151)</f>
        <v/>
      </c>
      <c r="J151" s="131" t="str">
        <f>IF('Dépenses rémunération au réel'!$J151="","",'Dépenses rémunération au réel'!$J151)</f>
        <v/>
      </c>
      <c r="K151" s="181" t="str">
        <f>IF('Dépenses rémunération au réel'!$K151="","",'Dépenses rémunération au réel'!$K151)</f>
        <v/>
      </c>
      <c r="L151" s="189" t="str">
        <f>IF('Dépenses rémunération au réel'!$L151="","",'Dépenses rémunération au réel'!$L151)</f>
        <v/>
      </c>
      <c r="M151" s="204" t="str">
        <f>IF('Dépenses rémunération au réel'!$M151=0,"",'Dépenses rémunération au réel'!$M151)</f>
        <v/>
      </c>
      <c r="N151" s="180"/>
      <c r="O151" s="323" t="str">
        <f t="shared" si="15"/>
        <v/>
      </c>
      <c r="P151" s="323" t="str">
        <f t="shared" si="16"/>
        <v/>
      </c>
      <c r="Q151" s="180"/>
      <c r="R151" s="325"/>
      <c r="S151" s="325"/>
      <c r="T151" s="132" t="str">
        <f t="shared" si="17"/>
        <v/>
      </c>
      <c r="U151" s="342"/>
      <c r="V151" s="182"/>
      <c r="W151" s="709" t="str">
        <f t="shared" si="13"/>
        <v/>
      </c>
      <c r="X151" s="198" t="str">
        <f t="shared" si="18"/>
        <v/>
      </c>
      <c r="Y151" s="710" t="str">
        <f>IF(AND(OR(N151="KO",M151&lt;&gt;""),OR(N151="",O151="",P151="")),Listes!$A$68,IF(AND(M151&lt;T151,V151=""),Listes!$A$70,IF(AND(M151&lt;&gt;"",T151&lt;M151,U151=""),Listes!$A$72,IF(AND(Z151="",OR(N151&lt;&gt;"",O151&lt;&gt;"",P151&lt;&gt;"",Q151&lt;&gt;"",R151&lt;&gt;"",S151&lt;&gt;"")),Listes!$A$73,""))))</f>
        <v/>
      </c>
      <c r="Z151" s="277"/>
      <c r="AA151" s="146">
        <f t="shared" si="14"/>
        <v>0</v>
      </c>
    </row>
    <row r="152" spans="1:27" ht="16.149999999999999" customHeight="1" x14ac:dyDescent="0.25">
      <c r="A152" s="121">
        <v>146</v>
      </c>
      <c r="B152" s="195" t="str">
        <f>IF('Dépenses rémunération au réel'!$B152="","",'Dépenses rémunération au réel'!$B152)</f>
        <v/>
      </c>
      <c r="C152" s="195" t="str">
        <f>IF('Dépenses rémunération au réel'!$C152="","",'Dépenses rémunération au réel'!$C152)</f>
        <v/>
      </c>
      <c r="D152" s="196" t="str">
        <f>IF('Dépenses rémunération au réel'!$D152="","",'Dépenses rémunération au réel'!$D152)</f>
        <v/>
      </c>
      <c r="E152" s="118" t="str">
        <f>IF('Dépenses rémunération au réel'!$E152="","",'Dépenses rémunération au réel'!$E152)</f>
        <v/>
      </c>
      <c r="F152" s="118" t="str">
        <f>IF('Dépenses rémunération au réel'!$F152="","",'Dépenses rémunération au réel'!$F152)</f>
        <v/>
      </c>
      <c r="G152" s="118" t="str">
        <f>IF('Dépenses rémunération au réel'!$G152="","",'Dépenses rémunération au réel'!$G152)</f>
        <v/>
      </c>
      <c r="H152" s="282" t="str">
        <f>IF('Dépenses rémunération au réel'!$H152="","",'Dépenses rémunération au réel'!$H152)</f>
        <v/>
      </c>
      <c r="I152" s="282" t="str">
        <f>IF('Dépenses rémunération au réel'!$I152="","",'Dépenses rémunération au réel'!$I152)</f>
        <v/>
      </c>
      <c r="J152" s="131" t="str">
        <f>IF('Dépenses rémunération au réel'!$J152="","",'Dépenses rémunération au réel'!$J152)</f>
        <v/>
      </c>
      <c r="K152" s="181" t="str">
        <f>IF('Dépenses rémunération au réel'!$K152="","",'Dépenses rémunération au réel'!$K152)</f>
        <v/>
      </c>
      <c r="L152" s="189" t="str">
        <f>IF('Dépenses rémunération au réel'!$L152="","",'Dépenses rémunération au réel'!$L152)</f>
        <v/>
      </c>
      <c r="M152" s="204" t="str">
        <f>IF('Dépenses rémunération au réel'!$M152=0,"",'Dépenses rémunération au réel'!$M152)</f>
        <v/>
      </c>
      <c r="N152" s="180"/>
      <c r="O152" s="323" t="str">
        <f t="shared" si="15"/>
        <v/>
      </c>
      <c r="P152" s="323" t="str">
        <f t="shared" si="16"/>
        <v/>
      </c>
      <c r="Q152" s="180"/>
      <c r="R152" s="325"/>
      <c r="S152" s="325"/>
      <c r="T152" s="132" t="str">
        <f t="shared" si="17"/>
        <v/>
      </c>
      <c r="U152" s="342"/>
      <c r="V152" s="182"/>
      <c r="W152" s="709" t="str">
        <f t="shared" si="13"/>
        <v/>
      </c>
      <c r="X152" s="198" t="str">
        <f t="shared" si="18"/>
        <v/>
      </c>
      <c r="Y152" s="710" t="str">
        <f>IF(AND(OR(N152="KO",M152&lt;&gt;""),OR(N152="",O152="",P152="")),Listes!$A$68,IF(AND(M152&lt;T152,V152=""),Listes!$A$70,IF(AND(M152&lt;&gt;"",T152&lt;M152,U152=""),Listes!$A$72,IF(AND(Z152="",OR(N152&lt;&gt;"",O152&lt;&gt;"",P152&lt;&gt;"",Q152&lt;&gt;"",R152&lt;&gt;"",S152&lt;&gt;"")),Listes!$A$73,""))))</f>
        <v/>
      </c>
      <c r="Z152" s="277"/>
      <c r="AA152" s="146">
        <f t="shared" si="14"/>
        <v>0</v>
      </c>
    </row>
    <row r="153" spans="1:27" ht="16.149999999999999" customHeight="1" x14ac:dyDescent="0.25">
      <c r="A153" s="121">
        <v>147</v>
      </c>
      <c r="B153" s="195" t="str">
        <f>IF('Dépenses rémunération au réel'!$B153="","",'Dépenses rémunération au réel'!$B153)</f>
        <v/>
      </c>
      <c r="C153" s="195" t="str">
        <f>IF('Dépenses rémunération au réel'!$C153="","",'Dépenses rémunération au réel'!$C153)</f>
        <v/>
      </c>
      <c r="D153" s="196" t="str">
        <f>IF('Dépenses rémunération au réel'!$D153="","",'Dépenses rémunération au réel'!$D153)</f>
        <v/>
      </c>
      <c r="E153" s="118" t="str">
        <f>IF('Dépenses rémunération au réel'!$E153="","",'Dépenses rémunération au réel'!$E153)</f>
        <v/>
      </c>
      <c r="F153" s="118" t="str">
        <f>IF('Dépenses rémunération au réel'!$F153="","",'Dépenses rémunération au réel'!$F153)</f>
        <v/>
      </c>
      <c r="G153" s="118" t="str">
        <f>IF('Dépenses rémunération au réel'!$G153="","",'Dépenses rémunération au réel'!$G153)</f>
        <v/>
      </c>
      <c r="H153" s="282" t="str">
        <f>IF('Dépenses rémunération au réel'!$H153="","",'Dépenses rémunération au réel'!$H153)</f>
        <v/>
      </c>
      <c r="I153" s="282" t="str">
        <f>IF('Dépenses rémunération au réel'!$I153="","",'Dépenses rémunération au réel'!$I153)</f>
        <v/>
      </c>
      <c r="J153" s="131" t="str">
        <f>IF('Dépenses rémunération au réel'!$J153="","",'Dépenses rémunération au réel'!$J153)</f>
        <v/>
      </c>
      <c r="K153" s="181" t="str">
        <f>IF('Dépenses rémunération au réel'!$K153="","",'Dépenses rémunération au réel'!$K153)</f>
        <v/>
      </c>
      <c r="L153" s="189" t="str">
        <f>IF('Dépenses rémunération au réel'!$L153="","",'Dépenses rémunération au réel'!$L153)</f>
        <v/>
      </c>
      <c r="M153" s="204" t="str">
        <f>IF('Dépenses rémunération au réel'!$M153=0,"",'Dépenses rémunération au réel'!$M153)</f>
        <v/>
      </c>
      <c r="N153" s="180"/>
      <c r="O153" s="323" t="str">
        <f t="shared" si="15"/>
        <v/>
      </c>
      <c r="P153" s="323" t="str">
        <f t="shared" si="16"/>
        <v/>
      </c>
      <c r="Q153" s="180"/>
      <c r="R153" s="325"/>
      <c r="S153" s="325"/>
      <c r="T153" s="132" t="str">
        <f t="shared" si="17"/>
        <v/>
      </c>
      <c r="U153" s="342"/>
      <c r="V153" s="182"/>
      <c r="W153" s="709" t="str">
        <f t="shared" si="13"/>
        <v/>
      </c>
      <c r="X153" s="198" t="str">
        <f t="shared" si="18"/>
        <v/>
      </c>
      <c r="Y153" s="710" t="str">
        <f>IF(AND(OR(N153="KO",M153&lt;&gt;""),OR(N153="",O153="",P153="")),Listes!$A$68,IF(AND(M153&lt;T153,V153=""),Listes!$A$70,IF(AND(M153&lt;&gt;"",T153&lt;M153,U153=""),Listes!$A$72,IF(AND(Z153="",OR(N153&lt;&gt;"",O153&lt;&gt;"",P153&lt;&gt;"",Q153&lt;&gt;"",R153&lt;&gt;"",S153&lt;&gt;"")),Listes!$A$73,""))))</f>
        <v/>
      </c>
      <c r="Z153" s="277"/>
      <c r="AA153" s="146">
        <f t="shared" si="14"/>
        <v>0</v>
      </c>
    </row>
    <row r="154" spans="1:27" ht="16.149999999999999" customHeight="1" x14ac:dyDescent="0.25">
      <c r="A154" s="121">
        <v>148</v>
      </c>
      <c r="B154" s="195" t="str">
        <f>IF('Dépenses rémunération au réel'!$B154="","",'Dépenses rémunération au réel'!$B154)</f>
        <v/>
      </c>
      <c r="C154" s="195" t="str">
        <f>IF('Dépenses rémunération au réel'!$C154="","",'Dépenses rémunération au réel'!$C154)</f>
        <v/>
      </c>
      <c r="D154" s="196" t="str">
        <f>IF('Dépenses rémunération au réel'!$D154="","",'Dépenses rémunération au réel'!$D154)</f>
        <v/>
      </c>
      <c r="E154" s="118" t="str">
        <f>IF('Dépenses rémunération au réel'!$E154="","",'Dépenses rémunération au réel'!$E154)</f>
        <v/>
      </c>
      <c r="F154" s="118" t="str">
        <f>IF('Dépenses rémunération au réel'!$F154="","",'Dépenses rémunération au réel'!$F154)</f>
        <v/>
      </c>
      <c r="G154" s="118" t="str">
        <f>IF('Dépenses rémunération au réel'!$G154="","",'Dépenses rémunération au réel'!$G154)</f>
        <v/>
      </c>
      <c r="H154" s="282" t="str">
        <f>IF('Dépenses rémunération au réel'!$H154="","",'Dépenses rémunération au réel'!$H154)</f>
        <v/>
      </c>
      <c r="I154" s="282" t="str">
        <f>IF('Dépenses rémunération au réel'!$I154="","",'Dépenses rémunération au réel'!$I154)</f>
        <v/>
      </c>
      <c r="J154" s="131" t="str">
        <f>IF('Dépenses rémunération au réel'!$J154="","",'Dépenses rémunération au réel'!$J154)</f>
        <v/>
      </c>
      <c r="K154" s="181" t="str">
        <f>IF('Dépenses rémunération au réel'!$K154="","",'Dépenses rémunération au réel'!$K154)</f>
        <v/>
      </c>
      <c r="L154" s="189" t="str">
        <f>IF('Dépenses rémunération au réel'!$L154="","",'Dépenses rémunération au réel'!$L154)</f>
        <v/>
      </c>
      <c r="M154" s="204" t="str">
        <f>IF('Dépenses rémunération au réel'!$M154=0,"",'Dépenses rémunération au réel'!$M154)</f>
        <v/>
      </c>
      <c r="N154" s="180"/>
      <c r="O154" s="323" t="str">
        <f t="shared" si="15"/>
        <v/>
      </c>
      <c r="P154" s="323" t="str">
        <f t="shared" si="16"/>
        <v/>
      </c>
      <c r="Q154" s="180"/>
      <c r="R154" s="325"/>
      <c r="S154" s="325"/>
      <c r="T154" s="132" t="str">
        <f t="shared" si="17"/>
        <v/>
      </c>
      <c r="U154" s="342"/>
      <c r="V154" s="182"/>
      <c r="W154" s="709" t="str">
        <f t="shared" si="13"/>
        <v/>
      </c>
      <c r="X154" s="198" t="str">
        <f t="shared" si="18"/>
        <v/>
      </c>
      <c r="Y154" s="710" t="str">
        <f>IF(AND(OR(N154="KO",M154&lt;&gt;""),OR(N154="",O154="",P154="")),Listes!$A$68,IF(AND(M154&lt;T154,V154=""),Listes!$A$70,IF(AND(M154&lt;&gt;"",T154&lt;M154,U154=""),Listes!$A$72,IF(AND(Z154="",OR(N154&lt;&gt;"",O154&lt;&gt;"",P154&lt;&gt;"",Q154&lt;&gt;"",R154&lt;&gt;"",S154&lt;&gt;"")),Listes!$A$73,""))))</f>
        <v/>
      </c>
      <c r="Z154" s="277"/>
      <c r="AA154" s="146">
        <f t="shared" si="14"/>
        <v>0</v>
      </c>
    </row>
    <row r="155" spans="1:27" ht="16.149999999999999" customHeight="1" x14ac:dyDescent="0.25">
      <c r="A155" s="121">
        <v>149</v>
      </c>
      <c r="B155" s="195" t="str">
        <f>IF('Dépenses rémunération au réel'!$B155="","",'Dépenses rémunération au réel'!$B155)</f>
        <v/>
      </c>
      <c r="C155" s="195" t="str">
        <f>IF('Dépenses rémunération au réel'!$C155="","",'Dépenses rémunération au réel'!$C155)</f>
        <v/>
      </c>
      <c r="D155" s="196" t="str">
        <f>IF('Dépenses rémunération au réel'!$D155="","",'Dépenses rémunération au réel'!$D155)</f>
        <v/>
      </c>
      <c r="E155" s="118" t="str">
        <f>IF('Dépenses rémunération au réel'!$E155="","",'Dépenses rémunération au réel'!$E155)</f>
        <v/>
      </c>
      <c r="F155" s="118" t="str">
        <f>IF('Dépenses rémunération au réel'!$F155="","",'Dépenses rémunération au réel'!$F155)</f>
        <v/>
      </c>
      <c r="G155" s="118" t="str">
        <f>IF('Dépenses rémunération au réel'!$G155="","",'Dépenses rémunération au réel'!$G155)</f>
        <v/>
      </c>
      <c r="H155" s="282" t="str">
        <f>IF('Dépenses rémunération au réel'!$H155="","",'Dépenses rémunération au réel'!$H155)</f>
        <v/>
      </c>
      <c r="I155" s="282" t="str">
        <f>IF('Dépenses rémunération au réel'!$I155="","",'Dépenses rémunération au réel'!$I155)</f>
        <v/>
      </c>
      <c r="J155" s="131" t="str">
        <f>IF('Dépenses rémunération au réel'!$J155="","",'Dépenses rémunération au réel'!$J155)</f>
        <v/>
      </c>
      <c r="K155" s="181" t="str">
        <f>IF('Dépenses rémunération au réel'!$K155="","",'Dépenses rémunération au réel'!$K155)</f>
        <v/>
      </c>
      <c r="L155" s="189" t="str">
        <f>IF('Dépenses rémunération au réel'!$L155="","",'Dépenses rémunération au réel'!$L155)</f>
        <v/>
      </c>
      <c r="M155" s="204" t="str">
        <f>IF('Dépenses rémunération au réel'!$M155=0,"",'Dépenses rémunération au réel'!$M155)</f>
        <v/>
      </c>
      <c r="N155" s="180"/>
      <c r="O155" s="323" t="str">
        <f t="shared" si="15"/>
        <v/>
      </c>
      <c r="P155" s="323" t="str">
        <f t="shared" si="16"/>
        <v/>
      </c>
      <c r="Q155" s="180"/>
      <c r="R155" s="325"/>
      <c r="S155" s="325"/>
      <c r="T155" s="132" t="str">
        <f t="shared" si="17"/>
        <v/>
      </c>
      <c r="U155" s="342"/>
      <c r="V155" s="182"/>
      <c r="W155" s="709" t="str">
        <f t="shared" si="13"/>
        <v/>
      </c>
      <c r="X155" s="198" t="str">
        <f t="shared" si="18"/>
        <v/>
      </c>
      <c r="Y155" s="710" t="str">
        <f>IF(AND(OR(N155="KO",M155&lt;&gt;""),OR(N155="",O155="",P155="")),Listes!$A$68,IF(AND(M155&lt;T155,V155=""),Listes!$A$70,IF(AND(M155&lt;&gt;"",T155&lt;M155,U155=""),Listes!$A$72,IF(AND(Z155="",OR(N155&lt;&gt;"",O155&lt;&gt;"",P155&lt;&gt;"",Q155&lt;&gt;"",R155&lt;&gt;"",S155&lt;&gt;"")),Listes!$A$73,""))))</f>
        <v/>
      </c>
      <c r="Z155" s="277"/>
      <c r="AA155" s="146">
        <f t="shared" si="14"/>
        <v>0</v>
      </c>
    </row>
    <row r="156" spans="1:27" ht="16.149999999999999" customHeight="1" x14ac:dyDescent="0.25">
      <c r="A156" s="121">
        <v>150</v>
      </c>
      <c r="B156" s="195" t="str">
        <f>IF('Dépenses rémunération au réel'!$B156="","",'Dépenses rémunération au réel'!$B156)</f>
        <v/>
      </c>
      <c r="C156" s="195" t="str">
        <f>IF('Dépenses rémunération au réel'!$C156="","",'Dépenses rémunération au réel'!$C156)</f>
        <v/>
      </c>
      <c r="D156" s="196" t="str">
        <f>IF('Dépenses rémunération au réel'!$D156="","",'Dépenses rémunération au réel'!$D156)</f>
        <v/>
      </c>
      <c r="E156" s="118" t="str">
        <f>IF('Dépenses rémunération au réel'!$E156="","",'Dépenses rémunération au réel'!$E156)</f>
        <v/>
      </c>
      <c r="F156" s="118" t="str">
        <f>IF('Dépenses rémunération au réel'!$F156="","",'Dépenses rémunération au réel'!$F156)</f>
        <v/>
      </c>
      <c r="G156" s="118" t="str">
        <f>IF('Dépenses rémunération au réel'!$G156="","",'Dépenses rémunération au réel'!$G156)</f>
        <v/>
      </c>
      <c r="H156" s="282" t="str">
        <f>IF('Dépenses rémunération au réel'!$H156="","",'Dépenses rémunération au réel'!$H156)</f>
        <v/>
      </c>
      <c r="I156" s="282" t="str">
        <f>IF('Dépenses rémunération au réel'!$I156="","",'Dépenses rémunération au réel'!$I156)</f>
        <v/>
      </c>
      <c r="J156" s="131" t="str">
        <f>IF('Dépenses rémunération au réel'!$J156="","",'Dépenses rémunération au réel'!$J156)</f>
        <v/>
      </c>
      <c r="K156" s="181" t="str">
        <f>IF('Dépenses rémunération au réel'!$K156="","",'Dépenses rémunération au réel'!$K156)</f>
        <v/>
      </c>
      <c r="L156" s="189" t="str">
        <f>IF('Dépenses rémunération au réel'!$L156="","",'Dépenses rémunération au réel'!$L156)</f>
        <v/>
      </c>
      <c r="M156" s="204" t="str">
        <f>IF('Dépenses rémunération au réel'!$M156=0,"",'Dépenses rémunération au réel'!$M156)</f>
        <v/>
      </c>
      <c r="N156" s="180"/>
      <c r="O156" s="323" t="str">
        <f t="shared" si="15"/>
        <v/>
      </c>
      <c r="P156" s="323" t="str">
        <f t="shared" si="16"/>
        <v/>
      </c>
      <c r="Q156" s="180"/>
      <c r="R156" s="325"/>
      <c r="S156" s="325"/>
      <c r="T156" s="132" t="str">
        <f t="shared" si="17"/>
        <v/>
      </c>
      <c r="U156" s="342"/>
      <c r="V156" s="182"/>
      <c r="W156" s="709" t="str">
        <f t="shared" si="13"/>
        <v/>
      </c>
      <c r="X156" s="198" t="str">
        <f t="shared" si="18"/>
        <v/>
      </c>
      <c r="Y156" s="710" t="str">
        <f>IF(AND(OR(N156="KO",M156&lt;&gt;""),OR(N156="",O156="",P156="")),Listes!$A$68,IF(AND(M156&lt;T156,V156=""),Listes!$A$70,IF(AND(M156&lt;&gt;"",T156&lt;M156,U156=""),Listes!$A$72,IF(AND(Z156="",OR(N156&lt;&gt;"",O156&lt;&gt;"",P156&lt;&gt;"",Q156&lt;&gt;"",R156&lt;&gt;"",S156&lt;&gt;"")),Listes!$A$73,""))))</f>
        <v/>
      </c>
      <c r="Z156" s="277"/>
      <c r="AA156" s="146">
        <f t="shared" si="14"/>
        <v>0</v>
      </c>
    </row>
    <row r="157" spans="1:27" ht="16.149999999999999" customHeight="1" x14ac:dyDescent="0.25">
      <c r="A157" s="121">
        <v>151</v>
      </c>
      <c r="B157" s="195" t="str">
        <f>IF('Dépenses rémunération au réel'!$B157="","",'Dépenses rémunération au réel'!$B157)</f>
        <v/>
      </c>
      <c r="C157" s="195" t="str">
        <f>IF('Dépenses rémunération au réel'!$C157="","",'Dépenses rémunération au réel'!$C157)</f>
        <v/>
      </c>
      <c r="D157" s="196" t="str">
        <f>IF('Dépenses rémunération au réel'!$D157="","",'Dépenses rémunération au réel'!$D157)</f>
        <v/>
      </c>
      <c r="E157" s="118" t="str">
        <f>IF('Dépenses rémunération au réel'!$E157="","",'Dépenses rémunération au réel'!$E157)</f>
        <v/>
      </c>
      <c r="F157" s="118" t="str">
        <f>IF('Dépenses rémunération au réel'!$F157="","",'Dépenses rémunération au réel'!$F157)</f>
        <v/>
      </c>
      <c r="G157" s="118" t="str">
        <f>IF('Dépenses rémunération au réel'!$G157="","",'Dépenses rémunération au réel'!$G157)</f>
        <v/>
      </c>
      <c r="H157" s="282" t="str">
        <f>IF('Dépenses rémunération au réel'!$H157="","",'Dépenses rémunération au réel'!$H157)</f>
        <v/>
      </c>
      <c r="I157" s="282" t="str">
        <f>IF('Dépenses rémunération au réel'!$I157="","",'Dépenses rémunération au réel'!$I157)</f>
        <v/>
      </c>
      <c r="J157" s="131" t="str">
        <f>IF('Dépenses rémunération au réel'!$J157="","",'Dépenses rémunération au réel'!$J157)</f>
        <v/>
      </c>
      <c r="K157" s="181" t="str">
        <f>IF('Dépenses rémunération au réel'!$K157="","",'Dépenses rémunération au réel'!$K157)</f>
        <v/>
      </c>
      <c r="L157" s="189" t="str">
        <f>IF('Dépenses rémunération au réel'!$L157="","",'Dépenses rémunération au réel'!$L157)</f>
        <v/>
      </c>
      <c r="M157" s="204" t="str">
        <f>IF('Dépenses rémunération au réel'!$M157=0,"",'Dépenses rémunération au réel'!$M157)</f>
        <v/>
      </c>
      <c r="N157" s="180"/>
      <c r="O157" s="323" t="str">
        <f t="shared" si="15"/>
        <v/>
      </c>
      <c r="P157" s="323" t="str">
        <f t="shared" si="16"/>
        <v/>
      </c>
      <c r="Q157" s="180"/>
      <c r="R157" s="325"/>
      <c r="S157" s="325"/>
      <c r="T157" s="132" t="str">
        <f t="shared" si="17"/>
        <v/>
      </c>
      <c r="U157" s="342"/>
      <c r="V157" s="182"/>
      <c r="W157" s="709" t="str">
        <f t="shared" si="13"/>
        <v/>
      </c>
      <c r="X157" s="198" t="str">
        <f t="shared" si="18"/>
        <v/>
      </c>
      <c r="Y157" s="710" t="str">
        <f>IF(AND(OR(N157="KO",M157&lt;&gt;""),OR(N157="",O157="",P157="")),Listes!$A$68,IF(AND(M157&lt;T157,V157=""),Listes!$A$70,IF(AND(M157&lt;&gt;"",T157&lt;M157,U157=""),Listes!$A$72,IF(AND(Z157="",OR(N157&lt;&gt;"",O157&lt;&gt;"",P157&lt;&gt;"",Q157&lt;&gt;"",R157&lt;&gt;"",S157&lt;&gt;"")),Listes!$A$73,""))))</f>
        <v/>
      </c>
      <c r="Z157" s="277"/>
      <c r="AA157" s="146">
        <f t="shared" si="14"/>
        <v>0</v>
      </c>
    </row>
    <row r="158" spans="1:27" ht="16.149999999999999" customHeight="1" x14ac:dyDescent="0.25">
      <c r="A158" s="121">
        <v>152</v>
      </c>
      <c r="B158" s="195" t="str">
        <f>IF('Dépenses rémunération au réel'!$B158="","",'Dépenses rémunération au réel'!$B158)</f>
        <v/>
      </c>
      <c r="C158" s="195" t="str">
        <f>IF('Dépenses rémunération au réel'!$C158="","",'Dépenses rémunération au réel'!$C158)</f>
        <v/>
      </c>
      <c r="D158" s="196" t="str">
        <f>IF('Dépenses rémunération au réel'!$D158="","",'Dépenses rémunération au réel'!$D158)</f>
        <v/>
      </c>
      <c r="E158" s="118" t="str">
        <f>IF('Dépenses rémunération au réel'!$E158="","",'Dépenses rémunération au réel'!$E158)</f>
        <v/>
      </c>
      <c r="F158" s="118" t="str">
        <f>IF('Dépenses rémunération au réel'!$F158="","",'Dépenses rémunération au réel'!$F158)</f>
        <v/>
      </c>
      <c r="G158" s="118" t="str">
        <f>IF('Dépenses rémunération au réel'!$G158="","",'Dépenses rémunération au réel'!$G158)</f>
        <v/>
      </c>
      <c r="H158" s="282" t="str">
        <f>IF('Dépenses rémunération au réel'!$H158="","",'Dépenses rémunération au réel'!$H158)</f>
        <v/>
      </c>
      <c r="I158" s="282" t="str">
        <f>IF('Dépenses rémunération au réel'!$I158="","",'Dépenses rémunération au réel'!$I158)</f>
        <v/>
      </c>
      <c r="J158" s="131" t="str">
        <f>IF('Dépenses rémunération au réel'!$J158="","",'Dépenses rémunération au réel'!$J158)</f>
        <v/>
      </c>
      <c r="K158" s="181" t="str">
        <f>IF('Dépenses rémunération au réel'!$K158="","",'Dépenses rémunération au réel'!$K158)</f>
        <v/>
      </c>
      <c r="L158" s="189" t="str">
        <f>IF('Dépenses rémunération au réel'!$L158="","",'Dépenses rémunération au réel'!$L158)</f>
        <v/>
      </c>
      <c r="M158" s="204" t="str">
        <f>IF('Dépenses rémunération au réel'!$M158=0,"",'Dépenses rémunération au réel'!$M158)</f>
        <v/>
      </c>
      <c r="N158" s="180"/>
      <c r="O158" s="323" t="str">
        <f t="shared" si="15"/>
        <v/>
      </c>
      <c r="P158" s="323" t="str">
        <f t="shared" si="16"/>
        <v/>
      </c>
      <c r="Q158" s="180"/>
      <c r="R158" s="325"/>
      <c r="S158" s="325"/>
      <c r="T158" s="132" t="str">
        <f t="shared" si="17"/>
        <v/>
      </c>
      <c r="U158" s="342"/>
      <c r="V158" s="182"/>
      <c r="W158" s="709" t="str">
        <f t="shared" si="13"/>
        <v/>
      </c>
      <c r="X158" s="198" t="str">
        <f t="shared" si="18"/>
        <v/>
      </c>
      <c r="Y158" s="710" t="str">
        <f>IF(AND(OR(N158="KO",M158&lt;&gt;""),OR(N158="",O158="",P158="")),Listes!$A$68,IF(AND(M158&lt;T158,V158=""),Listes!$A$70,IF(AND(M158&lt;&gt;"",T158&lt;M158,U158=""),Listes!$A$72,IF(AND(Z158="",OR(N158&lt;&gt;"",O158&lt;&gt;"",P158&lt;&gt;"",Q158&lt;&gt;"",R158&lt;&gt;"",S158&lt;&gt;"")),Listes!$A$73,""))))</f>
        <v/>
      </c>
      <c r="Z158" s="277"/>
      <c r="AA158" s="146">
        <f t="shared" si="14"/>
        <v>0</v>
      </c>
    </row>
    <row r="159" spans="1:27" ht="16.149999999999999" customHeight="1" x14ac:dyDescent="0.25">
      <c r="A159" s="121">
        <v>153</v>
      </c>
      <c r="B159" s="195" t="str">
        <f>IF('Dépenses rémunération au réel'!$B159="","",'Dépenses rémunération au réel'!$B159)</f>
        <v/>
      </c>
      <c r="C159" s="195" t="str">
        <f>IF('Dépenses rémunération au réel'!$C159="","",'Dépenses rémunération au réel'!$C159)</f>
        <v/>
      </c>
      <c r="D159" s="196" t="str">
        <f>IF('Dépenses rémunération au réel'!$D159="","",'Dépenses rémunération au réel'!$D159)</f>
        <v/>
      </c>
      <c r="E159" s="118" t="str">
        <f>IF('Dépenses rémunération au réel'!$E159="","",'Dépenses rémunération au réel'!$E159)</f>
        <v/>
      </c>
      <c r="F159" s="118" t="str">
        <f>IF('Dépenses rémunération au réel'!$F159="","",'Dépenses rémunération au réel'!$F159)</f>
        <v/>
      </c>
      <c r="G159" s="118" t="str">
        <f>IF('Dépenses rémunération au réel'!$G159="","",'Dépenses rémunération au réel'!$G159)</f>
        <v/>
      </c>
      <c r="H159" s="282" t="str">
        <f>IF('Dépenses rémunération au réel'!$H159="","",'Dépenses rémunération au réel'!$H159)</f>
        <v/>
      </c>
      <c r="I159" s="282" t="str">
        <f>IF('Dépenses rémunération au réel'!$I159="","",'Dépenses rémunération au réel'!$I159)</f>
        <v/>
      </c>
      <c r="J159" s="131" t="str">
        <f>IF('Dépenses rémunération au réel'!$J159="","",'Dépenses rémunération au réel'!$J159)</f>
        <v/>
      </c>
      <c r="K159" s="181" t="str">
        <f>IF('Dépenses rémunération au réel'!$K159="","",'Dépenses rémunération au réel'!$K159)</f>
        <v/>
      </c>
      <c r="L159" s="189" t="str">
        <f>IF('Dépenses rémunération au réel'!$L159="","",'Dépenses rémunération au réel'!$L159)</f>
        <v/>
      </c>
      <c r="M159" s="204" t="str">
        <f>IF('Dépenses rémunération au réel'!$M159=0,"",'Dépenses rémunération au réel'!$M159)</f>
        <v/>
      </c>
      <c r="N159" s="180"/>
      <c r="O159" s="323" t="str">
        <f t="shared" si="15"/>
        <v/>
      </c>
      <c r="P159" s="323" t="str">
        <f t="shared" si="16"/>
        <v/>
      </c>
      <c r="Q159" s="180"/>
      <c r="R159" s="325"/>
      <c r="S159" s="325"/>
      <c r="T159" s="132" t="str">
        <f t="shared" si="17"/>
        <v/>
      </c>
      <c r="U159" s="342"/>
      <c r="V159" s="182"/>
      <c r="W159" s="709" t="str">
        <f t="shared" si="13"/>
        <v/>
      </c>
      <c r="X159" s="198" t="str">
        <f t="shared" si="18"/>
        <v/>
      </c>
      <c r="Y159" s="710" t="str">
        <f>IF(AND(OR(N159="KO",M159&lt;&gt;""),OR(N159="",O159="",P159="")),Listes!$A$68,IF(AND(M159&lt;T159,V159=""),Listes!$A$70,IF(AND(M159&lt;&gt;"",T159&lt;M159,U159=""),Listes!$A$72,IF(AND(Z159="",OR(N159&lt;&gt;"",O159&lt;&gt;"",P159&lt;&gt;"",Q159&lt;&gt;"",R159&lt;&gt;"",S159&lt;&gt;"")),Listes!$A$73,""))))</f>
        <v/>
      </c>
      <c r="Z159" s="277"/>
      <c r="AA159" s="146">
        <f t="shared" si="14"/>
        <v>0</v>
      </c>
    </row>
    <row r="160" spans="1:27" ht="16.149999999999999" customHeight="1" x14ac:dyDescent="0.25">
      <c r="A160" s="121">
        <v>154</v>
      </c>
      <c r="B160" s="195" t="str">
        <f>IF('Dépenses rémunération au réel'!$B160="","",'Dépenses rémunération au réel'!$B160)</f>
        <v/>
      </c>
      <c r="C160" s="195" t="str">
        <f>IF('Dépenses rémunération au réel'!$C160="","",'Dépenses rémunération au réel'!$C160)</f>
        <v/>
      </c>
      <c r="D160" s="196" t="str">
        <f>IF('Dépenses rémunération au réel'!$D160="","",'Dépenses rémunération au réel'!$D160)</f>
        <v/>
      </c>
      <c r="E160" s="118" t="str">
        <f>IF('Dépenses rémunération au réel'!$E160="","",'Dépenses rémunération au réel'!$E160)</f>
        <v/>
      </c>
      <c r="F160" s="118" t="str">
        <f>IF('Dépenses rémunération au réel'!$F160="","",'Dépenses rémunération au réel'!$F160)</f>
        <v/>
      </c>
      <c r="G160" s="118" t="str">
        <f>IF('Dépenses rémunération au réel'!$G160="","",'Dépenses rémunération au réel'!$G160)</f>
        <v/>
      </c>
      <c r="H160" s="282" t="str">
        <f>IF('Dépenses rémunération au réel'!$H160="","",'Dépenses rémunération au réel'!$H160)</f>
        <v/>
      </c>
      <c r="I160" s="282" t="str">
        <f>IF('Dépenses rémunération au réel'!$I160="","",'Dépenses rémunération au réel'!$I160)</f>
        <v/>
      </c>
      <c r="J160" s="131" t="str">
        <f>IF('Dépenses rémunération au réel'!$J160="","",'Dépenses rémunération au réel'!$J160)</f>
        <v/>
      </c>
      <c r="K160" s="181" t="str">
        <f>IF('Dépenses rémunération au réel'!$K160="","",'Dépenses rémunération au réel'!$K160)</f>
        <v/>
      </c>
      <c r="L160" s="189" t="str">
        <f>IF('Dépenses rémunération au réel'!$L160="","",'Dépenses rémunération au réel'!$L160)</f>
        <v/>
      </c>
      <c r="M160" s="204" t="str">
        <f>IF('Dépenses rémunération au réel'!$M160=0,"",'Dépenses rémunération au réel'!$M160)</f>
        <v/>
      </c>
      <c r="N160" s="180"/>
      <c r="O160" s="323" t="str">
        <f t="shared" si="15"/>
        <v/>
      </c>
      <c r="P160" s="323" t="str">
        <f t="shared" si="16"/>
        <v/>
      </c>
      <c r="Q160" s="180"/>
      <c r="R160" s="325"/>
      <c r="S160" s="325"/>
      <c r="T160" s="132" t="str">
        <f t="shared" si="17"/>
        <v/>
      </c>
      <c r="U160" s="342"/>
      <c r="V160" s="182"/>
      <c r="W160" s="709" t="str">
        <f t="shared" si="13"/>
        <v/>
      </c>
      <c r="X160" s="198" t="str">
        <f t="shared" si="18"/>
        <v/>
      </c>
      <c r="Y160" s="710" t="str">
        <f>IF(AND(OR(N160="KO",M160&lt;&gt;""),OR(N160="",O160="",P160="")),Listes!$A$68,IF(AND(M160&lt;T160,V160=""),Listes!$A$70,IF(AND(M160&lt;&gt;"",T160&lt;M160,U160=""),Listes!$A$72,IF(AND(Z160="",OR(N160&lt;&gt;"",O160&lt;&gt;"",P160&lt;&gt;"",Q160&lt;&gt;"",R160&lt;&gt;"",S160&lt;&gt;"")),Listes!$A$73,""))))</f>
        <v/>
      </c>
      <c r="Z160" s="277"/>
      <c r="AA160" s="146">
        <f t="shared" si="14"/>
        <v>0</v>
      </c>
    </row>
    <row r="161" spans="1:27" ht="16.149999999999999" customHeight="1" x14ac:dyDescent="0.25">
      <c r="A161" s="121">
        <v>155</v>
      </c>
      <c r="B161" s="195" t="str">
        <f>IF('Dépenses rémunération au réel'!$B161="","",'Dépenses rémunération au réel'!$B161)</f>
        <v/>
      </c>
      <c r="C161" s="195" t="str">
        <f>IF('Dépenses rémunération au réel'!$C161="","",'Dépenses rémunération au réel'!$C161)</f>
        <v/>
      </c>
      <c r="D161" s="196" t="str">
        <f>IF('Dépenses rémunération au réel'!$D161="","",'Dépenses rémunération au réel'!$D161)</f>
        <v/>
      </c>
      <c r="E161" s="118" t="str">
        <f>IF('Dépenses rémunération au réel'!$E161="","",'Dépenses rémunération au réel'!$E161)</f>
        <v/>
      </c>
      <c r="F161" s="118" t="str">
        <f>IF('Dépenses rémunération au réel'!$F161="","",'Dépenses rémunération au réel'!$F161)</f>
        <v/>
      </c>
      <c r="G161" s="118" t="str">
        <f>IF('Dépenses rémunération au réel'!$G161="","",'Dépenses rémunération au réel'!$G161)</f>
        <v/>
      </c>
      <c r="H161" s="282" t="str">
        <f>IF('Dépenses rémunération au réel'!$H161="","",'Dépenses rémunération au réel'!$H161)</f>
        <v/>
      </c>
      <c r="I161" s="282" t="str">
        <f>IF('Dépenses rémunération au réel'!$I161="","",'Dépenses rémunération au réel'!$I161)</f>
        <v/>
      </c>
      <c r="J161" s="131" t="str">
        <f>IF('Dépenses rémunération au réel'!$J161="","",'Dépenses rémunération au réel'!$J161)</f>
        <v/>
      </c>
      <c r="K161" s="181" t="str">
        <f>IF('Dépenses rémunération au réel'!$K161="","",'Dépenses rémunération au réel'!$K161)</f>
        <v/>
      </c>
      <c r="L161" s="189" t="str">
        <f>IF('Dépenses rémunération au réel'!$L161="","",'Dépenses rémunération au réel'!$L161)</f>
        <v/>
      </c>
      <c r="M161" s="204" t="str">
        <f>IF('Dépenses rémunération au réel'!$M161=0,"",'Dépenses rémunération au réel'!$M161)</f>
        <v/>
      </c>
      <c r="N161" s="180"/>
      <c r="O161" s="323" t="str">
        <f t="shared" si="15"/>
        <v/>
      </c>
      <c r="P161" s="323" t="str">
        <f t="shared" si="16"/>
        <v/>
      </c>
      <c r="Q161" s="180"/>
      <c r="R161" s="325"/>
      <c r="S161" s="325"/>
      <c r="T161" s="132" t="str">
        <f t="shared" si="17"/>
        <v/>
      </c>
      <c r="U161" s="342"/>
      <c r="V161" s="182"/>
      <c r="W161" s="709" t="str">
        <f t="shared" si="13"/>
        <v/>
      </c>
      <c r="X161" s="198" t="str">
        <f t="shared" si="18"/>
        <v/>
      </c>
      <c r="Y161" s="710" t="str">
        <f>IF(AND(OR(N161="KO",M161&lt;&gt;""),OR(N161="",O161="",P161="")),Listes!$A$68,IF(AND(M161&lt;T161,V161=""),Listes!$A$70,IF(AND(M161&lt;&gt;"",T161&lt;M161,U161=""),Listes!$A$72,IF(AND(Z161="",OR(N161&lt;&gt;"",O161&lt;&gt;"",P161&lt;&gt;"",Q161&lt;&gt;"",R161&lt;&gt;"",S161&lt;&gt;"")),Listes!$A$73,""))))</f>
        <v/>
      </c>
      <c r="Z161" s="277"/>
      <c r="AA161" s="146">
        <f t="shared" si="14"/>
        <v>0</v>
      </c>
    </row>
    <row r="162" spans="1:27" ht="16.149999999999999" customHeight="1" x14ac:dyDescent="0.25">
      <c r="A162" s="121">
        <v>156</v>
      </c>
      <c r="B162" s="195" t="str">
        <f>IF('Dépenses rémunération au réel'!$B162="","",'Dépenses rémunération au réel'!$B162)</f>
        <v/>
      </c>
      <c r="C162" s="195" t="str">
        <f>IF('Dépenses rémunération au réel'!$C162="","",'Dépenses rémunération au réel'!$C162)</f>
        <v/>
      </c>
      <c r="D162" s="196" t="str">
        <f>IF('Dépenses rémunération au réel'!$D162="","",'Dépenses rémunération au réel'!$D162)</f>
        <v/>
      </c>
      <c r="E162" s="118" t="str">
        <f>IF('Dépenses rémunération au réel'!$E162="","",'Dépenses rémunération au réel'!$E162)</f>
        <v/>
      </c>
      <c r="F162" s="118" t="str">
        <f>IF('Dépenses rémunération au réel'!$F162="","",'Dépenses rémunération au réel'!$F162)</f>
        <v/>
      </c>
      <c r="G162" s="118" t="str">
        <f>IF('Dépenses rémunération au réel'!$G162="","",'Dépenses rémunération au réel'!$G162)</f>
        <v/>
      </c>
      <c r="H162" s="282" t="str">
        <f>IF('Dépenses rémunération au réel'!$H162="","",'Dépenses rémunération au réel'!$H162)</f>
        <v/>
      </c>
      <c r="I162" s="282" t="str">
        <f>IF('Dépenses rémunération au réel'!$I162="","",'Dépenses rémunération au réel'!$I162)</f>
        <v/>
      </c>
      <c r="J162" s="131" t="str">
        <f>IF('Dépenses rémunération au réel'!$J162="","",'Dépenses rémunération au réel'!$J162)</f>
        <v/>
      </c>
      <c r="K162" s="181" t="str">
        <f>IF('Dépenses rémunération au réel'!$K162="","",'Dépenses rémunération au réel'!$K162)</f>
        <v/>
      </c>
      <c r="L162" s="189" t="str">
        <f>IF('Dépenses rémunération au réel'!$L162="","",'Dépenses rémunération au réel'!$L162)</f>
        <v/>
      </c>
      <c r="M162" s="204" t="str">
        <f>IF('Dépenses rémunération au réel'!$M162=0,"",'Dépenses rémunération au réel'!$M162)</f>
        <v/>
      </c>
      <c r="N162" s="180"/>
      <c r="O162" s="323" t="str">
        <f t="shared" si="15"/>
        <v/>
      </c>
      <c r="P162" s="323" t="str">
        <f t="shared" si="16"/>
        <v/>
      </c>
      <c r="Q162" s="180"/>
      <c r="R162" s="325"/>
      <c r="S162" s="325"/>
      <c r="T162" s="132" t="str">
        <f t="shared" si="17"/>
        <v/>
      </c>
      <c r="U162" s="342"/>
      <c r="V162" s="182"/>
      <c r="W162" s="709" t="str">
        <f t="shared" si="13"/>
        <v/>
      </c>
      <c r="X162" s="198" t="str">
        <f t="shared" si="18"/>
        <v/>
      </c>
      <c r="Y162" s="710" t="str">
        <f>IF(AND(OR(N162="KO",M162&lt;&gt;""),OR(N162="",O162="",P162="")),Listes!$A$68,IF(AND(M162&lt;T162,V162=""),Listes!$A$70,IF(AND(M162&lt;&gt;"",T162&lt;M162,U162=""),Listes!$A$72,IF(AND(Z162="",OR(N162&lt;&gt;"",O162&lt;&gt;"",P162&lt;&gt;"",Q162&lt;&gt;"",R162&lt;&gt;"",S162&lt;&gt;"")),Listes!$A$73,""))))</f>
        <v/>
      </c>
      <c r="Z162" s="277"/>
      <c r="AA162" s="146">
        <f t="shared" si="14"/>
        <v>0</v>
      </c>
    </row>
    <row r="163" spans="1:27" ht="16.149999999999999" customHeight="1" x14ac:dyDescent="0.25">
      <c r="A163" s="121">
        <v>157</v>
      </c>
      <c r="B163" s="195" t="str">
        <f>IF('Dépenses rémunération au réel'!$B163="","",'Dépenses rémunération au réel'!$B163)</f>
        <v/>
      </c>
      <c r="C163" s="195" t="str">
        <f>IF('Dépenses rémunération au réel'!$C163="","",'Dépenses rémunération au réel'!$C163)</f>
        <v/>
      </c>
      <c r="D163" s="196" t="str">
        <f>IF('Dépenses rémunération au réel'!$D163="","",'Dépenses rémunération au réel'!$D163)</f>
        <v/>
      </c>
      <c r="E163" s="118" t="str">
        <f>IF('Dépenses rémunération au réel'!$E163="","",'Dépenses rémunération au réel'!$E163)</f>
        <v/>
      </c>
      <c r="F163" s="118" t="str">
        <f>IF('Dépenses rémunération au réel'!$F163="","",'Dépenses rémunération au réel'!$F163)</f>
        <v/>
      </c>
      <c r="G163" s="118" t="str">
        <f>IF('Dépenses rémunération au réel'!$G163="","",'Dépenses rémunération au réel'!$G163)</f>
        <v/>
      </c>
      <c r="H163" s="282" t="str">
        <f>IF('Dépenses rémunération au réel'!$H163="","",'Dépenses rémunération au réel'!$H163)</f>
        <v/>
      </c>
      <c r="I163" s="282" t="str">
        <f>IF('Dépenses rémunération au réel'!$I163="","",'Dépenses rémunération au réel'!$I163)</f>
        <v/>
      </c>
      <c r="J163" s="131" t="str">
        <f>IF('Dépenses rémunération au réel'!$J163="","",'Dépenses rémunération au réel'!$J163)</f>
        <v/>
      </c>
      <c r="K163" s="181" t="str">
        <f>IF('Dépenses rémunération au réel'!$K163="","",'Dépenses rémunération au réel'!$K163)</f>
        <v/>
      </c>
      <c r="L163" s="189" t="str">
        <f>IF('Dépenses rémunération au réel'!$L163="","",'Dépenses rémunération au réel'!$L163)</f>
        <v/>
      </c>
      <c r="M163" s="204" t="str">
        <f>IF('Dépenses rémunération au réel'!$M163=0,"",'Dépenses rémunération au réel'!$M163)</f>
        <v/>
      </c>
      <c r="N163" s="180"/>
      <c r="O163" s="323" t="str">
        <f t="shared" si="15"/>
        <v/>
      </c>
      <c r="P163" s="323" t="str">
        <f t="shared" si="16"/>
        <v/>
      </c>
      <c r="Q163" s="180"/>
      <c r="R163" s="325"/>
      <c r="S163" s="325"/>
      <c r="T163" s="132" t="str">
        <f t="shared" si="17"/>
        <v/>
      </c>
      <c r="U163" s="342"/>
      <c r="V163" s="182"/>
      <c r="W163" s="709" t="str">
        <f t="shared" si="13"/>
        <v/>
      </c>
      <c r="X163" s="198" t="str">
        <f t="shared" si="18"/>
        <v/>
      </c>
      <c r="Y163" s="710" t="str">
        <f>IF(AND(OR(N163="KO",M163&lt;&gt;""),OR(N163="",O163="",P163="")),Listes!$A$68,IF(AND(M163&lt;T163,V163=""),Listes!$A$70,IF(AND(M163&lt;&gt;"",T163&lt;M163,U163=""),Listes!$A$72,IF(AND(Z163="",OR(N163&lt;&gt;"",O163&lt;&gt;"",P163&lt;&gt;"",Q163&lt;&gt;"",R163&lt;&gt;"",S163&lt;&gt;"")),Listes!$A$73,""))))</f>
        <v/>
      </c>
      <c r="Z163" s="277"/>
      <c r="AA163" s="146">
        <f t="shared" si="14"/>
        <v>0</v>
      </c>
    </row>
    <row r="164" spans="1:27" ht="16.149999999999999" customHeight="1" x14ac:dyDescent="0.25">
      <c r="A164" s="121">
        <v>158</v>
      </c>
      <c r="B164" s="195" t="str">
        <f>IF('Dépenses rémunération au réel'!$B164="","",'Dépenses rémunération au réel'!$B164)</f>
        <v/>
      </c>
      <c r="C164" s="195" t="str">
        <f>IF('Dépenses rémunération au réel'!$C164="","",'Dépenses rémunération au réel'!$C164)</f>
        <v/>
      </c>
      <c r="D164" s="196" t="str">
        <f>IF('Dépenses rémunération au réel'!$D164="","",'Dépenses rémunération au réel'!$D164)</f>
        <v/>
      </c>
      <c r="E164" s="118" t="str">
        <f>IF('Dépenses rémunération au réel'!$E164="","",'Dépenses rémunération au réel'!$E164)</f>
        <v/>
      </c>
      <c r="F164" s="118" t="str">
        <f>IF('Dépenses rémunération au réel'!$F164="","",'Dépenses rémunération au réel'!$F164)</f>
        <v/>
      </c>
      <c r="G164" s="118" t="str">
        <f>IF('Dépenses rémunération au réel'!$G164="","",'Dépenses rémunération au réel'!$G164)</f>
        <v/>
      </c>
      <c r="H164" s="282" t="str">
        <f>IF('Dépenses rémunération au réel'!$H164="","",'Dépenses rémunération au réel'!$H164)</f>
        <v/>
      </c>
      <c r="I164" s="282" t="str">
        <f>IF('Dépenses rémunération au réel'!$I164="","",'Dépenses rémunération au réel'!$I164)</f>
        <v/>
      </c>
      <c r="J164" s="131" t="str">
        <f>IF('Dépenses rémunération au réel'!$J164="","",'Dépenses rémunération au réel'!$J164)</f>
        <v/>
      </c>
      <c r="K164" s="181" t="str">
        <f>IF('Dépenses rémunération au réel'!$K164="","",'Dépenses rémunération au réel'!$K164)</f>
        <v/>
      </c>
      <c r="L164" s="189" t="str">
        <f>IF('Dépenses rémunération au réel'!$L164="","",'Dépenses rémunération au réel'!$L164)</f>
        <v/>
      </c>
      <c r="M164" s="204" t="str">
        <f>IF('Dépenses rémunération au réel'!$M164=0,"",'Dépenses rémunération au réel'!$M164)</f>
        <v/>
      </c>
      <c r="N164" s="180"/>
      <c r="O164" s="323" t="str">
        <f t="shared" si="15"/>
        <v/>
      </c>
      <c r="P164" s="323" t="str">
        <f t="shared" si="16"/>
        <v/>
      </c>
      <c r="Q164" s="180"/>
      <c r="R164" s="325"/>
      <c r="S164" s="325"/>
      <c r="T164" s="132" t="str">
        <f t="shared" si="17"/>
        <v/>
      </c>
      <c r="U164" s="342"/>
      <c r="V164" s="182"/>
      <c r="W164" s="709" t="str">
        <f t="shared" si="13"/>
        <v/>
      </c>
      <c r="X164" s="198" t="str">
        <f t="shared" si="18"/>
        <v/>
      </c>
      <c r="Y164" s="710" t="str">
        <f>IF(AND(OR(N164="KO",M164&lt;&gt;""),OR(N164="",O164="",P164="")),Listes!$A$68,IF(AND(M164&lt;T164,V164=""),Listes!$A$70,IF(AND(M164&lt;&gt;"",T164&lt;M164,U164=""),Listes!$A$72,IF(AND(Z164="",OR(N164&lt;&gt;"",O164&lt;&gt;"",P164&lt;&gt;"",Q164&lt;&gt;"",R164&lt;&gt;"",S164&lt;&gt;"")),Listes!$A$73,""))))</f>
        <v/>
      </c>
      <c r="Z164" s="277"/>
      <c r="AA164" s="146">
        <f t="shared" si="14"/>
        <v>0</v>
      </c>
    </row>
    <row r="165" spans="1:27" ht="16.149999999999999" customHeight="1" x14ac:dyDescent="0.25">
      <c r="A165" s="121">
        <v>159</v>
      </c>
      <c r="B165" s="195" t="str">
        <f>IF('Dépenses rémunération au réel'!$B165="","",'Dépenses rémunération au réel'!$B165)</f>
        <v/>
      </c>
      <c r="C165" s="195" t="str">
        <f>IF('Dépenses rémunération au réel'!$C165="","",'Dépenses rémunération au réel'!$C165)</f>
        <v/>
      </c>
      <c r="D165" s="196" t="str">
        <f>IF('Dépenses rémunération au réel'!$D165="","",'Dépenses rémunération au réel'!$D165)</f>
        <v/>
      </c>
      <c r="E165" s="118" t="str">
        <f>IF('Dépenses rémunération au réel'!$E165="","",'Dépenses rémunération au réel'!$E165)</f>
        <v/>
      </c>
      <c r="F165" s="118" t="str">
        <f>IF('Dépenses rémunération au réel'!$F165="","",'Dépenses rémunération au réel'!$F165)</f>
        <v/>
      </c>
      <c r="G165" s="118" t="str">
        <f>IF('Dépenses rémunération au réel'!$G165="","",'Dépenses rémunération au réel'!$G165)</f>
        <v/>
      </c>
      <c r="H165" s="282" t="str">
        <f>IF('Dépenses rémunération au réel'!$H165="","",'Dépenses rémunération au réel'!$H165)</f>
        <v/>
      </c>
      <c r="I165" s="282" t="str">
        <f>IF('Dépenses rémunération au réel'!$I165="","",'Dépenses rémunération au réel'!$I165)</f>
        <v/>
      </c>
      <c r="J165" s="131" t="str">
        <f>IF('Dépenses rémunération au réel'!$J165="","",'Dépenses rémunération au réel'!$J165)</f>
        <v/>
      </c>
      <c r="K165" s="181" t="str">
        <f>IF('Dépenses rémunération au réel'!$K165="","",'Dépenses rémunération au réel'!$K165)</f>
        <v/>
      </c>
      <c r="L165" s="189" t="str">
        <f>IF('Dépenses rémunération au réel'!$L165="","",'Dépenses rémunération au réel'!$L165)</f>
        <v/>
      </c>
      <c r="M165" s="204" t="str">
        <f>IF('Dépenses rémunération au réel'!$M165=0,"",'Dépenses rémunération au réel'!$M165)</f>
        <v/>
      </c>
      <c r="N165" s="180"/>
      <c r="O165" s="323" t="str">
        <f t="shared" si="15"/>
        <v/>
      </c>
      <c r="P165" s="323" t="str">
        <f t="shared" si="16"/>
        <v/>
      </c>
      <c r="Q165" s="180"/>
      <c r="R165" s="325"/>
      <c r="S165" s="325"/>
      <c r="T165" s="132" t="str">
        <f t="shared" si="17"/>
        <v/>
      </c>
      <c r="U165" s="342"/>
      <c r="V165" s="182"/>
      <c r="W165" s="709" t="str">
        <f t="shared" si="13"/>
        <v/>
      </c>
      <c r="X165" s="198" t="str">
        <f t="shared" si="18"/>
        <v/>
      </c>
      <c r="Y165" s="710" t="str">
        <f>IF(AND(OR(N165="KO",M165&lt;&gt;""),OR(N165="",O165="",P165="")),Listes!$A$68,IF(AND(M165&lt;T165,V165=""),Listes!$A$70,IF(AND(M165&lt;&gt;"",T165&lt;M165,U165=""),Listes!$A$72,IF(AND(Z165="",OR(N165&lt;&gt;"",O165&lt;&gt;"",P165&lt;&gt;"",Q165&lt;&gt;"",R165&lt;&gt;"",S165&lt;&gt;"")),Listes!$A$73,""))))</f>
        <v/>
      </c>
      <c r="Z165" s="277"/>
      <c r="AA165" s="146">
        <f t="shared" si="14"/>
        <v>0</v>
      </c>
    </row>
    <row r="166" spans="1:27" ht="16.149999999999999" customHeight="1" x14ac:dyDescent="0.25">
      <c r="A166" s="121">
        <v>160</v>
      </c>
      <c r="B166" s="195" t="str">
        <f>IF('Dépenses rémunération au réel'!$B166="","",'Dépenses rémunération au réel'!$B166)</f>
        <v/>
      </c>
      <c r="C166" s="195" t="str">
        <f>IF('Dépenses rémunération au réel'!$C166="","",'Dépenses rémunération au réel'!$C166)</f>
        <v/>
      </c>
      <c r="D166" s="196" t="str">
        <f>IF('Dépenses rémunération au réel'!$D166="","",'Dépenses rémunération au réel'!$D166)</f>
        <v/>
      </c>
      <c r="E166" s="118" t="str">
        <f>IF('Dépenses rémunération au réel'!$E166="","",'Dépenses rémunération au réel'!$E166)</f>
        <v/>
      </c>
      <c r="F166" s="118" t="str">
        <f>IF('Dépenses rémunération au réel'!$F166="","",'Dépenses rémunération au réel'!$F166)</f>
        <v/>
      </c>
      <c r="G166" s="118" t="str">
        <f>IF('Dépenses rémunération au réel'!$G166="","",'Dépenses rémunération au réel'!$G166)</f>
        <v/>
      </c>
      <c r="H166" s="282" t="str">
        <f>IF('Dépenses rémunération au réel'!$H166="","",'Dépenses rémunération au réel'!$H166)</f>
        <v/>
      </c>
      <c r="I166" s="282" t="str">
        <f>IF('Dépenses rémunération au réel'!$I166="","",'Dépenses rémunération au réel'!$I166)</f>
        <v/>
      </c>
      <c r="J166" s="131" t="str">
        <f>IF('Dépenses rémunération au réel'!$J166="","",'Dépenses rémunération au réel'!$J166)</f>
        <v/>
      </c>
      <c r="K166" s="181" t="str">
        <f>IF('Dépenses rémunération au réel'!$K166="","",'Dépenses rémunération au réel'!$K166)</f>
        <v/>
      </c>
      <c r="L166" s="189" t="str">
        <f>IF('Dépenses rémunération au réel'!$L166="","",'Dépenses rémunération au réel'!$L166)</f>
        <v/>
      </c>
      <c r="M166" s="204" t="str">
        <f>IF('Dépenses rémunération au réel'!$M166=0,"",'Dépenses rémunération au réel'!$M166)</f>
        <v/>
      </c>
      <c r="N166" s="180"/>
      <c r="O166" s="323" t="str">
        <f t="shared" si="15"/>
        <v/>
      </c>
      <c r="P166" s="323" t="str">
        <f t="shared" si="16"/>
        <v/>
      </c>
      <c r="Q166" s="180"/>
      <c r="R166" s="325"/>
      <c r="S166" s="325"/>
      <c r="T166" s="132" t="str">
        <f t="shared" si="17"/>
        <v/>
      </c>
      <c r="U166" s="342"/>
      <c r="V166" s="182"/>
      <c r="W166" s="709" t="str">
        <f t="shared" si="13"/>
        <v/>
      </c>
      <c r="X166" s="198" t="str">
        <f t="shared" si="18"/>
        <v/>
      </c>
      <c r="Y166" s="710" t="str">
        <f>IF(AND(OR(N166="KO",M166&lt;&gt;""),OR(N166="",O166="",P166="")),Listes!$A$68,IF(AND(M166&lt;T166,V166=""),Listes!$A$70,IF(AND(M166&lt;&gt;"",T166&lt;M166,U166=""),Listes!$A$72,IF(AND(Z166="",OR(N166&lt;&gt;"",O166&lt;&gt;"",P166&lt;&gt;"",Q166&lt;&gt;"",R166&lt;&gt;"",S166&lt;&gt;"")),Listes!$A$73,""))))</f>
        <v/>
      </c>
      <c r="Z166" s="277"/>
      <c r="AA166" s="146">
        <f t="shared" si="14"/>
        <v>0</v>
      </c>
    </row>
    <row r="167" spans="1:27" ht="16.149999999999999" customHeight="1" x14ac:dyDescent="0.25">
      <c r="A167" s="121">
        <v>161</v>
      </c>
      <c r="B167" s="195" t="str">
        <f>IF('Dépenses rémunération au réel'!$B167="","",'Dépenses rémunération au réel'!$B167)</f>
        <v/>
      </c>
      <c r="C167" s="195" t="str">
        <f>IF('Dépenses rémunération au réel'!$C167="","",'Dépenses rémunération au réel'!$C167)</f>
        <v/>
      </c>
      <c r="D167" s="196" t="str">
        <f>IF('Dépenses rémunération au réel'!$D167="","",'Dépenses rémunération au réel'!$D167)</f>
        <v/>
      </c>
      <c r="E167" s="118" t="str">
        <f>IF('Dépenses rémunération au réel'!$E167="","",'Dépenses rémunération au réel'!$E167)</f>
        <v/>
      </c>
      <c r="F167" s="118" t="str">
        <f>IF('Dépenses rémunération au réel'!$F167="","",'Dépenses rémunération au réel'!$F167)</f>
        <v/>
      </c>
      <c r="G167" s="118" t="str">
        <f>IF('Dépenses rémunération au réel'!$G167="","",'Dépenses rémunération au réel'!$G167)</f>
        <v/>
      </c>
      <c r="H167" s="282" t="str">
        <f>IF('Dépenses rémunération au réel'!$H167="","",'Dépenses rémunération au réel'!$H167)</f>
        <v/>
      </c>
      <c r="I167" s="282" t="str">
        <f>IF('Dépenses rémunération au réel'!$I167="","",'Dépenses rémunération au réel'!$I167)</f>
        <v/>
      </c>
      <c r="J167" s="131" t="str">
        <f>IF('Dépenses rémunération au réel'!$J167="","",'Dépenses rémunération au réel'!$J167)</f>
        <v/>
      </c>
      <c r="K167" s="181" t="str">
        <f>IF('Dépenses rémunération au réel'!$K167="","",'Dépenses rémunération au réel'!$K167)</f>
        <v/>
      </c>
      <c r="L167" s="189" t="str">
        <f>IF('Dépenses rémunération au réel'!$L167="","",'Dépenses rémunération au réel'!$L167)</f>
        <v/>
      </c>
      <c r="M167" s="204" t="str">
        <f>IF('Dépenses rémunération au réel'!$M167=0,"",'Dépenses rémunération au réel'!$M167)</f>
        <v/>
      </c>
      <c r="N167" s="180"/>
      <c r="O167" s="323" t="str">
        <f t="shared" si="15"/>
        <v/>
      </c>
      <c r="P167" s="323" t="str">
        <f t="shared" si="16"/>
        <v/>
      </c>
      <c r="Q167" s="180"/>
      <c r="R167" s="325"/>
      <c r="S167" s="325"/>
      <c r="T167" s="132" t="str">
        <f t="shared" si="17"/>
        <v/>
      </c>
      <c r="U167" s="342"/>
      <c r="V167" s="182"/>
      <c r="W167" s="709" t="str">
        <f t="shared" si="13"/>
        <v/>
      </c>
      <c r="X167" s="198" t="str">
        <f t="shared" si="18"/>
        <v/>
      </c>
      <c r="Y167" s="710" t="str">
        <f>IF(AND(OR(N167="KO",M167&lt;&gt;""),OR(N167="",O167="",P167="")),Listes!$A$68,IF(AND(M167&lt;T167,V167=""),Listes!$A$70,IF(AND(M167&lt;&gt;"",T167&lt;M167,U167=""),Listes!$A$72,IF(AND(Z167="",OR(N167&lt;&gt;"",O167&lt;&gt;"",P167&lt;&gt;"",Q167&lt;&gt;"",R167&lt;&gt;"",S167&lt;&gt;"")),Listes!$A$73,""))))</f>
        <v/>
      </c>
      <c r="Z167" s="277"/>
      <c r="AA167" s="146">
        <f t="shared" si="14"/>
        <v>0</v>
      </c>
    </row>
    <row r="168" spans="1:27" ht="16.149999999999999" customHeight="1" x14ac:dyDescent="0.25">
      <c r="A168" s="121">
        <v>162</v>
      </c>
      <c r="B168" s="195" t="str">
        <f>IF('Dépenses rémunération au réel'!$B168="","",'Dépenses rémunération au réel'!$B168)</f>
        <v/>
      </c>
      <c r="C168" s="195" t="str">
        <f>IF('Dépenses rémunération au réel'!$C168="","",'Dépenses rémunération au réel'!$C168)</f>
        <v/>
      </c>
      <c r="D168" s="196" t="str">
        <f>IF('Dépenses rémunération au réel'!$D168="","",'Dépenses rémunération au réel'!$D168)</f>
        <v/>
      </c>
      <c r="E168" s="118" t="str">
        <f>IF('Dépenses rémunération au réel'!$E168="","",'Dépenses rémunération au réel'!$E168)</f>
        <v/>
      </c>
      <c r="F168" s="118" t="str">
        <f>IF('Dépenses rémunération au réel'!$F168="","",'Dépenses rémunération au réel'!$F168)</f>
        <v/>
      </c>
      <c r="G168" s="118" t="str">
        <f>IF('Dépenses rémunération au réel'!$G168="","",'Dépenses rémunération au réel'!$G168)</f>
        <v/>
      </c>
      <c r="H168" s="282" t="str">
        <f>IF('Dépenses rémunération au réel'!$H168="","",'Dépenses rémunération au réel'!$H168)</f>
        <v/>
      </c>
      <c r="I168" s="282" t="str">
        <f>IF('Dépenses rémunération au réel'!$I168="","",'Dépenses rémunération au réel'!$I168)</f>
        <v/>
      </c>
      <c r="J168" s="131" t="str">
        <f>IF('Dépenses rémunération au réel'!$J168="","",'Dépenses rémunération au réel'!$J168)</f>
        <v/>
      </c>
      <c r="K168" s="181" t="str">
        <f>IF('Dépenses rémunération au réel'!$K168="","",'Dépenses rémunération au réel'!$K168)</f>
        <v/>
      </c>
      <c r="L168" s="189" t="str">
        <f>IF('Dépenses rémunération au réel'!$L168="","",'Dépenses rémunération au réel'!$L168)</f>
        <v/>
      </c>
      <c r="M168" s="204" t="str">
        <f>IF('Dépenses rémunération au réel'!$M168=0,"",'Dépenses rémunération au réel'!$M168)</f>
        <v/>
      </c>
      <c r="N168" s="180"/>
      <c r="O168" s="323" t="str">
        <f t="shared" si="15"/>
        <v/>
      </c>
      <c r="P168" s="323" t="str">
        <f t="shared" si="16"/>
        <v/>
      </c>
      <c r="Q168" s="180"/>
      <c r="R168" s="325"/>
      <c r="S168" s="325"/>
      <c r="T168" s="132" t="str">
        <f t="shared" si="17"/>
        <v/>
      </c>
      <c r="U168" s="342"/>
      <c r="V168" s="182"/>
      <c r="W168" s="709" t="str">
        <f t="shared" si="13"/>
        <v/>
      </c>
      <c r="X168" s="198" t="str">
        <f t="shared" si="18"/>
        <v/>
      </c>
      <c r="Y168" s="710" t="str">
        <f>IF(AND(OR(N168="KO",M168&lt;&gt;""),OR(N168="",O168="",P168="")),Listes!$A$68,IF(AND(M168&lt;T168,V168=""),Listes!$A$70,IF(AND(M168&lt;&gt;"",T168&lt;M168,U168=""),Listes!$A$72,IF(AND(Z168="",OR(N168&lt;&gt;"",O168&lt;&gt;"",P168&lt;&gt;"",Q168&lt;&gt;"",R168&lt;&gt;"",S168&lt;&gt;"")),Listes!$A$73,""))))</f>
        <v/>
      </c>
      <c r="Z168" s="277"/>
      <c r="AA168" s="146">
        <f t="shared" si="14"/>
        <v>0</v>
      </c>
    </row>
    <row r="169" spans="1:27" ht="16.149999999999999" customHeight="1" x14ac:dyDescent="0.25">
      <c r="A169" s="121">
        <v>163</v>
      </c>
      <c r="B169" s="195" t="str">
        <f>IF('Dépenses rémunération au réel'!$B169="","",'Dépenses rémunération au réel'!$B169)</f>
        <v/>
      </c>
      <c r="C169" s="195" t="str">
        <f>IF('Dépenses rémunération au réel'!$C169="","",'Dépenses rémunération au réel'!$C169)</f>
        <v/>
      </c>
      <c r="D169" s="196" t="str">
        <f>IF('Dépenses rémunération au réel'!$D169="","",'Dépenses rémunération au réel'!$D169)</f>
        <v/>
      </c>
      <c r="E169" s="118" t="str">
        <f>IF('Dépenses rémunération au réel'!$E169="","",'Dépenses rémunération au réel'!$E169)</f>
        <v/>
      </c>
      <c r="F169" s="118" t="str">
        <f>IF('Dépenses rémunération au réel'!$F169="","",'Dépenses rémunération au réel'!$F169)</f>
        <v/>
      </c>
      <c r="G169" s="118" t="str">
        <f>IF('Dépenses rémunération au réel'!$G169="","",'Dépenses rémunération au réel'!$G169)</f>
        <v/>
      </c>
      <c r="H169" s="282" t="str">
        <f>IF('Dépenses rémunération au réel'!$H169="","",'Dépenses rémunération au réel'!$H169)</f>
        <v/>
      </c>
      <c r="I169" s="282" t="str">
        <f>IF('Dépenses rémunération au réel'!$I169="","",'Dépenses rémunération au réel'!$I169)</f>
        <v/>
      </c>
      <c r="J169" s="131" t="str">
        <f>IF('Dépenses rémunération au réel'!$J169="","",'Dépenses rémunération au réel'!$J169)</f>
        <v/>
      </c>
      <c r="K169" s="181" t="str">
        <f>IF('Dépenses rémunération au réel'!$K169="","",'Dépenses rémunération au réel'!$K169)</f>
        <v/>
      </c>
      <c r="L169" s="189" t="str">
        <f>IF('Dépenses rémunération au réel'!$L169="","",'Dépenses rémunération au réel'!$L169)</f>
        <v/>
      </c>
      <c r="M169" s="204" t="str">
        <f>IF('Dépenses rémunération au réel'!$M169=0,"",'Dépenses rémunération au réel'!$M169)</f>
        <v/>
      </c>
      <c r="N169" s="180"/>
      <c r="O169" s="323" t="str">
        <f t="shared" si="15"/>
        <v/>
      </c>
      <c r="P169" s="323" t="str">
        <f t="shared" si="16"/>
        <v/>
      </c>
      <c r="Q169" s="180"/>
      <c r="R169" s="325"/>
      <c r="S169" s="325"/>
      <c r="T169" s="132" t="str">
        <f t="shared" si="17"/>
        <v/>
      </c>
      <c r="U169" s="342"/>
      <c r="V169" s="182"/>
      <c r="W169" s="709" t="str">
        <f t="shared" si="13"/>
        <v/>
      </c>
      <c r="X169" s="198" t="str">
        <f t="shared" si="18"/>
        <v/>
      </c>
      <c r="Y169" s="710" t="str">
        <f>IF(AND(OR(N169="KO",M169&lt;&gt;""),OR(N169="",O169="",P169="")),Listes!$A$68,IF(AND(M169&lt;T169,V169=""),Listes!$A$70,IF(AND(M169&lt;&gt;"",T169&lt;M169,U169=""),Listes!$A$72,IF(AND(Z169="",OR(N169&lt;&gt;"",O169&lt;&gt;"",P169&lt;&gt;"",Q169&lt;&gt;"",R169&lt;&gt;"",S169&lt;&gt;"")),Listes!$A$73,""))))</f>
        <v/>
      </c>
      <c r="Z169" s="277"/>
      <c r="AA169" s="146">
        <f t="shared" si="14"/>
        <v>0</v>
      </c>
    </row>
    <row r="170" spans="1:27" ht="16.149999999999999" customHeight="1" x14ac:dyDescent="0.25">
      <c r="A170" s="121">
        <v>164</v>
      </c>
      <c r="B170" s="195" t="str">
        <f>IF('Dépenses rémunération au réel'!$B170="","",'Dépenses rémunération au réel'!$B170)</f>
        <v/>
      </c>
      <c r="C170" s="195" t="str">
        <f>IF('Dépenses rémunération au réel'!$C170="","",'Dépenses rémunération au réel'!$C170)</f>
        <v/>
      </c>
      <c r="D170" s="196" t="str">
        <f>IF('Dépenses rémunération au réel'!$D170="","",'Dépenses rémunération au réel'!$D170)</f>
        <v/>
      </c>
      <c r="E170" s="118" t="str">
        <f>IF('Dépenses rémunération au réel'!$E170="","",'Dépenses rémunération au réel'!$E170)</f>
        <v/>
      </c>
      <c r="F170" s="118" t="str">
        <f>IF('Dépenses rémunération au réel'!$F170="","",'Dépenses rémunération au réel'!$F170)</f>
        <v/>
      </c>
      <c r="G170" s="118" t="str">
        <f>IF('Dépenses rémunération au réel'!$G170="","",'Dépenses rémunération au réel'!$G170)</f>
        <v/>
      </c>
      <c r="H170" s="282" t="str">
        <f>IF('Dépenses rémunération au réel'!$H170="","",'Dépenses rémunération au réel'!$H170)</f>
        <v/>
      </c>
      <c r="I170" s="282" t="str">
        <f>IF('Dépenses rémunération au réel'!$I170="","",'Dépenses rémunération au réel'!$I170)</f>
        <v/>
      </c>
      <c r="J170" s="131" t="str">
        <f>IF('Dépenses rémunération au réel'!$J170="","",'Dépenses rémunération au réel'!$J170)</f>
        <v/>
      </c>
      <c r="K170" s="181" t="str">
        <f>IF('Dépenses rémunération au réel'!$K170="","",'Dépenses rémunération au réel'!$K170)</f>
        <v/>
      </c>
      <c r="L170" s="189" t="str">
        <f>IF('Dépenses rémunération au réel'!$L170="","",'Dépenses rémunération au réel'!$L170)</f>
        <v/>
      </c>
      <c r="M170" s="204" t="str">
        <f>IF('Dépenses rémunération au réel'!$M170=0,"",'Dépenses rémunération au réel'!$M170)</f>
        <v/>
      </c>
      <c r="N170" s="180"/>
      <c r="O170" s="323" t="str">
        <f t="shared" si="15"/>
        <v/>
      </c>
      <c r="P170" s="323" t="str">
        <f t="shared" si="16"/>
        <v/>
      </c>
      <c r="Q170" s="180"/>
      <c r="R170" s="325"/>
      <c r="S170" s="325"/>
      <c r="T170" s="132" t="str">
        <f t="shared" si="17"/>
        <v/>
      </c>
      <c r="U170" s="342"/>
      <c r="V170" s="182"/>
      <c r="W170" s="709" t="str">
        <f t="shared" si="13"/>
        <v/>
      </c>
      <c r="X170" s="198" t="str">
        <f t="shared" si="18"/>
        <v/>
      </c>
      <c r="Y170" s="710" t="str">
        <f>IF(AND(OR(N170="KO",M170&lt;&gt;""),OR(N170="",O170="",P170="")),Listes!$A$68,IF(AND(M170&lt;T170,V170=""),Listes!$A$70,IF(AND(M170&lt;&gt;"",T170&lt;M170,U170=""),Listes!$A$72,IF(AND(Z170="",OR(N170&lt;&gt;"",O170&lt;&gt;"",P170&lt;&gt;"",Q170&lt;&gt;"",R170&lt;&gt;"",S170&lt;&gt;"")),Listes!$A$73,""))))</f>
        <v/>
      </c>
      <c r="Z170" s="277"/>
      <c r="AA170" s="146">
        <f t="shared" si="14"/>
        <v>0</v>
      </c>
    </row>
    <row r="171" spans="1:27" ht="16.149999999999999" customHeight="1" x14ac:dyDescent="0.25">
      <c r="A171" s="121">
        <v>165</v>
      </c>
      <c r="B171" s="195" t="str">
        <f>IF('Dépenses rémunération au réel'!$B171="","",'Dépenses rémunération au réel'!$B171)</f>
        <v/>
      </c>
      <c r="C171" s="195" t="str">
        <f>IF('Dépenses rémunération au réel'!$C171="","",'Dépenses rémunération au réel'!$C171)</f>
        <v/>
      </c>
      <c r="D171" s="196" t="str">
        <f>IF('Dépenses rémunération au réel'!$D171="","",'Dépenses rémunération au réel'!$D171)</f>
        <v/>
      </c>
      <c r="E171" s="118" t="str">
        <f>IF('Dépenses rémunération au réel'!$E171="","",'Dépenses rémunération au réel'!$E171)</f>
        <v/>
      </c>
      <c r="F171" s="118" t="str">
        <f>IF('Dépenses rémunération au réel'!$F171="","",'Dépenses rémunération au réel'!$F171)</f>
        <v/>
      </c>
      <c r="G171" s="118" t="str">
        <f>IF('Dépenses rémunération au réel'!$G171="","",'Dépenses rémunération au réel'!$G171)</f>
        <v/>
      </c>
      <c r="H171" s="282" t="str">
        <f>IF('Dépenses rémunération au réel'!$H171="","",'Dépenses rémunération au réel'!$H171)</f>
        <v/>
      </c>
      <c r="I171" s="282" t="str">
        <f>IF('Dépenses rémunération au réel'!$I171="","",'Dépenses rémunération au réel'!$I171)</f>
        <v/>
      </c>
      <c r="J171" s="131" t="str">
        <f>IF('Dépenses rémunération au réel'!$J171="","",'Dépenses rémunération au réel'!$J171)</f>
        <v/>
      </c>
      <c r="K171" s="181" t="str">
        <f>IF('Dépenses rémunération au réel'!$K171="","",'Dépenses rémunération au réel'!$K171)</f>
        <v/>
      </c>
      <c r="L171" s="189" t="str">
        <f>IF('Dépenses rémunération au réel'!$L171="","",'Dépenses rémunération au réel'!$L171)</f>
        <v/>
      </c>
      <c r="M171" s="204" t="str">
        <f>IF('Dépenses rémunération au réel'!$M171=0,"",'Dépenses rémunération au réel'!$M171)</f>
        <v/>
      </c>
      <c r="N171" s="180"/>
      <c r="O171" s="323" t="str">
        <f t="shared" si="15"/>
        <v/>
      </c>
      <c r="P171" s="323" t="str">
        <f t="shared" si="16"/>
        <v/>
      </c>
      <c r="Q171" s="180"/>
      <c r="R171" s="325"/>
      <c r="S171" s="325"/>
      <c r="T171" s="132" t="str">
        <f t="shared" si="17"/>
        <v/>
      </c>
      <c r="U171" s="342"/>
      <c r="V171" s="182"/>
      <c r="W171" s="709" t="str">
        <f t="shared" si="13"/>
        <v/>
      </c>
      <c r="X171" s="198" t="str">
        <f t="shared" si="18"/>
        <v/>
      </c>
      <c r="Y171" s="710" t="str">
        <f>IF(AND(OR(N171="KO",M171&lt;&gt;""),OR(N171="",O171="",P171="")),Listes!$A$68,IF(AND(M171&lt;T171,V171=""),Listes!$A$70,IF(AND(M171&lt;&gt;"",T171&lt;M171,U171=""),Listes!$A$72,IF(AND(Z171="",OR(N171&lt;&gt;"",O171&lt;&gt;"",P171&lt;&gt;"",Q171&lt;&gt;"",R171&lt;&gt;"",S171&lt;&gt;"")),Listes!$A$73,""))))</f>
        <v/>
      </c>
      <c r="Z171" s="277"/>
      <c r="AA171" s="146">
        <f t="shared" si="14"/>
        <v>0</v>
      </c>
    </row>
    <row r="172" spans="1:27" ht="16.149999999999999" customHeight="1" x14ac:dyDescent="0.25">
      <c r="A172" s="121">
        <v>166</v>
      </c>
      <c r="B172" s="195" t="str">
        <f>IF('Dépenses rémunération au réel'!$B172="","",'Dépenses rémunération au réel'!$B172)</f>
        <v/>
      </c>
      <c r="C172" s="195" t="str">
        <f>IF('Dépenses rémunération au réel'!$C172="","",'Dépenses rémunération au réel'!$C172)</f>
        <v/>
      </c>
      <c r="D172" s="196" t="str">
        <f>IF('Dépenses rémunération au réel'!$D172="","",'Dépenses rémunération au réel'!$D172)</f>
        <v/>
      </c>
      <c r="E172" s="118" t="str">
        <f>IF('Dépenses rémunération au réel'!$E172="","",'Dépenses rémunération au réel'!$E172)</f>
        <v/>
      </c>
      <c r="F172" s="118" t="str">
        <f>IF('Dépenses rémunération au réel'!$F172="","",'Dépenses rémunération au réel'!$F172)</f>
        <v/>
      </c>
      <c r="G172" s="118" t="str">
        <f>IF('Dépenses rémunération au réel'!$G172="","",'Dépenses rémunération au réel'!$G172)</f>
        <v/>
      </c>
      <c r="H172" s="282" t="str">
        <f>IF('Dépenses rémunération au réel'!$H172="","",'Dépenses rémunération au réel'!$H172)</f>
        <v/>
      </c>
      <c r="I172" s="282" t="str">
        <f>IF('Dépenses rémunération au réel'!$I172="","",'Dépenses rémunération au réel'!$I172)</f>
        <v/>
      </c>
      <c r="J172" s="131" t="str">
        <f>IF('Dépenses rémunération au réel'!$J172="","",'Dépenses rémunération au réel'!$J172)</f>
        <v/>
      </c>
      <c r="K172" s="181" t="str">
        <f>IF('Dépenses rémunération au réel'!$K172="","",'Dépenses rémunération au réel'!$K172)</f>
        <v/>
      </c>
      <c r="L172" s="189" t="str">
        <f>IF('Dépenses rémunération au réel'!$L172="","",'Dépenses rémunération au réel'!$L172)</f>
        <v/>
      </c>
      <c r="M172" s="204" t="str">
        <f>IF('Dépenses rémunération au réel'!$M172=0,"",'Dépenses rémunération au réel'!$M172)</f>
        <v/>
      </c>
      <c r="N172" s="180"/>
      <c r="O172" s="323" t="str">
        <f t="shared" si="15"/>
        <v/>
      </c>
      <c r="P172" s="323" t="str">
        <f t="shared" si="16"/>
        <v/>
      </c>
      <c r="Q172" s="180"/>
      <c r="R172" s="325"/>
      <c r="S172" s="325"/>
      <c r="T172" s="132" t="str">
        <f t="shared" si="17"/>
        <v/>
      </c>
      <c r="U172" s="342"/>
      <c r="V172" s="182"/>
      <c r="W172" s="709" t="str">
        <f t="shared" si="13"/>
        <v/>
      </c>
      <c r="X172" s="198" t="str">
        <f t="shared" si="18"/>
        <v/>
      </c>
      <c r="Y172" s="710" t="str">
        <f>IF(AND(OR(N172="KO",M172&lt;&gt;""),OR(N172="",O172="",P172="")),Listes!$A$68,IF(AND(M172&lt;T172,V172=""),Listes!$A$70,IF(AND(M172&lt;&gt;"",T172&lt;M172,U172=""),Listes!$A$72,IF(AND(Z172="",OR(N172&lt;&gt;"",O172&lt;&gt;"",P172&lt;&gt;"",Q172&lt;&gt;"",R172&lt;&gt;"",S172&lt;&gt;"")),Listes!$A$73,""))))</f>
        <v/>
      </c>
      <c r="Z172" s="277"/>
      <c r="AA172" s="146">
        <f t="shared" si="14"/>
        <v>0</v>
      </c>
    </row>
    <row r="173" spans="1:27" ht="16.149999999999999" customHeight="1" x14ac:dyDescent="0.25">
      <c r="A173" s="121">
        <v>167</v>
      </c>
      <c r="B173" s="195" t="str">
        <f>IF('Dépenses rémunération au réel'!$B173="","",'Dépenses rémunération au réel'!$B173)</f>
        <v/>
      </c>
      <c r="C173" s="195" t="str">
        <f>IF('Dépenses rémunération au réel'!$C173="","",'Dépenses rémunération au réel'!$C173)</f>
        <v/>
      </c>
      <c r="D173" s="196" t="str">
        <f>IF('Dépenses rémunération au réel'!$D173="","",'Dépenses rémunération au réel'!$D173)</f>
        <v/>
      </c>
      <c r="E173" s="118" t="str">
        <f>IF('Dépenses rémunération au réel'!$E173="","",'Dépenses rémunération au réel'!$E173)</f>
        <v/>
      </c>
      <c r="F173" s="118" t="str">
        <f>IF('Dépenses rémunération au réel'!$F173="","",'Dépenses rémunération au réel'!$F173)</f>
        <v/>
      </c>
      <c r="G173" s="118" t="str">
        <f>IF('Dépenses rémunération au réel'!$G173="","",'Dépenses rémunération au réel'!$G173)</f>
        <v/>
      </c>
      <c r="H173" s="282" t="str">
        <f>IF('Dépenses rémunération au réel'!$H173="","",'Dépenses rémunération au réel'!$H173)</f>
        <v/>
      </c>
      <c r="I173" s="282" t="str">
        <f>IF('Dépenses rémunération au réel'!$I173="","",'Dépenses rémunération au réel'!$I173)</f>
        <v/>
      </c>
      <c r="J173" s="131" t="str">
        <f>IF('Dépenses rémunération au réel'!$J173="","",'Dépenses rémunération au réel'!$J173)</f>
        <v/>
      </c>
      <c r="K173" s="181" t="str">
        <f>IF('Dépenses rémunération au réel'!$K173="","",'Dépenses rémunération au réel'!$K173)</f>
        <v/>
      </c>
      <c r="L173" s="189" t="str">
        <f>IF('Dépenses rémunération au réel'!$L173="","",'Dépenses rémunération au réel'!$L173)</f>
        <v/>
      </c>
      <c r="M173" s="204" t="str">
        <f>IF('Dépenses rémunération au réel'!$M173=0,"",'Dépenses rémunération au réel'!$M173)</f>
        <v/>
      </c>
      <c r="N173" s="180"/>
      <c r="O173" s="323" t="str">
        <f t="shared" si="15"/>
        <v/>
      </c>
      <c r="P173" s="323" t="str">
        <f t="shared" si="16"/>
        <v/>
      </c>
      <c r="Q173" s="180"/>
      <c r="R173" s="325"/>
      <c r="S173" s="325"/>
      <c r="T173" s="132" t="str">
        <f t="shared" si="17"/>
        <v/>
      </c>
      <c r="U173" s="342"/>
      <c r="V173" s="182"/>
      <c r="W173" s="709" t="str">
        <f t="shared" si="13"/>
        <v/>
      </c>
      <c r="X173" s="198" t="str">
        <f t="shared" si="18"/>
        <v/>
      </c>
      <c r="Y173" s="710" t="str">
        <f>IF(AND(OR(N173="KO",M173&lt;&gt;""),OR(N173="",O173="",P173="")),Listes!$A$68,IF(AND(M173&lt;T173,V173=""),Listes!$A$70,IF(AND(M173&lt;&gt;"",T173&lt;M173,U173=""),Listes!$A$72,IF(AND(Z173="",OR(N173&lt;&gt;"",O173&lt;&gt;"",P173&lt;&gt;"",Q173&lt;&gt;"",R173&lt;&gt;"",S173&lt;&gt;"")),Listes!$A$73,""))))</f>
        <v/>
      </c>
      <c r="Z173" s="277"/>
      <c r="AA173" s="146">
        <f t="shared" si="14"/>
        <v>0</v>
      </c>
    </row>
    <row r="174" spans="1:27" ht="16.149999999999999" customHeight="1" x14ac:dyDescent="0.25">
      <c r="A174" s="121">
        <v>168</v>
      </c>
      <c r="B174" s="195" t="str">
        <f>IF('Dépenses rémunération au réel'!$B174="","",'Dépenses rémunération au réel'!$B174)</f>
        <v/>
      </c>
      <c r="C174" s="195" t="str">
        <f>IF('Dépenses rémunération au réel'!$C174="","",'Dépenses rémunération au réel'!$C174)</f>
        <v/>
      </c>
      <c r="D174" s="196" t="str">
        <f>IF('Dépenses rémunération au réel'!$D174="","",'Dépenses rémunération au réel'!$D174)</f>
        <v/>
      </c>
      <c r="E174" s="118" t="str">
        <f>IF('Dépenses rémunération au réel'!$E174="","",'Dépenses rémunération au réel'!$E174)</f>
        <v/>
      </c>
      <c r="F174" s="118" t="str">
        <f>IF('Dépenses rémunération au réel'!$F174="","",'Dépenses rémunération au réel'!$F174)</f>
        <v/>
      </c>
      <c r="G174" s="118" t="str">
        <f>IF('Dépenses rémunération au réel'!$G174="","",'Dépenses rémunération au réel'!$G174)</f>
        <v/>
      </c>
      <c r="H174" s="282" t="str">
        <f>IF('Dépenses rémunération au réel'!$H174="","",'Dépenses rémunération au réel'!$H174)</f>
        <v/>
      </c>
      <c r="I174" s="282" t="str">
        <f>IF('Dépenses rémunération au réel'!$I174="","",'Dépenses rémunération au réel'!$I174)</f>
        <v/>
      </c>
      <c r="J174" s="131" t="str">
        <f>IF('Dépenses rémunération au réel'!$J174="","",'Dépenses rémunération au réel'!$J174)</f>
        <v/>
      </c>
      <c r="K174" s="181" t="str">
        <f>IF('Dépenses rémunération au réel'!$K174="","",'Dépenses rémunération au réel'!$K174)</f>
        <v/>
      </c>
      <c r="L174" s="189" t="str">
        <f>IF('Dépenses rémunération au réel'!$L174="","",'Dépenses rémunération au réel'!$L174)</f>
        <v/>
      </c>
      <c r="M174" s="204" t="str">
        <f>IF('Dépenses rémunération au réel'!$M174=0,"",'Dépenses rémunération au réel'!$M174)</f>
        <v/>
      </c>
      <c r="N174" s="180"/>
      <c r="O174" s="323" t="str">
        <f t="shared" si="15"/>
        <v/>
      </c>
      <c r="P174" s="323" t="str">
        <f t="shared" si="16"/>
        <v/>
      </c>
      <c r="Q174" s="180"/>
      <c r="R174" s="325"/>
      <c r="S174" s="325"/>
      <c r="T174" s="132" t="str">
        <f t="shared" si="17"/>
        <v/>
      </c>
      <c r="U174" s="342"/>
      <c r="V174" s="182"/>
      <c r="W174" s="709" t="str">
        <f t="shared" si="13"/>
        <v/>
      </c>
      <c r="X174" s="198" t="str">
        <f t="shared" si="18"/>
        <v/>
      </c>
      <c r="Y174" s="710" t="str">
        <f>IF(AND(OR(N174="KO",M174&lt;&gt;""),OR(N174="",O174="",P174="")),Listes!$A$68,IF(AND(M174&lt;T174,V174=""),Listes!$A$70,IF(AND(M174&lt;&gt;"",T174&lt;M174,U174=""),Listes!$A$72,IF(AND(Z174="",OR(N174&lt;&gt;"",O174&lt;&gt;"",P174&lt;&gt;"",Q174&lt;&gt;"",R174&lt;&gt;"",S174&lt;&gt;"")),Listes!$A$73,""))))</f>
        <v/>
      </c>
      <c r="Z174" s="277"/>
      <c r="AA174" s="146">
        <f t="shared" si="14"/>
        <v>0</v>
      </c>
    </row>
    <row r="175" spans="1:27" ht="16.149999999999999" customHeight="1" x14ac:dyDescent="0.25">
      <c r="A175" s="121">
        <v>169</v>
      </c>
      <c r="B175" s="195" t="str">
        <f>IF('Dépenses rémunération au réel'!$B175="","",'Dépenses rémunération au réel'!$B175)</f>
        <v/>
      </c>
      <c r="C175" s="195" t="str">
        <f>IF('Dépenses rémunération au réel'!$C175="","",'Dépenses rémunération au réel'!$C175)</f>
        <v/>
      </c>
      <c r="D175" s="196" t="str">
        <f>IF('Dépenses rémunération au réel'!$D175="","",'Dépenses rémunération au réel'!$D175)</f>
        <v/>
      </c>
      <c r="E175" s="118" t="str">
        <f>IF('Dépenses rémunération au réel'!$E175="","",'Dépenses rémunération au réel'!$E175)</f>
        <v/>
      </c>
      <c r="F175" s="118" t="str">
        <f>IF('Dépenses rémunération au réel'!$F175="","",'Dépenses rémunération au réel'!$F175)</f>
        <v/>
      </c>
      <c r="G175" s="118" t="str">
        <f>IF('Dépenses rémunération au réel'!$G175="","",'Dépenses rémunération au réel'!$G175)</f>
        <v/>
      </c>
      <c r="H175" s="282" t="str">
        <f>IF('Dépenses rémunération au réel'!$H175="","",'Dépenses rémunération au réel'!$H175)</f>
        <v/>
      </c>
      <c r="I175" s="282" t="str">
        <f>IF('Dépenses rémunération au réel'!$I175="","",'Dépenses rémunération au réel'!$I175)</f>
        <v/>
      </c>
      <c r="J175" s="131" t="str">
        <f>IF('Dépenses rémunération au réel'!$J175="","",'Dépenses rémunération au réel'!$J175)</f>
        <v/>
      </c>
      <c r="K175" s="181" t="str">
        <f>IF('Dépenses rémunération au réel'!$K175="","",'Dépenses rémunération au réel'!$K175)</f>
        <v/>
      </c>
      <c r="L175" s="189" t="str">
        <f>IF('Dépenses rémunération au réel'!$L175="","",'Dépenses rémunération au réel'!$L175)</f>
        <v/>
      </c>
      <c r="M175" s="204" t="str">
        <f>IF('Dépenses rémunération au réel'!$M175=0,"",'Dépenses rémunération au réel'!$M175)</f>
        <v/>
      </c>
      <c r="N175" s="180"/>
      <c r="O175" s="323" t="str">
        <f t="shared" si="15"/>
        <v/>
      </c>
      <c r="P175" s="323" t="str">
        <f t="shared" si="16"/>
        <v/>
      </c>
      <c r="Q175" s="180"/>
      <c r="R175" s="325"/>
      <c r="S175" s="325"/>
      <c r="T175" s="132" t="str">
        <f t="shared" si="17"/>
        <v/>
      </c>
      <c r="U175" s="342"/>
      <c r="V175" s="182"/>
      <c r="W175" s="709" t="str">
        <f t="shared" si="13"/>
        <v/>
      </c>
      <c r="X175" s="198" t="str">
        <f t="shared" si="18"/>
        <v/>
      </c>
      <c r="Y175" s="710" t="str">
        <f>IF(AND(OR(N175="KO",M175&lt;&gt;""),OR(N175="",O175="",P175="")),Listes!$A$68,IF(AND(M175&lt;T175,V175=""),Listes!$A$70,IF(AND(M175&lt;&gt;"",T175&lt;M175,U175=""),Listes!$A$72,IF(AND(Z175="",OR(N175&lt;&gt;"",O175&lt;&gt;"",P175&lt;&gt;"",Q175&lt;&gt;"",R175&lt;&gt;"",S175&lt;&gt;"")),Listes!$A$73,""))))</f>
        <v/>
      </c>
      <c r="Z175" s="277"/>
      <c r="AA175" s="146">
        <f t="shared" si="14"/>
        <v>0</v>
      </c>
    </row>
    <row r="176" spans="1:27" ht="16.149999999999999" customHeight="1" x14ac:dyDescent="0.25">
      <c r="A176" s="121">
        <v>170</v>
      </c>
      <c r="B176" s="195" t="str">
        <f>IF('Dépenses rémunération au réel'!$B176="","",'Dépenses rémunération au réel'!$B176)</f>
        <v/>
      </c>
      <c r="C176" s="195" t="str">
        <f>IF('Dépenses rémunération au réel'!$C176="","",'Dépenses rémunération au réel'!$C176)</f>
        <v/>
      </c>
      <c r="D176" s="196" t="str">
        <f>IF('Dépenses rémunération au réel'!$D176="","",'Dépenses rémunération au réel'!$D176)</f>
        <v/>
      </c>
      <c r="E176" s="118" t="str">
        <f>IF('Dépenses rémunération au réel'!$E176="","",'Dépenses rémunération au réel'!$E176)</f>
        <v/>
      </c>
      <c r="F176" s="118" t="str">
        <f>IF('Dépenses rémunération au réel'!$F176="","",'Dépenses rémunération au réel'!$F176)</f>
        <v/>
      </c>
      <c r="G176" s="118" t="str">
        <f>IF('Dépenses rémunération au réel'!$G176="","",'Dépenses rémunération au réel'!$G176)</f>
        <v/>
      </c>
      <c r="H176" s="282" t="str">
        <f>IF('Dépenses rémunération au réel'!$H176="","",'Dépenses rémunération au réel'!$H176)</f>
        <v/>
      </c>
      <c r="I176" s="282" t="str">
        <f>IF('Dépenses rémunération au réel'!$I176="","",'Dépenses rémunération au réel'!$I176)</f>
        <v/>
      </c>
      <c r="J176" s="131" t="str">
        <f>IF('Dépenses rémunération au réel'!$J176="","",'Dépenses rémunération au réel'!$J176)</f>
        <v/>
      </c>
      <c r="K176" s="181" t="str">
        <f>IF('Dépenses rémunération au réel'!$K176="","",'Dépenses rémunération au réel'!$K176)</f>
        <v/>
      </c>
      <c r="L176" s="189" t="str">
        <f>IF('Dépenses rémunération au réel'!$L176="","",'Dépenses rémunération au réel'!$L176)</f>
        <v/>
      </c>
      <c r="M176" s="204" t="str">
        <f>IF('Dépenses rémunération au réel'!$M176=0,"",'Dépenses rémunération au réel'!$M176)</f>
        <v/>
      </c>
      <c r="N176" s="180"/>
      <c r="O176" s="323" t="str">
        <f t="shared" si="15"/>
        <v/>
      </c>
      <c r="P176" s="323" t="str">
        <f t="shared" si="16"/>
        <v/>
      </c>
      <c r="Q176" s="180"/>
      <c r="R176" s="325"/>
      <c r="S176" s="325"/>
      <c r="T176" s="132" t="str">
        <f t="shared" si="17"/>
        <v/>
      </c>
      <c r="U176" s="342"/>
      <c r="V176" s="182"/>
      <c r="W176" s="709" t="str">
        <f t="shared" si="13"/>
        <v/>
      </c>
      <c r="X176" s="198" t="str">
        <f t="shared" si="18"/>
        <v/>
      </c>
      <c r="Y176" s="710" t="str">
        <f>IF(AND(OR(N176="KO",M176&lt;&gt;""),OR(N176="",O176="",P176="")),Listes!$A$68,IF(AND(M176&lt;T176,V176=""),Listes!$A$70,IF(AND(M176&lt;&gt;"",T176&lt;M176,U176=""),Listes!$A$72,IF(AND(Z176="",OR(N176&lt;&gt;"",O176&lt;&gt;"",P176&lt;&gt;"",Q176&lt;&gt;"",R176&lt;&gt;"",S176&lt;&gt;"")),Listes!$A$73,""))))</f>
        <v/>
      </c>
      <c r="Z176" s="277"/>
      <c r="AA176" s="146">
        <f t="shared" si="14"/>
        <v>0</v>
      </c>
    </row>
    <row r="177" spans="1:27" ht="16.149999999999999" customHeight="1" x14ac:dyDescent="0.25">
      <c r="A177" s="121">
        <v>171</v>
      </c>
      <c r="B177" s="195" t="str">
        <f>IF('Dépenses rémunération au réel'!$B177="","",'Dépenses rémunération au réel'!$B177)</f>
        <v/>
      </c>
      <c r="C177" s="195" t="str">
        <f>IF('Dépenses rémunération au réel'!$C177="","",'Dépenses rémunération au réel'!$C177)</f>
        <v/>
      </c>
      <c r="D177" s="196" t="str">
        <f>IF('Dépenses rémunération au réel'!$D177="","",'Dépenses rémunération au réel'!$D177)</f>
        <v/>
      </c>
      <c r="E177" s="118" t="str">
        <f>IF('Dépenses rémunération au réel'!$E177="","",'Dépenses rémunération au réel'!$E177)</f>
        <v/>
      </c>
      <c r="F177" s="118" t="str">
        <f>IF('Dépenses rémunération au réel'!$F177="","",'Dépenses rémunération au réel'!$F177)</f>
        <v/>
      </c>
      <c r="G177" s="118" t="str">
        <f>IF('Dépenses rémunération au réel'!$G177="","",'Dépenses rémunération au réel'!$G177)</f>
        <v/>
      </c>
      <c r="H177" s="282" t="str">
        <f>IF('Dépenses rémunération au réel'!$H177="","",'Dépenses rémunération au réel'!$H177)</f>
        <v/>
      </c>
      <c r="I177" s="282" t="str">
        <f>IF('Dépenses rémunération au réel'!$I177="","",'Dépenses rémunération au réel'!$I177)</f>
        <v/>
      </c>
      <c r="J177" s="131" t="str">
        <f>IF('Dépenses rémunération au réel'!$J177="","",'Dépenses rémunération au réel'!$J177)</f>
        <v/>
      </c>
      <c r="K177" s="181" t="str">
        <f>IF('Dépenses rémunération au réel'!$K177="","",'Dépenses rémunération au réel'!$K177)</f>
        <v/>
      </c>
      <c r="L177" s="189" t="str">
        <f>IF('Dépenses rémunération au réel'!$L177="","",'Dépenses rémunération au réel'!$L177)</f>
        <v/>
      </c>
      <c r="M177" s="204" t="str">
        <f>IF('Dépenses rémunération au réel'!$M177=0,"",'Dépenses rémunération au réel'!$M177)</f>
        <v/>
      </c>
      <c r="N177" s="180"/>
      <c r="O177" s="323" t="str">
        <f t="shared" si="15"/>
        <v/>
      </c>
      <c r="P177" s="323" t="str">
        <f t="shared" si="16"/>
        <v/>
      </c>
      <c r="Q177" s="180"/>
      <c r="R177" s="325"/>
      <c r="S177" s="325"/>
      <c r="T177" s="132" t="str">
        <f t="shared" si="17"/>
        <v/>
      </c>
      <c r="U177" s="342"/>
      <c r="V177" s="182"/>
      <c r="W177" s="709" t="str">
        <f t="shared" si="13"/>
        <v/>
      </c>
      <c r="X177" s="198" t="str">
        <f t="shared" si="18"/>
        <v/>
      </c>
      <c r="Y177" s="710" t="str">
        <f>IF(AND(OR(N177="KO",M177&lt;&gt;""),OR(N177="",O177="",P177="")),Listes!$A$68,IF(AND(M177&lt;T177,V177=""),Listes!$A$70,IF(AND(M177&lt;&gt;"",T177&lt;M177,U177=""),Listes!$A$72,IF(AND(Z177="",OR(N177&lt;&gt;"",O177&lt;&gt;"",P177&lt;&gt;"",Q177&lt;&gt;"",R177&lt;&gt;"",S177&lt;&gt;"")),Listes!$A$73,""))))</f>
        <v/>
      </c>
      <c r="Z177" s="277"/>
      <c r="AA177" s="146">
        <f t="shared" si="14"/>
        <v>0</v>
      </c>
    </row>
    <row r="178" spans="1:27" ht="16.149999999999999" customHeight="1" x14ac:dyDescent="0.25">
      <c r="A178" s="121">
        <v>172</v>
      </c>
      <c r="B178" s="195" t="str">
        <f>IF('Dépenses rémunération au réel'!$B178="","",'Dépenses rémunération au réel'!$B178)</f>
        <v/>
      </c>
      <c r="C178" s="195" t="str">
        <f>IF('Dépenses rémunération au réel'!$C178="","",'Dépenses rémunération au réel'!$C178)</f>
        <v/>
      </c>
      <c r="D178" s="196" t="str">
        <f>IF('Dépenses rémunération au réel'!$D178="","",'Dépenses rémunération au réel'!$D178)</f>
        <v/>
      </c>
      <c r="E178" s="118" t="str">
        <f>IF('Dépenses rémunération au réel'!$E178="","",'Dépenses rémunération au réel'!$E178)</f>
        <v/>
      </c>
      <c r="F178" s="118" t="str">
        <f>IF('Dépenses rémunération au réel'!$F178="","",'Dépenses rémunération au réel'!$F178)</f>
        <v/>
      </c>
      <c r="G178" s="118" t="str">
        <f>IF('Dépenses rémunération au réel'!$G178="","",'Dépenses rémunération au réel'!$G178)</f>
        <v/>
      </c>
      <c r="H178" s="282" t="str">
        <f>IF('Dépenses rémunération au réel'!$H178="","",'Dépenses rémunération au réel'!$H178)</f>
        <v/>
      </c>
      <c r="I178" s="282" t="str">
        <f>IF('Dépenses rémunération au réel'!$I178="","",'Dépenses rémunération au réel'!$I178)</f>
        <v/>
      </c>
      <c r="J178" s="131" t="str">
        <f>IF('Dépenses rémunération au réel'!$J178="","",'Dépenses rémunération au réel'!$J178)</f>
        <v/>
      </c>
      <c r="K178" s="181" t="str">
        <f>IF('Dépenses rémunération au réel'!$K178="","",'Dépenses rémunération au réel'!$K178)</f>
        <v/>
      </c>
      <c r="L178" s="189" t="str">
        <f>IF('Dépenses rémunération au réel'!$L178="","",'Dépenses rémunération au réel'!$L178)</f>
        <v/>
      </c>
      <c r="M178" s="204" t="str">
        <f>IF('Dépenses rémunération au réel'!$M178=0,"",'Dépenses rémunération au réel'!$M178)</f>
        <v/>
      </c>
      <c r="N178" s="180"/>
      <c r="O178" s="323" t="str">
        <f t="shared" si="15"/>
        <v/>
      </c>
      <c r="P178" s="323" t="str">
        <f t="shared" si="16"/>
        <v/>
      </c>
      <c r="Q178" s="180"/>
      <c r="R178" s="325"/>
      <c r="S178" s="325"/>
      <c r="T178" s="132" t="str">
        <f t="shared" si="17"/>
        <v/>
      </c>
      <c r="U178" s="342"/>
      <c r="V178" s="182"/>
      <c r="W178" s="709" t="str">
        <f t="shared" si="13"/>
        <v/>
      </c>
      <c r="X178" s="198" t="str">
        <f t="shared" si="18"/>
        <v/>
      </c>
      <c r="Y178" s="710" t="str">
        <f>IF(AND(OR(N178="KO",M178&lt;&gt;""),OR(N178="",O178="",P178="")),Listes!$A$68,IF(AND(M178&lt;T178,V178=""),Listes!$A$70,IF(AND(M178&lt;&gt;"",T178&lt;M178,U178=""),Listes!$A$72,IF(AND(Z178="",OR(N178&lt;&gt;"",O178&lt;&gt;"",P178&lt;&gt;"",Q178&lt;&gt;"",R178&lt;&gt;"",S178&lt;&gt;"")),Listes!$A$73,""))))</f>
        <v/>
      </c>
      <c r="Z178" s="277"/>
      <c r="AA178" s="146">
        <f t="shared" si="14"/>
        <v>0</v>
      </c>
    </row>
    <row r="179" spans="1:27" ht="16.149999999999999" customHeight="1" x14ac:dyDescent="0.25">
      <c r="A179" s="121">
        <v>173</v>
      </c>
      <c r="B179" s="195" t="str">
        <f>IF('Dépenses rémunération au réel'!$B179="","",'Dépenses rémunération au réel'!$B179)</f>
        <v/>
      </c>
      <c r="C179" s="195" t="str">
        <f>IF('Dépenses rémunération au réel'!$C179="","",'Dépenses rémunération au réel'!$C179)</f>
        <v/>
      </c>
      <c r="D179" s="196" t="str">
        <f>IF('Dépenses rémunération au réel'!$D179="","",'Dépenses rémunération au réel'!$D179)</f>
        <v/>
      </c>
      <c r="E179" s="118" t="str">
        <f>IF('Dépenses rémunération au réel'!$E179="","",'Dépenses rémunération au réel'!$E179)</f>
        <v/>
      </c>
      <c r="F179" s="118" t="str">
        <f>IF('Dépenses rémunération au réel'!$F179="","",'Dépenses rémunération au réel'!$F179)</f>
        <v/>
      </c>
      <c r="G179" s="118" t="str">
        <f>IF('Dépenses rémunération au réel'!$G179="","",'Dépenses rémunération au réel'!$G179)</f>
        <v/>
      </c>
      <c r="H179" s="282" t="str">
        <f>IF('Dépenses rémunération au réel'!$H179="","",'Dépenses rémunération au réel'!$H179)</f>
        <v/>
      </c>
      <c r="I179" s="282" t="str">
        <f>IF('Dépenses rémunération au réel'!$I179="","",'Dépenses rémunération au réel'!$I179)</f>
        <v/>
      </c>
      <c r="J179" s="131" t="str">
        <f>IF('Dépenses rémunération au réel'!$J179="","",'Dépenses rémunération au réel'!$J179)</f>
        <v/>
      </c>
      <c r="K179" s="181" t="str">
        <f>IF('Dépenses rémunération au réel'!$K179="","",'Dépenses rémunération au réel'!$K179)</f>
        <v/>
      </c>
      <c r="L179" s="189" t="str">
        <f>IF('Dépenses rémunération au réel'!$L179="","",'Dépenses rémunération au réel'!$L179)</f>
        <v/>
      </c>
      <c r="M179" s="204" t="str">
        <f>IF('Dépenses rémunération au réel'!$M179=0,"",'Dépenses rémunération au réel'!$M179)</f>
        <v/>
      </c>
      <c r="N179" s="180"/>
      <c r="O179" s="323" t="str">
        <f t="shared" si="15"/>
        <v/>
      </c>
      <c r="P179" s="323" t="str">
        <f t="shared" si="16"/>
        <v/>
      </c>
      <c r="Q179" s="180"/>
      <c r="R179" s="325"/>
      <c r="S179" s="325"/>
      <c r="T179" s="132" t="str">
        <f t="shared" si="17"/>
        <v/>
      </c>
      <c r="U179" s="342"/>
      <c r="V179" s="182"/>
      <c r="W179" s="709" t="str">
        <f t="shared" si="13"/>
        <v/>
      </c>
      <c r="X179" s="198" t="str">
        <f t="shared" si="18"/>
        <v/>
      </c>
      <c r="Y179" s="710" t="str">
        <f>IF(AND(OR(N179="KO",M179&lt;&gt;""),OR(N179="",O179="",P179="")),Listes!$A$68,IF(AND(M179&lt;T179,V179=""),Listes!$A$70,IF(AND(M179&lt;&gt;"",T179&lt;M179,U179=""),Listes!$A$72,IF(AND(Z179="",OR(N179&lt;&gt;"",O179&lt;&gt;"",P179&lt;&gt;"",Q179&lt;&gt;"",R179&lt;&gt;"",S179&lt;&gt;"")),Listes!$A$73,""))))</f>
        <v/>
      </c>
      <c r="Z179" s="277"/>
      <c r="AA179" s="146">
        <f t="shared" si="14"/>
        <v>0</v>
      </c>
    </row>
    <row r="180" spans="1:27" ht="16.149999999999999" customHeight="1" x14ac:dyDescent="0.25">
      <c r="A180" s="121">
        <v>174</v>
      </c>
      <c r="B180" s="195" t="str">
        <f>IF('Dépenses rémunération au réel'!$B180="","",'Dépenses rémunération au réel'!$B180)</f>
        <v/>
      </c>
      <c r="C180" s="195" t="str">
        <f>IF('Dépenses rémunération au réel'!$C180="","",'Dépenses rémunération au réel'!$C180)</f>
        <v/>
      </c>
      <c r="D180" s="196" t="str">
        <f>IF('Dépenses rémunération au réel'!$D180="","",'Dépenses rémunération au réel'!$D180)</f>
        <v/>
      </c>
      <c r="E180" s="118" t="str">
        <f>IF('Dépenses rémunération au réel'!$E180="","",'Dépenses rémunération au réel'!$E180)</f>
        <v/>
      </c>
      <c r="F180" s="118" t="str">
        <f>IF('Dépenses rémunération au réel'!$F180="","",'Dépenses rémunération au réel'!$F180)</f>
        <v/>
      </c>
      <c r="G180" s="118" t="str">
        <f>IF('Dépenses rémunération au réel'!$G180="","",'Dépenses rémunération au réel'!$G180)</f>
        <v/>
      </c>
      <c r="H180" s="282" t="str">
        <f>IF('Dépenses rémunération au réel'!$H180="","",'Dépenses rémunération au réel'!$H180)</f>
        <v/>
      </c>
      <c r="I180" s="282" t="str">
        <f>IF('Dépenses rémunération au réel'!$I180="","",'Dépenses rémunération au réel'!$I180)</f>
        <v/>
      </c>
      <c r="J180" s="131" t="str">
        <f>IF('Dépenses rémunération au réel'!$J180="","",'Dépenses rémunération au réel'!$J180)</f>
        <v/>
      </c>
      <c r="K180" s="181" t="str">
        <f>IF('Dépenses rémunération au réel'!$K180="","",'Dépenses rémunération au réel'!$K180)</f>
        <v/>
      </c>
      <c r="L180" s="189" t="str">
        <f>IF('Dépenses rémunération au réel'!$L180="","",'Dépenses rémunération au réel'!$L180)</f>
        <v/>
      </c>
      <c r="M180" s="204" t="str">
        <f>IF('Dépenses rémunération au réel'!$M180=0,"",'Dépenses rémunération au réel'!$M180)</f>
        <v/>
      </c>
      <c r="N180" s="180"/>
      <c r="O180" s="323" t="str">
        <f t="shared" si="15"/>
        <v/>
      </c>
      <c r="P180" s="323" t="str">
        <f t="shared" si="16"/>
        <v/>
      </c>
      <c r="Q180" s="180"/>
      <c r="R180" s="325"/>
      <c r="S180" s="325"/>
      <c r="T180" s="132" t="str">
        <f t="shared" si="17"/>
        <v/>
      </c>
      <c r="U180" s="342"/>
      <c r="V180" s="182"/>
      <c r="W180" s="709" t="str">
        <f t="shared" si="13"/>
        <v/>
      </c>
      <c r="X180" s="198" t="str">
        <f t="shared" si="18"/>
        <v/>
      </c>
      <c r="Y180" s="710" t="str">
        <f>IF(AND(OR(N180="KO",M180&lt;&gt;""),OR(N180="",O180="",P180="")),Listes!$A$68,IF(AND(M180&lt;T180,V180=""),Listes!$A$70,IF(AND(M180&lt;&gt;"",T180&lt;M180,U180=""),Listes!$A$72,IF(AND(Z180="",OR(N180&lt;&gt;"",O180&lt;&gt;"",P180&lt;&gt;"",Q180&lt;&gt;"",R180&lt;&gt;"",S180&lt;&gt;"")),Listes!$A$73,""))))</f>
        <v/>
      </c>
      <c r="Z180" s="277"/>
      <c r="AA180" s="146">
        <f t="shared" si="14"/>
        <v>0</v>
      </c>
    </row>
    <row r="181" spans="1:27" ht="16.149999999999999" customHeight="1" x14ac:dyDescent="0.25">
      <c r="A181" s="121">
        <v>175</v>
      </c>
      <c r="B181" s="195" t="str">
        <f>IF('Dépenses rémunération au réel'!$B181="","",'Dépenses rémunération au réel'!$B181)</f>
        <v/>
      </c>
      <c r="C181" s="195" t="str">
        <f>IF('Dépenses rémunération au réel'!$C181="","",'Dépenses rémunération au réel'!$C181)</f>
        <v/>
      </c>
      <c r="D181" s="196" t="str">
        <f>IF('Dépenses rémunération au réel'!$D181="","",'Dépenses rémunération au réel'!$D181)</f>
        <v/>
      </c>
      <c r="E181" s="118" t="str">
        <f>IF('Dépenses rémunération au réel'!$E181="","",'Dépenses rémunération au réel'!$E181)</f>
        <v/>
      </c>
      <c r="F181" s="118" t="str">
        <f>IF('Dépenses rémunération au réel'!$F181="","",'Dépenses rémunération au réel'!$F181)</f>
        <v/>
      </c>
      <c r="G181" s="118" t="str">
        <f>IF('Dépenses rémunération au réel'!$G181="","",'Dépenses rémunération au réel'!$G181)</f>
        <v/>
      </c>
      <c r="H181" s="282" t="str">
        <f>IF('Dépenses rémunération au réel'!$H181="","",'Dépenses rémunération au réel'!$H181)</f>
        <v/>
      </c>
      <c r="I181" s="282" t="str">
        <f>IF('Dépenses rémunération au réel'!$I181="","",'Dépenses rémunération au réel'!$I181)</f>
        <v/>
      </c>
      <c r="J181" s="131" t="str">
        <f>IF('Dépenses rémunération au réel'!$J181="","",'Dépenses rémunération au réel'!$J181)</f>
        <v/>
      </c>
      <c r="K181" s="181" t="str">
        <f>IF('Dépenses rémunération au réel'!$K181="","",'Dépenses rémunération au réel'!$K181)</f>
        <v/>
      </c>
      <c r="L181" s="189" t="str">
        <f>IF('Dépenses rémunération au réel'!$L181="","",'Dépenses rémunération au réel'!$L181)</f>
        <v/>
      </c>
      <c r="M181" s="204" t="str">
        <f>IF('Dépenses rémunération au réel'!$M181=0,"",'Dépenses rémunération au réel'!$M181)</f>
        <v/>
      </c>
      <c r="N181" s="180"/>
      <c r="O181" s="323" t="str">
        <f t="shared" si="15"/>
        <v/>
      </c>
      <c r="P181" s="323" t="str">
        <f t="shared" si="16"/>
        <v/>
      </c>
      <c r="Q181" s="180"/>
      <c r="R181" s="325"/>
      <c r="S181" s="325"/>
      <c r="T181" s="132" t="str">
        <f t="shared" si="17"/>
        <v/>
      </c>
      <c r="U181" s="342"/>
      <c r="V181" s="182"/>
      <c r="W181" s="709" t="str">
        <f t="shared" si="13"/>
        <v/>
      </c>
      <c r="X181" s="198" t="str">
        <f t="shared" si="18"/>
        <v/>
      </c>
      <c r="Y181" s="710" t="str">
        <f>IF(AND(OR(N181="KO",M181&lt;&gt;""),OR(N181="",O181="",P181="")),Listes!$A$68,IF(AND(M181&lt;T181,V181=""),Listes!$A$70,IF(AND(M181&lt;&gt;"",T181&lt;M181,U181=""),Listes!$A$72,IF(AND(Z181="",OR(N181&lt;&gt;"",O181&lt;&gt;"",P181&lt;&gt;"",Q181&lt;&gt;"",R181&lt;&gt;"",S181&lt;&gt;"")),Listes!$A$73,""))))</f>
        <v/>
      </c>
      <c r="Z181" s="277"/>
      <c r="AA181" s="146">
        <f t="shared" si="14"/>
        <v>0</v>
      </c>
    </row>
    <row r="182" spans="1:27" ht="16.149999999999999" customHeight="1" x14ac:dyDescent="0.25">
      <c r="A182" s="121">
        <v>176</v>
      </c>
      <c r="B182" s="195" t="str">
        <f>IF('Dépenses rémunération au réel'!$B182="","",'Dépenses rémunération au réel'!$B182)</f>
        <v/>
      </c>
      <c r="C182" s="195" t="str">
        <f>IF('Dépenses rémunération au réel'!$C182="","",'Dépenses rémunération au réel'!$C182)</f>
        <v/>
      </c>
      <c r="D182" s="196" t="str">
        <f>IF('Dépenses rémunération au réel'!$D182="","",'Dépenses rémunération au réel'!$D182)</f>
        <v/>
      </c>
      <c r="E182" s="118" t="str">
        <f>IF('Dépenses rémunération au réel'!$E182="","",'Dépenses rémunération au réel'!$E182)</f>
        <v/>
      </c>
      <c r="F182" s="118" t="str">
        <f>IF('Dépenses rémunération au réel'!$F182="","",'Dépenses rémunération au réel'!$F182)</f>
        <v/>
      </c>
      <c r="G182" s="118" t="str">
        <f>IF('Dépenses rémunération au réel'!$G182="","",'Dépenses rémunération au réel'!$G182)</f>
        <v/>
      </c>
      <c r="H182" s="282" t="str">
        <f>IF('Dépenses rémunération au réel'!$H182="","",'Dépenses rémunération au réel'!$H182)</f>
        <v/>
      </c>
      <c r="I182" s="282" t="str">
        <f>IF('Dépenses rémunération au réel'!$I182="","",'Dépenses rémunération au réel'!$I182)</f>
        <v/>
      </c>
      <c r="J182" s="131" t="str">
        <f>IF('Dépenses rémunération au réel'!$J182="","",'Dépenses rémunération au réel'!$J182)</f>
        <v/>
      </c>
      <c r="K182" s="181" t="str">
        <f>IF('Dépenses rémunération au réel'!$K182="","",'Dépenses rémunération au réel'!$K182)</f>
        <v/>
      </c>
      <c r="L182" s="189" t="str">
        <f>IF('Dépenses rémunération au réel'!$L182="","",'Dépenses rémunération au réel'!$L182)</f>
        <v/>
      </c>
      <c r="M182" s="204" t="str">
        <f>IF('Dépenses rémunération au réel'!$M182=0,"",'Dépenses rémunération au réel'!$M182)</f>
        <v/>
      </c>
      <c r="N182" s="180"/>
      <c r="O182" s="323" t="str">
        <f t="shared" si="15"/>
        <v/>
      </c>
      <c r="P182" s="323" t="str">
        <f t="shared" si="16"/>
        <v/>
      </c>
      <c r="Q182" s="180"/>
      <c r="R182" s="325"/>
      <c r="S182" s="325"/>
      <c r="T182" s="132" t="str">
        <f t="shared" si="17"/>
        <v/>
      </c>
      <c r="U182" s="342"/>
      <c r="V182" s="182"/>
      <c r="W182" s="709" t="str">
        <f t="shared" si="13"/>
        <v/>
      </c>
      <c r="X182" s="198" t="str">
        <f t="shared" si="18"/>
        <v/>
      </c>
      <c r="Y182" s="710" t="str">
        <f>IF(AND(OR(N182="KO",M182&lt;&gt;""),OR(N182="",O182="",P182="")),Listes!$A$68,IF(AND(M182&lt;T182,V182=""),Listes!$A$70,IF(AND(M182&lt;&gt;"",T182&lt;M182,U182=""),Listes!$A$72,IF(AND(Z182="",OR(N182&lt;&gt;"",O182&lt;&gt;"",P182&lt;&gt;"",Q182&lt;&gt;"",R182&lt;&gt;"",S182&lt;&gt;"")),Listes!$A$73,""))))</f>
        <v/>
      </c>
      <c r="Z182" s="277"/>
      <c r="AA182" s="146">
        <f t="shared" si="14"/>
        <v>0</v>
      </c>
    </row>
    <row r="183" spans="1:27" ht="16.149999999999999" customHeight="1" x14ac:dyDescent="0.25">
      <c r="A183" s="121">
        <v>177</v>
      </c>
      <c r="B183" s="195" t="str">
        <f>IF('Dépenses rémunération au réel'!$B183="","",'Dépenses rémunération au réel'!$B183)</f>
        <v/>
      </c>
      <c r="C183" s="195" t="str">
        <f>IF('Dépenses rémunération au réel'!$C183="","",'Dépenses rémunération au réel'!$C183)</f>
        <v/>
      </c>
      <c r="D183" s="196" t="str">
        <f>IF('Dépenses rémunération au réel'!$D183="","",'Dépenses rémunération au réel'!$D183)</f>
        <v/>
      </c>
      <c r="E183" s="118" t="str">
        <f>IF('Dépenses rémunération au réel'!$E183="","",'Dépenses rémunération au réel'!$E183)</f>
        <v/>
      </c>
      <c r="F183" s="118" t="str">
        <f>IF('Dépenses rémunération au réel'!$F183="","",'Dépenses rémunération au réel'!$F183)</f>
        <v/>
      </c>
      <c r="G183" s="118" t="str">
        <f>IF('Dépenses rémunération au réel'!$G183="","",'Dépenses rémunération au réel'!$G183)</f>
        <v/>
      </c>
      <c r="H183" s="282" t="str">
        <f>IF('Dépenses rémunération au réel'!$H183="","",'Dépenses rémunération au réel'!$H183)</f>
        <v/>
      </c>
      <c r="I183" s="282" t="str">
        <f>IF('Dépenses rémunération au réel'!$I183="","",'Dépenses rémunération au réel'!$I183)</f>
        <v/>
      </c>
      <c r="J183" s="131" t="str">
        <f>IF('Dépenses rémunération au réel'!$J183="","",'Dépenses rémunération au réel'!$J183)</f>
        <v/>
      </c>
      <c r="K183" s="181" t="str">
        <f>IF('Dépenses rémunération au réel'!$K183="","",'Dépenses rémunération au réel'!$K183)</f>
        <v/>
      </c>
      <c r="L183" s="189" t="str">
        <f>IF('Dépenses rémunération au réel'!$L183="","",'Dépenses rémunération au réel'!$L183)</f>
        <v/>
      </c>
      <c r="M183" s="204" t="str">
        <f>IF('Dépenses rémunération au réel'!$M183=0,"",'Dépenses rémunération au réel'!$M183)</f>
        <v/>
      </c>
      <c r="N183" s="180"/>
      <c r="O183" s="323" t="str">
        <f t="shared" si="15"/>
        <v/>
      </c>
      <c r="P183" s="323" t="str">
        <f t="shared" si="16"/>
        <v/>
      </c>
      <c r="Q183" s="180"/>
      <c r="R183" s="325"/>
      <c r="S183" s="325"/>
      <c r="T183" s="132" t="str">
        <f t="shared" si="17"/>
        <v/>
      </c>
      <c r="U183" s="342"/>
      <c r="V183" s="182"/>
      <c r="W183" s="709" t="str">
        <f t="shared" si="13"/>
        <v/>
      </c>
      <c r="X183" s="198" t="str">
        <f t="shared" si="18"/>
        <v/>
      </c>
      <c r="Y183" s="710" t="str">
        <f>IF(AND(OR(N183="KO",M183&lt;&gt;""),OR(N183="",O183="",P183="")),Listes!$A$68,IF(AND(M183&lt;T183,V183=""),Listes!$A$70,IF(AND(M183&lt;&gt;"",T183&lt;M183,U183=""),Listes!$A$72,IF(AND(Z183="",OR(N183&lt;&gt;"",O183&lt;&gt;"",P183&lt;&gt;"",Q183&lt;&gt;"",R183&lt;&gt;"",S183&lt;&gt;"")),Listes!$A$73,""))))</f>
        <v/>
      </c>
      <c r="Z183" s="277"/>
      <c r="AA183" s="146">
        <f t="shared" si="14"/>
        <v>0</v>
      </c>
    </row>
    <row r="184" spans="1:27" ht="16.149999999999999" customHeight="1" x14ac:dyDescent="0.25">
      <c r="A184" s="121">
        <v>178</v>
      </c>
      <c r="B184" s="195" t="str">
        <f>IF('Dépenses rémunération au réel'!$B184="","",'Dépenses rémunération au réel'!$B184)</f>
        <v/>
      </c>
      <c r="C184" s="195" t="str">
        <f>IF('Dépenses rémunération au réel'!$C184="","",'Dépenses rémunération au réel'!$C184)</f>
        <v/>
      </c>
      <c r="D184" s="196" t="str">
        <f>IF('Dépenses rémunération au réel'!$D184="","",'Dépenses rémunération au réel'!$D184)</f>
        <v/>
      </c>
      <c r="E184" s="118" t="str">
        <f>IF('Dépenses rémunération au réel'!$E184="","",'Dépenses rémunération au réel'!$E184)</f>
        <v/>
      </c>
      <c r="F184" s="118" t="str">
        <f>IF('Dépenses rémunération au réel'!$F184="","",'Dépenses rémunération au réel'!$F184)</f>
        <v/>
      </c>
      <c r="G184" s="118" t="str">
        <f>IF('Dépenses rémunération au réel'!$G184="","",'Dépenses rémunération au réel'!$G184)</f>
        <v/>
      </c>
      <c r="H184" s="282" t="str">
        <f>IF('Dépenses rémunération au réel'!$H184="","",'Dépenses rémunération au réel'!$H184)</f>
        <v/>
      </c>
      <c r="I184" s="282" t="str">
        <f>IF('Dépenses rémunération au réel'!$I184="","",'Dépenses rémunération au réel'!$I184)</f>
        <v/>
      </c>
      <c r="J184" s="131" t="str">
        <f>IF('Dépenses rémunération au réel'!$J184="","",'Dépenses rémunération au réel'!$J184)</f>
        <v/>
      </c>
      <c r="K184" s="181" t="str">
        <f>IF('Dépenses rémunération au réel'!$K184="","",'Dépenses rémunération au réel'!$K184)</f>
        <v/>
      </c>
      <c r="L184" s="189" t="str">
        <f>IF('Dépenses rémunération au réel'!$L184="","",'Dépenses rémunération au réel'!$L184)</f>
        <v/>
      </c>
      <c r="M184" s="204" t="str">
        <f>IF('Dépenses rémunération au réel'!$M184=0,"",'Dépenses rémunération au réel'!$M184)</f>
        <v/>
      </c>
      <c r="N184" s="180"/>
      <c r="O184" s="323" t="str">
        <f t="shared" si="15"/>
        <v/>
      </c>
      <c r="P184" s="323" t="str">
        <f t="shared" si="16"/>
        <v/>
      </c>
      <c r="Q184" s="180"/>
      <c r="R184" s="325"/>
      <c r="S184" s="325"/>
      <c r="T184" s="132" t="str">
        <f t="shared" si="17"/>
        <v/>
      </c>
      <c r="U184" s="342"/>
      <c r="V184" s="182"/>
      <c r="W184" s="709" t="str">
        <f t="shared" si="13"/>
        <v/>
      </c>
      <c r="X184" s="198" t="str">
        <f t="shared" si="18"/>
        <v/>
      </c>
      <c r="Y184" s="710" t="str">
        <f>IF(AND(OR(N184="KO",M184&lt;&gt;""),OR(N184="",O184="",P184="")),Listes!$A$68,IF(AND(M184&lt;T184,V184=""),Listes!$A$70,IF(AND(M184&lt;&gt;"",T184&lt;M184,U184=""),Listes!$A$72,IF(AND(Z184="",OR(N184&lt;&gt;"",O184&lt;&gt;"",P184&lt;&gt;"",Q184&lt;&gt;"",R184&lt;&gt;"",S184&lt;&gt;"")),Listes!$A$73,""))))</f>
        <v/>
      </c>
      <c r="Z184" s="277"/>
      <c r="AA184" s="146">
        <f t="shared" si="14"/>
        <v>0</v>
      </c>
    </row>
    <row r="185" spans="1:27" ht="16.149999999999999" customHeight="1" x14ac:dyDescent="0.25">
      <c r="A185" s="121">
        <v>179</v>
      </c>
      <c r="B185" s="195" t="str">
        <f>IF('Dépenses rémunération au réel'!$B185="","",'Dépenses rémunération au réel'!$B185)</f>
        <v/>
      </c>
      <c r="C185" s="195" t="str">
        <f>IF('Dépenses rémunération au réel'!$C185="","",'Dépenses rémunération au réel'!$C185)</f>
        <v/>
      </c>
      <c r="D185" s="196" t="str">
        <f>IF('Dépenses rémunération au réel'!$D185="","",'Dépenses rémunération au réel'!$D185)</f>
        <v/>
      </c>
      <c r="E185" s="118" t="str">
        <f>IF('Dépenses rémunération au réel'!$E185="","",'Dépenses rémunération au réel'!$E185)</f>
        <v/>
      </c>
      <c r="F185" s="118" t="str">
        <f>IF('Dépenses rémunération au réel'!$F185="","",'Dépenses rémunération au réel'!$F185)</f>
        <v/>
      </c>
      <c r="G185" s="118" t="str">
        <f>IF('Dépenses rémunération au réel'!$G185="","",'Dépenses rémunération au réel'!$G185)</f>
        <v/>
      </c>
      <c r="H185" s="282" t="str">
        <f>IF('Dépenses rémunération au réel'!$H185="","",'Dépenses rémunération au réel'!$H185)</f>
        <v/>
      </c>
      <c r="I185" s="282" t="str">
        <f>IF('Dépenses rémunération au réel'!$I185="","",'Dépenses rémunération au réel'!$I185)</f>
        <v/>
      </c>
      <c r="J185" s="131" t="str">
        <f>IF('Dépenses rémunération au réel'!$J185="","",'Dépenses rémunération au réel'!$J185)</f>
        <v/>
      </c>
      <c r="K185" s="181" t="str">
        <f>IF('Dépenses rémunération au réel'!$K185="","",'Dépenses rémunération au réel'!$K185)</f>
        <v/>
      </c>
      <c r="L185" s="189" t="str">
        <f>IF('Dépenses rémunération au réel'!$L185="","",'Dépenses rémunération au réel'!$L185)</f>
        <v/>
      </c>
      <c r="M185" s="204" t="str">
        <f>IF('Dépenses rémunération au réel'!$M185=0,"",'Dépenses rémunération au réel'!$M185)</f>
        <v/>
      </c>
      <c r="N185" s="180"/>
      <c r="O185" s="323" t="str">
        <f t="shared" si="15"/>
        <v/>
      </c>
      <c r="P185" s="323" t="str">
        <f t="shared" si="16"/>
        <v/>
      </c>
      <c r="Q185" s="180"/>
      <c r="R185" s="325"/>
      <c r="S185" s="325"/>
      <c r="T185" s="132" t="str">
        <f t="shared" si="17"/>
        <v/>
      </c>
      <c r="U185" s="342"/>
      <c r="V185" s="182"/>
      <c r="W185" s="709" t="str">
        <f t="shared" si="13"/>
        <v/>
      </c>
      <c r="X185" s="198" t="str">
        <f t="shared" si="18"/>
        <v/>
      </c>
      <c r="Y185" s="710" t="str">
        <f>IF(AND(OR(N185="KO",M185&lt;&gt;""),OR(N185="",O185="",P185="")),Listes!$A$68,IF(AND(M185&lt;T185,V185=""),Listes!$A$70,IF(AND(M185&lt;&gt;"",T185&lt;M185,U185=""),Listes!$A$72,IF(AND(Z185="",OR(N185&lt;&gt;"",O185&lt;&gt;"",P185&lt;&gt;"",Q185&lt;&gt;"",R185&lt;&gt;"",S185&lt;&gt;"")),Listes!$A$73,""))))</f>
        <v/>
      </c>
      <c r="Z185" s="277"/>
      <c r="AA185" s="146">
        <f t="shared" si="14"/>
        <v>0</v>
      </c>
    </row>
    <row r="186" spans="1:27" ht="16.149999999999999" customHeight="1" x14ac:dyDescent="0.25">
      <c r="A186" s="121">
        <v>180</v>
      </c>
      <c r="B186" s="195" t="str">
        <f>IF('Dépenses rémunération au réel'!$B186="","",'Dépenses rémunération au réel'!$B186)</f>
        <v/>
      </c>
      <c r="C186" s="195" t="str">
        <f>IF('Dépenses rémunération au réel'!$C186="","",'Dépenses rémunération au réel'!$C186)</f>
        <v/>
      </c>
      <c r="D186" s="196" t="str">
        <f>IF('Dépenses rémunération au réel'!$D186="","",'Dépenses rémunération au réel'!$D186)</f>
        <v/>
      </c>
      <c r="E186" s="118" t="str">
        <f>IF('Dépenses rémunération au réel'!$E186="","",'Dépenses rémunération au réel'!$E186)</f>
        <v/>
      </c>
      <c r="F186" s="118" t="str">
        <f>IF('Dépenses rémunération au réel'!$F186="","",'Dépenses rémunération au réel'!$F186)</f>
        <v/>
      </c>
      <c r="G186" s="118" t="str">
        <f>IF('Dépenses rémunération au réel'!$G186="","",'Dépenses rémunération au réel'!$G186)</f>
        <v/>
      </c>
      <c r="H186" s="282" t="str">
        <f>IF('Dépenses rémunération au réel'!$H186="","",'Dépenses rémunération au réel'!$H186)</f>
        <v/>
      </c>
      <c r="I186" s="282" t="str">
        <f>IF('Dépenses rémunération au réel'!$I186="","",'Dépenses rémunération au réel'!$I186)</f>
        <v/>
      </c>
      <c r="J186" s="131" t="str">
        <f>IF('Dépenses rémunération au réel'!$J186="","",'Dépenses rémunération au réel'!$J186)</f>
        <v/>
      </c>
      <c r="K186" s="181" t="str">
        <f>IF('Dépenses rémunération au réel'!$K186="","",'Dépenses rémunération au réel'!$K186)</f>
        <v/>
      </c>
      <c r="L186" s="189" t="str">
        <f>IF('Dépenses rémunération au réel'!$L186="","",'Dépenses rémunération au réel'!$L186)</f>
        <v/>
      </c>
      <c r="M186" s="204" t="str">
        <f>IF('Dépenses rémunération au réel'!$M186=0,"",'Dépenses rémunération au réel'!$M186)</f>
        <v/>
      </c>
      <c r="N186" s="180"/>
      <c r="O186" s="323" t="str">
        <f t="shared" si="15"/>
        <v/>
      </c>
      <c r="P186" s="323" t="str">
        <f t="shared" si="16"/>
        <v/>
      </c>
      <c r="Q186" s="180"/>
      <c r="R186" s="325"/>
      <c r="S186" s="325"/>
      <c r="T186" s="132" t="str">
        <f t="shared" si="17"/>
        <v/>
      </c>
      <c r="U186" s="342"/>
      <c r="V186" s="182"/>
      <c r="W186" s="709" t="str">
        <f t="shared" si="13"/>
        <v/>
      </c>
      <c r="X186" s="198" t="str">
        <f t="shared" si="18"/>
        <v/>
      </c>
      <c r="Y186" s="710" t="str">
        <f>IF(AND(OR(N186="KO",M186&lt;&gt;""),OR(N186="",O186="",P186="")),Listes!$A$68,IF(AND(M186&lt;T186,V186=""),Listes!$A$70,IF(AND(M186&lt;&gt;"",T186&lt;M186,U186=""),Listes!$A$72,IF(AND(Z186="",OR(N186&lt;&gt;"",O186&lt;&gt;"",P186&lt;&gt;"",Q186&lt;&gt;"",R186&lt;&gt;"",S186&lt;&gt;"")),Listes!$A$73,""))))</f>
        <v/>
      </c>
      <c r="Z186" s="277"/>
      <c r="AA186" s="146">
        <f t="shared" si="14"/>
        <v>0</v>
      </c>
    </row>
    <row r="187" spans="1:27" ht="16.149999999999999" customHeight="1" x14ac:dyDescent="0.25">
      <c r="A187" s="121">
        <v>181</v>
      </c>
      <c r="B187" s="195" t="str">
        <f>IF('Dépenses rémunération au réel'!$B187="","",'Dépenses rémunération au réel'!$B187)</f>
        <v/>
      </c>
      <c r="C187" s="195" t="str">
        <f>IF('Dépenses rémunération au réel'!$C187="","",'Dépenses rémunération au réel'!$C187)</f>
        <v/>
      </c>
      <c r="D187" s="196" t="str">
        <f>IF('Dépenses rémunération au réel'!$D187="","",'Dépenses rémunération au réel'!$D187)</f>
        <v/>
      </c>
      <c r="E187" s="118" t="str">
        <f>IF('Dépenses rémunération au réel'!$E187="","",'Dépenses rémunération au réel'!$E187)</f>
        <v/>
      </c>
      <c r="F187" s="118" t="str">
        <f>IF('Dépenses rémunération au réel'!$F187="","",'Dépenses rémunération au réel'!$F187)</f>
        <v/>
      </c>
      <c r="G187" s="118" t="str">
        <f>IF('Dépenses rémunération au réel'!$G187="","",'Dépenses rémunération au réel'!$G187)</f>
        <v/>
      </c>
      <c r="H187" s="282" t="str">
        <f>IF('Dépenses rémunération au réel'!$H187="","",'Dépenses rémunération au réel'!$H187)</f>
        <v/>
      </c>
      <c r="I187" s="282" t="str">
        <f>IF('Dépenses rémunération au réel'!$I187="","",'Dépenses rémunération au réel'!$I187)</f>
        <v/>
      </c>
      <c r="J187" s="131" t="str">
        <f>IF('Dépenses rémunération au réel'!$J187="","",'Dépenses rémunération au réel'!$J187)</f>
        <v/>
      </c>
      <c r="K187" s="181" t="str">
        <f>IF('Dépenses rémunération au réel'!$K187="","",'Dépenses rémunération au réel'!$K187)</f>
        <v/>
      </c>
      <c r="L187" s="189" t="str">
        <f>IF('Dépenses rémunération au réel'!$L187="","",'Dépenses rémunération au réel'!$L187)</f>
        <v/>
      </c>
      <c r="M187" s="204" t="str">
        <f>IF('Dépenses rémunération au réel'!$M187=0,"",'Dépenses rémunération au réel'!$M187)</f>
        <v/>
      </c>
      <c r="N187" s="180"/>
      <c r="O187" s="323" t="str">
        <f t="shared" si="15"/>
        <v/>
      </c>
      <c r="P187" s="323" t="str">
        <f t="shared" si="16"/>
        <v/>
      </c>
      <c r="Q187" s="180"/>
      <c r="R187" s="325"/>
      <c r="S187" s="325"/>
      <c r="T187" s="132" t="str">
        <f t="shared" si="17"/>
        <v/>
      </c>
      <c r="U187" s="342"/>
      <c r="V187" s="182"/>
      <c r="W187" s="709" t="str">
        <f t="shared" si="13"/>
        <v/>
      </c>
      <c r="X187" s="198" t="str">
        <f t="shared" si="18"/>
        <v/>
      </c>
      <c r="Y187" s="710" t="str">
        <f>IF(AND(OR(N187="KO",M187&lt;&gt;""),OR(N187="",O187="",P187="")),Listes!$A$68,IF(AND(M187&lt;T187,V187=""),Listes!$A$70,IF(AND(M187&lt;&gt;"",T187&lt;M187,U187=""),Listes!$A$72,IF(AND(Z187="",OR(N187&lt;&gt;"",O187&lt;&gt;"",P187&lt;&gt;"",Q187&lt;&gt;"",R187&lt;&gt;"",S187&lt;&gt;"")),Listes!$A$73,""))))</f>
        <v/>
      </c>
      <c r="Z187" s="277"/>
      <c r="AA187" s="146">
        <f t="shared" si="14"/>
        <v>0</v>
      </c>
    </row>
    <row r="188" spans="1:27" ht="16.149999999999999" customHeight="1" x14ac:dyDescent="0.25">
      <c r="A188" s="121">
        <v>182</v>
      </c>
      <c r="B188" s="195" t="str">
        <f>IF('Dépenses rémunération au réel'!$B188="","",'Dépenses rémunération au réel'!$B188)</f>
        <v/>
      </c>
      <c r="C188" s="195" t="str">
        <f>IF('Dépenses rémunération au réel'!$C188="","",'Dépenses rémunération au réel'!$C188)</f>
        <v/>
      </c>
      <c r="D188" s="196" t="str">
        <f>IF('Dépenses rémunération au réel'!$D188="","",'Dépenses rémunération au réel'!$D188)</f>
        <v/>
      </c>
      <c r="E188" s="118" t="str">
        <f>IF('Dépenses rémunération au réel'!$E188="","",'Dépenses rémunération au réel'!$E188)</f>
        <v/>
      </c>
      <c r="F188" s="118" t="str">
        <f>IF('Dépenses rémunération au réel'!$F188="","",'Dépenses rémunération au réel'!$F188)</f>
        <v/>
      </c>
      <c r="G188" s="118" t="str">
        <f>IF('Dépenses rémunération au réel'!$G188="","",'Dépenses rémunération au réel'!$G188)</f>
        <v/>
      </c>
      <c r="H188" s="282" t="str">
        <f>IF('Dépenses rémunération au réel'!$H188="","",'Dépenses rémunération au réel'!$H188)</f>
        <v/>
      </c>
      <c r="I188" s="282" t="str">
        <f>IF('Dépenses rémunération au réel'!$I188="","",'Dépenses rémunération au réel'!$I188)</f>
        <v/>
      </c>
      <c r="J188" s="131" t="str">
        <f>IF('Dépenses rémunération au réel'!$J188="","",'Dépenses rémunération au réel'!$J188)</f>
        <v/>
      </c>
      <c r="K188" s="181" t="str">
        <f>IF('Dépenses rémunération au réel'!$K188="","",'Dépenses rémunération au réel'!$K188)</f>
        <v/>
      </c>
      <c r="L188" s="189" t="str">
        <f>IF('Dépenses rémunération au réel'!$L188="","",'Dépenses rémunération au réel'!$L188)</f>
        <v/>
      </c>
      <c r="M188" s="204" t="str">
        <f>IF('Dépenses rémunération au réel'!$M188=0,"",'Dépenses rémunération au réel'!$M188)</f>
        <v/>
      </c>
      <c r="N188" s="180"/>
      <c r="O188" s="323" t="str">
        <f t="shared" si="15"/>
        <v/>
      </c>
      <c r="P188" s="323" t="str">
        <f t="shared" si="16"/>
        <v/>
      </c>
      <c r="Q188" s="180"/>
      <c r="R188" s="325"/>
      <c r="S188" s="325"/>
      <c r="T188" s="132" t="str">
        <f t="shared" si="17"/>
        <v/>
      </c>
      <c r="U188" s="342"/>
      <c r="V188" s="182"/>
      <c r="W188" s="709" t="str">
        <f t="shared" si="13"/>
        <v/>
      </c>
      <c r="X188" s="198" t="str">
        <f t="shared" si="18"/>
        <v/>
      </c>
      <c r="Y188" s="710" t="str">
        <f>IF(AND(OR(N188="KO",M188&lt;&gt;""),OR(N188="",O188="",P188="")),Listes!$A$68,IF(AND(M188&lt;T188,V188=""),Listes!$A$70,IF(AND(M188&lt;&gt;"",T188&lt;M188,U188=""),Listes!$A$72,IF(AND(Z188="",OR(N188&lt;&gt;"",O188&lt;&gt;"",P188&lt;&gt;"",Q188&lt;&gt;"",R188&lt;&gt;"",S188&lt;&gt;"")),Listes!$A$73,""))))</f>
        <v/>
      </c>
      <c r="Z188" s="277"/>
      <c r="AA188" s="146">
        <f t="shared" si="14"/>
        <v>0</v>
      </c>
    </row>
    <row r="189" spans="1:27" ht="16.149999999999999" customHeight="1" x14ac:dyDescent="0.25">
      <c r="A189" s="121">
        <v>183</v>
      </c>
      <c r="B189" s="195" t="str">
        <f>IF('Dépenses rémunération au réel'!$B189="","",'Dépenses rémunération au réel'!$B189)</f>
        <v/>
      </c>
      <c r="C189" s="195" t="str">
        <f>IF('Dépenses rémunération au réel'!$C189="","",'Dépenses rémunération au réel'!$C189)</f>
        <v/>
      </c>
      <c r="D189" s="196" t="str">
        <f>IF('Dépenses rémunération au réel'!$D189="","",'Dépenses rémunération au réel'!$D189)</f>
        <v/>
      </c>
      <c r="E189" s="118" t="str">
        <f>IF('Dépenses rémunération au réel'!$E189="","",'Dépenses rémunération au réel'!$E189)</f>
        <v/>
      </c>
      <c r="F189" s="118" t="str">
        <f>IF('Dépenses rémunération au réel'!$F189="","",'Dépenses rémunération au réel'!$F189)</f>
        <v/>
      </c>
      <c r="G189" s="118" t="str">
        <f>IF('Dépenses rémunération au réel'!$G189="","",'Dépenses rémunération au réel'!$G189)</f>
        <v/>
      </c>
      <c r="H189" s="282" t="str">
        <f>IF('Dépenses rémunération au réel'!$H189="","",'Dépenses rémunération au réel'!$H189)</f>
        <v/>
      </c>
      <c r="I189" s="282" t="str">
        <f>IF('Dépenses rémunération au réel'!$I189="","",'Dépenses rémunération au réel'!$I189)</f>
        <v/>
      </c>
      <c r="J189" s="131" t="str">
        <f>IF('Dépenses rémunération au réel'!$J189="","",'Dépenses rémunération au réel'!$J189)</f>
        <v/>
      </c>
      <c r="K189" s="181" t="str">
        <f>IF('Dépenses rémunération au réel'!$K189="","",'Dépenses rémunération au réel'!$K189)</f>
        <v/>
      </c>
      <c r="L189" s="189" t="str">
        <f>IF('Dépenses rémunération au réel'!$L189="","",'Dépenses rémunération au réel'!$L189)</f>
        <v/>
      </c>
      <c r="M189" s="204" t="str">
        <f>IF('Dépenses rémunération au réel'!$M189=0,"",'Dépenses rémunération au réel'!$M189)</f>
        <v/>
      </c>
      <c r="N189" s="180"/>
      <c r="O189" s="323" t="str">
        <f t="shared" si="15"/>
        <v/>
      </c>
      <c r="P189" s="323" t="str">
        <f t="shared" si="16"/>
        <v/>
      </c>
      <c r="Q189" s="180"/>
      <c r="R189" s="325"/>
      <c r="S189" s="325"/>
      <c r="T189" s="132" t="str">
        <f t="shared" si="17"/>
        <v/>
      </c>
      <c r="U189" s="342"/>
      <c r="V189" s="182"/>
      <c r="W189" s="709" t="str">
        <f t="shared" si="13"/>
        <v/>
      </c>
      <c r="X189" s="198" t="str">
        <f t="shared" si="18"/>
        <v/>
      </c>
      <c r="Y189" s="710" t="str">
        <f>IF(AND(OR(N189="KO",M189&lt;&gt;""),OR(N189="",O189="",P189="")),Listes!$A$68,IF(AND(M189&lt;T189,V189=""),Listes!$A$70,IF(AND(M189&lt;&gt;"",T189&lt;M189,U189=""),Listes!$A$72,IF(AND(Z189="",OR(N189&lt;&gt;"",O189&lt;&gt;"",P189&lt;&gt;"",Q189&lt;&gt;"",R189&lt;&gt;"",S189&lt;&gt;"")),Listes!$A$73,""))))</f>
        <v/>
      </c>
      <c r="Z189" s="277"/>
      <c r="AA189" s="146">
        <f t="shared" si="14"/>
        <v>0</v>
      </c>
    </row>
    <row r="190" spans="1:27" ht="16.149999999999999" customHeight="1" x14ac:dyDescent="0.25">
      <c r="A190" s="121">
        <v>184</v>
      </c>
      <c r="B190" s="195" t="str">
        <f>IF('Dépenses rémunération au réel'!$B190="","",'Dépenses rémunération au réel'!$B190)</f>
        <v/>
      </c>
      <c r="C190" s="195" t="str">
        <f>IF('Dépenses rémunération au réel'!$C190="","",'Dépenses rémunération au réel'!$C190)</f>
        <v/>
      </c>
      <c r="D190" s="196" t="str">
        <f>IF('Dépenses rémunération au réel'!$D190="","",'Dépenses rémunération au réel'!$D190)</f>
        <v/>
      </c>
      <c r="E190" s="118" t="str">
        <f>IF('Dépenses rémunération au réel'!$E190="","",'Dépenses rémunération au réel'!$E190)</f>
        <v/>
      </c>
      <c r="F190" s="118" t="str">
        <f>IF('Dépenses rémunération au réel'!$F190="","",'Dépenses rémunération au réel'!$F190)</f>
        <v/>
      </c>
      <c r="G190" s="118" t="str">
        <f>IF('Dépenses rémunération au réel'!$G190="","",'Dépenses rémunération au réel'!$G190)</f>
        <v/>
      </c>
      <c r="H190" s="282" t="str">
        <f>IF('Dépenses rémunération au réel'!$H190="","",'Dépenses rémunération au réel'!$H190)</f>
        <v/>
      </c>
      <c r="I190" s="282" t="str">
        <f>IF('Dépenses rémunération au réel'!$I190="","",'Dépenses rémunération au réel'!$I190)</f>
        <v/>
      </c>
      <c r="J190" s="131" t="str">
        <f>IF('Dépenses rémunération au réel'!$J190="","",'Dépenses rémunération au réel'!$J190)</f>
        <v/>
      </c>
      <c r="K190" s="181" t="str">
        <f>IF('Dépenses rémunération au réel'!$K190="","",'Dépenses rémunération au réel'!$K190)</f>
        <v/>
      </c>
      <c r="L190" s="189" t="str">
        <f>IF('Dépenses rémunération au réel'!$L190="","",'Dépenses rémunération au réel'!$L190)</f>
        <v/>
      </c>
      <c r="M190" s="204" t="str">
        <f>IF('Dépenses rémunération au réel'!$M190=0,"",'Dépenses rémunération au réel'!$M190)</f>
        <v/>
      </c>
      <c r="N190" s="180"/>
      <c r="O190" s="323" t="str">
        <f t="shared" si="15"/>
        <v/>
      </c>
      <c r="P190" s="323" t="str">
        <f t="shared" si="16"/>
        <v/>
      </c>
      <c r="Q190" s="180"/>
      <c r="R190" s="325"/>
      <c r="S190" s="325"/>
      <c r="T190" s="132" t="str">
        <f t="shared" si="17"/>
        <v/>
      </c>
      <c r="U190" s="342"/>
      <c r="V190" s="182"/>
      <c r="W190" s="709" t="str">
        <f t="shared" si="13"/>
        <v/>
      </c>
      <c r="X190" s="198" t="str">
        <f t="shared" si="18"/>
        <v/>
      </c>
      <c r="Y190" s="710" t="str">
        <f>IF(AND(OR(N190="KO",M190&lt;&gt;""),OR(N190="",O190="",P190="")),Listes!$A$68,IF(AND(M190&lt;T190,V190=""),Listes!$A$70,IF(AND(M190&lt;&gt;"",T190&lt;M190,U190=""),Listes!$A$72,IF(AND(Z190="",OR(N190&lt;&gt;"",O190&lt;&gt;"",P190&lt;&gt;"",Q190&lt;&gt;"",R190&lt;&gt;"",S190&lt;&gt;"")),Listes!$A$73,""))))</f>
        <v/>
      </c>
      <c r="Z190" s="277"/>
      <c r="AA190" s="146">
        <f t="shared" si="14"/>
        <v>0</v>
      </c>
    </row>
    <row r="191" spans="1:27" ht="16.149999999999999" customHeight="1" x14ac:dyDescent="0.25">
      <c r="A191" s="121">
        <v>185</v>
      </c>
      <c r="B191" s="195" t="str">
        <f>IF('Dépenses rémunération au réel'!$B191="","",'Dépenses rémunération au réel'!$B191)</f>
        <v/>
      </c>
      <c r="C191" s="195" t="str">
        <f>IF('Dépenses rémunération au réel'!$C191="","",'Dépenses rémunération au réel'!$C191)</f>
        <v/>
      </c>
      <c r="D191" s="196" t="str">
        <f>IF('Dépenses rémunération au réel'!$D191="","",'Dépenses rémunération au réel'!$D191)</f>
        <v/>
      </c>
      <c r="E191" s="118" t="str">
        <f>IF('Dépenses rémunération au réel'!$E191="","",'Dépenses rémunération au réel'!$E191)</f>
        <v/>
      </c>
      <c r="F191" s="118" t="str">
        <f>IF('Dépenses rémunération au réel'!$F191="","",'Dépenses rémunération au réel'!$F191)</f>
        <v/>
      </c>
      <c r="G191" s="118" t="str">
        <f>IF('Dépenses rémunération au réel'!$G191="","",'Dépenses rémunération au réel'!$G191)</f>
        <v/>
      </c>
      <c r="H191" s="282" t="str">
        <f>IF('Dépenses rémunération au réel'!$H191="","",'Dépenses rémunération au réel'!$H191)</f>
        <v/>
      </c>
      <c r="I191" s="282" t="str">
        <f>IF('Dépenses rémunération au réel'!$I191="","",'Dépenses rémunération au réel'!$I191)</f>
        <v/>
      </c>
      <c r="J191" s="131" t="str">
        <f>IF('Dépenses rémunération au réel'!$J191="","",'Dépenses rémunération au réel'!$J191)</f>
        <v/>
      </c>
      <c r="K191" s="181" t="str">
        <f>IF('Dépenses rémunération au réel'!$K191="","",'Dépenses rémunération au réel'!$K191)</f>
        <v/>
      </c>
      <c r="L191" s="189" t="str">
        <f>IF('Dépenses rémunération au réel'!$L191="","",'Dépenses rémunération au réel'!$L191)</f>
        <v/>
      </c>
      <c r="M191" s="204" t="str">
        <f>IF('Dépenses rémunération au réel'!$M191=0,"",'Dépenses rémunération au réel'!$M191)</f>
        <v/>
      </c>
      <c r="N191" s="180"/>
      <c r="O191" s="323" t="str">
        <f t="shared" si="15"/>
        <v/>
      </c>
      <c r="P191" s="323" t="str">
        <f t="shared" si="16"/>
        <v/>
      </c>
      <c r="Q191" s="180"/>
      <c r="R191" s="325"/>
      <c r="S191" s="325"/>
      <c r="T191" s="132" t="str">
        <f t="shared" si="17"/>
        <v/>
      </c>
      <c r="U191" s="342"/>
      <c r="V191" s="182"/>
      <c r="W191" s="709" t="str">
        <f t="shared" si="13"/>
        <v/>
      </c>
      <c r="X191" s="198" t="str">
        <f t="shared" si="18"/>
        <v/>
      </c>
      <c r="Y191" s="710" t="str">
        <f>IF(AND(OR(N191="KO",M191&lt;&gt;""),OR(N191="",O191="",P191="")),Listes!$A$68,IF(AND(M191&lt;T191,V191=""),Listes!$A$70,IF(AND(M191&lt;&gt;"",T191&lt;M191,U191=""),Listes!$A$72,IF(AND(Z191="",OR(N191&lt;&gt;"",O191&lt;&gt;"",P191&lt;&gt;"",Q191&lt;&gt;"",R191&lt;&gt;"",S191&lt;&gt;"")),Listes!$A$73,""))))</f>
        <v/>
      </c>
      <c r="Z191" s="277"/>
      <c r="AA191" s="146">
        <f t="shared" si="14"/>
        <v>0</v>
      </c>
    </row>
    <row r="192" spans="1:27" ht="16.149999999999999" customHeight="1" x14ac:dyDescent="0.25">
      <c r="A192" s="121">
        <v>186</v>
      </c>
      <c r="B192" s="195" t="str">
        <f>IF('Dépenses rémunération au réel'!$B192="","",'Dépenses rémunération au réel'!$B192)</f>
        <v/>
      </c>
      <c r="C192" s="195" t="str">
        <f>IF('Dépenses rémunération au réel'!$C192="","",'Dépenses rémunération au réel'!$C192)</f>
        <v/>
      </c>
      <c r="D192" s="196" t="str">
        <f>IF('Dépenses rémunération au réel'!$D192="","",'Dépenses rémunération au réel'!$D192)</f>
        <v/>
      </c>
      <c r="E192" s="118" t="str">
        <f>IF('Dépenses rémunération au réel'!$E192="","",'Dépenses rémunération au réel'!$E192)</f>
        <v/>
      </c>
      <c r="F192" s="118" t="str">
        <f>IF('Dépenses rémunération au réel'!$F192="","",'Dépenses rémunération au réel'!$F192)</f>
        <v/>
      </c>
      <c r="G192" s="118" t="str">
        <f>IF('Dépenses rémunération au réel'!$G192="","",'Dépenses rémunération au réel'!$G192)</f>
        <v/>
      </c>
      <c r="H192" s="282" t="str">
        <f>IF('Dépenses rémunération au réel'!$H192="","",'Dépenses rémunération au réel'!$H192)</f>
        <v/>
      </c>
      <c r="I192" s="282" t="str">
        <f>IF('Dépenses rémunération au réel'!$I192="","",'Dépenses rémunération au réel'!$I192)</f>
        <v/>
      </c>
      <c r="J192" s="131" t="str">
        <f>IF('Dépenses rémunération au réel'!$J192="","",'Dépenses rémunération au réel'!$J192)</f>
        <v/>
      </c>
      <c r="K192" s="181" t="str">
        <f>IF('Dépenses rémunération au réel'!$K192="","",'Dépenses rémunération au réel'!$K192)</f>
        <v/>
      </c>
      <c r="L192" s="189" t="str">
        <f>IF('Dépenses rémunération au réel'!$L192="","",'Dépenses rémunération au réel'!$L192)</f>
        <v/>
      </c>
      <c r="M192" s="204" t="str">
        <f>IF('Dépenses rémunération au réel'!$M192=0,"",'Dépenses rémunération au réel'!$M192)</f>
        <v/>
      </c>
      <c r="N192" s="180"/>
      <c r="O192" s="323" t="str">
        <f t="shared" si="15"/>
        <v/>
      </c>
      <c r="P192" s="323" t="str">
        <f t="shared" si="16"/>
        <v/>
      </c>
      <c r="Q192" s="180"/>
      <c r="R192" s="325"/>
      <c r="S192" s="325"/>
      <c r="T192" s="132" t="str">
        <f t="shared" si="17"/>
        <v/>
      </c>
      <c r="U192" s="342"/>
      <c r="V192" s="182"/>
      <c r="W192" s="709" t="str">
        <f t="shared" si="13"/>
        <v/>
      </c>
      <c r="X192" s="198" t="str">
        <f t="shared" si="18"/>
        <v/>
      </c>
      <c r="Y192" s="710" t="str">
        <f>IF(AND(OR(N192="KO",M192&lt;&gt;""),OR(N192="",O192="",P192="")),Listes!$A$68,IF(AND(M192&lt;T192,V192=""),Listes!$A$70,IF(AND(M192&lt;&gt;"",T192&lt;M192,U192=""),Listes!$A$72,IF(AND(Z192="",OR(N192&lt;&gt;"",O192&lt;&gt;"",P192&lt;&gt;"",Q192&lt;&gt;"",R192&lt;&gt;"",S192&lt;&gt;"")),Listes!$A$73,""))))</f>
        <v/>
      </c>
      <c r="Z192" s="277"/>
      <c r="AA192" s="146">
        <f t="shared" si="14"/>
        <v>0</v>
      </c>
    </row>
    <row r="193" spans="1:27" ht="16.149999999999999" customHeight="1" x14ac:dyDescent="0.25">
      <c r="A193" s="121">
        <v>187</v>
      </c>
      <c r="B193" s="195" t="str">
        <f>IF('Dépenses rémunération au réel'!$B193="","",'Dépenses rémunération au réel'!$B193)</f>
        <v/>
      </c>
      <c r="C193" s="195" t="str">
        <f>IF('Dépenses rémunération au réel'!$C193="","",'Dépenses rémunération au réel'!$C193)</f>
        <v/>
      </c>
      <c r="D193" s="196" t="str">
        <f>IF('Dépenses rémunération au réel'!$D193="","",'Dépenses rémunération au réel'!$D193)</f>
        <v/>
      </c>
      <c r="E193" s="118" t="str">
        <f>IF('Dépenses rémunération au réel'!$E193="","",'Dépenses rémunération au réel'!$E193)</f>
        <v/>
      </c>
      <c r="F193" s="118" t="str">
        <f>IF('Dépenses rémunération au réel'!$F193="","",'Dépenses rémunération au réel'!$F193)</f>
        <v/>
      </c>
      <c r="G193" s="118" t="str">
        <f>IF('Dépenses rémunération au réel'!$G193="","",'Dépenses rémunération au réel'!$G193)</f>
        <v/>
      </c>
      <c r="H193" s="282" t="str">
        <f>IF('Dépenses rémunération au réel'!$H193="","",'Dépenses rémunération au réel'!$H193)</f>
        <v/>
      </c>
      <c r="I193" s="282" t="str">
        <f>IF('Dépenses rémunération au réel'!$I193="","",'Dépenses rémunération au réel'!$I193)</f>
        <v/>
      </c>
      <c r="J193" s="131" t="str">
        <f>IF('Dépenses rémunération au réel'!$J193="","",'Dépenses rémunération au réel'!$J193)</f>
        <v/>
      </c>
      <c r="K193" s="181" t="str">
        <f>IF('Dépenses rémunération au réel'!$K193="","",'Dépenses rémunération au réel'!$K193)</f>
        <v/>
      </c>
      <c r="L193" s="189" t="str">
        <f>IF('Dépenses rémunération au réel'!$L193="","",'Dépenses rémunération au réel'!$L193)</f>
        <v/>
      </c>
      <c r="M193" s="204" t="str">
        <f>IF('Dépenses rémunération au réel'!$M193=0,"",'Dépenses rémunération au réel'!$M193)</f>
        <v/>
      </c>
      <c r="N193" s="180"/>
      <c r="O193" s="323" t="str">
        <f t="shared" si="15"/>
        <v/>
      </c>
      <c r="P193" s="323" t="str">
        <f t="shared" si="16"/>
        <v/>
      </c>
      <c r="Q193" s="180"/>
      <c r="R193" s="325"/>
      <c r="S193" s="325"/>
      <c r="T193" s="132" t="str">
        <f t="shared" si="17"/>
        <v/>
      </c>
      <c r="U193" s="342"/>
      <c r="V193" s="182"/>
      <c r="W193" s="709" t="str">
        <f t="shared" si="13"/>
        <v/>
      </c>
      <c r="X193" s="198" t="str">
        <f t="shared" si="18"/>
        <v/>
      </c>
      <c r="Y193" s="710" t="str">
        <f>IF(AND(OR(N193="KO",M193&lt;&gt;""),OR(N193="",O193="",P193="")),Listes!$A$68,IF(AND(M193&lt;T193,V193=""),Listes!$A$70,IF(AND(M193&lt;&gt;"",T193&lt;M193,U193=""),Listes!$A$72,IF(AND(Z193="",OR(N193&lt;&gt;"",O193&lt;&gt;"",P193&lt;&gt;"",Q193&lt;&gt;"",R193&lt;&gt;"",S193&lt;&gt;"")),Listes!$A$73,""))))</f>
        <v/>
      </c>
      <c r="Z193" s="277"/>
      <c r="AA193" s="146">
        <f t="shared" si="14"/>
        <v>0</v>
      </c>
    </row>
    <row r="194" spans="1:27" ht="16.149999999999999" customHeight="1" x14ac:dyDescent="0.25">
      <c r="A194" s="121">
        <v>188</v>
      </c>
      <c r="B194" s="195" t="str">
        <f>IF('Dépenses rémunération au réel'!$B194="","",'Dépenses rémunération au réel'!$B194)</f>
        <v/>
      </c>
      <c r="C194" s="195" t="str">
        <f>IF('Dépenses rémunération au réel'!$C194="","",'Dépenses rémunération au réel'!$C194)</f>
        <v/>
      </c>
      <c r="D194" s="196" t="str">
        <f>IF('Dépenses rémunération au réel'!$D194="","",'Dépenses rémunération au réel'!$D194)</f>
        <v/>
      </c>
      <c r="E194" s="118" t="str">
        <f>IF('Dépenses rémunération au réel'!$E194="","",'Dépenses rémunération au réel'!$E194)</f>
        <v/>
      </c>
      <c r="F194" s="118" t="str">
        <f>IF('Dépenses rémunération au réel'!$F194="","",'Dépenses rémunération au réel'!$F194)</f>
        <v/>
      </c>
      <c r="G194" s="118" t="str">
        <f>IF('Dépenses rémunération au réel'!$G194="","",'Dépenses rémunération au réel'!$G194)</f>
        <v/>
      </c>
      <c r="H194" s="282" t="str">
        <f>IF('Dépenses rémunération au réel'!$H194="","",'Dépenses rémunération au réel'!$H194)</f>
        <v/>
      </c>
      <c r="I194" s="282" t="str">
        <f>IF('Dépenses rémunération au réel'!$I194="","",'Dépenses rémunération au réel'!$I194)</f>
        <v/>
      </c>
      <c r="J194" s="131" t="str">
        <f>IF('Dépenses rémunération au réel'!$J194="","",'Dépenses rémunération au réel'!$J194)</f>
        <v/>
      </c>
      <c r="K194" s="181" t="str">
        <f>IF('Dépenses rémunération au réel'!$K194="","",'Dépenses rémunération au réel'!$K194)</f>
        <v/>
      </c>
      <c r="L194" s="189" t="str">
        <f>IF('Dépenses rémunération au réel'!$L194="","",'Dépenses rémunération au réel'!$L194)</f>
        <v/>
      </c>
      <c r="M194" s="204" t="str">
        <f>IF('Dépenses rémunération au réel'!$M194=0,"",'Dépenses rémunération au réel'!$M194)</f>
        <v/>
      </c>
      <c r="N194" s="180"/>
      <c r="O194" s="323" t="str">
        <f t="shared" si="15"/>
        <v/>
      </c>
      <c r="P194" s="323" t="str">
        <f t="shared" si="16"/>
        <v/>
      </c>
      <c r="Q194" s="180"/>
      <c r="R194" s="325"/>
      <c r="S194" s="325"/>
      <c r="T194" s="132" t="str">
        <f t="shared" si="17"/>
        <v/>
      </c>
      <c r="U194" s="342"/>
      <c r="V194" s="182"/>
      <c r="W194" s="709" t="str">
        <f t="shared" si="13"/>
        <v/>
      </c>
      <c r="X194" s="198" t="str">
        <f t="shared" si="18"/>
        <v/>
      </c>
      <c r="Y194" s="710" t="str">
        <f>IF(AND(OR(N194="KO",M194&lt;&gt;""),OR(N194="",O194="",P194="")),Listes!$A$68,IF(AND(M194&lt;T194,V194=""),Listes!$A$70,IF(AND(M194&lt;&gt;"",T194&lt;M194,U194=""),Listes!$A$72,IF(AND(Z194="",OR(N194&lt;&gt;"",O194&lt;&gt;"",P194&lt;&gt;"",Q194&lt;&gt;"",R194&lt;&gt;"",S194&lt;&gt;"")),Listes!$A$73,""))))</f>
        <v/>
      </c>
      <c r="Z194" s="277"/>
      <c r="AA194" s="146">
        <f t="shared" si="14"/>
        <v>0</v>
      </c>
    </row>
    <row r="195" spans="1:27" ht="16.149999999999999" customHeight="1" x14ac:dyDescent="0.25">
      <c r="A195" s="121">
        <v>189</v>
      </c>
      <c r="B195" s="195" t="str">
        <f>IF('Dépenses rémunération au réel'!$B195="","",'Dépenses rémunération au réel'!$B195)</f>
        <v/>
      </c>
      <c r="C195" s="195" t="str">
        <f>IF('Dépenses rémunération au réel'!$C195="","",'Dépenses rémunération au réel'!$C195)</f>
        <v/>
      </c>
      <c r="D195" s="196" t="str">
        <f>IF('Dépenses rémunération au réel'!$D195="","",'Dépenses rémunération au réel'!$D195)</f>
        <v/>
      </c>
      <c r="E195" s="118" t="str">
        <f>IF('Dépenses rémunération au réel'!$E195="","",'Dépenses rémunération au réel'!$E195)</f>
        <v/>
      </c>
      <c r="F195" s="118" t="str">
        <f>IF('Dépenses rémunération au réel'!$F195="","",'Dépenses rémunération au réel'!$F195)</f>
        <v/>
      </c>
      <c r="G195" s="118" t="str">
        <f>IF('Dépenses rémunération au réel'!$G195="","",'Dépenses rémunération au réel'!$G195)</f>
        <v/>
      </c>
      <c r="H195" s="282" t="str">
        <f>IF('Dépenses rémunération au réel'!$H195="","",'Dépenses rémunération au réel'!$H195)</f>
        <v/>
      </c>
      <c r="I195" s="282" t="str">
        <f>IF('Dépenses rémunération au réel'!$I195="","",'Dépenses rémunération au réel'!$I195)</f>
        <v/>
      </c>
      <c r="J195" s="131" t="str">
        <f>IF('Dépenses rémunération au réel'!$J195="","",'Dépenses rémunération au réel'!$J195)</f>
        <v/>
      </c>
      <c r="K195" s="181" t="str">
        <f>IF('Dépenses rémunération au réel'!$K195="","",'Dépenses rémunération au réel'!$K195)</f>
        <v/>
      </c>
      <c r="L195" s="189" t="str">
        <f>IF('Dépenses rémunération au réel'!$L195="","",'Dépenses rémunération au réel'!$L195)</f>
        <v/>
      </c>
      <c r="M195" s="204" t="str">
        <f>IF('Dépenses rémunération au réel'!$M195=0,"",'Dépenses rémunération au réel'!$M195)</f>
        <v/>
      </c>
      <c r="N195" s="180"/>
      <c r="O195" s="323" t="str">
        <f t="shared" si="15"/>
        <v/>
      </c>
      <c r="P195" s="323" t="str">
        <f t="shared" si="16"/>
        <v/>
      </c>
      <c r="Q195" s="180"/>
      <c r="R195" s="325"/>
      <c r="S195" s="325"/>
      <c r="T195" s="132" t="str">
        <f t="shared" si="17"/>
        <v/>
      </c>
      <c r="U195" s="342"/>
      <c r="V195" s="182"/>
      <c r="W195" s="709" t="str">
        <f t="shared" si="13"/>
        <v/>
      </c>
      <c r="X195" s="198" t="str">
        <f t="shared" si="18"/>
        <v/>
      </c>
      <c r="Y195" s="710" t="str">
        <f>IF(AND(OR(N195="KO",M195&lt;&gt;""),OR(N195="",O195="",P195="")),Listes!$A$68,IF(AND(M195&lt;T195,V195=""),Listes!$A$70,IF(AND(M195&lt;&gt;"",T195&lt;M195,U195=""),Listes!$A$72,IF(AND(Z195="",OR(N195&lt;&gt;"",O195&lt;&gt;"",P195&lt;&gt;"",Q195&lt;&gt;"",R195&lt;&gt;"",S195&lt;&gt;"")),Listes!$A$73,""))))</f>
        <v/>
      </c>
      <c r="Z195" s="277"/>
      <c r="AA195" s="146">
        <f t="shared" si="14"/>
        <v>0</v>
      </c>
    </row>
    <row r="196" spans="1:27" ht="16.149999999999999" customHeight="1" x14ac:dyDescent="0.25">
      <c r="A196" s="121">
        <v>190</v>
      </c>
      <c r="B196" s="195" t="str">
        <f>IF('Dépenses rémunération au réel'!$B196="","",'Dépenses rémunération au réel'!$B196)</f>
        <v/>
      </c>
      <c r="C196" s="195" t="str">
        <f>IF('Dépenses rémunération au réel'!$C196="","",'Dépenses rémunération au réel'!$C196)</f>
        <v/>
      </c>
      <c r="D196" s="196" t="str">
        <f>IF('Dépenses rémunération au réel'!$D196="","",'Dépenses rémunération au réel'!$D196)</f>
        <v/>
      </c>
      <c r="E196" s="118" t="str">
        <f>IF('Dépenses rémunération au réel'!$E196="","",'Dépenses rémunération au réel'!$E196)</f>
        <v/>
      </c>
      <c r="F196" s="118" t="str">
        <f>IF('Dépenses rémunération au réel'!$F196="","",'Dépenses rémunération au réel'!$F196)</f>
        <v/>
      </c>
      <c r="G196" s="118" t="str">
        <f>IF('Dépenses rémunération au réel'!$G196="","",'Dépenses rémunération au réel'!$G196)</f>
        <v/>
      </c>
      <c r="H196" s="282" t="str">
        <f>IF('Dépenses rémunération au réel'!$H196="","",'Dépenses rémunération au réel'!$H196)</f>
        <v/>
      </c>
      <c r="I196" s="282" t="str">
        <f>IF('Dépenses rémunération au réel'!$I196="","",'Dépenses rémunération au réel'!$I196)</f>
        <v/>
      </c>
      <c r="J196" s="131" t="str">
        <f>IF('Dépenses rémunération au réel'!$J196="","",'Dépenses rémunération au réel'!$J196)</f>
        <v/>
      </c>
      <c r="K196" s="181" t="str">
        <f>IF('Dépenses rémunération au réel'!$K196="","",'Dépenses rémunération au réel'!$K196)</f>
        <v/>
      </c>
      <c r="L196" s="189" t="str">
        <f>IF('Dépenses rémunération au réel'!$L196="","",'Dépenses rémunération au réel'!$L196)</f>
        <v/>
      </c>
      <c r="M196" s="204" t="str">
        <f>IF('Dépenses rémunération au réel'!$M196=0,"",'Dépenses rémunération au réel'!$M196)</f>
        <v/>
      </c>
      <c r="N196" s="180"/>
      <c r="O196" s="323" t="str">
        <f t="shared" si="15"/>
        <v/>
      </c>
      <c r="P196" s="323" t="str">
        <f t="shared" si="16"/>
        <v/>
      </c>
      <c r="Q196" s="180"/>
      <c r="R196" s="325"/>
      <c r="S196" s="325"/>
      <c r="T196" s="132" t="str">
        <f t="shared" si="17"/>
        <v/>
      </c>
      <c r="U196" s="342"/>
      <c r="V196" s="182"/>
      <c r="W196" s="709" t="str">
        <f t="shared" si="13"/>
        <v/>
      </c>
      <c r="X196" s="198" t="str">
        <f t="shared" si="18"/>
        <v/>
      </c>
      <c r="Y196" s="710" t="str">
        <f>IF(AND(OR(N196="KO",M196&lt;&gt;""),OR(N196="",O196="",P196="")),Listes!$A$68,IF(AND(M196&lt;T196,V196=""),Listes!$A$70,IF(AND(M196&lt;&gt;"",T196&lt;M196,U196=""),Listes!$A$72,IF(AND(Z196="",OR(N196&lt;&gt;"",O196&lt;&gt;"",P196&lt;&gt;"",Q196&lt;&gt;"",R196&lt;&gt;"",S196&lt;&gt;"")),Listes!$A$73,""))))</f>
        <v/>
      </c>
      <c r="Z196" s="277"/>
      <c r="AA196" s="146">
        <f t="shared" si="14"/>
        <v>0</v>
      </c>
    </row>
    <row r="197" spans="1:27" ht="16.149999999999999" customHeight="1" x14ac:dyDescent="0.25">
      <c r="A197" s="121">
        <v>191</v>
      </c>
      <c r="B197" s="195" t="str">
        <f>IF('Dépenses rémunération au réel'!$B197="","",'Dépenses rémunération au réel'!$B197)</f>
        <v/>
      </c>
      <c r="C197" s="195" t="str">
        <f>IF('Dépenses rémunération au réel'!$C197="","",'Dépenses rémunération au réel'!$C197)</f>
        <v/>
      </c>
      <c r="D197" s="196" t="str">
        <f>IF('Dépenses rémunération au réel'!$D197="","",'Dépenses rémunération au réel'!$D197)</f>
        <v/>
      </c>
      <c r="E197" s="118" t="str">
        <f>IF('Dépenses rémunération au réel'!$E197="","",'Dépenses rémunération au réel'!$E197)</f>
        <v/>
      </c>
      <c r="F197" s="118" t="str">
        <f>IF('Dépenses rémunération au réel'!$F197="","",'Dépenses rémunération au réel'!$F197)</f>
        <v/>
      </c>
      <c r="G197" s="118" t="str">
        <f>IF('Dépenses rémunération au réel'!$G197="","",'Dépenses rémunération au réel'!$G197)</f>
        <v/>
      </c>
      <c r="H197" s="282" t="str">
        <f>IF('Dépenses rémunération au réel'!$H197="","",'Dépenses rémunération au réel'!$H197)</f>
        <v/>
      </c>
      <c r="I197" s="282" t="str">
        <f>IF('Dépenses rémunération au réel'!$I197="","",'Dépenses rémunération au réel'!$I197)</f>
        <v/>
      </c>
      <c r="J197" s="131" t="str">
        <f>IF('Dépenses rémunération au réel'!$J197="","",'Dépenses rémunération au réel'!$J197)</f>
        <v/>
      </c>
      <c r="K197" s="181" t="str">
        <f>IF('Dépenses rémunération au réel'!$K197="","",'Dépenses rémunération au réel'!$K197)</f>
        <v/>
      </c>
      <c r="L197" s="189" t="str">
        <f>IF('Dépenses rémunération au réel'!$L197="","",'Dépenses rémunération au réel'!$L197)</f>
        <v/>
      </c>
      <c r="M197" s="204" t="str">
        <f>IF('Dépenses rémunération au réel'!$M197=0,"",'Dépenses rémunération au réel'!$M197)</f>
        <v/>
      </c>
      <c r="N197" s="180"/>
      <c r="O197" s="323" t="str">
        <f t="shared" si="15"/>
        <v/>
      </c>
      <c r="P197" s="323" t="str">
        <f t="shared" si="16"/>
        <v/>
      </c>
      <c r="Q197" s="180"/>
      <c r="R197" s="325"/>
      <c r="S197" s="325"/>
      <c r="T197" s="132" t="str">
        <f t="shared" si="17"/>
        <v/>
      </c>
      <c r="U197" s="342"/>
      <c r="V197" s="182"/>
      <c r="W197" s="709" t="str">
        <f t="shared" si="13"/>
        <v/>
      </c>
      <c r="X197" s="198" t="str">
        <f t="shared" si="18"/>
        <v/>
      </c>
      <c r="Y197" s="710" t="str">
        <f>IF(AND(OR(N197="KO",M197&lt;&gt;""),OR(N197="",O197="",P197="")),Listes!$A$68,IF(AND(M197&lt;T197,V197=""),Listes!$A$70,IF(AND(M197&lt;&gt;"",T197&lt;M197,U197=""),Listes!$A$72,IF(AND(Z197="",OR(N197&lt;&gt;"",O197&lt;&gt;"",P197&lt;&gt;"",Q197&lt;&gt;"",R197&lt;&gt;"",S197&lt;&gt;"")),Listes!$A$73,""))))</f>
        <v/>
      </c>
      <c r="Z197" s="277"/>
      <c r="AA197" s="146">
        <f t="shared" si="14"/>
        <v>0</v>
      </c>
    </row>
    <row r="198" spans="1:27" ht="16.149999999999999" customHeight="1" x14ac:dyDescent="0.25">
      <c r="A198" s="121">
        <v>192</v>
      </c>
      <c r="B198" s="195" t="str">
        <f>IF('Dépenses rémunération au réel'!$B198="","",'Dépenses rémunération au réel'!$B198)</f>
        <v/>
      </c>
      <c r="C198" s="195" t="str">
        <f>IF('Dépenses rémunération au réel'!$C198="","",'Dépenses rémunération au réel'!$C198)</f>
        <v/>
      </c>
      <c r="D198" s="196" t="str">
        <f>IF('Dépenses rémunération au réel'!$D198="","",'Dépenses rémunération au réel'!$D198)</f>
        <v/>
      </c>
      <c r="E198" s="118" t="str">
        <f>IF('Dépenses rémunération au réel'!$E198="","",'Dépenses rémunération au réel'!$E198)</f>
        <v/>
      </c>
      <c r="F198" s="118" t="str">
        <f>IF('Dépenses rémunération au réel'!$F198="","",'Dépenses rémunération au réel'!$F198)</f>
        <v/>
      </c>
      <c r="G198" s="118" t="str">
        <f>IF('Dépenses rémunération au réel'!$G198="","",'Dépenses rémunération au réel'!$G198)</f>
        <v/>
      </c>
      <c r="H198" s="282" t="str">
        <f>IF('Dépenses rémunération au réel'!$H198="","",'Dépenses rémunération au réel'!$H198)</f>
        <v/>
      </c>
      <c r="I198" s="282" t="str">
        <f>IF('Dépenses rémunération au réel'!$I198="","",'Dépenses rémunération au réel'!$I198)</f>
        <v/>
      </c>
      <c r="J198" s="131" t="str">
        <f>IF('Dépenses rémunération au réel'!$J198="","",'Dépenses rémunération au réel'!$J198)</f>
        <v/>
      </c>
      <c r="K198" s="181" t="str">
        <f>IF('Dépenses rémunération au réel'!$K198="","",'Dépenses rémunération au réel'!$K198)</f>
        <v/>
      </c>
      <c r="L198" s="189" t="str">
        <f>IF('Dépenses rémunération au réel'!$L198="","",'Dépenses rémunération au réel'!$L198)</f>
        <v/>
      </c>
      <c r="M198" s="204" t="str">
        <f>IF('Dépenses rémunération au réel'!$M198=0,"",'Dépenses rémunération au réel'!$M198)</f>
        <v/>
      </c>
      <c r="N198" s="180"/>
      <c r="O198" s="323" t="str">
        <f t="shared" si="15"/>
        <v/>
      </c>
      <c r="P198" s="323" t="str">
        <f t="shared" si="16"/>
        <v/>
      </c>
      <c r="Q198" s="180"/>
      <c r="R198" s="325"/>
      <c r="S198" s="325"/>
      <c r="T198" s="132" t="str">
        <f t="shared" si="17"/>
        <v/>
      </c>
      <c r="U198" s="342"/>
      <c r="V198" s="182"/>
      <c r="W198" s="709" t="str">
        <f t="shared" si="13"/>
        <v/>
      </c>
      <c r="X198" s="198" t="str">
        <f t="shared" si="18"/>
        <v/>
      </c>
      <c r="Y198" s="710" t="str">
        <f>IF(AND(OR(N198="KO",M198&lt;&gt;""),OR(N198="",O198="",P198="")),Listes!$A$68,IF(AND(M198&lt;T198,V198=""),Listes!$A$70,IF(AND(M198&lt;&gt;"",T198&lt;M198,U198=""),Listes!$A$72,IF(AND(Z198="",OR(N198&lt;&gt;"",O198&lt;&gt;"",P198&lt;&gt;"",Q198&lt;&gt;"",R198&lt;&gt;"",S198&lt;&gt;"")),Listes!$A$73,""))))</f>
        <v/>
      </c>
      <c r="Z198" s="277"/>
      <c r="AA198" s="146">
        <f t="shared" si="14"/>
        <v>0</v>
      </c>
    </row>
    <row r="199" spans="1:27" ht="16.149999999999999" customHeight="1" x14ac:dyDescent="0.25">
      <c r="A199" s="121">
        <v>193</v>
      </c>
      <c r="B199" s="195" t="str">
        <f>IF('Dépenses rémunération au réel'!$B199="","",'Dépenses rémunération au réel'!$B199)</f>
        <v/>
      </c>
      <c r="C199" s="195" t="str">
        <f>IF('Dépenses rémunération au réel'!$C199="","",'Dépenses rémunération au réel'!$C199)</f>
        <v/>
      </c>
      <c r="D199" s="196" t="str">
        <f>IF('Dépenses rémunération au réel'!$D199="","",'Dépenses rémunération au réel'!$D199)</f>
        <v/>
      </c>
      <c r="E199" s="118" t="str">
        <f>IF('Dépenses rémunération au réel'!$E199="","",'Dépenses rémunération au réel'!$E199)</f>
        <v/>
      </c>
      <c r="F199" s="118" t="str">
        <f>IF('Dépenses rémunération au réel'!$F199="","",'Dépenses rémunération au réel'!$F199)</f>
        <v/>
      </c>
      <c r="G199" s="118" t="str">
        <f>IF('Dépenses rémunération au réel'!$G199="","",'Dépenses rémunération au réel'!$G199)</f>
        <v/>
      </c>
      <c r="H199" s="282" t="str">
        <f>IF('Dépenses rémunération au réel'!$H199="","",'Dépenses rémunération au réel'!$H199)</f>
        <v/>
      </c>
      <c r="I199" s="282" t="str">
        <f>IF('Dépenses rémunération au réel'!$I199="","",'Dépenses rémunération au réel'!$I199)</f>
        <v/>
      </c>
      <c r="J199" s="131" t="str">
        <f>IF('Dépenses rémunération au réel'!$J199="","",'Dépenses rémunération au réel'!$J199)</f>
        <v/>
      </c>
      <c r="K199" s="181" t="str">
        <f>IF('Dépenses rémunération au réel'!$K199="","",'Dépenses rémunération au réel'!$K199)</f>
        <v/>
      </c>
      <c r="L199" s="189" t="str">
        <f>IF('Dépenses rémunération au réel'!$L199="","",'Dépenses rémunération au réel'!$L199)</f>
        <v/>
      </c>
      <c r="M199" s="204" t="str">
        <f>IF('Dépenses rémunération au réel'!$M199=0,"",'Dépenses rémunération au réel'!$M199)</f>
        <v/>
      </c>
      <c r="N199" s="180"/>
      <c r="O199" s="323" t="str">
        <f t="shared" si="15"/>
        <v/>
      </c>
      <c r="P199" s="323" t="str">
        <f t="shared" si="16"/>
        <v/>
      </c>
      <c r="Q199" s="180"/>
      <c r="R199" s="325"/>
      <c r="S199" s="325"/>
      <c r="T199" s="132" t="str">
        <f t="shared" si="17"/>
        <v/>
      </c>
      <c r="U199" s="342"/>
      <c r="V199" s="182"/>
      <c r="W199" s="709" t="str">
        <f t="shared" ref="W199:W262" si="19">IF(Q199="","",IF(E199="Salaire_chercheur",MIN(140000/1607*S199,140000),IF(E199="Salaire_directeur",MIN(110000/1607*S199,110000),IF(E199="Salaire_ingénieur",MIN(80000/1607*S199,80000),IF(E199="Salaire_technicien",MIN(60000/1607*S199,60000),"")))))</f>
        <v/>
      </c>
      <c r="X199" s="198" t="str">
        <f t="shared" si="18"/>
        <v/>
      </c>
      <c r="Y199" s="710" t="str">
        <f>IF(AND(OR(N199="KO",M199&lt;&gt;""),OR(N199="",O199="",P199="")),Listes!$A$68,IF(AND(M199&lt;T199,V199=""),Listes!$A$70,IF(AND(M199&lt;&gt;"",T199&lt;M199,U199=""),Listes!$A$72,IF(AND(Z199="",OR(N199&lt;&gt;"",O199&lt;&gt;"",P199&lt;&gt;"",Q199&lt;&gt;"",R199&lt;&gt;"",S199&lt;&gt;"")),Listes!$A$73,""))))</f>
        <v/>
      </c>
      <c r="Z199" s="277"/>
      <c r="AA199" s="146">
        <f t="shared" ref="AA199:AA262" si="20">IF(AND(B199&lt;&gt;"",Z199&lt;&gt;"Oui"),1,0)</f>
        <v>0</v>
      </c>
    </row>
    <row r="200" spans="1:27" ht="16.149999999999999" customHeight="1" x14ac:dyDescent="0.25">
      <c r="A200" s="121">
        <v>194</v>
      </c>
      <c r="B200" s="195" t="str">
        <f>IF('Dépenses rémunération au réel'!$B200="","",'Dépenses rémunération au réel'!$B200)</f>
        <v/>
      </c>
      <c r="C200" s="195" t="str">
        <f>IF('Dépenses rémunération au réel'!$C200="","",'Dépenses rémunération au réel'!$C200)</f>
        <v/>
      </c>
      <c r="D200" s="196" t="str">
        <f>IF('Dépenses rémunération au réel'!$D200="","",'Dépenses rémunération au réel'!$D200)</f>
        <v/>
      </c>
      <c r="E200" s="118" t="str">
        <f>IF('Dépenses rémunération au réel'!$E200="","",'Dépenses rémunération au réel'!$E200)</f>
        <v/>
      </c>
      <c r="F200" s="118" t="str">
        <f>IF('Dépenses rémunération au réel'!$F200="","",'Dépenses rémunération au réel'!$F200)</f>
        <v/>
      </c>
      <c r="G200" s="118" t="str">
        <f>IF('Dépenses rémunération au réel'!$G200="","",'Dépenses rémunération au réel'!$G200)</f>
        <v/>
      </c>
      <c r="H200" s="282" t="str">
        <f>IF('Dépenses rémunération au réel'!$H200="","",'Dépenses rémunération au réel'!$H200)</f>
        <v/>
      </c>
      <c r="I200" s="282" t="str">
        <f>IF('Dépenses rémunération au réel'!$I200="","",'Dépenses rémunération au réel'!$I200)</f>
        <v/>
      </c>
      <c r="J200" s="131" t="str">
        <f>IF('Dépenses rémunération au réel'!$J200="","",'Dépenses rémunération au réel'!$J200)</f>
        <v/>
      </c>
      <c r="K200" s="181" t="str">
        <f>IF('Dépenses rémunération au réel'!$K200="","",'Dépenses rémunération au réel'!$K200)</f>
        <v/>
      </c>
      <c r="L200" s="189" t="str">
        <f>IF('Dépenses rémunération au réel'!$L200="","",'Dépenses rémunération au réel'!$L200)</f>
        <v/>
      </c>
      <c r="M200" s="204" t="str">
        <f>IF('Dépenses rémunération au réel'!$M200=0,"",'Dépenses rémunération au réel'!$M200)</f>
        <v/>
      </c>
      <c r="N200" s="180"/>
      <c r="O200" s="323" t="str">
        <f t="shared" ref="O200:O263" si="21">IF(N200="KO","",IF(N200="","",H200))</f>
        <v/>
      </c>
      <c r="P200" s="323" t="str">
        <f t="shared" ref="P200:P263" si="22">IF(N200="KO","",IF(N200="","",I200))</f>
        <v/>
      </c>
      <c r="Q200" s="180"/>
      <c r="R200" s="325"/>
      <c r="S200" s="325"/>
      <c r="T200" s="132" t="str">
        <f t="shared" ref="T200:T263" si="23">IF($Q200="","",IF(OR(($Q200=0),($R200=0)),0,Q200/R200*S200))</f>
        <v/>
      </c>
      <c r="U200" s="342"/>
      <c r="V200" s="182"/>
      <c r="W200" s="709" t="str">
        <f t="shared" si="19"/>
        <v/>
      </c>
      <c r="X200" s="198" t="str">
        <f t="shared" ref="X200:X263" si="24">IF(Q200="","",MIN(T200,W200))</f>
        <v/>
      </c>
      <c r="Y200" s="710" t="str">
        <f>IF(AND(OR(N200="KO",M200&lt;&gt;""),OR(N200="",O200="",P200="")),Listes!$A$68,IF(AND(M200&lt;T200,V200=""),Listes!$A$70,IF(AND(M200&lt;&gt;"",T200&lt;M200,U200=""),Listes!$A$72,IF(AND(Z200="",OR(N200&lt;&gt;"",O200&lt;&gt;"",P200&lt;&gt;"",Q200&lt;&gt;"",R200&lt;&gt;"",S200&lt;&gt;"")),Listes!$A$73,""))))</f>
        <v/>
      </c>
      <c r="Z200" s="277"/>
      <c r="AA200" s="146">
        <f t="shared" si="20"/>
        <v>0</v>
      </c>
    </row>
    <row r="201" spans="1:27" ht="16.149999999999999" customHeight="1" x14ac:dyDescent="0.25">
      <c r="A201" s="121">
        <v>195</v>
      </c>
      <c r="B201" s="195" t="str">
        <f>IF('Dépenses rémunération au réel'!$B201="","",'Dépenses rémunération au réel'!$B201)</f>
        <v/>
      </c>
      <c r="C201" s="195" t="str">
        <f>IF('Dépenses rémunération au réel'!$C201="","",'Dépenses rémunération au réel'!$C201)</f>
        <v/>
      </c>
      <c r="D201" s="196" t="str">
        <f>IF('Dépenses rémunération au réel'!$D201="","",'Dépenses rémunération au réel'!$D201)</f>
        <v/>
      </c>
      <c r="E201" s="118" t="str">
        <f>IF('Dépenses rémunération au réel'!$E201="","",'Dépenses rémunération au réel'!$E201)</f>
        <v/>
      </c>
      <c r="F201" s="118" t="str">
        <f>IF('Dépenses rémunération au réel'!$F201="","",'Dépenses rémunération au réel'!$F201)</f>
        <v/>
      </c>
      <c r="G201" s="118" t="str">
        <f>IF('Dépenses rémunération au réel'!$G201="","",'Dépenses rémunération au réel'!$G201)</f>
        <v/>
      </c>
      <c r="H201" s="282" t="str">
        <f>IF('Dépenses rémunération au réel'!$H201="","",'Dépenses rémunération au réel'!$H201)</f>
        <v/>
      </c>
      <c r="I201" s="282" t="str">
        <f>IF('Dépenses rémunération au réel'!$I201="","",'Dépenses rémunération au réel'!$I201)</f>
        <v/>
      </c>
      <c r="J201" s="131" t="str">
        <f>IF('Dépenses rémunération au réel'!$J201="","",'Dépenses rémunération au réel'!$J201)</f>
        <v/>
      </c>
      <c r="K201" s="181" t="str">
        <f>IF('Dépenses rémunération au réel'!$K201="","",'Dépenses rémunération au réel'!$K201)</f>
        <v/>
      </c>
      <c r="L201" s="189" t="str">
        <f>IF('Dépenses rémunération au réel'!$L201="","",'Dépenses rémunération au réel'!$L201)</f>
        <v/>
      </c>
      <c r="M201" s="204" t="str">
        <f>IF('Dépenses rémunération au réel'!$M201=0,"",'Dépenses rémunération au réel'!$M201)</f>
        <v/>
      </c>
      <c r="N201" s="180"/>
      <c r="O201" s="323" t="str">
        <f t="shared" si="21"/>
        <v/>
      </c>
      <c r="P201" s="323" t="str">
        <f t="shared" si="22"/>
        <v/>
      </c>
      <c r="Q201" s="180"/>
      <c r="R201" s="325"/>
      <c r="S201" s="325"/>
      <c r="T201" s="132" t="str">
        <f t="shared" si="23"/>
        <v/>
      </c>
      <c r="U201" s="342"/>
      <c r="V201" s="182"/>
      <c r="W201" s="709" t="str">
        <f t="shared" si="19"/>
        <v/>
      </c>
      <c r="X201" s="198" t="str">
        <f t="shared" si="24"/>
        <v/>
      </c>
      <c r="Y201" s="710" t="str">
        <f>IF(AND(OR(N201="KO",M201&lt;&gt;""),OR(N201="",O201="",P201="")),Listes!$A$68,IF(AND(M201&lt;T201,V201=""),Listes!$A$70,IF(AND(M201&lt;&gt;"",T201&lt;M201,U201=""),Listes!$A$72,IF(AND(Z201="",OR(N201&lt;&gt;"",O201&lt;&gt;"",P201&lt;&gt;"",Q201&lt;&gt;"",R201&lt;&gt;"",S201&lt;&gt;"")),Listes!$A$73,""))))</f>
        <v/>
      </c>
      <c r="Z201" s="277"/>
      <c r="AA201" s="146">
        <f t="shared" si="20"/>
        <v>0</v>
      </c>
    </row>
    <row r="202" spans="1:27" ht="16.149999999999999" customHeight="1" x14ac:dyDescent="0.25">
      <c r="A202" s="121">
        <v>196</v>
      </c>
      <c r="B202" s="195" t="str">
        <f>IF('Dépenses rémunération au réel'!$B202="","",'Dépenses rémunération au réel'!$B202)</f>
        <v/>
      </c>
      <c r="C202" s="195" t="str">
        <f>IF('Dépenses rémunération au réel'!$C202="","",'Dépenses rémunération au réel'!$C202)</f>
        <v/>
      </c>
      <c r="D202" s="196" t="str">
        <f>IF('Dépenses rémunération au réel'!$D202="","",'Dépenses rémunération au réel'!$D202)</f>
        <v/>
      </c>
      <c r="E202" s="118" t="str">
        <f>IF('Dépenses rémunération au réel'!$E202="","",'Dépenses rémunération au réel'!$E202)</f>
        <v/>
      </c>
      <c r="F202" s="118" t="str">
        <f>IF('Dépenses rémunération au réel'!$F202="","",'Dépenses rémunération au réel'!$F202)</f>
        <v/>
      </c>
      <c r="G202" s="118" t="str">
        <f>IF('Dépenses rémunération au réel'!$G202="","",'Dépenses rémunération au réel'!$G202)</f>
        <v/>
      </c>
      <c r="H202" s="282" t="str">
        <f>IF('Dépenses rémunération au réel'!$H202="","",'Dépenses rémunération au réel'!$H202)</f>
        <v/>
      </c>
      <c r="I202" s="282" t="str">
        <f>IF('Dépenses rémunération au réel'!$I202="","",'Dépenses rémunération au réel'!$I202)</f>
        <v/>
      </c>
      <c r="J202" s="131" t="str">
        <f>IF('Dépenses rémunération au réel'!$J202="","",'Dépenses rémunération au réel'!$J202)</f>
        <v/>
      </c>
      <c r="K202" s="181" t="str">
        <f>IF('Dépenses rémunération au réel'!$K202="","",'Dépenses rémunération au réel'!$K202)</f>
        <v/>
      </c>
      <c r="L202" s="189" t="str">
        <f>IF('Dépenses rémunération au réel'!$L202="","",'Dépenses rémunération au réel'!$L202)</f>
        <v/>
      </c>
      <c r="M202" s="204" t="str">
        <f>IF('Dépenses rémunération au réel'!$M202=0,"",'Dépenses rémunération au réel'!$M202)</f>
        <v/>
      </c>
      <c r="N202" s="180"/>
      <c r="O202" s="323" t="str">
        <f t="shared" si="21"/>
        <v/>
      </c>
      <c r="P202" s="323" t="str">
        <f t="shared" si="22"/>
        <v/>
      </c>
      <c r="Q202" s="180"/>
      <c r="R202" s="325"/>
      <c r="S202" s="325"/>
      <c r="T202" s="132" t="str">
        <f t="shared" si="23"/>
        <v/>
      </c>
      <c r="U202" s="342"/>
      <c r="V202" s="182"/>
      <c r="W202" s="709" t="str">
        <f t="shared" si="19"/>
        <v/>
      </c>
      <c r="X202" s="198" t="str">
        <f t="shared" si="24"/>
        <v/>
      </c>
      <c r="Y202" s="710" t="str">
        <f>IF(AND(OR(N202="KO",M202&lt;&gt;""),OR(N202="",O202="",P202="")),Listes!$A$68,IF(AND(M202&lt;T202,V202=""),Listes!$A$70,IF(AND(M202&lt;&gt;"",T202&lt;M202,U202=""),Listes!$A$72,IF(AND(Z202="",OR(N202&lt;&gt;"",O202&lt;&gt;"",P202&lt;&gt;"",Q202&lt;&gt;"",R202&lt;&gt;"",S202&lt;&gt;"")),Listes!$A$73,""))))</f>
        <v/>
      </c>
      <c r="Z202" s="277"/>
      <c r="AA202" s="146">
        <f t="shared" si="20"/>
        <v>0</v>
      </c>
    </row>
    <row r="203" spans="1:27" ht="16.149999999999999" customHeight="1" x14ac:dyDescent="0.25">
      <c r="A203" s="121">
        <v>197</v>
      </c>
      <c r="B203" s="195" t="str">
        <f>IF('Dépenses rémunération au réel'!$B203="","",'Dépenses rémunération au réel'!$B203)</f>
        <v/>
      </c>
      <c r="C203" s="195" t="str">
        <f>IF('Dépenses rémunération au réel'!$C203="","",'Dépenses rémunération au réel'!$C203)</f>
        <v/>
      </c>
      <c r="D203" s="196" t="str">
        <f>IF('Dépenses rémunération au réel'!$D203="","",'Dépenses rémunération au réel'!$D203)</f>
        <v/>
      </c>
      <c r="E203" s="118" t="str">
        <f>IF('Dépenses rémunération au réel'!$E203="","",'Dépenses rémunération au réel'!$E203)</f>
        <v/>
      </c>
      <c r="F203" s="118" t="str">
        <f>IF('Dépenses rémunération au réel'!$F203="","",'Dépenses rémunération au réel'!$F203)</f>
        <v/>
      </c>
      <c r="G203" s="118" t="str">
        <f>IF('Dépenses rémunération au réel'!$G203="","",'Dépenses rémunération au réel'!$G203)</f>
        <v/>
      </c>
      <c r="H203" s="282" t="str">
        <f>IF('Dépenses rémunération au réel'!$H203="","",'Dépenses rémunération au réel'!$H203)</f>
        <v/>
      </c>
      <c r="I203" s="282" t="str">
        <f>IF('Dépenses rémunération au réel'!$I203="","",'Dépenses rémunération au réel'!$I203)</f>
        <v/>
      </c>
      <c r="J203" s="131" t="str">
        <f>IF('Dépenses rémunération au réel'!$J203="","",'Dépenses rémunération au réel'!$J203)</f>
        <v/>
      </c>
      <c r="K203" s="181" t="str">
        <f>IF('Dépenses rémunération au réel'!$K203="","",'Dépenses rémunération au réel'!$K203)</f>
        <v/>
      </c>
      <c r="L203" s="189" t="str">
        <f>IF('Dépenses rémunération au réel'!$L203="","",'Dépenses rémunération au réel'!$L203)</f>
        <v/>
      </c>
      <c r="M203" s="204" t="str">
        <f>IF('Dépenses rémunération au réel'!$M203=0,"",'Dépenses rémunération au réel'!$M203)</f>
        <v/>
      </c>
      <c r="N203" s="180"/>
      <c r="O203" s="323" t="str">
        <f t="shared" si="21"/>
        <v/>
      </c>
      <c r="P203" s="323" t="str">
        <f t="shared" si="22"/>
        <v/>
      </c>
      <c r="Q203" s="180"/>
      <c r="R203" s="325"/>
      <c r="S203" s="325"/>
      <c r="T203" s="132" t="str">
        <f t="shared" si="23"/>
        <v/>
      </c>
      <c r="U203" s="342"/>
      <c r="V203" s="182"/>
      <c r="W203" s="709" t="str">
        <f t="shared" si="19"/>
        <v/>
      </c>
      <c r="X203" s="198" t="str">
        <f t="shared" si="24"/>
        <v/>
      </c>
      <c r="Y203" s="710" t="str">
        <f>IF(AND(OR(N203="KO",M203&lt;&gt;""),OR(N203="",O203="",P203="")),Listes!$A$68,IF(AND(M203&lt;T203,V203=""),Listes!$A$70,IF(AND(M203&lt;&gt;"",T203&lt;M203,U203=""),Listes!$A$72,IF(AND(Z203="",OR(N203&lt;&gt;"",O203&lt;&gt;"",P203&lt;&gt;"",Q203&lt;&gt;"",R203&lt;&gt;"",S203&lt;&gt;"")),Listes!$A$73,""))))</f>
        <v/>
      </c>
      <c r="Z203" s="277"/>
      <c r="AA203" s="146">
        <f t="shared" si="20"/>
        <v>0</v>
      </c>
    </row>
    <row r="204" spans="1:27" ht="16.149999999999999" customHeight="1" x14ac:dyDescent="0.25">
      <c r="A204" s="121">
        <v>198</v>
      </c>
      <c r="B204" s="195" t="str">
        <f>IF('Dépenses rémunération au réel'!$B204="","",'Dépenses rémunération au réel'!$B204)</f>
        <v/>
      </c>
      <c r="C204" s="195" t="str">
        <f>IF('Dépenses rémunération au réel'!$C204="","",'Dépenses rémunération au réel'!$C204)</f>
        <v/>
      </c>
      <c r="D204" s="196" t="str">
        <f>IF('Dépenses rémunération au réel'!$D204="","",'Dépenses rémunération au réel'!$D204)</f>
        <v/>
      </c>
      <c r="E204" s="118" t="str">
        <f>IF('Dépenses rémunération au réel'!$E204="","",'Dépenses rémunération au réel'!$E204)</f>
        <v/>
      </c>
      <c r="F204" s="118" t="str">
        <f>IF('Dépenses rémunération au réel'!$F204="","",'Dépenses rémunération au réel'!$F204)</f>
        <v/>
      </c>
      <c r="G204" s="118" t="str">
        <f>IF('Dépenses rémunération au réel'!$G204="","",'Dépenses rémunération au réel'!$G204)</f>
        <v/>
      </c>
      <c r="H204" s="282" t="str">
        <f>IF('Dépenses rémunération au réel'!$H204="","",'Dépenses rémunération au réel'!$H204)</f>
        <v/>
      </c>
      <c r="I204" s="282" t="str">
        <f>IF('Dépenses rémunération au réel'!$I204="","",'Dépenses rémunération au réel'!$I204)</f>
        <v/>
      </c>
      <c r="J204" s="131" t="str">
        <f>IF('Dépenses rémunération au réel'!$J204="","",'Dépenses rémunération au réel'!$J204)</f>
        <v/>
      </c>
      <c r="K204" s="181" t="str">
        <f>IF('Dépenses rémunération au réel'!$K204="","",'Dépenses rémunération au réel'!$K204)</f>
        <v/>
      </c>
      <c r="L204" s="189" t="str">
        <f>IF('Dépenses rémunération au réel'!$L204="","",'Dépenses rémunération au réel'!$L204)</f>
        <v/>
      </c>
      <c r="M204" s="204" t="str">
        <f>IF('Dépenses rémunération au réel'!$M204=0,"",'Dépenses rémunération au réel'!$M204)</f>
        <v/>
      </c>
      <c r="N204" s="180"/>
      <c r="O204" s="323" t="str">
        <f t="shared" si="21"/>
        <v/>
      </c>
      <c r="P204" s="323" t="str">
        <f t="shared" si="22"/>
        <v/>
      </c>
      <c r="Q204" s="180"/>
      <c r="R204" s="325"/>
      <c r="S204" s="325"/>
      <c r="T204" s="132" t="str">
        <f t="shared" si="23"/>
        <v/>
      </c>
      <c r="U204" s="342"/>
      <c r="V204" s="182"/>
      <c r="W204" s="709" t="str">
        <f t="shared" si="19"/>
        <v/>
      </c>
      <c r="X204" s="198" t="str">
        <f t="shared" si="24"/>
        <v/>
      </c>
      <c r="Y204" s="710" t="str">
        <f>IF(AND(OR(N204="KO",M204&lt;&gt;""),OR(N204="",O204="",P204="")),Listes!$A$68,IF(AND(M204&lt;T204,V204=""),Listes!$A$70,IF(AND(M204&lt;&gt;"",T204&lt;M204,U204=""),Listes!$A$72,IF(AND(Z204="",OR(N204&lt;&gt;"",O204&lt;&gt;"",P204&lt;&gt;"",Q204&lt;&gt;"",R204&lt;&gt;"",S204&lt;&gt;"")),Listes!$A$73,""))))</f>
        <v/>
      </c>
      <c r="Z204" s="277"/>
      <c r="AA204" s="146">
        <f t="shared" si="20"/>
        <v>0</v>
      </c>
    </row>
    <row r="205" spans="1:27" ht="16.149999999999999" customHeight="1" x14ac:dyDescent="0.25">
      <c r="A205" s="121">
        <v>199</v>
      </c>
      <c r="B205" s="195" t="str">
        <f>IF('Dépenses rémunération au réel'!$B205="","",'Dépenses rémunération au réel'!$B205)</f>
        <v/>
      </c>
      <c r="C205" s="195" t="str">
        <f>IF('Dépenses rémunération au réel'!$C205="","",'Dépenses rémunération au réel'!$C205)</f>
        <v/>
      </c>
      <c r="D205" s="196" t="str">
        <f>IF('Dépenses rémunération au réel'!$D205="","",'Dépenses rémunération au réel'!$D205)</f>
        <v/>
      </c>
      <c r="E205" s="118" t="str">
        <f>IF('Dépenses rémunération au réel'!$E205="","",'Dépenses rémunération au réel'!$E205)</f>
        <v/>
      </c>
      <c r="F205" s="118" t="str">
        <f>IF('Dépenses rémunération au réel'!$F205="","",'Dépenses rémunération au réel'!$F205)</f>
        <v/>
      </c>
      <c r="G205" s="118" t="str">
        <f>IF('Dépenses rémunération au réel'!$G205="","",'Dépenses rémunération au réel'!$G205)</f>
        <v/>
      </c>
      <c r="H205" s="282" t="str">
        <f>IF('Dépenses rémunération au réel'!$H205="","",'Dépenses rémunération au réel'!$H205)</f>
        <v/>
      </c>
      <c r="I205" s="282" t="str">
        <f>IF('Dépenses rémunération au réel'!$I205="","",'Dépenses rémunération au réel'!$I205)</f>
        <v/>
      </c>
      <c r="J205" s="131" t="str">
        <f>IF('Dépenses rémunération au réel'!$J205="","",'Dépenses rémunération au réel'!$J205)</f>
        <v/>
      </c>
      <c r="K205" s="181" t="str">
        <f>IF('Dépenses rémunération au réel'!$K205="","",'Dépenses rémunération au réel'!$K205)</f>
        <v/>
      </c>
      <c r="L205" s="189" t="str">
        <f>IF('Dépenses rémunération au réel'!$L205="","",'Dépenses rémunération au réel'!$L205)</f>
        <v/>
      </c>
      <c r="M205" s="204" t="str">
        <f>IF('Dépenses rémunération au réel'!$M205=0,"",'Dépenses rémunération au réel'!$M205)</f>
        <v/>
      </c>
      <c r="N205" s="180"/>
      <c r="O205" s="323" t="str">
        <f t="shared" si="21"/>
        <v/>
      </c>
      <c r="P205" s="323" t="str">
        <f t="shared" si="22"/>
        <v/>
      </c>
      <c r="Q205" s="180"/>
      <c r="R205" s="325"/>
      <c r="S205" s="325"/>
      <c r="T205" s="132" t="str">
        <f t="shared" si="23"/>
        <v/>
      </c>
      <c r="U205" s="342"/>
      <c r="V205" s="182"/>
      <c r="W205" s="709" t="str">
        <f t="shared" si="19"/>
        <v/>
      </c>
      <c r="X205" s="198" t="str">
        <f t="shared" si="24"/>
        <v/>
      </c>
      <c r="Y205" s="710" t="str">
        <f>IF(AND(OR(N205="KO",M205&lt;&gt;""),OR(N205="",O205="",P205="")),Listes!$A$68,IF(AND(M205&lt;T205,V205=""),Listes!$A$70,IF(AND(M205&lt;&gt;"",T205&lt;M205,U205=""),Listes!$A$72,IF(AND(Z205="",OR(N205&lt;&gt;"",O205&lt;&gt;"",P205&lt;&gt;"",Q205&lt;&gt;"",R205&lt;&gt;"",S205&lt;&gt;"")),Listes!$A$73,""))))</f>
        <v/>
      </c>
      <c r="Z205" s="277"/>
      <c r="AA205" s="146">
        <f t="shared" si="20"/>
        <v>0</v>
      </c>
    </row>
    <row r="206" spans="1:27" ht="16.149999999999999" customHeight="1" x14ac:dyDescent="0.25">
      <c r="A206" s="121">
        <v>200</v>
      </c>
      <c r="B206" s="195" t="str">
        <f>IF('Dépenses rémunération au réel'!$B206="","",'Dépenses rémunération au réel'!$B206)</f>
        <v/>
      </c>
      <c r="C206" s="195" t="str">
        <f>IF('Dépenses rémunération au réel'!$C206="","",'Dépenses rémunération au réel'!$C206)</f>
        <v/>
      </c>
      <c r="D206" s="196" t="str">
        <f>IF('Dépenses rémunération au réel'!$D206="","",'Dépenses rémunération au réel'!$D206)</f>
        <v/>
      </c>
      <c r="E206" s="118" t="str">
        <f>IF('Dépenses rémunération au réel'!$E206="","",'Dépenses rémunération au réel'!$E206)</f>
        <v/>
      </c>
      <c r="F206" s="118" t="str">
        <f>IF('Dépenses rémunération au réel'!$F206="","",'Dépenses rémunération au réel'!$F206)</f>
        <v/>
      </c>
      <c r="G206" s="118" t="str">
        <f>IF('Dépenses rémunération au réel'!$G206="","",'Dépenses rémunération au réel'!$G206)</f>
        <v/>
      </c>
      <c r="H206" s="282" t="str">
        <f>IF('Dépenses rémunération au réel'!$H206="","",'Dépenses rémunération au réel'!$H206)</f>
        <v/>
      </c>
      <c r="I206" s="282" t="str">
        <f>IF('Dépenses rémunération au réel'!$I206="","",'Dépenses rémunération au réel'!$I206)</f>
        <v/>
      </c>
      <c r="J206" s="131" t="str">
        <f>IF('Dépenses rémunération au réel'!$J206="","",'Dépenses rémunération au réel'!$J206)</f>
        <v/>
      </c>
      <c r="K206" s="181" t="str">
        <f>IF('Dépenses rémunération au réel'!$K206="","",'Dépenses rémunération au réel'!$K206)</f>
        <v/>
      </c>
      <c r="L206" s="189" t="str">
        <f>IF('Dépenses rémunération au réel'!$L206="","",'Dépenses rémunération au réel'!$L206)</f>
        <v/>
      </c>
      <c r="M206" s="204" t="str">
        <f>IF('Dépenses rémunération au réel'!$M206=0,"",'Dépenses rémunération au réel'!$M206)</f>
        <v/>
      </c>
      <c r="N206" s="180"/>
      <c r="O206" s="323" t="str">
        <f t="shared" si="21"/>
        <v/>
      </c>
      <c r="P206" s="323" t="str">
        <f t="shared" si="22"/>
        <v/>
      </c>
      <c r="Q206" s="180"/>
      <c r="R206" s="325"/>
      <c r="S206" s="325"/>
      <c r="T206" s="132" t="str">
        <f t="shared" si="23"/>
        <v/>
      </c>
      <c r="U206" s="342"/>
      <c r="V206" s="182"/>
      <c r="W206" s="709" t="str">
        <f t="shared" si="19"/>
        <v/>
      </c>
      <c r="X206" s="198" t="str">
        <f t="shared" si="24"/>
        <v/>
      </c>
      <c r="Y206" s="710" t="str">
        <f>IF(AND(OR(N206="KO",M206&lt;&gt;""),OR(N206="",O206="",P206="")),Listes!$A$68,IF(AND(M206&lt;T206,V206=""),Listes!$A$70,IF(AND(M206&lt;&gt;"",T206&lt;M206,U206=""),Listes!$A$72,IF(AND(Z206="",OR(N206&lt;&gt;"",O206&lt;&gt;"",P206&lt;&gt;"",Q206&lt;&gt;"",R206&lt;&gt;"",S206&lt;&gt;"")),Listes!$A$73,""))))</f>
        <v/>
      </c>
      <c r="Z206" s="277"/>
      <c r="AA206" s="146">
        <f t="shared" si="20"/>
        <v>0</v>
      </c>
    </row>
    <row r="207" spans="1:27" ht="16.149999999999999" customHeight="1" x14ac:dyDescent="0.25">
      <c r="A207" s="121">
        <v>201</v>
      </c>
      <c r="B207" s="195" t="str">
        <f>IF('Dépenses rémunération au réel'!$B207="","",'Dépenses rémunération au réel'!$B207)</f>
        <v/>
      </c>
      <c r="C207" s="195" t="str">
        <f>IF('Dépenses rémunération au réel'!$C207="","",'Dépenses rémunération au réel'!$C207)</f>
        <v/>
      </c>
      <c r="D207" s="196" t="str">
        <f>IF('Dépenses rémunération au réel'!$D207="","",'Dépenses rémunération au réel'!$D207)</f>
        <v/>
      </c>
      <c r="E207" s="118" t="str">
        <f>IF('Dépenses rémunération au réel'!$E207="","",'Dépenses rémunération au réel'!$E207)</f>
        <v/>
      </c>
      <c r="F207" s="118" t="str">
        <f>IF('Dépenses rémunération au réel'!$F207="","",'Dépenses rémunération au réel'!$F207)</f>
        <v/>
      </c>
      <c r="G207" s="118" t="str">
        <f>IF('Dépenses rémunération au réel'!$G207="","",'Dépenses rémunération au réel'!$G207)</f>
        <v/>
      </c>
      <c r="H207" s="282" t="str">
        <f>IF('Dépenses rémunération au réel'!$H207="","",'Dépenses rémunération au réel'!$H207)</f>
        <v/>
      </c>
      <c r="I207" s="282" t="str">
        <f>IF('Dépenses rémunération au réel'!$I207="","",'Dépenses rémunération au réel'!$I207)</f>
        <v/>
      </c>
      <c r="J207" s="131" t="str">
        <f>IF('Dépenses rémunération au réel'!$J207="","",'Dépenses rémunération au réel'!$J207)</f>
        <v/>
      </c>
      <c r="K207" s="181" t="str">
        <f>IF('Dépenses rémunération au réel'!$K207="","",'Dépenses rémunération au réel'!$K207)</f>
        <v/>
      </c>
      <c r="L207" s="189" t="str">
        <f>IF('Dépenses rémunération au réel'!$L207="","",'Dépenses rémunération au réel'!$L207)</f>
        <v/>
      </c>
      <c r="M207" s="204" t="str">
        <f>IF('Dépenses rémunération au réel'!$M207=0,"",'Dépenses rémunération au réel'!$M207)</f>
        <v/>
      </c>
      <c r="N207" s="180"/>
      <c r="O207" s="323" t="str">
        <f t="shared" si="21"/>
        <v/>
      </c>
      <c r="P207" s="323" t="str">
        <f t="shared" si="22"/>
        <v/>
      </c>
      <c r="Q207" s="180"/>
      <c r="R207" s="325"/>
      <c r="S207" s="325"/>
      <c r="T207" s="132" t="str">
        <f t="shared" si="23"/>
        <v/>
      </c>
      <c r="U207" s="342"/>
      <c r="V207" s="182"/>
      <c r="W207" s="709" t="str">
        <f t="shared" si="19"/>
        <v/>
      </c>
      <c r="X207" s="198" t="str">
        <f t="shared" si="24"/>
        <v/>
      </c>
      <c r="Y207" s="710" t="str">
        <f>IF(AND(OR(N207="KO",M207&lt;&gt;""),OR(N207="",O207="",P207="")),Listes!$A$68,IF(AND(M207&lt;T207,V207=""),Listes!$A$70,IF(AND(M207&lt;&gt;"",T207&lt;M207,U207=""),Listes!$A$72,IF(AND(Z207="",OR(N207&lt;&gt;"",O207&lt;&gt;"",P207&lt;&gt;"",Q207&lt;&gt;"",R207&lt;&gt;"",S207&lt;&gt;"")),Listes!$A$73,""))))</f>
        <v/>
      </c>
      <c r="Z207" s="277"/>
      <c r="AA207" s="146">
        <f t="shared" si="20"/>
        <v>0</v>
      </c>
    </row>
    <row r="208" spans="1:27" ht="16.149999999999999" customHeight="1" x14ac:dyDescent="0.25">
      <c r="A208" s="121">
        <v>202</v>
      </c>
      <c r="B208" s="195" t="str">
        <f>IF('Dépenses rémunération au réel'!$B208="","",'Dépenses rémunération au réel'!$B208)</f>
        <v/>
      </c>
      <c r="C208" s="195" t="str">
        <f>IF('Dépenses rémunération au réel'!$C208="","",'Dépenses rémunération au réel'!$C208)</f>
        <v/>
      </c>
      <c r="D208" s="196" t="str">
        <f>IF('Dépenses rémunération au réel'!$D208="","",'Dépenses rémunération au réel'!$D208)</f>
        <v/>
      </c>
      <c r="E208" s="118" t="str">
        <f>IF('Dépenses rémunération au réel'!$E208="","",'Dépenses rémunération au réel'!$E208)</f>
        <v/>
      </c>
      <c r="F208" s="118" t="str">
        <f>IF('Dépenses rémunération au réel'!$F208="","",'Dépenses rémunération au réel'!$F208)</f>
        <v/>
      </c>
      <c r="G208" s="118" t="str">
        <f>IF('Dépenses rémunération au réel'!$G208="","",'Dépenses rémunération au réel'!$G208)</f>
        <v/>
      </c>
      <c r="H208" s="282" t="str">
        <f>IF('Dépenses rémunération au réel'!$H208="","",'Dépenses rémunération au réel'!$H208)</f>
        <v/>
      </c>
      <c r="I208" s="282" t="str">
        <f>IF('Dépenses rémunération au réel'!$I208="","",'Dépenses rémunération au réel'!$I208)</f>
        <v/>
      </c>
      <c r="J208" s="131" t="str">
        <f>IF('Dépenses rémunération au réel'!$J208="","",'Dépenses rémunération au réel'!$J208)</f>
        <v/>
      </c>
      <c r="K208" s="181" t="str">
        <f>IF('Dépenses rémunération au réel'!$K208="","",'Dépenses rémunération au réel'!$K208)</f>
        <v/>
      </c>
      <c r="L208" s="189" t="str">
        <f>IF('Dépenses rémunération au réel'!$L208="","",'Dépenses rémunération au réel'!$L208)</f>
        <v/>
      </c>
      <c r="M208" s="204" t="str">
        <f>IF('Dépenses rémunération au réel'!$M208=0,"",'Dépenses rémunération au réel'!$M208)</f>
        <v/>
      </c>
      <c r="N208" s="180"/>
      <c r="O208" s="323" t="str">
        <f t="shared" si="21"/>
        <v/>
      </c>
      <c r="P208" s="323" t="str">
        <f t="shared" si="22"/>
        <v/>
      </c>
      <c r="Q208" s="180"/>
      <c r="R208" s="325"/>
      <c r="S208" s="325"/>
      <c r="T208" s="132" t="str">
        <f t="shared" si="23"/>
        <v/>
      </c>
      <c r="U208" s="342"/>
      <c r="V208" s="182"/>
      <c r="W208" s="709" t="str">
        <f t="shared" si="19"/>
        <v/>
      </c>
      <c r="X208" s="198" t="str">
        <f t="shared" si="24"/>
        <v/>
      </c>
      <c r="Y208" s="710" t="str">
        <f>IF(AND(OR(N208="KO",M208&lt;&gt;""),OR(N208="",O208="",P208="")),Listes!$A$68,IF(AND(M208&lt;T208,V208=""),Listes!$A$70,IF(AND(M208&lt;&gt;"",T208&lt;M208,U208=""),Listes!$A$72,IF(AND(Z208="",OR(N208&lt;&gt;"",O208&lt;&gt;"",P208&lt;&gt;"",Q208&lt;&gt;"",R208&lt;&gt;"",S208&lt;&gt;"")),Listes!$A$73,""))))</f>
        <v/>
      </c>
      <c r="Z208" s="277"/>
      <c r="AA208" s="146">
        <f t="shared" si="20"/>
        <v>0</v>
      </c>
    </row>
    <row r="209" spans="1:27" ht="16.149999999999999" customHeight="1" x14ac:dyDescent="0.25">
      <c r="A209" s="121">
        <v>203</v>
      </c>
      <c r="B209" s="195" t="str">
        <f>IF('Dépenses rémunération au réel'!$B209="","",'Dépenses rémunération au réel'!$B209)</f>
        <v/>
      </c>
      <c r="C209" s="195" t="str">
        <f>IF('Dépenses rémunération au réel'!$C209="","",'Dépenses rémunération au réel'!$C209)</f>
        <v/>
      </c>
      <c r="D209" s="196" t="str">
        <f>IF('Dépenses rémunération au réel'!$D209="","",'Dépenses rémunération au réel'!$D209)</f>
        <v/>
      </c>
      <c r="E209" s="118" t="str">
        <f>IF('Dépenses rémunération au réel'!$E209="","",'Dépenses rémunération au réel'!$E209)</f>
        <v/>
      </c>
      <c r="F209" s="118" t="str">
        <f>IF('Dépenses rémunération au réel'!$F209="","",'Dépenses rémunération au réel'!$F209)</f>
        <v/>
      </c>
      <c r="G209" s="118" t="str">
        <f>IF('Dépenses rémunération au réel'!$G209="","",'Dépenses rémunération au réel'!$G209)</f>
        <v/>
      </c>
      <c r="H209" s="282" t="str">
        <f>IF('Dépenses rémunération au réel'!$H209="","",'Dépenses rémunération au réel'!$H209)</f>
        <v/>
      </c>
      <c r="I209" s="282" t="str">
        <f>IF('Dépenses rémunération au réel'!$I209="","",'Dépenses rémunération au réel'!$I209)</f>
        <v/>
      </c>
      <c r="J209" s="131" t="str">
        <f>IF('Dépenses rémunération au réel'!$J209="","",'Dépenses rémunération au réel'!$J209)</f>
        <v/>
      </c>
      <c r="K209" s="181" t="str">
        <f>IF('Dépenses rémunération au réel'!$K209="","",'Dépenses rémunération au réel'!$K209)</f>
        <v/>
      </c>
      <c r="L209" s="189" t="str">
        <f>IF('Dépenses rémunération au réel'!$L209="","",'Dépenses rémunération au réel'!$L209)</f>
        <v/>
      </c>
      <c r="M209" s="204" t="str">
        <f>IF('Dépenses rémunération au réel'!$M209=0,"",'Dépenses rémunération au réel'!$M209)</f>
        <v/>
      </c>
      <c r="N209" s="180"/>
      <c r="O209" s="323" t="str">
        <f t="shared" si="21"/>
        <v/>
      </c>
      <c r="P209" s="323" t="str">
        <f t="shared" si="22"/>
        <v/>
      </c>
      <c r="Q209" s="180"/>
      <c r="R209" s="325"/>
      <c r="S209" s="325"/>
      <c r="T209" s="132" t="str">
        <f t="shared" si="23"/>
        <v/>
      </c>
      <c r="U209" s="342"/>
      <c r="V209" s="182"/>
      <c r="W209" s="709" t="str">
        <f t="shared" si="19"/>
        <v/>
      </c>
      <c r="X209" s="198" t="str">
        <f t="shared" si="24"/>
        <v/>
      </c>
      <c r="Y209" s="710" t="str">
        <f>IF(AND(OR(N209="KO",M209&lt;&gt;""),OR(N209="",O209="",P209="")),Listes!$A$68,IF(AND(M209&lt;T209,V209=""),Listes!$A$70,IF(AND(M209&lt;&gt;"",T209&lt;M209,U209=""),Listes!$A$72,IF(AND(Z209="",OR(N209&lt;&gt;"",O209&lt;&gt;"",P209&lt;&gt;"",Q209&lt;&gt;"",R209&lt;&gt;"",S209&lt;&gt;"")),Listes!$A$73,""))))</f>
        <v/>
      </c>
      <c r="Z209" s="277"/>
      <c r="AA209" s="146">
        <f t="shared" si="20"/>
        <v>0</v>
      </c>
    </row>
    <row r="210" spans="1:27" ht="16.149999999999999" customHeight="1" x14ac:dyDescent="0.25">
      <c r="A210" s="121">
        <v>204</v>
      </c>
      <c r="B210" s="195" t="str">
        <f>IF('Dépenses rémunération au réel'!$B210="","",'Dépenses rémunération au réel'!$B210)</f>
        <v/>
      </c>
      <c r="C210" s="195" t="str">
        <f>IF('Dépenses rémunération au réel'!$C210="","",'Dépenses rémunération au réel'!$C210)</f>
        <v/>
      </c>
      <c r="D210" s="196" t="str">
        <f>IF('Dépenses rémunération au réel'!$D210="","",'Dépenses rémunération au réel'!$D210)</f>
        <v/>
      </c>
      <c r="E210" s="118" t="str">
        <f>IF('Dépenses rémunération au réel'!$E210="","",'Dépenses rémunération au réel'!$E210)</f>
        <v/>
      </c>
      <c r="F210" s="118" t="str">
        <f>IF('Dépenses rémunération au réel'!$F210="","",'Dépenses rémunération au réel'!$F210)</f>
        <v/>
      </c>
      <c r="G210" s="118" t="str">
        <f>IF('Dépenses rémunération au réel'!$G210="","",'Dépenses rémunération au réel'!$G210)</f>
        <v/>
      </c>
      <c r="H210" s="282" t="str">
        <f>IF('Dépenses rémunération au réel'!$H210="","",'Dépenses rémunération au réel'!$H210)</f>
        <v/>
      </c>
      <c r="I210" s="282" t="str">
        <f>IF('Dépenses rémunération au réel'!$I210="","",'Dépenses rémunération au réel'!$I210)</f>
        <v/>
      </c>
      <c r="J210" s="131" t="str">
        <f>IF('Dépenses rémunération au réel'!$J210="","",'Dépenses rémunération au réel'!$J210)</f>
        <v/>
      </c>
      <c r="K210" s="181" t="str">
        <f>IF('Dépenses rémunération au réel'!$K210="","",'Dépenses rémunération au réel'!$K210)</f>
        <v/>
      </c>
      <c r="L210" s="189" t="str">
        <f>IF('Dépenses rémunération au réel'!$L210="","",'Dépenses rémunération au réel'!$L210)</f>
        <v/>
      </c>
      <c r="M210" s="204" t="str">
        <f>IF('Dépenses rémunération au réel'!$M210=0,"",'Dépenses rémunération au réel'!$M210)</f>
        <v/>
      </c>
      <c r="N210" s="180"/>
      <c r="O210" s="323" t="str">
        <f t="shared" si="21"/>
        <v/>
      </c>
      <c r="P210" s="323" t="str">
        <f t="shared" si="22"/>
        <v/>
      </c>
      <c r="Q210" s="180"/>
      <c r="R210" s="325"/>
      <c r="S210" s="325"/>
      <c r="T210" s="132" t="str">
        <f t="shared" si="23"/>
        <v/>
      </c>
      <c r="U210" s="342"/>
      <c r="V210" s="182"/>
      <c r="W210" s="709" t="str">
        <f t="shared" si="19"/>
        <v/>
      </c>
      <c r="X210" s="198" t="str">
        <f t="shared" si="24"/>
        <v/>
      </c>
      <c r="Y210" s="710" t="str">
        <f>IF(AND(OR(N210="KO",M210&lt;&gt;""),OR(N210="",O210="",P210="")),Listes!$A$68,IF(AND(M210&lt;T210,V210=""),Listes!$A$70,IF(AND(M210&lt;&gt;"",T210&lt;M210,U210=""),Listes!$A$72,IF(AND(Z210="",OR(N210&lt;&gt;"",O210&lt;&gt;"",P210&lt;&gt;"",Q210&lt;&gt;"",R210&lt;&gt;"",S210&lt;&gt;"")),Listes!$A$73,""))))</f>
        <v/>
      </c>
      <c r="Z210" s="277"/>
      <c r="AA210" s="146">
        <f t="shared" si="20"/>
        <v>0</v>
      </c>
    </row>
    <row r="211" spans="1:27" ht="16.149999999999999" customHeight="1" x14ac:dyDescent="0.25">
      <c r="A211" s="121">
        <v>205</v>
      </c>
      <c r="B211" s="195" t="str">
        <f>IF('Dépenses rémunération au réel'!$B211="","",'Dépenses rémunération au réel'!$B211)</f>
        <v/>
      </c>
      <c r="C211" s="195" t="str">
        <f>IF('Dépenses rémunération au réel'!$C211="","",'Dépenses rémunération au réel'!$C211)</f>
        <v/>
      </c>
      <c r="D211" s="196" t="str">
        <f>IF('Dépenses rémunération au réel'!$D211="","",'Dépenses rémunération au réel'!$D211)</f>
        <v/>
      </c>
      <c r="E211" s="118" t="str">
        <f>IF('Dépenses rémunération au réel'!$E211="","",'Dépenses rémunération au réel'!$E211)</f>
        <v/>
      </c>
      <c r="F211" s="118" t="str">
        <f>IF('Dépenses rémunération au réel'!$F211="","",'Dépenses rémunération au réel'!$F211)</f>
        <v/>
      </c>
      <c r="G211" s="118" t="str">
        <f>IF('Dépenses rémunération au réel'!$G211="","",'Dépenses rémunération au réel'!$G211)</f>
        <v/>
      </c>
      <c r="H211" s="282" t="str">
        <f>IF('Dépenses rémunération au réel'!$H211="","",'Dépenses rémunération au réel'!$H211)</f>
        <v/>
      </c>
      <c r="I211" s="282" t="str">
        <f>IF('Dépenses rémunération au réel'!$I211="","",'Dépenses rémunération au réel'!$I211)</f>
        <v/>
      </c>
      <c r="J211" s="131" t="str">
        <f>IF('Dépenses rémunération au réel'!$J211="","",'Dépenses rémunération au réel'!$J211)</f>
        <v/>
      </c>
      <c r="K211" s="181" t="str">
        <f>IF('Dépenses rémunération au réel'!$K211="","",'Dépenses rémunération au réel'!$K211)</f>
        <v/>
      </c>
      <c r="L211" s="189" t="str">
        <f>IF('Dépenses rémunération au réel'!$L211="","",'Dépenses rémunération au réel'!$L211)</f>
        <v/>
      </c>
      <c r="M211" s="204" t="str">
        <f>IF('Dépenses rémunération au réel'!$M211=0,"",'Dépenses rémunération au réel'!$M211)</f>
        <v/>
      </c>
      <c r="N211" s="180"/>
      <c r="O211" s="323" t="str">
        <f t="shared" si="21"/>
        <v/>
      </c>
      <c r="P211" s="323" t="str">
        <f t="shared" si="22"/>
        <v/>
      </c>
      <c r="Q211" s="180"/>
      <c r="R211" s="325"/>
      <c r="S211" s="325"/>
      <c r="T211" s="132" t="str">
        <f t="shared" si="23"/>
        <v/>
      </c>
      <c r="U211" s="342"/>
      <c r="V211" s="182"/>
      <c r="W211" s="709" t="str">
        <f t="shared" si="19"/>
        <v/>
      </c>
      <c r="X211" s="198" t="str">
        <f t="shared" si="24"/>
        <v/>
      </c>
      <c r="Y211" s="710" t="str">
        <f>IF(AND(OR(N211="KO",M211&lt;&gt;""),OR(N211="",O211="",P211="")),Listes!$A$68,IF(AND(M211&lt;T211,V211=""),Listes!$A$70,IF(AND(M211&lt;&gt;"",T211&lt;M211,U211=""),Listes!$A$72,IF(AND(Z211="",OR(N211&lt;&gt;"",O211&lt;&gt;"",P211&lt;&gt;"",Q211&lt;&gt;"",R211&lt;&gt;"",S211&lt;&gt;"")),Listes!$A$73,""))))</f>
        <v/>
      </c>
      <c r="Z211" s="277"/>
      <c r="AA211" s="146">
        <f t="shared" si="20"/>
        <v>0</v>
      </c>
    </row>
    <row r="212" spans="1:27" ht="16.149999999999999" customHeight="1" x14ac:dyDescent="0.25">
      <c r="A212" s="121">
        <v>206</v>
      </c>
      <c r="B212" s="195" t="str">
        <f>IF('Dépenses rémunération au réel'!$B212="","",'Dépenses rémunération au réel'!$B212)</f>
        <v/>
      </c>
      <c r="C212" s="195" t="str">
        <f>IF('Dépenses rémunération au réel'!$C212="","",'Dépenses rémunération au réel'!$C212)</f>
        <v/>
      </c>
      <c r="D212" s="196" t="str">
        <f>IF('Dépenses rémunération au réel'!$D212="","",'Dépenses rémunération au réel'!$D212)</f>
        <v/>
      </c>
      <c r="E212" s="118" t="str">
        <f>IF('Dépenses rémunération au réel'!$E212="","",'Dépenses rémunération au réel'!$E212)</f>
        <v/>
      </c>
      <c r="F212" s="118" t="str">
        <f>IF('Dépenses rémunération au réel'!$F212="","",'Dépenses rémunération au réel'!$F212)</f>
        <v/>
      </c>
      <c r="G212" s="118" t="str">
        <f>IF('Dépenses rémunération au réel'!$G212="","",'Dépenses rémunération au réel'!$G212)</f>
        <v/>
      </c>
      <c r="H212" s="282" t="str">
        <f>IF('Dépenses rémunération au réel'!$H212="","",'Dépenses rémunération au réel'!$H212)</f>
        <v/>
      </c>
      <c r="I212" s="282" t="str">
        <f>IF('Dépenses rémunération au réel'!$I212="","",'Dépenses rémunération au réel'!$I212)</f>
        <v/>
      </c>
      <c r="J212" s="131" t="str">
        <f>IF('Dépenses rémunération au réel'!$J212="","",'Dépenses rémunération au réel'!$J212)</f>
        <v/>
      </c>
      <c r="K212" s="181" t="str">
        <f>IF('Dépenses rémunération au réel'!$K212="","",'Dépenses rémunération au réel'!$K212)</f>
        <v/>
      </c>
      <c r="L212" s="189" t="str">
        <f>IF('Dépenses rémunération au réel'!$L212="","",'Dépenses rémunération au réel'!$L212)</f>
        <v/>
      </c>
      <c r="M212" s="204" t="str">
        <f>IF('Dépenses rémunération au réel'!$M212=0,"",'Dépenses rémunération au réel'!$M212)</f>
        <v/>
      </c>
      <c r="N212" s="180"/>
      <c r="O212" s="323" t="str">
        <f t="shared" si="21"/>
        <v/>
      </c>
      <c r="P212" s="323" t="str">
        <f t="shared" si="22"/>
        <v/>
      </c>
      <c r="Q212" s="180"/>
      <c r="R212" s="325"/>
      <c r="S212" s="325"/>
      <c r="T212" s="132" t="str">
        <f t="shared" si="23"/>
        <v/>
      </c>
      <c r="U212" s="342"/>
      <c r="V212" s="182"/>
      <c r="W212" s="709" t="str">
        <f t="shared" si="19"/>
        <v/>
      </c>
      <c r="X212" s="198" t="str">
        <f t="shared" si="24"/>
        <v/>
      </c>
      <c r="Y212" s="710" t="str">
        <f>IF(AND(OR(N212="KO",M212&lt;&gt;""),OR(N212="",O212="",P212="")),Listes!$A$68,IF(AND(M212&lt;T212,V212=""),Listes!$A$70,IF(AND(M212&lt;&gt;"",T212&lt;M212,U212=""),Listes!$A$72,IF(AND(Z212="",OR(N212&lt;&gt;"",O212&lt;&gt;"",P212&lt;&gt;"",Q212&lt;&gt;"",R212&lt;&gt;"",S212&lt;&gt;"")),Listes!$A$73,""))))</f>
        <v/>
      </c>
      <c r="Z212" s="277"/>
      <c r="AA212" s="146">
        <f t="shared" si="20"/>
        <v>0</v>
      </c>
    </row>
    <row r="213" spans="1:27" ht="16.149999999999999" customHeight="1" x14ac:dyDescent="0.25">
      <c r="A213" s="121">
        <v>207</v>
      </c>
      <c r="B213" s="195" t="str">
        <f>IF('Dépenses rémunération au réel'!$B213="","",'Dépenses rémunération au réel'!$B213)</f>
        <v/>
      </c>
      <c r="C213" s="195" t="str">
        <f>IF('Dépenses rémunération au réel'!$C213="","",'Dépenses rémunération au réel'!$C213)</f>
        <v/>
      </c>
      <c r="D213" s="196" t="str">
        <f>IF('Dépenses rémunération au réel'!$D213="","",'Dépenses rémunération au réel'!$D213)</f>
        <v/>
      </c>
      <c r="E213" s="118" t="str">
        <f>IF('Dépenses rémunération au réel'!$E213="","",'Dépenses rémunération au réel'!$E213)</f>
        <v/>
      </c>
      <c r="F213" s="118" t="str">
        <f>IF('Dépenses rémunération au réel'!$F213="","",'Dépenses rémunération au réel'!$F213)</f>
        <v/>
      </c>
      <c r="G213" s="118" t="str">
        <f>IF('Dépenses rémunération au réel'!$G213="","",'Dépenses rémunération au réel'!$G213)</f>
        <v/>
      </c>
      <c r="H213" s="282" t="str">
        <f>IF('Dépenses rémunération au réel'!$H213="","",'Dépenses rémunération au réel'!$H213)</f>
        <v/>
      </c>
      <c r="I213" s="282" t="str">
        <f>IF('Dépenses rémunération au réel'!$I213="","",'Dépenses rémunération au réel'!$I213)</f>
        <v/>
      </c>
      <c r="J213" s="131" t="str">
        <f>IF('Dépenses rémunération au réel'!$J213="","",'Dépenses rémunération au réel'!$J213)</f>
        <v/>
      </c>
      <c r="K213" s="181" t="str">
        <f>IF('Dépenses rémunération au réel'!$K213="","",'Dépenses rémunération au réel'!$K213)</f>
        <v/>
      </c>
      <c r="L213" s="189" t="str">
        <f>IF('Dépenses rémunération au réel'!$L213="","",'Dépenses rémunération au réel'!$L213)</f>
        <v/>
      </c>
      <c r="M213" s="204" t="str">
        <f>IF('Dépenses rémunération au réel'!$M213=0,"",'Dépenses rémunération au réel'!$M213)</f>
        <v/>
      </c>
      <c r="N213" s="180"/>
      <c r="O213" s="323" t="str">
        <f t="shared" si="21"/>
        <v/>
      </c>
      <c r="P213" s="323" t="str">
        <f t="shared" si="22"/>
        <v/>
      </c>
      <c r="Q213" s="180"/>
      <c r="R213" s="325"/>
      <c r="S213" s="325"/>
      <c r="T213" s="132" t="str">
        <f t="shared" si="23"/>
        <v/>
      </c>
      <c r="U213" s="342"/>
      <c r="V213" s="182"/>
      <c r="W213" s="709" t="str">
        <f t="shared" si="19"/>
        <v/>
      </c>
      <c r="X213" s="198" t="str">
        <f t="shared" si="24"/>
        <v/>
      </c>
      <c r="Y213" s="710" t="str">
        <f>IF(AND(OR(N213="KO",M213&lt;&gt;""),OR(N213="",O213="",P213="")),Listes!$A$68,IF(AND(M213&lt;T213,V213=""),Listes!$A$70,IF(AND(M213&lt;&gt;"",T213&lt;M213,U213=""),Listes!$A$72,IF(AND(Z213="",OR(N213&lt;&gt;"",O213&lt;&gt;"",P213&lt;&gt;"",Q213&lt;&gt;"",R213&lt;&gt;"",S213&lt;&gt;"")),Listes!$A$73,""))))</f>
        <v/>
      </c>
      <c r="Z213" s="277"/>
      <c r="AA213" s="146">
        <f t="shared" si="20"/>
        <v>0</v>
      </c>
    </row>
    <row r="214" spans="1:27" ht="16.149999999999999" customHeight="1" x14ac:dyDescent="0.25">
      <c r="A214" s="121">
        <v>208</v>
      </c>
      <c r="B214" s="195" t="str">
        <f>IF('Dépenses rémunération au réel'!$B214="","",'Dépenses rémunération au réel'!$B214)</f>
        <v/>
      </c>
      <c r="C214" s="195" t="str">
        <f>IF('Dépenses rémunération au réel'!$C214="","",'Dépenses rémunération au réel'!$C214)</f>
        <v/>
      </c>
      <c r="D214" s="196" t="str">
        <f>IF('Dépenses rémunération au réel'!$D214="","",'Dépenses rémunération au réel'!$D214)</f>
        <v/>
      </c>
      <c r="E214" s="118" t="str">
        <f>IF('Dépenses rémunération au réel'!$E214="","",'Dépenses rémunération au réel'!$E214)</f>
        <v/>
      </c>
      <c r="F214" s="118" t="str">
        <f>IF('Dépenses rémunération au réel'!$F214="","",'Dépenses rémunération au réel'!$F214)</f>
        <v/>
      </c>
      <c r="G214" s="118" t="str">
        <f>IF('Dépenses rémunération au réel'!$G214="","",'Dépenses rémunération au réel'!$G214)</f>
        <v/>
      </c>
      <c r="H214" s="282" t="str">
        <f>IF('Dépenses rémunération au réel'!$H214="","",'Dépenses rémunération au réel'!$H214)</f>
        <v/>
      </c>
      <c r="I214" s="282" t="str">
        <f>IF('Dépenses rémunération au réel'!$I214="","",'Dépenses rémunération au réel'!$I214)</f>
        <v/>
      </c>
      <c r="J214" s="131" t="str">
        <f>IF('Dépenses rémunération au réel'!$J214="","",'Dépenses rémunération au réel'!$J214)</f>
        <v/>
      </c>
      <c r="K214" s="181" t="str">
        <f>IF('Dépenses rémunération au réel'!$K214="","",'Dépenses rémunération au réel'!$K214)</f>
        <v/>
      </c>
      <c r="L214" s="189" t="str">
        <f>IF('Dépenses rémunération au réel'!$L214="","",'Dépenses rémunération au réel'!$L214)</f>
        <v/>
      </c>
      <c r="M214" s="204" t="str">
        <f>IF('Dépenses rémunération au réel'!$M214=0,"",'Dépenses rémunération au réel'!$M214)</f>
        <v/>
      </c>
      <c r="N214" s="180"/>
      <c r="O214" s="323" t="str">
        <f t="shared" si="21"/>
        <v/>
      </c>
      <c r="P214" s="323" t="str">
        <f t="shared" si="22"/>
        <v/>
      </c>
      <c r="Q214" s="180"/>
      <c r="R214" s="325"/>
      <c r="S214" s="325"/>
      <c r="T214" s="132" t="str">
        <f t="shared" si="23"/>
        <v/>
      </c>
      <c r="U214" s="342"/>
      <c r="V214" s="182"/>
      <c r="W214" s="709" t="str">
        <f t="shared" si="19"/>
        <v/>
      </c>
      <c r="X214" s="198" t="str">
        <f t="shared" si="24"/>
        <v/>
      </c>
      <c r="Y214" s="710" t="str">
        <f>IF(AND(OR(N214="KO",M214&lt;&gt;""),OR(N214="",O214="",P214="")),Listes!$A$68,IF(AND(M214&lt;T214,V214=""),Listes!$A$70,IF(AND(M214&lt;&gt;"",T214&lt;M214,U214=""),Listes!$A$72,IF(AND(Z214="",OR(N214&lt;&gt;"",O214&lt;&gt;"",P214&lt;&gt;"",Q214&lt;&gt;"",R214&lt;&gt;"",S214&lt;&gt;"")),Listes!$A$73,""))))</f>
        <v/>
      </c>
      <c r="Z214" s="277"/>
      <c r="AA214" s="146">
        <f t="shared" si="20"/>
        <v>0</v>
      </c>
    </row>
    <row r="215" spans="1:27" ht="16.149999999999999" customHeight="1" x14ac:dyDescent="0.25">
      <c r="A215" s="121">
        <v>209</v>
      </c>
      <c r="B215" s="195" t="str">
        <f>IF('Dépenses rémunération au réel'!$B215="","",'Dépenses rémunération au réel'!$B215)</f>
        <v/>
      </c>
      <c r="C215" s="195" t="str">
        <f>IF('Dépenses rémunération au réel'!$C215="","",'Dépenses rémunération au réel'!$C215)</f>
        <v/>
      </c>
      <c r="D215" s="196" t="str">
        <f>IF('Dépenses rémunération au réel'!$D215="","",'Dépenses rémunération au réel'!$D215)</f>
        <v/>
      </c>
      <c r="E215" s="118" t="str">
        <f>IF('Dépenses rémunération au réel'!$E215="","",'Dépenses rémunération au réel'!$E215)</f>
        <v/>
      </c>
      <c r="F215" s="118" t="str">
        <f>IF('Dépenses rémunération au réel'!$F215="","",'Dépenses rémunération au réel'!$F215)</f>
        <v/>
      </c>
      <c r="G215" s="118" t="str">
        <f>IF('Dépenses rémunération au réel'!$G215="","",'Dépenses rémunération au réel'!$G215)</f>
        <v/>
      </c>
      <c r="H215" s="282" t="str">
        <f>IF('Dépenses rémunération au réel'!$H215="","",'Dépenses rémunération au réel'!$H215)</f>
        <v/>
      </c>
      <c r="I215" s="282" t="str">
        <f>IF('Dépenses rémunération au réel'!$I215="","",'Dépenses rémunération au réel'!$I215)</f>
        <v/>
      </c>
      <c r="J215" s="131" t="str">
        <f>IF('Dépenses rémunération au réel'!$J215="","",'Dépenses rémunération au réel'!$J215)</f>
        <v/>
      </c>
      <c r="K215" s="181" t="str">
        <f>IF('Dépenses rémunération au réel'!$K215="","",'Dépenses rémunération au réel'!$K215)</f>
        <v/>
      </c>
      <c r="L215" s="189" t="str">
        <f>IF('Dépenses rémunération au réel'!$L215="","",'Dépenses rémunération au réel'!$L215)</f>
        <v/>
      </c>
      <c r="M215" s="204" t="str">
        <f>IF('Dépenses rémunération au réel'!$M215=0,"",'Dépenses rémunération au réel'!$M215)</f>
        <v/>
      </c>
      <c r="N215" s="180"/>
      <c r="O215" s="323" t="str">
        <f t="shared" si="21"/>
        <v/>
      </c>
      <c r="P215" s="323" t="str">
        <f t="shared" si="22"/>
        <v/>
      </c>
      <c r="Q215" s="180"/>
      <c r="R215" s="325"/>
      <c r="S215" s="325"/>
      <c r="T215" s="132" t="str">
        <f t="shared" si="23"/>
        <v/>
      </c>
      <c r="U215" s="342"/>
      <c r="V215" s="182"/>
      <c r="W215" s="709" t="str">
        <f t="shared" si="19"/>
        <v/>
      </c>
      <c r="X215" s="198" t="str">
        <f t="shared" si="24"/>
        <v/>
      </c>
      <c r="Y215" s="710" t="str">
        <f>IF(AND(OR(N215="KO",M215&lt;&gt;""),OR(N215="",O215="",P215="")),Listes!$A$68,IF(AND(M215&lt;T215,V215=""),Listes!$A$70,IF(AND(M215&lt;&gt;"",T215&lt;M215,U215=""),Listes!$A$72,IF(AND(Z215="",OR(N215&lt;&gt;"",O215&lt;&gt;"",P215&lt;&gt;"",Q215&lt;&gt;"",R215&lt;&gt;"",S215&lt;&gt;"")),Listes!$A$73,""))))</f>
        <v/>
      </c>
      <c r="Z215" s="277"/>
      <c r="AA215" s="146">
        <f t="shared" si="20"/>
        <v>0</v>
      </c>
    </row>
    <row r="216" spans="1:27" ht="16.149999999999999" customHeight="1" x14ac:dyDescent="0.25">
      <c r="A216" s="121">
        <v>210</v>
      </c>
      <c r="B216" s="195" t="str">
        <f>IF('Dépenses rémunération au réel'!$B216="","",'Dépenses rémunération au réel'!$B216)</f>
        <v/>
      </c>
      <c r="C216" s="195" t="str">
        <f>IF('Dépenses rémunération au réel'!$C216="","",'Dépenses rémunération au réel'!$C216)</f>
        <v/>
      </c>
      <c r="D216" s="196" t="str">
        <f>IF('Dépenses rémunération au réel'!$D216="","",'Dépenses rémunération au réel'!$D216)</f>
        <v/>
      </c>
      <c r="E216" s="118" t="str">
        <f>IF('Dépenses rémunération au réel'!$E216="","",'Dépenses rémunération au réel'!$E216)</f>
        <v/>
      </c>
      <c r="F216" s="118" t="str">
        <f>IF('Dépenses rémunération au réel'!$F216="","",'Dépenses rémunération au réel'!$F216)</f>
        <v/>
      </c>
      <c r="G216" s="118" t="str">
        <f>IF('Dépenses rémunération au réel'!$G216="","",'Dépenses rémunération au réel'!$G216)</f>
        <v/>
      </c>
      <c r="H216" s="282" t="str">
        <f>IF('Dépenses rémunération au réel'!$H216="","",'Dépenses rémunération au réel'!$H216)</f>
        <v/>
      </c>
      <c r="I216" s="282" t="str">
        <f>IF('Dépenses rémunération au réel'!$I216="","",'Dépenses rémunération au réel'!$I216)</f>
        <v/>
      </c>
      <c r="J216" s="131" t="str">
        <f>IF('Dépenses rémunération au réel'!$J216="","",'Dépenses rémunération au réel'!$J216)</f>
        <v/>
      </c>
      <c r="K216" s="181" t="str">
        <f>IF('Dépenses rémunération au réel'!$K216="","",'Dépenses rémunération au réel'!$K216)</f>
        <v/>
      </c>
      <c r="L216" s="189" t="str">
        <f>IF('Dépenses rémunération au réel'!$L216="","",'Dépenses rémunération au réel'!$L216)</f>
        <v/>
      </c>
      <c r="M216" s="204" t="str">
        <f>IF('Dépenses rémunération au réel'!$M216=0,"",'Dépenses rémunération au réel'!$M216)</f>
        <v/>
      </c>
      <c r="N216" s="180"/>
      <c r="O216" s="323" t="str">
        <f t="shared" si="21"/>
        <v/>
      </c>
      <c r="P216" s="323" t="str">
        <f t="shared" si="22"/>
        <v/>
      </c>
      <c r="Q216" s="180"/>
      <c r="R216" s="325"/>
      <c r="S216" s="325"/>
      <c r="T216" s="132" t="str">
        <f t="shared" si="23"/>
        <v/>
      </c>
      <c r="U216" s="342"/>
      <c r="V216" s="182"/>
      <c r="W216" s="709" t="str">
        <f t="shared" si="19"/>
        <v/>
      </c>
      <c r="X216" s="198" t="str">
        <f t="shared" si="24"/>
        <v/>
      </c>
      <c r="Y216" s="710" t="str">
        <f>IF(AND(OR(N216="KO",M216&lt;&gt;""),OR(N216="",O216="",P216="")),Listes!$A$68,IF(AND(M216&lt;T216,V216=""),Listes!$A$70,IF(AND(M216&lt;&gt;"",T216&lt;M216,U216=""),Listes!$A$72,IF(AND(Z216="",OR(N216&lt;&gt;"",O216&lt;&gt;"",P216&lt;&gt;"",Q216&lt;&gt;"",R216&lt;&gt;"",S216&lt;&gt;"")),Listes!$A$73,""))))</f>
        <v/>
      </c>
      <c r="Z216" s="277"/>
      <c r="AA216" s="146">
        <f t="shared" si="20"/>
        <v>0</v>
      </c>
    </row>
    <row r="217" spans="1:27" ht="16.149999999999999" customHeight="1" x14ac:dyDescent="0.25">
      <c r="A217" s="121">
        <v>211</v>
      </c>
      <c r="B217" s="195" t="str">
        <f>IF('Dépenses rémunération au réel'!$B217="","",'Dépenses rémunération au réel'!$B217)</f>
        <v/>
      </c>
      <c r="C217" s="195" t="str">
        <f>IF('Dépenses rémunération au réel'!$C217="","",'Dépenses rémunération au réel'!$C217)</f>
        <v/>
      </c>
      <c r="D217" s="196" t="str">
        <f>IF('Dépenses rémunération au réel'!$D217="","",'Dépenses rémunération au réel'!$D217)</f>
        <v/>
      </c>
      <c r="E217" s="118" t="str">
        <f>IF('Dépenses rémunération au réel'!$E217="","",'Dépenses rémunération au réel'!$E217)</f>
        <v/>
      </c>
      <c r="F217" s="118" t="str">
        <f>IF('Dépenses rémunération au réel'!$F217="","",'Dépenses rémunération au réel'!$F217)</f>
        <v/>
      </c>
      <c r="G217" s="118" t="str">
        <f>IF('Dépenses rémunération au réel'!$G217="","",'Dépenses rémunération au réel'!$G217)</f>
        <v/>
      </c>
      <c r="H217" s="282" t="str">
        <f>IF('Dépenses rémunération au réel'!$H217="","",'Dépenses rémunération au réel'!$H217)</f>
        <v/>
      </c>
      <c r="I217" s="282" t="str">
        <f>IF('Dépenses rémunération au réel'!$I217="","",'Dépenses rémunération au réel'!$I217)</f>
        <v/>
      </c>
      <c r="J217" s="131" t="str">
        <f>IF('Dépenses rémunération au réel'!$J217="","",'Dépenses rémunération au réel'!$J217)</f>
        <v/>
      </c>
      <c r="K217" s="181" t="str">
        <f>IF('Dépenses rémunération au réel'!$K217="","",'Dépenses rémunération au réel'!$K217)</f>
        <v/>
      </c>
      <c r="L217" s="189" t="str">
        <f>IF('Dépenses rémunération au réel'!$L217="","",'Dépenses rémunération au réel'!$L217)</f>
        <v/>
      </c>
      <c r="M217" s="204" t="str">
        <f>IF('Dépenses rémunération au réel'!$M217=0,"",'Dépenses rémunération au réel'!$M217)</f>
        <v/>
      </c>
      <c r="N217" s="180"/>
      <c r="O217" s="323" t="str">
        <f t="shared" si="21"/>
        <v/>
      </c>
      <c r="P217" s="323" t="str">
        <f t="shared" si="22"/>
        <v/>
      </c>
      <c r="Q217" s="180"/>
      <c r="R217" s="325"/>
      <c r="S217" s="325"/>
      <c r="T217" s="132" t="str">
        <f t="shared" si="23"/>
        <v/>
      </c>
      <c r="U217" s="342"/>
      <c r="V217" s="182"/>
      <c r="W217" s="709" t="str">
        <f t="shared" si="19"/>
        <v/>
      </c>
      <c r="X217" s="198" t="str">
        <f t="shared" si="24"/>
        <v/>
      </c>
      <c r="Y217" s="710" t="str">
        <f>IF(AND(OR(N217="KO",M217&lt;&gt;""),OR(N217="",O217="",P217="")),Listes!$A$68,IF(AND(M217&lt;T217,V217=""),Listes!$A$70,IF(AND(M217&lt;&gt;"",T217&lt;M217,U217=""),Listes!$A$72,IF(AND(Z217="",OR(N217&lt;&gt;"",O217&lt;&gt;"",P217&lt;&gt;"",Q217&lt;&gt;"",R217&lt;&gt;"",S217&lt;&gt;"")),Listes!$A$73,""))))</f>
        <v/>
      </c>
      <c r="Z217" s="277"/>
      <c r="AA217" s="146">
        <f t="shared" si="20"/>
        <v>0</v>
      </c>
    </row>
    <row r="218" spans="1:27" ht="16.149999999999999" customHeight="1" x14ac:dyDescent="0.25">
      <c r="A218" s="121">
        <v>212</v>
      </c>
      <c r="B218" s="195" t="str">
        <f>IF('Dépenses rémunération au réel'!$B218="","",'Dépenses rémunération au réel'!$B218)</f>
        <v/>
      </c>
      <c r="C218" s="195" t="str">
        <f>IF('Dépenses rémunération au réel'!$C218="","",'Dépenses rémunération au réel'!$C218)</f>
        <v/>
      </c>
      <c r="D218" s="196" t="str">
        <f>IF('Dépenses rémunération au réel'!$D218="","",'Dépenses rémunération au réel'!$D218)</f>
        <v/>
      </c>
      <c r="E218" s="118" t="str">
        <f>IF('Dépenses rémunération au réel'!$E218="","",'Dépenses rémunération au réel'!$E218)</f>
        <v/>
      </c>
      <c r="F218" s="118" t="str">
        <f>IF('Dépenses rémunération au réel'!$F218="","",'Dépenses rémunération au réel'!$F218)</f>
        <v/>
      </c>
      <c r="G218" s="118" t="str">
        <f>IF('Dépenses rémunération au réel'!$G218="","",'Dépenses rémunération au réel'!$G218)</f>
        <v/>
      </c>
      <c r="H218" s="282" t="str">
        <f>IF('Dépenses rémunération au réel'!$H218="","",'Dépenses rémunération au réel'!$H218)</f>
        <v/>
      </c>
      <c r="I218" s="282" t="str">
        <f>IF('Dépenses rémunération au réel'!$I218="","",'Dépenses rémunération au réel'!$I218)</f>
        <v/>
      </c>
      <c r="J218" s="131" t="str">
        <f>IF('Dépenses rémunération au réel'!$J218="","",'Dépenses rémunération au réel'!$J218)</f>
        <v/>
      </c>
      <c r="K218" s="181" t="str">
        <f>IF('Dépenses rémunération au réel'!$K218="","",'Dépenses rémunération au réel'!$K218)</f>
        <v/>
      </c>
      <c r="L218" s="189" t="str">
        <f>IF('Dépenses rémunération au réel'!$L218="","",'Dépenses rémunération au réel'!$L218)</f>
        <v/>
      </c>
      <c r="M218" s="204" t="str">
        <f>IF('Dépenses rémunération au réel'!$M218=0,"",'Dépenses rémunération au réel'!$M218)</f>
        <v/>
      </c>
      <c r="N218" s="180"/>
      <c r="O218" s="323" t="str">
        <f t="shared" si="21"/>
        <v/>
      </c>
      <c r="P218" s="323" t="str">
        <f t="shared" si="22"/>
        <v/>
      </c>
      <c r="Q218" s="180"/>
      <c r="R218" s="325"/>
      <c r="S218" s="325"/>
      <c r="T218" s="132" t="str">
        <f t="shared" si="23"/>
        <v/>
      </c>
      <c r="U218" s="342"/>
      <c r="V218" s="182"/>
      <c r="W218" s="709" t="str">
        <f t="shared" si="19"/>
        <v/>
      </c>
      <c r="X218" s="198" t="str">
        <f t="shared" si="24"/>
        <v/>
      </c>
      <c r="Y218" s="710" t="str">
        <f>IF(AND(OR(N218="KO",M218&lt;&gt;""),OR(N218="",O218="",P218="")),Listes!$A$68,IF(AND(M218&lt;T218,V218=""),Listes!$A$70,IF(AND(M218&lt;&gt;"",T218&lt;M218,U218=""),Listes!$A$72,IF(AND(Z218="",OR(N218&lt;&gt;"",O218&lt;&gt;"",P218&lt;&gt;"",Q218&lt;&gt;"",R218&lt;&gt;"",S218&lt;&gt;"")),Listes!$A$73,""))))</f>
        <v/>
      </c>
      <c r="Z218" s="277"/>
      <c r="AA218" s="146">
        <f t="shared" si="20"/>
        <v>0</v>
      </c>
    </row>
    <row r="219" spans="1:27" ht="16.149999999999999" customHeight="1" x14ac:dyDescent="0.25">
      <c r="A219" s="121">
        <v>213</v>
      </c>
      <c r="B219" s="195" t="str">
        <f>IF('Dépenses rémunération au réel'!$B219="","",'Dépenses rémunération au réel'!$B219)</f>
        <v/>
      </c>
      <c r="C219" s="195" t="str">
        <f>IF('Dépenses rémunération au réel'!$C219="","",'Dépenses rémunération au réel'!$C219)</f>
        <v/>
      </c>
      <c r="D219" s="196" t="str">
        <f>IF('Dépenses rémunération au réel'!$D219="","",'Dépenses rémunération au réel'!$D219)</f>
        <v/>
      </c>
      <c r="E219" s="118" t="str">
        <f>IF('Dépenses rémunération au réel'!$E219="","",'Dépenses rémunération au réel'!$E219)</f>
        <v/>
      </c>
      <c r="F219" s="118" t="str">
        <f>IF('Dépenses rémunération au réel'!$F219="","",'Dépenses rémunération au réel'!$F219)</f>
        <v/>
      </c>
      <c r="G219" s="118" t="str">
        <f>IF('Dépenses rémunération au réel'!$G219="","",'Dépenses rémunération au réel'!$G219)</f>
        <v/>
      </c>
      <c r="H219" s="282" t="str">
        <f>IF('Dépenses rémunération au réel'!$H219="","",'Dépenses rémunération au réel'!$H219)</f>
        <v/>
      </c>
      <c r="I219" s="282" t="str">
        <f>IF('Dépenses rémunération au réel'!$I219="","",'Dépenses rémunération au réel'!$I219)</f>
        <v/>
      </c>
      <c r="J219" s="131" t="str">
        <f>IF('Dépenses rémunération au réel'!$J219="","",'Dépenses rémunération au réel'!$J219)</f>
        <v/>
      </c>
      <c r="K219" s="181" t="str">
        <f>IF('Dépenses rémunération au réel'!$K219="","",'Dépenses rémunération au réel'!$K219)</f>
        <v/>
      </c>
      <c r="L219" s="189" t="str">
        <f>IF('Dépenses rémunération au réel'!$L219="","",'Dépenses rémunération au réel'!$L219)</f>
        <v/>
      </c>
      <c r="M219" s="204" t="str">
        <f>IF('Dépenses rémunération au réel'!$M219=0,"",'Dépenses rémunération au réel'!$M219)</f>
        <v/>
      </c>
      <c r="N219" s="180"/>
      <c r="O219" s="323" t="str">
        <f t="shared" si="21"/>
        <v/>
      </c>
      <c r="P219" s="323" t="str">
        <f t="shared" si="22"/>
        <v/>
      </c>
      <c r="Q219" s="180"/>
      <c r="R219" s="325"/>
      <c r="S219" s="325"/>
      <c r="T219" s="132" t="str">
        <f t="shared" si="23"/>
        <v/>
      </c>
      <c r="U219" s="342"/>
      <c r="V219" s="182"/>
      <c r="W219" s="709" t="str">
        <f t="shared" si="19"/>
        <v/>
      </c>
      <c r="X219" s="198" t="str">
        <f t="shared" si="24"/>
        <v/>
      </c>
      <c r="Y219" s="710" t="str">
        <f>IF(AND(OR(N219="KO",M219&lt;&gt;""),OR(N219="",O219="",P219="")),Listes!$A$68,IF(AND(M219&lt;T219,V219=""),Listes!$A$70,IF(AND(M219&lt;&gt;"",T219&lt;M219,U219=""),Listes!$A$72,IF(AND(Z219="",OR(N219&lt;&gt;"",O219&lt;&gt;"",P219&lt;&gt;"",Q219&lt;&gt;"",R219&lt;&gt;"",S219&lt;&gt;"")),Listes!$A$73,""))))</f>
        <v/>
      </c>
      <c r="Z219" s="277"/>
      <c r="AA219" s="146">
        <f t="shared" si="20"/>
        <v>0</v>
      </c>
    </row>
    <row r="220" spans="1:27" ht="16.149999999999999" customHeight="1" x14ac:dyDescent="0.25">
      <c r="A220" s="121">
        <v>214</v>
      </c>
      <c r="B220" s="195" t="str">
        <f>IF('Dépenses rémunération au réel'!$B220="","",'Dépenses rémunération au réel'!$B220)</f>
        <v/>
      </c>
      <c r="C220" s="195" t="str">
        <f>IF('Dépenses rémunération au réel'!$C220="","",'Dépenses rémunération au réel'!$C220)</f>
        <v/>
      </c>
      <c r="D220" s="196" t="str">
        <f>IF('Dépenses rémunération au réel'!$D220="","",'Dépenses rémunération au réel'!$D220)</f>
        <v/>
      </c>
      <c r="E220" s="118" t="str">
        <f>IF('Dépenses rémunération au réel'!$E220="","",'Dépenses rémunération au réel'!$E220)</f>
        <v/>
      </c>
      <c r="F220" s="118" t="str">
        <f>IF('Dépenses rémunération au réel'!$F220="","",'Dépenses rémunération au réel'!$F220)</f>
        <v/>
      </c>
      <c r="G220" s="118" t="str">
        <f>IF('Dépenses rémunération au réel'!$G220="","",'Dépenses rémunération au réel'!$G220)</f>
        <v/>
      </c>
      <c r="H220" s="282" t="str">
        <f>IF('Dépenses rémunération au réel'!$H220="","",'Dépenses rémunération au réel'!$H220)</f>
        <v/>
      </c>
      <c r="I220" s="282" t="str">
        <f>IF('Dépenses rémunération au réel'!$I220="","",'Dépenses rémunération au réel'!$I220)</f>
        <v/>
      </c>
      <c r="J220" s="131" t="str">
        <f>IF('Dépenses rémunération au réel'!$J220="","",'Dépenses rémunération au réel'!$J220)</f>
        <v/>
      </c>
      <c r="K220" s="181" t="str">
        <f>IF('Dépenses rémunération au réel'!$K220="","",'Dépenses rémunération au réel'!$K220)</f>
        <v/>
      </c>
      <c r="L220" s="189" t="str">
        <f>IF('Dépenses rémunération au réel'!$L220="","",'Dépenses rémunération au réel'!$L220)</f>
        <v/>
      </c>
      <c r="M220" s="204" t="str">
        <f>IF('Dépenses rémunération au réel'!$M220=0,"",'Dépenses rémunération au réel'!$M220)</f>
        <v/>
      </c>
      <c r="N220" s="180"/>
      <c r="O220" s="323" t="str">
        <f t="shared" si="21"/>
        <v/>
      </c>
      <c r="P220" s="323" t="str">
        <f t="shared" si="22"/>
        <v/>
      </c>
      <c r="Q220" s="180"/>
      <c r="R220" s="325"/>
      <c r="S220" s="325"/>
      <c r="T220" s="132" t="str">
        <f t="shared" si="23"/>
        <v/>
      </c>
      <c r="U220" s="342"/>
      <c r="V220" s="182"/>
      <c r="W220" s="709" t="str">
        <f t="shared" si="19"/>
        <v/>
      </c>
      <c r="X220" s="198" t="str">
        <f t="shared" si="24"/>
        <v/>
      </c>
      <c r="Y220" s="710" t="str">
        <f>IF(AND(OR(N220="KO",M220&lt;&gt;""),OR(N220="",O220="",P220="")),Listes!$A$68,IF(AND(M220&lt;T220,V220=""),Listes!$A$70,IF(AND(M220&lt;&gt;"",T220&lt;M220,U220=""),Listes!$A$72,IF(AND(Z220="",OR(N220&lt;&gt;"",O220&lt;&gt;"",P220&lt;&gt;"",Q220&lt;&gt;"",R220&lt;&gt;"",S220&lt;&gt;"")),Listes!$A$73,""))))</f>
        <v/>
      </c>
      <c r="Z220" s="277"/>
      <c r="AA220" s="146">
        <f t="shared" si="20"/>
        <v>0</v>
      </c>
    </row>
    <row r="221" spans="1:27" ht="16.149999999999999" customHeight="1" x14ac:dyDescent="0.25">
      <c r="A221" s="121">
        <v>215</v>
      </c>
      <c r="B221" s="195" t="str">
        <f>IF('Dépenses rémunération au réel'!$B221="","",'Dépenses rémunération au réel'!$B221)</f>
        <v/>
      </c>
      <c r="C221" s="195" t="str">
        <f>IF('Dépenses rémunération au réel'!$C221="","",'Dépenses rémunération au réel'!$C221)</f>
        <v/>
      </c>
      <c r="D221" s="196" t="str">
        <f>IF('Dépenses rémunération au réel'!$D221="","",'Dépenses rémunération au réel'!$D221)</f>
        <v/>
      </c>
      <c r="E221" s="118" t="str">
        <f>IF('Dépenses rémunération au réel'!$E221="","",'Dépenses rémunération au réel'!$E221)</f>
        <v/>
      </c>
      <c r="F221" s="118" t="str">
        <f>IF('Dépenses rémunération au réel'!$F221="","",'Dépenses rémunération au réel'!$F221)</f>
        <v/>
      </c>
      <c r="G221" s="118" t="str">
        <f>IF('Dépenses rémunération au réel'!$G221="","",'Dépenses rémunération au réel'!$G221)</f>
        <v/>
      </c>
      <c r="H221" s="282" t="str">
        <f>IF('Dépenses rémunération au réel'!$H221="","",'Dépenses rémunération au réel'!$H221)</f>
        <v/>
      </c>
      <c r="I221" s="282" t="str">
        <f>IF('Dépenses rémunération au réel'!$I221="","",'Dépenses rémunération au réel'!$I221)</f>
        <v/>
      </c>
      <c r="J221" s="131" t="str">
        <f>IF('Dépenses rémunération au réel'!$J221="","",'Dépenses rémunération au réel'!$J221)</f>
        <v/>
      </c>
      <c r="K221" s="181" t="str">
        <f>IF('Dépenses rémunération au réel'!$K221="","",'Dépenses rémunération au réel'!$K221)</f>
        <v/>
      </c>
      <c r="L221" s="189" t="str">
        <f>IF('Dépenses rémunération au réel'!$L221="","",'Dépenses rémunération au réel'!$L221)</f>
        <v/>
      </c>
      <c r="M221" s="204" t="str">
        <f>IF('Dépenses rémunération au réel'!$M221=0,"",'Dépenses rémunération au réel'!$M221)</f>
        <v/>
      </c>
      <c r="N221" s="180"/>
      <c r="O221" s="323" t="str">
        <f t="shared" si="21"/>
        <v/>
      </c>
      <c r="P221" s="323" t="str">
        <f t="shared" si="22"/>
        <v/>
      </c>
      <c r="Q221" s="180"/>
      <c r="R221" s="325"/>
      <c r="S221" s="325"/>
      <c r="T221" s="132" t="str">
        <f t="shared" si="23"/>
        <v/>
      </c>
      <c r="U221" s="342"/>
      <c r="V221" s="182"/>
      <c r="W221" s="709" t="str">
        <f t="shared" si="19"/>
        <v/>
      </c>
      <c r="X221" s="198" t="str">
        <f t="shared" si="24"/>
        <v/>
      </c>
      <c r="Y221" s="710" t="str">
        <f>IF(AND(OR(N221="KO",M221&lt;&gt;""),OR(N221="",O221="",P221="")),Listes!$A$68,IF(AND(M221&lt;T221,V221=""),Listes!$A$70,IF(AND(M221&lt;&gt;"",T221&lt;M221,U221=""),Listes!$A$72,IF(AND(Z221="",OR(N221&lt;&gt;"",O221&lt;&gt;"",P221&lt;&gt;"",Q221&lt;&gt;"",R221&lt;&gt;"",S221&lt;&gt;"")),Listes!$A$73,""))))</f>
        <v/>
      </c>
      <c r="Z221" s="277"/>
      <c r="AA221" s="146">
        <f t="shared" si="20"/>
        <v>0</v>
      </c>
    </row>
    <row r="222" spans="1:27" ht="16.149999999999999" customHeight="1" x14ac:dyDescent="0.25">
      <c r="A222" s="121">
        <v>216</v>
      </c>
      <c r="B222" s="195" t="str">
        <f>IF('Dépenses rémunération au réel'!$B222="","",'Dépenses rémunération au réel'!$B222)</f>
        <v/>
      </c>
      <c r="C222" s="195" t="str">
        <f>IF('Dépenses rémunération au réel'!$C222="","",'Dépenses rémunération au réel'!$C222)</f>
        <v/>
      </c>
      <c r="D222" s="196" t="str">
        <f>IF('Dépenses rémunération au réel'!$D222="","",'Dépenses rémunération au réel'!$D222)</f>
        <v/>
      </c>
      <c r="E222" s="118" t="str">
        <f>IF('Dépenses rémunération au réel'!$E222="","",'Dépenses rémunération au réel'!$E222)</f>
        <v/>
      </c>
      <c r="F222" s="118" t="str">
        <f>IF('Dépenses rémunération au réel'!$F222="","",'Dépenses rémunération au réel'!$F222)</f>
        <v/>
      </c>
      <c r="G222" s="118" t="str">
        <f>IF('Dépenses rémunération au réel'!$G222="","",'Dépenses rémunération au réel'!$G222)</f>
        <v/>
      </c>
      <c r="H222" s="282" t="str">
        <f>IF('Dépenses rémunération au réel'!$H222="","",'Dépenses rémunération au réel'!$H222)</f>
        <v/>
      </c>
      <c r="I222" s="282" t="str">
        <f>IF('Dépenses rémunération au réel'!$I222="","",'Dépenses rémunération au réel'!$I222)</f>
        <v/>
      </c>
      <c r="J222" s="131" t="str">
        <f>IF('Dépenses rémunération au réel'!$J222="","",'Dépenses rémunération au réel'!$J222)</f>
        <v/>
      </c>
      <c r="K222" s="181" t="str">
        <f>IF('Dépenses rémunération au réel'!$K222="","",'Dépenses rémunération au réel'!$K222)</f>
        <v/>
      </c>
      <c r="L222" s="189" t="str">
        <f>IF('Dépenses rémunération au réel'!$L222="","",'Dépenses rémunération au réel'!$L222)</f>
        <v/>
      </c>
      <c r="M222" s="204" t="str">
        <f>IF('Dépenses rémunération au réel'!$M222=0,"",'Dépenses rémunération au réel'!$M222)</f>
        <v/>
      </c>
      <c r="N222" s="180"/>
      <c r="O222" s="323" t="str">
        <f t="shared" si="21"/>
        <v/>
      </c>
      <c r="P222" s="323" t="str">
        <f t="shared" si="22"/>
        <v/>
      </c>
      <c r="Q222" s="180"/>
      <c r="R222" s="325"/>
      <c r="S222" s="325"/>
      <c r="T222" s="132" t="str">
        <f t="shared" si="23"/>
        <v/>
      </c>
      <c r="U222" s="342"/>
      <c r="V222" s="182"/>
      <c r="W222" s="709" t="str">
        <f t="shared" si="19"/>
        <v/>
      </c>
      <c r="X222" s="198" t="str">
        <f t="shared" si="24"/>
        <v/>
      </c>
      <c r="Y222" s="710" t="str">
        <f>IF(AND(OR(N222="KO",M222&lt;&gt;""),OR(N222="",O222="",P222="")),Listes!$A$68,IF(AND(M222&lt;T222,V222=""),Listes!$A$70,IF(AND(M222&lt;&gt;"",T222&lt;M222,U222=""),Listes!$A$72,IF(AND(Z222="",OR(N222&lt;&gt;"",O222&lt;&gt;"",P222&lt;&gt;"",Q222&lt;&gt;"",R222&lt;&gt;"",S222&lt;&gt;"")),Listes!$A$73,""))))</f>
        <v/>
      </c>
      <c r="Z222" s="277"/>
      <c r="AA222" s="146">
        <f t="shared" si="20"/>
        <v>0</v>
      </c>
    </row>
    <row r="223" spans="1:27" ht="16.149999999999999" customHeight="1" x14ac:dyDescent="0.25">
      <c r="A223" s="121">
        <v>217</v>
      </c>
      <c r="B223" s="195" t="str">
        <f>IF('Dépenses rémunération au réel'!$B223="","",'Dépenses rémunération au réel'!$B223)</f>
        <v/>
      </c>
      <c r="C223" s="195" t="str">
        <f>IF('Dépenses rémunération au réel'!$C223="","",'Dépenses rémunération au réel'!$C223)</f>
        <v/>
      </c>
      <c r="D223" s="196" t="str">
        <f>IF('Dépenses rémunération au réel'!$D223="","",'Dépenses rémunération au réel'!$D223)</f>
        <v/>
      </c>
      <c r="E223" s="118" t="str">
        <f>IF('Dépenses rémunération au réel'!$E223="","",'Dépenses rémunération au réel'!$E223)</f>
        <v/>
      </c>
      <c r="F223" s="118" t="str">
        <f>IF('Dépenses rémunération au réel'!$F223="","",'Dépenses rémunération au réel'!$F223)</f>
        <v/>
      </c>
      <c r="G223" s="118" t="str">
        <f>IF('Dépenses rémunération au réel'!$G223="","",'Dépenses rémunération au réel'!$G223)</f>
        <v/>
      </c>
      <c r="H223" s="282" t="str">
        <f>IF('Dépenses rémunération au réel'!$H223="","",'Dépenses rémunération au réel'!$H223)</f>
        <v/>
      </c>
      <c r="I223" s="282" t="str">
        <f>IF('Dépenses rémunération au réel'!$I223="","",'Dépenses rémunération au réel'!$I223)</f>
        <v/>
      </c>
      <c r="J223" s="131" t="str">
        <f>IF('Dépenses rémunération au réel'!$J223="","",'Dépenses rémunération au réel'!$J223)</f>
        <v/>
      </c>
      <c r="K223" s="181" t="str">
        <f>IF('Dépenses rémunération au réel'!$K223="","",'Dépenses rémunération au réel'!$K223)</f>
        <v/>
      </c>
      <c r="L223" s="189" t="str">
        <f>IF('Dépenses rémunération au réel'!$L223="","",'Dépenses rémunération au réel'!$L223)</f>
        <v/>
      </c>
      <c r="M223" s="204" t="str">
        <f>IF('Dépenses rémunération au réel'!$M223=0,"",'Dépenses rémunération au réel'!$M223)</f>
        <v/>
      </c>
      <c r="N223" s="180"/>
      <c r="O223" s="323" t="str">
        <f t="shared" si="21"/>
        <v/>
      </c>
      <c r="P223" s="323" t="str">
        <f t="shared" si="22"/>
        <v/>
      </c>
      <c r="Q223" s="180"/>
      <c r="R223" s="325"/>
      <c r="S223" s="325"/>
      <c r="T223" s="132" t="str">
        <f t="shared" si="23"/>
        <v/>
      </c>
      <c r="U223" s="342"/>
      <c r="V223" s="182"/>
      <c r="W223" s="709" t="str">
        <f t="shared" si="19"/>
        <v/>
      </c>
      <c r="X223" s="198" t="str">
        <f t="shared" si="24"/>
        <v/>
      </c>
      <c r="Y223" s="710" t="str">
        <f>IF(AND(OR(N223="KO",M223&lt;&gt;""),OR(N223="",O223="",P223="")),Listes!$A$68,IF(AND(M223&lt;T223,V223=""),Listes!$A$70,IF(AND(M223&lt;&gt;"",T223&lt;M223,U223=""),Listes!$A$72,IF(AND(Z223="",OR(N223&lt;&gt;"",O223&lt;&gt;"",P223&lt;&gt;"",Q223&lt;&gt;"",R223&lt;&gt;"",S223&lt;&gt;"")),Listes!$A$73,""))))</f>
        <v/>
      </c>
      <c r="Z223" s="277"/>
      <c r="AA223" s="146">
        <f t="shared" si="20"/>
        <v>0</v>
      </c>
    </row>
    <row r="224" spans="1:27" ht="16.149999999999999" customHeight="1" x14ac:dyDescent="0.25">
      <c r="A224" s="121">
        <v>218</v>
      </c>
      <c r="B224" s="195" t="str">
        <f>IF('Dépenses rémunération au réel'!$B224="","",'Dépenses rémunération au réel'!$B224)</f>
        <v/>
      </c>
      <c r="C224" s="195" t="str">
        <f>IF('Dépenses rémunération au réel'!$C224="","",'Dépenses rémunération au réel'!$C224)</f>
        <v/>
      </c>
      <c r="D224" s="196" t="str">
        <f>IF('Dépenses rémunération au réel'!$D224="","",'Dépenses rémunération au réel'!$D224)</f>
        <v/>
      </c>
      <c r="E224" s="118" t="str">
        <f>IF('Dépenses rémunération au réel'!$E224="","",'Dépenses rémunération au réel'!$E224)</f>
        <v/>
      </c>
      <c r="F224" s="118" t="str">
        <f>IF('Dépenses rémunération au réel'!$F224="","",'Dépenses rémunération au réel'!$F224)</f>
        <v/>
      </c>
      <c r="G224" s="118" t="str">
        <f>IF('Dépenses rémunération au réel'!$G224="","",'Dépenses rémunération au réel'!$G224)</f>
        <v/>
      </c>
      <c r="H224" s="282" t="str">
        <f>IF('Dépenses rémunération au réel'!$H224="","",'Dépenses rémunération au réel'!$H224)</f>
        <v/>
      </c>
      <c r="I224" s="282" t="str">
        <f>IF('Dépenses rémunération au réel'!$I224="","",'Dépenses rémunération au réel'!$I224)</f>
        <v/>
      </c>
      <c r="J224" s="131" t="str">
        <f>IF('Dépenses rémunération au réel'!$J224="","",'Dépenses rémunération au réel'!$J224)</f>
        <v/>
      </c>
      <c r="K224" s="181" t="str">
        <f>IF('Dépenses rémunération au réel'!$K224="","",'Dépenses rémunération au réel'!$K224)</f>
        <v/>
      </c>
      <c r="L224" s="189" t="str">
        <f>IF('Dépenses rémunération au réel'!$L224="","",'Dépenses rémunération au réel'!$L224)</f>
        <v/>
      </c>
      <c r="M224" s="204" t="str">
        <f>IF('Dépenses rémunération au réel'!$M224=0,"",'Dépenses rémunération au réel'!$M224)</f>
        <v/>
      </c>
      <c r="N224" s="180"/>
      <c r="O224" s="323" t="str">
        <f t="shared" si="21"/>
        <v/>
      </c>
      <c r="P224" s="323" t="str">
        <f t="shared" si="22"/>
        <v/>
      </c>
      <c r="Q224" s="180"/>
      <c r="R224" s="325"/>
      <c r="S224" s="325"/>
      <c r="T224" s="132" t="str">
        <f t="shared" si="23"/>
        <v/>
      </c>
      <c r="U224" s="342"/>
      <c r="V224" s="182"/>
      <c r="W224" s="709" t="str">
        <f t="shared" si="19"/>
        <v/>
      </c>
      <c r="X224" s="198" t="str">
        <f t="shared" si="24"/>
        <v/>
      </c>
      <c r="Y224" s="710" t="str">
        <f>IF(AND(OR(N224="KO",M224&lt;&gt;""),OR(N224="",O224="",P224="")),Listes!$A$68,IF(AND(M224&lt;T224,V224=""),Listes!$A$70,IF(AND(M224&lt;&gt;"",T224&lt;M224,U224=""),Listes!$A$72,IF(AND(Z224="",OR(N224&lt;&gt;"",O224&lt;&gt;"",P224&lt;&gt;"",Q224&lt;&gt;"",R224&lt;&gt;"",S224&lt;&gt;"")),Listes!$A$73,""))))</f>
        <v/>
      </c>
      <c r="Z224" s="277"/>
      <c r="AA224" s="146">
        <f t="shared" si="20"/>
        <v>0</v>
      </c>
    </row>
    <row r="225" spans="1:27" ht="16.149999999999999" customHeight="1" x14ac:dyDescent="0.25">
      <c r="A225" s="121">
        <v>219</v>
      </c>
      <c r="B225" s="195" t="str">
        <f>IF('Dépenses rémunération au réel'!$B225="","",'Dépenses rémunération au réel'!$B225)</f>
        <v/>
      </c>
      <c r="C225" s="195" t="str">
        <f>IF('Dépenses rémunération au réel'!$C225="","",'Dépenses rémunération au réel'!$C225)</f>
        <v/>
      </c>
      <c r="D225" s="196" t="str">
        <f>IF('Dépenses rémunération au réel'!$D225="","",'Dépenses rémunération au réel'!$D225)</f>
        <v/>
      </c>
      <c r="E225" s="118" t="str">
        <f>IF('Dépenses rémunération au réel'!$E225="","",'Dépenses rémunération au réel'!$E225)</f>
        <v/>
      </c>
      <c r="F225" s="118" t="str">
        <f>IF('Dépenses rémunération au réel'!$F225="","",'Dépenses rémunération au réel'!$F225)</f>
        <v/>
      </c>
      <c r="G225" s="118" t="str">
        <f>IF('Dépenses rémunération au réel'!$G225="","",'Dépenses rémunération au réel'!$G225)</f>
        <v/>
      </c>
      <c r="H225" s="282" t="str">
        <f>IF('Dépenses rémunération au réel'!$H225="","",'Dépenses rémunération au réel'!$H225)</f>
        <v/>
      </c>
      <c r="I225" s="282" t="str">
        <f>IF('Dépenses rémunération au réel'!$I225="","",'Dépenses rémunération au réel'!$I225)</f>
        <v/>
      </c>
      <c r="J225" s="131" t="str">
        <f>IF('Dépenses rémunération au réel'!$J225="","",'Dépenses rémunération au réel'!$J225)</f>
        <v/>
      </c>
      <c r="K225" s="181" t="str">
        <f>IF('Dépenses rémunération au réel'!$K225="","",'Dépenses rémunération au réel'!$K225)</f>
        <v/>
      </c>
      <c r="L225" s="189" t="str">
        <f>IF('Dépenses rémunération au réel'!$L225="","",'Dépenses rémunération au réel'!$L225)</f>
        <v/>
      </c>
      <c r="M225" s="204" t="str">
        <f>IF('Dépenses rémunération au réel'!$M225=0,"",'Dépenses rémunération au réel'!$M225)</f>
        <v/>
      </c>
      <c r="N225" s="180"/>
      <c r="O225" s="323" t="str">
        <f t="shared" si="21"/>
        <v/>
      </c>
      <c r="P225" s="323" t="str">
        <f t="shared" si="22"/>
        <v/>
      </c>
      <c r="Q225" s="180"/>
      <c r="R225" s="325"/>
      <c r="S225" s="325"/>
      <c r="T225" s="132" t="str">
        <f t="shared" si="23"/>
        <v/>
      </c>
      <c r="U225" s="342"/>
      <c r="V225" s="182"/>
      <c r="W225" s="709" t="str">
        <f t="shared" si="19"/>
        <v/>
      </c>
      <c r="X225" s="198" t="str">
        <f t="shared" si="24"/>
        <v/>
      </c>
      <c r="Y225" s="710" t="str">
        <f>IF(AND(OR(N225="KO",M225&lt;&gt;""),OR(N225="",O225="",P225="")),Listes!$A$68,IF(AND(M225&lt;T225,V225=""),Listes!$A$70,IF(AND(M225&lt;&gt;"",T225&lt;M225,U225=""),Listes!$A$72,IF(AND(Z225="",OR(N225&lt;&gt;"",O225&lt;&gt;"",P225&lt;&gt;"",Q225&lt;&gt;"",R225&lt;&gt;"",S225&lt;&gt;"")),Listes!$A$73,""))))</f>
        <v/>
      </c>
      <c r="Z225" s="277"/>
      <c r="AA225" s="146">
        <f t="shared" si="20"/>
        <v>0</v>
      </c>
    </row>
    <row r="226" spans="1:27" ht="16.149999999999999" customHeight="1" x14ac:dyDescent="0.25">
      <c r="A226" s="121">
        <v>220</v>
      </c>
      <c r="B226" s="195" t="str">
        <f>IF('Dépenses rémunération au réel'!$B226="","",'Dépenses rémunération au réel'!$B226)</f>
        <v/>
      </c>
      <c r="C226" s="195" t="str">
        <f>IF('Dépenses rémunération au réel'!$C226="","",'Dépenses rémunération au réel'!$C226)</f>
        <v/>
      </c>
      <c r="D226" s="196" t="str">
        <f>IF('Dépenses rémunération au réel'!$D226="","",'Dépenses rémunération au réel'!$D226)</f>
        <v/>
      </c>
      <c r="E226" s="118" t="str">
        <f>IF('Dépenses rémunération au réel'!$E226="","",'Dépenses rémunération au réel'!$E226)</f>
        <v/>
      </c>
      <c r="F226" s="118" t="str">
        <f>IF('Dépenses rémunération au réel'!$F226="","",'Dépenses rémunération au réel'!$F226)</f>
        <v/>
      </c>
      <c r="G226" s="118" t="str">
        <f>IF('Dépenses rémunération au réel'!$G226="","",'Dépenses rémunération au réel'!$G226)</f>
        <v/>
      </c>
      <c r="H226" s="282" t="str">
        <f>IF('Dépenses rémunération au réel'!$H226="","",'Dépenses rémunération au réel'!$H226)</f>
        <v/>
      </c>
      <c r="I226" s="282" t="str">
        <f>IF('Dépenses rémunération au réel'!$I226="","",'Dépenses rémunération au réel'!$I226)</f>
        <v/>
      </c>
      <c r="J226" s="131" t="str">
        <f>IF('Dépenses rémunération au réel'!$J226="","",'Dépenses rémunération au réel'!$J226)</f>
        <v/>
      </c>
      <c r="K226" s="181" t="str">
        <f>IF('Dépenses rémunération au réel'!$K226="","",'Dépenses rémunération au réel'!$K226)</f>
        <v/>
      </c>
      <c r="L226" s="189" t="str">
        <f>IF('Dépenses rémunération au réel'!$L226="","",'Dépenses rémunération au réel'!$L226)</f>
        <v/>
      </c>
      <c r="M226" s="204" t="str">
        <f>IF('Dépenses rémunération au réel'!$M226=0,"",'Dépenses rémunération au réel'!$M226)</f>
        <v/>
      </c>
      <c r="N226" s="180"/>
      <c r="O226" s="323" t="str">
        <f t="shared" si="21"/>
        <v/>
      </c>
      <c r="P226" s="323" t="str">
        <f t="shared" si="22"/>
        <v/>
      </c>
      <c r="Q226" s="180"/>
      <c r="R226" s="325"/>
      <c r="S226" s="325"/>
      <c r="T226" s="132" t="str">
        <f t="shared" si="23"/>
        <v/>
      </c>
      <c r="U226" s="342"/>
      <c r="V226" s="182"/>
      <c r="W226" s="709" t="str">
        <f t="shared" si="19"/>
        <v/>
      </c>
      <c r="X226" s="198" t="str">
        <f t="shared" si="24"/>
        <v/>
      </c>
      <c r="Y226" s="710" t="str">
        <f>IF(AND(OR(N226="KO",M226&lt;&gt;""),OR(N226="",O226="",P226="")),Listes!$A$68,IF(AND(M226&lt;T226,V226=""),Listes!$A$70,IF(AND(M226&lt;&gt;"",T226&lt;M226,U226=""),Listes!$A$72,IF(AND(Z226="",OR(N226&lt;&gt;"",O226&lt;&gt;"",P226&lt;&gt;"",Q226&lt;&gt;"",R226&lt;&gt;"",S226&lt;&gt;"")),Listes!$A$73,""))))</f>
        <v/>
      </c>
      <c r="Z226" s="277"/>
      <c r="AA226" s="146">
        <f t="shared" si="20"/>
        <v>0</v>
      </c>
    </row>
    <row r="227" spans="1:27" ht="16.149999999999999" customHeight="1" x14ac:dyDescent="0.25">
      <c r="A227" s="121">
        <v>221</v>
      </c>
      <c r="B227" s="195" t="str">
        <f>IF('Dépenses rémunération au réel'!$B227="","",'Dépenses rémunération au réel'!$B227)</f>
        <v/>
      </c>
      <c r="C227" s="195" t="str">
        <f>IF('Dépenses rémunération au réel'!$C227="","",'Dépenses rémunération au réel'!$C227)</f>
        <v/>
      </c>
      <c r="D227" s="196" t="str">
        <f>IF('Dépenses rémunération au réel'!$D227="","",'Dépenses rémunération au réel'!$D227)</f>
        <v/>
      </c>
      <c r="E227" s="118" t="str">
        <f>IF('Dépenses rémunération au réel'!$E227="","",'Dépenses rémunération au réel'!$E227)</f>
        <v/>
      </c>
      <c r="F227" s="118" t="str">
        <f>IF('Dépenses rémunération au réel'!$F227="","",'Dépenses rémunération au réel'!$F227)</f>
        <v/>
      </c>
      <c r="G227" s="118" t="str">
        <f>IF('Dépenses rémunération au réel'!$G227="","",'Dépenses rémunération au réel'!$G227)</f>
        <v/>
      </c>
      <c r="H227" s="282" t="str">
        <f>IF('Dépenses rémunération au réel'!$H227="","",'Dépenses rémunération au réel'!$H227)</f>
        <v/>
      </c>
      <c r="I227" s="282" t="str">
        <f>IF('Dépenses rémunération au réel'!$I227="","",'Dépenses rémunération au réel'!$I227)</f>
        <v/>
      </c>
      <c r="J227" s="131" t="str">
        <f>IF('Dépenses rémunération au réel'!$J227="","",'Dépenses rémunération au réel'!$J227)</f>
        <v/>
      </c>
      <c r="K227" s="181" t="str">
        <f>IF('Dépenses rémunération au réel'!$K227="","",'Dépenses rémunération au réel'!$K227)</f>
        <v/>
      </c>
      <c r="L227" s="189" t="str">
        <f>IF('Dépenses rémunération au réel'!$L227="","",'Dépenses rémunération au réel'!$L227)</f>
        <v/>
      </c>
      <c r="M227" s="204" t="str">
        <f>IF('Dépenses rémunération au réel'!$M227=0,"",'Dépenses rémunération au réel'!$M227)</f>
        <v/>
      </c>
      <c r="N227" s="180"/>
      <c r="O227" s="323" t="str">
        <f t="shared" si="21"/>
        <v/>
      </c>
      <c r="P227" s="323" t="str">
        <f t="shared" si="22"/>
        <v/>
      </c>
      <c r="Q227" s="180"/>
      <c r="R227" s="325"/>
      <c r="S227" s="325"/>
      <c r="T227" s="132" t="str">
        <f t="shared" si="23"/>
        <v/>
      </c>
      <c r="U227" s="342"/>
      <c r="V227" s="182"/>
      <c r="W227" s="709" t="str">
        <f t="shared" si="19"/>
        <v/>
      </c>
      <c r="X227" s="198" t="str">
        <f t="shared" si="24"/>
        <v/>
      </c>
      <c r="Y227" s="710" t="str">
        <f>IF(AND(OR(N227="KO",M227&lt;&gt;""),OR(N227="",O227="",P227="")),Listes!$A$68,IF(AND(M227&lt;T227,V227=""),Listes!$A$70,IF(AND(M227&lt;&gt;"",T227&lt;M227,U227=""),Listes!$A$72,IF(AND(Z227="",OR(N227&lt;&gt;"",O227&lt;&gt;"",P227&lt;&gt;"",Q227&lt;&gt;"",R227&lt;&gt;"",S227&lt;&gt;"")),Listes!$A$73,""))))</f>
        <v/>
      </c>
      <c r="Z227" s="277"/>
      <c r="AA227" s="146">
        <f t="shared" si="20"/>
        <v>0</v>
      </c>
    </row>
    <row r="228" spans="1:27" ht="16.149999999999999" customHeight="1" x14ac:dyDescent="0.25">
      <c r="A228" s="121">
        <v>222</v>
      </c>
      <c r="B228" s="195" t="str">
        <f>IF('Dépenses rémunération au réel'!$B228="","",'Dépenses rémunération au réel'!$B228)</f>
        <v/>
      </c>
      <c r="C228" s="195" t="str">
        <f>IF('Dépenses rémunération au réel'!$C228="","",'Dépenses rémunération au réel'!$C228)</f>
        <v/>
      </c>
      <c r="D228" s="196" t="str">
        <f>IF('Dépenses rémunération au réel'!$D228="","",'Dépenses rémunération au réel'!$D228)</f>
        <v/>
      </c>
      <c r="E228" s="118" t="str">
        <f>IF('Dépenses rémunération au réel'!$E228="","",'Dépenses rémunération au réel'!$E228)</f>
        <v/>
      </c>
      <c r="F228" s="118" t="str">
        <f>IF('Dépenses rémunération au réel'!$F228="","",'Dépenses rémunération au réel'!$F228)</f>
        <v/>
      </c>
      <c r="G228" s="118" t="str">
        <f>IF('Dépenses rémunération au réel'!$G228="","",'Dépenses rémunération au réel'!$G228)</f>
        <v/>
      </c>
      <c r="H228" s="282" t="str">
        <f>IF('Dépenses rémunération au réel'!$H228="","",'Dépenses rémunération au réel'!$H228)</f>
        <v/>
      </c>
      <c r="I228" s="282" t="str">
        <f>IF('Dépenses rémunération au réel'!$I228="","",'Dépenses rémunération au réel'!$I228)</f>
        <v/>
      </c>
      <c r="J228" s="131" t="str">
        <f>IF('Dépenses rémunération au réel'!$J228="","",'Dépenses rémunération au réel'!$J228)</f>
        <v/>
      </c>
      <c r="K228" s="181" t="str">
        <f>IF('Dépenses rémunération au réel'!$K228="","",'Dépenses rémunération au réel'!$K228)</f>
        <v/>
      </c>
      <c r="L228" s="189" t="str">
        <f>IF('Dépenses rémunération au réel'!$L228="","",'Dépenses rémunération au réel'!$L228)</f>
        <v/>
      </c>
      <c r="M228" s="204" t="str">
        <f>IF('Dépenses rémunération au réel'!$M228=0,"",'Dépenses rémunération au réel'!$M228)</f>
        <v/>
      </c>
      <c r="N228" s="180"/>
      <c r="O228" s="323" t="str">
        <f t="shared" si="21"/>
        <v/>
      </c>
      <c r="P228" s="323" t="str">
        <f t="shared" si="22"/>
        <v/>
      </c>
      <c r="Q228" s="180"/>
      <c r="R228" s="325"/>
      <c r="S228" s="325"/>
      <c r="T228" s="132" t="str">
        <f t="shared" si="23"/>
        <v/>
      </c>
      <c r="U228" s="342"/>
      <c r="V228" s="182"/>
      <c r="W228" s="709" t="str">
        <f t="shared" si="19"/>
        <v/>
      </c>
      <c r="X228" s="198" t="str">
        <f t="shared" si="24"/>
        <v/>
      </c>
      <c r="Y228" s="710" t="str">
        <f>IF(AND(OR(N228="KO",M228&lt;&gt;""),OR(N228="",O228="",P228="")),Listes!$A$68,IF(AND(M228&lt;T228,V228=""),Listes!$A$70,IF(AND(M228&lt;&gt;"",T228&lt;M228,U228=""),Listes!$A$72,IF(AND(Z228="",OR(N228&lt;&gt;"",O228&lt;&gt;"",P228&lt;&gt;"",Q228&lt;&gt;"",R228&lt;&gt;"",S228&lt;&gt;"")),Listes!$A$73,""))))</f>
        <v/>
      </c>
      <c r="Z228" s="277"/>
      <c r="AA228" s="146">
        <f t="shared" si="20"/>
        <v>0</v>
      </c>
    </row>
    <row r="229" spans="1:27" ht="16.149999999999999" customHeight="1" x14ac:dyDescent="0.25">
      <c r="A229" s="121">
        <v>223</v>
      </c>
      <c r="B229" s="195" t="str">
        <f>IF('Dépenses rémunération au réel'!$B229="","",'Dépenses rémunération au réel'!$B229)</f>
        <v/>
      </c>
      <c r="C229" s="195" t="str">
        <f>IF('Dépenses rémunération au réel'!$C229="","",'Dépenses rémunération au réel'!$C229)</f>
        <v/>
      </c>
      <c r="D229" s="196" t="str">
        <f>IF('Dépenses rémunération au réel'!$D229="","",'Dépenses rémunération au réel'!$D229)</f>
        <v/>
      </c>
      <c r="E229" s="118" t="str">
        <f>IF('Dépenses rémunération au réel'!$E229="","",'Dépenses rémunération au réel'!$E229)</f>
        <v/>
      </c>
      <c r="F229" s="118" t="str">
        <f>IF('Dépenses rémunération au réel'!$F229="","",'Dépenses rémunération au réel'!$F229)</f>
        <v/>
      </c>
      <c r="G229" s="118" t="str">
        <f>IF('Dépenses rémunération au réel'!$G229="","",'Dépenses rémunération au réel'!$G229)</f>
        <v/>
      </c>
      <c r="H229" s="282" t="str">
        <f>IF('Dépenses rémunération au réel'!$H229="","",'Dépenses rémunération au réel'!$H229)</f>
        <v/>
      </c>
      <c r="I229" s="282" t="str">
        <f>IF('Dépenses rémunération au réel'!$I229="","",'Dépenses rémunération au réel'!$I229)</f>
        <v/>
      </c>
      <c r="J229" s="131" t="str">
        <f>IF('Dépenses rémunération au réel'!$J229="","",'Dépenses rémunération au réel'!$J229)</f>
        <v/>
      </c>
      <c r="K229" s="181" t="str">
        <f>IF('Dépenses rémunération au réel'!$K229="","",'Dépenses rémunération au réel'!$K229)</f>
        <v/>
      </c>
      <c r="L229" s="189" t="str">
        <f>IF('Dépenses rémunération au réel'!$L229="","",'Dépenses rémunération au réel'!$L229)</f>
        <v/>
      </c>
      <c r="M229" s="204" t="str">
        <f>IF('Dépenses rémunération au réel'!$M229=0,"",'Dépenses rémunération au réel'!$M229)</f>
        <v/>
      </c>
      <c r="N229" s="180"/>
      <c r="O229" s="323" t="str">
        <f t="shared" si="21"/>
        <v/>
      </c>
      <c r="P229" s="323" t="str">
        <f t="shared" si="22"/>
        <v/>
      </c>
      <c r="Q229" s="180"/>
      <c r="R229" s="325"/>
      <c r="S229" s="325"/>
      <c r="T229" s="132" t="str">
        <f t="shared" si="23"/>
        <v/>
      </c>
      <c r="U229" s="342"/>
      <c r="V229" s="182"/>
      <c r="W229" s="709" t="str">
        <f t="shared" si="19"/>
        <v/>
      </c>
      <c r="X229" s="198" t="str">
        <f t="shared" si="24"/>
        <v/>
      </c>
      <c r="Y229" s="710" t="str">
        <f>IF(AND(OR(N229="KO",M229&lt;&gt;""),OR(N229="",O229="",P229="")),Listes!$A$68,IF(AND(M229&lt;T229,V229=""),Listes!$A$70,IF(AND(M229&lt;&gt;"",T229&lt;M229,U229=""),Listes!$A$72,IF(AND(Z229="",OR(N229&lt;&gt;"",O229&lt;&gt;"",P229&lt;&gt;"",Q229&lt;&gt;"",R229&lt;&gt;"",S229&lt;&gt;"")),Listes!$A$73,""))))</f>
        <v/>
      </c>
      <c r="Z229" s="277"/>
      <c r="AA229" s="146">
        <f t="shared" si="20"/>
        <v>0</v>
      </c>
    </row>
    <row r="230" spans="1:27" ht="16.149999999999999" customHeight="1" x14ac:dyDescent="0.25">
      <c r="A230" s="121">
        <v>224</v>
      </c>
      <c r="B230" s="195" t="str">
        <f>IF('Dépenses rémunération au réel'!$B230="","",'Dépenses rémunération au réel'!$B230)</f>
        <v/>
      </c>
      <c r="C230" s="195" t="str">
        <f>IF('Dépenses rémunération au réel'!$C230="","",'Dépenses rémunération au réel'!$C230)</f>
        <v/>
      </c>
      <c r="D230" s="196" t="str">
        <f>IF('Dépenses rémunération au réel'!$D230="","",'Dépenses rémunération au réel'!$D230)</f>
        <v/>
      </c>
      <c r="E230" s="118" t="str">
        <f>IF('Dépenses rémunération au réel'!$E230="","",'Dépenses rémunération au réel'!$E230)</f>
        <v/>
      </c>
      <c r="F230" s="118" t="str">
        <f>IF('Dépenses rémunération au réel'!$F230="","",'Dépenses rémunération au réel'!$F230)</f>
        <v/>
      </c>
      <c r="G230" s="118" t="str">
        <f>IF('Dépenses rémunération au réel'!$G230="","",'Dépenses rémunération au réel'!$G230)</f>
        <v/>
      </c>
      <c r="H230" s="282" t="str">
        <f>IF('Dépenses rémunération au réel'!$H230="","",'Dépenses rémunération au réel'!$H230)</f>
        <v/>
      </c>
      <c r="I230" s="282" t="str">
        <f>IF('Dépenses rémunération au réel'!$I230="","",'Dépenses rémunération au réel'!$I230)</f>
        <v/>
      </c>
      <c r="J230" s="131" t="str">
        <f>IF('Dépenses rémunération au réel'!$J230="","",'Dépenses rémunération au réel'!$J230)</f>
        <v/>
      </c>
      <c r="K230" s="181" t="str">
        <f>IF('Dépenses rémunération au réel'!$K230="","",'Dépenses rémunération au réel'!$K230)</f>
        <v/>
      </c>
      <c r="L230" s="189" t="str">
        <f>IF('Dépenses rémunération au réel'!$L230="","",'Dépenses rémunération au réel'!$L230)</f>
        <v/>
      </c>
      <c r="M230" s="204" t="str">
        <f>IF('Dépenses rémunération au réel'!$M230=0,"",'Dépenses rémunération au réel'!$M230)</f>
        <v/>
      </c>
      <c r="N230" s="180"/>
      <c r="O230" s="323" t="str">
        <f t="shared" si="21"/>
        <v/>
      </c>
      <c r="P230" s="323" t="str">
        <f t="shared" si="22"/>
        <v/>
      </c>
      <c r="Q230" s="180"/>
      <c r="R230" s="325"/>
      <c r="S230" s="325"/>
      <c r="T230" s="132" t="str">
        <f t="shared" si="23"/>
        <v/>
      </c>
      <c r="U230" s="342"/>
      <c r="V230" s="182"/>
      <c r="W230" s="709" t="str">
        <f t="shared" si="19"/>
        <v/>
      </c>
      <c r="X230" s="198" t="str">
        <f t="shared" si="24"/>
        <v/>
      </c>
      <c r="Y230" s="710" t="str">
        <f>IF(AND(OR(N230="KO",M230&lt;&gt;""),OR(N230="",O230="",P230="")),Listes!$A$68,IF(AND(M230&lt;T230,V230=""),Listes!$A$70,IF(AND(M230&lt;&gt;"",T230&lt;M230,U230=""),Listes!$A$72,IF(AND(Z230="",OR(N230&lt;&gt;"",O230&lt;&gt;"",P230&lt;&gt;"",Q230&lt;&gt;"",R230&lt;&gt;"",S230&lt;&gt;"")),Listes!$A$73,""))))</f>
        <v/>
      </c>
      <c r="Z230" s="277"/>
      <c r="AA230" s="146">
        <f t="shared" si="20"/>
        <v>0</v>
      </c>
    </row>
    <row r="231" spans="1:27" ht="16.149999999999999" customHeight="1" x14ac:dyDescent="0.25">
      <c r="A231" s="121">
        <v>225</v>
      </c>
      <c r="B231" s="195" t="str">
        <f>IF('Dépenses rémunération au réel'!$B231="","",'Dépenses rémunération au réel'!$B231)</f>
        <v/>
      </c>
      <c r="C231" s="195" t="str">
        <f>IF('Dépenses rémunération au réel'!$C231="","",'Dépenses rémunération au réel'!$C231)</f>
        <v/>
      </c>
      <c r="D231" s="196" t="str">
        <f>IF('Dépenses rémunération au réel'!$D231="","",'Dépenses rémunération au réel'!$D231)</f>
        <v/>
      </c>
      <c r="E231" s="118" t="str">
        <f>IF('Dépenses rémunération au réel'!$E231="","",'Dépenses rémunération au réel'!$E231)</f>
        <v/>
      </c>
      <c r="F231" s="118" t="str">
        <f>IF('Dépenses rémunération au réel'!$F231="","",'Dépenses rémunération au réel'!$F231)</f>
        <v/>
      </c>
      <c r="G231" s="118" t="str">
        <f>IF('Dépenses rémunération au réel'!$G231="","",'Dépenses rémunération au réel'!$G231)</f>
        <v/>
      </c>
      <c r="H231" s="282" t="str">
        <f>IF('Dépenses rémunération au réel'!$H231="","",'Dépenses rémunération au réel'!$H231)</f>
        <v/>
      </c>
      <c r="I231" s="282" t="str">
        <f>IF('Dépenses rémunération au réel'!$I231="","",'Dépenses rémunération au réel'!$I231)</f>
        <v/>
      </c>
      <c r="J231" s="131" t="str">
        <f>IF('Dépenses rémunération au réel'!$J231="","",'Dépenses rémunération au réel'!$J231)</f>
        <v/>
      </c>
      <c r="K231" s="181" t="str">
        <f>IF('Dépenses rémunération au réel'!$K231="","",'Dépenses rémunération au réel'!$K231)</f>
        <v/>
      </c>
      <c r="L231" s="189" t="str">
        <f>IF('Dépenses rémunération au réel'!$L231="","",'Dépenses rémunération au réel'!$L231)</f>
        <v/>
      </c>
      <c r="M231" s="204" t="str">
        <f>IF('Dépenses rémunération au réel'!$M231=0,"",'Dépenses rémunération au réel'!$M231)</f>
        <v/>
      </c>
      <c r="N231" s="180"/>
      <c r="O231" s="323" t="str">
        <f t="shared" si="21"/>
        <v/>
      </c>
      <c r="P231" s="323" t="str">
        <f t="shared" si="22"/>
        <v/>
      </c>
      <c r="Q231" s="180"/>
      <c r="R231" s="325"/>
      <c r="S231" s="325"/>
      <c r="T231" s="132" t="str">
        <f t="shared" si="23"/>
        <v/>
      </c>
      <c r="U231" s="342"/>
      <c r="V231" s="182"/>
      <c r="W231" s="709" t="str">
        <f t="shared" si="19"/>
        <v/>
      </c>
      <c r="X231" s="198" t="str">
        <f t="shared" si="24"/>
        <v/>
      </c>
      <c r="Y231" s="710" t="str">
        <f>IF(AND(OR(N231="KO",M231&lt;&gt;""),OR(N231="",O231="",P231="")),Listes!$A$68,IF(AND(M231&lt;T231,V231=""),Listes!$A$70,IF(AND(M231&lt;&gt;"",T231&lt;M231,U231=""),Listes!$A$72,IF(AND(Z231="",OR(N231&lt;&gt;"",O231&lt;&gt;"",P231&lt;&gt;"",Q231&lt;&gt;"",R231&lt;&gt;"",S231&lt;&gt;"")),Listes!$A$73,""))))</f>
        <v/>
      </c>
      <c r="Z231" s="277"/>
      <c r="AA231" s="146">
        <f t="shared" si="20"/>
        <v>0</v>
      </c>
    </row>
    <row r="232" spans="1:27" ht="16.149999999999999" customHeight="1" x14ac:dyDescent="0.25">
      <c r="A232" s="121">
        <v>226</v>
      </c>
      <c r="B232" s="195" t="str">
        <f>IF('Dépenses rémunération au réel'!$B232="","",'Dépenses rémunération au réel'!$B232)</f>
        <v/>
      </c>
      <c r="C232" s="195" t="str">
        <f>IF('Dépenses rémunération au réel'!$C232="","",'Dépenses rémunération au réel'!$C232)</f>
        <v/>
      </c>
      <c r="D232" s="196" t="str">
        <f>IF('Dépenses rémunération au réel'!$D232="","",'Dépenses rémunération au réel'!$D232)</f>
        <v/>
      </c>
      <c r="E232" s="118" t="str">
        <f>IF('Dépenses rémunération au réel'!$E232="","",'Dépenses rémunération au réel'!$E232)</f>
        <v/>
      </c>
      <c r="F232" s="118" t="str">
        <f>IF('Dépenses rémunération au réel'!$F232="","",'Dépenses rémunération au réel'!$F232)</f>
        <v/>
      </c>
      <c r="G232" s="118" t="str">
        <f>IF('Dépenses rémunération au réel'!$G232="","",'Dépenses rémunération au réel'!$G232)</f>
        <v/>
      </c>
      <c r="H232" s="282" t="str">
        <f>IF('Dépenses rémunération au réel'!$H232="","",'Dépenses rémunération au réel'!$H232)</f>
        <v/>
      </c>
      <c r="I232" s="282" t="str">
        <f>IF('Dépenses rémunération au réel'!$I232="","",'Dépenses rémunération au réel'!$I232)</f>
        <v/>
      </c>
      <c r="J232" s="131" t="str">
        <f>IF('Dépenses rémunération au réel'!$J232="","",'Dépenses rémunération au réel'!$J232)</f>
        <v/>
      </c>
      <c r="K232" s="181" t="str">
        <f>IF('Dépenses rémunération au réel'!$K232="","",'Dépenses rémunération au réel'!$K232)</f>
        <v/>
      </c>
      <c r="L232" s="189" t="str">
        <f>IF('Dépenses rémunération au réel'!$L232="","",'Dépenses rémunération au réel'!$L232)</f>
        <v/>
      </c>
      <c r="M232" s="204" t="str">
        <f>IF('Dépenses rémunération au réel'!$M232=0,"",'Dépenses rémunération au réel'!$M232)</f>
        <v/>
      </c>
      <c r="N232" s="180"/>
      <c r="O232" s="323" t="str">
        <f t="shared" si="21"/>
        <v/>
      </c>
      <c r="P232" s="323" t="str">
        <f t="shared" si="22"/>
        <v/>
      </c>
      <c r="Q232" s="180"/>
      <c r="R232" s="325"/>
      <c r="S232" s="325"/>
      <c r="T232" s="132" t="str">
        <f t="shared" si="23"/>
        <v/>
      </c>
      <c r="U232" s="342"/>
      <c r="V232" s="182"/>
      <c r="W232" s="709" t="str">
        <f t="shared" si="19"/>
        <v/>
      </c>
      <c r="X232" s="198" t="str">
        <f t="shared" si="24"/>
        <v/>
      </c>
      <c r="Y232" s="710" t="str">
        <f>IF(AND(OR(N232="KO",M232&lt;&gt;""),OR(N232="",O232="",P232="")),Listes!$A$68,IF(AND(M232&lt;T232,V232=""),Listes!$A$70,IF(AND(M232&lt;&gt;"",T232&lt;M232,U232=""),Listes!$A$72,IF(AND(Z232="",OR(N232&lt;&gt;"",O232&lt;&gt;"",P232&lt;&gt;"",Q232&lt;&gt;"",R232&lt;&gt;"",S232&lt;&gt;"")),Listes!$A$73,""))))</f>
        <v/>
      </c>
      <c r="Z232" s="277"/>
      <c r="AA232" s="146">
        <f t="shared" si="20"/>
        <v>0</v>
      </c>
    </row>
    <row r="233" spans="1:27" ht="16.149999999999999" customHeight="1" x14ac:dyDescent="0.25">
      <c r="A233" s="121">
        <v>227</v>
      </c>
      <c r="B233" s="195" t="str">
        <f>IF('Dépenses rémunération au réel'!$B233="","",'Dépenses rémunération au réel'!$B233)</f>
        <v/>
      </c>
      <c r="C233" s="195" t="str">
        <f>IF('Dépenses rémunération au réel'!$C233="","",'Dépenses rémunération au réel'!$C233)</f>
        <v/>
      </c>
      <c r="D233" s="196" t="str">
        <f>IF('Dépenses rémunération au réel'!$D233="","",'Dépenses rémunération au réel'!$D233)</f>
        <v/>
      </c>
      <c r="E233" s="118" t="str">
        <f>IF('Dépenses rémunération au réel'!$E233="","",'Dépenses rémunération au réel'!$E233)</f>
        <v/>
      </c>
      <c r="F233" s="118" t="str">
        <f>IF('Dépenses rémunération au réel'!$F233="","",'Dépenses rémunération au réel'!$F233)</f>
        <v/>
      </c>
      <c r="G233" s="118" t="str">
        <f>IF('Dépenses rémunération au réel'!$G233="","",'Dépenses rémunération au réel'!$G233)</f>
        <v/>
      </c>
      <c r="H233" s="282" t="str">
        <f>IF('Dépenses rémunération au réel'!$H233="","",'Dépenses rémunération au réel'!$H233)</f>
        <v/>
      </c>
      <c r="I233" s="282" t="str">
        <f>IF('Dépenses rémunération au réel'!$I233="","",'Dépenses rémunération au réel'!$I233)</f>
        <v/>
      </c>
      <c r="J233" s="131" t="str">
        <f>IF('Dépenses rémunération au réel'!$J233="","",'Dépenses rémunération au réel'!$J233)</f>
        <v/>
      </c>
      <c r="K233" s="181" t="str">
        <f>IF('Dépenses rémunération au réel'!$K233="","",'Dépenses rémunération au réel'!$K233)</f>
        <v/>
      </c>
      <c r="L233" s="189" t="str">
        <f>IF('Dépenses rémunération au réel'!$L233="","",'Dépenses rémunération au réel'!$L233)</f>
        <v/>
      </c>
      <c r="M233" s="204" t="str">
        <f>IF('Dépenses rémunération au réel'!$M233=0,"",'Dépenses rémunération au réel'!$M233)</f>
        <v/>
      </c>
      <c r="N233" s="180"/>
      <c r="O233" s="323" t="str">
        <f t="shared" si="21"/>
        <v/>
      </c>
      <c r="P233" s="323" t="str">
        <f t="shared" si="22"/>
        <v/>
      </c>
      <c r="Q233" s="180"/>
      <c r="R233" s="325"/>
      <c r="S233" s="325"/>
      <c r="T233" s="132" t="str">
        <f t="shared" si="23"/>
        <v/>
      </c>
      <c r="U233" s="342"/>
      <c r="V233" s="182"/>
      <c r="W233" s="709" t="str">
        <f t="shared" si="19"/>
        <v/>
      </c>
      <c r="X233" s="198" t="str">
        <f t="shared" si="24"/>
        <v/>
      </c>
      <c r="Y233" s="710" t="str">
        <f>IF(AND(OR(N233="KO",M233&lt;&gt;""),OR(N233="",O233="",P233="")),Listes!$A$68,IF(AND(M233&lt;T233,V233=""),Listes!$A$70,IF(AND(M233&lt;&gt;"",T233&lt;M233,U233=""),Listes!$A$72,IF(AND(Z233="",OR(N233&lt;&gt;"",O233&lt;&gt;"",P233&lt;&gt;"",Q233&lt;&gt;"",R233&lt;&gt;"",S233&lt;&gt;"")),Listes!$A$73,""))))</f>
        <v/>
      </c>
      <c r="Z233" s="277"/>
      <c r="AA233" s="146">
        <f t="shared" si="20"/>
        <v>0</v>
      </c>
    </row>
    <row r="234" spans="1:27" ht="16.149999999999999" customHeight="1" x14ac:dyDescent="0.25">
      <c r="A234" s="121">
        <v>228</v>
      </c>
      <c r="B234" s="195" t="str">
        <f>IF('Dépenses rémunération au réel'!$B234="","",'Dépenses rémunération au réel'!$B234)</f>
        <v/>
      </c>
      <c r="C234" s="195" t="str">
        <f>IF('Dépenses rémunération au réel'!$C234="","",'Dépenses rémunération au réel'!$C234)</f>
        <v/>
      </c>
      <c r="D234" s="196" t="str">
        <f>IF('Dépenses rémunération au réel'!$D234="","",'Dépenses rémunération au réel'!$D234)</f>
        <v/>
      </c>
      <c r="E234" s="118" t="str">
        <f>IF('Dépenses rémunération au réel'!$E234="","",'Dépenses rémunération au réel'!$E234)</f>
        <v/>
      </c>
      <c r="F234" s="118" t="str">
        <f>IF('Dépenses rémunération au réel'!$F234="","",'Dépenses rémunération au réel'!$F234)</f>
        <v/>
      </c>
      <c r="G234" s="118" t="str">
        <f>IF('Dépenses rémunération au réel'!$G234="","",'Dépenses rémunération au réel'!$G234)</f>
        <v/>
      </c>
      <c r="H234" s="282" t="str">
        <f>IF('Dépenses rémunération au réel'!$H234="","",'Dépenses rémunération au réel'!$H234)</f>
        <v/>
      </c>
      <c r="I234" s="282" t="str">
        <f>IF('Dépenses rémunération au réel'!$I234="","",'Dépenses rémunération au réel'!$I234)</f>
        <v/>
      </c>
      <c r="J234" s="131" t="str">
        <f>IF('Dépenses rémunération au réel'!$J234="","",'Dépenses rémunération au réel'!$J234)</f>
        <v/>
      </c>
      <c r="K234" s="181" t="str">
        <f>IF('Dépenses rémunération au réel'!$K234="","",'Dépenses rémunération au réel'!$K234)</f>
        <v/>
      </c>
      <c r="L234" s="189" t="str">
        <f>IF('Dépenses rémunération au réel'!$L234="","",'Dépenses rémunération au réel'!$L234)</f>
        <v/>
      </c>
      <c r="M234" s="204" t="str">
        <f>IF('Dépenses rémunération au réel'!$M234=0,"",'Dépenses rémunération au réel'!$M234)</f>
        <v/>
      </c>
      <c r="N234" s="180"/>
      <c r="O234" s="323" t="str">
        <f t="shared" si="21"/>
        <v/>
      </c>
      <c r="P234" s="323" t="str">
        <f t="shared" si="22"/>
        <v/>
      </c>
      <c r="Q234" s="180"/>
      <c r="R234" s="325"/>
      <c r="S234" s="325"/>
      <c r="T234" s="132" t="str">
        <f t="shared" si="23"/>
        <v/>
      </c>
      <c r="U234" s="342"/>
      <c r="V234" s="182"/>
      <c r="W234" s="709" t="str">
        <f t="shared" si="19"/>
        <v/>
      </c>
      <c r="X234" s="198" t="str">
        <f t="shared" si="24"/>
        <v/>
      </c>
      <c r="Y234" s="710" t="str">
        <f>IF(AND(OR(N234="KO",M234&lt;&gt;""),OR(N234="",O234="",P234="")),Listes!$A$68,IF(AND(M234&lt;T234,V234=""),Listes!$A$70,IF(AND(M234&lt;&gt;"",T234&lt;M234,U234=""),Listes!$A$72,IF(AND(Z234="",OR(N234&lt;&gt;"",O234&lt;&gt;"",P234&lt;&gt;"",Q234&lt;&gt;"",R234&lt;&gt;"",S234&lt;&gt;"")),Listes!$A$73,""))))</f>
        <v/>
      </c>
      <c r="Z234" s="277"/>
      <c r="AA234" s="146">
        <f t="shared" si="20"/>
        <v>0</v>
      </c>
    </row>
    <row r="235" spans="1:27" ht="16.149999999999999" customHeight="1" x14ac:dyDescent="0.25">
      <c r="A235" s="121">
        <v>229</v>
      </c>
      <c r="B235" s="195" t="str">
        <f>IF('Dépenses rémunération au réel'!$B235="","",'Dépenses rémunération au réel'!$B235)</f>
        <v/>
      </c>
      <c r="C235" s="195" t="str">
        <f>IF('Dépenses rémunération au réel'!$C235="","",'Dépenses rémunération au réel'!$C235)</f>
        <v/>
      </c>
      <c r="D235" s="196" t="str">
        <f>IF('Dépenses rémunération au réel'!$D235="","",'Dépenses rémunération au réel'!$D235)</f>
        <v/>
      </c>
      <c r="E235" s="118" t="str">
        <f>IF('Dépenses rémunération au réel'!$E235="","",'Dépenses rémunération au réel'!$E235)</f>
        <v/>
      </c>
      <c r="F235" s="118" t="str">
        <f>IF('Dépenses rémunération au réel'!$F235="","",'Dépenses rémunération au réel'!$F235)</f>
        <v/>
      </c>
      <c r="G235" s="118" t="str">
        <f>IF('Dépenses rémunération au réel'!$G235="","",'Dépenses rémunération au réel'!$G235)</f>
        <v/>
      </c>
      <c r="H235" s="282" t="str">
        <f>IF('Dépenses rémunération au réel'!$H235="","",'Dépenses rémunération au réel'!$H235)</f>
        <v/>
      </c>
      <c r="I235" s="282" t="str">
        <f>IF('Dépenses rémunération au réel'!$I235="","",'Dépenses rémunération au réel'!$I235)</f>
        <v/>
      </c>
      <c r="J235" s="131" t="str">
        <f>IF('Dépenses rémunération au réel'!$J235="","",'Dépenses rémunération au réel'!$J235)</f>
        <v/>
      </c>
      <c r="K235" s="181" t="str">
        <f>IF('Dépenses rémunération au réel'!$K235="","",'Dépenses rémunération au réel'!$K235)</f>
        <v/>
      </c>
      <c r="L235" s="189" t="str">
        <f>IF('Dépenses rémunération au réel'!$L235="","",'Dépenses rémunération au réel'!$L235)</f>
        <v/>
      </c>
      <c r="M235" s="204" t="str">
        <f>IF('Dépenses rémunération au réel'!$M235=0,"",'Dépenses rémunération au réel'!$M235)</f>
        <v/>
      </c>
      <c r="N235" s="180"/>
      <c r="O235" s="323" t="str">
        <f t="shared" si="21"/>
        <v/>
      </c>
      <c r="P235" s="323" t="str">
        <f t="shared" si="22"/>
        <v/>
      </c>
      <c r="Q235" s="180"/>
      <c r="R235" s="325"/>
      <c r="S235" s="325"/>
      <c r="T235" s="132" t="str">
        <f t="shared" si="23"/>
        <v/>
      </c>
      <c r="U235" s="342"/>
      <c r="V235" s="182"/>
      <c r="W235" s="709" t="str">
        <f t="shared" si="19"/>
        <v/>
      </c>
      <c r="X235" s="198" t="str">
        <f t="shared" si="24"/>
        <v/>
      </c>
      <c r="Y235" s="710" t="str">
        <f>IF(AND(OR(N235="KO",M235&lt;&gt;""),OR(N235="",O235="",P235="")),Listes!$A$68,IF(AND(M235&lt;T235,V235=""),Listes!$A$70,IF(AND(M235&lt;&gt;"",T235&lt;M235,U235=""),Listes!$A$72,IF(AND(Z235="",OR(N235&lt;&gt;"",O235&lt;&gt;"",P235&lt;&gt;"",Q235&lt;&gt;"",R235&lt;&gt;"",S235&lt;&gt;"")),Listes!$A$73,""))))</f>
        <v/>
      </c>
      <c r="Z235" s="277"/>
      <c r="AA235" s="146">
        <f t="shared" si="20"/>
        <v>0</v>
      </c>
    </row>
    <row r="236" spans="1:27" ht="16.149999999999999" customHeight="1" x14ac:dyDescent="0.25">
      <c r="A236" s="121">
        <v>230</v>
      </c>
      <c r="B236" s="195" t="str">
        <f>IF('Dépenses rémunération au réel'!$B236="","",'Dépenses rémunération au réel'!$B236)</f>
        <v/>
      </c>
      <c r="C236" s="195" t="str">
        <f>IF('Dépenses rémunération au réel'!$C236="","",'Dépenses rémunération au réel'!$C236)</f>
        <v/>
      </c>
      <c r="D236" s="196" t="str">
        <f>IF('Dépenses rémunération au réel'!$D236="","",'Dépenses rémunération au réel'!$D236)</f>
        <v/>
      </c>
      <c r="E236" s="118" t="str">
        <f>IF('Dépenses rémunération au réel'!$E236="","",'Dépenses rémunération au réel'!$E236)</f>
        <v/>
      </c>
      <c r="F236" s="118" t="str">
        <f>IF('Dépenses rémunération au réel'!$F236="","",'Dépenses rémunération au réel'!$F236)</f>
        <v/>
      </c>
      <c r="G236" s="118" t="str">
        <f>IF('Dépenses rémunération au réel'!$G236="","",'Dépenses rémunération au réel'!$G236)</f>
        <v/>
      </c>
      <c r="H236" s="282" t="str">
        <f>IF('Dépenses rémunération au réel'!$H236="","",'Dépenses rémunération au réel'!$H236)</f>
        <v/>
      </c>
      <c r="I236" s="282" t="str">
        <f>IF('Dépenses rémunération au réel'!$I236="","",'Dépenses rémunération au réel'!$I236)</f>
        <v/>
      </c>
      <c r="J236" s="131" t="str">
        <f>IF('Dépenses rémunération au réel'!$J236="","",'Dépenses rémunération au réel'!$J236)</f>
        <v/>
      </c>
      <c r="K236" s="181" t="str">
        <f>IF('Dépenses rémunération au réel'!$K236="","",'Dépenses rémunération au réel'!$K236)</f>
        <v/>
      </c>
      <c r="L236" s="189" t="str">
        <f>IF('Dépenses rémunération au réel'!$L236="","",'Dépenses rémunération au réel'!$L236)</f>
        <v/>
      </c>
      <c r="M236" s="204" t="str">
        <f>IF('Dépenses rémunération au réel'!$M236=0,"",'Dépenses rémunération au réel'!$M236)</f>
        <v/>
      </c>
      <c r="N236" s="180"/>
      <c r="O236" s="323" t="str">
        <f t="shared" si="21"/>
        <v/>
      </c>
      <c r="P236" s="323" t="str">
        <f t="shared" si="22"/>
        <v/>
      </c>
      <c r="Q236" s="180"/>
      <c r="R236" s="325"/>
      <c r="S236" s="325"/>
      <c r="T236" s="132" t="str">
        <f t="shared" si="23"/>
        <v/>
      </c>
      <c r="U236" s="342"/>
      <c r="V236" s="182"/>
      <c r="W236" s="709" t="str">
        <f t="shared" si="19"/>
        <v/>
      </c>
      <c r="X236" s="198" t="str">
        <f t="shared" si="24"/>
        <v/>
      </c>
      <c r="Y236" s="710" t="str">
        <f>IF(AND(OR(N236="KO",M236&lt;&gt;""),OR(N236="",O236="",P236="")),Listes!$A$68,IF(AND(M236&lt;T236,V236=""),Listes!$A$70,IF(AND(M236&lt;&gt;"",T236&lt;M236,U236=""),Listes!$A$72,IF(AND(Z236="",OR(N236&lt;&gt;"",O236&lt;&gt;"",P236&lt;&gt;"",Q236&lt;&gt;"",R236&lt;&gt;"",S236&lt;&gt;"")),Listes!$A$73,""))))</f>
        <v/>
      </c>
      <c r="Z236" s="277"/>
      <c r="AA236" s="146">
        <f t="shared" si="20"/>
        <v>0</v>
      </c>
    </row>
    <row r="237" spans="1:27" ht="16.149999999999999" customHeight="1" x14ac:dyDescent="0.25">
      <c r="A237" s="121">
        <v>231</v>
      </c>
      <c r="B237" s="195" t="str">
        <f>IF('Dépenses rémunération au réel'!$B237="","",'Dépenses rémunération au réel'!$B237)</f>
        <v/>
      </c>
      <c r="C237" s="195" t="str">
        <f>IF('Dépenses rémunération au réel'!$C237="","",'Dépenses rémunération au réel'!$C237)</f>
        <v/>
      </c>
      <c r="D237" s="196" t="str">
        <f>IF('Dépenses rémunération au réel'!$D237="","",'Dépenses rémunération au réel'!$D237)</f>
        <v/>
      </c>
      <c r="E237" s="118" t="str">
        <f>IF('Dépenses rémunération au réel'!$E237="","",'Dépenses rémunération au réel'!$E237)</f>
        <v/>
      </c>
      <c r="F237" s="118" t="str">
        <f>IF('Dépenses rémunération au réel'!$F237="","",'Dépenses rémunération au réel'!$F237)</f>
        <v/>
      </c>
      <c r="G237" s="118" t="str">
        <f>IF('Dépenses rémunération au réel'!$G237="","",'Dépenses rémunération au réel'!$G237)</f>
        <v/>
      </c>
      <c r="H237" s="282" t="str">
        <f>IF('Dépenses rémunération au réel'!$H237="","",'Dépenses rémunération au réel'!$H237)</f>
        <v/>
      </c>
      <c r="I237" s="282" t="str">
        <f>IF('Dépenses rémunération au réel'!$I237="","",'Dépenses rémunération au réel'!$I237)</f>
        <v/>
      </c>
      <c r="J237" s="131" t="str">
        <f>IF('Dépenses rémunération au réel'!$J237="","",'Dépenses rémunération au réel'!$J237)</f>
        <v/>
      </c>
      <c r="K237" s="181" t="str">
        <f>IF('Dépenses rémunération au réel'!$K237="","",'Dépenses rémunération au réel'!$K237)</f>
        <v/>
      </c>
      <c r="L237" s="189" t="str">
        <f>IF('Dépenses rémunération au réel'!$L237="","",'Dépenses rémunération au réel'!$L237)</f>
        <v/>
      </c>
      <c r="M237" s="204" t="str">
        <f>IF('Dépenses rémunération au réel'!$M237=0,"",'Dépenses rémunération au réel'!$M237)</f>
        <v/>
      </c>
      <c r="N237" s="180"/>
      <c r="O237" s="323" t="str">
        <f t="shared" si="21"/>
        <v/>
      </c>
      <c r="P237" s="323" t="str">
        <f t="shared" si="22"/>
        <v/>
      </c>
      <c r="Q237" s="180"/>
      <c r="R237" s="325"/>
      <c r="S237" s="325"/>
      <c r="T237" s="132" t="str">
        <f t="shared" si="23"/>
        <v/>
      </c>
      <c r="U237" s="342"/>
      <c r="V237" s="182"/>
      <c r="W237" s="709" t="str">
        <f t="shared" si="19"/>
        <v/>
      </c>
      <c r="X237" s="198" t="str">
        <f t="shared" si="24"/>
        <v/>
      </c>
      <c r="Y237" s="710" t="str">
        <f>IF(AND(OR(N237="KO",M237&lt;&gt;""),OR(N237="",O237="",P237="")),Listes!$A$68,IF(AND(M237&lt;T237,V237=""),Listes!$A$70,IF(AND(M237&lt;&gt;"",T237&lt;M237,U237=""),Listes!$A$72,IF(AND(Z237="",OR(N237&lt;&gt;"",O237&lt;&gt;"",P237&lt;&gt;"",Q237&lt;&gt;"",R237&lt;&gt;"",S237&lt;&gt;"")),Listes!$A$73,""))))</f>
        <v/>
      </c>
      <c r="Z237" s="277"/>
      <c r="AA237" s="146">
        <f t="shared" si="20"/>
        <v>0</v>
      </c>
    </row>
    <row r="238" spans="1:27" ht="16.149999999999999" customHeight="1" x14ac:dyDescent="0.25">
      <c r="A238" s="121">
        <v>232</v>
      </c>
      <c r="B238" s="195" t="str">
        <f>IF('Dépenses rémunération au réel'!$B238="","",'Dépenses rémunération au réel'!$B238)</f>
        <v/>
      </c>
      <c r="C238" s="195" t="str">
        <f>IF('Dépenses rémunération au réel'!$C238="","",'Dépenses rémunération au réel'!$C238)</f>
        <v/>
      </c>
      <c r="D238" s="196" t="str">
        <f>IF('Dépenses rémunération au réel'!$D238="","",'Dépenses rémunération au réel'!$D238)</f>
        <v/>
      </c>
      <c r="E238" s="118" t="str">
        <f>IF('Dépenses rémunération au réel'!$E238="","",'Dépenses rémunération au réel'!$E238)</f>
        <v/>
      </c>
      <c r="F238" s="118" t="str">
        <f>IF('Dépenses rémunération au réel'!$F238="","",'Dépenses rémunération au réel'!$F238)</f>
        <v/>
      </c>
      <c r="G238" s="118" t="str">
        <f>IF('Dépenses rémunération au réel'!$G238="","",'Dépenses rémunération au réel'!$G238)</f>
        <v/>
      </c>
      <c r="H238" s="282" t="str">
        <f>IF('Dépenses rémunération au réel'!$H238="","",'Dépenses rémunération au réel'!$H238)</f>
        <v/>
      </c>
      <c r="I238" s="282" t="str">
        <f>IF('Dépenses rémunération au réel'!$I238="","",'Dépenses rémunération au réel'!$I238)</f>
        <v/>
      </c>
      <c r="J238" s="131" t="str">
        <f>IF('Dépenses rémunération au réel'!$J238="","",'Dépenses rémunération au réel'!$J238)</f>
        <v/>
      </c>
      <c r="K238" s="181" t="str">
        <f>IF('Dépenses rémunération au réel'!$K238="","",'Dépenses rémunération au réel'!$K238)</f>
        <v/>
      </c>
      <c r="L238" s="189" t="str">
        <f>IF('Dépenses rémunération au réel'!$L238="","",'Dépenses rémunération au réel'!$L238)</f>
        <v/>
      </c>
      <c r="M238" s="204" t="str">
        <f>IF('Dépenses rémunération au réel'!$M238=0,"",'Dépenses rémunération au réel'!$M238)</f>
        <v/>
      </c>
      <c r="N238" s="180"/>
      <c r="O238" s="323" t="str">
        <f t="shared" si="21"/>
        <v/>
      </c>
      <c r="P238" s="323" t="str">
        <f t="shared" si="22"/>
        <v/>
      </c>
      <c r="Q238" s="180"/>
      <c r="R238" s="325"/>
      <c r="S238" s="325"/>
      <c r="T238" s="132" t="str">
        <f t="shared" si="23"/>
        <v/>
      </c>
      <c r="U238" s="342"/>
      <c r="V238" s="182"/>
      <c r="W238" s="709" t="str">
        <f t="shared" si="19"/>
        <v/>
      </c>
      <c r="X238" s="198" t="str">
        <f t="shared" si="24"/>
        <v/>
      </c>
      <c r="Y238" s="710" t="str">
        <f>IF(AND(OR(N238="KO",M238&lt;&gt;""),OR(N238="",O238="",P238="")),Listes!$A$68,IF(AND(M238&lt;T238,V238=""),Listes!$A$70,IF(AND(M238&lt;&gt;"",T238&lt;M238,U238=""),Listes!$A$72,IF(AND(Z238="",OR(N238&lt;&gt;"",O238&lt;&gt;"",P238&lt;&gt;"",Q238&lt;&gt;"",R238&lt;&gt;"",S238&lt;&gt;"")),Listes!$A$73,""))))</f>
        <v/>
      </c>
      <c r="Z238" s="277"/>
      <c r="AA238" s="146">
        <f t="shared" si="20"/>
        <v>0</v>
      </c>
    </row>
    <row r="239" spans="1:27" ht="16.149999999999999" customHeight="1" x14ac:dyDescent="0.25">
      <c r="A239" s="121">
        <v>233</v>
      </c>
      <c r="B239" s="195" t="str">
        <f>IF('Dépenses rémunération au réel'!$B239="","",'Dépenses rémunération au réel'!$B239)</f>
        <v/>
      </c>
      <c r="C239" s="195" t="str">
        <f>IF('Dépenses rémunération au réel'!$C239="","",'Dépenses rémunération au réel'!$C239)</f>
        <v/>
      </c>
      <c r="D239" s="196" t="str">
        <f>IF('Dépenses rémunération au réel'!$D239="","",'Dépenses rémunération au réel'!$D239)</f>
        <v/>
      </c>
      <c r="E239" s="118" t="str">
        <f>IF('Dépenses rémunération au réel'!$E239="","",'Dépenses rémunération au réel'!$E239)</f>
        <v/>
      </c>
      <c r="F239" s="118" t="str">
        <f>IF('Dépenses rémunération au réel'!$F239="","",'Dépenses rémunération au réel'!$F239)</f>
        <v/>
      </c>
      <c r="G239" s="118" t="str">
        <f>IF('Dépenses rémunération au réel'!$G239="","",'Dépenses rémunération au réel'!$G239)</f>
        <v/>
      </c>
      <c r="H239" s="282" t="str">
        <f>IF('Dépenses rémunération au réel'!$H239="","",'Dépenses rémunération au réel'!$H239)</f>
        <v/>
      </c>
      <c r="I239" s="282" t="str">
        <f>IF('Dépenses rémunération au réel'!$I239="","",'Dépenses rémunération au réel'!$I239)</f>
        <v/>
      </c>
      <c r="J239" s="131" t="str">
        <f>IF('Dépenses rémunération au réel'!$J239="","",'Dépenses rémunération au réel'!$J239)</f>
        <v/>
      </c>
      <c r="K239" s="181" t="str">
        <f>IF('Dépenses rémunération au réel'!$K239="","",'Dépenses rémunération au réel'!$K239)</f>
        <v/>
      </c>
      <c r="L239" s="189" t="str">
        <f>IF('Dépenses rémunération au réel'!$L239="","",'Dépenses rémunération au réel'!$L239)</f>
        <v/>
      </c>
      <c r="M239" s="204" t="str">
        <f>IF('Dépenses rémunération au réel'!$M239=0,"",'Dépenses rémunération au réel'!$M239)</f>
        <v/>
      </c>
      <c r="N239" s="180"/>
      <c r="O239" s="323" t="str">
        <f t="shared" si="21"/>
        <v/>
      </c>
      <c r="P239" s="323" t="str">
        <f t="shared" si="22"/>
        <v/>
      </c>
      <c r="Q239" s="180"/>
      <c r="R239" s="325"/>
      <c r="S239" s="325"/>
      <c r="T239" s="132" t="str">
        <f t="shared" si="23"/>
        <v/>
      </c>
      <c r="U239" s="342"/>
      <c r="V239" s="182"/>
      <c r="W239" s="709" t="str">
        <f t="shared" si="19"/>
        <v/>
      </c>
      <c r="X239" s="198" t="str">
        <f t="shared" si="24"/>
        <v/>
      </c>
      <c r="Y239" s="710" t="str">
        <f>IF(AND(OR(N239="KO",M239&lt;&gt;""),OR(N239="",O239="",P239="")),Listes!$A$68,IF(AND(M239&lt;T239,V239=""),Listes!$A$70,IF(AND(M239&lt;&gt;"",T239&lt;M239,U239=""),Listes!$A$72,IF(AND(Z239="",OR(N239&lt;&gt;"",O239&lt;&gt;"",P239&lt;&gt;"",Q239&lt;&gt;"",R239&lt;&gt;"",S239&lt;&gt;"")),Listes!$A$73,""))))</f>
        <v/>
      </c>
      <c r="Z239" s="277"/>
      <c r="AA239" s="146">
        <f t="shared" si="20"/>
        <v>0</v>
      </c>
    </row>
    <row r="240" spans="1:27" ht="16.149999999999999" customHeight="1" x14ac:dyDescent="0.25">
      <c r="A240" s="121">
        <v>234</v>
      </c>
      <c r="B240" s="195" t="str">
        <f>IF('Dépenses rémunération au réel'!$B240="","",'Dépenses rémunération au réel'!$B240)</f>
        <v/>
      </c>
      <c r="C240" s="195" t="str">
        <f>IF('Dépenses rémunération au réel'!$C240="","",'Dépenses rémunération au réel'!$C240)</f>
        <v/>
      </c>
      <c r="D240" s="196" t="str">
        <f>IF('Dépenses rémunération au réel'!$D240="","",'Dépenses rémunération au réel'!$D240)</f>
        <v/>
      </c>
      <c r="E240" s="118" t="str">
        <f>IF('Dépenses rémunération au réel'!$E240="","",'Dépenses rémunération au réel'!$E240)</f>
        <v/>
      </c>
      <c r="F240" s="118" t="str">
        <f>IF('Dépenses rémunération au réel'!$F240="","",'Dépenses rémunération au réel'!$F240)</f>
        <v/>
      </c>
      <c r="G240" s="118" t="str">
        <f>IF('Dépenses rémunération au réel'!$G240="","",'Dépenses rémunération au réel'!$G240)</f>
        <v/>
      </c>
      <c r="H240" s="282" t="str">
        <f>IF('Dépenses rémunération au réel'!$H240="","",'Dépenses rémunération au réel'!$H240)</f>
        <v/>
      </c>
      <c r="I240" s="282" t="str">
        <f>IF('Dépenses rémunération au réel'!$I240="","",'Dépenses rémunération au réel'!$I240)</f>
        <v/>
      </c>
      <c r="J240" s="131" t="str">
        <f>IF('Dépenses rémunération au réel'!$J240="","",'Dépenses rémunération au réel'!$J240)</f>
        <v/>
      </c>
      <c r="K240" s="181" t="str">
        <f>IF('Dépenses rémunération au réel'!$K240="","",'Dépenses rémunération au réel'!$K240)</f>
        <v/>
      </c>
      <c r="L240" s="189" t="str">
        <f>IF('Dépenses rémunération au réel'!$L240="","",'Dépenses rémunération au réel'!$L240)</f>
        <v/>
      </c>
      <c r="M240" s="204" t="str">
        <f>IF('Dépenses rémunération au réel'!$M240=0,"",'Dépenses rémunération au réel'!$M240)</f>
        <v/>
      </c>
      <c r="N240" s="180"/>
      <c r="O240" s="323" t="str">
        <f t="shared" si="21"/>
        <v/>
      </c>
      <c r="P240" s="323" t="str">
        <f t="shared" si="22"/>
        <v/>
      </c>
      <c r="Q240" s="180"/>
      <c r="R240" s="325"/>
      <c r="S240" s="325"/>
      <c r="T240" s="132" t="str">
        <f t="shared" si="23"/>
        <v/>
      </c>
      <c r="U240" s="342"/>
      <c r="V240" s="182"/>
      <c r="W240" s="709" t="str">
        <f t="shared" si="19"/>
        <v/>
      </c>
      <c r="X240" s="198" t="str">
        <f t="shared" si="24"/>
        <v/>
      </c>
      <c r="Y240" s="710" t="str">
        <f>IF(AND(OR(N240="KO",M240&lt;&gt;""),OR(N240="",O240="",P240="")),Listes!$A$68,IF(AND(M240&lt;T240,V240=""),Listes!$A$70,IF(AND(M240&lt;&gt;"",T240&lt;M240,U240=""),Listes!$A$72,IF(AND(Z240="",OR(N240&lt;&gt;"",O240&lt;&gt;"",P240&lt;&gt;"",Q240&lt;&gt;"",R240&lt;&gt;"",S240&lt;&gt;"")),Listes!$A$73,""))))</f>
        <v/>
      </c>
      <c r="Z240" s="277"/>
      <c r="AA240" s="146">
        <f t="shared" si="20"/>
        <v>0</v>
      </c>
    </row>
    <row r="241" spans="1:27" ht="16.149999999999999" customHeight="1" x14ac:dyDescent="0.25">
      <c r="A241" s="121">
        <v>235</v>
      </c>
      <c r="B241" s="195" t="str">
        <f>IF('Dépenses rémunération au réel'!$B241="","",'Dépenses rémunération au réel'!$B241)</f>
        <v/>
      </c>
      <c r="C241" s="195" t="str">
        <f>IF('Dépenses rémunération au réel'!$C241="","",'Dépenses rémunération au réel'!$C241)</f>
        <v/>
      </c>
      <c r="D241" s="196" t="str">
        <f>IF('Dépenses rémunération au réel'!$D241="","",'Dépenses rémunération au réel'!$D241)</f>
        <v/>
      </c>
      <c r="E241" s="118" t="str">
        <f>IF('Dépenses rémunération au réel'!$E241="","",'Dépenses rémunération au réel'!$E241)</f>
        <v/>
      </c>
      <c r="F241" s="118" t="str">
        <f>IF('Dépenses rémunération au réel'!$F241="","",'Dépenses rémunération au réel'!$F241)</f>
        <v/>
      </c>
      <c r="G241" s="118" t="str">
        <f>IF('Dépenses rémunération au réel'!$G241="","",'Dépenses rémunération au réel'!$G241)</f>
        <v/>
      </c>
      <c r="H241" s="282" t="str">
        <f>IF('Dépenses rémunération au réel'!$H241="","",'Dépenses rémunération au réel'!$H241)</f>
        <v/>
      </c>
      <c r="I241" s="282" t="str">
        <f>IF('Dépenses rémunération au réel'!$I241="","",'Dépenses rémunération au réel'!$I241)</f>
        <v/>
      </c>
      <c r="J241" s="131" t="str">
        <f>IF('Dépenses rémunération au réel'!$J241="","",'Dépenses rémunération au réel'!$J241)</f>
        <v/>
      </c>
      <c r="K241" s="181" t="str">
        <f>IF('Dépenses rémunération au réel'!$K241="","",'Dépenses rémunération au réel'!$K241)</f>
        <v/>
      </c>
      <c r="L241" s="189" t="str">
        <f>IF('Dépenses rémunération au réel'!$L241="","",'Dépenses rémunération au réel'!$L241)</f>
        <v/>
      </c>
      <c r="M241" s="204" t="str">
        <f>IF('Dépenses rémunération au réel'!$M241=0,"",'Dépenses rémunération au réel'!$M241)</f>
        <v/>
      </c>
      <c r="N241" s="180"/>
      <c r="O241" s="323" t="str">
        <f t="shared" si="21"/>
        <v/>
      </c>
      <c r="P241" s="323" t="str">
        <f t="shared" si="22"/>
        <v/>
      </c>
      <c r="Q241" s="180"/>
      <c r="R241" s="325"/>
      <c r="S241" s="325"/>
      <c r="T241" s="132" t="str">
        <f t="shared" si="23"/>
        <v/>
      </c>
      <c r="U241" s="342"/>
      <c r="V241" s="182"/>
      <c r="W241" s="709" t="str">
        <f t="shared" si="19"/>
        <v/>
      </c>
      <c r="X241" s="198" t="str">
        <f t="shared" si="24"/>
        <v/>
      </c>
      <c r="Y241" s="710" t="str">
        <f>IF(AND(OR(N241="KO",M241&lt;&gt;""),OR(N241="",O241="",P241="")),Listes!$A$68,IF(AND(M241&lt;T241,V241=""),Listes!$A$70,IF(AND(M241&lt;&gt;"",T241&lt;M241,U241=""),Listes!$A$72,IF(AND(Z241="",OR(N241&lt;&gt;"",O241&lt;&gt;"",P241&lt;&gt;"",Q241&lt;&gt;"",R241&lt;&gt;"",S241&lt;&gt;"")),Listes!$A$73,""))))</f>
        <v/>
      </c>
      <c r="Z241" s="277"/>
      <c r="AA241" s="146">
        <f t="shared" si="20"/>
        <v>0</v>
      </c>
    </row>
    <row r="242" spans="1:27" ht="16.149999999999999" customHeight="1" x14ac:dyDescent="0.25">
      <c r="A242" s="121">
        <v>236</v>
      </c>
      <c r="B242" s="195" t="str">
        <f>IF('Dépenses rémunération au réel'!$B242="","",'Dépenses rémunération au réel'!$B242)</f>
        <v/>
      </c>
      <c r="C242" s="195" t="str">
        <f>IF('Dépenses rémunération au réel'!$C242="","",'Dépenses rémunération au réel'!$C242)</f>
        <v/>
      </c>
      <c r="D242" s="196" t="str">
        <f>IF('Dépenses rémunération au réel'!$D242="","",'Dépenses rémunération au réel'!$D242)</f>
        <v/>
      </c>
      <c r="E242" s="118" t="str">
        <f>IF('Dépenses rémunération au réel'!$E242="","",'Dépenses rémunération au réel'!$E242)</f>
        <v/>
      </c>
      <c r="F242" s="118" t="str">
        <f>IF('Dépenses rémunération au réel'!$F242="","",'Dépenses rémunération au réel'!$F242)</f>
        <v/>
      </c>
      <c r="G242" s="118" t="str">
        <f>IF('Dépenses rémunération au réel'!$G242="","",'Dépenses rémunération au réel'!$G242)</f>
        <v/>
      </c>
      <c r="H242" s="282" t="str">
        <f>IF('Dépenses rémunération au réel'!$H242="","",'Dépenses rémunération au réel'!$H242)</f>
        <v/>
      </c>
      <c r="I242" s="282" t="str">
        <f>IF('Dépenses rémunération au réel'!$I242="","",'Dépenses rémunération au réel'!$I242)</f>
        <v/>
      </c>
      <c r="J242" s="131" t="str">
        <f>IF('Dépenses rémunération au réel'!$J242="","",'Dépenses rémunération au réel'!$J242)</f>
        <v/>
      </c>
      <c r="K242" s="181" t="str">
        <f>IF('Dépenses rémunération au réel'!$K242="","",'Dépenses rémunération au réel'!$K242)</f>
        <v/>
      </c>
      <c r="L242" s="189" t="str">
        <f>IF('Dépenses rémunération au réel'!$L242="","",'Dépenses rémunération au réel'!$L242)</f>
        <v/>
      </c>
      <c r="M242" s="204" t="str">
        <f>IF('Dépenses rémunération au réel'!$M242=0,"",'Dépenses rémunération au réel'!$M242)</f>
        <v/>
      </c>
      <c r="N242" s="180"/>
      <c r="O242" s="323" t="str">
        <f t="shared" si="21"/>
        <v/>
      </c>
      <c r="P242" s="323" t="str">
        <f t="shared" si="22"/>
        <v/>
      </c>
      <c r="Q242" s="180"/>
      <c r="R242" s="325"/>
      <c r="S242" s="325"/>
      <c r="T242" s="132" t="str">
        <f t="shared" si="23"/>
        <v/>
      </c>
      <c r="U242" s="342"/>
      <c r="V242" s="182"/>
      <c r="W242" s="709" t="str">
        <f t="shared" si="19"/>
        <v/>
      </c>
      <c r="X242" s="198" t="str">
        <f t="shared" si="24"/>
        <v/>
      </c>
      <c r="Y242" s="710" t="str">
        <f>IF(AND(OR(N242="KO",M242&lt;&gt;""),OR(N242="",O242="",P242="")),Listes!$A$68,IF(AND(M242&lt;T242,V242=""),Listes!$A$70,IF(AND(M242&lt;&gt;"",T242&lt;M242,U242=""),Listes!$A$72,IF(AND(Z242="",OR(N242&lt;&gt;"",O242&lt;&gt;"",P242&lt;&gt;"",Q242&lt;&gt;"",R242&lt;&gt;"",S242&lt;&gt;"")),Listes!$A$73,""))))</f>
        <v/>
      </c>
      <c r="Z242" s="277"/>
      <c r="AA242" s="146">
        <f t="shared" si="20"/>
        <v>0</v>
      </c>
    </row>
    <row r="243" spans="1:27" ht="16.149999999999999" customHeight="1" x14ac:dyDescent="0.25">
      <c r="A243" s="121">
        <v>237</v>
      </c>
      <c r="B243" s="195" t="str">
        <f>IF('Dépenses rémunération au réel'!$B243="","",'Dépenses rémunération au réel'!$B243)</f>
        <v/>
      </c>
      <c r="C243" s="195" t="str">
        <f>IF('Dépenses rémunération au réel'!$C243="","",'Dépenses rémunération au réel'!$C243)</f>
        <v/>
      </c>
      <c r="D243" s="196" t="str">
        <f>IF('Dépenses rémunération au réel'!$D243="","",'Dépenses rémunération au réel'!$D243)</f>
        <v/>
      </c>
      <c r="E243" s="118" t="str">
        <f>IF('Dépenses rémunération au réel'!$E243="","",'Dépenses rémunération au réel'!$E243)</f>
        <v/>
      </c>
      <c r="F243" s="118" t="str">
        <f>IF('Dépenses rémunération au réel'!$F243="","",'Dépenses rémunération au réel'!$F243)</f>
        <v/>
      </c>
      <c r="G243" s="118" t="str">
        <f>IF('Dépenses rémunération au réel'!$G243="","",'Dépenses rémunération au réel'!$G243)</f>
        <v/>
      </c>
      <c r="H243" s="282" t="str">
        <f>IF('Dépenses rémunération au réel'!$H243="","",'Dépenses rémunération au réel'!$H243)</f>
        <v/>
      </c>
      <c r="I243" s="282" t="str">
        <f>IF('Dépenses rémunération au réel'!$I243="","",'Dépenses rémunération au réel'!$I243)</f>
        <v/>
      </c>
      <c r="J243" s="131" t="str">
        <f>IF('Dépenses rémunération au réel'!$J243="","",'Dépenses rémunération au réel'!$J243)</f>
        <v/>
      </c>
      <c r="K243" s="181" t="str">
        <f>IF('Dépenses rémunération au réel'!$K243="","",'Dépenses rémunération au réel'!$K243)</f>
        <v/>
      </c>
      <c r="L243" s="189" t="str">
        <f>IF('Dépenses rémunération au réel'!$L243="","",'Dépenses rémunération au réel'!$L243)</f>
        <v/>
      </c>
      <c r="M243" s="204" t="str">
        <f>IF('Dépenses rémunération au réel'!$M243=0,"",'Dépenses rémunération au réel'!$M243)</f>
        <v/>
      </c>
      <c r="N243" s="180"/>
      <c r="O243" s="323" t="str">
        <f t="shared" si="21"/>
        <v/>
      </c>
      <c r="P243" s="323" t="str">
        <f t="shared" si="22"/>
        <v/>
      </c>
      <c r="Q243" s="180"/>
      <c r="R243" s="325"/>
      <c r="S243" s="325"/>
      <c r="T243" s="132" t="str">
        <f t="shared" si="23"/>
        <v/>
      </c>
      <c r="U243" s="342"/>
      <c r="V243" s="182"/>
      <c r="W243" s="709" t="str">
        <f t="shared" si="19"/>
        <v/>
      </c>
      <c r="X243" s="198" t="str">
        <f t="shared" si="24"/>
        <v/>
      </c>
      <c r="Y243" s="710" t="str">
        <f>IF(AND(OR(N243="KO",M243&lt;&gt;""),OR(N243="",O243="",P243="")),Listes!$A$68,IF(AND(M243&lt;T243,V243=""),Listes!$A$70,IF(AND(M243&lt;&gt;"",T243&lt;M243,U243=""),Listes!$A$72,IF(AND(Z243="",OR(N243&lt;&gt;"",O243&lt;&gt;"",P243&lt;&gt;"",Q243&lt;&gt;"",R243&lt;&gt;"",S243&lt;&gt;"")),Listes!$A$73,""))))</f>
        <v/>
      </c>
      <c r="Z243" s="277"/>
      <c r="AA243" s="146">
        <f t="shared" si="20"/>
        <v>0</v>
      </c>
    </row>
    <row r="244" spans="1:27" ht="16.149999999999999" customHeight="1" x14ac:dyDescent="0.25">
      <c r="A244" s="121">
        <v>238</v>
      </c>
      <c r="B244" s="195" t="str">
        <f>IF('Dépenses rémunération au réel'!$B244="","",'Dépenses rémunération au réel'!$B244)</f>
        <v/>
      </c>
      <c r="C244" s="195" t="str">
        <f>IF('Dépenses rémunération au réel'!$C244="","",'Dépenses rémunération au réel'!$C244)</f>
        <v/>
      </c>
      <c r="D244" s="196" t="str">
        <f>IF('Dépenses rémunération au réel'!$D244="","",'Dépenses rémunération au réel'!$D244)</f>
        <v/>
      </c>
      <c r="E244" s="118" t="str">
        <f>IF('Dépenses rémunération au réel'!$E244="","",'Dépenses rémunération au réel'!$E244)</f>
        <v/>
      </c>
      <c r="F244" s="118" t="str">
        <f>IF('Dépenses rémunération au réel'!$F244="","",'Dépenses rémunération au réel'!$F244)</f>
        <v/>
      </c>
      <c r="G244" s="118" t="str">
        <f>IF('Dépenses rémunération au réel'!$G244="","",'Dépenses rémunération au réel'!$G244)</f>
        <v/>
      </c>
      <c r="H244" s="282" t="str">
        <f>IF('Dépenses rémunération au réel'!$H244="","",'Dépenses rémunération au réel'!$H244)</f>
        <v/>
      </c>
      <c r="I244" s="282" t="str">
        <f>IF('Dépenses rémunération au réel'!$I244="","",'Dépenses rémunération au réel'!$I244)</f>
        <v/>
      </c>
      <c r="J244" s="131" t="str">
        <f>IF('Dépenses rémunération au réel'!$J244="","",'Dépenses rémunération au réel'!$J244)</f>
        <v/>
      </c>
      <c r="K244" s="181" t="str">
        <f>IF('Dépenses rémunération au réel'!$K244="","",'Dépenses rémunération au réel'!$K244)</f>
        <v/>
      </c>
      <c r="L244" s="189" t="str">
        <f>IF('Dépenses rémunération au réel'!$L244="","",'Dépenses rémunération au réel'!$L244)</f>
        <v/>
      </c>
      <c r="M244" s="204" t="str">
        <f>IF('Dépenses rémunération au réel'!$M244=0,"",'Dépenses rémunération au réel'!$M244)</f>
        <v/>
      </c>
      <c r="N244" s="180"/>
      <c r="O244" s="323" t="str">
        <f t="shared" si="21"/>
        <v/>
      </c>
      <c r="P244" s="323" t="str">
        <f t="shared" si="22"/>
        <v/>
      </c>
      <c r="Q244" s="180"/>
      <c r="R244" s="325"/>
      <c r="S244" s="325"/>
      <c r="T244" s="132" t="str">
        <f t="shared" si="23"/>
        <v/>
      </c>
      <c r="U244" s="342"/>
      <c r="V244" s="182"/>
      <c r="W244" s="709" t="str">
        <f t="shared" si="19"/>
        <v/>
      </c>
      <c r="X244" s="198" t="str">
        <f t="shared" si="24"/>
        <v/>
      </c>
      <c r="Y244" s="710" t="str">
        <f>IF(AND(OR(N244="KO",M244&lt;&gt;""),OR(N244="",O244="",P244="")),Listes!$A$68,IF(AND(M244&lt;T244,V244=""),Listes!$A$70,IF(AND(M244&lt;&gt;"",T244&lt;M244,U244=""),Listes!$A$72,IF(AND(Z244="",OR(N244&lt;&gt;"",O244&lt;&gt;"",P244&lt;&gt;"",Q244&lt;&gt;"",R244&lt;&gt;"",S244&lt;&gt;"")),Listes!$A$73,""))))</f>
        <v/>
      </c>
      <c r="Z244" s="277"/>
      <c r="AA244" s="146">
        <f t="shared" si="20"/>
        <v>0</v>
      </c>
    </row>
    <row r="245" spans="1:27" ht="16.149999999999999" customHeight="1" x14ac:dyDescent="0.25">
      <c r="A245" s="121">
        <v>239</v>
      </c>
      <c r="B245" s="195" t="str">
        <f>IF('Dépenses rémunération au réel'!$B245="","",'Dépenses rémunération au réel'!$B245)</f>
        <v/>
      </c>
      <c r="C245" s="195" t="str">
        <f>IF('Dépenses rémunération au réel'!$C245="","",'Dépenses rémunération au réel'!$C245)</f>
        <v/>
      </c>
      <c r="D245" s="196" t="str">
        <f>IF('Dépenses rémunération au réel'!$D245="","",'Dépenses rémunération au réel'!$D245)</f>
        <v/>
      </c>
      <c r="E245" s="118" t="str">
        <f>IF('Dépenses rémunération au réel'!$E245="","",'Dépenses rémunération au réel'!$E245)</f>
        <v/>
      </c>
      <c r="F245" s="118" t="str">
        <f>IF('Dépenses rémunération au réel'!$F245="","",'Dépenses rémunération au réel'!$F245)</f>
        <v/>
      </c>
      <c r="G245" s="118" t="str">
        <f>IF('Dépenses rémunération au réel'!$G245="","",'Dépenses rémunération au réel'!$G245)</f>
        <v/>
      </c>
      <c r="H245" s="282" t="str">
        <f>IF('Dépenses rémunération au réel'!$H245="","",'Dépenses rémunération au réel'!$H245)</f>
        <v/>
      </c>
      <c r="I245" s="282" t="str">
        <f>IF('Dépenses rémunération au réel'!$I245="","",'Dépenses rémunération au réel'!$I245)</f>
        <v/>
      </c>
      <c r="J245" s="131" t="str">
        <f>IF('Dépenses rémunération au réel'!$J245="","",'Dépenses rémunération au réel'!$J245)</f>
        <v/>
      </c>
      <c r="K245" s="181" t="str">
        <f>IF('Dépenses rémunération au réel'!$K245="","",'Dépenses rémunération au réel'!$K245)</f>
        <v/>
      </c>
      <c r="L245" s="189" t="str">
        <f>IF('Dépenses rémunération au réel'!$L245="","",'Dépenses rémunération au réel'!$L245)</f>
        <v/>
      </c>
      <c r="M245" s="204" t="str">
        <f>IF('Dépenses rémunération au réel'!$M245=0,"",'Dépenses rémunération au réel'!$M245)</f>
        <v/>
      </c>
      <c r="N245" s="180"/>
      <c r="O245" s="323" t="str">
        <f t="shared" si="21"/>
        <v/>
      </c>
      <c r="P245" s="323" t="str">
        <f t="shared" si="22"/>
        <v/>
      </c>
      <c r="Q245" s="180"/>
      <c r="R245" s="325"/>
      <c r="S245" s="325"/>
      <c r="T245" s="132" t="str">
        <f t="shared" si="23"/>
        <v/>
      </c>
      <c r="U245" s="342"/>
      <c r="V245" s="182"/>
      <c r="W245" s="709" t="str">
        <f t="shared" si="19"/>
        <v/>
      </c>
      <c r="X245" s="198" t="str">
        <f t="shared" si="24"/>
        <v/>
      </c>
      <c r="Y245" s="710" t="str">
        <f>IF(AND(OR(N245="KO",M245&lt;&gt;""),OR(N245="",O245="",P245="")),Listes!$A$68,IF(AND(M245&lt;T245,V245=""),Listes!$A$70,IF(AND(M245&lt;&gt;"",T245&lt;M245,U245=""),Listes!$A$72,IF(AND(Z245="",OR(N245&lt;&gt;"",O245&lt;&gt;"",P245&lt;&gt;"",Q245&lt;&gt;"",R245&lt;&gt;"",S245&lt;&gt;"")),Listes!$A$73,""))))</f>
        <v/>
      </c>
      <c r="Z245" s="277"/>
      <c r="AA245" s="146">
        <f t="shared" si="20"/>
        <v>0</v>
      </c>
    </row>
    <row r="246" spans="1:27" ht="16.149999999999999" customHeight="1" x14ac:dyDescent="0.25">
      <c r="A246" s="121">
        <v>240</v>
      </c>
      <c r="B246" s="195" t="str">
        <f>IF('Dépenses rémunération au réel'!$B246="","",'Dépenses rémunération au réel'!$B246)</f>
        <v/>
      </c>
      <c r="C246" s="195" t="str">
        <f>IF('Dépenses rémunération au réel'!$C246="","",'Dépenses rémunération au réel'!$C246)</f>
        <v/>
      </c>
      <c r="D246" s="196" t="str">
        <f>IF('Dépenses rémunération au réel'!$D246="","",'Dépenses rémunération au réel'!$D246)</f>
        <v/>
      </c>
      <c r="E246" s="118" t="str">
        <f>IF('Dépenses rémunération au réel'!$E246="","",'Dépenses rémunération au réel'!$E246)</f>
        <v/>
      </c>
      <c r="F246" s="118" t="str">
        <f>IF('Dépenses rémunération au réel'!$F246="","",'Dépenses rémunération au réel'!$F246)</f>
        <v/>
      </c>
      <c r="G246" s="118" t="str">
        <f>IF('Dépenses rémunération au réel'!$G246="","",'Dépenses rémunération au réel'!$G246)</f>
        <v/>
      </c>
      <c r="H246" s="282" t="str">
        <f>IF('Dépenses rémunération au réel'!$H246="","",'Dépenses rémunération au réel'!$H246)</f>
        <v/>
      </c>
      <c r="I246" s="282" t="str">
        <f>IF('Dépenses rémunération au réel'!$I246="","",'Dépenses rémunération au réel'!$I246)</f>
        <v/>
      </c>
      <c r="J246" s="131" t="str">
        <f>IF('Dépenses rémunération au réel'!$J246="","",'Dépenses rémunération au réel'!$J246)</f>
        <v/>
      </c>
      <c r="K246" s="181" t="str">
        <f>IF('Dépenses rémunération au réel'!$K246="","",'Dépenses rémunération au réel'!$K246)</f>
        <v/>
      </c>
      <c r="L246" s="189" t="str">
        <f>IF('Dépenses rémunération au réel'!$L246="","",'Dépenses rémunération au réel'!$L246)</f>
        <v/>
      </c>
      <c r="M246" s="204" t="str">
        <f>IF('Dépenses rémunération au réel'!$M246=0,"",'Dépenses rémunération au réel'!$M246)</f>
        <v/>
      </c>
      <c r="N246" s="180"/>
      <c r="O246" s="323" t="str">
        <f t="shared" si="21"/>
        <v/>
      </c>
      <c r="P246" s="323" t="str">
        <f t="shared" si="22"/>
        <v/>
      </c>
      <c r="Q246" s="180"/>
      <c r="R246" s="325"/>
      <c r="S246" s="325"/>
      <c r="T246" s="132" t="str">
        <f t="shared" si="23"/>
        <v/>
      </c>
      <c r="U246" s="342"/>
      <c r="V246" s="182"/>
      <c r="W246" s="709" t="str">
        <f t="shared" si="19"/>
        <v/>
      </c>
      <c r="X246" s="198" t="str">
        <f t="shared" si="24"/>
        <v/>
      </c>
      <c r="Y246" s="710" t="str">
        <f>IF(AND(OR(N246="KO",M246&lt;&gt;""),OR(N246="",O246="",P246="")),Listes!$A$68,IF(AND(M246&lt;T246,V246=""),Listes!$A$70,IF(AND(M246&lt;&gt;"",T246&lt;M246,U246=""),Listes!$A$72,IF(AND(Z246="",OR(N246&lt;&gt;"",O246&lt;&gt;"",P246&lt;&gt;"",Q246&lt;&gt;"",R246&lt;&gt;"",S246&lt;&gt;"")),Listes!$A$73,""))))</f>
        <v/>
      </c>
      <c r="Z246" s="277"/>
      <c r="AA246" s="146">
        <f t="shared" si="20"/>
        <v>0</v>
      </c>
    </row>
    <row r="247" spans="1:27" ht="16.149999999999999" customHeight="1" x14ac:dyDescent="0.25">
      <c r="A247" s="121">
        <v>241</v>
      </c>
      <c r="B247" s="195" t="str">
        <f>IF('Dépenses rémunération au réel'!$B247="","",'Dépenses rémunération au réel'!$B247)</f>
        <v/>
      </c>
      <c r="C247" s="195" t="str">
        <f>IF('Dépenses rémunération au réel'!$C247="","",'Dépenses rémunération au réel'!$C247)</f>
        <v/>
      </c>
      <c r="D247" s="196" t="str">
        <f>IF('Dépenses rémunération au réel'!$D247="","",'Dépenses rémunération au réel'!$D247)</f>
        <v/>
      </c>
      <c r="E247" s="118" t="str">
        <f>IF('Dépenses rémunération au réel'!$E247="","",'Dépenses rémunération au réel'!$E247)</f>
        <v/>
      </c>
      <c r="F247" s="118" t="str">
        <f>IF('Dépenses rémunération au réel'!$F247="","",'Dépenses rémunération au réel'!$F247)</f>
        <v/>
      </c>
      <c r="G247" s="118" t="str">
        <f>IF('Dépenses rémunération au réel'!$G247="","",'Dépenses rémunération au réel'!$G247)</f>
        <v/>
      </c>
      <c r="H247" s="282" t="str">
        <f>IF('Dépenses rémunération au réel'!$H247="","",'Dépenses rémunération au réel'!$H247)</f>
        <v/>
      </c>
      <c r="I247" s="282" t="str">
        <f>IF('Dépenses rémunération au réel'!$I247="","",'Dépenses rémunération au réel'!$I247)</f>
        <v/>
      </c>
      <c r="J247" s="131" t="str">
        <f>IF('Dépenses rémunération au réel'!$J247="","",'Dépenses rémunération au réel'!$J247)</f>
        <v/>
      </c>
      <c r="K247" s="181" t="str">
        <f>IF('Dépenses rémunération au réel'!$K247="","",'Dépenses rémunération au réel'!$K247)</f>
        <v/>
      </c>
      <c r="L247" s="189" t="str">
        <f>IF('Dépenses rémunération au réel'!$L247="","",'Dépenses rémunération au réel'!$L247)</f>
        <v/>
      </c>
      <c r="M247" s="204" t="str">
        <f>IF('Dépenses rémunération au réel'!$M247=0,"",'Dépenses rémunération au réel'!$M247)</f>
        <v/>
      </c>
      <c r="N247" s="180"/>
      <c r="O247" s="323" t="str">
        <f t="shared" si="21"/>
        <v/>
      </c>
      <c r="P247" s="323" t="str">
        <f t="shared" si="22"/>
        <v/>
      </c>
      <c r="Q247" s="180"/>
      <c r="R247" s="325"/>
      <c r="S247" s="325"/>
      <c r="T247" s="132" t="str">
        <f t="shared" si="23"/>
        <v/>
      </c>
      <c r="U247" s="342"/>
      <c r="V247" s="182"/>
      <c r="W247" s="709" t="str">
        <f t="shared" si="19"/>
        <v/>
      </c>
      <c r="X247" s="198" t="str">
        <f t="shared" si="24"/>
        <v/>
      </c>
      <c r="Y247" s="710" t="str">
        <f>IF(AND(OR(N247="KO",M247&lt;&gt;""),OR(N247="",O247="",P247="")),Listes!$A$68,IF(AND(M247&lt;T247,V247=""),Listes!$A$70,IF(AND(M247&lt;&gt;"",T247&lt;M247,U247=""),Listes!$A$72,IF(AND(Z247="",OR(N247&lt;&gt;"",O247&lt;&gt;"",P247&lt;&gt;"",Q247&lt;&gt;"",R247&lt;&gt;"",S247&lt;&gt;"")),Listes!$A$73,""))))</f>
        <v/>
      </c>
      <c r="Z247" s="277"/>
      <c r="AA247" s="146">
        <f t="shared" si="20"/>
        <v>0</v>
      </c>
    </row>
    <row r="248" spans="1:27" ht="16.149999999999999" customHeight="1" x14ac:dyDescent="0.25">
      <c r="A248" s="121">
        <v>242</v>
      </c>
      <c r="B248" s="195" t="str">
        <f>IF('Dépenses rémunération au réel'!$B248="","",'Dépenses rémunération au réel'!$B248)</f>
        <v/>
      </c>
      <c r="C248" s="195" t="str">
        <f>IF('Dépenses rémunération au réel'!$C248="","",'Dépenses rémunération au réel'!$C248)</f>
        <v/>
      </c>
      <c r="D248" s="196" t="str">
        <f>IF('Dépenses rémunération au réel'!$D248="","",'Dépenses rémunération au réel'!$D248)</f>
        <v/>
      </c>
      <c r="E248" s="118" t="str">
        <f>IF('Dépenses rémunération au réel'!$E248="","",'Dépenses rémunération au réel'!$E248)</f>
        <v/>
      </c>
      <c r="F248" s="118" t="str">
        <f>IF('Dépenses rémunération au réel'!$F248="","",'Dépenses rémunération au réel'!$F248)</f>
        <v/>
      </c>
      <c r="G248" s="118" t="str">
        <f>IF('Dépenses rémunération au réel'!$G248="","",'Dépenses rémunération au réel'!$G248)</f>
        <v/>
      </c>
      <c r="H248" s="282" t="str">
        <f>IF('Dépenses rémunération au réel'!$H248="","",'Dépenses rémunération au réel'!$H248)</f>
        <v/>
      </c>
      <c r="I248" s="282" t="str">
        <f>IF('Dépenses rémunération au réel'!$I248="","",'Dépenses rémunération au réel'!$I248)</f>
        <v/>
      </c>
      <c r="J248" s="131" t="str">
        <f>IF('Dépenses rémunération au réel'!$J248="","",'Dépenses rémunération au réel'!$J248)</f>
        <v/>
      </c>
      <c r="K248" s="181" t="str">
        <f>IF('Dépenses rémunération au réel'!$K248="","",'Dépenses rémunération au réel'!$K248)</f>
        <v/>
      </c>
      <c r="L248" s="189" t="str">
        <f>IF('Dépenses rémunération au réel'!$L248="","",'Dépenses rémunération au réel'!$L248)</f>
        <v/>
      </c>
      <c r="M248" s="204" t="str">
        <f>IF('Dépenses rémunération au réel'!$M248=0,"",'Dépenses rémunération au réel'!$M248)</f>
        <v/>
      </c>
      <c r="N248" s="180"/>
      <c r="O248" s="323" t="str">
        <f t="shared" si="21"/>
        <v/>
      </c>
      <c r="P248" s="323" t="str">
        <f t="shared" si="22"/>
        <v/>
      </c>
      <c r="Q248" s="180"/>
      <c r="R248" s="325"/>
      <c r="S248" s="325"/>
      <c r="T248" s="132" t="str">
        <f t="shared" si="23"/>
        <v/>
      </c>
      <c r="U248" s="342"/>
      <c r="V248" s="182"/>
      <c r="W248" s="709" t="str">
        <f t="shared" si="19"/>
        <v/>
      </c>
      <c r="X248" s="198" t="str">
        <f t="shared" si="24"/>
        <v/>
      </c>
      <c r="Y248" s="710" t="str">
        <f>IF(AND(OR(N248="KO",M248&lt;&gt;""),OR(N248="",O248="",P248="")),Listes!$A$68,IF(AND(M248&lt;T248,V248=""),Listes!$A$70,IF(AND(M248&lt;&gt;"",T248&lt;M248,U248=""),Listes!$A$72,IF(AND(Z248="",OR(N248&lt;&gt;"",O248&lt;&gt;"",P248&lt;&gt;"",Q248&lt;&gt;"",R248&lt;&gt;"",S248&lt;&gt;"")),Listes!$A$73,""))))</f>
        <v/>
      </c>
      <c r="Z248" s="277"/>
      <c r="AA248" s="146">
        <f t="shared" si="20"/>
        <v>0</v>
      </c>
    </row>
    <row r="249" spans="1:27" ht="16.149999999999999" customHeight="1" x14ac:dyDescent="0.25">
      <c r="A249" s="121">
        <v>243</v>
      </c>
      <c r="B249" s="195" t="str">
        <f>IF('Dépenses rémunération au réel'!$B249="","",'Dépenses rémunération au réel'!$B249)</f>
        <v/>
      </c>
      <c r="C249" s="195" t="str">
        <f>IF('Dépenses rémunération au réel'!$C249="","",'Dépenses rémunération au réel'!$C249)</f>
        <v/>
      </c>
      <c r="D249" s="196" t="str">
        <f>IF('Dépenses rémunération au réel'!$D249="","",'Dépenses rémunération au réel'!$D249)</f>
        <v/>
      </c>
      <c r="E249" s="118" t="str">
        <f>IF('Dépenses rémunération au réel'!$E249="","",'Dépenses rémunération au réel'!$E249)</f>
        <v/>
      </c>
      <c r="F249" s="118" t="str">
        <f>IF('Dépenses rémunération au réel'!$F249="","",'Dépenses rémunération au réel'!$F249)</f>
        <v/>
      </c>
      <c r="G249" s="118" t="str">
        <f>IF('Dépenses rémunération au réel'!$G249="","",'Dépenses rémunération au réel'!$G249)</f>
        <v/>
      </c>
      <c r="H249" s="282" t="str">
        <f>IF('Dépenses rémunération au réel'!$H249="","",'Dépenses rémunération au réel'!$H249)</f>
        <v/>
      </c>
      <c r="I249" s="282" t="str">
        <f>IF('Dépenses rémunération au réel'!$I249="","",'Dépenses rémunération au réel'!$I249)</f>
        <v/>
      </c>
      <c r="J249" s="131" t="str">
        <f>IF('Dépenses rémunération au réel'!$J249="","",'Dépenses rémunération au réel'!$J249)</f>
        <v/>
      </c>
      <c r="K249" s="181" t="str">
        <f>IF('Dépenses rémunération au réel'!$K249="","",'Dépenses rémunération au réel'!$K249)</f>
        <v/>
      </c>
      <c r="L249" s="189" t="str">
        <f>IF('Dépenses rémunération au réel'!$L249="","",'Dépenses rémunération au réel'!$L249)</f>
        <v/>
      </c>
      <c r="M249" s="204" t="str">
        <f>IF('Dépenses rémunération au réel'!$M249=0,"",'Dépenses rémunération au réel'!$M249)</f>
        <v/>
      </c>
      <c r="N249" s="180"/>
      <c r="O249" s="323" t="str">
        <f t="shared" si="21"/>
        <v/>
      </c>
      <c r="P249" s="323" t="str">
        <f t="shared" si="22"/>
        <v/>
      </c>
      <c r="Q249" s="180"/>
      <c r="R249" s="325"/>
      <c r="S249" s="325"/>
      <c r="T249" s="132" t="str">
        <f t="shared" si="23"/>
        <v/>
      </c>
      <c r="U249" s="342"/>
      <c r="V249" s="182"/>
      <c r="W249" s="709" t="str">
        <f t="shared" si="19"/>
        <v/>
      </c>
      <c r="X249" s="198" t="str">
        <f t="shared" si="24"/>
        <v/>
      </c>
      <c r="Y249" s="710" t="str">
        <f>IF(AND(OR(N249="KO",M249&lt;&gt;""),OR(N249="",O249="",P249="")),Listes!$A$68,IF(AND(M249&lt;T249,V249=""),Listes!$A$70,IF(AND(M249&lt;&gt;"",T249&lt;M249,U249=""),Listes!$A$72,IF(AND(Z249="",OR(N249&lt;&gt;"",O249&lt;&gt;"",P249&lt;&gt;"",Q249&lt;&gt;"",R249&lt;&gt;"",S249&lt;&gt;"")),Listes!$A$73,""))))</f>
        <v/>
      </c>
      <c r="Z249" s="277"/>
      <c r="AA249" s="146">
        <f t="shared" si="20"/>
        <v>0</v>
      </c>
    </row>
    <row r="250" spans="1:27" ht="16.149999999999999" customHeight="1" x14ac:dyDescent="0.25">
      <c r="A250" s="121">
        <v>244</v>
      </c>
      <c r="B250" s="195" t="str">
        <f>IF('Dépenses rémunération au réel'!$B250="","",'Dépenses rémunération au réel'!$B250)</f>
        <v/>
      </c>
      <c r="C250" s="195" t="str">
        <f>IF('Dépenses rémunération au réel'!$C250="","",'Dépenses rémunération au réel'!$C250)</f>
        <v/>
      </c>
      <c r="D250" s="196" t="str">
        <f>IF('Dépenses rémunération au réel'!$D250="","",'Dépenses rémunération au réel'!$D250)</f>
        <v/>
      </c>
      <c r="E250" s="118" t="str">
        <f>IF('Dépenses rémunération au réel'!$E250="","",'Dépenses rémunération au réel'!$E250)</f>
        <v/>
      </c>
      <c r="F250" s="118" t="str">
        <f>IF('Dépenses rémunération au réel'!$F250="","",'Dépenses rémunération au réel'!$F250)</f>
        <v/>
      </c>
      <c r="G250" s="118" t="str">
        <f>IF('Dépenses rémunération au réel'!$G250="","",'Dépenses rémunération au réel'!$G250)</f>
        <v/>
      </c>
      <c r="H250" s="282" t="str">
        <f>IF('Dépenses rémunération au réel'!$H250="","",'Dépenses rémunération au réel'!$H250)</f>
        <v/>
      </c>
      <c r="I250" s="282" t="str">
        <f>IF('Dépenses rémunération au réel'!$I250="","",'Dépenses rémunération au réel'!$I250)</f>
        <v/>
      </c>
      <c r="J250" s="131" t="str">
        <f>IF('Dépenses rémunération au réel'!$J250="","",'Dépenses rémunération au réel'!$J250)</f>
        <v/>
      </c>
      <c r="K250" s="181" t="str">
        <f>IF('Dépenses rémunération au réel'!$K250="","",'Dépenses rémunération au réel'!$K250)</f>
        <v/>
      </c>
      <c r="L250" s="189" t="str">
        <f>IF('Dépenses rémunération au réel'!$L250="","",'Dépenses rémunération au réel'!$L250)</f>
        <v/>
      </c>
      <c r="M250" s="204" t="str">
        <f>IF('Dépenses rémunération au réel'!$M250=0,"",'Dépenses rémunération au réel'!$M250)</f>
        <v/>
      </c>
      <c r="N250" s="180"/>
      <c r="O250" s="323" t="str">
        <f t="shared" si="21"/>
        <v/>
      </c>
      <c r="P250" s="323" t="str">
        <f t="shared" si="22"/>
        <v/>
      </c>
      <c r="Q250" s="180"/>
      <c r="R250" s="325"/>
      <c r="S250" s="325"/>
      <c r="T250" s="132" t="str">
        <f t="shared" si="23"/>
        <v/>
      </c>
      <c r="U250" s="342"/>
      <c r="V250" s="182"/>
      <c r="W250" s="709" t="str">
        <f t="shared" si="19"/>
        <v/>
      </c>
      <c r="X250" s="198" t="str">
        <f t="shared" si="24"/>
        <v/>
      </c>
      <c r="Y250" s="710" t="str">
        <f>IF(AND(OR(N250="KO",M250&lt;&gt;""),OR(N250="",O250="",P250="")),Listes!$A$68,IF(AND(M250&lt;T250,V250=""),Listes!$A$70,IF(AND(M250&lt;&gt;"",T250&lt;M250,U250=""),Listes!$A$72,IF(AND(Z250="",OR(N250&lt;&gt;"",O250&lt;&gt;"",P250&lt;&gt;"",Q250&lt;&gt;"",R250&lt;&gt;"",S250&lt;&gt;"")),Listes!$A$73,""))))</f>
        <v/>
      </c>
      <c r="Z250" s="277"/>
      <c r="AA250" s="146">
        <f t="shared" si="20"/>
        <v>0</v>
      </c>
    </row>
    <row r="251" spans="1:27" ht="16.149999999999999" customHeight="1" x14ac:dyDescent="0.25">
      <c r="A251" s="121">
        <v>245</v>
      </c>
      <c r="B251" s="195" t="str">
        <f>IF('Dépenses rémunération au réel'!$B251="","",'Dépenses rémunération au réel'!$B251)</f>
        <v/>
      </c>
      <c r="C251" s="195" t="str">
        <f>IF('Dépenses rémunération au réel'!$C251="","",'Dépenses rémunération au réel'!$C251)</f>
        <v/>
      </c>
      <c r="D251" s="196" t="str">
        <f>IF('Dépenses rémunération au réel'!$D251="","",'Dépenses rémunération au réel'!$D251)</f>
        <v/>
      </c>
      <c r="E251" s="118" t="str">
        <f>IF('Dépenses rémunération au réel'!$E251="","",'Dépenses rémunération au réel'!$E251)</f>
        <v/>
      </c>
      <c r="F251" s="118" t="str">
        <f>IF('Dépenses rémunération au réel'!$F251="","",'Dépenses rémunération au réel'!$F251)</f>
        <v/>
      </c>
      <c r="G251" s="118" t="str">
        <f>IF('Dépenses rémunération au réel'!$G251="","",'Dépenses rémunération au réel'!$G251)</f>
        <v/>
      </c>
      <c r="H251" s="282" t="str">
        <f>IF('Dépenses rémunération au réel'!$H251="","",'Dépenses rémunération au réel'!$H251)</f>
        <v/>
      </c>
      <c r="I251" s="282" t="str">
        <f>IF('Dépenses rémunération au réel'!$I251="","",'Dépenses rémunération au réel'!$I251)</f>
        <v/>
      </c>
      <c r="J251" s="131" t="str">
        <f>IF('Dépenses rémunération au réel'!$J251="","",'Dépenses rémunération au réel'!$J251)</f>
        <v/>
      </c>
      <c r="K251" s="181" t="str">
        <f>IF('Dépenses rémunération au réel'!$K251="","",'Dépenses rémunération au réel'!$K251)</f>
        <v/>
      </c>
      <c r="L251" s="189" t="str">
        <f>IF('Dépenses rémunération au réel'!$L251="","",'Dépenses rémunération au réel'!$L251)</f>
        <v/>
      </c>
      <c r="M251" s="204" t="str">
        <f>IF('Dépenses rémunération au réel'!$M251=0,"",'Dépenses rémunération au réel'!$M251)</f>
        <v/>
      </c>
      <c r="N251" s="180"/>
      <c r="O251" s="323" t="str">
        <f t="shared" si="21"/>
        <v/>
      </c>
      <c r="P251" s="323" t="str">
        <f t="shared" si="22"/>
        <v/>
      </c>
      <c r="Q251" s="180"/>
      <c r="R251" s="325"/>
      <c r="S251" s="325"/>
      <c r="T251" s="132" t="str">
        <f t="shared" si="23"/>
        <v/>
      </c>
      <c r="U251" s="342"/>
      <c r="V251" s="182"/>
      <c r="W251" s="709" t="str">
        <f t="shared" si="19"/>
        <v/>
      </c>
      <c r="X251" s="198" t="str">
        <f t="shared" si="24"/>
        <v/>
      </c>
      <c r="Y251" s="710" t="str">
        <f>IF(AND(OR(N251="KO",M251&lt;&gt;""),OR(N251="",O251="",P251="")),Listes!$A$68,IF(AND(M251&lt;T251,V251=""),Listes!$A$70,IF(AND(M251&lt;&gt;"",T251&lt;M251,U251=""),Listes!$A$72,IF(AND(Z251="",OR(N251&lt;&gt;"",O251&lt;&gt;"",P251&lt;&gt;"",Q251&lt;&gt;"",R251&lt;&gt;"",S251&lt;&gt;"")),Listes!$A$73,""))))</f>
        <v/>
      </c>
      <c r="Z251" s="277"/>
      <c r="AA251" s="146">
        <f t="shared" si="20"/>
        <v>0</v>
      </c>
    </row>
    <row r="252" spans="1:27" ht="16.149999999999999" customHeight="1" x14ac:dyDescent="0.25">
      <c r="A252" s="121">
        <v>246</v>
      </c>
      <c r="B252" s="195" t="str">
        <f>IF('Dépenses rémunération au réel'!$B252="","",'Dépenses rémunération au réel'!$B252)</f>
        <v/>
      </c>
      <c r="C252" s="195" t="str">
        <f>IF('Dépenses rémunération au réel'!$C252="","",'Dépenses rémunération au réel'!$C252)</f>
        <v/>
      </c>
      <c r="D252" s="196" t="str">
        <f>IF('Dépenses rémunération au réel'!$D252="","",'Dépenses rémunération au réel'!$D252)</f>
        <v/>
      </c>
      <c r="E252" s="118" t="str">
        <f>IF('Dépenses rémunération au réel'!$E252="","",'Dépenses rémunération au réel'!$E252)</f>
        <v/>
      </c>
      <c r="F252" s="118" t="str">
        <f>IF('Dépenses rémunération au réel'!$F252="","",'Dépenses rémunération au réel'!$F252)</f>
        <v/>
      </c>
      <c r="G252" s="118" t="str">
        <f>IF('Dépenses rémunération au réel'!$G252="","",'Dépenses rémunération au réel'!$G252)</f>
        <v/>
      </c>
      <c r="H252" s="282" t="str">
        <f>IF('Dépenses rémunération au réel'!$H252="","",'Dépenses rémunération au réel'!$H252)</f>
        <v/>
      </c>
      <c r="I252" s="282" t="str">
        <f>IF('Dépenses rémunération au réel'!$I252="","",'Dépenses rémunération au réel'!$I252)</f>
        <v/>
      </c>
      <c r="J252" s="131" t="str">
        <f>IF('Dépenses rémunération au réel'!$J252="","",'Dépenses rémunération au réel'!$J252)</f>
        <v/>
      </c>
      <c r="K252" s="181" t="str">
        <f>IF('Dépenses rémunération au réel'!$K252="","",'Dépenses rémunération au réel'!$K252)</f>
        <v/>
      </c>
      <c r="L252" s="189" t="str">
        <f>IF('Dépenses rémunération au réel'!$L252="","",'Dépenses rémunération au réel'!$L252)</f>
        <v/>
      </c>
      <c r="M252" s="204" t="str">
        <f>IF('Dépenses rémunération au réel'!$M252=0,"",'Dépenses rémunération au réel'!$M252)</f>
        <v/>
      </c>
      <c r="N252" s="180"/>
      <c r="O252" s="323" t="str">
        <f t="shared" si="21"/>
        <v/>
      </c>
      <c r="P252" s="323" t="str">
        <f t="shared" si="22"/>
        <v/>
      </c>
      <c r="Q252" s="180"/>
      <c r="R252" s="325"/>
      <c r="S252" s="325"/>
      <c r="T252" s="132" t="str">
        <f t="shared" si="23"/>
        <v/>
      </c>
      <c r="U252" s="342"/>
      <c r="V252" s="182"/>
      <c r="W252" s="709" t="str">
        <f t="shared" si="19"/>
        <v/>
      </c>
      <c r="X252" s="198" t="str">
        <f t="shared" si="24"/>
        <v/>
      </c>
      <c r="Y252" s="710" t="str">
        <f>IF(AND(OR(N252="KO",M252&lt;&gt;""),OR(N252="",O252="",P252="")),Listes!$A$68,IF(AND(M252&lt;T252,V252=""),Listes!$A$70,IF(AND(M252&lt;&gt;"",T252&lt;M252,U252=""),Listes!$A$72,IF(AND(Z252="",OR(N252&lt;&gt;"",O252&lt;&gt;"",P252&lt;&gt;"",Q252&lt;&gt;"",R252&lt;&gt;"",S252&lt;&gt;"")),Listes!$A$73,""))))</f>
        <v/>
      </c>
      <c r="Z252" s="277"/>
      <c r="AA252" s="146">
        <f t="shared" si="20"/>
        <v>0</v>
      </c>
    </row>
    <row r="253" spans="1:27" ht="16.149999999999999" customHeight="1" x14ac:dyDescent="0.25">
      <c r="A253" s="121">
        <v>247</v>
      </c>
      <c r="B253" s="195" t="str">
        <f>IF('Dépenses rémunération au réel'!$B253="","",'Dépenses rémunération au réel'!$B253)</f>
        <v/>
      </c>
      <c r="C253" s="195" t="str">
        <f>IF('Dépenses rémunération au réel'!$C253="","",'Dépenses rémunération au réel'!$C253)</f>
        <v/>
      </c>
      <c r="D253" s="196" t="str">
        <f>IF('Dépenses rémunération au réel'!$D253="","",'Dépenses rémunération au réel'!$D253)</f>
        <v/>
      </c>
      <c r="E253" s="118" t="str">
        <f>IF('Dépenses rémunération au réel'!$E253="","",'Dépenses rémunération au réel'!$E253)</f>
        <v/>
      </c>
      <c r="F253" s="118" t="str">
        <f>IF('Dépenses rémunération au réel'!$F253="","",'Dépenses rémunération au réel'!$F253)</f>
        <v/>
      </c>
      <c r="G253" s="118" t="str">
        <f>IF('Dépenses rémunération au réel'!$G253="","",'Dépenses rémunération au réel'!$G253)</f>
        <v/>
      </c>
      <c r="H253" s="282" t="str">
        <f>IF('Dépenses rémunération au réel'!$H253="","",'Dépenses rémunération au réel'!$H253)</f>
        <v/>
      </c>
      <c r="I253" s="282" t="str">
        <f>IF('Dépenses rémunération au réel'!$I253="","",'Dépenses rémunération au réel'!$I253)</f>
        <v/>
      </c>
      <c r="J253" s="131" t="str">
        <f>IF('Dépenses rémunération au réel'!$J253="","",'Dépenses rémunération au réel'!$J253)</f>
        <v/>
      </c>
      <c r="K253" s="181" t="str">
        <f>IF('Dépenses rémunération au réel'!$K253="","",'Dépenses rémunération au réel'!$K253)</f>
        <v/>
      </c>
      <c r="L253" s="189" t="str">
        <f>IF('Dépenses rémunération au réel'!$L253="","",'Dépenses rémunération au réel'!$L253)</f>
        <v/>
      </c>
      <c r="M253" s="204" t="str">
        <f>IF('Dépenses rémunération au réel'!$M253=0,"",'Dépenses rémunération au réel'!$M253)</f>
        <v/>
      </c>
      <c r="N253" s="180"/>
      <c r="O253" s="323" t="str">
        <f t="shared" si="21"/>
        <v/>
      </c>
      <c r="P253" s="323" t="str">
        <f t="shared" si="22"/>
        <v/>
      </c>
      <c r="Q253" s="180"/>
      <c r="R253" s="325"/>
      <c r="S253" s="325"/>
      <c r="T253" s="132" t="str">
        <f t="shared" si="23"/>
        <v/>
      </c>
      <c r="U253" s="342"/>
      <c r="V253" s="182"/>
      <c r="W253" s="709" t="str">
        <f t="shared" si="19"/>
        <v/>
      </c>
      <c r="X253" s="198" t="str">
        <f t="shared" si="24"/>
        <v/>
      </c>
      <c r="Y253" s="710" t="str">
        <f>IF(AND(OR(N253="KO",M253&lt;&gt;""),OR(N253="",O253="",P253="")),Listes!$A$68,IF(AND(M253&lt;T253,V253=""),Listes!$A$70,IF(AND(M253&lt;&gt;"",T253&lt;M253,U253=""),Listes!$A$72,IF(AND(Z253="",OR(N253&lt;&gt;"",O253&lt;&gt;"",P253&lt;&gt;"",Q253&lt;&gt;"",R253&lt;&gt;"",S253&lt;&gt;"")),Listes!$A$73,""))))</f>
        <v/>
      </c>
      <c r="Z253" s="277"/>
      <c r="AA253" s="146">
        <f t="shared" si="20"/>
        <v>0</v>
      </c>
    </row>
    <row r="254" spans="1:27" ht="16.149999999999999" customHeight="1" x14ac:dyDescent="0.25">
      <c r="A254" s="121">
        <v>248</v>
      </c>
      <c r="B254" s="195" t="str">
        <f>IF('Dépenses rémunération au réel'!$B254="","",'Dépenses rémunération au réel'!$B254)</f>
        <v/>
      </c>
      <c r="C254" s="195" t="str">
        <f>IF('Dépenses rémunération au réel'!$C254="","",'Dépenses rémunération au réel'!$C254)</f>
        <v/>
      </c>
      <c r="D254" s="196" t="str">
        <f>IF('Dépenses rémunération au réel'!$D254="","",'Dépenses rémunération au réel'!$D254)</f>
        <v/>
      </c>
      <c r="E254" s="118" t="str">
        <f>IF('Dépenses rémunération au réel'!$E254="","",'Dépenses rémunération au réel'!$E254)</f>
        <v/>
      </c>
      <c r="F254" s="118" t="str">
        <f>IF('Dépenses rémunération au réel'!$F254="","",'Dépenses rémunération au réel'!$F254)</f>
        <v/>
      </c>
      <c r="G254" s="118" t="str">
        <f>IF('Dépenses rémunération au réel'!$G254="","",'Dépenses rémunération au réel'!$G254)</f>
        <v/>
      </c>
      <c r="H254" s="282" t="str">
        <f>IF('Dépenses rémunération au réel'!$H254="","",'Dépenses rémunération au réel'!$H254)</f>
        <v/>
      </c>
      <c r="I254" s="282" t="str">
        <f>IF('Dépenses rémunération au réel'!$I254="","",'Dépenses rémunération au réel'!$I254)</f>
        <v/>
      </c>
      <c r="J254" s="131" t="str">
        <f>IF('Dépenses rémunération au réel'!$J254="","",'Dépenses rémunération au réel'!$J254)</f>
        <v/>
      </c>
      <c r="K254" s="181" t="str">
        <f>IF('Dépenses rémunération au réel'!$K254="","",'Dépenses rémunération au réel'!$K254)</f>
        <v/>
      </c>
      <c r="L254" s="189" t="str">
        <f>IF('Dépenses rémunération au réel'!$L254="","",'Dépenses rémunération au réel'!$L254)</f>
        <v/>
      </c>
      <c r="M254" s="204" t="str">
        <f>IF('Dépenses rémunération au réel'!$M254=0,"",'Dépenses rémunération au réel'!$M254)</f>
        <v/>
      </c>
      <c r="N254" s="180"/>
      <c r="O254" s="323" t="str">
        <f t="shared" si="21"/>
        <v/>
      </c>
      <c r="P254" s="323" t="str">
        <f t="shared" si="22"/>
        <v/>
      </c>
      <c r="Q254" s="180"/>
      <c r="R254" s="325"/>
      <c r="S254" s="325"/>
      <c r="T254" s="132" t="str">
        <f t="shared" si="23"/>
        <v/>
      </c>
      <c r="U254" s="342"/>
      <c r="V254" s="182"/>
      <c r="W254" s="709" t="str">
        <f t="shared" si="19"/>
        <v/>
      </c>
      <c r="X254" s="198" t="str">
        <f t="shared" si="24"/>
        <v/>
      </c>
      <c r="Y254" s="710" t="str">
        <f>IF(AND(OR(N254="KO",M254&lt;&gt;""),OR(N254="",O254="",P254="")),Listes!$A$68,IF(AND(M254&lt;T254,V254=""),Listes!$A$70,IF(AND(M254&lt;&gt;"",T254&lt;M254,U254=""),Listes!$A$72,IF(AND(Z254="",OR(N254&lt;&gt;"",O254&lt;&gt;"",P254&lt;&gt;"",Q254&lt;&gt;"",R254&lt;&gt;"",S254&lt;&gt;"")),Listes!$A$73,""))))</f>
        <v/>
      </c>
      <c r="Z254" s="277"/>
      <c r="AA254" s="146">
        <f t="shared" si="20"/>
        <v>0</v>
      </c>
    </row>
    <row r="255" spans="1:27" ht="16.149999999999999" customHeight="1" x14ac:dyDescent="0.25">
      <c r="A255" s="121">
        <v>249</v>
      </c>
      <c r="B255" s="195" t="str">
        <f>IF('Dépenses rémunération au réel'!$B255="","",'Dépenses rémunération au réel'!$B255)</f>
        <v/>
      </c>
      <c r="C255" s="195" t="str">
        <f>IF('Dépenses rémunération au réel'!$C255="","",'Dépenses rémunération au réel'!$C255)</f>
        <v/>
      </c>
      <c r="D255" s="196" t="str">
        <f>IF('Dépenses rémunération au réel'!$D255="","",'Dépenses rémunération au réel'!$D255)</f>
        <v/>
      </c>
      <c r="E255" s="118" t="str">
        <f>IF('Dépenses rémunération au réel'!$E255="","",'Dépenses rémunération au réel'!$E255)</f>
        <v/>
      </c>
      <c r="F255" s="118" t="str">
        <f>IF('Dépenses rémunération au réel'!$F255="","",'Dépenses rémunération au réel'!$F255)</f>
        <v/>
      </c>
      <c r="G255" s="118" t="str">
        <f>IF('Dépenses rémunération au réel'!$G255="","",'Dépenses rémunération au réel'!$G255)</f>
        <v/>
      </c>
      <c r="H255" s="282" t="str">
        <f>IF('Dépenses rémunération au réel'!$H255="","",'Dépenses rémunération au réel'!$H255)</f>
        <v/>
      </c>
      <c r="I255" s="282" t="str">
        <f>IF('Dépenses rémunération au réel'!$I255="","",'Dépenses rémunération au réel'!$I255)</f>
        <v/>
      </c>
      <c r="J255" s="131" t="str">
        <f>IF('Dépenses rémunération au réel'!$J255="","",'Dépenses rémunération au réel'!$J255)</f>
        <v/>
      </c>
      <c r="K255" s="181" t="str">
        <f>IF('Dépenses rémunération au réel'!$K255="","",'Dépenses rémunération au réel'!$K255)</f>
        <v/>
      </c>
      <c r="L255" s="189" t="str">
        <f>IF('Dépenses rémunération au réel'!$L255="","",'Dépenses rémunération au réel'!$L255)</f>
        <v/>
      </c>
      <c r="M255" s="204" t="str">
        <f>IF('Dépenses rémunération au réel'!$M255=0,"",'Dépenses rémunération au réel'!$M255)</f>
        <v/>
      </c>
      <c r="N255" s="180"/>
      <c r="O255" s="323" t="str">
        <f t="shared" si="21"/>
        <v/>
      </c>
      <c r="P255" s="323" t="str">
        <f t="shared" si="22"/>
        <v/>
      </c>
      <c r="Q255" s="180"/>
      <c r="R255" s="325"/>
      <c r="S255" s="325"/>
      <c r="T255" s="132" t="str">
        <f t="shared" si="23"/>
        <v/>
      </c>
      <c r="U255" s="342"/>
      <c r="V255" s="182"/>
      <c r="W255" s="709" t="str">
        <f t="shared" si="19"/>
        <v/>
      </c>
      <c r="X255" s="198" t="str">
        <f t="shared" si="24"/>
        <v/>
      </c>
      <c r="Y255" s="710" t="str">
        <f>IF(AND(OR(N255="KO",M255&lt;&gt;""),OR(N255="",O255="",P255="")),Listes!$A$68,IF(AND(M255&lt;T255,V255=""),Listes!$A$70,IF(AND(M255&lt;&gt;"",T255&lt;M255,U255=""),Listes!$A$72,IF(AND(Z255="",OR(N255&lt;&gt;"",O255&lt;&gt;"",P255&lt;&gt;"",Q255&lt;&gt;"",R255&lt;&gt;"",S255&lt;&gt;"")),Listes!$A$73,""))))</f>
        <v/>
      </c>
      <c r="Z255" s="277"/>
      <c r="AA255" s="146">
        <f t="shared" si="20"/>
        <v>0</v>
      </c>
    </row>
    <row r="256" spans="1:27" ht="16.149999999999999" customHeight="1" x14ac:dyDescent="0.25">
      <c r="A256" s="121">
        <v>250</v>
      </c>
      <c r="B256" s="195" t="str">
        <f>IF('Dépenses rémunération au réel'!$B256="","",'Dépenses rémunération au réel'!$B256)</f>
        <v/>
      </c>
      <c r="C256" s="195" t="str">
        <f>IF('Dépenses rémunération au réel'!$C256="","",'Dépenses rémunération au réel'!$C256)</f>
        <v/>
      </c>
      <c r="D256" s="196" t="str">
        <f>IF('Dépenses rémunération au réel'!$D256="","",'Dépenses rémunération au réel'!$D256)</f>
        <v/>
      </c>
      <c r="E256" s="118" t="str">
        <f>IF('Dépenses rémunération au réel'!$E256="","",'Dépenses rémunération au réel'!$E256)</f>
        <v/>
      </c>
      <c r="F256" s="118" t="str">
        <f>IF('Dépenses rémunération au réel'!$F256="","",'Dépenses rémunération au réel'!$F256)</f>
        <v/>
      </c>
      <c r="G256" s="118" t="str">
        <f>IF('Dépenses rémunération au réel'!$G256="","",'Dépenses rémunération au réel'!$G256)</f>
        <v/>
      </c>
      <c r="H256" s="282" t="str">
        <f>IF('Dépenses rémunération au réel'!$H256="","",'Dépenses rémunération au réel'!$H256)</f>
        <v/>
      </c>
      <c r="I256" s="282" t="str">
        <f>IF('Dépenses rémunération au réel'!$I256="","",'Dépenses rémunération au réel'!$I256)</f>
        <v/>
      </c>
      <c r="J256" s="131" t="str">
        <f>IF('Dépenses rémunération au réel'!$J256="","",'Dépenses rémunération au réel'!$J256)</f>
        <v/>
      </c>
      <c r="K256" s="181" t="str">
        <f>IF('Dépenses rémunération au réel'!$K256="","",'Dépenses rémunération au réel'!$K256)</f>
        <v/>
      </c>
      <c r="L256" s="189" t="str">
        <f>IF('Dépenses rémunération au réel'!$L256="","",'Dépenses rémunération au réel'!$L256)</f>
        <v/>
      </c>
      <c r="M256" s="204" t="str">
        <f>IF('Dépenses rémunération au réel'!$M256=0,"",'Dépenses rémunération au réel'!$M256)</f>
        <v/>
      </c>
      <c r="N256" s="180"/>
      <c r="O256" s="323" t="str">
        <f t="shared" si="21"/>
        <v/>
      </c>
      <c r="P256" s="323" t="str">
        <f t="shared" si="22"/>
        <v/>
      </c>
      <c r="Q256" s="180"/>
      <c r="R256" s="325"/>
      <c r="S256" s="325"/>
      <c r="T256" s="132" t="str">
        <f t="shared" si="23"/>
        <v/>
      </c>
      <c r="U256" s="342"/>
      <c r="V256" s="182"/>
      <c r="W256" s="709" t="str">
        <f t="shared" si="19"/>
        <v/>
      </c>
      <c r="X256" s="198" t="str">
        <f t="shared" si="24"/>
        <v/>
      </c>
      <c r="Y256" s="710" t="str">
        <f>IF(AND(OR(N256="KO",M256&lt;&gt;""),OR(N256="",O256="",P256="")),Listes!$A$68,IF(AND(M256&lt;T256,V256=""),Listes!$A$70,IF(AND(M256&lt;&gt;"",T256&lt;M256,U256=""),Listes!$A$72,IF(AND(Z256="",OR(N256&lt;&gt;"",O256&lt;&gt;"",P256&lt;&gt;"",Q256&lt;&gt;"",R256&lt;&gt;"",S256&lt;&gt;"")),Listes!$A$73,""))))</f>
        <v/>
      </c>
      <c r="Z256" s="277"/>
      <c r="AA256" s="146">
        <f t="shared" si="20"/>
        <v>0</v>
      </c>
    </row>
    <row r="257" spans="1:27" ht="16.149999999999999" customHeight="1" x14ac:dyDescent="0.25">
      <c r="A257" s="121">
        <v>251</v>
      </c>
      <c r="B257" s="195" t="str">
        <f>IF('Dépenses rémunération au réel'!$B257="","",'Dépenses rémunération au réel'!$B257)</f>
        <v/>
      </c>
      <c r="C257" s="195" t="str">
        <f>IF('Dépenses rémunération au réel'!$C257="","",'Dépenses rémunération au réel'!$C257)</f>
        <v/>
      </c>
      <c r="D257" s="196" t="str">
        <f>IF('Dépenses rémunération au réel'!$D257="","",'Dépenses rémunération au réel'!$D257)</f>
        <v/>
      </c>
      <c r="E257" s="118" t="str">
        <f>IF('Dépenses rémunération au réel'!$E257="","",'Dépenses rémunération au réel'!$E257)</f>
        <v/>
      </c>
      <c r="F257" s="118" t="str">
        <f>IF('Dépenses rémunération au réel'!$F257="","",'Dépenses rémunération au réel'!$F257)</f>
        <v/>
      </c>
      <c r="G257" s="118" t="str">
        <f>IF('Dépenses rémunération au réel'!$G257="","",'Dépenses rémunération au réel'!$G257)</f>
        <v/>
      </c>
      <c r="H257" s="282" t="str">
        <f>IF('Dépenses rémunération au réel'!$H257="","",'Dépenses rémunération au réel'!$H257)</f>
        <v/>
      </c>
      <c r="I257" s="282" t="str">
        <f>IF('Dépenses rémunération au réel'!$I257="","",'Dépenses rémunération au réel'!$I257)</f>
        <v/>
      </c>
      <c r="J257" s="131" t="str">
        <f>IF('Dépenses rémunération au réel'!$J257="","",'Dépenses rémunération au réel'!$J257)</f>
        <v/>
      </c>
      <c r="K257" s="181" t="str">
        <f>IF('Dépenses rémunération au réel'!$K257="","",'Dépenses rémunération au réel'!$K257)</f>
        <v/>
      </c>
      <c r="L257" s="189" t="str">
        <f>IF('Dépenses rémunération au réel'!$L257="","",'Dépenses rémunération au réel'!$L257)</f>
        <v/>
      </c>
      <c r="M257" s="204" t="str">
        <f>IF('Dépenses rémunération au réel'!$M257=0,"",'Dépenses rémunération au réel'!$M257)</f>
        <v/>
      </c>
      <c r="N257" s="180"/>
      <c r="O257" s="323" t="str">
        <f t="shared" si="21"/>
        <v/>
      </c>
      <c r="P257" s="323" t="str">
        <f t="shared" si="22"/>
        <v/>
      </c>
      <c r="Q257" s="180"/>
      <c r="R257" s="325"/>
      <c r="S257" s="325"/>
      <c r="T257" s="132" t="str">
        <f t="shared" si="23"/>
        <v/>
      </c>
      <c r="U257" s="342"/>
      <c r="V257" s="182"/>
      <c r="W257" s="709" t="str">
        <f t="shared" si="19"/>
        <v/>
      </c>
      <c r="X257" s="198" t="str">
        <f t="shared" si="24"/>
        <v/>
      </c>
      <c r="Y257" s="710" t="str">
        <f>IF(AND(OR(N257="KO",M257&lt;&gt;""),OR(N257="",O257="",P257="")),Listes!$A$68,IF(AND(M257&lt;T257,V257=""),Listes!$A$70,IF(AND(M257&lt;&gt;"",T257&lt;M257,U257=""),Listes!$A$72,IF(AND(Z257="",OR(N257&lt;&gt;"",O257&lt;&gt;"",P257&lt;&gt;"",Q257&lt;&gt;"",R257&lt;&gt;"",S257&lt;&gt;"")),Listes!$A$73,""))))</f>
        <v/>
      </c>
      <c r="Z257" s="277"/>
      <c r="AA257" s="146">
        <f t="shared" si="20"/>
        <v>0</v>
      </c>
    </row>
    <row r="258" spans="1:27" ht="16.149999999999999" customHeight="1" x14ac:dyDescent="0.25">
      <c r="A258" s="121">
        <v>252</v>
      </c>
      <c r="B258" s="195" t="str">
        <f>IF('Dépenses rémunération au réel'!$B258="","",'Dépenses rémunération au réel'!$B258)</f>
        <v/>
      </c>
      <c r="C258" s="195" t="str">
        <f>IF('Dépenses rémunération au réel'!$C258="","",'Dépenses rémunération au réel'!$C258)</f>
        <v/>
      </c>
      <c r="D258" s="196" t="str">
        <f>IF('Dépenses rémunération au réel'!$D258="","",'Dépenses rémunération au réel'!$D258)</f>
        <v/>
      </c>
      <c r="E258" s="118" t="str">
        <f>IF('Dépenses rémunération au réel'!$E258="","",'Dépenses rémunération au réel'!$E258)</f>
        <v/>
      </c>
      <c r="F258" s="118" t="str">
        <f>IF('Dépenses rémunération au réel'!$F258="","",'Dépenses rémunération au réel'!$F258)</f>
        <v/>
      </c>
      <c r="G258" s="118" t="str">
        <f>IF('Dépenses rémunération au réel'!$G258="","",'Dépenses rémunération au réel'!$G258)</f>
        <v/>
      </c>
      <c r="H258" s="282" t="str">
        <f>IF('Dépenses rémunération au réel'!$H258="","",'Dépenses rémunération au réel'!$H258)</f>
        <v/>
      </c>
      <c r="I258" s="282" t="str">
        <f>IF('Dépenses rémunération au réel'!$I258="","",'Dépenses rémunération au réel'!$I258)</f>
        <v/>
      </c>
      <c r="J258" s="131" t="str">
        <f>IF('Dépenses rémunération au réel'!$J258="","",'Dépenses rémunération au réel'!$J258)</f>
        <v/>
      </c>
      <c r="K258" s="181" t="str">
        <f>IF('Dépenses rémunération au réel'!$K258="","",'Dépenses rémunération au réel'!$K258)</f>
        <v/>
      </c>
      <c r="L258" s="189" t="str">
        <f>IF('Dépenses rémunération au réel'!$L258="","",'Dépenses rémunération au réel'!$L258)</f>
        <v/>
      </c>
      <c r="M258" s="204" t="str">
        <f>IF('Dépenses rémunération au réel'!$M258=0,"",'Dépenses rémunération au réel'!$M258)</f>
        <v/>
      </c>
      <c r="N258" s="180"/>
      <c r="O258" s="323" t="str">
        <f t="shared" si="21"/>
        <v/>
      </c>
      <c r="P258" s="323" t="str">
        <f t="shared" si="22"/>
        <v/>
      </c>
      <c r="Q258" s="180"/>
      <c r="R258" s="325"/>
      <c r="S258" s="325"/>
      <c r="T258" s="132" t="str">
        <f t="shared" si="23"/>
        <v/>
      </c>
      <c r="U258" s="342"/>
      <c r="V258" s="182"/>
      <c r="W258" s="709" t="str">
        <f t="shared" si="19"/>
        <v/>
      </c>
      <c r="X258" s="198" t="str">
        <f t="shared" si="24"/>
        <v/>
      </c>
      <c r="Y258" s="710" t="str">
        <f>IF(AND(OR(N258="KO",M258&lt;&gt;""),OR(N258="",O258="",P258="")),Listes!$A$68,IF(AND(M258&lt;T258,V258=""),Listes!$A$70,IF(AND(M258&lt;&gt;"",T258&lt;M258,U258=""),Listes!$A$72,IF(AND(Z258="",OR(N258&lt;&gt;"",O258&lt;&gt;"",P258&lt;&gt;"",Q258&lt;&gt;"",R258&lt;&gt;"",S258&lt;&gt;"")),Listes!$A$73,""))))</f>
        <v/>
      </c>
      <c r="Z258" s="277"/>
      <c r="AA258" s="146">
        <f t="shared" si="20"/>
        <v>0</v>
      </c>
    </row>
    <row r="259" spans="1:27" ht="16.149999999999999" customHeight="1" x14ac:dyDescent="0.25">
      <c r="A259" s="121">
        <v>253</v>
      </c>
      <c r="B259" s="195" t="str">
        <f>IF('Dépenses rémunération au réel'!$B259="","",'Dépenses rémunération au réel'!$B259)</f>
        <v/>
      </c>
      <c r="C259" s="195" t="str">
        <f>IF('Dépenses rémunération au réel'!$C259="","",'Dépenses rémunération au réel'!$C259)</f>
        <v/>
      </c>
      <c r="D259" s="196" t="str">
        <f>IF('Dépenses rémunération au réel'!$D259="","",'Dépenses rémunération au réel'!$D259)</f>
        <v/>
      </c>
      <c r="E259" s="118" t="str">
        <f>IF('Dépenses rémunération au réel'!$E259="","",'Dépenses rémunération au réel'!$E259)</f>
        <v/>
      </c>
      <c r="F259" s="118" t="str">
        <f>IF('Dépenses rémunération au réel'!$F259="","",'Dépenses rémunération au réel'!$F259)</f>
        <v/>
      </c>
      <c r="G259" s="118" t="str">
        <f>IF('Dépenses rémunération au réel'!$G259="","",'Dépenses rémunération au réel'!$G259)</f>
        <v/>
      </c>
      <c r="H259" s="282" t="str">
        <f>IF('Dépenses rémunération au réel'!$H259="","",'Dépenses rémunération au réel'!$H259)</f>
        <v/>
      </c>
      <c r="I259" s="282" t="str">
        <f>IF('Dépenses rémunération au réel'!$I259="","",'Dépenses rémunération au réel'!$I259)</f>
        <v/>
      </c>
      <c r="J259" s="131" t="str">
        <f>IF('Dépenses rémunération au réel'!$J259="","",'Dépenses rémunération au réel'!$J259)</f>
        <v/>
      </c>
      <c r="K259" s="181" t="str">
        <f>IF('Dépenses rémunération au réel'!$K259="","",'Dépenses rémunération au réel'!$K259)</f>
        <v/>
      </c>
      <c r="L259" s="189" t="str">
        <f>IF('Dépenses rémunération au réel'!$L259="","",'Dépenses rémunération au réel'!$L259)</f>
        <v/>
      </c>
      <c r="M259" s="204" t="str">
        <f>IF('Dépenses rémunération au réel'!$M259=0,"",'Dépenses rémunération au réel'!$M259)</f>
        <v/>
      </c>
      <c r="N259" s="180"/>
      <c r="O259" s="323" t="str">
        <f t="shared" si="21"/>
        <v/>
      </c>
      <c r="P259" s="323" t="str">
        <f t="shared" si="22"/>
        <v/>
      </c>
      <c r="Q259" s="180"/>
      <c r="R259" s="325"/>
      <c r="S259" s="325"/>
      <c r="T259" s="132" t="str">
        <f t="shared" si="23"/>
        <v/>
      </c>
      <c r="U259" s="342"/>
      <c r="V259" s="182"/>
      <c r="W259" s="709" t="str">
        <f t="shared" si="19"/>
        <v/>
      </c>
      <c r="X259" s="198" t="str">
        <f t="shared" si="24"/>
        <v/>
      </c>
      <c r="Y259" s="710" t="str">
        <f>IF(AND(OR(N259="KO",M259&lt;&gt;""),OR(N259="",O259="",P259="")),Listes!$A$68,IF(AND(M259&lt;T259,V259=""),Listes!$A$70,IF(AND(M259&lt;&gt;"",T259&lt;M259,U259=""),Listes!$A$72,IF(AND(Z259="",OR(N259&lt;&gt;"",O259&lt;&gt;"",P259&lt;&gt;"",Q259&lt;&gt;"",R259&lt;&gt;"",S259&lt;&gt;"")),Listes!$A$73,""))))</f>
        <v/>
      </c>
      <c r="Z259" s="277"/>
      <c r="AA259" s="146">
        <f t="shared" si="20"/>
        <v>0</v>
      </c>
    </row>
    <row r="260" spans="1:27" ht="16.149999999999999" customHeight="1" x14ac:dyDescent="0.25">
      <c r="A260" s="121">
        <v>254</v>
      </c>
      <c r="B260" s="195" t="str">
        <f>IF('Dépenses rémunération au réel'!$B260="","",'Dépenses rémunération au réel'!$B260)</f>
        <v/>
      </c>
      <c r="C260" s="195" t="str">
        <f>IF('Dépenses rémunération au réel'!$C260="","",'Dépenses rémunération au réel'!$C260)</f>
        <v/>
      </c>
      <c r="D260" s="196" t="str">
        <f>IF('Dépenses rémunération au réel'!$D260="","",'Dépenses rémunération au réel'!$D260)</f>
        <v/>
      </c>
      <c r="E260" s="118" t="str">
        <f>IF('Dépenses rémunération au réel'!$E260="","",'Dépenses rémunération au réel'!$E260)</f>
        <v/>
      </c>
      <c r="F260" s="118" t="str">
        <f>IF('Dépenses rémunération au réel'!$F260="","",'Dépenses rémunération au réel'!$F260)</f>
        <v/>
      </c>
      <c r="G260" s="118" t="str">
        <f>IF('Dépenses rémunération au réel'!$G260="","",'Dépenses rémunération au réel'!$G260)</f>
        <v/>
      </c>
      <c r="H260" s="282" t="str">
        <f>IF('Dépenses rémunération au réel'!$H260="","",'Dépenses rémunération au réel'!$H260)</f>
        <v/>
      </c>
      <c r="I260" s="282" t="str">
        <f>IF('Dépenses rémunération au réel'!$I260="","",'Dépenses rémunération au réel'!$I260)</f>
        <v/>
      </c>
      <c r="J260" s="131" t="str">
        <f>IF('Dépenses rémunération au réel'!$J260="","",'Dépenses rémunération au réel'!$J260)</f>
        <v/>
      </c>
      <c r="K260" s="181" t="str">
        <f>IF('Dépenses rémunération au réel'!$K260="","",'Dépenses rémunération au réel'!$K260)</f>
        <v/>
      </c>
      <c r="L260" s="189" t="str">
        <f>IF('Dépenses rémunération au réel'!$L260="","",'Dépenses rémunération au réel'!$L260)</f>
        <v/>
      </c>
      <c r="M260" s="204" t="str">
        <f>IF('Dépenses rémunération au réel'!$M260=0,"",'Dépenses rémunération au réel'!$M260)</f>
        <v/>
      </c>
      <c r="N260" s="180"/>
      <c r="O260" s="323" t="str">
        <f t="shared" si="21"/>
        <v/>
      </c>
      <c r="P260" s="323" t="str">
        <f t="shared" si="22"/>
        <v/>
      </c>
      <c r="Q260" s="180"/>
      <c r="R260" s="325"/>
      <c r="S260" s="325"/>
      <c r="T260" s="132" t="str">
        <f t="shared" si="23"/>
        <v/>
      </c>
      <c r="U260" s="342"/>
      <c r="V260" s="182"/>
      <c r="W260" s="709" t="str">
        <f t="shared" si="19"/>
        <v/>
      </c>
      <c r="X260" s="198" t="str">
        <f t="shared" si="24"/>
        <v/>
      </c>
      <c r="Y260" s="710" t="str">
        <f>IF(AND(OR(N260="KO",M260&lt;&gt;""),OR(N260="",O260="",P260="")),Listes!$A$68,IF(AND(M260&lt;T260,V260=""),Listes!$A$70,IF(AND(M260&lt;&gt;"",T260&lt;M260,U260=""),Listes!$A$72,IF(AND(Z260="",OR(N260&lt;&gt;"",O260&lt;&gt;"",P260&lt;&gt;"",Q260&lt;&gt;"",R260&lt;&gt;"",S260&lt;&gt;"")),Listes!$A$73,""))))</f>
        <v/>
      </c>
      <c r="Z260" s="277"/>
      <c r="AA260" s="146">
        <f t="shared" si="20"/>
        <v>0</v>
      </c>
    </row>
    <row r="261" spans="1:27" ht="16.149999999999999" customHeight="1" x14ac:dyDescent="0.25">
      <c r="A261" s="121">
        <v>255</v>
      </c>
      <c r="B261" s="195" t="str">
        <f>IF('Dépenses rémunération au réel'!$B261="","",'Dépenses rémunération au réel'!$B261)</f>
        <v/>
      </c>
      <c r="C261" s="195" t="str">
        <f>IF('Dépenses rémunération au réel'!$C261="","",'Dépenses rémunération au réel'!$C261)</f>
        <v/>
      </c>
      <c r="D261" s="196" t="str">
        <f>IF('Dépenses rémunération au réel'!$D261="","",'Dépenses rémunération au réel'!$D261)</f>
        <v/>
      </c>
      <c r="E261" s="118" t="str">
        <f>IF('Dépenses rémunération au réel'!$E261="","",'Dépenses rémunération au réel'!$E261)</f>
        <v/>
      </c>
      <c r="F261" s="118" t="str">
        <f>IF('Dépenses rémunération au réel'!$F261="","",'Dépenses rémunération au réel'!$F261)</f>
        <v/>
      </c>
      <c r="G261" s="118" t="str">
        <f>IF('Dépenses rémunération au réel'!$G261="","",'Dépenses rémunération au réel'!$G261)</f>
        <v/>
      </c>
      <c r="H261" s="282" t="str">
        <f>IF('Dépenses rémunération au réel'!$H261="","",'Dépenses rémunération au réel'!$H261)</f>
        <v/>
      </c>
      <c r="I261" s="282" t="str">
        <f>IF('Dépenses rémunération au réel'!$I261="","",'Dépenses rémunération au réel'!$I261)</f>
        <v/>
      </c>
      <c r="J261" s="131" t="str">
        <f>IF('Dépenses rémunération au réel'!$J261="","",'Dépenses rémunération au réel'!$J261)</f>
        <v/>
      </c>
      <c r="K261" s="181" t="str">
        <f>IF('Dépenses rémunération au réel'!$K261="","",'Dépenses rémunération au réel'!$K261)</f>
        <v/>
      </c>
      <c r="L261" s="189" t="str">
        <f>IF('Dépenses rémunération au réel'!$L261="","",'Dépenses rémunération au réel'!$L261)</f>
        <v/>
      </c>
      <c r="M261" s="204" t="str">
        <f>IF('Dépenses rémunération au réel'!$M261=0,"",'Dépenses rémunération au réel'!$M261)</f>
        <v/>
      </c>
      <c r="N261" s="180"/>
      <c r="O261" s="323" t="str">
        <f t="shared" si="21"/>
        <v/>
      </c>
      <c r="P261" s="323" t="str">
        <f t="shared" si="22"/>
        <v/>
      </c>
      <c r="Q261" s="180"/>
      <c r="R261" s="325"/>
      <c r="S261" s="325"/>
      <c r="T261" s="132" t="str">
        <f t="shared" si="23"/>
        <v/>
      </c>
      <c r="U261" s="342"/>
      <c r="V261" s="182"/>
      <c r="W261" s="709" t="str">
        <f t="shared" si="19"/>
        <v/>
      </c>
      <c r="X261" s="198" t="str">
        <f t="shared" si="24"/>
        <v/>
      </c>
      <c r="Y261" s="710" t="str">
        <f>IF(AND(OR(N261="KO",M261&lt;&gt;""),OR(N261="",O261="",P261="")),Listes!$A$68,IF(AND(M261&lt;T261,V261=""),Listes!$A$70,IF(AND(M261&lt;&gt;"",T261&lt;M261,U261=""),Listes!$A$72,IF(AND(Z261="",OR(N261&lt;&gt;"",O261&lt;&gt;"",P261&lt;&gt;"",Q261&lt;&gt;"",R261&lt;&gt;"",S261&lt;&gt;"")),Listes!$A$73,""))))</f>
        <v/>
      </c>
      <c r="Z261" s="277"/>
      <c r="AA261" s="146">
        <f t="shared" si="20"/>
        <v>0</v>
      </c>
    </row>
    <row r="262" spans="1:27" ht="16.149999999999999" customHeight="1" x14ac:dyDescent="0.25">
      <c r="A262" s="121">
        <v>256</v>
      </c>
      <c r="B262" s="195" t="str">
        <f>IF('Dépenses rémunération au réel'!$B262="","",'Dépenses rémunération au réel'!$B262)</f>
        <v/>
      </c>
      <c r="C262" s="195" t="str">
        <f>IF('Dépenses rémunération au réel'!$C262="","",'Dépenses rémunération au réel'!$C262)</f>
        <v/>
      </c>
      <c r="D262" s="196" t="str">
        <f>IF('Dépenses rémunération au réel'!$D262="","",'Dépenses rémunération au réel'!$D262)</f>
        <v/>
      </c>
      <c r="E262" s="118" t="str">
        <f>IF('Dépenses rémunération au réel'!$E262="","",'Dépenses rémunération au réel'!$E262)</f>
        <v/>
      </c>
      <c r="F262" s="118" t="str">
        <f>IF('Dépenses rémunération au réel'!$F262="","",'Dépenses rémunération au réel'!$F262)</f>
        <v/>
      </c>
      <c r="G262" s="118" t="str">
        <f>IF('Dépenses rémunération au réel'!$G262="","",'Dépenses rémunération au réel'!$G262)</f>
        <v/>
      </c>
      <c r="H262" s="282" t="str">
        <f>IF('Dépenses rémunération au réel'!$H262="","",'Dépenses rémunération au réel'!$H262)</f>
        <v/>
      </c>
      <c r="I262" s="282" t="str">
        <f>IF('Dépenses rémunération au réel'!$I262="","",'Dépenses rémunération au réel'!$I262)</f>
        <v/>
      </c>
      <c r="J262" s="131" t="str">
        <f>IF('Dépenses rémunération au réel'!$J262="","",'Dépenses rémunération au réel'!$J262)</f>
        <v/>
      </c>
      <c r="K262" s="181" t="str">
        <f>IF('Dépenses rémunération au réel'!$K262="","",'Dépenses rémunération au réel'!$K262)</f>
        <v/>
      </c>
      <c r="L262" s="189" t="str">
        <f>IF('Dépenses rémunération au réel'!$L262="","",'Dépenses rémunération au réel'!$L262)</f>
        <v/>
      </c>
      <c r="M262" s="204" t="str">
        <f>IF('Dépenses rémunération au réel'!$M262=0,"",'Dépenses rémunération au réel'!$M262)</f>
        <v/>
      </c>
      <c r="N262" s="180"/>
      <c r="O262" s="323" t="str">
        <f t="shared" si="21"/>
        <v/>
      </c>
      <c r="P262" s="323" t="str">
        <f t="shared" si="22"/>
        <v/>
      </c>
      <c r="Q262" s="180"/>
      <c r="R262" s="325"/>
      <c r="S262" s="325"/>
      <c r="T262" s="132" t="str">
        <f t="shared" si="23"/>
        <v/>
      </c>
      <c r="U262" s="342"/>
      <c r="V262" s="182"/>
      <c r="W262" s="709" t="str">
        <f t="shared" si="19"/>
        <v/>
      </c>
      <c r="X262" s="198" t="str">
        <f t="shared" si="24"/>
        <v/>
      </c>
      <c r="Y262" s="710" t="str">
        <f>IF(AND(OR(N262="KO",M262&lt;&gt;""),OR(N262="",O262="",P262="")),Listes!$A$68,IF(AND(M262&lt;T262,V262=""),Listes!$A$70,IF(AND(M262&lt;&gt;"",T262&lt;M262,U262=""),Listes!$A$72,IF(AND(Z262="",OR(N262&lt;&gt;"",O262&lt;&gt;"",P262&lt;&gt;"",Q262&lt;&gt;"",R262&lt;&gt;"",S262&lt;&gt;"")),Listes!$A$73,""))))</f>
        <v/>
      </c>
      <c r="Z262" s="277"/>
      <c r="AA262" s="146">
        <f t="shared" si="20"/>
        <v>0</v>
      </c>
    </row>
    <row r="263" spans="1:27" ht="16.149999999999999" customHeight="1" x14ac:dyDescent="0.25">
      <c r="A263" s="121">
        <v>257</v>
      </c>
      <c r="B263" s="195" t="str">
        <f>IF('Dépenses rémunération au réel'!$B263="","",'Dépenses rémunération au réel'!$B263)</f>
        <v/>
      </c>
      <c r="C263" s="195" t="str">
        <f>IF('Dépenses rémunération au réel'!$C263="","",'Dépenses rémunération au réel'!$C263)</f>
        <v/>
      </c>
      <c r="D263" s="196" t="str">
        <f>IF('Dépenses rémunération au réel'!$D263="","",'Dépenses rémunération au réel'!$D263)</f>
        <v/>
      </c>
      <c r="E263" s="118" t="str">
        <f>IF('Dépenses rémunération au réel'!$E263="","",'Dépenses rémunération au réel'!$E263)</f>
        <v/>
      </c>
      <c r="F263" s="118" t="str">
        <f>IF('Dépenses rémunération au réel'!$F263="","",'Dépenses rémunération au réel'!$F263)</f>
        <v/>
      </c>
      <c r="G263" s="118" t="str">
        <f>IF('Dépenses rémunération au réel'!$G263="","",'Dépenses rémunération au réel'!$G263)</f>
        <v/>
      </c>
      <c r="H263" s="282" t="str">
        <f>IF('Dépenses rémunération au réel'!$H263="","",'Dépenses rémunération au réel'!$H263)</f>
        <v/>
      </c>
      <c r="I263" s="282" t="str">
        <f>IF('Dépenses rémunération au réel'!$I263="","",'Dépenses rémunération au réel'!$I263)</f>
        <v/>
      </c>
      <c r="J263" s="131" t="str">
        <f>IF('Dépenses rémunération au réel'!$J263="","",'Dépenses rémunération au réel'!$J263)</f>
        <v/>
      </c>
      <c r="K263" s="181" t="str">
        <f>IF('Dépenses rémunération au réel'!$K263="","",'Dépenses rémunération au réel'!$K263)</f>
        <v/>
      </c>
      <c r="L263" s="189" t="str">
        <f>IF('Dépenses rémunération au réel'!$L263="","",'Dépenses rémunération au réel'!$L263)</f>
        <v/>
      </c>
      <c r="M263" s="204" t="str">
        <f>IF('Dépenses rémunération au réel'!$M263=0,"",'Dépenses rémunération au réel'!$M263)</f>
        <v/>
      </c>
      <c r="N263" s="180"/>
      <c r="O263" s="323" t="str">
        <f t="shared" si="21"/>
        <v/>
      </c>
      <c r="P263" s="323" t="str">
        <f t="shared" si="22"/>
        <v/>
      </c>
      <c r="Q263" s="180"/>
      <c r="R263" s="325"/>
      <c r="S263" s="325"/>
      <c r="T263" s="132" t="str">
        <f t="shared" si="23"/>
        <v/>
      </c>
      <c r="U263" s="342"/>
      <c r="V263" s="182"/>
      <c r="W263" s="709" t="str">
        <f t="shared" ref="W263:W326" si="25">IF(Q263="","",IF(E263="Salaire_chercheur",MIN(140000/1607*S263,140000),IF(E263="Salaire_directeur",MIN(110000/1607*S263,110000),IF(E263="Salaire_ingénieur",MIN(80000/1607*S263,80000),IF(E263="Salaire_technicien",MIN(60000/1607*S263,60000),"")))))</f>
        <v/>
      </c>
      <c r="X263" s="198" t="str">
        <f t="shared" si="24"/>
        <v/>
      </c>
      <c r="Y263" s="710" t="str">
        <f>IF(AND(OR(N263="KO",M263&lt;&gt;""),OR(N263="",O263="",P263="")),Listes!$A$68,IF(AND(M263&lt;T263,V263=""),Listes!$A$70,IF(AND(M263&lt;&gt;"",T263&lt;M263,U263=""),Listes!$A$72,IF(AND(Z263="",OR(N263&lt;&gt;"",O263&lt;&gt;"",P263&lt;&gt;"",Q263&lt;&gt;"",R263&lt;&gt;"",S263&lt;&gt;"")),Listes!$A$73,""))))</f>
        <v/>
      </c>
      <c r="Z263" s="277"/>
      <c r="AA263" s="146">
        <f t="shared" ref="AA263:AA326" si="26">IF(AND(B263&lt;&gt;"",Z263&lt;&gt;"Oui"),1,0)</f>
        <v>0</v>
      </c>
    </row>
    <row r="264" spans="1:27" ht="16.149999999999999" customHeight="1" x14ac:dyDescent="0.25">
      <c r="A264" s="121">
        <v>258</v>
      </c>
      <c r="B264" s="195" t="str">
        <f>IF('Dépenses rémunération au réel'!$B264="","",'Dépenses rémunération au réel'!$B264)</f>
        <v/>
      </c>
      <c r="C264" s="195" t="str">
        <f>IF('Dépenses rémunération au réel'!$C264="","",'Dépenses rémunération au réel'!$C264)</f>
        <v/>
      </c>
      <c r="D264" s="196" t="str">
        <f>IF('Dépenses rémunération au réel'!$D264="","",'Dépenses rémunération au réel'!$D264)</f>
        <v/>
      </c>
      <c r="E264" s="118" t="str">
        <f>IF('Dépenses rémunération au réel'!$E264="","",'Dépenses rémunération au réel'!$E264)</f>
        <v/>
      </c>
      <c r="F264" s="118" t="str">
        <f>IF('Dépenses rémunération au réel'!$F264="","",'Dépenses rémunération au réel'!$F264)</f>
        <v/>
      </c>
      <c r="G264" s="118" t="str">
        <f>IF('Dépenses rémunération au réel'!$G264="","",'Dépenses rémunération au réel'!$G264)</f>
        <v/>
      </c>
      <c r="H264" s="282" t="str">
        <f>IF('Dépenses rémunération au réel'!$H264="","",'Dépenses rémunération au réel'!$H264)</f>
        <v/>
      </c>
      <c r="I264" s="282" t="str">
        <f>IF('Dépenses rémunération au réel'!$I264="","",'Dépenses rémunération au réel'!$I264)</f>
        <v/>
      </c>
      <c r="J264" s="131" t="str">
        <f>IF('Dépenses rémunération au réel'!$J264="","",'Dépenses rémunération au réel'!$J264)</f>
        <v/>
      </c>
      <c r="K264" s="181" t="str">
        <f>IF('Dépenses rémunération au réel'!$K264="","",'Dépenses rémunération au réel'!$K264)</f>
        <v/>
      </c>
      <c r="L264" s="189" t="str">
        <f>IF('Dépenses rémunération au réel'!$L264="","",'Dépenses rémunération au réel'!$L264)</f>
        <v/>
      </c>
      <c r="M264" s="204" t="str">
        <f>IF('Dépenses rémunération au réel'!$M264=0,"",'Dépenses rémunération au réel'!$M264)</f>
        <v/>
      </c>
      <c r="N264" s="180"/>
      <c r="O264" s="323" t="str">
        <f t="shared" ref="O264:O327" si="27">IF(N264="KO","",IF(N264="","",H264))</f>
        <v/>
      </c>
      <c r="P264" s="323" t="str">
        <f t="shared" ref="P264:P327" si="28">IF(N264="KO","",IF(N264="","",I264))</f>
        <v/>
      </c>
      <c r="Q264" s="180"/>
      <c r="R264" s="325"/>
      <c r="S264" s="325"/>
      <c r="T264" s="132" t="str">
        <f t="shared" ref="T264:T327" si="29">IF($Q264="","",IF(OR(($Q264=0),($R264=0)),0,Q264/R264*S264))</f>
        <v/>
      </c>
      <c r="U264" s="342"/>
      <c r="V264" s="182"/>
      <c r="W264" s="709" t="str">
        <f t="shared" si="25"/>
        <v/>
      </c>
      <c r="X264" s="198" t="str">
        <f t="shared" ref="X264:X327" si="30">IF(Q264="","",MIN(T264,W264))</f>
        <v/>
      </c>
      <c r="Y264" s="710" t="str">
        <f>IF(AND(OR(N264="KO",M264&lt;&gt;""),OR(N264="",O264="",P264="")),Listes!$A$68,IF(AND(M264&lt;T264,V264=""),Listes!$A$70,IF(AND(M264&lt;&gt;"",T264&lt;M264,U264=""),Listes!$A$72,IF(AND(Z264="",OR(N264&lt;&gt;"",O264&lt;&gt;"",P264&lt;&gt;"",Q264&lt;&gt;"",R264&lt;&gt;"",S264&lt;&gt;"")),Listes!$A$73,""))))</f>
        <v/>
      </c>
      <c r="Z264" s="277"/>
      <c r="AA264" s="146">
        <f t="shared" si="26"/>
        <v>0</v>
      </c>
    </row>
    <row r="265" spans="1:27" ht="16.149999999999999" customHeight="1" x14ac:dyDescent="0.25">
      <c r="A265" s="121">
        <v>259</v>
      </c>
      <c r="B265" s="195" t="str">
        <f>IF('Dépenses rémunération au réel'!$B265="","",'Dépenses rémunération au réel'!$B265)</f>
        <v/>
      </c>
      <c r="C265" s="195" t="str">
        <f>IF('Dépenses rémunération au réel'!$C265="","",'Dépenses rémunération au réel'!$C265)</f>
        <v/>
      </c>
      <c r="D265" s="196" t="str">
        <f>IF('Dépenses rémunération au réel'!$D265="","",'Dépenses rémunération au réel'!$D265)</f>
        <v/>
      </c>
      <c r="E265" s="118" t="str">
        <f>IF('Dépenses rémunération au réel'!$E265="","",'Dépenses rémunération au réel'!$E265)</f>
        <v/>
      </c>
      <c r="F265" s="118" t="str">
        <f>IF('Dépenses rémunération au réel'!$F265="","",'Dépenses rémunération au réel'!$F265)</f>
        <v/>
      </c>
      <c r="G265" s="118" t="str">
        <f>IF('Dépenses rémunération au réel'!$G265="","",'Dépenses rémunération au réel'!$G265)</f>
        <v/>
      </c>
      <c r="H265" s="282" t="str">
        <f>IF('Dépenses rémunération au réel'!$H265="","",'Dépenses rémunération au réel'!$H265)</f>
        <v/>
      </c>
      <c r="I265" s="282" t="str">
        <f>IF('Dépenses rémunération au réel'!$I265="","",'Dépenses rémunération au réel'!$I265)</f>
        <v/>
      </c>
      <c r="J265" s="131" t="str">
        <f>IF('Dépenses rémunération au réel'!$J265="","",'Dépenses rémunération au réel'!$J265)</f>
        <v/>
      </c>
      <c r="K265" s="181" t="str">
        <f>IF('Dépenses rémunération au réel'!$K265="","",'Dépenses rémunération au réel'!$K265)</f>
        <v/>
      </c>
      <c r="L265" s="189" t="str">
        <f>IF('Dépenses rémunération au réel'!$L265="","",'Dépenses rémunération au réel'!$L265)</f>
        <v/>
      </c>
      <c r="M265" s="204" t="str">
        <f>IF('Dépenses rémunération au réel'!$M265=0,"",'Dépenses rémunération au réel'!$M265)</f>
        <v/>
      </c>
      <c r="N265" s="180"/>
      <c r="O265" s="323" t="str">
        <f t="shared" si="27"/>
        <v/>
      </c>
      <c r="P265" s="323" t="str">
        <f t="shared" si="28"/>
        <v/>
      </c>
      <c r="Q265" s="180"/>
      <c r="R265" s="325"/>
      <c r="S265" s="325"/>
      <c r="T265" s="132" t="str">
        <f t="shared" si="29"/>
        <v/>
      </c>
      <c r="U265" s="342"/>
      <c r="V265" s="182"/>
      <c r="W265" s="709" t="str">
        <f t="shared" si="25"/>
        <v/>
      </c>
      <c r="X265" s="198" t="str">
        <f t="shared" si="30"/>
        <v/>
      </c>
      <c r="Y265" s="710" t="str">
        <f>IF(AND(OR(N265="KO",M265&lt;&gt;""),OR(N265="",O265="",P265="")),Listes!$A$68,IF(AND(M265&lt;T265,V265=""),Listes!$A$70,IF(AND(M265&lt;&gt;"",T265&lt;M265,U265=""),Listes!$A$72,IF(AND(Z265="",OR(N265&lt;&gt;"",O265&lt;&gt;"",P265&lt;&gt;"",Q265&lt;&gt;"",R265&lt;&gt;"",S265&lt;&gt;"")),Listes!$A$73,""))))</f>
        <v/>
      </c>
      <c r="Z265" s="277"/>
      <c r="AA265" s="146">
        <f t="shared" si="26"/>
        <v>0</v>
      </c>
    </row>
    <row r="266" spans="1:27" ht="16.149999999999999" customHeight="1" x14ac:dyDescent="0.25">
      <c r="A266" s="121">
        <v>260</v>
      </c>
      <c r="B266" s="195" t="str">
        <f>IF('Dépenses rémunération au réel'!$B266="","",'Dépenses rémunération au réel'!$B266)</f>
        <v/>
      </c>
      <c r="C266" s="195" t="str">
        <f>IF('Dépenses rémunération au réel'!$C266="","",'Dépenses rémunération au réel'!$C266)</f>
        <v/>
      </c>
      <c r="D266" s="196" t="str">
        <f>IF('Dépenses rémunération au réel'!$D266="","",'Dépenses rémunération au réel'!$D266)</f>
        <v/>
      </c>
      <c r="E266" s="118" t="str">
        <f>IF('Dépenses rémunération au réel'!$E266="","",'Dépenses rémunération au réel'!$E266)</f>
        <v/>
      </c>
      <c r="F266" s="118" t="str">
        <f>IF('Dépenses rémunération au réel'!$F266="","",'Dépenses rémunération au réel'!$F266)</f>
        <v/>
      </c>
      <c r="G266" s="118" t="str">
        <f>IF('Dépenses rémunération au réel'!$G266="","",'Dépenses rémunération au réel'!$G266)</f>
        <v/>
      </c>
      <c r="H266" s="282" t="str">
        <f>IF('Dépenses rémunération au réel'!$H266="","",'Dépenses rémunération au réel'!$H266)</f>
        <v/>
      </c>
      <c r="I266" s="282" t="str">
        <f>IF('Dépenses rémunération au réel'!$I266="","",'Dépenses rémunération au réel'!$I266)</f>
        <v/>
      </c>
      <c r="J266" s="131" t="str">
        <f>IF('Dépenses rémunération au réel'!$J266="","",'Dépenses rémunération au réel'!$J266)</f>
        <v/>
      </c>
      <c r="K266" s="181" t="str">
        <f>IF('Dépenses rémunération au réel'!$K266="","",'Dépenses rémunération au réel'!$K266)</f>
        <v/>
      </c>
      <c r="L266" s="189" t="str">
        <f>IF('Dépenses rémunération au réel'!$L266="","",'Dépenses rémunération au réel'!$L266)</f>
        <v/>
      </c>
      <c r="M266" s="204" t="str">
        <f>IF('Dépenses rémunération au réel'!$M266=0,"",'Dépenses rémunération au réel'!$M266)</f>
        <v/>
      </c>
      <c r="N266" s="180"/>
      <c r="O266" s="323" t="str">
        <f t="shared" si="27"/>
        <v/>
      </c>
      <c r="P266" s="323" t="str">
        <f t="shared" si="28"/>
        <v/>
      </c>
      <c r="Q266" s="180"/>
      <c r="R266" s="325"/>
      <c r="S266" s="325"/>
      <c r="T266" s="132" t="str">
        <f t="shared" si="29"/>
        <v/>
      </c>
      <c r="U266" s="342"/>
      <c r="V266" s="182"/>
      <c r="W266" s="709" t="str">
        <f t="shared" si="25"/>
        <v/>
      </c>
      <c r="X266" s="198" t="str">
        <f t="shared" si="30"/>
        <v/>
      </c>
      <c r="Y266" s="710" t="str">
        <f>IF(AND(OR(N266="KO",M266&lt;&gt;""),OR(N266="",O266="",P266="")),Listes!$A$68,IF(AND(M266&lt;T266,V266=""),Listes!$A$70,IF(AND(M266&lt;&gt;"",T266&lt;M266,U266=""),Listes!$A$72,IF(AND(Z266="",OR(N266&lt;&gt;"",O266&lt;&gt;"",P266&lt;&gt;"",Q266&lt;&gt;"",R266&lt;&gt;"",S266&lt;&gt;"")),Listes!$A$73,""))))</f>
        <v/>
      </c>
      <c r="Z266" s="277"/>
      <c r="AA266" s="146">
        <f t="shared" si="26"/>
        <v>0</v>
      </c>
    </row>
    <row r="267" spans="1:27" ht="16.149999999999999" customHeight="1" x14ac:dyDescent="0.25">
      <c r="A267" s="121">
        <v>261</v>
      </c>
      <c r="B267" s="195" t="str">
        <f>IF('Dépenses rémunération au réel'!$B267="","",'Dépenses rémunération au réel'!$B267)</f>
        <v/>
      </c>
      <c r="C267" s="195" t="str">
        <f>IF('Dépenses rémunération au réel'!$C267="","",'Dépenses rémunération au réel'!$C267)</f>
        <v/>
      </c>
      <c r="D267" s="196" t="str">
        <f>IF('Dépenses rémunération au réel'!$D267="","",'Dépenses rémunération au réel'!$D267)</f>
        <v/>
      </c>
      <c r="E267" s="118" t="str">
        <f>IF('Dépenses rémunération au réel'!$E267="","",'Dépenses rémunération au réel'!$E267)</f>
        <v/>
      </c>
      <c r="F267" s="118" t="str">
        <f>IF('Dépenses rémunération au réel'!$F267="","",'Dépenses rémunération au réel'!$F267)</f>
        <v/>
      </c>
      <c r="G267" s="118" t="str">
        <f>IF('Dépenses rémunération au réel'!$G267="","",'Dépenses rémunération au réel'!$G267)</f>
        <v/>
      </c>
      <c r="H267" s="282" t="str">
        <f>IF('Dépenses rémunération au réel'!$H267="","",'Dépenses rémunération au réel'!$H267)</f>
        <v/>
      </c>
      <c r="I267" s="282" t="str">
        <f>IF('Dépenses rémunération au réel'!$I267="","",'Dépenses rémunération au réel'!$I267)</f>
        <v/>
      </c>
      <c r="J267" s="131" t="str">
        <f>IF('Dépenses rémunération au réel'!$J267="","",'Dépenses rémunération au réel'!$J267)</f>
        <v/>
      </c>
      <c r="K267" s="181" t="str">
        <f>IF('Dépenses rémunération au réel'!$K267="","",'Dépenses rémunération au réel'!$K267)</f>
        <v/>
      </c>
      <c r="L267" s="189" t="str">
        <f>IF('Dépenses rémunération au réel'!$L267="","",'Dépenses rémunération au réel'!$L267)</f>
        <v/>
      </c>
      <c r="M267" s="204" t="str">
        <f>IF('Dépenses rémunération au réel'!$M267=0,"",'Dépenses rémunération au réel'!$M267)</f>
        <v/>
      </c>
      <c r="N267" s="180"/>
      <c r="O267" s="323" t="str">
        <f t="shared" si="27"/>
        <v/>
      </c>
      <c r="P267" s="323" t="str">
        <f t="shared" si="28"/>
        <v/>
      </c>
      <c r="Q267" s="180"/>
      <c r="R267" s="325"/>
      <c r="S267" s="325"/>
      <c r="T267" s="132" t="str">
        <f t="shared" si="29"/>
        <v/>
      </c>
      <c r="U267" s="342"/>
      <c r="V267" s="182"/>
      <c r="W267" s="709" t="str">
        <f t="shared" si="25"/>
        <v/>
      </c>
      <c r="X267" s="198" t="str">
        <f t="shared" si="30"/>
        <v/>
      </c>
      <c r="Y267" s="710" t="str">
        <f>IF(AND(OR(N267="KO",M267&lt;&gt;""),OR(N267="",O267="",P267="")),Listes!$A$68,IF(AND(M267&lt;T267,V267=""),Listes!$A$70,IF(AND(M267&lt;&gt;"",T267&lt;M267,U267=""),Listes!$A$72,IF(AND(Z267="",OR(N267&lt;&gt;"",O267&lt;&gt;"",P267&lt;&gt;"",Q267&lt;&gt;"",R267&lt;&gt;"",S267&lt;&gt;"")),Listes!$A$73,""))))</f>
        <v/>
      </c>
      <c r="Z267" s="277"/>
      <c r="AA267" s="146">
        <f t="shared" si="26"/>
        <v>0</v>
      </c>
    </row>
    <row r="268" spans="1:27" ht="16.149999999999999" customHeight="1" x14ac:dyDescent="0.25">
      <c r="A268" s="121">
        <v>262</v>
      </c>
      <c r="B268" s="195" t="str">
        <f>IF('Dépenses rémunération au réel'!$B268="","",'Dépenses rémunération au réel'!$B268)</f>
        <v/>
      </c>
      <c r="C268" s="195" t="str">
        <f>IF('Dépenses rémunération au réel'!$C268="","",'Dépenses rémunération au réel'!$C268)</f>
        <v/>
      </c>
      <c r="D268" s="196" t="str">
        <f>IF('Dépenses rémunération au réel'!$D268="","",'Dépenses rémunération au réel'!$D268)</f>
        <v/>
      </c>
      <c r="E268" s="118" t="str">
        <f>IF('Dépenses rémunération au réel'!$E268="","",'Dépenses rémunération au réel'!$E268)</f>
        <v/>
      </c>
      <c r="F268" s="118" t="str">
        <f>IF('Dépenses rémunération au réel'!$F268="","",'Dépenses rémunération au réel'!$F268)</f>
        <v/>
      </c>
      <c r="G268" s="118" t="str">
        <f>IF('Dépenses rémunération au réel'!$G268="","",'Dépenses rémunération au réel'!$G268)</f>
        <v/>
      </c>
      <c r="H268" s="282" t="str">
        <f>IF('Dépenses rémunération au réel'!$H268="","",'Dépenses rémunération au réel'!$H268)</f>
        <v/>
      </c>
      <c r="I268" s="282" t="str">
        <f>IF('Dépenses rémunération au réel'!$I268="","",'Dépenses rémunération au réel'!$I268)</f>
        <v/>
      </c>
      <c r="J268" s="131" t="str">
        <f>IF('Dépenses rémunération au réel'!$J268="","",'Dépenses rémunération au réel'!$J268)</f>
        <v/>
      </c>
      <c r="K268" s="181" t="str">
        <f>IF('Dépenses rémunération au réel'!$K268="","",'Dépenses rémunération au réel'!$K268)</f>
        <v/>
      </c>
      <c r="L268" s="189" t="str">
        <f>IF('Dépenses rémunération au réel'!$L268="","",'Dépenses rémunération au réel'!$L268)</f>
        <v/>
      </c>
      <c r="M268" s="204" t="str">
        <f>IF('Dépenses rémunération au réel'!$M268=0,"",'Dépenses rémunération au réel'!$M268)</f>
        <v/>
      </c>
      <c r="N268" s="180"/>
      <c r="O268" s="323" t="str">
        <f t="shared" si="27"/>
        <v/>
      </c>
      <c r="P268" s="323" t="str">
        <f t="shared" si="28"/>
        <v/>
      </c>
      <c r="Q268" s="180"/>
      <c r="R268" s="325"/>
      <c r="S268" s="325"/>
      <c r="T268" s="132" t="str">
        <f t="shared" si="29"/>
        <v/>
      </c>
      <c r="U268" s="342"/>
      <c r="V268" s="182"/>
      <c r="W268" s="709" t="str">
        <f t="shared" si="25"/>
        <v/>
      </c>
      <c r="X268" s="198" t="str">
        <f t="shared" si="30"/>
        <v/>
      </c>
      <c r="Y268" s="710" t="str">
        <f>IF(AND(OR(N268="KO",M268&lt;&gt;""),OR(N268="",O268="",P268="")),Listes!$A$68,IF(AND(M268&lt;T268,V268=""),Listes!$A$70,IF(AND(M268&lt;&gt;"",T268&lt;M268,U268=""),Listes!$A$72,IF(AND(Z268="",OR(N268&lt;&gt;"",O268&lt;&gt;"",P268&lt;&gt;"",Q268&lt;&gt;"",R268&lt;&gt;"",S268&lt;&gt;"")),Listes!$A$73,""))))</f>
        <v/>
      </c>
      <c r="Z268" s="277"/>
      <c r="AA268" s="146">
        <f t="shared" si="26"/>
        <v>0</v>
      </c>
    </row>
    <row r="269" spans="1:27" ht="16.149999999999999" customHeight="1" x14ac:dyDescent="0.25">
      <c r="A269" s="121">
        <v>263</v>
      </c>
      <c r="B269" s="195" t="str">
        <f>IF('Dépenses rémunération au réel'!$B269="","",'Dépenses rémunération au réel'!$B269)</f>
        <v/>
      </c>
      <c r="C269" s="195" t="str">
        <f>IF('Dépenses rémunération au réel'!$C269="","",'Dépenses rémunération au réel'!$C269)</f>
        <v/>
      </c>
      <c r="D269" s="196" t="str">
        <f>IF('Dépenses rémunération au réel'!$D269="","",'Dépenses rémunération au réel'!$D269)</f>
        <v/>
      </c>
      <c r="E269" s="118" t="str">
        <f>IF('Dépenses rémunération au réel'!$E269="","",'Dépenses rémunération au réel'!$E269)</f>
        <v/>
      </c>
      <c r="F269" s="118" t="str">
        <f>IF('Dépenses rémunération au réel'!$F269="","",'Dépenses rémunération au réel'!$F269)</f>
        <v/>
      </c>
      <c r="G269" s="118" t="str">
        <f>IF('Dépenses rémunération au réel'!$G269="","",'Dépenses rémunération au réel'!$G269)</f>
        <v/>
      </c>
      <c r="H269" s="282" t="str">
        <f>IF('Dépenses rémunération au réel'!$H269="","",'Dépenses rémunération au réel'!$H269)</f>
        <v/>
      </c>
      <c r="I269" s="282" t="str">
        <f>IF('Dépenses rémunération au réel'!$I269="","",'Dépenses rémunération au réel'!$I269)</f>
        <v/>
      </c>
      <c r="J269" s="131" t="str">
        <f>IF('Dépenses rémunération au réel'!$J269="","",'Dépenses rémunération au réel'!$J269)</f>
        <v/>
      </c>
      <c r="K269" s="181" t="str">
        <f>IF('Dépenses rémunération au réel'!$K269="","",'Dépenses rémunération au réel'!$K269)</f>
        <v/>
      </c>
      <c r="L269" s="189" t="str">
        <f>IF('Dépenses rémunération au réel'!$L269="","",'Dépenses rémunération au réel'!$L269)</f>
        <v/>
      </c>
      <c r="M269" s="204" t="str">
        <f>IF('Dépenses rémunération au réel'!$M269=0,"",'Dépenses rémunération au réel'!$M269)</f>
        <v/>
      </c>
      <c r="N269" s="180"/>
      <c r="O269" s="323" t="str">
        <f t="shared" si="27"/>
        <v/>
      </c>
      <c r="P269" s="323" t="str">
        <f t="shared" si="28"/>
        <v/>
      </c>
      <c r="Q269" s="180"/>
      <c r="R269" s="325"/>
      <c r="S269" s="325"/>
      <c r="T269" s="132" t="str">
        <f t="shared" si="29"/>
        <v/>
      </c>
      <c r="U269" s="342"/>
      <c r="V269" s="182"/>
      <c r="W269" s="709" t="str">
        <f t="shared" si="25"/>
        <v/>
      </c>
      <c r="X269" s="198" t="str">
        <f t="shared" si="30"/>
        <v/>
      </c>
      <c r="Y269" s="710" t="str">
        <f>IF(AND(OR(N269="KO",M269&lt;&gt;""),OR(N269="",O269="",P269="")),Listes!$A$68,IF(AND(M269&lt;T269,V269=""),Listes!$A$70,IF(AND(M269&lt;&gt;"",T269&lt;M269,U269=""),Listes!$A$72,IF(AND(Z269="",OR(N269&lt;&gt;"",O269&lt;&gt;"",P269&lt;&gt;"",Q269&lt;&gt;"",R269&lt;&gt;"",S269&lt;&gt;"")),Listes!$A$73,""))))</f>
        <v/>
      </c>
      <c r="Z269" s="277"/>
      <c r="AA269" s="146">
        <f t="shared" si="26"/>
        <v>0</v>
      </c>
    </row>
    <row r="270" spans="1:27" ht="16.149999999999999" customHeight="1" x14ac:dyDescent="0.25">
      <c r="A270" s="121">
        <v>264</v>
      </c>
      <c r="B270" s="195" t="str">
        <f>IF('Dépenses rémunération au réel'!$B270="","",'Dépenses rémunération au réel'!$B270)</f>
        <v/>
      </c>
      <c r="C270" s="195" t="str">
        <f>IF('Dépenses rémunération au réel'!$C270="","",'Dépenses rémunération au réel'!$C270)</f>
        <v/>
      </c>
      <c r="D270" s="196" t="str">
        <f>IF('Dépenses rémunération au réel'!$D270="","",'Dépenses rémunération au réel'!$D270)</f>
        <v/>
      </c>
      <c r="E270" s="118" t="str">
        <f>IF('Dépenses rémunération au réel'!$E270="","",'Dépenses rémunération au réel'!$E270)</f>
        <v/>
      </c>
      <c r="F270" s="118" t="str">
        <f>IF('Dépenses rémunération au réel'!$F270="","",'Dépenses rémunération au réel'!$F270)</f>
        <v/>
      </c>
      <c r="G270" s="118" t="str">
        <f>IF('Dépenses rémunération au réel'!$G270="","",'Dépenses rémunération au réel'!$G270)</f>
        <v/>
      </c>
      <c r="H270" s="282" t="str">
        <f>IF('Dépenses rémunération au réel'!$H270="","",'Dépenses rémunération au réel'!$H270)</f>
        <v/>
      </c>
      <c r="I270" s="282" t="str">
        <f>IF('Dépenses rémunération au réel'!$I270="","",'Dépenses rémunération au réel'!$I270)</f>
        <v/>
      </c>
      <c r="J270" s="131" t="str">
        <f>IF('Dépenses rémunération au réel'!$J270="","",'Dépenses rémunération au réel'!$J270)</f>
        <v/>
      </c>
      <c r="K270" s="181" t="str">
        <f>IF('Dépenses rémunération au réel'!$K270="","",'Dépenses rémunération au réel'!$K270)</f>
        <v/>
      </c>
      <c r="L270" s="189" t="str">
        <f>IF('Dépenses rémunération au réel'!$L270="","",'Dépenses rémunération au réel'!$L270)</f>
        <v/>
      </c>
      <c r="M270" s="204" t="str">
        <f>IF('Dépenses rémunération au réel'!$M270=0,"",'Dépenses rémunération au réel'!$M270)</f>
        <v/>
      </c>
      <c r="N270" s="180"/>
      <c r="O270" s="323" t="str">
        <f t="shared" si="27"/>
        <v/>
      </c>
      <c r="P270" s="323" t="str">
        <f t="shared" si="28"/>
        <v/>
      </c>
      <c r="Q270" s="180"/>
      <c r="R270" s="325"/>
      <c r="S270" s="325"/>
      <c r="T270" s="132" t="str">
        <f t="shared" si="29"/>
        <v/>
      </c>
      <c r="U270" s="342"/>
      <c r="V270" s="182"/>
      <c r="W270" s="709" t="str">
        <f t="shared" si="25"/>
        <v/>
      </c>
      <c r="X270" s="198" t="str">
        <f t="shared" si="30"/>
        <v/>
      </c>
      <c r="Y270" s="710" t="str">
        <f>IF(AND(OR(N270="KO",M270&lt;&gt;""),OR(N270="",O270="",P270="")),Listes!$A$68,IF(AND(M270&lt;T270,V270=""),Listes!$A$70,IF(AND(M270&lt;&gt;"",T270&lt;M270,U270=""),Listes!$A$72,IF(AND(Z270="",OR(N270&lt;&gt;"",O270&lt;&gt;"",P270&lt;&gt;"",Q270&lt;&gt;"",R270&lt;&gt;"",S270&lt;&gt;"")),Listes!$A$73,""))))</f>
        <v/>
      </c>
      <c r="Z270" s="277"/>
      <c r="AA270" s="146">
        <f t="shared" si="26"/>
        <v>0</v>
      </c>
    </row>
    <row r="271" spans="1:27" ht="16.149999999999999" customHeight="1" x14ac:dyDescent="0.25">
      <c r="A271" s="121">
        <v>265</v>
      </c>
      <c r="B271" s="195" t="str">
        <f>IF('Dépenses rémunération au réel'!$B271="","",'Dépenses rémunération au réel'!$B271)</f>
        <v/>
      </c>
      <c r="C271" s="195" t="str">
        <f>IF('Dépenses rémunération au réel'!$C271="","",'Dépenses rémunération au réel'!$C271)</f>
        <v/>
      </c>
      <c r="D271" s="196" t="str">
        <f>IF('Dépenses rémunération au réel'!$D271="","",'Dépenses rémunération au réel'!$D271)</f>
        <v/>
      </c>
      <c r="E271" s="118" t="str">
        <f>IF('Dépenses rémunération au réel'!$E271="","",'Dépenses rémunération au réel'!$E271)</f>
        <v/>
      </c>
      <c r="F271" s="118" t="str">
        <f>IF('Dépenses rémunération au réel'!$F271="","",'Dépenses rémunération au réel'!$F271)</f>
        <v/>
      </c>
      <c r="G271" s="118" t="str">
        <f>IF('Dépenses rémunération au réel'!$G271="","",'Dépenses rémunération au réel'!$G271)</f>
        <v/>
      </c>
      <c r="H271" s="282" t="str">
        <f>IF('Dépenses rémunération au réel'!$H271="","",'Dépenses rémunération au réel'!$H271)</f>
        <v/>
      </c>
      <c r="I271" s="282" t="str">
        <f>IF('Dépenses rémunération au réel'!$I271="","",'Dépenses rémunération au réel'!$I271)</f>
        <v/>
      </c>
      <c r="J271" s="131" t="str">
        <f>IF('Dépenses rémunération au réel'!$J271="","",'Dépenses rémunération au réel'!$J271)</f>
        <v/>
      </c>
      <c r="K271" s="181" t="str">
        <f>IF('Dépenses rémunération au réel'!$K271="","",'Dépenses rémunération au réel'!$K271)</f>
        <v/>
      </c>
      <c r="L271" s="189" t="str">
        <f>IF('Dépenses rémunération au réel'!$L271="","",'Dépenses rémunération au réel'!$L271)</f>
        <v/>
      </c>
      <c r="M271" s="204" t="str">
        <f>IF('Dépenses rémunération au réel'!$M271=0,"",'Dépenses rémunération au réel'!$M271)</f>
        <v/>
      </c>
      <c r="N271" s="180"/>
      <c r="O271" s="323" t="str">
        <f t="shared" si="27"/>
        <v/>
      </c>
      <c r="P271" s="323" t="str">
        <f t="shared" si="28"/>
        <v/>
      </c>
      <c r="Q271" s="180"/>
      <c r="R271" s="325"/>
      <c r="S271" s="325"/>
      <c r="T271" s="132" t="str">
        <f t="shared" si="29"/>
        <v/>
      </c>
      <c r="U271" s="342"/>
      <c r="V271" s="182"/>
      <c r="W271" s="709" t="str">
        <f t="shared" si="25"/>
        <v/>
      </c>
      <c r="X271" s="198" t="str">
        <f t="shared" si="30"/>
        <v/>
      </c>
      <c r="Y271" s="710" t="str">
        <f>IF(AND(OR(N271="KO",M271&lt;&gt;""),OR(N271="",O271="",P271="")),Listes!$A$68,IF(AND(M271&lt;T271,V271=""),Listes!$A$70,IF(AND(M271&lt;&gt;"",T271&lt;M271,U271=""),Listes!$A$72,IF(AND(Z271="",OR(N271&lt;&gt;"",O271&lt;&gt;"",P271&lt;&gt;"",Q271&lt;&gt;"",R271&lt;&gt;"",S271&lt;&gt;"")),Listes!$A$73,""))))</f>
        <v/>
      </c>
      <c r="Z271" s="277"/>
      <c r="AA271" s="146">
        <f t="shared" si="26"/>
        <v>0</v>
      </c>
    </row>
    <row r="272" spans="1:27" ht="16.149999999999999" customHeight="1" x14ac:dyDescent="0.25">
      <c r="A272" s="121">
        <v>266</v>
      </c>
      <c r="B272" s="195" t="str">
        <f>IF('Dépenses rémunération au réel'!$B272="","",'Dépenses rémunération au réel'!$B272)</f>
        <v/>
      </c>
      <c r="C272" s="195" t="str">
        <f>IF('Dépenses rémunération au réel'!$C272="","",'Dépenses rémunération au réel'!$C272)</f>
        <v/>
      </c>
      <c r="D272" s="196" t="str">
        <f>IF('Dépenses rémunération au réel'!$D272="","",'Dépenses rémunération au réel'!$D272)</f>
        <v/>
      </c>
      <c r="E272" s="118" t="str">
        <f>IF('Dépenses rémunération au réel'!$E272="","",'Dépenses rémunération au réel'!$E272)</f>
        <v/>
      </c>
      <c r="F272" s="118" t="str">
        <f>IF('Dépenses rémunération au réel'!$F272="","",'Dépenses rémunération au réel'!$F272)</f>
        <v/>
      </c>
      <c r="G272" s="118" t="str">
        <f>IF('Dépenses rémunération au réel'!$G272="","",'Dépenses rémunération au réel'!$G272)</f>
        <v/>
      </c>
      <c r="H272" s="282" t="str">
        <f>IF('Dépenses rémunération au réel'!$H272="","",'Dépenses rémunération au réel'!$H272)</f>
        <v/>
      </c>
      <c r="I272" s="282" t="str">
        <f>IF('Dépenses rémunération au réel'!$I272="","",'Dépenses rémunération au réel'!$I272)</f>
        <v/>
      </c>
      <c r="J272" s="131" t="str">
        <f>IF('Dépenses rémunération au réel'!$J272="","",'Dépenses rémunération au réel'!$J272)</f>
        <v/>
      </c>
      <c r="K272" s="181" t="str">
        <f>IF('Dépenses rémunération au réel'!$K272="","",'Dépenses rémunération au réel'!$K272)</f>
        <v/>
      </c>
      <c r="L272" s="189" t="str">
        <f>IF('Dépenses rémunération au réel'!$L272="","",'Dépenses rémunération au réel'!$L272)</f>
        <v/>
      </c>
      <c r="M272" s="204" t="str">
        <f>IF('Dépenses rémunération au réel'!$M272=0,"",'Dépenses rémunération au réel'!$M272)</f>
        <v/>
      </c>
      <c r="N272" s="180"/>
      <c r="O272" s="323" t="str">
        <f t="shared" si="27"/>
        <v/>
      </c>
      <c r="P272" s="323" t="str">
        <f t="shared" si="28"/>
        <v/>
      </c>
      <c r="Q272" s="180"/>
      <c r="R272" s="325"/>
      <c r="S272" s="325"/>
      <c r="T272" s="132" t="str">
        <f t="shared" si="29"/>
        <v/>
      </c>
      <c r="U272" s="342"/>
      <c r="V272" s="182"/>
      <c r="W272" s="709" t="str">
        <f t="shared" si="25"/>
        <v/>
      </c>
      <c r="X272" s="198" t="str">
        <f t="shared" si="30"/>
        <v/>
      </c>
      <c r="Y272" s="710" t="str">
        <f>IF(AND(OR(N272="KO",M272&lt;&gt;""),OR(N272="",O272="",P272="")),Listes!$A$68,IF(AND(M272&lt;T272,V272=""),Listes!$A$70,IF(AND(M272&lt;&gt;"",T272&lt;M272,U272=""),Listes!$A$72,IF(AND(Z272="",OR(N272&lt;&gt;"",O272&lt;&gt;"",P272&lt;&gt;"",Q272&lt;&gt;"",R272&lt;&gt;"",S272&lt;&gt;"")),Listes!$A$73,""))))</f>
        <v/>
      </c>
      <c r="Z272" s="277"/>
      <c r="AA272" s="146">
        <f t="shared" si="26"/>
        <v>0</v>
      </c>
    </row>
    <row r="273" spans="1:27" ht="16.149999999999999" customHeight="1" x14ac:dyDescent="0.25">
      <c r="A273" s="121">
        <v>267</v>
      </c>
      <c r="B273" s="195" t="str">
        <f>IF('Dépenses rémunération au réel'!$B273="","",'Dépenses rémunération au réel'!$B273)</f>
        <v/>
      </c>
      <c r="C273" s="195" t="str">
        <f>IF('Dépenses rémunération au réel'!$C273="","",'Dépenses rémunération au réel'!$C273)</f>
        <v/>
      </c>
      <c r="D273" s="196" t="str">
        <f>IF('Dépenses rémunération au réel'!$D273="","",'Dépenses rémunération au réel'!$D273)</f>
        <v/>
      </c>
      <c r="E273" s="118" t="str">
        <f>IF('Dépenses rémunération au réel'!$E273="","",'Dépenses rémunération au réel'!$E273)</f>
        <v/>
      </c>
      <c r="F273" s="118" t="str">
        <f>IF('Dépenses rémunération au réel'!$F273="","",'Dépenses rémunération au réel'!$F273)</f>
        <v/>
      </c>
      <c r="G273" s="118" t="str">
        <f>IF('Dépenses rémunération au réel'!$G273="","",'Dépenses rémunération au réel'!$G273)</f>
        <v/>
      </c>
      <c r="H273" s="282" t="str">
        <f>IF('Dépenses rémunération au réel'!$H273="","",'Dépenses rémunération au réel'!$H273)</f>
        <v/>
      </c>
      <c r="I273" s="282" t="str">
        <f>IF('Dépenses rémunération au réel'!$I273="","",'Dépenses rémunération au réel'!$I273)</f>
        <v/>
      </c>
      <c r="J273" s="131" t="str">
        <f>IF('Dépenses rémunération au réel'!$J273="","",'Dépenses rémunération au réel'!$J273)</f>
        <v/>
      </c>
      <c r="K273" s="181" t="str">
        <f>IF('Dépenses rémunération au réel'!$K273="","",'Dépenses rémunération au réel'!$K273)</f>
        <v/>
      </c>
      <c r="L273" s="189" t="str">
        <f>IF('Dépenses rémunération au réel'!$L273="","",'Dépenses rémunération au réel'!$L273)</f>
        <v/>
      </c>
      <c r="M273" s="204" t="str">
        <f>IF('Dépenses rémunération au réel'!$M273=0,"",'Dépenses rémunération au réel'!$M273)</f>
        <v/>
      </c>
      <c r="N273" s="180"/>
      <c r="O273" s="323" t="str">
        <f t="shared" si="27"/>
        <v/>
      </c>
      <c r="P273" s="323" t="str">
        <f t="shared" si="28"/>
        <v/>
      </c>
      <c r="Q273" s="180"/>
      <c r="R273" s="325"/>
      <c r="S273" s="325"/>
      <c r="T273" s="132" t="str">
        <f t="shared" si="29"/>
        <v/>
      </c>
      <c r="U273" s="342"/>
      <c r="V273" s="182"/>
      <c r="W273" s="709" t="str">
        <f t="shared" si="25"/>
        <v/>
      </c>
      <c r="X273" s="198" t="str">
        <f t="shared" si="30"/>
        <v/>
      </c>
      <c r="Y273" s="710" t="str">
        <f>IF(AND(OR(N273="KO",M273&lt;&gt;""),OR(N273="",O273="",P273="")),Listes!$A$68,IF(AND(M273&lt;T273,V273=""),Listes!$A$70,IF(AND(M273&lt;&gt;"",T273&lt;M273,U273=""),Listes!$A$72,IF(AND(Z273="",OR(N273&lt;&gt;"",O273&lt;&gt;"",P273&lt;&gt;"",Q273&lt;&gt;"",R273&lt;&gt;"",S273&lt;&gt;"")),Listes!$A$73,""))))</f>
        <v/>
      </c>
      <c r="Z273" s="277"/>
      <c r="AA273" s="146">
        <f t="shared" si="26"/>
        <v>0</v>
      </c>
    </row>
    <row r="274" spans="1:27" ht="16.149999999999999" customHeight="1" x14ac:dyDescent="0.25">
      <c r="A274" s="121">
        <v>268</v>
      </c>
      <c r="B274" s="195" t="str">
        <f>IF('Dépenses rémunération au réel'!$B274="","",'Dépenses rémunération au réel'!$B274)</f>
        <v/>
      </c>
      <c r="C274" s="195" t="str">
        <f>IF('Dépenses rémunération au réel'!$C274="","",'Dépenses rémunération au réel'!$C274)</f>
        <v/>
      </c>
      <c r="D274" s="196" t="str">
        <f>IF('Dépenses rémunération au réel'!$D274="","",'Dépenses rémunération au réel'!$D274)</f>
        <v/>
      </c>
      <c r="E274" s="118" t="str">
        <f>IF('Dépenses rémunération au réel'!$E274="","",'Dépenses rémunération au réel'!$E274)</f>
        <v/>
      </c>
      <c r="F274" s="118" t="str">
        <f>IF('Dépenses rémunération au réel'!$F274="","",'Dépenses rémunération au réel'!$F274)</f>
        <v/>
      </c>
      <c r="G274" s="118" t="str">
        <f>IF('Dépenses rémunération au réel'!$G274="","",'Dépenses rémunération au réel'!$G274)</f>
        <v/>
      </c>
      <c r="H274" s="282" t="str">
        <f>IF('Dépenses rémunération au réel'!$H274="","",'Dépenses rémunération au réel'!$H274)</f>
        <v/>
      </c>
      <c r="I274" s="282" t="str">
        <f>IF('Dépenses rémunération au réel'!$I274="","",'Dépenses rémunération au réel'!$I274)</f>
        <v/>
      </c>
      <c r="J274" s="131" t="str">
        <f>IF('Dépenses rémunération au réel'!$J274="","",'Dépenses rémunération au réel'!$J274)</f>
        <v/>
      </c>
      <c r="K274" s="181" t="str">
        <f>IF('Dépenses rémunération au réel'!$K274="","",'Dépenses rémunération au réel'!$K274)</f>
        <v/>
      </c>
      <c r="L274" s="189" t="str">
        <f>IF('Dépenses rémunération au réel'!$L274="","",'Dépenses rémunération au réel'!$L274)</f>
        <v/>
      </c>
      <c r="M274" s="204" t="str">
        <f>IF('Dépenses rémunération au réel'!$M274=0,"",'Dépenses rémunération au réel'!$M274)</f>
        <v/>
      </c>
      <c r="N274" s="180"/>
      <c r="O274" s="323" t="str">
        <f t="shared" si="27"/>
        <v/>
      </c>
      <c r="P274" s="323" t="str">
        <f t="shared" si="28"/>
        <v/>
      </c>
      <c r="Q274" s="180"/>
      <c r="R274" s="325"/>
      <c r="S274" s="325"/>
      <c r="T274" s="132" t="str">
        <f t="shared" si="29"/>
        <v/>
      </c>
      <c r="U274" s="342"/>
      <c r="V274" s="182"/>
      <c r="W274" s="709" t="str">
        <f t="shared" si="25"/>
        <v/>
      </c>
      <c r="X274" s="198" t="str">
        <f t="shared" si="30"/>
        <v/>
      </c>
      <c r="Y274" s="710" t="str">
        <f>IF(AND(OR(N274="KO",M274&lt;&gt;""),OR(N274="",O274="",P274="")),Listes!$A$68,IF(AND(M274&lt;T274,V274=""),Listes!$A$70,IF(AND(M274&lt;&gt;"",T274&lt;M274,U274=""),Listes!$A$72,IF(AND(Z274="",OR(N274&lt;&gt;"",O274&lt;&gt;"",P274&lt;&gt;"",Q274&lt;&gt;"",R274&lt;&gt;"",S274&lt;&gt;"")),Listes!$A$73,""))))</f>
        <v/>
      </c>
      <c r="Z274" s="277"/>
      <c r="AA274" s="146">
        <f t="shared" si="26"/>
        <v>0</v>
      </c>
    </row>
    <row r="275" spans="1:27" ht="16.149999999999999" customHeight="1" x14ac:dyDescent="0.25">
      <c r="A275" s="121">
        <v>269</v>
      </c>
      <c r="B275" s="195" t="str">
        <f>IF('Dépenses rémunération au réel'!$B275="","",'Dépenses rémunération au réel'!$B275)</f>
        <v/>
      </c>
      <c r="C275" s="195" t="str">
        <f>IF('Dépenses rémunération au réel'!$C275="","",'Dépenses rémunération au réel'!$C275)</f>
        <v/>
      </c>
      <c r="D275" s="196" t="str">
        <f>IF('Dépenses rémunération au réel'!$D275="","",'Dépenses rémunération au réel'!$D275)</f>
        <v/>
      </c>
      <c r="E275" s="118" t="str">
        <f>IF('Dépenses rémunération au réel'!$E275="","",'Dépenses rémunération au réel'!$E275)</f>
        <v/>
      </c>
      <c r="F275" s="118" t="str">
        <f>IF('Dépenses rémunération au réel'!$F275="","",'Dépenses rémunération au réel'!$F275)</f>
        <v/>
      </c>
      <c r="G275" s="118" t="str">
        <f>IF('Dépenses rémunération au réel'!$G275="","",'Dépenses rémunération au réel'!$G275)</f>
        <v/>
      </c>
      <c r="H275" s="282" t="str">
        <f>IF('Dépenses rémunération au réel'!$H275="","",'Dépenses rémunération au réel'!$H275)</f>
        <v/>
      </c>
      <c r="I275" s="282" t="str">
        <f>IF('Dépenses rémunération au réel'!$I275="","",'Dépenses rémunération au réel'!$I275)</f>
        <v/>
      </c>
      <c r="J275" s="131" t="str">
        <f>IF('Dépenses rémunération au réel'!$J275="","",'Dépenses rémunération au réel'!$J275)</f>
        <v/>
      </c>
      <c r="K275" s="181" t="str">
        <f>IF('Dépenses rémunération au réel'!$K275="","",'Dépenses rémunération au réel'!$K275)</f>
        <v/>
      </c>
      <c r="L275" s="189" t="str">
        <f>IF('Dépenses rémunération au réel'!$L275="","",'Dépenses rémunération au réel'!$L275)</f>
        <v/>
      </c>
      <c r="M275" s="204" t="str">
        <f>IF('Dépenses rémunération au réel'!$M275=0,"",'Dépenses rémunération au réel'!$M275)</f>
        <v/>
      </c>
      <c r="N275" s="180"/>
      <c r="O275" s="323" t="str">
        <f t="shared" si="27"/>
        <v/>
      </c>
      <c r="P275" s="323" t="str">
        <f t="shared" si="28"/>
        <v/>
      </c>
      <c r="Q275" s="180"/>
      <c r="R275" s="325"/>
      <c r="S275" s="325"/>
      <c r="T275" s="132" t="str">
        <f t="shared" si="29"/>
        <v/>
      </c>
      <c r="U275" s="342"/>
      <c r="V275" s="182"/>
      <c r="W275" s="709" t="str">
        <f t="shared" si="25"/>
        <v/>
      </c>
      <c r="X275" s="198" t="str">
        <f t="shared" si="30"/>
        <v/>
      </c>
      <c r="Y275" s="710" t="str">
        <f>IF(AND(OR(N275="KO",M275&lt;&gt;""),OR(N275="",O275="",P275="")),Listes!$A$68,IF(AND(M275&lt;T275,V275=""),Listes!$A$70,IF(AND(M275&lt;&gt;"",T275&lt;M275,U275=""),Listes!$A$72,IF(AND(Z275="",OR(N275&lt;&gt;"",O275&lt;&gt;"",P275&lt;&gt;"",Q275&lt;&gt;"",R275&lt;&gt;"",S275&lt;&gt;"")),Listes!$A$73,""))))</f>
        <v/>
      </c>
      <c r="Z275" s="277"/>
      <c r="AA275" s="146">
        <f t="shared" si="26"/>
        <v>0</v>
      </c>
    </row>
    <row r="276" spans="1:27" ht="16.149999999999999" customHeight="1" x14ac:dyDescent="0.25">
      <c r="A276" s="121">
        <v>270</v>
      </c>
      <c r="B276" s="195" t="str">
        <f>IF('Dépenses rémunération au réel'!$B276="","",'Dépenses rémunération au réel'!$B276)</f>
        <v/>
      </c>
      <c r="C276" s="195" t="str">
        <f>IF('Dépenses rémunération au réel'!$C276="","",'Dépenses rémunération au réel'!$C276)</f>
        <v/>
      </c>
      <c r="D276" s="196" t="str">
        <f>IF('Dépenses rémunération au réel'!$D276="","",'Dépenses rémunération au réel'!$D276)</f>
        <v/>
      </c>
      <c r="E276" s="118" t="str">
        <f>IF('Dépenses rémunération au réel'!$E276="","",'Dépenses rémunération au réel'!$E276)</f>
        <v/>
      </c>
      <c r="F276" s="118" t="str">
        <f>IF('Dépenses rémunération au réel'!$F276="","",'Dépenses rémunération au réel'!$F276)</f>
        <v/>
      </c>
      <c r="G276" s="118" t="str">
        <f>IF('Dépenses rémunération au réel'!$G276="","",'Dépenses rémunération au réel'!$G276)</f>
        <v/>
      </c>
      <c r="H276" s="282" t="str">
        <f>IF('Dépenses rémunération au réel'!$H276="","",'Dépenses rémunération au réel'!$H276)</f>
        <v/>
      </c>
      <c r="I276" s="282" t="str">
        <f>IF('Dépenses rémunération au réel'!$I276="","",'Dépenses rémunération au réel'!$I276)</f>
        <v/>
      </c>
      <c r="J276" s="131" t="str">
        <f>IF('Dépenses rémunération au réel'!$J276="","",'Dépenses rémunération au réel'!$J276)</f>
        <v/>
      </c>
      <c r="K276" s="181" t="str">
        <f>IF('Dépenses rémunération au réel'!$K276="","",'Dépenses rémunération au réel'!$K276)</f>
        <v/>
      </c>
      <c r="L276" s="189" t="str">
        <f>IF('Dépenses rémunération au réel'!$L276="","",'Dépenses rémunération au réel'!$L276)</f>
        <v/>
      </c>
      <c r="M276" s="204" t="str">
        <f>IF('Dépenses rémunération au réel'!$M276=0,"",'Dépenses rémunération au réel'!$M276)</f>
        <v/>
      </c>
      <c r="N276" s="180"/>
      <c r="O276" s="323" t="str">
        <f t="shared" si="27"/>
        <v/>
      </c>
      <c r="P276" s="323" t="str">
        <f t="shared" si="28"/>
        <v/>
      </c>
      <c r="Q276" s="180"/>
      <c r="R276" s="325"/>
      <c r="S276" s="325"/>
      <c r="T276" s="132" t="str">
        <f t="shared" si="29"/>
        <v/>
      </c>
      <c r="U276" s="342"/>
      <c r="V276" s="182"/>
      <c r="W276" s="709" t="str">
        <f t="shared" si="25"/>
        <v/>
      </c>
      <c r="X276" s="198" t="str">
        <f t="shared" si="30"/>
        <v/>
      </c>
      <c r="Y276" s="710" t="str">
        <f>IF(AND(OR(N276="KO",M276&lt;&gt;""),OR(N276="",O276="",P276="")),Listes!$A$68,IF(AND(M276&lt;T276,V276=""),Listes!$A$70,IF(AND(M276&lt;&gt;"",T276&lt;M276,U276=""),Listes!$A$72,IF(AND(Z276="",OR(N276&lt;&gt;"",O276&lt;&gt;"",P276&lt;&gt;"",Q276&lt;&gt;"",R276&lt;&gt;"",S276&lt;&gt;"")),Listes!$A$73,""))))</f>
        <v/>
      </c>
      <c r="Z276" s="277"/>
      <c r="AA276" s="146">
        <f t="shared" si="26"/>
        <v>0</v>
      </c>
    </row>
    <row r="277" spans="1:27" ht="16.149999999999999" customHeight="1" x14ac:dyDescent="0.25">
      <c r="A277" s="121">
        <v>271</v>
      </c>
      <c r="B277" s="195" t="str">
        <f>IF('Dépenses rémunération au réel'!$B277="","",'Dépenses rémunération au réel'!$B277)</f>
        <v/>
      </c>
      <c r="C277" s="195" t="str">
        <f>IF('Dépenses rémunération au réel'!$C277="","",'Dépenses rémunération au réel'!$C277)</f>
        <v/>
      </c>
      <c r="D277" s="196" t="str">
        <f>IF('Dépenses rémunération au réel'!$D277="","",'Dépenses rémunération au réel'!$D277)</f>
        <v/>
      </c>
      <c r="E277" s="118" t="str">
        <f>IF('Dépenses rémunération au réel'!$E277="","",'Dépenses rémunération au réel'!$E277)</f>
        <v/>
      </c>
      <c r="F277" s="118" t="str">
        <f>IF('Dépenses rémunération au réel'!$F277="","",'Dépenses rémunération au réel'!$F277)</f>
        <v/>
      </c>
      <c r="G277" s="118" t="str">
        <f>IF('Dépenses rémunération au réel'!$G277="","",'Dépenses rémunération au réel'!$G277)</f>
        <v/>
      </c>
      <c r="H277" s="282" t="str">
        <f>IF('Dépenses rémunération au réel'!$H277="","",'Dépenses rémunération au réel'!$H277)</f>
        <v/>
      </c>
      <c r="I277" s="282" t="str">
        <f>IF('Dépenses rémunération au réel'!$I277="","",'Dépenses rémunération au réel'!$I277)</f>
        <v/>
      </c>
      <c r="J277" s="131" t="str">
        <f>IF('Dépenses rémunération au réel'!$J277="","",'Dépenses rémunération au réel'!$J277)</f>
        <v/>
      </c>
      <c r="K277" s="181" t="str">
        <f>IF('Dépenses rémunération au réel'!$K277="","",'Dépenses rémunération au réel'!$K277)</f>
        <v/>
      </c>
      <c r="L277" s="189" t="str">
        <f>IF('Dépenses rémunération au réel'!$L277="","",'Dépenses rémunération au réel'!$L277)</f>
        <v/>
      </c>
      <c r="M277" s="204" t="str">
        <f>IF('Dépenses rémunération au réel'!$M277=0,"",'Dépenses rémunération au réel'!$M277)</f>
        <v/>
      </c>
      <c r="N277" s="180"/>
      <c r="O277" s="323" t="str">
        <f t="shared" si="27"/>
        <v/>
      </c>
      <c r="P277" s="323" t="str">
        <f t="shared" si="28"/>
        <v/>
      </c>
      <c r="Q277" s="180"/>
      <c r="R277" s="325"/>
      <c r="S277" s="325"/>
      <c r="T277" s="132" t="str">
        <f t="shared" si="29"/>
        <v/>
      </c>
      <c r="U277" s="342"/>
      <c r="V277" s="182"/>
      <c r="W277" s="709" t="str">
        <f t="shared" si="25"/>
        <v/>
      </c>
      <c r="X277" s="198" t="str">
        <f t="shared" si="30"/>
        <v/>
      </c>
      <c r="Y277" s="710" t="str">
        <f>IF(AND(OR(N277="KO",M277&lt;&gt;""),OR(N277="",O277="",P277="")),Listes!$A$68,IF(AND(M277&lt;T277,V277=""),Listes!$A$70,IF(AND(M277&lt;&gt;"",T277&lt;M277,U277=""),Listes!$A$72,IF(AND(Z277="",OR(N277&lt;&gt;"",O277&lt;&gt;"",P277&lt;&gt;"",Q277&lt;&gt;"",R277&lt;&gt;"",S277&lt;&gt;"")),Listes!$A$73,""))))</f>
        <v/>
      </c>
      <c r="Z277" s="277"/>
      <c r="AA277" s="146">
        <f t="shared" si="26"/>
        <v>0</v>
      </c>
    </row>
    <row r="278" spans="1:27" ht="16.149999999999999" customHeight="1" x14ac:dyDescent="0.25">
      <c r="A278" s="121">
        <v>272</v>
      </c>
      <c r="B278" s="195" t="str">
        <f>IF('Dépenses rémunération au réel'!$B278="","",'Dépenses rémunération au réel'!$B278)</f>
        <v/>
      </c>
      <c r="C278" s="195" t="str">
        <f>IF('Dépenses rémunération au réel'!$C278="","",'Dépenses rémunération au réel'!$C278)</f>
        <v/>
      </c>
      <c r="D278" s="196" t="str">
        <f>IF('Dépenses rémunération au réel'!$D278="","",'Dépenses rémunération au réel'!$D278)</f>
        <v/>
      </c>
      <c r="E278" s="118" t="str">
        <f>IF('Dépenses rémunération au réel'!$E278="","",'Dépenses rémunération au réel'!$E278)</f>
        <v/>
      </c>
      <c r="F278" s="118" t="str">
        <f>IF('Dépenses rémunération au réel'!$F278="","",'Dépenses rémunération au réel'!$F278)</f>
        <v/>
      </c>
      <c r="G278" s="118" t="str">
        <f>IF('Dépenses rémunération au réel'!$G278="","",'Dépenses rémunération au réel'!$G278)</f>
        <v/>
      </c>
      <c r="H278" s="282" t="str">
        <f>IF('Dépenses rémunération au réel'!$H278="","",'Dépenses rémunération au réel'!$H278)</f>
        <v/>
      </c>
      <c r="I278" s="282" t="str">
        <f>IF('Dépenses rémunération au réel'!$I278="","",'Dépenses rémunération au réel'!$I278)</f>
        <v/>
      </c>
      <c r="J278" s="131" t="str">
        <f>IF('Dépenses rémunération au réel'!$J278="","",'Dépenses rémunération au réel'!$J278)</f>
        <v/>
      </c>
      <c r="K278" s="181" t="str">
        <f>IF('Dépenses rémunération au réel'!$K278="","",'Dépenses rémunération au réel'!$K278)</f>
        <v/>
      </c>
      <c r="L278" s="189" t="str">
        <f>IF('Dépenses rémunération au réel'!$L278="","",'Dépenses rémunération au réel'!$L278)</f>
        <v/>
      </c>
      <c r="M278" s="204" t="str">
        <f>IF('Dépenses rémunération au réel'!$M278=0,"",'Dépenses rémunération au réel'!$M278)</f>
        <v/>
      </c>
      <c r="N278" s="180"/>
      <c r="O278" s="323" t="str">
        <f t="shared" si="27"/>
        <v/>
      </c>
      <c r="P278" s="323" t="str">
        <f t="shared" si="28"/>
        <v/>
      </c>
      <c r="Q278" s="180"/>
      <c r="R278" s="325"/>
      <c r="S278" s="325"/>
      <c r="T278" s="132" t="str">
        <f t="shared" si="29"/>
        <v/>
      </c>
      <c r="U278" s="342"/>
      <c r="V278" s="182"/>
      <c r="W278" s="709" t="str">
        <f t="shared" si="25"/>
        <v/>
      </c>
      <c r="X278" s="198" t="str">
        <f t="shared" si="30"/>
        <v/>
      </c>
      <c r="Y278" s="710" t="str">
        <f>IF(AND(OR(N278="KO",M278&lt;&gt;""),OR(N278="",O278="",P278="")),Listes!$A$68,IF(AND(M278&lt;T278,V278=""),Listes!$A$70,IF(AND(M278&lt;&gt;"",T278&lt;M278,U278=""),Listes!$A$72,IF(AND(Z278="",OR(N278&lt;&gt;"",O278&lt;&gt;"",P278&lt;&gt;"",Q278&lt;&gt;"",R278&lt;&gt;"",S278&lt;&gt;"")),Listes!$A$73,""))))</f>
        <v/>
      </c>
      <c r="Z278" s="277"/>
      <c r="AA278" s="146">
        <f t="shared" si="26"/>
        <v>0</v>
      </c>
    </row>
    <row r="279" spans="1:27" ht="16.149999999999999" customHeight="1" x14ac:dyDescent="0.25">
      <c r="A279" s="121">
        <v>273</v>
      </c>
      <c r="B279" s="195" t="str">
        <f>IF('Dépenses rémunération au réel'!$B279="","",'Dépenses rémunération au réel'!$B279)</f>
        <v/>
      </c>
      <c r="C279" s="195" t="str">
        <f>IF('Dépenses rémunération au réel'!$C279="","",'Dépenses rémunération au réel'!$C279)</f>
        <v/>
      </c>
      <c r="D279" s="196" t="str">
        <f>IF('Dépenses rémunération au réel'!$D279="","",'Dépenses rémunération au réel'!$D279)</f>
        <v/>
      </c>
      <c r="E279" s="118" t="str">
        <f>IF('Dépenses rémunération au réel'!$E279="","",'Dépenses rémunération au réel'!$E279)</f>
        <v/>
      </c>
      <c r="F279" s="118" t="str">
        <f>IF('Dépenses rémunération au réel'!$F279="","",'Dépenses rémunération au réel'!$F279)</f>
        <v/>
      </c>
      <c r="G279" s="118" t="str">
        <f>IF('Dépenses rémunération au réel'!$G279="","",'Dépenses rémunération au réel'!$G279)</f>
        <v/>
      </c>
      <c r="H279" s="282" t="str">
        <f>IF('Dépenses rémunération au réel'!$H279="","",'Dépenses rémunération au réel'!$H279)</f>
        <v/>
      </c>
      <c r="I279" s="282" t="str">
        <f>IF('Dépenses rémunération au réel'!$I279="","",'Dépenses rémunération au réel'!$I279)</f>
        <v/>
      </c>
      <c r="J279" s="131" t="str">
        <f>IF('Dépenses rémunération au réel'!$J279="","",'Dépenses rémunération au réel'!$J279)</f>
        <v/>
      </c>
      <c r="K279" s="181" t="str">
        <f>IF('Dépenses rémunération au réel'!$K279="","",'Dépenses rémunération au réel'!$K279)</f>
        <v/>
      </c>
      <c r="L279" s="189" t="str">
        <f>IF('Dépenses rémunération au réel'!$L279="","",'Dépenses rémunération au réel'!$L279)</f>
        <v/>
      </c>
      <c r="M279" s="204" t="str">
        <f>IF('Dépenses rémunération au réel'!$M279=0,"",'Dépenses rémunération au réel'!$M279)</f>
        <v/>
      </c>
      <c r="N279" s="180"/>
      <c r="O279" s="323" t="str">
        <f t="shared" si="27"/>
        <v/>
      </c>
      <c r="P279" s="323" t="str">
        <f t="shared" si="28"/>
        <v/>
      </c>
      <c r="Q279" s="180"/>
      <c r="R279" s="325"/>
      <c r="S279" s="325"/>
      <c r="T279" s="132" t="str">
        <f t="shared" si="29"/>
        <v/>
      </c>
      <c r="U279" s="342"/>
      <c r="V279" s="182"/>
      <c r="W279" s="709" t="str">
        <f t="shared" si="25"/>
        <v/>
      </c>
      <c r="X279" s="198" t="str">
        <f t="shared" si="30"/>
        <v/>
      </c>
      <c r="Y279" s="710" t="str">
        <f>IF(AND(OR(N279="KO",M279&lt;&gt;""),OR(N279="",O279="",P279="")),Listes!$A$68,IF(AND(M279&lt;T279,V279=""),Listes!$A$70,IF(AND(M279&lt;&gt;"",T279&lt;M279,U279=""),Listes!$A$72,IF(AND(Z279="",OR(N279&lt;&gt;"",O279&lt;&gt;"",P279&lt;&gt;"",Q279&lt;&gt;"",R279&lt;&gt;"",S279&lt;&gt;"")),Listes!$A$73,""))))</f>
        <v/>
      </c>
      <c r="Z279" s="277"/>
      <c r="AA279" s="146">
        <f t="shared" si="26"/>
        <v>0</v>
      </c>
    </row>
    <row r="280" spans="1:27" ht="16.149999999999999" customHeight="1" x14ac:dyDescent="0.25">
      <c r="A280" s="121">
        <v>274</v>
      </c>
      <c r="B280" s="195" t="str">
        <f>IF('Dépenses rémunération au réel'!$B280="","",'Dépenses rémunération au réel'!$B280)</f>
        <v/>
      </c>
      <c r="C280" s="195" t="str">
        <f>IF('Dépenses rémunération au réel'!$C280="","",'Dépenses rémunération au réel'!$C280)</f>
        <v/>
      </c>
      <c r="D280" s="196" t="str">
        <f>IF('Dépenses rémunération au réel'!$D280="","",'Dépenses rémunération au réel'!$D280)</f>
        <v/>
      </c>
      <c r="E280" s="118" t="str">
        <f>IF('Dépenses rémunération au réel'!$E280="","",'Dépenses rémunération au réel'!$E280)</f>
        <v/>
      </c>
      <c r="F280" s="118" t="str">
        <f>IF('Dépenses rémunération au réel'!$F280="","",'Dépenses rémunération au réel'!$F280)</f>
        <v/>
      </c>
      <c r="G280" s="118" t="str">
        <f>IF('Dépenses rémunération au réel'!$G280="","",'Dépenses rémunération au réel'!$G280)</f>
        <v/>
      </c>
      <c r="H280" s="282" t="str">
        <f>IF('Dépenses rémunération au réel'!$H280="","",'Dépenses rémunération au réel'!$H280)</f>
        <v/>
      </c>
      <c r="I280" s="282" t="str">
        <f>IF('Dépenses rémunération au réel'!$I280="","",'Dépenses rémunération au réel'!$I280)</f>
        <v/>
      </c>
      <c r="J280" s="131" t="str">
        <f>IF('Dépenses rémunération au réel'!$J280="","",'Dépenses rémunération au réel'!$J280)</f>
        <v/>
      </c>
      <c r="K280" s="181" t="str">
        <f>IF('Dépenses rémunération au réel'!$K280="","",'Dépenses rémunération au réel'!$K280)</f>
        <v/>
      </c>
      <c r="L280" s="189" t="str">
        <f>IF('Dépenses rémunération au réel'!$L280="","",'Dépenses rémunération au réel'!$L280)</f>
        <v/>
      </c>
      <c r="M280" s="204" t="str">
        <f>IF('Dépenses rémunération au réel'!$M280=0,"",'Dépenses rémunération au réel'!$M280)</f>
        <v/>
      </c>
      <c r="N280" s="180"/>
      <c r="O280" s="323" t="str">
        <f t="shared" si="27"/>
        <v/>
      </c>
      <c r="P280" s="323" t="str">
        <f t="shared" si="28"/>
        <v/>
      </c>
      <c r="Q280" s="180"/>
      <c r="R280" s="325"/>
      <c r="S280" s="325"/>
      <c r="T280" s="132" t="str">
        <f t="shared" si="29"/>
        <v/>
      </c>
      <c r="U280" s="342"/>
      <c r="V280" s="182"/>
      <c r="W280" s="709" t="str">
        <f t="shared" si="25"/>
        <v/>
      </c>
      <c r="X280" s="198" t="str">
        <f t="shared" si="30"/>
        <v/>
      </c>
      <c r="Y280" s="710" t="str">
        <f>IF(AND(OR(N280="KO",M280&lt;&gt;""),OR(N280="",O280="",P280="")),Listes!$A$68,IF(AND(M280&lt;T280,V280=""),Listes!$A$70,IF(AND(M280&lt;&gt;"",T280&lt;M280,U280=""),Listes!$A$72,IF(AND(Z280="",OR(N280&lt;&gt;"",O280&lt;&gt;"",P280&lt;&gt;"",Q280&lt;&gt;"",R280&lt;&gt;"",S280&lt;&gt;"")),Listes!$A$73,""))))</f>
        <v/>
      </c>
      <c r="Z280" s="277"/>
      <c r="AA280" s="146">
        <f t="shared" si="26"/>
        <v>0</v>
      </c>
    </row>
    <row r="281" spans="1:27" ht="16.149999999999999" customHeight="1" x14ac:dyDescent="0.25">
      <c r="A281" s="121">
        <v>275</v>
      </c>
      <c r="B281" s="195" t="str">
        <f>IF('Dépenses rémunération au réel'!$B281="","",'Dépenses rémunération au réel'!$B281)</f>
        <v/>
      </c>
      <c r="C281" s="195" t="str">
        <f>IF('Dépenses rémunération au réel'!$C281="","",'Dépenses rémunération au réel'!$C281)</f>
        <v/>
      </c>
      <c r="D281" s="196" t="str">
        <f>IF('Dépenses rémunération au réel'!$D281="","",'Dépenses rémunération au réel'!$D281)</f>
        <v/>
      </c>
      <c r="E281" s="118" t="str">
        <f>IF('Dépenses rémunération au réel'!$E281="","",'Dépenses rémunération au réel'!$E281)</f>
        <v/>
      </c>
      <c r="F281" s="118" t="str">
        <f>IF('Dépenses rémunération au réel'!$F281="","",'Dépenses rémunération au réel'!$F281)</f>
        <v/>
      </c>
      <c r="G281" s="118" t="str">
        <f>IF('Dépenses rémunération au réel'!$G281="","",'Dépenses rémunération au réel'!$G281)</f>
        <v/>
      </c>
      <c r="H281" s="282" t="str">
        <f>IF('Dépenses rémunération au réel'!$H281="","",'Dépenses rémunération au réel'!$H281)</f>
        <v/>
      </c>
      <c r="I281" s="282" t="str">
        <f>IF('Dépenses rémunération au réel'!$I281="","",'Dépenses rémunération au réel'!$I281)</f>
        <v/>
      </c>
      <c r="J281" s="131" t="str">
        <f>IF('Dépenses rémunération au réel'!$J281="","",'Dépenses rémunération au réel'!$J281)</f>
        <v/>
      </c>
      <c r="K281" s="181" t="str">
        <f>IF('Dépenses rémunération au réel'!$K281="","",'Dépenses rémunération au réel'!$K281)</f>
        <v/>
      </c>
      <c r="L281" s="189" t="str">
        <f>IF('Dépenses rémunération au réel'!$L281="","",'Dépenses rémunération au réel'!$L281)</f>
        <v/>
      </c>
      <c r="M281" s="204" t="str">
        <f>IF('Dépenses rémunération au réel'!$M281=0,"",'Dépenses rémunération au réel'!$M281)</f>
        <v/>
      </c>
      <c r="N281" s="180"/>
      <c r="O281" s="323" t="str">
        <f t="shared" si="27"/>
        <v/>
      </c>
      <c r="P281" s="323" t="str">
        <f t="shared" si="28"/>
        <v/>
      </c>
      <c r="Q281" s="180"/>
      <c r="R281" s="325"/>
      <c r="S281" s="325"/>
      <c r="T281" s="132" t="str">
        <f t="shared" si="29"/>
        <v/>
      </c>
      <c r="U281" s="342"/>
      <c r="V281" s="182"/>
      <c r="W281" s="709" t="str">
        <f t="shared" si="25"/>
        <v/>
      </c>
      <c r="X281" s="198" t="str">
        <f t="shared" si="30"/>
        <v/>
      </c>
      <c r="Y281" s="710" t="str">
        <f>IF(AND(OR(N281="KO",M281&lt;&gt;""),OR(N281="",O281="",P281="")),Listes!$A$68,IF(AND(M281&lt;T281,V281=""),Listes!$A$70,IF(AND(M281&lt;&gt;"",T281&lt;M281,U281=""),Listes!$A$72,IF(AND(Z281="",OR(N281&lt;&gt;"",O281&lt;&gt;"",P281&lt;&gt;"",Q281&lt;&gt;"",R281&lt;&gt;"",S281&lt;&gt;"")),Listes!$A$73,""))))</f>
        <v/>
      </c>
      <c r="Z281" s="277"/>
      <c r="AA281" s="146">
        <f t="shared" si="26"/>
        <v>0</v>
      </c>
    </row>
    <row r="282" spans="1:27" ht="16.149999999999999" customHeight="1" x14ac:dyDescent="0.25">
      <c r="A282" s="121">
        <v>276</v>
      </c>
      <c r="B282" s="195" t="str">
        <f>IF('Dépenses rémunération au réel'!$B282="","",'Dépenses rémunération au réel'!$B282)</f>
        <v/>
      </c>
      <c r="C282" s="195" t="str">
        <f>IF('Dépenses rémunération au réel'!$C282="","",'Dépenses rémunération au réel'!$C282)</f>
        <v/>
      </c>
      <c r="D282" s="196" t="str">
        <f>IF('Dépenses rémunération au réel'!$D282="","",'Dépenses rémunération au réel'!$D282)</f>
        <v/>
      </c>
      <c r="E282" s="118" t="str">
        <f>IF('Dépenses rémunération au réel'!$E282="","",'Dépenses rémunération au réel'!$E282)</f>
        <v/>
      </c>
      <c r="F282" s="118" t="str">
        <f>IF('Dépenses rémunération au réel'!$F282="","",'Dépenses rémunération au réel'!$F282)</f>
        <v/>
      </c>
      <c r="G282" s="118" t="str">
        <f>IF('Dépenses rémunération au réel'!$G282="","",'Dépenses rémunération au réel'!$G282)</f>
        <v/>
      </c>
      <c r="H282" s="282" t="str">
        <f>IF('Dépenses rémunération au réel'!$H282="","",'Dépenses rémunération au réel'!$H282)</f>
        <v/>
      </c>
      <c r="I282" s="282" t="str">
        <f>IF('Dépenses rémunération au réel'!$I282="","",'Dépenses rémunération au réel'!$I282)</f>
        <v/>
      </c>
      <c r="J282" s="131" t="str">
        <f>IF('Dépenses rémunération au réel'!$J282="","",'Dépenses rémunération au réel'!$J282)</f>
        <v/>
      </c>
      <c r="K282" s="181" t="str">
        <f>IF('Dépenses rémunération au réel'!$K282="","",'Dépenses rémunération au réel'!$K282)</f>
        <v/>
      </c>
      <c r="L282" s="189" t="str">
        <f>IF('Dépenses rémunération au réel'!$L282="","",'Dépenses rémunération au réel'!$L282)</f>
        <v/>
      </c>
      <c r="M282" s="204" t="str">
        <f>IF('Dépenses rémunération au réel'!$M282=0,"",'Dépenses rémunération au réel'!$M282)</f>
        <v/>
      </c>
      <c r="N282" s="180"/>
      <c r="O282" s="323" t="str">
        <f t="shared" si="27"/>
        <v/>
      </c>
      <c r="P282" s="323" t="str">
        <f t="shared" si="28"/>
        <v/>
      </c>
      <c r="Q282" s="180"/>
      <c r="R282" s="325"/>
      <c r="S282" s="325"/>
      <c r="T282" s="132" t="str">
        <f t="shared" si="29"/>
        <v/>
      </c>
      <c r="U282" s="342"/>
      <c r="V282" s="182"/>
      <c r="W282" s="709" t="str">
        <f t="shared" si="25"/>
        <v/>
      </c>
      <c r="X282" s="198" t="str">
        <f t="shared" si="30"/>
        <v/>
      </c>
      <c r="Y282" s="710" t="str">
        <f>IF(AND(OR(N282="KO",M282&lt;&gt;""),OR(N282="",O282="",P282="")),Listes!$A$68,IF(AND(M282&lt;T282,V282=""),Listes!$A$70,IF(AND(M282&lt;&gt;"",T282&lt;M282,U282=""),Listes!$A$72,IF(AND(Z282="",OR(N282&lt;&gt;"",O282&lt;&gt;"",P282&lt;&gt;"",Q282&lt;&gt;"",R282&lt;&gt;"",S282&lt;&gt;"")),Listes!$A$73,""))))</f>
        <v/>
      </c>
      <c r="Z282" s="277"/>
      <c r="AA282" s="146">
        <f t="shared" si="26"/>
        <v>0</v>
      </c>
    </row>
    <row r="283" spans="1:27" ht="16.149999999999999" customHeight="1" x14ac:dyDescent="0.25">
      <c r="A283" s="121">
        <v>277</v>
      </c>
      <c r="B283" s="195" t="str">
        <f>IF('Dépenses rémunération au réel'!$B283="","",'Dépenses rémunération au réel'!$B283)</f>
        <v/>
      </c>
      <c r="C283" s="195" t="str">
        <f>IF('Dépenses rémunération au réel'!$C283="","",'Dépenses rémunération au réel'!$C283)</f>
        <v/>
      </c>
      <c r="D283" s="196" t="str">
        <f>IF('Dépenses rémunération au réel'!$D283="","",'Dépenses rémunération au réel'!$D283)</f>
        <v/>
      </c>
      <c r="E283" s="118" t="str">
        <f>IF('Dépenses rémunération au réel'!$E283="","",'Dépenses rémunération au réel'!$E283)</f>
        <v/>
      </c>
      <c r="F283" s="118" t="str">
        <f>IF('Dépenses rémunération au réel'!$F283="","",'Dépenses rémunération au réel'!$F283)</f>
        <v/>
      </c>
      <c r="G283" s="118" t="str">
        <f>IF('Dépenses rémunération au réel'!$G283="","",'Dépenses rémunération au réel'!$G283)</f>
        <v/>
      </c>
      <c r="H283" s="282" t="str">
        <f>IF('Dépenses rémunération au réel'!$H283="","",'Dépenses rémunération au réel'!$H283)</f>
        <v/>
      </c>
      <c r="I283" s="282" t="str">
        <f>IF('Dépenses rémunération au réel'!$I283="","",'Dépenses rémunération au réel'!$I283)</f>
        <v/>
      </c>
      <c r="J283" s="131" t="str">
        <f>IF('Dépenses rémunération au réel'!$J283="","",'Dépenses rémunération au réel'!$J283)</f>
        <v/>
      </c>
      <c r="K283" s="181" t="str">
        <f>IF('Dépenses rémunération au réel'!$K283="","",'Dépenses rémunération au réel'!$K283)</f>
        <v/>
      </c>
      <c r="L283" s="189" t="str">
        <f>IF('Dépenses rémunération au réel'!$L283="","",'Dépenses rémunération au réel'!$L283)</f>
        <v/>
      </c>
      <c r="M283" s="204" t="str">
        <f>IF('Dépenses rémunération au réel'!$M283=0,"",'Dépenses rémunération au réel'!$M283)</f>
        <v/>
      </c>
      <c r="N283" s="180"/>
      <c r="O283" s="323" t="str">
        <f t="shared" si="27"/>
        <v/>
      </c>
      <c r="P283" s="323" t="str">
        <f t="shared" si="28"/>
        <v/>
      </c>
      <c r="Q283" s="180"/>
      <c r="R283" s="325"/>
      <c r="S283" s="325"/>
      <c r="T283" s="132" t="str">
        <f t="shared" si="29"/>
        <v/>
      </c>
      <c r="U283" s="342"/>
      <c r="V283" s="182"/>
      <c r="W283" s="709" t="str">
        <f t="shared" si="25"/>
        <v/>
      </c>
      <c r="X283" s="198" t="str">
        <f t="shared" si="30"/>
        <v/>
      </c>
      <c r="Y283" s="710" t="str">
        <f>IF(AND(OR(N283="KO",M283&lt;&gt;""),OR(N283="",O283="",P283="")),Listes!$A$68,IF(AND(M283&lt;T283,V283=""),Listes!$A$70,IF(AND(M283&lt;&gt;"",T283&lt;M283,U283=""),Listes!$A$72,IF(AND(Z283="",OR(N283&lt;&gt;"",O283&lt;&gt;"",P283&lt;&gt;"",Q283&lt;&gt;"",R283&lt;&gt;"",S283&lt;&gt;"")),Listes!$A$73,""))))</f>
        <v/>
      </c>
      <c r="Z283" s="277"/>
      <c r="AA283" s="146">
        <f t="shared" si="26"/>
        <v>0</v>
      </c>
    </row>
    <row r="284" spans="1:27" ht="16.149999999999999" customHeight="1" x14ac:dyDescent="0.25">
      <c r="A284" s="121">
        <v>278</v>
      </c>
      <c r="B284" s="195" t="str">
        <f>IF('Dépenses rémunération au réel'!$B284="","",'Dépenses rémunération au réel'!$B284)</f>
        <v/>
      </c>
      <c r="C284" s="195" t="str">
        <f>IF('Dépenses rémunération au réel'!$C284="","",'Dépenses rémunération au réel'!$C284)</f>
        <v/>
      </c>
      <c r="D284" s="196" t="str">
        <f>IF('Dépenses rémunération au réel'!$D284="","",'Dépenses rémunération au réel'!$D284)</f>
        <v/>
      </c>
      <c r="E284" s="118" t="str">
        <f>IF('Dépenses rémunération au réel'!$E284="","",'Dépenses rémunération au réel'!$E284)</f>
        <v/>
      </c>
      <c r="F284" s="118" t="str">
        <f>IF('Dépenses rémunération au réel'!$F284="","",'Dépenses rémunération au réel'!$F284)</f>
        <v/>
      </c>
      <c r="G284" s="118" t="str">
        <f>IF('Dépenses rémunération au réel'!$G284="","",'Dépenses rémunération au réel'!$G284)</f>
        <v/>
      </c>
      <c r="H284" s="282" t="str">
        <f>IF('Dépenses rémunération au réel'!$H284="","",'Dépenses rémunération au réel'!$H284)</f>
        <v/>
      </c>
      <c r="I284" s="282" t="str">
        <f>IF('Dépenses rémunération au réel'!$I284="","",'Dépenses rémunération au réel'!$I284)</f>
        <v/>
      </c>
      <c r="J284" s="131" t="str">
        <f>IF('Dépenses rémunération au réel'!$J284="","",'Dépenses rémunération au réel'!$J284)</f>
        <v/>
      </c>
      <c r="K284" s="181" t="str">
        <f>IF('Dépenses rémunération au réel'!$K284="","",'Dépenses rémunération au réel'!$K284)</f>
        <v/>
      </c>
      <c r="L284" s="189" t="str">
        <f>IF('Dépenses rémunération au réel'!$L284="","",'Dépenses rémunération au réel'!$L284)</f>
        <v/>
      </c>
      <c r="M284" s="204" t="str">
        <f>IF('Dépenses rémunération au réel'!$M284=0,"",'Dépenses rémunération au réel'!$M284)</f>
        <v/>
      </c>
      <c r="N284" s="180"/>
      <c r="O284" s="323" t="str">
        <f t="shared" si="27"/>
        <v/>
      </c>
      <c r="P284" s="323" t="str">
        <f t="shared" si="28"/>
        <v/>
      </c>
      <c r="Q284" s="180"/>
      <c r="R284" s="325"/>
      <c r="S284" s="325"/>
      <c r="T284" s="132" t="str">
        <f t="shared" si="29"/>
        <v/>
      </c>
      <c r="U284" s="342"/>
      <c r="V284" s="182"/>
      <c r="W284" s="709" t="str">
        <f t="shared" si="25"/>
        <v/>
      </c>
      <c r="X284" s="198" t="str">
        <f t="shared" si="30"/>
        <v/>
      </c>
      <c r="Y284" s="710" t="str">
        <f>IF(AND(OR(N284="KO",M284&lt;&gt;""),OR(N284="",O284="",P284="")),Listes!$A$68,IF(AND(M284&lt;T284,V284=""),Listes!$A$70,IF(AND(M284&lt;&gt;"",T284&lt;M284,U284=""),Listes!$A$72,IF(AND(Z284="",OR(N284&lt;&gt;"",O284&lt;&gt;"",P284&lt;&gt;"",Q284&lt;&gt;"",R284&lt;&gt;"",S284&lt;&gt;"")),Listes!$A$73,""))))</f>
        <v/>
      </c>
      <c r="Z284" s="277"/>
      <c r="AA284" s="146">
        <f t="shared" si="26"/>
        <v>0</v>
      </c>
    </row>
    <row r="285" spans="1:27" ht="16.149999999999999" customHeight="1" x14ac:dyDescent="0.25">
      <c r="A285" s="121">
        <v>279</v>
      </c>
      <c r="B285" s="195" t="str">
        <f>IF('Dépenses rémunération au réel'!$B285="","",'Dépenses rémunération au réel'!$B285)</f>
        <v/>
      </c>
      <c r="C285" s="195" t="str">
        <f>IF('Dépenses rémunération au réel'!$C285="","",'Dépenses rémunération au réel'!$C285)</f>
        <v/>
      </c>
      <c r="D285" s="196" t="str">
        <f>IF('Dépenses rémunération au réel'!$D285="","",'Dépenses rémunération au réel'!$D285)</f>
        <v/>
      </c>
      <c r="E285" s="118" t="str">
        <f>IF('Dépenses rémunération au réel'!$E285="","",'Dépenses rémunération au réel'!$E285)</f>
        <v/>
      </c>
      <c r="F285" s="118" t="str">
        <f>IF('Dépenses rémunération au réel'!$F285="","",'Dépenses rémunération au réel'!$F285)</f>
        <v/>
      </c>
      <c r="G285" s="118" t="str">
        <f>IF('Dépenses rémunération au réel'!$G285="","",'Dépenses rémunération au réel'!$G285)</f>
        <v/>
      </c>
      <c r="H285" s="282" t="str">
        <f>IF('Dépenses rémunération au réel'!$H285="","",'Dépenses rémunération au réel'!$H285)</f>
        <v/>
      </c>
      <c r="I285" s="282" t="str">
        <f>IF('Dépenses rémunération au réel'!$I285="","",'Dépenses rémunération au réel'!$I285)</f>
        <v/>
      </c>
      <c r="J285" s="131" t="str">
        <f>IF('Dépenses rémunération au réel'!$J285="","",'Dépenses rémunération au réel'!$J285)</f>
        <v/>
      </c>
      <c r="K285" s="181" t="str">
        <f>IF('Dépenses rémunération au réel'!$K285="","",'Dépenses rémunération au réel'!$K285)</f>
        <v/>
      </c>
      <c r="L285" s="189" t="str">
        <f>IF('Dépenses rémunération au réel'!$L285="","",'Dépenses rémunération au réel'!$L285)</f>
        <v/>
      </c>
      <c r="M285" s="204" t="str">
        <f>IF('Dépenses rémunération au réel'!$M285=0,"",'Dépenses rémunération au réel'!$M285)</f>
        <v/>
      </c>
      <c r="N285" s="180"/>
      <c r="O285" s="323" t="str">
        <f t="shared" si="27"/>
        <v/>
      </c>
      <c r="P285" s="323" t="str">
        <f t="shared" si="28"/>
        <v/>
      </c>
      <c r="Q285" s="180"/>
      <c r="R285" s="325"/>
      <c r="S285" s="325"/>
      <c r="T285" s="132" t="str">
        <f t="shared" si="29"/>
        <v/>
      </c>
      <c r="U285" s="342"/>
      <c r="V285" s="182"/>
      <c r="W285" s="709" t="str">
        <f t="shared" si="25"/>
        <v/>
      </c>
      <c r="X285" s="198" t="str">
        <f t="shared" si="30"/>
        <v/>
      </c>
      <c r="Y285" s="710" t="str">
        <f>IF(AND(OR(N285="KO",M285&lt;&gt;""),OR(N285="",O285="",P285="")),Listes!$A$68,IF(AND(M285&lt;T285,V285=""),Listes!$A$70,IF(AND(M285&lt;&gt;"",T285&lt;M285,U285=""),Listes!$A$72,IF(AND(Z285="",OR(N285&lt;&gt;"",O285&lt;&gt;"",P285&lt;&gt;"",Q285&lt;&gt;"",R285&lt;&gt;"",S285&lt;&gt;"")),Listes!$A$73,""))))</f>
        <v/>
      </c>
      <c r="Z285" s="277"/>
      <c r="AA285" s="146">
        <f t="shared" si="26"/>
        <v>0</v>
      </c>
    </row>
    <row r="286" spans="1:27" ht="16.149999999999999" customHeight="1" x14ac:dyDescent="0.25">
      <c r="A286" s="121">
        <v>280</v>
      </c>
      <c r="B286" s="195" t="str">
        <f>IF('Dépenses rémunération au réel'!$B286="","",'Dépenses rémunération au réel'!$B286)</f>
        <v/>
      </c>
      <c r="C286" s="195" t="str">
        <f>IF('Dépenses rémunération au réel'!$C286="","",'Dépenses rémunération au réel'!$C286)</f>
        <v/>
      </c>
      <c r="D286" s="196" t="str">
        <f>IF('Dépenses rémunération au réel'!$D286="","",'Dépenses rémunération au réel'!$D286)</f>
        <v/>
      </c>
      <c r="E286" s="118" t="str">
        <f>IF('Dépenses rémunération au réel'!$E286="","",'Dépenses rémunération au réel'!$E286)</f>
        <v/>
      </c>
      <c r="F286" s="118" t="str">
        <f>IF('Dépenses rémunération au réel'!$F286="","",'Dépenses rémunération au réel'!$F286)</f>
        <v/>
      </c>
      <c r="G286" s="118" t="str">
        <f>IF('Dépenses rémunération au réel'!$G286="","",'Dépenses rémunération au réel'!$G286)</f>
        <v/>
      </c>
      <c r="H286" s="282" t="str">
        <f>IF('Dépenses rémunération au réel'!$H286="","",'Dépenses rémunération au réel'!$H286)</f>
        <v/>
      </c>
      <c r="I286" s="282" t="str">
        <f>IF('Dépenses rémunération au réel'!$I286="","",'Dépenses rémunération au réel'!$I286)</f>
        <v/>
      </c>
      <c r="J286" s="131" t="str">
        <f>IF('Dépenses rémunération au réel'!$J286="","",'Dépenses rémunération au réel'!$J286)</f>
        <v/>
      </c>
      <c r="K286" s="181" t="str">
        <f>IF('Dépenses rémunération au réel'!$K286="","",'Dépenses rémunération au réel'!$K286)</f>
        <v/>
      </c>
      <c r="L286" s="189" t="str">
        <f>IF('Dépenses rémunération au réel'!$L286="","",'Dépenses rémunération au réel'!$L286)</f>
        <v/>
      </c>
      <c r="M286" s="204" t="str">
        <f>IF('Dépenses rémunération au réel'!$M286=0,"",'Dépenses rémunération au réel'!$M286)</f>
        <v/>
      </c>
      <c r="N286" s="180"/>
      <c r="O286" s="323" t="str">
        <f t="shared" si="27"/>
        <v/>
      </c>
      <c r="P286" s="323" t="str">
        <f t="shared" si="28"/>
        <v/>
      </c>
      <c r="Q286" s="180"/>
      <c r="R286" s="325"/>
      <c r="S286" s="325"/>
      <c r="T286" s="132" t="str">
        <f t="shared" si="29"/>
        <v/>
      </c>
      <c r="U286" s="342"/>
      <c r="V286" s="182"/>
      <c r="W286" s="709" t="str">
        <f t="shared" si="25"/>
        <v/>
      </c>
      <c r="X286" s="198" t="str">
        <f t="shared" si="30"/>
        <v/>
      </c>
      <c r="Y286" s="710" t="str">
        <f>IF(AND(OR(N286="KO",M286&lt;&gt;""),OR(N286="",O286="",P286="")),Listes!$A$68,IF(AND(M286&lt;T286,V286=""),Listes!$A$70,IF(AND(M286&lt;&gt;"",T286&lt;M286,U286=""),Listes!$A$72,IF(AND(Z286="",OR(N286&lt;&gt;"",O286&lt;&gt;"",P286&lt;&gt;"",Q286&lt;&gt;"",R286&lt;&gt;"",S286&lt;&gt;"")),Listes!$A$73,""))))</f>
        <v/>
      </c>
      <c r="Z286" s="277"/>
      <c r="AA286" s="146">
        <f t="shared" si="26"/>
        <v>0</v>
      </c>
    </row>
    <row r="287" spans="1:27" ht="16.149999999999999" customHeight="1" x14ac:dyDescent="0.25">
      <c r="A287" s="121">
        <v>281</v>
      </c>
      <c r="B287" s="195" t="str">
        <f>IF('Dépenses rémunération au réel'!$B287="","",'Dépenses rémunération au réel'!$B287)</f>
        <v/>
      </c>
      <c r="C287" s="195" t="str">
        <f>IF('Dépenses rémunération au réel'!$C287="","",'Dépenses rémunération au réel'!$C287)</f>
        <v/>
      </c>
      <c r="D287" s="196" t="str">
        <f>IF('Dépenses rémunération au réel'!$D287="","",'Dépenses rémunération au réel'!$D287)</f>
        <v/>
      </c>
      <c r="E287" s="118" t="str">
        <f>IF('Dépenses rémunération au réel'!$E287="","",'Dépenses rémunération au réel'!$E287)</f>
        <v/>
      </c>
      <c r="F287" s="118" t="str">
        <f>IF('Dépenses rémunération au réel'!$F287="","",'Dépenses rémunération au réel'!$F287)</f>
        <v/>
      </c>
      <c r="G287" s="118" t="str">
        <f>IF('Dépenses rémunération au réel'!$G287="","",'Dépenses rémunération au réel'!$G287)</f>
        <v/>
      </c>
      <c r="H287" s="282" t="str">
        <f>IF('Dépenses rémunération au réel'!$H287="","",'Dépenses rémunération au réel'!$H287)</f>
        <v/>
      </c>
      <c r="I287" s="282" t="str">
        <f>IF('Dépenses rémunération au réel'!$I287="","",'Dépenses rémunération au réel'!$I287)</f>
        <v/>
      </c>
      <c r="J287" s="131" t="str">
        <f>IF('Dépenses rémunération au réel'!$J287="","",'Dépenses rémunération au réel'!$J287)</f>
        <v/>
      </c>
      <c r="K287" s="181" t="str">
        <f>IF('Dépenses rémunération au réel'!$K287="","",'Dépenses rémunération au réel'!$K287)</f>
        <v/>
      </c>
      <c r="L287" s="189" t="str">
        <f>IF('Dépenses rémunération au réel'!$L287="","",'Dépenses rémunération au réel'!$L287)</f>
        <v/>
      </c>
      <c r="M287" s="204" t="str">
        <f>IF('Dépenses rémunération au réel'!$M287=0,"",'Dépenses rémunération au réel'!$M287)</f>
        <v/>
      </c>
      <c r="N287" s="180"/>
      <c r="O287" s="323" t="str">
        <f t="shared" si="27"/>
        <v/>
      </c>
      <c r="P287" s="323" t="str">
        <f t="shared" si="28"/>
        <v/>
      </c>
      <c r="Q287" s="180"/>
      <c r="R287" s="325"/>
      <c r="S287" s="325"/>
      <c r="T287" s="132" t="str">
        <f t="shared" si="29"/>
        <v/>
      </c>
      <c r="U287" s="342"/>
      <c r="V287" s="182"/>
      <c r="W287" s="709" t="str">
        <f t="shared" si="25"/>
        <v/>
      </c>
      <c r="X287" s="198" t="str">
        <f t="shared" si="30"/>
        <v/>
      </c>
      <c r="Y287" s="710" t="str">
        <f>IF(AND(OR(N287="KO",M287&lt;&gt;""),OR(N287="",O287="",P287="")),Listes!$A$68,IF(AND(M287&lt;T287,V287=""),Listes!$A$70,IF(AND(M287&lt;&gt;"",T287&lt;M287,U287=""),Listes!$A$72,IF(AND(Z287="",OR(N287&lt;&gt;"",O287&lt;&gt;"",P287&lt;&gt;"",Q287&lt;&gt;"",R287&lt;&gt;"",S287&lt;&gt;"")),Listes!$A$73,""))))</f>
        <v/>
      </c>
      <c r="Z287" s="277"/>
      <c r="AA287" s="146">
        <f t="shared" si="26"/>
        <v>0</v>
      </c>
    </row>
    <row r="288" spans="1:27" ht="16.149999999999999" customHeight="1" x14ac:dyDescent="0.25">
      <c r="A288" s="121">
        <v>282</v>
      </c>
      <c r="B288" s="195" t="str">
        <f>IF('Dépenses rémunération au réel'!$B288="","",'Dépenses rémunération au réel'!$B288)</f>
        <v/>
      </c>
      <c r="C288" s="195" t="str">
        <f>IF('Dépenses rémunération au réel'!$C288="","",'Dépenses rémunération au réel'!$C288)</f>
        <v/>
      </c>
      <c r="D288" s="196" t="str">
        <f>IF('Dépenses rémunération au réel'!$D288="","",'Dépenses rémunération au réel'!$D288)</f>
        <v/>
      </c>
      <c r="E288" s="118" t="str">
        <f>IF('Dépenses rémunération au réel'!$E288="","",'Dépenses rémunération au réel'!$E288)</f>
        <v/>
      </c>
      <c r="F288" s="118" t="str">
        <f>IF('Dépenses rémunération au réel'!$F288="","",'Dépenses rémunération au réel'!$F288)</f>
        <v/>
      </c>
      <c r="G288" s="118" t="str">
        <f>IF('Dépenses rémunération au réel'!$G288="","",'Dépenses rémunération au réel'!$G288)</f>
        <v/>
      </c>
      <c r="H288" s="282" t="str">
        <f>IF('Dépenses rémunération au réel'!$H288="","",'Dépenses rémunération au réel'!$H288)</f>
        <v/>
      </c>
      <c r="I288" s="282" t="str">
        <f>IF('Dépenses rémunération au réel'!$I288="","",'Dépenses rémunération au réel'!$I288)</f>
        <v/>
      </c>
      <c r="J288" s="131" t="str">
        <f>IF('Dépenses rémunération au réel'!$J288="","",'Dépenses rémunération au réel'!$J288)</f>
        <v/>
      </c>
      <c r="K288" s="181" t="str">
        <f>IF('Dépenses rémunération au réel'!$K288="","",'Dépenses rémunération au réel'!$K288)</f>
        <v/>
      </c>
      <c r="L288" s="189" t="str">
        <f>IF('Dépenses rémunération au réel'!$L288="","",'Dépenses rémunération au réel'!$L288)</f>
        <v/>
      </c>
      <c r="M288" s="204" t="str">
        <f>IF('Dépenses rémunération au réel'!$M288=0,"",'Dépenses rémunération au réel'!$M288)</f>
        <v/>
      </c>
      <c r="N288" s="180"/>
      <c r="O288" s="323" t="str">
        <f t="shared" si="27"/>
        <v/>
      </c>
      <c r="P288" s="323" t="str">
        <f t="shared" si="28"/>
        <v/>
      </c>
      <c r="Q288" s="180"/>
      <c r="R288" s="325"/>
      <c r="S288" s="325"/>
      <c r="T288" s="132" t="str">
        <f t="shared" si="29"/>
        <v/>
      </c>
      <c r="U288" s="342"/>
      <c r="V288" s="182"/>
      <c r="W288" s="709" t="str">
        <f t="shared" si="25"/>
        <v/>
      </c>
      <c r="X288" s="198" t="str">
        <f t="shared" si="30"/>
        <v/>
      </c>
      <c r="Y288" s="710" t="str">
        <f>IF(AND(OR(N288="KO",M288&lt;&gt;""),OR(N288="",O288="",P288="")),Listes!$A$68,IF(AND(M288&lt;T288,V288=""),Listes!$A$70,IF(AND(M288&lt;&gt;"",T288&lt;M288,U288=""),Listes!$A$72,IF(AND(Z288="",OR(N288&lt;&gt;"",O288&lt;&gt;"",P288&lt;&gt;"",Q288&lt;&gt;"",R288&lt;&gt;"",S288&lt;&gt;"")),Listes!$A$73,""))))</f>
        <v/>
      </c>
      <c r="Z288" s="277"/>
      <c r="AA288" s="146">
        <f t="shared" si="26"/>
        <v>0</v>
      </c>
    </row>
    <row r="289" spans="1:27" ht="16.149999999999999" customHeight="1" x14ac:dyDescent="0.25">
      <c r="A289" s="121">
        <v>283</v>
      </c>
      <c r="B289" s="195" t="str">
        <f>IF('Dépenses rémunération au réel'!$B289="","",'Dépenses rémunération au réel'!$B289)</f>
        <v/>
      </c>
      <c r="C289" s="195" t="str">
        <f>IF('Dépenses rémunération au réel'!$C289="","",'Dépenses rémunération au réel'!$C289)</f>
        <v/>
      </c>
      <c r="D289" s="196" t="str">
        <f>IF('Dépenses rémunération au réel'!$D289="","",'Dépenses rémunération au réel'!$D289)</f>
        <v/>
      </c>
      <c r="E289" s="118" t="str">
        <f>IF('Dépenses rémunération au réel'!$E289="","",'Dépenses rémunération au réel'!$E289)</f>
        <v/>
      </c>
      <c r="F289" s="118" t="str">
        <f>IF('Dépenses rémunération au réel'!$F289="","",'Dépenses rémunération au réel'!$F289)</f>
        <v/>
      </c>
      <c r="G289" s="118" t="str">
        <f>IF('Dépenses rémunération au réel'!$G289="","",'Dépenses rémunération au réel'!$G289)</f>
        <v/>
      </c>
      <c r="H289" s="282" t="str">
        <f>IF('Dépenses rémunération au réel'!$H289="","",'Dépenses rémunération au réel'!$H289)</f>
        <v/>
      </c>
      <c r="I289" s="282" t="str">
        <f>IF('Dépenses rémunération au réel'!$I289="","",'Dépenses rémunération au réel'!$I289)</f>
        <v/>
      </c>
      <c r="J289" s="131" t="str">
        <f>IF('Dépenses rémunération au réel'!$J289="","",'Dépenses rémunération au réel'!$J289)</f>
        <v/>
      </c>
      <c r="K289" s="181" t="str">
        <f>IF('Dépenses rémunération au réel'!$K289="","",'Dépenses rémunération au réel'!$K289)</f>
        <v/>
      </c>
      <c r="L289" s="189" t="str">
        <f>IF('Dépenses rémunération au réel'!$L289="","",'Dépenses rémunération au réel'!$L289)</f>
        <v/>
      </c>
      <c r="M289" s="204" t="str">
        <f>IF('Dépenses rémunération au réel'!$M289=0,"",'Dépenses rémunération au réel'!$M289)</f>
        <v/>
      </c>
      <c r="N289" s="180"/>
      <c r="O289" s="323" t="str">
        <f t="shared" si="27"/>
        <v/>
      </c>
      <c r="P289" s="323" t="str">
        <f t="shared" si="28"/>
        <v/>
      </c>
      <c r="Q289" s="180"/>
      <c r="R289" s="325"/>
      <c r="S289" s="325"/>
      <c r="T289" s="132" t="str">
        <f t="shared" si="29"/>
        <v/>
      </c>
      <c r="U289" s="342"/>
      <c r="V289" s="182"/>
      <c r="W289" s="709" t="str">
        <f t="shared" si="25"/>
        <v/>
      </c>
      <c r="X289" s="198" t="str">
        <f t="shared" si="30"/>
        <v/>
      </c>
      <c r="Y289" s="710" t="str">
        <f>IF(AND(OR(N289="KO",M289&lt;&gt;""),OR(N289="",O289="",P289="")),Listes!$A$68,IF(AND(M289&lt;T289,V289=""),Listes!$A$70,IF(AND(M289&lt;&gt;"",T289&lt;M289,U289=""),Listes!$A$72,IF(AND(Z289="",OR(N289&lt;&gt;"",O289&lt;&gt;"",P289&lt;&gt;"",Q289&lt;&gt;"",R289&lt;&gt;"",S289&lt;&gt;"")),Listes!$A$73,""))))</f>
        <v/>
      </c>
      <c r="Z289" s="277"/>
      <c r="AA289" s="146">
        <f t="shared" si="26"/>
        <v>0</v>
      </c>
    </row>
    <row r="290" spans="1:27" ht="16.149999999999999" customHeight="1" x14ac:dyDescent="0.25">
      <c r="A290" s="121">
        <v>284</v>
      </c>
      <c r="B290" s="195" t="str">
        <f>IF('Dépenses rémunération au réel'!$B290="","",'Dépenses rémunération au réel'!$B290)</f>
        <v/>
      </c>
      <c r="C290" s="195" t="str">
        <f>IF('Dépenses rémunération au réel'!$C290="","",'Dépenses rémunération au réel'!$C290)</f>
        <v/>
      </c>
      <c r="D290" s="196" t="str">
        <f>IF('Dépenses rémunération au réel'!$D290="","",'Dépenses rémunération au réel'!$D290)</f>
        <v/>
      </c>
      <c r="E290" s="118" t="str">
        <f>IF('Dépenses rémunération au réel'!$E290="","",'Dépenses rémunération au réel'!$E290)</f>
        <v/>
      </c>
      <c r="F290" s="118" t="str">
        <f>IF('Dépenses rémunération au réel'!$F290="","",'Dépenses rémunération au réel'!$F290)</f>
        <v/>
      </c>
      <c r="G290" s="118" t="str">
        <f>IF('Dépenses rémunération au réel'!$G290="","",'Dépenses rémunération au réel'!$G290)</f>
        <v/>
      </c>
      <c r="H290" s="282" t="str">
        <f>IF('Dépenses rémunération au réel'!$H290="","",'Dépenses rémunération au réel'!$H290)</f>
        <v/>
      </c>
      <c r="I290" s="282" t="str">
        <f>IF('Dépenses rémunération au réel'!$I290="","",'Dépenses rémunération au réel'!$I290)</f>
        <v/>
      </c>
      <c r="J290" s="131" t="str">
        <f>IF('Dépenses rémunération au réel'!$J290="","",'Dépenses rémunération au réel'!$J290)</f>
        <v/>
      </c>
      <c r="K290" s="181" t="str">
        <f>IF('Dépenses rémunération au réel'!$K290="","",'Dépenses rémunération au réel'!$K290)</f>
        <v/>
      </c>
      <c r="L290" s="189" t="str">
        <f>IF('Dépenses rémunération au réel'!$L290="","",'Dépenses rémunération au réel'!$L290)</f>
        <v/>
      </c>
      <c r="M290" s="204" t="str">
        <f>IF('Dépenses rémunération au réel'!$M290=0,"",'Dépenses rémunération au réel'!$M290)</f>
        <v/>
      </c>
      <c r="N290" s="180"/>
      <c r="O290" s="323" t="str">
        <f t="shared" si="27"/>
        <v/>
      </c>
      <c r="P290" s="323" t="str">
        <f t="shared" si="28"/>
        <v/>
      </c>
      <c r="Q290" s="180"/>
      <c r="R290" s="325"/>
      <c r="S290" s="325"/>
      <c r="T290" s="132" t="str">
        <f t="shared" si="29"/>
        <v/>
      </c>
      <c r="U290" s="342"/>
      <c r="V290" s="182"/>
      <c r="W290" s="709" t="str">
        <f t="shared" si="25"/>
        <v/>
      </c>
      <c r="X290" s="198" t="str">
        <f t="shared" si="30"/>
        <v/>
      </c>
      <c r="Y290" s="710" t="str">
        <f>IF(AND(OR(N290="KO",M290&lt;&gt;""),OR(N290="",O290="",P290="")),Listes!$A$68,IF(AND(M290&lt;T290,V290=""),Listes!$A$70,IF(AND(M290&lt;&gt;"",T290&lt;M290,U290=""),Listes!$A$72,IF(AND(Z290="",OR(N290&lt;&gt;"",O290&lt;&gt;"",P290&lt;&gt;"",Q290&lt;&gt;"",R290&lt;&gt;"",S290&lt;&gt;"")),Listes!$A$73,""))))</f>
        <v/>
      </c>
      <c r="Z290" s="277"/>
      <c r="AA290" s="146">
        <f t="shared" si="26"/>
        <v>0</v>
      </c>
    </row>
    <row r="291" spans="1:27" ht="16.149999999999999" customHeight="1" x14ac:dyDescent="0.25">
      <c r="A291" s="121">
        <v>285</v>
      </c>
      <c r="B291" s="195" t="str">
        <f>IF('Dépenses rémunération au réel'!$B291="","",'Dépenses rémunération au réel'!$B291)</f>
        <v/>
      </c>
      <c r="C291" s="195" t="str">
        <f>IF('Dépenses rémunération au réel'!$C291="","",'Dépenses rémunération au réel'!$C291)</f>
        <v/>
      </c>
      <c r="D291" s="196" t="str">
        <f>IF('Dépenses rémunération au réel'!$D291="","",'Dépenses rémunération au réel'!$D291)</f>
        <v/>
      </c>
      <c r="E291" s="118" t="str">
        <f>IF('Dépenses rémunération au réel'!$E291="","",'Dépenses rémunération au réel'!$E291)</f>
        <v/>
      </c>
      <c r="F291" s="118" t="str">
        <f>IF('Dépenses rémunération au réel'!$F291="","",'Dépenses rémunération au réel'!$F291)</f>
        <v/>
      </c>
      <c r="G291" s="118" t="str">
        <f>IF('Dépenses rémunération au réel'!$G291="","",'Dépenses rémunération au réel'!$G291)</f>
        <v/>
      </c>
      <c r="H291" s="282" t="str">
        <f>IF('Dépenses rémunération au réel'!$H291="","",'Dépenses rémunération au réel'!$H291)</f>
        <v/>
      </c>
      <c r="I291" s="282" t="str">
        <f>IF('Dépenses rémunération au réel'!$I291="","",'Dépenses rémunération au réel'!$I291)</f>
        <v/>
      </c>
      <c r="J291" s="131" t="str">
        <f>IF('Dépenses rémunération au réel'!$J291="","",'Dépenses rémunération au réel'!$J291)</f>
        <v/>
      </c>
      <c r="K291" s="181" t="str">
        <f>IF('Dépenses rémunération au réel'!$K291="","",'Dépenses rémunération au réel'!$K291)</f>
        <v/>
      </c>
      <c r="L291" s="189" t="str">
        <f>IF('Dépenses rémunération au réel'!$L291="","",'Dépenses rémunération au réel'!$L291)</f>
        <v/>
      </c>
      <c r="M291" s="204" t="str">
        <f>IF('Dépenses rémunération au réel'!$M291=0,"",'Dépenses rémunération au réel'!$M291)</f>
        <v/>
      </c>
      <c r="N291" s="180"/>
      <c r="O291" s="323" t="str">
        <f t="shared" si="27"/>
        <v/>
      </c>
      <c r="P291" s="323" t="str">
        <f t="shared" si="28"/>
        <v/>
      </c>
      <c r="Q291" s="180"/>
      <c r="R291" s="325"/>
      <c r="S291" s="325"/>
      <c r="T291" s="132" t="str">
        <f t="shared" si="29"/>
        <v/>
      </c>
      <c r="U291" s="342"/>
      <c r="V291" s="182"/>
      <c r="W291" s="709" t="str">
        <f t="shared" si="25"/>
        <v/>
      </c>
      <c r="X291" s="198" t="str">
        <f t="shared" si="30"/>
        <v/>
      </c>
      <c r="Y291" s="710" t="str">
        <f>IF(AND(OR(N291="KO",M291&lt;&gt;""),OR(N291="",O291="",P291="")),Listes!$A$68,IF(AND(M291&lt;T291,V291=""),Listes!$A$70,IF(AND(M291&lt;&gt;"",T291&lt;M291,U291=""),Listes!$A$72,IF(AND(Z291="",OR(N291&lt;&gt;"",O291&lt;&gt;"",P291&lt;&gt;"",Q291&lt;&gt;"",R291&lt;&gt;"",S291&lt;&gt;"")),Listes!$A$73,""))))</f>
        <v/>
      </c>
      <c r="Z291" s="277"/>
      <c r="AA291" s="146">
        <f t="shared" si="26"/>
        <v>0</v>
      </c>
    </row>
    <row r="292" spans="1:27" ht="16.149999999999999" customHeight="1" x14ac:dyDescent="0.25">
      <c r="A292" s="121">
        <v>286</v>
      </c>
      <c r="B292" s="195" t="str">
        <f>IF('Dépenses rémunération au réel'!$B292="","",'Dépenses rémunération au réel'!$B292)</f>
        <v/>
      </c>
      <c r="C292" s="195" t="str">
        <f>IF('Dépenses rémunération au réel'!$C292="","",'Dépenses rémunération au réel'!$C292)</f>
        <v/>
      </c>
      <c r="D292" s="196" t="str">
        <f>IF('Dépenses rémunération au réel'!$D292="","",'Dépenses rémunération au réel'!$D292)</f>
        <v/>
      </c>
      <c r="E292" s="118" t="str">
        <f>IF('Dépenses rémunération au réel'!$E292="","",'Dépenses rémunération au réel'!$E292)</f>
        <v/>
      </c>
      <c r="F292" s="118" t="str">
        <f>IF('Dépenses rémunération au réel'!$F292="","",'Dépenses rémunération au réel'!$F292)</f>
        <v/>
      </c>
      <c r="G292" s="118" t="str">
        <f>IF('Dépenses rémunération au réel'!$G292="","",'Dépenses rémunération au réel'!$G292)</f>
        <v/>
      </c>
      <c r="H292" s="282" t="str">
        <f>IF('Dépenses rémunération au réel'!$H292="","",'Dépenses rémunération au réel'!$H292)</f>
        <v/>
      </c>
      <c r="I292" s="282" t="str">
        <f>IF('Dépenses rémunération au réel'!$I292="","",'Dépenses rémunération au réel'!$I292)</f>
        <v/>
      </c>
      <c r="J292" s="131" t="str">
        <f>IF('Dépenses rémunération au réel'!$J292="","",'Dépenses rémunération au réel'!$J292)</f>
        <v/>
      </c>
      <c r="K292" s="181" t="str">
        <f>IF('Dépenses rémunération au réel'!$K292="","",'Dépenses rémunération au réel'!$K292)</f>
        <v/>
      </c>
      <c r="L292" s="189" t="str">
        <f>IF('Dépenses rémunération au réel'!$L292="","",'Dépenses rémunération au réel'!$L292)</f>
        <v/>
      </c>
      <c r="M292" s="204" t="str">
        <f>IF('Dépenses rémunération au réel'!$M292=0,"",'Dépenses rémunération au réel'!$M292)</f>
        <v/>
      </c>
      <c r="N292" s="180"/>
      <c r="O292" s="323" t="str">
        <f t="shared" si="27"/>
        <v/>
      </c>
      <c r="P292" s="323" t="str">
        <f t="shared" si="28"/>
        <v/>
      </c>
      <c r="Q292" s="180"/>
      <c r="R292" s="325"/>
      <c r="S292" s="325"/>
      <c r="T292" s="132" t="str">
        <f t="shared" si="29"/>
        <v/>
      </c>
      <c r="U292" s="342"/>
      <c r="V292" s="182"/>
      <c r="W292" s="709" t="str">
        <f t="shared" si="25"/>
        <v/>
      </c>
      <c r="X292" s="198" t="str">
        <f t="shared" si="30"/>
        <v/>
      </c>
      <c r="Y292" s="710" t="str">
        <f>IF(AND(OR(N292="KO",M292&lt;&gt;""),OR(N292="",O292="",P292="")),Listes!$A$68,IF(AND(M292&lt;T292,V292=""),Listes!$A$70,IF(AND(M292&lt;&gt;"",T292&lt;M292,U292=""),Listes!$A$72,IF(AND(Z292="",OR(N292&lt;&gt;"",O292&lt;&gt;"",P292&lt;&gt;"",Q292&lt;&gt;"",R292&lt;&gt;"",S292&lt;&gt;"")),Listes!$A$73,""))))</f>
        <v/>
      </c>
      <c r="Z292" s="277"/>
      <c r="AA292" s="146">
        <f t="shared" si="26"/>
        <v>0</v>
      </c>
    </row>
    <row r="293" spans="1:27" ht="16.149999999999999" customHeight="1" x14ac:dyDescent="0.25">
      <c r="A293" s="121">
        <v>287</v>
      </c>
      <c r="B293" s="195" t="str">
        <f>IF('Dépenses rémunération au réel'!$B293="","",'Dépenses rémunération au réel'!$B293)</f>
        <v/>
      </c>
      <c r="C293" s="195" t="str">
        <f>IF('Dépenses rémunération au réel'!$C293="","",'Dépenses rémunération au réel'!$C293)</f>
        <v/>
      </c>
      <c r="D293" s="196" t="str">
        <f>IF('Dépenses rémunération au réel'!$D293="","",'Dépenses rémunération au réel'!$D293)</f>
        <v/>
      </c>
      <c r="E293" s="118" t="str">
        <f>IF('Dépenses rémunération au réel'!$E293="","",'Dépenses rémunération au réel'!$E293)</f>
        <v/>
      </c>
      <c r="F293" s="118" t="str">
        <f>IF('Dépenses rémunération au réel'!$F293="","",'Dépenses rémunération au réel'!$F293)</f>
        <v/>
      </c>
      <c r="G293" s="118" t="str">
        <f>IF('Dépenses rémunération au réel'!$G293="","",'Dépenses rémunération au réel'!$G293)</f>
        <v/>
      </c>
      <c r="H293" s="282" t="str">
        <f>IF('Dépenses rémunération au réel'!$H293="","",'Dépenses rémunération au réel'!$H293)</f>
        <v/>
      </c>
      <c r="I293" s="282" t="str">
        <f>IF('Dépenses rémunération au réel'!$I293="","",'Dépenses rémunération au réel'!$I293)</f>
        <v/>
      </c>
      <c r="J293" s="131" t="str">
        <f>IF('Dépenses rémunération au réel'!$J293="","",'Dépenses rémunération au réel'!$J293)</f>
        <v/>
      </c>
      <c r="K293" s="181" t="str">
        <f>IF('Dépenses rémunération au réel'!$K293="","",'Dépenses rémunération au réel'!$K293)</f>
        <v/>
      </c>
      <c r="L293" s="189" t="str">
        <f>IF('Dépenses rémunération au réel'!$L293="","",'Dépenses rémunération au réel'!$L293)</f>
        <v/>
      </c>
      <c r="M293" s="204" t="str">
        <f>IF('Dépenses rémunération au réel'!$M293=0,"",'Dépenses rémunération au réel'!$M293)</f>
        <v/>
      </c>
      <c r="N293" s="180"/>
      <c r="O293" s="323" t="str">
        <f t="shared" si="27"/>
        <v/>
      </c>
      <c r="P293" s="323" t="str">
        <f t="shared" si="28"/>
        <v/>
      </c>
      <c r="Q293" s="180"/>
      <c r="R293" s="325"/>
      <c r="S293" s="325"/>
      <c r="T293" s="132" t="str">
        <f t="shared" si="29"/>
        <v/>
      </c>
      <c r="U293" s="342"/>
      <c r="V293" s="182"/>
      <c r="W293" s="709" t="str">
        <f t="shared" si="25"/>
        <v/>
      </c>
      <c r="X293" s="198" t="str">
        <f t="shared" si="30"/>
        <v/>
      </c>
      <c r="Y293" s="710" t="str">
        <f>IF(AND(OR(N293="KO",M293&lt;&gt;""),OR(N293="",O293="",P293="")),Listes!$A$68,IF(AND(M293&lt;T293,V293=""),Listes!$A$70,IF(AND(M293&lt;&gt;"",T293&lt;M293,U293=""),Listes!$A$72,IF(AND(Z293="",OR(N293&lt;&gt;"",O293&lt;&gt;"",P293&lt;&gt;"",Q293&lt;&gt;"",R293&lt;&gt;"",S293&lt;&gt;"")),Listes!$A$73,""))))</f>
        <v/>
      </c>
      <c r="Z293" s="277"/>
      <c r="AA293" s="146">
        <f t="shared" si="26"/>
        <v>0</v>
      </c>
    </row>
    <row r="294" spans="1:27" ht="16.149999999999999" customHeight="1" x14ac:dyDescent="0.25">
      <c r="A294" s="121">
        <v>288</v>
      </c>
      <c r="B294" s="195" t="str">
        <f>IF('Dépenses rémunération au réel'!$B294="","",'Dépenses rémunération au réel'!$B294)</f>
        <v/>
      </c>
      <c r="C294" s="195" t="str">
        <f>IF('Dépenses rémunération au réel'!$C294="","",'Dépenses rémunération au réel'!$C294)</f>
        <v/>
      </c>
      <c r="D294" s="196" t="str">
        <f>IF('Dépenses rémunération au réel'!$D294="","",'Dépenses rémunération au réel'!$D294)</f>
        <v/>
      </c>
      <c r="E294" s="118" t="str">
        <f>IF('Dépenses rémunération au réel'!$E294="","",'Dépenses rémunération au réel'!$E294)</f>
        <v/>
      </c>
      <c r="F294" s="118" t="str">
        <f>IF('Dépenses rémunération au réel'!$F294="","",'Dépenses rémunération au réel'!$F294)</f>
        <v/>
      </c>
      <c r="G294" s="118" t="str">
        <f>IF('Dépenses rémunération au réel'!$G294="","",'Dépenses rémunération au réel'!$G294)</f>
        <v/>
      </c>
      <c r="H294" s="282" t="str">
        <f>IF('Dépenses rémunération au réel'!$H294="","",'Dépenses rémunération au réel'!$H294)</f>
        <v/>
      </c>
      <c r="I294" s="282" t="str">
        <f>IF('Dépenses rémunération au réel'!$I294="","",'Dépenses rémunération au réel'!$I294)</f>
        <v/>
      </c>
      <c r="J294" s="131" t="str">
        <f>IF('Dépenses rémunération au réel'!$J294="","",'Dépenses rémunération au réel'!$J294)</f>
        <v/>
      </c>
      <c r="K294" s="181" t="str">
        <f>IF('Dépenses rémunération au réel'!$K294="","",'Dépenses rémunération au réel'!$K294)</f>
        <v/>
      </c>
      <c r="L294" s="189" t="str">
        <f>IF('Dépenses rémunération au réel'!$L294="","",'Dépenses rémunération au réel'!$L294)</f>
        <v/>
      </c>
      <c r="M294" s="204" t="str">
        <f>IF('Dépenses rémunération au réel'!$M294=0,"",'Dépenses rémunération au réel'!$M294)</f>
        <v/>
      </c>
      <c r="N294" s="180"/>
      <c r="O294" s="323" t="str">
        <f t="shared" si="27"/>
        <v/>
      </c>
      <c r="P294" s="323" t="str">
        <f t="shared" si="28"/>
        <v/>
      </c>
      <c r="Q294" s="180"/>
      <c r="R294" s="325"/>
      <c r="S294" s="325"/>
      <c r="T294" s="132" t="str">
        <f t="shared" si="29"/>
        <v/>
      </c>
      <c r="U294" s="342"/>
      <c r="V294" s="182"/>
      <c r="W294" s="709" t="str">
        <f t="shared" si="25"/>
        <v/>
      </c>
      <c r="X294" s="198" t="str">
        <f t="shared" si="30"/>
        <v/>
      </c>
      <c r="Y294" s="710" t="str">
        <f>IF(AND(OR(N294="KO",M294&lt;&gt;""),OR(N294="",O294="",P294="")),Listes!$A$68,IF(AND(M294&lt;T294,V294=""),Listes!$A$70,IF(AND(M294&lt;&gt;"",T294&lt;M294,U294=""),Listes!$A$72,IF(AND(Z294="",OR(N294&lt;&gt;"",O294&lt;&gt;"",P294&lt;&gt;"",Q294&lt;&gt;"",R294&lt;&gt;"",S294&lt;&gt;"")),Listes!$A$73,""))))</f>
        <v/>
      </c>
      <c r="Z294" s="277"/>
      <c r="AA294" s="146">
        <f t="shared" si="26"/>
        <v>0</v>
      </c>
    </row>
    <row r="295" spans="1:27" ht="16.149999999999999" customHeight="1" x14ac:dyDescent="0.25">
      <c r="A295" s="121">
        <v>289</v>
      </c>
      <c r="B295" s="195" t="str">
        <f>IF('Dépenses rémunération au réel'!$B295="","",'Dépenses rémunération au réel'!$B295)</f>
        <v/>
      </c>
      <c r="C295" s="195" t="str">
        <f>IF('Dépenses rémunération au réel'!$C295="","",'Dépenses rémunération au réel'!$C295)</f>
        <v/>
      </c>
      <c r="D295" s="196" t="str">
        <f>IF('Dépenses rémunération au réel'!$D295="","",'Dépenses rémunération au réel'!$D295)</f>
        <v/>
      </c>
      <c r="E295" s="118" t="str">
        <f>IF('Dépenses rémunération au réel'!$E295="","",'Dépenses rémunération au réel'!$E295)</f>
        <v/>
      </c>
      <c r="F295" s="118" t="str">
        <f>IF('Dépenses rémunération au réel'!$F295="","",'Dépenses rémunération au réel'!$F295)</f>
        <v/>
      </c>
      <c r="G295" s="118" t="str">
        <f>IF('Dépenses rémunération au réel'!$G295="","",'Dépenses rémunération au réel'!$G295)</f>
        <v/>
      </c>
      <c r="H295" s="282" t="str">
        <f>IF('Dépenses rémunération au réel'!$H295="","",'Dépenses rémunération au réel'!$H295)</f>
        <v/>
      </c>
      <c r="I295" s="282" t="str">
        <f>IF('Dépenses rémunération au réel'!$I295="","",'Dépenses rémunération au réel'!$I295)</f>
        <v/>
      </c>
      <c r="J295" s="131" t="str">
        <f>IF('Dépenses rémunération au réel'!$J295="","",'Dépenses rémunération au réel'!$J295)</f>
        <v/>
      </c>
      <c r="K295" s="181" t="str">
        <f>IF('Dépenses rémunération au réel'!$K295="","",'Dépenses rémunération au réel'!$K295)</f>
        <v/>
      </c>
      <c r="L295" s="189" t="str">
        <f>IF('Dépenses rémunération au réel'!$L295="","",'Dépenses rémunération au réel'!$L295)</f>
        <v/>
      </c>
      <c r="M295" s="204" t="str">
        <f>IF('Dépenses rémunération au réel'!$M295=0,"",'Dépenses rémunération au réel'!$M295)</f>
        <v/>
      </c>
      <c r="N295" s="180"/>
      <c r="O295" s="323" t="str">
        <f t="shared" si="27"/>
        <v/>
      </c>
      <c r="P295" s="323" t="str">
        <f t="shared" si="28"/>
        <v/>
      </c>
      <c r="Q295" s="180"/>
      <c r="R295" s="325"/>
      <c r="S295" s="325"/>
      <c r="T295" s="132" t="str">
        <f t="shared" si="29"/>
        <v/>
      </c>
      <c r="U295" s="342"/>
      <c r="V295" s="182"/>
      <c r="W295" s="709" t="str">
        <f t="shared" si="25"/>
        <v/>
      </c>
      <c r="X295" s="198" t="str">
        <f t="shared" si="30"/>
        <v/>
      </c>
      <c r="Y295" s="710" t="str">
        <f>IF(AND(OR(N295="KO",M295&lt;&gt;""),OR(N295="",O295="",P295="")),Listes!$A$68,IF(AND(M295&lt;T295,V295=""),Listes!$A$70,IF(AND(M295&lt;&gt;"",T295&lt;M295,U295=""),Listes!$A$72,IF(AND(Z295="",OR(N295&lt;&gt;"",O295&lt;&gt;"",P295&lt;&gt;"",Q295&lt;&gt;"",R295&lt;&gt;"",S295&lt;&gt;"")),Listes!$A$73,""))))</f>
        <v/>
      </c>
      <c r="Z295" s="277"/>
      <c r="AA295" s="146">
        <f t="shared" si="26"/>
        <v>0</v>
      </c>
    </row>
    <row r="296" spans="1:27" ht="16.149999999999999" customHeight="1" x14ac:dyDescent="0.25">
      <c r="A296" s="121">
        <v>290</v>
      </c>
      <c r="B296" s="195" t="str">
        <f>IF('Dépenses rémunération au réel'!$B296="","",'Dépenses rémunération au réel'!$B296)</f>
        <v/>
      </c>
      <c r="C296" s="195" t="str">
        <f>IF('Dépenses rémunération au réel'!$C296="","",'Dépenses rémunération au réel'!$C296)</f>
        <v/>
      </c>
      <c r="D296" s="196" t="str">
        <f>IF('Dépenses rémunération au réel'!$D296="","",'Dépenses rémunération au réel'!$D296)</f>
        <v/>
      </c>
      <c r="E296" s="118" t="str">
        <f>IF('Dépenses rémunération au réel'!$E296="","",'Dépenses rémunération au réel'!$E296)</f>
        <v/>
      </c>
      <c r="F296" s="118" t="str">
        <f>IF('Dépenses rémunération au réel'!$F296="","",'Dépenses rémunération au réel'!$F296)</f>
        <v/>
      </c>
      <c r="G296" s="118" t="str">
        <f>IF('Dépenses rémunération au réel'!$G296="","",'Dépenses rémunération au réel'!$G296)</f>
        <v/>
      </c>
      <c r="H296" s="282" t="str">
        <f>IF('Dépenses rémunération au réel'!$H296="","",'Dépenses rémunération au réel'!$H296)</f>
        <v/>
      </c>
      <c r="I296" s="282" t="str">
        <f>IF('Dépenses rémunération au réel'!$I296="","",'Dépenses rémunération au réel'!$I296)</f>
        <v/>
      </c>
      <c r="J296" s="131" t="str">
        <f>IF('Dépenses rémunération au réel'!$J296="","",'Dépenses rémunération au réel'!$J296)</f>
        <v/>
      </c>
      <c r="K296" s="181" t="str">
        <f>IF('Dépenses rémunération au réel'!$K296="","",'Dépenses rémunération au réel'!$K296)</f>
        <v/>
      </c>
      <c r="L296" s="189" t="str">
        <f>IF('Dépenses rémunération au réel'!$L296="","",'Dépenses rémunération au réel'!$L296)</f>
        <v/>
      </c>
      <c r="M296" s="204" t="str">
        <f>IF('Dépenses rémunération au réel'!$M296=0,"",'Dépenses rémunération au réel'!$M296)</f>
        <v/>
      </c>
      <c r="N296" s="180"/>
      <c r="O296" s="323" t="str">
        <f t="shared" si="27"/>
        <v/>
      </c>
      <c r="P296" s="323" t="str">
        <f t="shared" si="28"/>
        <v/>
      </c>
      <c r="Q296" s="180"/>
      <c r="R296" s="325"/>
      <c r="S296" s="325"/>
      <c r="T296" s="132" t="str">
        <f t="shared" si="29"/>
        <v/>
      </c>
      <c r="U296" s="342"/>
      <c r="V296" s="182"/>
      <c r="W296" s="709" t="str">
        <f t="shared" si="25"/>
        <v/>
      </c>
      <c r="X296" s="198" t="str">
        <f t="shared" si="30"/>
        <v/>
      </c>
      <c r="Y296" s="710" t="str">
        <f>IF(AND(OR(N296="KO",M296&lt;&gt;""),OR(N296="",O296="",P296="")),Listes!$A$68,IF(AND(M296&lt;T296,V296=""),Listes!$A$70,IF(AND(M296&lt;&gt;"",T296&lt;M296,U296=""),Listes!$A$72,IF(AND(Z296="",OR(N296&lt;&gt;"",O296&lt;&gt;"",P296&lt;&gt;"",Q296&lt;&gt;"",R296&lt;&gt;"",S296&lt;&gt;"")),Listes!$A$73,""))))</f>
        <v/>
      </c>
      <c r="Z296" s="277"/>
      <c r="AA296" s="146">
        <f t="shared" si="26"/>
        <v>0</v>
      </c>
    </row>
    <row r="297" spans="1:27" ht="16.149999999999999" customHeight="1" x14ac:dyDescent="0.25">
      <c r="A297" s="121">
        <v>291</v>
      </c>
      <c r="B297" s="195" t="str">
        <f>IF('Dépenses rémunération au réel'!$B297="","",'Dépenses rémunération au réel'!$B297)</f>
        <v/>
      </c>
      <c r="C297" s="195" t="str">
        <f>IF('Dépenses rémunération au réel'!$C297="","",'Dépenses rémunération au réel'!$C297)</f>
        <v/>
      </c>
      <c r="D297" s="196" t="str">
        <f>IF('Dépenses rémunération au réel'!$D297="","",'Dépenses rémunération au réel'!$D297)</f>
        <v/>
      </c>
      <c r="E297" s="118" t="str">
        <f>IF('Dépenses rémunération au réel'!$E297="","",'Dépenses rémunération au réel'!$E297)</f>
        <v/>
      </c>
      <c r="F297" s="118" t="str">
        <f>IF('Dépenses rémunération au réel'!$F297="","",'Dépenses rémunération au réel'!$F297)</f>
        <v/>
      </c>
      <c r="G297" s="118" t="str">
        <f>IF('Dépenses rémunération au réel'!$G297="","",'Dépenses rémunération au réel'!$G297)</f>
        <v/>
      </c>
      <c r="H297" s="282" t="str">
        <f>IF('Dépenses rémunération au réel'!$H297="","",'Dépenses rémunération au réel'!$H297)</f>
        <v/>
      </c>
      <c r="I297" s="282" t="str">
        <f>IF('Dépenses rémunération au réel'!$I297="","",'Dépenses rémunération au réel'!$I297)</f>
        <v/>
      </c>
      <c r="J297" s="131" t="str">
        <f>IF('Dépenses rémunération au réel'!$J297="","",'Dépenses rémunération au réel'!$J297)</f>
        <v/>
      </c>
      <c r="K297" s="181" t="str">
        <f>IF('Dépenses rémunération au réel'!$K297="","",'Dépenses rémunération au réel'!$K297)</f>
        <v/>
      </c>
      <c r="L297" s="189" t="str">
        <f>IF('Dépenses rémunération au réel'!$L297="","",'Dépenses rémunération au réel'!$L297)</f>
        <v/>
      </c>
      <c r="M297" s="204" t="str">
        <f>IF('Dépenses rémunération au réel'!$M297=0,"",'Dépenses rémunération au réel'!$M297)</f>
        <v/>
      </c>
      <c r="N297" s="180"/>
      <c r="O297" s="323" t="str">
        <f t="shared" si="27"/>
        <v/>
      </c>
      <c r="P297" s="323" t="str">
        <f t="shared" si="28"/>
        <v/>
      </c>
      <c r="Q297" s="180"/>
      <c r="R297" s="325"/>
      <c r="S297" s="325"/>
      <c r="T297" s="132" t="str">
        <f t="shared" si="29"/>
        <v/>
      </c>
      <c r="U297" s="342"/>
      <c r="V297" s="182"/>
      <c r="W297" s="709" t="str">
        <f t="shared" si="25"/>
        <v/>
      </c>
      <c r="X297" s="198" t="str">
        <f t="shared" si="30"/>
        <v/>
      </c>
      <c r="Y297" s="710" t="str">
        <f>IF(AND(OR(N297="KO",M297&lt;&gt;""),OR(N297="",O297="",P297="")),Listes!$A$68,IF(AND(M297&lt;T297,V297=""),Listes!$A$70,IF(AND(M297&lt;&gt;"",T297&lt;M297,U297=""),Listes!$A$72,IF(AND(Z297="",OR(N297&lt;&gt;"",O297&lt;&gt;"",P297&lt;&gt;"",Q297&lt;&gt;"",R297&lt;&gt;"",S297&lt;&gt;"")),Listes!$A$73,""))))</f>
        <v/>
      </c>
      <c r="Z297" s="277"/>
      <c r="AA297" s="146">
        <f t="shared" si="26"/>
        <v>0</v>
      </c>
    </row>
    <row r="298" spans="1:27" ht="16.149999999999999" customHeight="1" x14ac:dyDescent="0.25">
      <c r="A298" s="121">
        <v>292</v>
      </c>
      <c r="B298" s="195" t="str">
        <f>IF('Dépenses rémunération au réel'!$B298="","",'Dépenses rémunération au réel'!$B298)</f>
        <v/>
      </c>
      <c r="C298" s="195" t="str">
        <f>IF('Dépenses rémunération au réel'!$C298="","",'Dépenses rémunération au réel'!$C298)</f>
        <v/>
      </c>
      <c r="D298" s="196" t="str">
        <f>IF('Dépenses rémunération au réel'!$D298="","",'Dépenses rémunération au réel'!$D298)</f>
        <v/>
      </c>
      <c r="E298" s="118" t="str">
        <f>IF('Dépenses rémunération au réel'!$E298="","",'Dépenses rémunération au réel'!$E298)</f>
        <v/>
      </c>
      <c r="F298" s="118" t="str">
        <f>IF('Dépenses rémunération au réel'!$F298="","",'Dépenses rémunération au réel'!$F298)</f>
        <v/>
      </c>
      <c r="G298" s="118" t="str">
        <f>IF('Dépenses rémunération au réel'!$G298="","",'Dépenses rémunération au réel'!$G298)</f>
        <v/>
      </c>
      <c r="H298" s="282" t="str">
        <f>IF('Dépenses rémunération au réel'!$H298="","",'Dépenses rémunération au réel'!$H298)</f>
        <v/>
      </c>
      <c r="I298" s="282" t="str">
        <f>IF('Dépenses rémunération au réel'!$I298="","",'Dépenses rémunération au réel'!$I298)</f>
        <v/>
      </c>
      <c r="J298" s="131" t="str">
        <f>IF('Dépenses rémunération au réel'!$J298="","",'Dépenses rémunération au réel'!$J298)</f>
        <v/>
      </c>
      <c r="K298" s="181" t="str">
        <f>IF('Dépenses rémunération au réel'!$K298="","",'Dépenses rémunération au réel'!$K298)</f>
        <v/>
      </c>
      <c r="L298" s="189" t="str">
        <f>IF('Dépenses rémunération au réel'!$L298="","",'Dépenses rémunération au réel'!$L298)</f>
        <v/>
      </c>
      <c r="M298" s="204" t="str">
        <f>IF('Dépenses rémunération au réel'!$M298=0,"",'Dépenses rémunération au réel'!$M298)</f>
        <v/>
      </c>
      <c r="N298" s="180"/>
      <c r="O298" s="323" t="str">
        <f t="shared" si="27"/>
        <v/>
      </c>
      <c r="P298" s="323" t="str">
        <f t="shared" si="28"/>
        <v/>
      </c>
      <c r="Q298" s="180"/>
      <c r="R298" s="325"/>
      <c r="S298" s="325"/>
      <c r="T298" s="132" t="str">
        <f t="shared" si="29"/>
        <v/>
      </c>
      <c r="U298" s="342"/>
      <c r="V298" s="182"/>
      <c r="W298" s="709" t="str">
        <f t="shared" si="25"/>
        <v/>
      </c>
      <c r="X298" s="198" t="str">
        <f t="shared" si="30"/>
        <v/>
      </c>
      <c r="Y298" s="710" t="str">
        <f>IF(AND(OR(N298="KO",M298&lt;&gt;""),OR(N298="",O298="",P298="")),Listes!$A$68,IF(AND(M298&lt;T298,V298=""),Listes!$A$70,IF(AND(M298&lt;&gt;"",T298&lt;M298,U298=""),Listes!$A$72,IF(AND(Z298="",OR(N298&lt;&gt;"",O298&lt;&gt;"",P298&lt;&gt;"",Q298&lt;&gt;"",R298&lt;&gt;"",S298&lt;&gt;"")),Listes!$A$73,""))))</f>
        <v/>
      </c>
      <c r="Z298" s="277"/>
      <c r="AA298" s="146">
        <f t="shared" si="26"/>
        <v>0</v>
      </c>
    </row>
    <row r="299" spans="1:27" ht="16.149999999999999" customHeight="1" x14ac:dyDescent="0.25">
      <c r="A299" s="121">
        <v>293</v>
      </c>
      <c r="B299" s="195" t="str">
        <f>IF('Dépenses rémunération au réel'!$B299="","",'Dépenses rémunération au réel'!$B299)</f>
        <v/>
      </c>
      <c r="C299" s="195" t="str">
        <f>IF('Dépenses rémunération au réel'!$C299="","",'Dépenses rémunération au réel'!$C299)</f>
        <v/>
      </c>
      <c r="D299" s="196" t="str">
        <f>IF('Dépenses rémunération au réel'!$D299="","",'Dépenses rémunération au réel'!$D299)</f>
        <v/>
      </c>
      <c r="E299" s="118" t="str">
        <f>IF('Dépenses rémunération au réel'!$E299="","",'Dépenses rémunération au réel'!$E299)</f>
        <v/>
      </c>
      <c r="F299" s="118" t="str">
        <f>IF('Dépenses rémunération au réel'!$F299="","",'Dépenses rémunération au réel'!$F299)</f>
        <v/>
      </c>
      <c r="G299" s="118" t="str">
        <f>IF('Dépenses rémunération au réel'!$G299="","",'Dépenses rémunération au réel'!$G299)</f>
        <v/>
      </c>
      <c r="H299" s="282" t="str">
        <f>IF('Dépenses rémunération au réel'!$H299="","",'Dépenses rémunération au réel'!$H299)</f>
        <v/>
      </c>
      <c r="I299" s="282" t="str">
        <f>IF('Dépenses rémunération au réel'!$I299="","",'Dépenses rémunération au réel'!$I299)</f>
        <v/>
      </c>
      <c r="J299" s="131" t="str">
        <f>IF('Dépenses rémunération au réel'!$J299="","",'Dépenses rémunération au réel'!$J299)</f>
        <v/>
      </c>
      <c r="K299" s="181" t="str">
        <f>IF('Dépenses rémunération au réel'!$K299="","",'Dépenses rémunération au réel'!$K299)</f>
        <v/>
      </c>
      <c r="L299" s="189" t="str">
        <f>IF('Dépenses rémunération au réel'!$L299="","",'Dépenses rémunération au réel'!$L299)</f>
        <v/>
      </c>
      <c r="M299" s="204" t="str">
        <f>IF('Dépenses rémunération au réel'!$M299=0,"",'Dépenses rémunération au réel'!$M299)</f>
        <v/>
      </c>
      <c r="N299" s="180"/>
      <c r="O299" s="323" t="str">
        <f t="shared" si="27"/>
        <v/>
      </c>
      <c r="P299" s="323" t="str">
        <f t="shared" si="28"/>
        <v/>
      </c>
      <c r="Q299" s="180"/>
      <c r="R299" s="325"/>
      <c r="S299" s="325"/>
      <c r="T299" s="132" t="str">
        <f t="shared" si="29"/>
        <v/>
      </c>
      <c r="U299" s="342"/>
      <c r="V299" s="182"/>
      <c r="W299" s="709" t="str">
        <f t="shared" si="25"/>
        <v/>
      </c>
      <c r="X299" s="198" t="str">
        <f t="shared" si="30"/>
        <v/>
      </c>
      <c r="Y299" s="710" t="str">
        <f>IF(AND(OR(N299="KO",M299&lt;&gt;""),OR(N299="",O299="",P299="")),Listes!$A$68,IF(AND(M299&lt;T299,V299=""),Listes!$A$70,IF(AND(M299&lt;&gt;"",T299&lt;M299,U299=""),Listes!$A$72,IF(AND(Z299="",OR(N299&lt;&gt;"",O299&lt;&gt;"",P299&lt;&gt;"",Q299&lt;&gt;"",R299&lt;&gt;"",S299&lt;&gt;"")),Listes!$A$73,""))))</f>
        <v/>
      </c>
      <c r="Z299" s="277"/>
      <c r="AA299" s="146">
        <f t="shared" si="26"/>
        <v>0</v>
      </c>
    </row>
    <row r="300" spans="1:27" ht="16.149999999999999" customHeight="1" x14ac:dyDescent="0.25">
      <c r="A300" s="121">
        <v>294</v>
      </c>
      <c r="B300" s="195" t="str">
        <f>IF('Dépenses rémunération au réel'!$B300="","",'Dépenses rémunération au réel'!$B300)</f>
        <v/>
      </c>
      <c r="C300" s="195" t="str">
        <f>IF('Dépenses rémunération au réel'!$C300="","",'Dépenses rémunération au réel'!$C300)</f>
        <v/>
      </c>
      <c r="D300" s="196" t="str">
        <f>IF('Dépenses rémunération au réel'!$D300="","",'Dépenses rémunération au réel'!$D300)</f>
        <v/>
      </c>
      <c r="E300" s="118" t="str">
        <f>IF('Dépenses rémunération au réel'!$E300="","",'Dépenses rémunération au réel'!$E300)</f>
        <v/>
      </c>
      <c r="F300" s="118" t="str">
        <f>IF('Dépenses rémunération au réel'!$F300="","",'Dépenses rémunération au réel'!$F300)</f>
        <v/>
      </c>
      <c r="G300" s="118" t="str">
        <f>IF('Dépenses rémunération au réel'!$G300="","",'Dépenses rémunération au réel'!$G300)</f>
        <v/>
      </c>
      <c r="H300" s="282" t="str">
        <f>IF('Dépenses rémunération au réel'!$H300="","",'Dépenses rémunération au réel'!$H300)</f>
        <v/>
      </c>
      <c r="I300" s="282" t="str">
        <f>IF('Dépenses rémunération au réel'!$I300="","",'Dépenses rémunération au réel'!$I300)</f>
        <v/>
      </c>
      <c r="J300" s="131" t="str">
        <f>IF('Dépenses rémunération au réel'!$J300="","",'Dépenses rémunération au réel'!$J300)</f>
        <v/>
      </c>
      <c r="K300" s="181" t="str">
        <f>IF('Dépenses rémunération au réel'!$K300="","",'Dépenses rémunération au réel'!$K300)</f>
        <v/>
      </c>
      <c r="L300" s="189" t="str">
        <f>IF('Dépenses rémunération au réel'!$L300="","",'Dépenses rémunération au réel'!$L300)</f>
        <v/>
      </c>
      <c r="M300" s="204" t="str">
        <f>IF('Dépenses rémunération au réel'!$M300=0,"",'Dépenses rémunération au réel'!$M300)</f>
        <v/>
      </c>
      <c r="N300" s="180"/>
      <c r="O300" s="323" t="str">
        <f t="shared" si="27"/>
        <v/>
      </c>
      <c r="P300" s="323" t="str">
        <f t="shared" si="28"/>
        <v/>
      </c>
      <c r="Q300" s="180"/>
      <c r="R300" s="325"/>
      <c r="S300" s="325"/>
      <c r="T300" s="132" t="str">
        <f t="shared" si="29"/>
        <v/>
      </c>
      <c r="U300" s="342"/>
      <c r="V300" s="182"/>
      <c r="W300" s="709" t="str">
        <f t="shared" si="25"/>
        <v/>
      </c>
      <c r="X300" s="198" t="str">
        <f t="shared" si="30"/>
        <v/>
      </c>
      <c r="Y300" s="710" t="str">
        <f>IF(AND(OR(N300="KO",M300&lt;&gt;""),OR(N300="",O300="",P300="")),Listes!$A$68,IF(AND(M300&lt;T300,V300=""),Listes!$A$70,IF(AND(M300&lt;&gt;"",T300&lt;M300,U300=""),Listes!$A$72,IF(AND(Z300="",OR(N300&lt;&gt;"",O300&lt;&gt;"",P300&lt;&gt;"",Q300&lt;&gt;"",R300&lt;&gt;"",S300&lt;&gt;"")),Listes!$A$73,""))))</f>
        <v/>
      </c>
      <c r="Z300" s="277"/>
      <c r="AA300" s="146">
        <f t="shared" si="26"/>
        <v>0</v>
      </c>
    </row>
    <row r="301" spans="1:27" ht="16.149999999999999" customHeight="1" x14ac:dyDescent="0.25">
      <c r="A301" s="121">
        <v>295</v>
      </c>
      <c r="B301" s="195" t="str">
        <f>IF('Dépenses rémunération au réel'!$B301="","",'Dépenses rémunération au réel'!$B301)</f>
        <v/>
      </c>
      <c r="C301" s="195" t="str">
        <f>IF('Dépenses rémunération au réel'!$C301="","",'Dépenses rémunération au réel'!$C301)</f>
        <v/>
      </c>
      <c r="D301" s="196" t="str">
        <f>IF('Dépenses rémunération au réel'!$D301="","",'Dépenses rémunération au réel'!$D301)</f>
        <v/>
      </c>
      <c r="E301" s="118" t="str">
        <f>IF('Dépenses rémunération au réel'!$E301="","",'Dépenses rémunération au réel'!$E301)</f>
        <v/>
      </c>
      <c r="F301" s="118" t="str">
        <f>IF('Dépenses rémunération au réel'!$F301="","",'Dépenses rémunération au réel'!$F301)</f>
        <v/>
      </c>
      <c r="G301" s="118" t="str">
        <f>IF('Dépenses rémunération au réel'!$G301="","",'Dépenses rémunération au réel'!$G301)</f>
        <v/>
      </c>
      <c r="H301" s="282" t="str">
        <f>IF('Dépenses rémunération au réel'!$H301="","",'Dépenses rémunération au réel'!$H301)</f>
        <v/>
      </c>
      <c r="I301" s="282" t="str">
        <f>IF('Dépenses rémunération au réel'!$I301="","",'Dépenses rémunération au réel'!$I301)</f>
        <v/>
      </c>
      <c r="J301" s="131" t="str">
        <f>IF('Dépenses rémunération au réel'!$J301="","",'Dépenses rémunération au réel'!$J301)</f>
        <v/>
      </c>
      <c r="K301" s="181" t="str">
        <f>IF('Dépenses rémunération au réel'!$K301="","",'Dépenses rémunération au réel'!$K301)</f>
        <v/>
      </c>
      <c r="L301" s="189" t="str">
        <f>IF('Dépenses rémunération au réel'!$L301="","",'Dépenses rémunération au réel'!$L301)</f>
        <v/>
      </c>
      <c r="M301" s="204" t="str">
        <f>IF('Dépenses rémunération au réel'!$M301=0,"",'Dépenses rémunération au réel'!$M301)</f>
        <v/>
      </c>
      <c r="N301" s="180"/>
      <c r="O301" s="323" t="str">
        <f t="shared" si="27"/>
        <v/>
      </c>
      <c r="P301" s="323" t="str">
        <f t="shared" si="28"/>
        <v/>
      </c>
      <c r="Q301" s="180"/>
      <c r="R301" s="325"/>
      <c r="S301" s="325"/>
      <c r="T301" s="132" t="str">
        <f t="shared" si="29"/>
        <v/>
      </c>
      <c r="U301" s="342"/>
      <c r="V301" s="182"/>
      <c r="W301" s="709" t="str">
        <f t="shared" si="25"/>
        <v/>
      </c>
      <c r="X301" s="198" t="str">
        <f t="shared" si="30"/>
        <v/>
      </c>
      <c r="Y301" s="710" t="str">
        <f>IF(AND(OR(N301="KO",M301&lt;&gt;""),OR(N301="",O301="",P301="")),Listes!$A$68,IF(AND(M301&lt;T301,V301=""),Listes!$A$70,IF(AND(M301&lt;&gt;"",T301&lt;M301,U301=""),Listes!$A$72,IF(AND(Z301="",OR(N301&lt;&gt;"",O301&lt;&gt;"",P301&lt;&gt;"",Q301&lt;&gt;"",R301&lt;&gt;"",S301&lt;&gt;"")),Listes!$A$73,""))))</f>
        <v/>
      </c>
      <c r="Z301" s="277"/>
      <c r="AA301" s="146">
        <f t="shared" si="26"/>
        <v>0</v>
      </c>
    </row>
    <row r="302" spans="1:27" ht="16.149999999999999" customHeight="1" x14ac:dyDescent="0.25">
      <c r="A302" s="121">
        <v>296</v>
      </c>
      <c r="B302" s="195" t="str">
        <f>IF('Dépenses rémunération au réel'!$B302="","",'Dépenses rémunération au réel'!$B302)</f>
        <v/>
      </c>
      <c r="C302" s="195" t="str">
        <f>IF('Dépenses rémunération au réel'!$C302="","",'Dépenses rémunération au réel'!$C302)</f>
        <v/>
      </c>
      <c r="D302" s="196" t="str">
        <f>IF('Dépenses rémunération au réel'!$D302="","",'Dépenses rémunération au réel'!$D302)</f>
        <v/>
      </c>
      <c r="E302" s="118" t="str">
        <f>IF('Dépenses rémunération au réel'!$E302="","",'Dépenses rémunération au réel'!$E302)</f>
        <v/>
      </c>
      <c r="F302" s="118" t="str">
        <f>IF('Dépenses rémunération au réel'!$F302="","",'Dépenses rémunération au réel'!$F302)</f>
        <v/>
      </c>
      <c r="G302" s="118" t="str">
        <f>IF('Dépenses rémunération au réel'!$G302="","",'Dépenses rémunération au réel'!$G302)</f>
        <v/>
      </c>
      <c r="H302" s="282" t="str">
        <f>IF('Dépenses rémunération au réel'!$H302="","",'Dépenses rémunération au réel'!$H302)</f>
        <v/>
      </c>
      <c r="I302" s="282" t="str">
        <f>IF('Dépenses rémunération au réel'!$I302="","",'Dépenses rémunération au réel'!$I302)</f>
        <v/>
      </c>
      <c r="J302" s="131" t="str">
        <f>IF('Dépenses rémunération au réel'!$J302="","",'Dépenses rémunération au réel'!$J302)</f>
        <v/>
      </c>
      <c r="K302" s="181" t="str">
        <f>IF('Dépenses rémunération au réel'!$K302="","",'Dépenses rémunération au réel'!$K302)</f>
        <v/>
      </c>
      <c r="L302" s="189" t="str">
        <f>IF('Dépenses rémunération au réel'!$L302="","",'Dépenses rémunération au réel'!$L302)</f>
        <v/>
      </c>
      <c r="M302" s="204" t="str">
        <f>IF('Dépenses rémunération au réel'!$M302=0,"",'Dépenses rémunération au réel'!$M302)</f>
        <v/>
      </c>
      <c r="N302" s="180"/>
      <c r="O302" s="323" t="str">
        <f t="shared" si="27"/>
        <v/>
      </c>
      <c r="P302" s="323" t="str">
        <f t="shared" si="28"/>
        <v/>
      </c>
      <c r="Q302" s="180"/>
      <c r="R302" s="325"/>
      <c r="S302" s="325"/>
      <c r="T302" s="132" t="str">
        <f t="shared" si="29"/>
        <v/>
      </c>
      <c r="U302" s="342"/>
      <c r="V302" s="182"/>
      <c r="W302" s="709" t="str">
        <f t="shared" si="25"/>
        <v/>
      </c>
      <c r="X302" s="198" t="str">
        <f t="shared" si="30"/>
        <v/>
      </c>
      <c r="Y302" s="710" t="str">
        <f>IF(AND(OR(N302="KO",M302&lt;&gt;""),OR(N302="",O302="",P302="")),Listes!$A$68,IF(AND(M302&lt;T302,V302=""),Listes!$A$70,IF(AND(M302&lt;&gt;"",T302&lt;M302,U302=""),Listes!$A$72,IF(AND(Z302="",OR(N302&lt;&gt;"",O302&lt;&gt;"",P302&lt;&gt;"",Q302&lt;&gt;"",R302&lt;&gt;"",S302&lt;&gt;"")),Listes!$A$73,""))))</f>
        <v/>
      </c>
      <c r="Z302" s="277"/>
      <c r="AA302" s="146">
        <f t="shared" si="26"/>
        <v>0</v>
      </c>
    </row>
    <row r="303" spans="1:27" ht="16.149999999999999" customHeight="1" x14ac:dyDescent="0.25">
      <c r="A303" s="121">
        <v>297</v>
      </c>
      <c r="B303" s="195" t="str">
        <f>IF('Dépenses rémunération au réel'!$B303="","",'Dépenses rémunération au réel'!$B303)</f>
        <v/>
      </c>
      <c r="C303" s="195" t="str">
        <f>IF('Dépenses rémunération au réel'!$C303="","",'Dépenses rémunération au réel'!$C303)</f>
        <v/>
      </c>
      <c r="D303" s="196" t="str">
        <f>IF('Dépenses rémunération au réel'!$D303="","",'Dépenses rémunération au réel'!$D303)</f>
        <v/>
      </c>
      <c r="E303" s="118" t="str">
        <f>IF('Dépenses rémunération au réel'!$E303="","",'Dépenses rémunération au réel'!$E303)</f>
        <v/>
      </c>
      <c r="F303" s="118" t="str">
        <f>IF('Dépenses rémunération au réel'!$F303="","",'Dépenses rémunération au réel'!$F303)</f>
        <v/>
      </c>
      <c r="G303" s="118" t="str">
        <f>IF('Dépenses rémunération au réel'!$G303="","",'Dépenses rémunération au réel'!$G303)</f>
        <v/>
      </c>
      <c r="H303" s="282" t="str">
        <f>IF('Dépenses rémunération au réel'!$H303="","",'Dépenses rémunération au réel'!$H303)</f>
        <v/>
      </c>
      <c r="I303" s="282" t="str">
        <f>IF('Dépenses rémunération au réel'!$I303="","",'Dépenses rémunération au réel'!$I303)</f>
        <v/>
      </c>
      <c r="J303" s="131" t="str">
        <f>IF('Dépenses rémunération au réel'!$J303="","",'Dépenses rémunération au réel'!$J303)</f>
        <v/>
      </c>
      <c r="K303" s="181" t="str">
        <f>IF('Dépenses rémunération au réel'!$K303="","",'Dépenses rémunération au réel'!$K303)</f>
        <v/>
      </c>
      <c r="L303" s="189" t="str">
        <f>IF('Dépenses rémunération au réel'!$L303="","",'Dépenses rémunération au réel'!$L303)</f>
        <v/>
      </c>
      <c r="M303" s="204" t="str">
        <f>IF('Dépenses rémunération au réel'!$M303=0,"",'Dépenses rémunération au réel'!$M303)</f>
        <v/>
      </c>
      <c r="N303" s="180"/>
      <c r="O303" s="323" t="str">
        <f t="shared" si="27"/>
        <v/>
      </c>
      <c r="P303" s="323" t="str">
        <f t="shared" si="28"/>
        <v/>
      </c>
      <c r="Q303" s="180"/>
      <c r="R303" s="325"/>
      <c r="S303" s="325"/>
      <c r="T303" s="132" t="str">
        <f t="shared" si="29"/>
        <v/>
      </c>
      <c r="U303" s="342"/>
      <c r="V303" s="182"/>
      <c r="W303" s="709" t="str">
        <f t="shared" si="25"/>
        <v/>
      </c>
      <c r="X303" s="198" t="str">
        <f t="shared" si="30"/>
        <v/>
      </c>
      <c r="Y303" s="710" t="str">
        <f>IF(AND(OR(N303="KO",M303&lt;&gt;""),OR(N303="",O303="",P303="")),Listes!$A$68,IF(AND(M303&lt;T303,V303=""),Listes!$A$70,IF(AND(M303&lt;&gt;"",T303&lt;M303,U303=""),Listes!$A$72,IF(AND(Z303="",OR(N303&lt;&gt;"",O303&lt;&gt;"",P303&lt;&gt;"",Q303&lt;&gt;"",R303&lt;&gt;"",S303&lt;&gt;"")),Listes!$A$73,""))))</f>
        <v/>
      </c>
      <c r="Z303" s="277"/>
      <c r="AA303" s="146">
        <f t="shared" si="26"/>
        <v>0</v>
      </c>
    </row>
    <row r="304" spans="1:27" ht="16.149999999999999" customHeight="1" x14ac:dyDescent="0.25">
      <c r="A304" s="121">
        <v>298</v>
      </c>
      <c r="B304" s="195" t="str">
        <f>IF('Dépenses rémunération au réel'!$B304="","",'Dépenses rémunération au réel'!$B304)</f>
        <v/>
      </c>
      <c r="C304" s="195" t="str">
        <f>IF('Dépenses rémunération au réel'!$C304="","",'Dépenses rémunération au réel'!$C304)</f>
        <v/>
      </c>
      <c r="D304" s="196" t="str">
        <f>IF('Dépenses rémunération au réel'!$D304="","",'Dépenses rémunération au réel'!$D304)</f>
        <v/>
      </c>
      <c r="E304" s="118" t="str">
        <f>IF('Dépenses rémunération au réel'!$E304="","",'Dépenses rémunération au réel'!$E304)</f>
        <v/>
      </c>
      <c r="F304" s="118" t="str">
        <f>IF('Dépenses rémunération au réel'!$F304="","",'Dépenses rémunération au réel'!$F304)</f>
        <v/>
      </c>
      <c r="G304" s="118" t="str">
        <f>IF('Dépenses rémunération au réel'!$G304="","",'Dépenses rémunération au réel'!$G304)</f>
        <v/>
      </c>
      <c r="H304" s="282" t="str">
        <f>IF('Dépenses rémunération au réel'!$H304="","",'Dépenses rémunération au réel'!$H304)</f>
        <v/>
      </c>
      <c r="I304" s="282" t="str">
        <f>IF('Dépenses rémunération au réel'!$I304="","",'Dépenses rémunération au réel'!$I304)</f>
        <v/>
      </c>
      <c r="J304" s="131" t="str">
        <f>IF('Dépenses rémunération au réel'!$J304="","",'Dépenses rémunération au réel'!$J304)</f>
        <v/>
      </c>
      <c r="K304" s="181" t="str">
        <f>IF('Dépenses rémunération au réel'!$K304="","",'Dépenses rémunération au réel'!$K304)</f>
        <v/>
      </c>
      <c r="L304" s="189" t="str">
        <f>IF('Dépenses rémunération au réel'!$L304="","",'Dépenses rémunération au réel'!$L304)</f>
        <v/>
      </c>
      <c r="M304" s="204" t="str">
        <f>IF('Dépenses rémunération au réel'!$M304=0,"",'Dépenses rémunération au réel'!$M304)</f>
        <v/>
      </c>
      <c r="N304" s="180"/>
      <c r="O304" s="323" t="str">
        <f t="shared" si="27"/>
        <v/>
      </c>
      <c r="P304" s="323" t="str">
        <f t="shared" si="28"/>
        <v/>
      </c>
      <c r="Q304" s="180"/>
      <c r="R304" s="325"/>
      <c r="S304" s="325"/>
      <c r="T304" s="132" t="str">
        <f t="shared" si="29"/>
        <v/>
      </c>
      <c r="U304" s="342"/>
      <c r="V304" s="182"/>
      <c r="W304" s="709" t="str">
        <f t="shared" si="25"/>
        <v/>
      </c>
      <c r="X304" s="198" t="str">
        <f t="shared" si="30"/>
        <v/>
      </c>
      <c r="Y304" s="710" t="str">
        <f>IF(AND(OR(N304="KO",M304&lt;&gt;""),OR(N304="",O304="",P304="")),Listes!$A$68,IF(AND(M304&lt;T304,V304=""),Listes!$A$70,IF(AND(M304&lt;&gt;"",T304&lt;M304,U304=""),Listes!$A$72,IF(AND(Z304="",OR(N304&lt;&gt;"",O304&lt;&gt;"",P304&lt;&gt;"",Q304&lt;&gt;"",R304&lt;&gt;"",S304&lt;&gt;"")),Listes!$A$73,""))))</f>
        <v/>
      </c>
      <c r="Z304" s="277"/>
      <c r="AA304" s="146">
        <f t="shared" si="26"/>
        <v>0</v>
      </c>
    </row>
    <row r="305" spans="1:27" ht="16.149999999999999" customHeight="1" x14ac:dyDescent="0.25">
      <c r="A305" s="121">
        <v>299</v>
      </c>
      <c r="B305" s="195" t="str">
        <f>IF('Dépenses rémunération au réel'!$B305="","",'Dépenses rémunération au réel'!$B305)</f>
        <v/>
      </c>
      <c r="C305" s="195" t="str">
        <f>IF('Dépenses rémunération au réel'!$C305="","",'Dépenses rémunération au réel'!$C305)</f>
        <v/>
      </c>
      <c r="D305" s="196" t="str">
        <f>IF('Dépenses rémunération au réel'!$D305="","",'Dépenses rémunération au réel'!$D305)</f>
        <v/>
      </c>
      <c r="E305" s="118" t="str">
        <f>IF('Dépenses rémunération au réel'!$E305="","",'Dépenses rémunération au réel'!$E305)</f>
        <v/>
      </c>
      <c r="F305" s="118" t="str">
        <f>IF('Dépenses rémunération au réel'!$F305="","",'Dépenses rémunération au réel'!$F305)</f>
        <v/>
      </c>
      <c r="G305" s="118" t="str">
        <f>IF('Dépenses rémunération au réel'!$G305="","",'Dépenses rémunération au réel'!$G305)</f>
        <v/>
      </c>
      <c r="H305" s="282" t="str">
        <f>IF('Dépenses rémunération au réel'!$H305="","",'Dépenses rémunération au réel'!$H305)</f>
        <v/>
      </c>
      <c r="I305" s="282" t="str">
        <f>IF('Dépenses rémunération au réel'!$I305="","",'Dépenses rémunération au réel'!$I305)</f>
        <v/>
      </c>
      <c r="J305" s="131" t="str">
        <f>IF('Dépenses rémunération au réel'!$J305="","",'Dépenses rémunération au réel'!$J305)</f>
        <v/>
      </c>
      <c r="K305" s="181" t="str">
        <f>IF('Dépenses rémunération au réel'!$K305="","",'Dépenses rémunération au réel'!$K305)</f>
        <v/>
      </c>
      <c r="L305" s="189" t="str">
        <f>IF('Dépenses rémunération au réel'!$L305="","",'Dépenses rémunération au réel'!$L305)</f>
        <v/>
      </c>
      <c r="M305" s="204" t="str">
        <f>IF('Dépenses rémunération au réel'!$M305=0,"",'Dépenses rémunération au réel'!$M305)</f>
        <v/>
      </c>
      <c r="N305" s="180"/>
      <c r="O305" s="323" t="str">
        <f t="shared" si="27"/>
        <v/>
      </c>
      <c r="P305" s="323" t="str">
        <f t="shared" si="28"/>
        <v/>
      </c>
      <c r="Q305" s="180"/>
      <c r="R305" s="325"/>
      <c r="S305" s="325"/>
      <c r="T305" s="132" t="str">
        <f t="shared" si="29"/>
        <v/>
      </c>
      <c r="U305" s="342"/>
      <c r="V305" s="182"/>
      <c r="W305" s="709" t="str">
        <f t="shared" si="25"/>
        <v/>
      </c>
      <c r="X305" s="198" t="str">
        <f t="shared" si="30"/>
        <v/>
      </c>
      <c r="Y305" s="710" t="str">
        <f>IF(AND(OR(N305="KO",M305&lt;&gt;""),OR(N305="",O305="",P305="")),Listes!$A$68,IF(AND(M305&lt;T305,V305=""),Listes!$A$70,IF(AND(M305&lt;&gt;"",T305&lt;M305,U305=""),Listes!$A$72,IF(AND(Z305="",OR(N305&lt;&gt;"",O305&lt;&gt;"",P305&lt;&gt;"",Q305&lt;&gt;"",R305&lt;&gt;"",S305&lt;&gt;"")),Listes!$A$73,""))))</f>
        <v/>
      </c>
      <c r="Z305" s="277"/>
      <c r="AA305" s="146">
        <f t="shared" si="26"/>
        <v>0</v>
      </c>
    </row>
    <row r="306" spans="1:27" ht="16.149999999999999" customHeight="1" x14ac:dyDescent="0.25">
      <c r="A306" s="121">
        <v>300</v>
      </c>
      <c r="B306" s="195" t="str">
        <f>IF('Dépenses rémunération au réel'!$B306="","",'Dépenses rémunération au réel'!$B306)</f>
        <v/>
      </c>
      <c r="C306" s="195" t="str">
        <f>IF('Dépenses rémunération au réel'!$C306="","",'Dépenses rémunération au réel'!$C306)</f>
        <v/>
      </c>
      <c r="D306" s="196" t="str">
        <f>IF('Dépenses rémunération au réel'!$D306="","",'Dépenses rémunération au réel'!$D306)</f>
        <v/>
      </c>
      <c r="E306" s="118" t="str">
        <f>IF('Dépenses rémunération au réel'!$E306="","",'Dépenses rémunération au réel'!$E306)</f>
        <v/>
      </c>
      <c r="F306" s="118" t="str">
        <f>IF('Dépenses rémunération au réel'!$F306="","",'Dépenses rémunération au réel'!$F306)</f>
        <v/>
      </c>
      <c r="G306" s="118" t="str">
        <f>IF('Dépenses rémunération au réel'!$G306="","",'Dépenses rémunération au réel'!$G306)</f>
        <v/>
      </c>
      <c r="H306" s="282" t="str">
        <f>IF('Dépenses rémunération au réel'!$H306="","",'Dépenses rémunération au réel'!$H306)</f>
        <v/>
      </c>
      <c r="I306" s="282" t="str">
        <f>IF('Dépenses rémunération au réel'!$I306="","",'Dépenses rémunération au réel'!$I306)</f>
        <v/>
      </c>
      <c r="J306" s="131" t="str">
        <f>IF('Dépenses rémunération au réel'!$J306="","",'Dépenses rémunération au réel'!$J306)</f>
        <v/>
      </c>
      <c r="K306" s="181" t="str">
        <f>IF('Dépenses rémunération au réel'!$K306="","",'Dépenses rémunération au réel'!$K306)</f>
        <v/>
      </c>
      <c r="L306" s="189" t="str">
        <f>IF('Dépenses rémunération au réel'!$L306="","",'Dépenses rémunération au réel'!$L306)</f>
        <v/>
      </c>
      <c r="M306" s="204" t="str">
        <f>IF('Dépenses rémunération au réel'!$M306=0,"",'Dépenses rémunération au réel'!$M306)</f>
        <v/>
      </c>
      <c r="N306" s="180"/>
      <c r="O306" s="323" t="str">
        <f t="shared" si="27"/>
        <v/>
      </c>
      <c r="P306" s="323" t="str">
        <f t="shared" si="28"/>
        <v/>
      </c>
      <c r="Q306" s="180"/>
      <c r="R306" s="325"/>
      <c r="S306" s="325"/>
      <c r="T306" s="132" t="str">
        <f t="shared" si="29"/>
        <v/>
      </c>
      <c r="U306" s="342"/>
      <c r="V306" s="182"/>
      <c r="W306" s="709" t="str">
        <f t="shared" si="25"/>
        <v/>
      </c>
      <c r="X306" s="198" t="str">
        <f t="shared" si="30"/>
        <v/>
      </c>
      <c r="Y306" s="710" t="str">
        <f>IF(AND(OR(N306="KO",M306&lt;&gt;""),OR(N306="",O306="",P306="")),Listes!$A$68,IF(AND(M306&lt;T306,V306=""),Listes!$A$70,IF(AND(M306&lt;&gt;"",T306&lt;M306,U306=""),Listes!$A$72,IF(AND(Z306="",OR(N306&lt;&gt;"",O306&lt;&gt;"",P306&lt;&gt;"",Q306&lt;&gt;"",R306&lt;&gt;"",S306&lt;&gt;"")),Listes!$A$73,""))))</f>
        <v/>
      </c>
      <c r="Z306" s="277"/>
      <c r="AA306" s="146">
        <f t="shared" si="26"/>
        <v>0</v>
      </c>
    </row>
    <row r="307" spans="1:27" ht="16.149999999999999" customHeight="1" x14ac:dyDescent="0.25">
      <c r="A307" s="121">
        <v>301</v>
      </c>
      <c r="B307" s="195" t="str">
        <f>IF('Dépenses rémunération au réel'!$B307="","",'Dépenses rémunération au réel'!$B307)</f>
        <v/>
      </c>
      <c r="C307" s="195" t="str">
        <f>IF('Dépenses rémunération au réel'!$C307="","",'Dépenses rémunération au réel'!$C307)</f>
        <v/>
      </c>
      <c r="D307" s="196" t="str">
        <f>IF('Dépenses rémunération au réel'!$D307="","",'Dépenses rémunération au réel'!$D307)</f>
        <v/>
      </c>
      <c r="E307" s="118" t="str">
        <f>IF('Dépenses rémunération au réel'!$E307="","",'Dépenses rémunération au réel'!$E307)</f>
        <v/>
      </c>
      <c r="F307" s="118" t="str">
        <f>IF('Dépenses rémunération au réel'!$F307="","",'Dépenses rémunération au réel'!$F307)</f>
        <v/>
      </c>
      <c r="G307" s="118" t="str">
        <f>IF('Dépenses rémunération au réel'!$G307="","",'Dépenses rémunération au réel'!$G307)</f>
        <v/>
      </c>
      <c r="H307" s="282" t="str">
        <f>IF('Dépenses rémunération au réel'!$H307="","",'Dépenses rémunération au réel'!$H307)</f>
        <v/>
      </c>
      <c r="I307" s="282" t="str">
        <f>IF('Dépenses rémunération au réel'!$I307="","",'Dépenses rémunération au réel'!$I307)</f>
        <v/>
      </c>
      <c r="J307" s="131" t="str">
        <f>IF('Dépenses rémunération au réel'!$J307="","",'Dépenses rémunération au réel'!$J307)</f>
        <v/>
      </c>
      <c r="K307" s="181" t="str">
        <f>IF('Dépenses rémunération au réel'!$K307="","",'Dépenses rémunération au réel'!$K307)</f>
        <v/>
      </c>
      <c r="L307" s="189" t="str">
        <f>IF('Dépenses rémunération au réel'!$L307="","",'Dépenses rémunération au réel'!$L307)</f>
        <v/>
      </c>
      <c r="M307" s="204" t="str">
        <f>IF('Dépenses rémunération au réel'!$M307=0,"",'Dépenses rémunération au réel'!$M307)</f>
        <v/>
      </c>
      <c r="N307" s="180"/>
      <c r="O307" s="323" t="str">
        <f t="shared" si="27"/>
        <v/>
      </c>
      <c r="P307" s="323" t="str">
        <f t="shared" si="28"/>
        <v/>
      </c>
      <c r="Q307" s="180"/>
      <c r="R307" s="325"/>
      <c r="S307" s="325"/>
      <c r="T307" s="132" t="str">
        <f t="shared" si="29"/>
        <v/>
      </c>
      <c r="U307" s="342"/>
      <c r="V307" s="182"/>
      <c r="W307" s="709" t="str">
        <f t="shared" si="25"/>
        <v/>
      </c>
      <c r="X307" s="198" t="str">
        <f t="shared" si="30"/>
        <v/>
      </c>
      <c r="Y307" s="710" t="str">
        <f>IF(AND(OR(N307="KO",M307&lt;&gt;""),OR(N307="",O307="",P307="")),Listes!$A$68,IF(AND(M307&lt;T307,V307=""),Listes!$A$70,IF(AND(M307&lt;&gt;"",T307&lt;M307,U307=""),Listes!$A$72,IF(AND(Z307="",OR(N307&lt;&gt;"",O307&lt;&gt;"",P307&lt;&gt;"",Q307&lt;&gt;"",R307&lt;&gt;"",S307&lt;&gt;"")),Listes!$A$73,""))))</f>
        <v/>
      </c>
      <c r="Z307" s="277"/>
      <c r="AA307" s="146">
        <f t="shared" si="26"/>
        <v>0</v>
      </c>
    </row>
    <row r="308" spans="1:27" ht="16.149999999999999" customHeight="1" x14ac:dyDescent="0.25">
      <c r="A308" s="121">
        <v>302</v>
      </c>
      <c r="B308" s="195" t="str">
        <f>IF('Dépenses rémunération au réel'!$B308="","",'Dépenses rémunération au réel'!$B308)</f>
        <v/>
      </c>
      <c r="C308" s="195" t="str">
        <f>IF('Dépenses rémunération au réel'!$C308="","",'Dépenses rémunération au réel'!$C308)</f>
        <v/>
      </c>
      <c r="D308" s="196" t="str">
        <f>IF('Dépenses rémunération au réel'!$D308="","",'Dépenses rémunération au réel'!$D308)</f>
        <v/>
      </c>
      <c r="E308" s="118" t="str">
        <f>IF('Dépenses rémunération au réel'!$E308="","",'Dépenses rémunération au réel'!$E308)</f>
        <v/>
      </c>
      <c r="F308" s="118" t="str">
        <f>IF('Dépenses rémunération au réel'!$F308="","",'Dépenses rémunération au réel'!$F308)</f>
        <v/>
      </c>
      <c r="G308" s="118" t="str">
        <f>IF('Dépenses rémunération au réel'!$G308="","",'Dépenses rémunération au réel'!$G308)</f>
        <v/>
      </c>
      <c r="H308" s="282" t="str">
        <f>IF('Dépenses rémunération au réel'!$H308="","",'Dépenses rémunération au réel'!$H308)</f>
        <v/>
      </c>
      <c r="I308" s="282" t="str">
        <f>IF('Dépenses rémunération au réel'!$I308="","",'Dépenses rémunération au réel'!$I308)</f>
        <v/>
      </c>
      <c r="J308" s="131" t="str">
        <f>IF('Dépenses rémunération au réel'!$J308="","",'Dépenses rémunération au réel'!$J308)</f>
        <v/>
      </c>
      <c r="K308" s="181" t="str">
        <f>IF('Dépenses rémunération au réel'!$K308="","",'Dépenses rémunération au réel'!$K308)</f>
        <v/>
      </c>
      <c r="L308" s="189" t="str">
        <f>IF('Dépenses rémunération au réel'!$L308="","",'Dépenses rémunération au réel'!$L308)</f>
        <v/>
      </c>
      <c r="M308" s="204" t="str">
        <f>IF('Dépenses rémunération au réel'!$M308=0,"",'Dépenses rémunération au réel'!$M308)</f>
        <v/>
      </c>
      <c r="N308" s="180"/>
      <c r="O308" s="323" t="str">
        <f t="shared" si="27"/>
        <v/>
      </c>
      <c r="P308" s="323" t="str">
        <f t="shared" si="28"/>
        <v/>
      </c>
      <c r="Q308" s="180"/>
      <c r="R308" s="325"/>
      <c r="S308" s="325"/>
      <c r="T308" s="132" t="str">
        <f t="shared" si="29"/>
        <v/>
      </c>
      <c r="U308" s="342"/>
      <c r="V308" s="182"/>
      <c r="W308" s="709" t="str">
        <f t="shared" si="25"/>
        <v/>
      </c>
      <c r="X308" s="198" t="str">
        <f t="shared" si="30"/>
        <v/>
      </c>
      <c r="Y308" s="710" t="str">
        <f>IF(AND(OR(N308="KO",M308&lt;&gt;""),OR(N308="",O308="",P308="")),Listes!$A$68,IF(AND(M308&lt;T308,V308=""),Listes!$A$70,IF(AND(M308&lt;&gt;"",T308&lt;M308,U308=""),Listes!$A$72,IF(AND(Z308="",OR(N308&lt;&gt;"",O308&lt;&gt;"",P308&lt;&gt;"",Q308&lt;&gt;"",R308&lt;&gt;"",S308&lt;&gt;"")),Listes!$A$73,""))))</f>
        <v/>
      </c>
      <c r="Z308" s="277"/>
      <c r="AA308" s="146">
        <f t="shared" si="26"/>
        <v>0</v>
      </c>
    </row>
    <row r="309" spans="1:27" ht="16.149999999999999" customHeight="1" x14ac:dyDescent="0.25">
      <c r="A309" s="121">
        <v>303</v>
      </c>
      <c r="B309" s="195" t="str">
        <f>IF('Dépenses rémunération au réel'!$B309="","",'Dépenses rémunération au réel'!$B309)</f>
        <v/>
      </c>
      <c r="C309" s="195" t="str">
        <f>IF('Dépenses rémunération au réel'!$C309="","",'Dépenses rémunération au réel'!$C309)</f>
        <v/>
      </c>
      <c r="D309" s="196" t="str">
        <f>IF('Dépenses rémunération au réel'!$D309="","",'Dépenses rémunération au réel'!$D309)</f>
        <v/>
      </c>
      <c r="E309" s="118" t="str">
        <f>IF('Dépenses rémunération au réel'!$E309="","",'Dépenses rémunération au réel'!$E309)</f>
        <v/>
      </c>
      <c r="F309" s="118" t="str">
        <f>IF('Dépenses rémunération au réel'!$F309="","",'Dépenses rémunération au réel'!$F309)</f>
        <v/>
      </c>
      <c r="G309" s="118" t="str">
        <f>IF('Dépenses rémunération au réel'!$G309="","",'Dépenses rémunération au réel'!$G309)</f>
        <v/>
      </c>
      <c r="H309" s="282" t="str">
        <f>IF('Dépenses rémunération au réel'!$H309="","",'Dépenses rémunération au réel'!$H309)</f>
        <v/>
      </c>
      <c r="I309" s="282" t="str">
        <f>IF('Dépenses rémunération au réel'!$I309="","",'Dépenses rémunération au réel'!$I309)</f>
        <v/>
      </c>
      <c r="J309" s="131" t="str">
        <f>IF('Dépenses rémunération au réel'!$J309="","",'Dépenses rémunération au réel'!$J309)</f>
        <v/>
      </c>
      <c r="K309" s="181" t="str">
        <f>IF('Dépenses rémunération au réel'!$K309="","",'Dépenses rémunération au réel'!$K309)</f>
        <v/>
      </c>
      <c r="L309" s="189" t="str">
        <f>IF('Dépenses rémunération au réel'!$L309="","",'Dépenses rémunération au réel'!$L309)</f>
        <v/>
      </c>
      <c r="M309" s="204" t="str">
        <f>IF('Dépenses rémunération au réel'!$M309=0,"",'Dépenses rémunération au réel'!$M309)</f>
        <v/>
      </c>
      <c r="N309" s="180"/>
      <c r="O309" s="323" t="str">
        <f t="shared" si="27"/>
        <v/>
      </c>
      <c r="P309" s="323" t="str">
        <f t="shared" si="28"/>
        <v/>
      </c>
      <c r="Q309" s="180"/>
      <c r="R309" s="325"/>
      <c r="S309" s="325"/>
      <c r="T309" s="132" t="str">
        <f t="shared" si="29"/>
        <v/>
      </c>
      <c r="U309" s="342"/>
      <c r="V309" s="182"/>
      <c r="W309" s="709" t="str">
        <f t="shared" si="25"/>
        <v/>
      </c>
      <c r="X309" s="198" t="str">
        <f t="shared" si="30"/>
        <v/>
      </c>
      <c r="Y309" s="710" t="str">
        <f>IF(AND(OR(N309="KO",M309&lt;&gt;""),OR(N309="",O309="",P309="")),Listes!$A$68,IF(AND(M309&lt;T309,V309=""),Listes!$A$70,IF(AND(M309&lt;&gt;"",T309&lt;M309,U309=""),Listes!$A$72,IF(AND(Z309="",OR(N309&lt;&gt;"",O309&lt;&gt;"",P309&lt;&gt;"",Q309&lt;&gt;"",R309&lt;&gt;"",S309&lt;&gt;"")),Listes!$A$73,""))))</f>
        <v/>
      </c>
      <c r="Z309" s="277"/>
      <c r="AA309" s="146">
        <f t="shared" si="26"/>
        <v>0</v>
      </c>
    </row>
    <row r="310" spans="1:27" ht="16.149999999999999" customHeight="1" x14ac:dyDescent="0.25">
      <c r="A310" s="121">
        <v>304</v>
      </c>
      <c r="B310" s="195" t="str">
        <f>IF('Dépenses rémunération au réel'!$B310="","",'Dépenses rémunération au réel'!$B310)</f>
        <v/>
      </c>
      <c r="C310" s="195" t="str">
        <f>IF('Dépenses rémunération au réel'!$C310="","",'Dépenses rémunération au réel'!$C310)</f>
        <v/>
      </c>
      <c r="D310" s="196" t="str">
        <f>IF('Dépenses rémunération au réel'!$D310="","",'Dépenses rémunération au réel'!$D310)</f>
        <v/>
      </c>
      <c r="E310" s="118" t="str">
        <f>IF('Dépenses rémunération au réel'!$E310="","",'Dépenses rémunération au réel'!$E310)</f>
        <v/>
      </c>
      <c r="F310" s="118" t="str">
        <f>IF('Dépenses rémunération au réel'!$F310="","",'Dépenses rémunération au réel'!$F310)</f>
        <v/>
      </c>
      <c r="G310" s="118" t="str">
        <f>IF('Dépenses rémunération au réel'!$G310="","",'Dépenses rémunération au réel'!$G310)</f>
        <v/>
      </c>
      <c r="H310" s="282" t="str">
        <f>IF('Dépenses rémunération au réel'!$H310="","",'Dépenses rémunération au réel'!$H310)</f>
        <v/>
      </c>
      <c r="I310" s="282" t="str">
        <f>IF('Dépenses rémunération au réel'!$I310="","",'Dépenses rémunération au réel'!$I310)</f>
        <v/>
      </c>
      <c r="J310" s="131" t="str">
        <f>IF('Dépenses rémunération au réel'!$J310="","",'Dépenses rémunération au réel'!$J310)</f>
        <v/>
      </c>
      <c r="K310" s="181" t="str">
        <f>IF('Dépenses rémunération au réel'!$K310="","",'Dépenses rémunération au réel'!$K310)</f>
        <v/>
      </c>
      <c r="L310" s="189" t="str">
        <f>IF('Dépenses rémunération au réel'!$L310="","",'Dépenses rémunération au réel'!$L310)</f>
        <v/>
      </c>
      <c r="M310" s="204" t="str">
        <f>IF('Dépenses rémunération au réel'!$M310=0,"",'Dépenses rémunération au réel'!$M310)</f>
        <v/>
      </c>
      <c r="N310" s="180"/>
      <c r="O310" s="323" t="str">
        <f t="shared" si="27"/>
        <v/>
      </c>
      <c r="P310" s="323" t="str">
        <f t="shared" si="28"/>
        <v/>
      </c>
      <c r="Q310" s="180"/>
      <c r="R310" s="325"/>
      <c r="S310" s="325"/>
      <c r="T310" s="132" t="str">
        <f t="shared" si="29"/>
        <v/>
      </c>
      <c r="U310" s="342"/>
      <c r="V310" s="182"/>
      <c r="W310" s="709" t="str">
        <f t="shared" si="25"/>
        <v/>
      </c>
      <c r="X310" s="198" t="str">
        <f t="shared" si="30"/>
        <v/>
      </c>
      <c r="Y310" s="710" t="str">
        <f>IF(AND(OR(N310="KO",M310&lt;&gt;""),OR(N310="",O310="",P310="")),Listes!$A$68,IF(AND(M310&lt;T310,V310=""),Listes!$A$70,IF(AND(M310&lt;&gt;"",T310&lt;M310,U310=""),Listes!$A$72,IF(AND(Z310="",OR(N310&lt;&gt;"",O310&lt;&gt;"",P310&lt;&gt;"",Q310&lt;&gt;"",R310&lt;&gt;"",S310&lt;&gt;"")),Listes!$A$73,""))))</f>
        <v/>
      </c>
      <c r="Z310" s="277"/>
      <c r="AA310" s="146">
        <f t="shared" si="26"/>
        <v>0</v>
      </c>
    </row>
    <row r="311" spans="1:27" ht="16.149999999999999" customHeight="1" x14ac:dyDescent="0.25">
      <c r="A311" s="121">
        <v>305</v>
      </c>
      <c r="B311" s="195" t="str">
        <f>IF('Dépenses rémunération au réel'!$B311="","",'Dépenses rémunération au réel'!$B311)</f>
        <v/>
      </c>
      <c r="C311" s="195" t="str">
        <f>IF('Dépenses rémunération au réel'!$C311="","",'Dépenses rémunération au réel'!$C311)</f>
        <v/>
      </c>
      <c r="D311" s="196" t="str">
        <f>IF('Dépenses rémunération au réel'!$D311="","",'Dépenses rémunération au réel'!$D311)</f>
        <v/>
      </c>
      <c r="E311" s="118" t="str">
        <f>IF('Dépenses rémunération au réel'!$E311="","",'Dépenses rémunération au réel'!$E311)</f>
        <v/>
      </c>
      <c r="F311" s="118" t="str">
        <f>IF('Dépenses rémunération au réel'!$F311="","",'Dépenses rémunération au réel'!$F311)</f>
        <v/>
      </c>
      <c r="G311" s="118" t="str">
        <f>IF('Dépenses rémunération au réel'!$G311="","",'Dépenses rémunération au réel'!$G311)</f>
        <v/>
      </c>
      <c r="H311" s="282" t="str">
        <f>IF('Dépenses rémunération au réel'!$H311="","",'Dépenses rémunération au réel'!$H311)</f>
        <v/>
      </c>
      <c r="I311" s="282" t="str">
        <f>IF('Dépenses rémunération au réel'!$I311="","",'Dépenses rémunération au réel'!$I311)</f>
        <v/>
      </c>
      <c r="J311" s="131" t="str">
        <f>IF('Dépenses rémunération au réel'!$J311="","",'Dépenses rémunération au réel'!$J311)</f>
        <v/>
      </c>
      <c r="K311" s="181" t="str">
        <f>IF('Dépenses rémunération au réel'!$K311="","",'Dépenses rémunération au réel'!$K311)</f>
        <v/>
      </c>
      <c r="L311" s="189" t="str">
        <f>IF('Dépenses rémunération au réel'!$L311="","",'Dépenses rémunération au réel'!$L311)</f>
        <v/>
      </c>
      <c r="M311" s="204" t="str">
        <f>IF('Dépenses rémunération au réel'!$M311=0,"",'Dépenses rémunération au réel'!$M311)</f>
        <v/>
      </c>
      <c r="N311" s="180"/>
      <c r="O311" s="323" t="str">
        <f t="shared" si="27"/>
        <v/>
      </c>
      <c r="P311" s="323" t="str">
        <f t="shared" si="28"/>
        <v/>
      </c>
      <c r="Q311" s="180"/>
      <c r="R311" s="325"/>
      <c r="S311" s="325"/>
      <c r="T311" s="132" t="str">
        <f t="shared" si="29"/>
        <v/>
      </c>
      <c r="U311" s="342"/>
      <c r="V311" s="182"/>
      <c r="W311" s="709" t="str">
        <f t="shared" si="25"/>
        <v/>
      </c>
      <c r="X311" s="198" t="str">
        <f t="shared" si="30"/>
        <v/>
      </c>
      <c r="Y311" s="710" t="str">
        <f>IF(AND(OR(N311="KO",M311&lt;&gt;""),OR(N311="",O311="",P311="")),Listes!$A$68,IF(AND(M311&lt;T311,V311=""),Listes!$A$70,IF(AND(M311&lt;&gt;"",T311&lt;M311,U311=""),Listes!$A$72,IF(AND(Z311="",OR(N311&lt;&gt;"",O311&lt;&gt;"",P311&lt;&gt;"",Q311&lt;&gt;"",R311&lt;&gt;"",S311&lt;&gt;"")),Listes!$A$73,""))))</f>
        <v/>
      </c>
      <c r="Z311" s="277"/>
      <c r="AA311" s="146">
        <f t="shared" si="26"/>
        <v>0</v>
      </c>
    </row>
    <row r="312" spans="1:27" ht="16.149999999999999" customHeight="1" x14ac:dyDescent="0.25">
      <c r="A312" s="121">
        <v>306</v>
      </c>
      <c r="B312" s="195" t="str">
        <f>IF('Dépenses rémunération au réel'!$B312="","",'Dépenses rémunération au réel'!$B312)</f>
        <v/>
      </c>
      <c r="C312" s="195" t="str">
        <f>IF('Dépenses rémunération au réel'!$C312="","",'Dépenses rémunération au réel'!$C312)</f>
        <v/>
      </c>
      <c r="D312" s="196" t="str">
        <f>IF('Dépenses rémunération au réel'!$D312="","",'Dépenses rémunération au réel'!$D312)</f>
        <v/>
      </c>
      <c r="E312" s="118" t="str">
        <f>IF('Dépenses rémunération au réel'!$E312="","",'Dépenses rémunération au réel'!$E312)</f>
        <v/>
      </c>
      <c r="F312" s="118" t="str">
        <f>IF('Dépenses rémunération au réel'!$F312="","",'Dépenses rémunération au réel'!$F312)</f>
        <v/>
      </c>
      <c r="G312" s="118" t="str">
        <f>IF('Dépenses rémunération au réel'!$G312="","",'Dépenses rémunération au réel'!$G312)</f>
        <v/>
      </c>
      <c r="H312" s="282" t="str">
        <f>IF('Dépenses rémunération au réel'!$H312="","",'Dépenses rémunération au réel'!$H312)</f>
        <v/>
      </c>
      <c r="I312" s="282" t="str">
        <f>IF('Dépenses rémunération au réel'!$I312="","",'Dépenses rémunération au réel'!$I312)</f>
        <v/>
      </c>
      <c r="J312" s="131" t="str">
        <f>IF('Dépenses rémunération au réel'!$J312="","",'Dépenses rémunération au réel'!$J312)</f>
        <v/>
      </c>
      <c r="K312" s="181" t="str">
        <f>IF('Dépenses rémunération au réel'!$K312="","",'Dépenses rémunération au réel'!$K312)</f>
        <v/>
      </c>
      <c r="L312" s="189" t="str">
        <f>IF('Dépenses rémunération au réel'!$L312="","",'Dépenses rémunération au réel'!$L312)</f>
        <v/>
      </c>
      <c r="M312" s="204" t="str">
        <f>IF('Dépenses rémunération au réel'!$M312=0,"",'Dépenses rémunération au réel'!$M312)</f>
        <v/>
      </c>
      <c r="N312" s="180"/>
      <c r="O312" s="323" t="str">
        <f t="shared" si="27"/>
        <v/>
      </c>
      <c r="P312" s="323" t="str">
        <f t="shared" si="28"/>
        <v/>
      </c>
      <c r="Q312" s="180"/>
      <c r="R312" s="325"/>
      <c r="S312" s="325"/>
      <c r="T312" s="132" t="str">
        <f t="shared" si="29"/>
        <v/>
      </c>
      <c r="U312" s="342"/>
      <c r="V312" s="182"/>
      <c r="W312" s="709" t="str">
        <f t="shared" si="25"/>
        <v/>
      </c>
      <c r="X312" s="198" t="str">
        <f t="shared" si="30"/>
        <v/>
      </c>
      <c r="Y312" s="710" t="str">
        <f>IF(AND(OR(N312="KO",M312&lt;&gt;""),OR(N312="",O312="",P312="")),Listes!$A$68,IF(AND(M312&lt;T312,V312=""),Listes!$A$70,IF(AND(M312&lt;&gt;"",T312&lt;M312,U312=""),Listes!$A$72,IF(AND(Z312="",OR(N312&lt;&gt;"",O312&lt;&gt;"",P312&lt;&gt;"",Q312&lt;&gt;"",R312&lt;&gt;"",S312&lt;&gt;"")),Listes!$A$73,""))))</f>
        <v/>
      </c>
      <c r="Z312" s="277"/>
      <c r="AA312" s="146">
        <f t="shared" si="26"/>
        <v>0</v>
      </c>
    </row>
    <row r="313" spans="1:27" ht="16.149999999999999" customHeight="1" x14ac:dyDescent="0.25">
      <c r="A313" s="121">
        <v>307</v>
      </c>
      <c r="B313" s="195" t="str">
        <f>IF('Dépenses rémunération au réel'!$B313="","",'Dépenses rémunération au réel'!$B313)</f>
        <v/>
      </c>
      <c r="C313" s="195" t="str">
        <f>IF('Dépenses rémunération au réel'!$C313="","",'Dépenses rémunération au réel'!$C313)</f>
        <v/>
      </c>
      <c r="D313" s="196" t="str">
        <f>IF('Dépenses rémunération au réel'!$D313="","",'Dépenses rémunération au réel'!$D313)</f>
        <v/>
      </c>
      <c r="E313" s="118" t="str">
        <f>IF('Dépenses rémunération au réel'!$E313="","",'Dépenses rémunération au réel'!$E313)</f>
        <v/>
      </c>
      <c r="F313" s="118" t="str">
        <f>IF('Dépenses rémunération au réel'!$F313="","",'Dépenses rémunération au réel'!$F313)</f>
        <v/>
      </c>
      <c r="G313" s="118" t="str">
        <f>IF('Dépenses rémunération au réel'!$G313="","",'Dépenses rémunération au réel'!$G313)</f>
        <v/>
      </c>
      <c r="H313" s="282" t="str">
        <f>IF('Dépenses rémunération au réel'!$H313="","",'Dépenses rémunération au réel'!$H313)</f>
        <v/>
      </c>
      <c r="I313" s="282" t="str">
        <f>IF('Dépenses rémunération au réel'!$I313="","",'Dépenses rémunération au réel'!$I313)</f>
        <v/>
      </c>
      <c r="J313" s="131" t="str">
        <f>IF('Dépenses rémunération au réel'!$J313="","",'Dépenses rémunération au réel'!$J313)</f>
        <v/>
      </c>
      <c r="K313" s="181" t="str">
        <f>IF('Dépenses rémunération au réel'!$K313="","",'Dépenses rémunération au réel'!$K313)</f>
        <v/>
      </c>
      <c r="L313" s="189" t="str">
        <f>IF('Dépenses rémunération au réel'!$L313="","",'Dépenses rémunération au réel'!$L313)</f>
        <v/>
      </c>
      <c r="M313" s="204" t="str">
        <f>IF('Dépenses rémunération au réel'!$M313=0,"",'Dépenses rémunération au réel'!$M313)</f>
        <v/>
      </c>
      <c r="N313" s="180"/>
      <c r="O313" s="323" t="str">
        <f t="shared" si="27"/>
        <v/>
      </c>
      <c r="P313" s="323" t="str">
        <f t="shared" si="28"/>
        <v/>
      </c>
      <c r="Q313" s="180"/>
      <c r="R313" s="325"/>
      <c r="S313" s="325"/>
      <c r="T313" s="132" t="str">
        <f t="shared" si="29"/>
        <v/>
      </c>
      <c r="U313" s="342"/>
      <c r="V313" s="182"/>
      <c r="W313" s="709" t="str">
        <f t="shared" si="25"/>
        <v/>
      </c>
      <c r="X313" s="198" t="str">
        <f t="shared" si="30"/>
        <v/>
      </c>
      <c r="Y313" s="710" t="str">
        <f>IF(AND(OR(N313="KO",M313&lt;&gt;""),OR(N313="",O313="",P313="")),Listes!$A$68,IF(AND(M313&lt;T313,V313=""),Listes!$A$70,IF(AND(M313&lt;&gt;"",T313&lt;M313,U313=""),Listes!$A$72,IF(AND(Z313="",OR(N313&lt;&gt;"",O313&lt;&gt;"",P313&lt;&gt;"",Q313&lt;&gt;"",R313&lt;&gt;"",S313&lt;&gt;"")),Listes!$A$73,""))))</f>
        <v/>
      </c>
      <c r="Z313" s="277"/>
      <c r="AA313" s="146">
        <f t="shared" si="26"/>
        <v>0</v>
      </c>
    </row>
    <row r="314" spans="1:27" ht="16.149999999999999" customHeight="1" x14ac:dyDescent="0.25">
      <c r="A314" s="121">
        <v>308</v>
      </c>
      <c r="B314" s="195" t="str">
        <f>IF('Dépenses rémunération au réel'!$B314="","",'Dépenses rémunération au réel'!$B314)</f>
        <v/>
      </c>
      <c r="C314" s="195" t="str">
        <f>IF('Dépenses rémunération au réel'!$C314="","",'Dépenses rémunération au réel'!$C314)</f>
        <v/>
      </c>
      <c r="D314" s="196" t="str">
        <f>IF('Dépenses rémunération au réel'!$D314="","",'Dépenses rémunération au réel'!$D314)</f>
        <v/>
      </c>
      <c r="E314" s="118" t="str">
        <f>IF('Dépenses rémunération au réel'!$E314="","",'Dépenses rémunération au réel'!$E314)</f>
        <v/>
      </c>
      <c r="F314" s="118" t="str">
        <f>IF('Dépenses rémunération au réel'!$F314="","",'Dépenses rémunération au réel'!$F314)</f>
        <v/>
      </c>
      <c r="G314" s="118" t="str">
        <f>IF('Dépenses rémunération au réel'!$G314="","",'Dépenses rémunération au réel'!$G314)</f>
        <v/>
      </c>
      <c r="H314" s="282" t="str">
        <f>IF('Dépenses rémunération au réel'!$H314="","",'Dépenses rémunération au réel'!$H314)</f>
        <v/>
      </c>
      <c r="I314" s="282" t="str">
        <f>IF('Dépenses rémunération au réel'!$I314="","",'Dépenses rémunération au réel'!$I314)</f>
        <v/>
      </c>
      <c r="J314" s="131" t="str">
        <f>IF('Dépenses rémunération au réel'!$J314="","",'Dépenses rémunération au réel'!$J314)</f>
        <v/>
      </c>
      <c r="K314" s="181" t="str">
        <f>IF('Dépenses rémunération au réel'!$K314="","",'Dépenses rémunération au réel'!$K314)</f>
        <v/>
      </c>
      <c r="L314" s="189" t="str">
        <f>IF('Dépenses rémunération au réel'!$L314="","",'Dépenses rémunération au réel'!$L314)</f>
        <v/>
      </c>
      <c r="M314" s="204" t="str">
        <f>IF('Dépenses rémunération au réel'!$M314=0,"",'Dépenses rémunération au réel'!$M314)</f>
        <v/>
      </c>
      <c r="N314" s="180"/>
      <c r="O314" s="323" t="str">
        <f t="shared" si="27"/>
        <v/>
      </c>
      <c r="P314" s="323" t="str">
        <f t="shared" si="28"/>
        <v/>
      </c>
      <c r="Q314" s="180"/>
      <c r="R314" s="325"/>
      <c r="S314" s="325"/>
      <c r="T314" s="132" t="str">
        <f t="shared" si="29"/>
        <v/>
      </c>
      <c r="U314" s="342"/>
      <c r="V314" s="182"/>
      <c r="W314" s="709" t="str">
        <f t="shared" si="25"/>
        <v/>
      </c>
      <c r="X314" s="198" t="str">
        <f t="shared" si="30"/>
        <v/>
      </c>
      <c r="Y314" s="710" t="str">
        <f>IF(AND(OR(N314="KO",M314&lt;&gt;""),OR(N314="",O314="",P314="")),Listes!$A$68,IF(AND(M314&lt;T314,V314=""),Listes!$A$70,IF(AND(M314&lt;&gt;"",T314&lt;M314,U314=""),Listes!$A$72,IF(AND(Z314="",OR(N314&lt;&gt;"",O314&lt;&gt;"",P314&lt;&gt;"",Q314&lt;&gt;"",R314&lt;&gt;"",S314&lt;&gt;"")),Listes!$A$73,""))))</f>
        <v/>
      </c>
      <c r="Z314" s="277"/>
      <c r="AA314" s="146">
        <f t="shared" si="26"/>
        <v>0</v>
      </c>
    </row>
    <row r="315" spans="1:27" ht="16.149999999999999" customHeight="1" x14ac:dyDescent="0.25">
      <c r="A315" s="121">
        <v>309</v>
      </c>
      <c r="B315" s="195" t="str">
        <f>IF('Dépenses rémunération au réel'!$B315="","",'Dépenses rémunération au réel'!$B315)</f>
        <v/>
      </c>
      <c r="C315" s="195" t="str">
        <f>IF('Dépenses rémunération au réel'!$C315="","",'Dépenses rémunération au réel'!$C315)</f>
        <v/>
      </c>
      <c r="D315" s="196" t="str">
        <f>IF('Dépenses rémunération au réel'!$D315="","",'Dépenses rémunération au réel'!$D315)</f>
        <v/>
      </c>
      <c r="E315" s="118" t="str">
        <f>IF('Dépenses rémunération au réel'!$E315="","",'Dépenses rémunération au réel'!$E315)</f>
        <v/>
      </c>
      <c r="F315" s="118" t="str">
        <f>IF('Dépenses rémunération au réel'!$F315="","",'Dépenses rémunération au réel'!$F315)</f>
        <v/>
      </c>
      <c r="G315" s="118" t="str">
        <f>IF('Dépenses rémunération au réel'!$G315="","",'Dépenses rémunération au réel'!$G315)</f>
        <v/>
      </c>
      <c r="H315" s="282" t="str">
        <f>IF('Dépenses rémunération au réel'!$H315="","",'Dépenses rémunération au réel'!$H315)</f>
        <v/>
      </c>
      <c r="I315" s="282" t="str">
        <f>IF('Dépenses rémunération au réel'!$I315="","",'Dépenses rémunération au réel'!$I315)</f>
        <v/>
      </c>
      <c r="J315" s="131" t="str">
        <f>IF('Dépenses rémunération au réel'!$J315="","",'Dépenses rémunération au réel'!$J315)</f>
        <v/>
      </c>
      <c r="K315" s="181" t="str">
        <f>IF('Dépenses rémunération au réel'!$K315="","",'Dépenses rémunération au réel'!$K315)</f>
        <v/>
      </c>
      <c r="L315" s="189" t="str">
        <f>IF('Dépenses rémunération au réel'!$L315="","",'Dépenses rémunération au réel'!$L315)</f>
        <v/>
      </c>
      <c r="M315" s="204" t="str">
        <f>IF('Dépenses rémunération au réel'!$M315=0,"",'Dépenses rémunération au réel'!$M315)</f>
        <v/>
      </c>
      <c r="N315" s="180"/>
      <c r="O315" s="323" t="str">
        <f t="shared" si="27"/>
        <v/>
      </c>
      <c r="P315" s="323" t="str">
        <f t="shared" si="28"/>
        <v/>
      </c>
      <c r="Q315" s="180"/>
      <c r="R315" s="325"/>
      <c r="S315" s="325"/>
      <c r="T315" s="132" t="str">
        <f t="shared" si="29"/>
        <v/>
      </c>
      <c r="U315" s="342"/>
      <c r="V315" s="182"/>
      <c r="W315" s="709" t="str">
        <f t="shared" si="25"/>
        <v/>
      </c>
      <c r="X315" s="198" t="str">
        <f t="shared" si="30"/>
        <v/>
      </c>
      <c r="Y315" s="710" t="str">
        <f>IF(AND(OR(N315="KO",M315&lt;&gt;""),OR(N315="",O315="",P315="")),Listes!$A$68,IF(AND(M315&lt;T315,V315=""),Listes!$A$70,IF(AND(M315&lt;&gt;"",T315&lt;M315,U315=""),Listes!$A$72,IF(AND(Z315="",OR(N315&lt;&gt;"",O315&lt;&gt;"",P315&lt;&gt;"",Q315&lt;&gt;"",R315&lt;&gt;"",S315&lt;&gt;"")),Listes!$A$73,""))))</f>
        <v/>
      </c>
      <c r="Z315" s="277"/>
      <c r="AA315" s="146">
        <f t="shared" si="26"/>
        <v>0</v>
      </c>
    </row>
    <row r="316" spans="1:27" ht="16.149999999999999" customHeight="1" x14ac:dyDescent="0.25">
      <c r="A316" s="121">
        <v>310</v>
      </c>
      <c r="B316" s="195" t="str">
        <f>IF('Dépenses rémunération au réel'!$B316="","",'Dépenses rémunération au réel'!$B316)</f>
        <v/>
      </c>
      <c r="C316" s="195" t="str">
        <f>IF('Dépenses rémunération au réel'!$C316="","",'Dépenses rémunération au réel'!$C316)</f>
        <v/>
      </c>
      <c r="D316" s="196" t="str">
        <f>IF('Dépenses rémunération au réel'!$D316="","",'Dépenses rémunération au réel'!$D316)</f>
        <v/>
      </c>
      <c r="E316" s="118" t="str">
        <f>IF('Dépenses rémunération au réel'!$E316="","",'Dépenses rémunération au réel'!$E316)</f>
        <v/>
      </c>
      <c r="F316" s="118" t="str">
        <f>IF('Dépenses rémunération au réel'!$F316="","",'Dépenses rémunération au réel'!$F316)</f>
        <v/>
      </c>
      <c r="G316" s="118" t="str">
        <f>IF('Dépenses rémunération au réel'!$G316="","",'Dépenses rémunération au réel'!$G316)</f>
        <v/>
      </c>
      <c r="H316" s="282" t="str">
        <f>IF('Dépenses rémunération au réel'!$H316="","",'Dépenses rémunération au réel'!$H316)</f>
        <v/>
      </c>
      <c r="I316" s="282" t="str">
        <f>IF('Dépenses rémunération au réel'!$I316="","",'Dépenses rémunération au réel'!$I316)</f>
        <v/>
      </c>
      <c r="J316" s="131" t="str">
        <f>IF('Dépenses rémunération au réel'!$J316="","",'Dépenses rémunération au réel'!$J316)</f>
        <v/>
      </c>
      <c r="K316" s="181" t="str">
        <f>IF('Dépenses rémunération au réel'!$K316="","",'Dépenses rémunération au réel'!$K316)</f>
        <v/>
      </c>
      <c r="L316" s="189" t="str">
        <f>IF('Dépenses rémunération au réel'!$L316="","",'Dépenses rémunération au réel'!$L316)</f>
        <v/>
      </c>
      <c r="M316" s="204" t="str">
        <f>IF('Dépenses rémunération au réel'!$M316=0,"",'Dépenses rémunération au réel'!$M316)</f>
        <v/>
      </c>
      <c r="N316" s="180"/>
      <c r="O316" s="323" t="str">
        <f t="shared" si="27"/>
        <v/>
      </c>
      <c r="P316" s="323" t="str">
        <f t="shared" si="28"/>
        <v/>
      </c>
      <c r="Q316" s="180"/>
      <c r="R316" s="325"/>
      <c r="S316" s="325"/>
      <c r="T316" s="132" t="str">
        <f t="shared" si="29"/>
        <v/>
      </c>
      <c r="U316" s="342"/>
      <c r="V316" s="182"/>
      <c r="W316" s="709" t="str">
        <f t="shared" si="25"/>
        <v/>
      </c>
      <c r="X316" s="198" t="str">
        <f t="shared" si="30"/>
        <v/>
      </c>
      <c r="Y316" s="710" t="str">
        <f>IF(AND(OR(N316="KO",M316&lt;&gt;""),OR(N316="",O316="",P316="")),Listes!$A$68,IF(AND(M316&lt;T316,V316=""),Listes!$A$70,IF(AND(M316&lt;&gt;"",T316&lt;M316,U316=""),Listes!$A$72,IF(AND(Z316="",OR(N316&lt;&gt;"",O316&lt;&gt;"",P316&lt;&gt;"",Q316&lt;&gt;"",R316&lt;&gt;"",S316&lt;&gt;"")),Listes!$A$73,""))))</f>
        <v/>
      </c>
      <c r="Z316" s="277"/>
      <c r="AA316" s="146">
        <f t="shared" si="26"/>
        <v>0</v>
      </c>
    </row>
    <row r="317" spans="1:27" ht="16.149999999999999" customHeight="1" x14ac:dyDescent="0.25">
      <c r="A317" s="121">
        <v>311</v>
      </c>
      <c r="B317" s="195" t="str">
        <f>IF('Dépenses rémunération au réel'!$B317="","",'Dépenses rémunération au réel'!$B317)</f>
        <v/>
      </c>
      <c r="C317" s="195" t="str">
        <f>IF('Dépenses rémunération au réel'!$C317="","",'Dépenses rémunération au réel'!$C317)</f>
        <v/>
      </c>
      <c r="D317" s="196" t="str">
        <f>IF('Dépenses rémunération au réel'!$D317="","",'Dépenses rémunération au réel'!$D317)</f>
        <v/>
      </c>
      <c r="E317" s="118" t="str">
        <f>IF('Dépenses rémunération au réel'!$E317="","",'Dépenses rémunération au réel'!$E317)</f>
        <v/>
      </c>
      <c r="F317" s="118" t="str">
        <f>IF('Dépenses rémunération au réel'!$F317="","",'Dépenses rémunération au réel'!$F317)</f>
        <v/>
      </c>
      <c r="G317" s="118" t="str">
        <f>IF('Dépenses rémunération au réel'!$G317="","",'Dépenses rémunération au réel'!$G317)</f>
        <v/>
      </c>
      <c r="H317" s="282" t="str">
        <f>IF('Dépenses rémunération au réel'!$H317="","",'Dépenses rémunération au réel'!$H317)</f>
        <v/>
      </c>
      <c r="I317" s="282" t="str">
        <f>IF('Dépenses rémunération au réel'!$I317="","",'Dépenses rémunération au réel'!$I317)</f>
        <v/>
      </c>
      <c r="J317" s="131" t="str">
        <f>IF('Dépenses rémunération au réel'!$J317="","",'Dépenses rémunération au réel'!$J317)</f>
        <v/>
      </c>
      <c r="K317" s="181" t="str">
        <f>IF('Dépenses rémunération au réel'!$K317="","",'Dépenses rémunération au réel'!$K317)</f>
        <v/>
      </c>
      <c r="L317" s="189" t="str">
        <f>IF('Dépenses rémunération au réel'!$L317="","",'Dépenses rémunération au réel'!$L317)</f>
        <v/>
      </c>
      <c r="M317" s="204" t="str">
        <f>IF('Dépenses rémunération au réel'!$M317=0,"",'Dépenses rémunération au réel'!$M317)</f>
        <v/>
      </c>
      <c r="N317" s="180"/>
      <c r="O317" s="323" t="str">
        <f t="shared" si="27"/>
        <v/>
      </c>
      <c r="P317" s="323" t="str">
        <f t="shared" si="28"/>
        <v/>
      </c>
      <c r="Q317" s="180"/>
      <c r="R317" s="325"/>
      <c r="S317" s="325"/>
      <c r="T317" s="132" t="str">
        <f t="shared" si="29"/>
        <v/>
      </c>
      <c r="U317" s="342"/>
      <c r="V317" s="182"/>
      <c r="W317" s="709" t="str">
        <f t="shared" si="25"/>
        <v/>
      </c>
      <c r="X317" s="198" t="str">
        <f t="shared" si="30"/>
        <v/>
      </c>
      <c r="Y317" s="710" t="str">
        <f>IF(AND(OR(N317="KO",M317&lt;&gt;""),OR(N317="",O317="",P317="")),Listes!$A$68,IF(AND(M317&lt;T317,V317=""),Listes!$A$70,IF(AND(M317&lt;&gt;"",T317&lt;M317,U317=""),Listes!$A$72,IF(AND(Z317="",OR(N317&lt;&gt;"",O317&lt;&gt;"",P317&lt;&gt;"",Q317&lt;&gt;"",R317&lt;&gt;"",S317&lt;&gt;"")),Listes!$A$73,""))))</f>
        <v/>
      </c>
      <c r="Z317" s="277"/>
      <c r="AA317" s="146">
        <f t="shared" si="26"/>
        <v>0</v>
      </c>
    </row>
    <row r="318" spans="1:27" ht="16.149999999999999" customHeight="1" x14ac:dyDescent="0.25">
      <c r="A318" s="121">
        <v>312</v>
      </c>
      <c r="B318" s="195" t="str">
        <f>IF('Dépenses rémunération au réel'!$B318="","",'Dépenses rémunération au réel'!$B318)</f>
        <v/>
      </c>
      <c r="C318" s="195" t="str">
        <f>IF('Dépenses rémunération au réel'!$C318="","",'Dépenses rémunération au réel'!$C318)</f>
        <v/>
      </c>
      <c r="D318" s="196" t="str">
        <f>IF('Dépenses rémunération au réel'!$D318="","",'Dépenses rémunération au réel'!$D318)</f>
        <v/>
      </c>
      <c r="E318" s="118" t="str">
        <f>IF('Dépenses rémunération au réel'!$E318="","",'Dépenses rémunération au réel'!$E318)</f>
        <v/>
      </c>
      <c r="F318" s="118" t="str">
        <f>IF('Dépenses rémunération au réel'!$F318="","",'Dépenses rémunération au réel'!$F318)</f>
        <v/>
      </c>
      <c r="G318" s="118" t="str">
        <f>IF('Dépenses rémunération au réel'!$G318="","",'Dépenses rémunération au réel'!$G318)</f>
        <v/>
      </c>
      <c r="H318" s="282" t="str">
        <f>IF('Dépenses rémunération au réel'!$H318="","",'Dépenses rémunération au réel'!$H318)</f>
        <v/>
      </c>
      <c r="I318" s="282" t="str">
        <f>IF('Dépenses rémunération au réel'!$I318="","",'Dépenses rémunération au réel'!$I318)</f>
        <v/>
      </c>
      <c r="J318" s="131" t="str">
        <f>IF('Dépenses rémunération au réel'!$J318="","",'Dépenses rémunération au réel'!$J318)</f>
        <v/>
      </c>
      <c r="K318" s="181" t="str">
        <f>IF('Dépenses rémunération au réel'!$K318="","",'Dépenses rémunération au réel'!$K318)</f>
        <v/>
      </c>
      <c r="L318" s="189" t="str">
        <f>IF('Dépenses rémunération au réel'!$L318="","",'Dépenses rémunération au réel'!$L318)</f>
        <v/>
      </c>
      <c r="M318" s="204" t="str">
        <f>IF('Dépenses rémunération au réel'!$M318=0,"",'Dépenses rémunération au réel'!$M318)</f>
        <v/>
      </c>
      <c r="N318" s="180"/>
      <c r="O318" s="323" t="str">
        <f t="shared" si="27"/>
        <v/>
      </c>
      <c r="P318" s="323" t="str">
        <f t="shared" si="28"/>
        <v/>
      </c>
      <c r="Q318" s="180"/>
      <c r="R318" s="325"/>
      <c r="S318" s="325"/>
      <c r="T318" s="132" t="str">
        <f t="shared" si="29"/>
        <v/>
      </c>
      <c r="U318" s="342"/>
      <c r="V318" s="182"/>
      <c r="W318" s="709" t="str">
        <f t="shared" si="25"/>
        <v/>
      </c>
      <c r="X318" s="198" t="str">
        <f t="shared" si="30"/>
        <v/>
      </c>
      <c r="Y318" s="710" t="str">
        <f>IF(AND(OR(N318="KO",M318&lt;&gt;""),OR(N318="",O318="",P318="")),Listes!$A$68,IF(AND(M318&lt;T318,V318=""),Listes!$A$70,IF(AND(M318&lt;&gt;"",T318&lt;M318,U318=""),Listes!$A$72,IF(AND(Z318="",OR(N318&lt;&gt;"",O318&lt;&gt;"",P318&lt;&gt;"",Q318&lt;&gt;"",R318&lt;&gt;"",S318&lt;&gt;"")),Listes!$A$73,""))))</f>
        <v/>
      </c>
      <c r="Z318" s="277"/>
      <c r="AA318" s="146">
        <f t="shared" si="26"/>
        <v>0</v>
      </c>
    </row>
    <row r="319" spans="1:27" ht="16.149999999999999" customHeight="1" x14ac:dyDescent="0.25">
      <c r="A319" s="121">
        <v>313</v>
      </c>
      <c r="B319" s="195" t="str">
        <f>IF('Dépenses rémunération au réel'!$B319="","",'Dépenses rémunération au réel'!$B319)</f>
        <v/>
      </c>
      <c r="C319" s="195" t="str">
        <f>IF('Dépenses rémunération au réel'!$C319="","",'Dépenses rémunération au réel'!$C319)</f>
        <v/>
      </c>
      <c r="D319" s="196" t="str">
        <f>IF('Dépenses rémunération au réel'!$D319="","",'Dépenses rémunération au réel'!$D319)</f>
        <v/>
      </c>
      <c r="E319" s="118" t="str">
        <f>IF('Dépenses rémunération au réel'!$E319="","",'Dépenses rémunération au réel'!$E319)</f>
        <v/>
      </c>
      <c r="F319" s="118" t="str">
        <f>IF('Dépenses rémunération au réel'!$F319="","",'Dépenses rémunération au réel'!$F319)</f>
        <v/>
      </c>
      <c r="G319" s="118" t="str">
        <f>IF('Dépenses rémunération au réel'!$G319="","",'Dépenses rémunération au réel'!$G319)</f>
        <v/>
      </c>
      <c r="H319" s="282" t="str">
        <f>IF('Dépenses rémunération au réel'!$H319="","",'Dépenses rémunération au réel'!$H319)</f>
        <v/>
      </c>
      <c r="I319" s="282" t="str">
        <f>IF('Dépenses rémunération au réel'!$I319="","",'Dépenses rémunération au réel'!$I319)</f>
        <v/>
      </c>
      <c r="J319" s="131" t="str">
        <f>IF('Dépenses rémunération au réel'!$J319="","",'Dépenses rémunération au réel'!$J319)</f>
        <v/>
      </c>
      <c r="K319" s="181" t="str">
        <f>IF('Dépenses rémunération au réel'!$K319="","",'Dépenses rémunération au réel'!$K319)</f>
        <v/>
      </c>
      <c r="L319" s="189" t="str">
        <f>IF('Dépenses rémunération au réel'!$L319="","",'Dépenses rémunération au réel'!$L319)</f>
        <v/>
      </c>
      <c r="M319" s="204" t="str">
        <f>IF('Dépenses rémunération au réel'!$M319=0,"",'Dépenses rémunération au réel'!$M319)</f>
        <v/>
      </c>
      <c r="N319" s="180"/>
      <c r="O319" s="323" t="str">
        <f t="shared" si="27"/>
        <v/>
      </c>
      <c r="P319" s="323" t="str">
        <f t="shared" si="28"/>
        <v/>
      </c>
      <c r="Q319" s="180"/>
      <c r="R319" s="325"/>
      <c r="S319" s="325"/>
      <c r="T319" s="132" t="str">
        <f t="shared" si="29"/>
        <v/>
      </c>
      <c r="U319" s="342"/>
      <c r="V319" s="182"/>
      <c r="W319" s="709" t="str">
        <f t="shared" si="25"/>
        <v/>
      </c>
      <c r="X319" s="198" t="str">
        <f t="shared" si="30"/>
        <v/>
      </c>
      <c r="Y319" s="710" t="str">
        <f>IF(AND(OR(N319="KO",M319&lt;&gt;""),OR(N319="",O319="",P319="")),Listes!$A$68,IF(AND(M319&lt;T319,V319=""),Listes!$A$70,IF(AND(M319&lt;&gt;"",T319&lt;M319,U319=""),Listes!$A$72,IF(AND(Z319="",OR(N319&lt;&gt;"",O319&lt;&gt;"",P319&lt;&gt;"",Q319&lt;&gt;"",R319&lt;&gt;"",S319&lt;&gt;"")),Listes!$A$73,""))))</f>
        <v/>
      </c>
      <c r="Z319" s="277"/>
      <c r="AA319" s="146">
        <f t="shared" si="26"/>
        <v>0</v>
      </c>
    </row>
    <row r="320" spans="1:27" ht="16.149999999999999" customHeight="1" x14ac:dyDescent="0.25">
      <c r="A320" s="121">
        <v>314</v>
      </c>
      <c r="B320" s="195" t="str">
        <f>IF('Dépenses rémunération au réel'!$B320="","",'Dépenses rémunération au réel'!$B320)</f>
        <v/>
      </c>
      <c r="C320" s="195" t="str">
        <f>IF('Dépenses rémunération au réel'!$C320="","",'Dépenses rémunération au réel'!$C320)</f>
        <v/>
      </c>
      <c r="D320" s="196" t="str">
        <f>IF('Dépenses rémunération au réel'!$D320="","",'Dépenses rémunération au réel'!$D320)</f>
        <v/>
      </c>
      <c r="E320" s="118" t="str">
        <f>IF('Dépenses rémunération au réel'!$E320="","",'Dépenses rémunération au réel'!$E320)</f>
        <v/>
      </c>
      <c r="F320" s="118" t="str">
        <f>IF('Dépenses rémunération au réel'!$F320="","",'Dépenses rémunération au réel'!$F320)</f>
        <v/>
      </c>
      <c r="G320" s="118" t="str">
        <f>IF('Dépenses rémunération au réel'!$G320="","",'Dépenses rémunération au réel'!$G320)</f>
        <v/>
      </c>
      <c r="H320" s="282" t="str">
        <f>IF('Dépenses rémunération au réel'!$H320="","",'Dépenses rémunération au réel'!$H320)</f>
        <v/>
      </c>
      <c r="I320" s="282" t="str">
        <f>IF('Dépenses rémunération au réel'!$I320="","",'Dépenses rémunération au réel'!$I320)</f>
        <v/>
      </c>
      <c r="J320" s="131" t="str">
        <f>IF('Dépenses rémunération au réel'!$J320="","",'Dépenses rémunération au réel'!$J320)</f>
        <v/>
      </c>
      <c r="K320" s="181" t="str">
        <f>IF('Dépenses rémunération au réel'!$K320="","",'Dépenses rémunération au réel'!$K320)</f>
        <v/>
      </c>
      <c r="L320" s="189" t="str">
        <f>IF('Dépenses rémunération au réel'!$L320="","",'Dépenses rémunération au réel'!$L320)</f>
        <v/>
      </c>
      <c r="M320" s="204" t="str">
        <f>IF('Dépenses rémunération au réel'!$M320=0,"",'Dépenses rémunération au réel'!$M320)</f>
        <v/>
      </c>
      <c r="N320" s="180"/>
      <c r="O320" s="323" t="str">
        <f t="shared" si="27"/>
        <v/>
      </c>
      <c r="P320" s="323" t="str">
        <f t="shared" si="28"/>
        <v/>
      </c>
      <c r="Q320" s="180"/>
      <c r="R320" s="325"/>
      <c r="S320" s="325"/>
      <c r="T320" s="132" t="str">
        <f t="shared" si="29"/>
        <v/>
      </c>
      <c r="U320" s="342"/>
      <c r="V320" s="182"/>
      <c r="W320" s="709" t="str">
        <f t="shared" si="25"/>
        <v/>
      </c>
      <c r="X320" s="198" t="str">
        <f t="shared" si="30"/>
        <v/>
      </c>
      <c r="Y320" s="710" t="str">
        <f>IF(AND(OR(N320="KO",M320&lt;&gt;""),OR(N320="",O320="",P320="")),Listes!$A$68,IF(AND(M320&lt;T320,V320=""),Listes!$A$70,IF(AND(M320&lt;&gt;"",T320&lt;M320,U320=""),Listes!$A$72,IF(AND(Z320="",OR(N320&lt;&gt;"",O320&lt;&gt;"",P320&lt;&gt;"",Q320&lt;&gt;"",R320&lt;&gt;"",S320&lt;&gt;"")),Listes!$A$73,""))))</f>
        <v/>
      </c>
      <c r="Z320" s="277"/>
      <c r="AA320" s="146">
        <f t="shared" si="26"/>
        <v>0</v>
      </c>
    </row>
    <row r="321" spans="1:27" ht="16.149999999999999" customHeight="1" x14ac:dyDescent="0.25">
      <c r="A321" s="121">
        <v>315</v>
      </c>
      <c r="B321" s="195" t="str">
        <f>IF('Dépenses rémunération au réel'!$B321="","",'Dépenses rémunération au réel'!$B321)</f>
        <v/>
      </c>
      <c r="C321" s="195" t="str">
        <f>IF('Dépenses rémunération au réel'!$C321="","",'Dépenses rémunération au réel'!$C321)</f>
        <v/>
      </c>
      <c r="D321" s="196" t="str">
        <f>IF('Dépenses rémunération au réel'!$D321="","",'Dépenses rémunération au réel'!$D321)</f>
        <v/>
      </c>
      <c r="E321" s="118" t="str">
        <f>IF('Dépenses rémunération au réel'!$E321="","",'Dépenses rémunération au réel'!$E321)</f>
        <v/>
      </c>
      <c r="F321" s="118" t="str">
        <f>IF('Dépenses rémunération au réel'!$F321="","",'Dépenses rémunération au réel'!$F321)</f>
        <v/>
      </c>
      <c r="G321" s="118" t="str">
        <f>IF('Dépenses rémunération au réel'!$G321="","",'Dépenses rémunération au réel'!$G321)</f>
        <v/>
      </c>
      <c r="H321" s="282" t="str">
        <f>IF('Dépenses rémunération au réel'!$H321="","",'Dépenses rémunération au réel'!$H321)</f>
        <v/>
      </c>
      <c r="I321" s="282" t="str">
        <f>IF('Dépenses rémunération au réel'!$I321="","",'Dépenses rémunération au réel'!$I321)</f>
        <v/>
      </c>
      <c r="J321" s="131" t="str">
        <f>IF('Dépenses rémunération au réel'!$J321="","",'Dépenses rémunération au réel'!$J321)</f>
        <v/>
      </c>
      <c r="K321" s="181" t="str">
        <f>IF('Dépenses rémunération au réel'!$K321="","",'Dépenses rémunération au réel'!$K321)</f>
        <v/>
      </c>
      <c r="L321" s="189" t="str">
        <f>IF('Dépenses rémunération au réel'!$L321="","",'Dépenses rémunération au réel'!$L321)</f>
        <v/>
      </c>
      <c r="M321" s="204" t="str">
        <f>IF('Dépenses rémunération au réel'!$M321=0,"",'Dépenses rémunération au réel'!$M321)</f>
        <v/>
      </c>
      <c r="N321" s="180"/>
      <c r="O321" s="323" t="str">
        <f t="shared" si="27"/>
        <v/>
      </c>
      <c r="P321" s="323" t="str">
        <f t="shared" si="28"/>
        <v/>
      </c>
      <c r="Q321" s="180"/>
      <c r="R321" s="325"/>
      <c r="S321" s="325"/>
      <c r="T321" s="132" t="str">
        <f t="shared" si="29"/>
        <v/>
      </c>
      <c r="U321" s="342"/>
      <c r="V321" s="182"/>
      <c r="W321" s="709" t="str">
        <f t="shared" si="25"/>
        <v/>
      </c>
      <c r="X321" s="198" t="str">
        <f t="shared" si="30"/>
        <v/>
      </c>
      <c r="Y321" s="710" t="str">
        <f>IF(AND(OR(N321="KO",M321&lt;&gt;""),OR(N321="",O321="",P321="")),Listes!$A$68,IF(AND(M321&lt;T321,V321=""),Listes!$A$70,IF(AND(M321&lt;&gt;"",T321&lt;M321,U321=""),Listes!$A$72,IF(AND(Z321="",OR(N321&lt;&gt;"",O321&lt;&gt;"",P321&lt;&gt;"",Q321&lt;&gt;"",R321&lt;&gt;"",S321&lt;&gt;"")),Listes!$A$73,""))))</f>
        <v/>
      </c>
      <c r="Z321" s="277"/>
      <c r="AA321" s="146">
        <f t="shared" si="26"/>
        <v>0</v>
      </c>
    </row>
    <row r="322" spans="1:27" ht="16.149999999999999" customHeight="1" x14ac:dyDescent="0.25">
      <c r="A322" s="121">
        <v>316</v>
      </c>
      <c r="B322" s="195" t="str">
        <f>IF('Dépenses rémunération au réel'!$B322="","",'Dépenses rémunération au réel'!$B322)</f>
        <v/>
      </c>
      <c r="C322" s="195" t="str">
        <f>IF('Dépenses rémunération au réel'!$C322="","",'Dépenses rémunération au réel'!$C322)</f>
        <v/>
      </c>
      <c r="D322" s="196" t="str">
        <f>IF('Dépenses rémunération au réel'!$D322="","",'Dépenses rémunération au réel'!$D322)</f>
        <v/>
      </c>
      <c r="E322" s="118" t="str">
        <f>IF('Dépenses rémunération au réel'!$E322="","",'Dépenses rémunération au réel'!$E322)</f>
        <v/>
      </c>
      <c r="F322" s="118" t="str">
        <f>IF('Dépenses rémunération au réel'!$F322="","",'Dépenses rémunération au réel'!$F322)</f>
        <v/>
      </c>
      <c r="G322" s="118" t="str">
        <f>IF('Dépenses rémunération au réel'!$G322="","",'Dépenses rémunération au réel'!$G322)</f>
        <v/>
      </c>
      <c r="H322" s="282" t="str">
        <f>IF('Dépenses rémunération au réel'!$H322="","",'Dépenses rémunération au réel'!$H322)</f>
        <v/>
      </c>
      <c r="I322" s="282" t="str">
        <f>IF('Dépenses rémunération au réel'!$I322="","",'Dépenses rémunération au réel'!$I322)</f>
        <v/>
      </c>
      <c r="J322" s="131" t="str">
        <f>IF('Dépenses rémunération au réel'!$J322="","",'Dépenses rémunération au réel'!$J322)</f>
        <v/>
      </c>
      <c r="K322" s="181" t="str">
        <f>IF('Dépenses rémunération au réel'!$K322="","",'Dépenses rémunération au réel'!$K322)</f>
        <v/>
      </c>
      <c r="L322" s="189" t="str">
        <f>IF('Dépenses rémunération au réel'!$L322="","",'Dépenses rémunération au réel'!$L322)</f>
        <v/>
      </c>
      <c r="M322" s="204" t="str">
        <f>IF('Dépenses rémunération au réel'!$M322=0,"",'Dépenses rémunération au réel'!$M322)</f>
        <v/>
      </c>
      <c r="N322" s="180"/>
      <c r="O322" s="323" t="str">
        <f t="shared" si="27"/>
        <v/>
      </c>
      <c r="P322" s="323" t="str">
        <f t="shared" si="28"/>
        <v/>
      </c>
      <c r="Q322" s="180"/>
      <c r="R322" s="325"/>
      <c r="S322" s="325"/>
      <c r="T322" s="132" t="str">
        <f t="shared" si="29"/>
        <v/>
      </c>
      <c r="U322" s="342"/>
      <c r="V322" s="182"/>
      <c r="W322" s="709" t="str">
        <f t="shared" si="25"/>
        <v/>
      </c>
      <c r="X322" s="198" t="str">
        <f t="shared" si="30"/>
        <v/>
      </c>
      <c r="Y322" s="710" t="str">
        <f>IF(AND(OR(N322="KO",M322&lt;&gt;""),OR(N322="",O322="",P322="")),Listes!$A$68,IF(AND(M322&lt;T322,V322=""),Listes!$A$70,IF(AND(M322&lt;&gt;"",T322&lt;M322,U322=""),Listes!$A$72,IF(AND(Z322="",OR(N322&lt;&gt;"",O322&lt;&gt;"",P322&lt;&gt;"",Q322&lt;&gt;"",R322&lt;&gt;"",S322&lt;&gt;"")),Listes!$A$73,""))))</f>
        <v/>
      </c>
      <c r="Z322" s="277"/>
      <c r="AA322" s="146">
        <f t="shared" si="26"/>
        <v>0</v>
      </c>
    </row>
    <row r="323" spans="1:27" ht="16.149999999999999" customHeight="1" x14ac:dyDescent="0.25">
      <c r="A323" s="121">
        <v>317</v>
      </c>
      <c r="B323" s="195" t="str">
        <f>IF('Dépenses rémunération au réel'!$B323="","",'Dépenses rémunération au réel'!$B323)</f>
        <v/>
      </c>
      <c r="C323" s="195" t="str">
        <f>IF('Dépenses rémunération au réel'!$C323="","",'Dépenses rémunération au réel'!$C323)</f>
        <v/>
      </c>
      <c r="D323" s="196" t="str">
        <f>IF('Dépenses rémunération au réel'!$D323="","",'Dépenses rémunération au réel'!$D323)</f>
        <v/>
      </c>
      <c r="E323" s="118" t="str">
        <f>IF('Dépenses rémunération au réel'!$E323="","",'Dépenses rémunération au réel'!$E323)</f>
        <v/>
      </c>
      <c r="F323" s="118" t="str">
        <f>IF('Dépenses rémunération au réel'!$F323="","",'Dépenses rémunération au réel'!$F323)</f>
        <v/>
      </c>
      <c r="G323" s="118" t="str">
        <f>IF('Dépenses rémunération au réel'!$G323="","",'Dépenses rémunération au réel'!$G323)</f>
        <v/>
      </c>
      <c r="H323" s="282" t="str">
        <f>IF('Dépenses rémunération au réel'!$H323="","",'Dépenses rémunération au réel'!$H323)</f>
        <v/>
      </c>
      <c r="I323" s="282" t="str">
        <f>IF('Dépenses rémunération au réel'!$I323="","",'Dépenses rémunération au réel'!$I323)</f>
        <v/>
      </c>
      <c r="J323" s="131" t="str">
        <f>IF('Dépenses rémunération au réel'!$J323="","",'Dépenses rémunération au réel'!$J323)</f>
        <v/>
      </c>
      <c r="K323" s="181" t="str">
        <f>IF('Dépenses rémunération au réel'!$K323="","",'Dépenses rémunération au réel'!$K323)</f>
        <v/>
      </c>
      <c r="L323" s="189" t="str">
        <f>IF('Dépenses rémunération au réel'!$L323="","",'Dépenses rémunération au réel'!$L323)</f>
        <v/>
      </c>
      <c r="M323" s="204" t="str">
        <f>IF('Dépenses rémunération au réel'!$M323=0,"",'Dépenses rémunération au réel'!$M323)</f>
        <v/>
      </c>
      <c r="N323" s="180"/>
      <c r="O323" s="323" t="str">
        <f t="shared" si="27"/>
        <v/>
      </c>
      <c r="P323" s="323" t="str">
        <f t="shared" si="28"/>
        <v/>
      </c>
      <c r="Q323" s="180"/>
      <c r="R323" s="325"/>
      <c r="S323" s="325"/>
      <c r="T323" s="132" t="str">
        <f t="shared" si="29"/>
        <v/>
      </c>
      <c r="U323" s="342"/>
      <c r="V323" s="182"/>
      <c r="W323" s="709" t="str">
        <f t="shared" si="25"/>
        <v/>
      </c>
      <c r="X323" s="198" t="str">
        <f t="shared" si="30"/>
        <v/>
      </c>
      <c r="Y323" s="710" t="str">
        <f>IF(AND(OR(N323="KO",M323&lt;&gt;""),OR(N323="",O323="",P323="")),Listes!$A$68,IF(AND(M323&lt;T323,V323=""),Listes!$A$70,IF(AND(M323&lt;&gt;"",T323&lt;M323,U323=""),Listes!$A$72,IF(AND(Z323="",OR(N323&lt;&gt;"",O323&lt;&gt;"",P323&lt;&gt;"",Q323&lt;&gt;"",R323&lt;&gt;"",S323&lt;&gt;"")),Listes!$A$73,""))))</f>
        <v/>
      </c>
      <c r="Z323" s="277"/>
      <c r="AA323" s="146">
        <f t="shared" si="26"/>
        <v>0</v>
      </c>
    </row>
    <row r="324" spans="1:27" ht="16.149999999999999" customHeight="1" x14ac:dyDescent="0.25">
      <c r="A324" s="121">
        <v>318</v>
      </c>
      <c r="B324" s="195" t="str">
        <f>IF('Dépenses rémunération au réel'!$B324="","",'Dépenses rémunération au réel'!$B324)</f>
        <v/>
      </c>
      <c r="C324" s="195" t="str">
        <f>IF('Dépenses rémunération au réel'!$C324="","",'Dépenses rémunération au réel'!$C324)</f>
        <v/>
      </c>
      <c r="D324" s="196" t="str">
        <f>IF('Dépenses rémunération au réel'!$D324="","",'Dépenses rémunération au réel'!$D324)</f>
        <v/>
      </c>
      <c r="E324" s="118" t="str">
        <f>IF('Dépenses rémunération au réel'!$E324="","",'Dépenses rémunération au réel'!$E324)</f>
        <v/>
      </c>
      <c r="F324" s="118" t="str">
        <f>IF('Dépenses rémunération au réel'!$F324="","",'Dépenses rémunération au réel'!$F324)</f>
        <v/>
      </c>
      <c r="G324" s="118" t="str">
        <f>IF('Dépenses rémunération au réel'!$G324="","",'Dépenses rémunération au réel'!$G324)</f>
        <v/>
      </c>
      <c r="H324" s="282" t="str">
        <f>IF('Dépenses rémunération au réel'!$H324="","",'Dépenses rémunération au réel'!$H324)</f>
        <v/>
      </c>
      <c r="I324" s="282" t="str">
        <f>IF('Dépenses rémunération au réel'!$I324="","",'Dépenses rémunération au réel'!$I324)</f>
        <v/>
      </c>
      <c r="J324" s="131" t="str">
        <f>IF('Dépenses rémunération au réel'!$J324="","",'Dépenses rémunération au réel'!$J324)</f>
        <v/>
      </c>
      <c r="K324" s="181" t="str">
        <f>IF('Dépenses rémunération au réel'!$K324="","",'Dépenses rémunération au réel'!$K324)</f>
        <v/>
      </c>
      <c r="L324" s="189" t="str">
        <f>IF('Dépenses rémunération au réel'!$L324="","",'Dépenses rémunération au réel'!$L324)</f>
        <v/>
      </c>
      <c r="M324" s="204" t="str">
        <f>IF('Dépenses rémunération au réel'!$M324=0,"",'Dépenses rémunération au réel'!$M324)</f>
        <v/>
      </c>
      <c r="N324" s="180"/>
      <c r="O324" s="323" t="str">
        <f t="shared" si="27"/>
        <v/>
      </c>
      <c r="P324" s="323" t="str">
        <f t="shared" si="28"/>
        <v/>
      </c>
      <c r="Q324" s="180"/>
      <c r="R324" s="325"/>
      <c r="S324" s="325"/>
      <c r="T324" s="132" t="str">
        <f t="shared" si="29"/>
        <v/>
      </c>
      <c r="U324" s="342"/>
      <c r="V324" s="182"/>
      <c r="W324" s="709" t="str">
        <f t="shared" si="25"/>
        <v/>
      </c>
      <c r="X324" s="198" t="str">
        <f t="shared" si="30"/>
        <v/>
      </c>
      <c r="Y324" s="710" t="str">
        <f>IF(AND(OR(N324="KO",M324&lt;&gt;""),OR(N324="",O324="",P324="")),Listes!$A$68,IF(AND(M324&lt;T324,V324=""),Listes!$A$70,IF(AND(M324&lt;&gt;"",T324&lt;M324,U324=""),Listes!$A$72,IF(AND(Z324="",OR(N324&lt;&gt;"",O324&lt;&gt;"",P324&lt;&gt;"",Q324&lt;&gt;"",R324&lt;&gt;"",S324&lt;&gt;"")),Listes!$A$73,""))))</f>
        <v/>
      </c>
      <c r="Z324" s="277"/>
      <c r="AA324" s="146">
        <f t="shared" si="26"/>
        <v>0</v>
      </c>
    </row>
    <row r="325" spans="1:27" ht="16.149999999999999" customHeight="1" x14ac:dyDescent="0.25">
      <c r="A325" s="121">
        <v>319</v>
      </c>
      <c r="B325" s="195" t="str">
        <f>IF('Dépenses rémunération au réel'!$B325="","",'Dépenses rémunération au réel'!$B325)</f>
        <v/>
      </c>
      <c r="C325" s="195" t="str">
        <f>IF('Dépenses rémunération au réel'!$C325="","",'Dépenses rémunération au réel'!$C325)</f>
        <v/>
      </c>
      <c r="D325" s="196" t="str">
        <f>IF('Dépenses rémunération au réel'!$D325="","",'Dépenses rémunération au réel'!$D325)</f>
        <v/>
      </c>
      <c r="E325" s="118" t="str">
        <f>IF('Dépenses rémunération au réel'!$E325="","",'Dépenses rémunération au réel'!$E325)</f>
        <v/>
      </c>
      <c r="F325" s="118" t="str">
        <f>IF('Dépenses rémunération au réel'!$F325="","",'Dépenses rémunération au réel'!$F325)</f>
        <v/>
      </c>
      <c r="G325" s="118" t="str">
        <f>IF('Dépenses rémunération au réel'!$G325="","",'Dépenses rémunération au réel'!$G325)</f>
        <v/>
      </c>
      <c r="H325" s="282" t="str">
        <f>IF('Dépenses rémunération au réel'!$H325="","",'Dépenses rémunération au réel'!$H325)</f>
        <v/>
      </c>
      <c r="I325" s="282" t="str">
        <f>IF('Dépenses rémunération au réel'!$I325="","",'Dépenses rémunération au réel'!$I325)</f>
        <v/>
      </c>
      <c r="J325" s="131" t="str">
        <f>IF('Dépenses rémunération au réel'!$J325="","",'Dépenses rémunération au réel'!$J325)</f>
        <v/>
      </c>
      <c r="K325" s="181" t="str">
        <f>IF('Dépenses rémunération au réel'!$K325="","",'Dépenses rémunération au réel'!$K325)</f>
        <v/>
      </c>
      <c r="L325" s="189" t="str">
        <f>IF('Dépenses rémunération au réel'!$L325="","",'Dépenses rémunération au réel'!$L325)</f>
        <v/>
      </c>
      <c r="M325" s="204" t="str">
        <f>IF('Dépenses rémunération au réel'!$M325=0,"",'Dépenses rémunération au réel'!$M325)</f>
        <v/>
      </c>
      <c r="N325" s="180"/>
      <c r="O325" s="323" t="str">
        <f t="shared" si="27"/>
        <v/>
      </c>
      <c r="P325" s="323" t="str">
        <f t="shared" si="28"/>
        <v/>
      </c>
      <c r="Q325" s="180"/>
      <c r="R325" s="325"/>
      <c r="S325" s="325"/>
      <c r="T325" s="132" t="str">
        <f t="shared" si="29"/>
        <v/>
      </c>
      <c r="U325" s="342"/>
      <c r="V325" s="182"/>
      <c r="W325" s="709" t="str">
        <f t="shared" si="25"/>
        <v/>
      </c>
      <c r="X325" s="198" t="str">
        <f t="shared" si="30"/>
        <v/>
      </c>
      <c r="Y325" s="710" t="str">
        <f>IF(AND(OR(N325="KO",M325&lt;&gt;""),OR(N325="",O325="",P325="")),Listes!$A$68,IF(AND(M325&lt;T325,V325=""),Listes!$A$70,IF(AND(M325&lt;&gt;"",T325&lt;M325,U325=""),Listes!$A$72,IF(AND(Z325="",OR(N325&lt;&gt;"",O325&lt;&gt;"",P325&lt;&gt;"",Q325&lt;&gt;"",R325&lt;&gt;"",S325&lt;&gt;"")),Listes!$A$73,""))))</f>
        <v/>
      </c>
      <c r="Z325" s="277"/>
      <c r="AA325" s="146">
        <f t="shared" si="26"/>
        <v>0</v>
      </c>
    </row>
    <row r="326" spans="1:27" ht="16.149999999999999" customHeight="1" x14ac:dyDescent="0.25">
      <c r="A326" s="121">
        <v>320</v>
      </c>
      <c r="B326" s="195" t="str">
        <f>IF('Dépenses rémunération au réel'!$B326="","",'Dépenses rémunération au réel'!$B326)</f>
        <v/>
      </c>
      <c r="C326" s="195" t="str">
        <f>IF('Dépenses rémunération au réel'!$C326="","",'Dépenses rémunération au réel'!$C326)</f>
        <v/>
      </c>
      <c r="D326" s="196" t="str">
        <f>IF('Dépenses rémunération au réel'!$D326="","",'Dépenses rémunération au réel'!$D326)</f>
        <v/>
      </c>
      <c r="E326" s="118" t="str">
        <f>IF('Dépenses rémunération au réel'!$E326="","",'Dépenses rémunération au réel'!$E326)</f>
        <v/>
      </c>
      <c r="F326" s="118" t="str">
        <f>IF('Dépenses rémunération au réel'!$F326="","",'Dépenses rémunération au réel'!$F326)</f>
        <v/>
      </c>
      <c r="G326" s="118" t="str">
        <f>IF('Dépenses rémunération au réel'!$G326="","",'Dépenses rémunération au réel'!$G326)</f>
        <v/>
      </c>
      <c r="H326" s="282" t="str">
        <f>IF('Dépenses rémunération au réel'!$H326="","",'Dépenses rémunération au réel'!$H326)</f>
        <v/>
      </c>
      <c r="I326" s="282" t="str">
        <f>IF('Dépenses rémunération au réel'!$I326="","",'Dépenses rémunération au réel'!$I326)</f>
        <v/>
      </c>
      <c r="J326" s="131" t="str">
        <f>IF('Dépenses rémunération au réel'!$J326="","",'Dépenses rémunération au réel'!$J326)</f>
        <v/>
      </c>
      <c r="K326" s="181" t="str">
        <f>IF('Dépenses rémunération au réel'!$K326="","",'Dépenses rémunération au réel'!$K326)</f>
        <v/>
      </c>
      <c r="L326" s="189" t="str">
        <f>IF('Dépenses rémunération au réel'!$L326="","",'Dépenses rémunération au réel'!$L326)</f>
        <v/>
      </c>
      <c r="M326" s="204" t="str">
        <f>IF('Dépenses rémunération au réel'!$M326=0,"",'Dépenses rémunération au réel'!$M326)</f>
        <v/>
      </c>
      <c r="N326" s="180"/>
      <c r="O326" s="323" t="str">
        <f t="shared" si="27"/>
        <v/>
      </c>
      <c r="P326" s="323" t="str">
        <f t="shared" si="28"/>
        <v/>
      </c>
      <c r="Q326" s="180"/>
      <c r="R326" s="325"/>
      <c r="S326" s="325"/>
      <c r="T326" s="132" t="str">
        <f t="shared" si="29"/>
        <v/>
      </c>
      <c r="U326" s="342"/>
      <c r="V326" s="182"/>
      <c r="W326" s="709" t="str">
        <f t="shared" si="25"/>
        <v/>
      </c>
      <c r="X326" s="198" t="str">
        <f t="shared" si="30"/>
        <v/>
      </c>
      <c r="Y326" s="710" t="str">
        <f>IF(AND(OR(N326="KO",M326&lt;&gt;""),OR(N326="",O326="",P326="")),Listes!$A$68,IF(AND(M326&lt;T326,V326=""),Listes!$A$70,IF(AND(M326&lt;&gt;"",T326&lt;M326,U326=""),Listes!$A$72,IF(AND(Z326="",OR(N326&lt;&gt;"",O326&lt;&gt;"",P326&lt;&gt;"",Q326&lt;&gt;"",R326&lt;&gt;"",S326&lt;&gt;"")),Listes!$A$73,""))))</f>
        <v/>
      </c>
      <c r="Z326" s="277"/>
      <c r="AA326" s="146">
        <f t="shared" si="26"/>
        <v>0</v>
      </c>
    </row>
    <row r="327" spans="1:27" ht="16.149999999999999" customHeight="1" x14ac:dyDescent="0.25">
      <c r="A327" s="121">
        <v>321</v>
      </c>
      <c r="B327" s="195" t="str">
        <f>IF('Dépenses rémunération au réel'!$B327="","",'Dépenses rémunération au réel'!$B327)</f>
        <v/>
      </c>
      <c r="C327" s="195" t="str">
        <f>IF('Dépenses rémunération au réel'!$C327="","",'Dépenses rémunération au réel'!$C327)</f>
        <v/>
      </c>
      <c r="D327" s="196" t="str">
        <f>IF('Dépenses rémunération au réel'!$D327="","",'Dépenses rémunération au réel'!$D327)</f>
        <v/>
      </c>
      <c r="E327" s="118" t="str">
        <f>IF('Dépenses rémunération au réel'!$E327="","",'Dépenses rémunération au réel'!$E327)</f>
        <v/>
      </c>
      <c r="F327" s="118" t="str">
        <f>IF('Dépenses rémunération au réel'!$F327="","",'Dépenses rémunération au réel'!$F327)</f>
        <v/>
      </c>
      <c r="G327" s="118" t="str">
        <f>IF('Dépenses rémunération au réel'!$G327="","",'Dépenses rémunération au réel'!$G327)</f>
        <v/>
      </c>
      <c r="H327" s="282" t="str">
        <f>IF('Dépenses rémunération au réel'!$H327="","",'Dépenses rémunération au réel'!$H327)</f>
        <v/>
      </c>
      <c r="I327" s="282" t="str">
        <f>IF('Dépenses rémunération au réel'!$I327="","",'Dépenses rémunération au réel'!$I327)</f>
        <v/>
      </c>
      <c r="J327" s="131" t="str">
        <f>IF('Dépenses rémunération au réel'!$J327="","",'Dépenses rémunération au réel'!$J327)</f>
        <v/>
      </c>
      <c r="K327" s="181" t="str">
        <f>IF('Dépenses rémunération au réel'!$K327="","",'Dépenses rémunération au réel'!$K327)</f>
        <v/>
      </c>
      <c r="L327" s="189" t="str">
        <f>IF('Dépenses rémunération au réel'!$L327="","",'Dépenses rémunération au réel'!$L327)</f>
        <v/>
      </c>
      <c r="M327" s="204" t="str">
        <f>IF('Dépenses rémunération au réel'!$M327=0,"",'Dépenses rémunération au réel'!$M327)</f>
        <v/>
      </c>
      <c r="N327" s="180"/>
      <c r="O327" s="323" t="str">
        <f t="shared" si="27"/>
        <v/>
      </c>
      <c r="P327" s="323" t="str">
        <f t="shared" si="28"/>
        <v/>
      </c>
      <c r="Q327" s="180"/>
      <c r="R327" s="325"/>
      <c r="S327" s="325"/>
      <c r="T327" s="132" t="str">
        <f t="shared" si="29"/>
        <v/>
      </c>
      <c r="U327" s="342"/>
      <c r="V327" s="182"/>
      <c r="W327" s="709" t="str">
        <f t="shared" ref="W327:W390" si="31">IF(Q327="","",IF(E327="Salaire_chercheur",MIN(140000/1607*S327,140000),IF(E327="Salaire_directeur",MIN(110000/1607*S327,110000),IF(E327="Salaire_ingénieur",MIN(80000/1607*S327,80000),IF(E327="Salaire_technicien",MIN(60000/1607*S327,60000),"")))))</f>
        <v/>
      </c>
      <c r="X327" s="198" t="str">
        <f t="shared" si="30"/>
        <v/>
      </c>
      <c r="Y327" s="710" t="str">
        <f>IF(AND(OR(N327="KO",M327&lt;&gt;""),OR(N327="",O327="",P327="")),Listes!$A$68,IF(AND(M327&lt;T327,V327=""),Listes!$A$70,IF(AND(M327&lt;&gt;"",T327&lt;M327,U327=""),Listes!$A$72,IF(AND(Z327="",OR(N327&lt;&gt;"",O327&lt;&gt;"",P327&lt;&gt;"",Q327&lt;&gt;"",R327&lt;&gt;"",S327&lt;&gt;"")),Listes!$A$73,""))))</f>
        <v/>
      </c>
      <c r="Z327" s="277"/>
      <c r="AA327" s="146">
        <f t="shared" ref="AA327:AA390" si="32">IF(AND(B327&lt;&gt;"",Z327&lt;&gt;"Oui"),1,0)</f>
        <v>0</v>
      </c>
    </row>
    <row r="328" spans="1:27" ht="16.149999999999999" customHeight="1" x14ac:dyDescent="0.25">
      <c r="A328" s="121">
        <v>322</v>
      </c>
      <c r="B328" s="195" t="str">
        <f>IF('Dépenses rémunération au réel'!$B328="","",'Dépenses rémunération au réel'!$B328)</f>
        <v/>
      </c>
      <c r="C328" s="195" t="str">
        <f>IF('Dépenses rémunération au réel'!$C328="","",'Dépenses rémunération au réel'!$C328)</f>
        <v/>
      </c>
      <c r="D328" s="196" t="str">
        <f>IF('Dépenses rémunération au réel'!$D328="","",'Dépenses rémunération au réel'!$D328)</f>
        <v/>
      </c>
      <c r="E328" s="118" t="str">
        <f>IF('Dépenses rémunération au réel'!$E328="","",'Dépenses rémunération au réel'!$E328)</f>
        <v/>
      </c>
      <c r="F328" s="118" t="str">
        <f>IF('Dépenses rémunération au réel'!$F328="","",'Dépenses rémunération au réel'!$F328)</f>
        <v/>
      </c>
      <c r="G328" s="118" t="str">
        <f>IF('Dépenses rémunération au réel'!$G328="","",'Dépenses rémunération au réel'!$G328)</f>
        <v/>
      </c>
      <c r="H328" s="282" t="str">
        <f>IF('Dépenses rémunération au réel'!$H328="","",'Dépenses rémunération au réel'!$H328)</f>
        <v/>
      </c>
      <c r="I328" s="282" t="str">
        <f>IF('Dépenses rémunération au réel'!$I328="","",'Dépenses rémunération au réel'!$I328)</f>
        <v/>
      </c>
      <c r="J328" s="131" t="str">
        <f>IF('Dépenses rémunération au réel'!$J328="","",'Dépenses rémunération au réel'!$J328)</f>
        <v/>
      </c>
      <c r="K328" s="181" t="str">
        <f>IF('Dépenses rémunération au réel'!$K328="","",'Dépenses rémunération au réel'!$K328)</f>
        <v/>
      </c>
      <c r="L328" s="189" t="str">
        <f>IF('Dépenses rémunération au réel'!$L328="","",'Dépenses rémunération au réel'!$L328)</f>
        <v/>
      </c>
      <c r="M328" s="204" t="str">
        <f>IF('Dépenses rémunération au réel'!$M328=0,"",'Dépenses rémunération au réel'!$M328)</f>
        <v/>
      </c>
      <c r="N328" s="180"/>
      <c r="O328" s="323" t="str">
        <f t="shared" ref="O328:O391" si="33">IF(N328="KO","",IF(N328="","",H328))</f>
        <v/>
      </c>
      <c r="P328" s="323" t="str">
        <f t="shared" ref="P328:P391" si="34">IF(N328="KO","",IF(N328="","",I328))</f>
        <v/>
      </c>
      <c r="Q328" s="180"/>
      <c r="R328" s="325"/>
      <c r="S328" s="325"/>
      <c r="T328" s="132" t="str">
        <f t="shared" ref="T328:T391" si="35">IF($Q328="","",IF(OR(($Q328=0),($R328=0)),0,Q328/R328*S328))</f>
        <v/>
      </c>
      <c r="U328" s="342"/>
      <c r="V328" s="182"/>
      <c r="W328" s="709" t="str">
        <f t="shared" si="31"/>
        <v/>
      </c>
      <c r="X328" s="198" t="str">
        <f t="shared" ref="X328:X391" si="36">IF(Q328="","",MIN(T328,W328))</f>
        <v/>
      </c>
      <c r="Y328" s="710" t="str">
        <f>IF(AND(OR(N328="KO",M328&lt;&gt;""),OR(N328="",O328="",P328="")),Listes!$A$68,IF(AND(M328&lt;T328,V328=""),Listes!$A$70,IF(AND(M328&lt;&gt;"",T328&lt;M328,U328=""),Listes!$A$72,IF(AND(Z328="",OR(N328&lt;&gt;"",O328&lt;&gt;"",P328&lt;&gt;"",Q328&lt;&gt;"",R328&lt;&gt;"",S328&lt;&gt;"")),Listes!$A$73,""))))</f>
        <v/>
      </c>
      <c r="Z328" s="277"/>
      <c r="AA328" s="146">
        <f t="shared" si="32"/>
        <v>0</v>
      </c>
    </row>
    <row r="329" spans="1:27" ht="16.149999999999999" customHeight="1" x14ac:dyDescent="0.25">
      <c r="A329" s="121">
        <v>323</v>
      </c>
      <c r="B329" s="195" t="str">
        <f>IF('Dépenses rémunération au réel'!$B329="","",'Dépenses rémunération au réel'!$B329)</f>
        <v/>
      </c>
      <c r="C329" s="195" t="str">
        <f>IF('Dépenses rémunération au réel'!$C329="","",'Dépenses rémunération au réel'!$C329)</f>
        <v/>
      </c>
      <c r="D329" s="196" t="str">
        <f>IF('Dépenses rémunération au réel'!$D329="","",'Dépenses rémunération au réel'!$D329)</f>
        <v/>
      </c>
      <c r="E329" s="118" t="str">
        <f>IF('Dépenses rémunération au réel'!$E329="","",'Dépenses rémunération au réel'!$E329)</f>
        <v/>
      </c>
      <c r="F329" s="118" t="str">
        <f>IF('Dépenses rémunération au réel'!$F329="","",'Dépenses rémunération au réel'!$F329)</f>
        <v/>
      </c>
      <c r="G329" s="118" t="str">
        <f>IF('Dépenses rémunération au réel'!$G329="","",'Dépenses rémunération au réel'!$G329)</f>
        <v/>
      </c>
      <c r="H329" s="282" t="str">
        <f>IF('Dépenses rémunération au réel'!$H329="","",'Dépenses rémunération au réel'!$H329)</f>
        <v/>
      </c>
      <c r="I329" s="282" t="str">
        <f>IF('Dépenses rémunération au réel'!$I329="","",'Dépenses rémunération au réel'!$I329)</f>
        <v/>
      </c>
      <c r="J329" s="131" t="str">
        <f>IF('Dépenses rémunération au réel'!$J329="","",'Dépenses rémunération au réel'!$J329)</f>
        <v/>
      </c>
      <c r="K329" s="181" t="str">
        <f>IF('Dépenses rémunération au réel'!$K329="","",'Dépenses rémunération au réel'!$K329)</f>
        <v/>
      </c>
      <c r="L329" s="189" t="str">
        <f>IF('Dépenses rémunération au réel'!$L329="","",'Dépenses rémunération au réel'!$L329)</f>
        <v/>
      </c>
      <c r="M329" s="204" t="str">
        <f>IF('Dépenses rémunération au réel'!$M329=0,"",'Dépenses rémunération au réel'!$M329)</f>
        <v/>
      </c>
      <c r="N329" s="180"/>
      <c r="O329" s="323" t="str">
        <f t="shared" si="33"/>
        <v/>
      </c>
      <c r="P329" s="323" t="str">
        <f t="shared" si="34"/>
        <v/>
      </c>
      <c r="Q329" s="180"/>
      <c r="R329" s="325"/>
      <c r="S329" s="325"/>
      <c r="T329" s="132" t="str">
        <f t="shared" si="35"/>
        <v/>
      </c>
      <c r="U329" s="342"/>
      <c r="V329" s="182"/>
      <c r="W329" s="709" t="str">
        <f t="shared" si="31"/>
        <v/>
      </c>
      <c r="X329" s="198" t="str">
        <f t="shared" si="36"/>
        <v/>
      </c>
      <c r="Y329" s="710" t="str">
        <f>IF(AND(OR(N329="KO",M329&lt;&gt;""),OR(N329="",O329="",P329="")),Listes!$A$68,IF(AND(M329&lt;T329,V329=""),Listes!$A$70,IF(AND(M329&lt;&gt;"",T329&lt;M329,U329=""),Listes!$A$72,IF(AND(Z329="",OR(N329&lt;&gt;"",O329&lt;&gt;"",P329&lt;&gt;"",Q329&lt;&gt;"",R329&lt;&gt;"",S329&lt;&gt;"")),Listes!$A$73,""))))</f>
        <v/>
      </c>
      <c r="Z329" s="277"/>
      <c r="AA329" s="146">
        <f t="shared" si="32"/>
        <v>0</v>
      </c>
    </row>
    <row r="330" spans="1:27" ht="16.149999999999999" customHeight="1" x14ac:dyDescent="0.25">
      <c r="A330" s="121">
        <v>324</v>
      </c>
      <c r="B330" s="195" t="str">
        <f>IF('Dépenses rémunération au réel'!$B330="","",'Dépenses rémunération au réel'!$B330)</f>
        <v/>
      </c>
      <c r="C330" s="195" t="str">
        <f>IF('Dépenses rémunération au réel'!$C330="","",'Dépenses rémunération au réel'!$C330)</f>
        <v/>
      </c>
      <c r="D330" s="196" t="str">
        <f>IF('Dépenses rémunération au réel'!$D330="","",'Dépenses rémunération au réel'!$D330)</f>
        <v/>
      </c>
      <c r="E330" s="118" t="str">
        <f>IF('Dépenses rémunération au réel'!$E330="","",'Dépenses rémunération au réel'!$E330)</f>
        <v/>
      </c>
      <c r="F330" s="118" t="str">
        <f>IF('Dépenses rémunération au réel'!$F330="","",'Dépenses rémunération au réel'!$F330)</f>
        <v/>
      </c>
      <c r="G330" s="118" t="str">
        <f>IF('Dépenses rémunération au réel'!$G330="","",'Dépenses rémunération au réel'!$G330)</f>
        <v/>
      </c>
      <c r="H330" s="282" t="str">
        <f>IF('Dépenses rémunération au réel'!$H330="","",'Dépenses rémunération au réel'!$H330)</f>
        <v/>
      </c>
      <c r="I330" s="282" t="str">
        <f>IF('Dépenses rémunération au réel'!$I330="","",'Dépenses rémunération au réel'!$I330)</f>
        <v/>
      </c>
      <c r="J330" s="131" t="str">
        <f>IF('Dépenses rémunération au réel'!$J330="","",'Dépenses rémunération au réel'!$J330)</f>
        <v/>
      </c>
      <c r="K330" s="181" t="str">
        <f>IF('Dépenses rémunération au réel'!$K330="","",'Dépenses rémunération au réel'!$K330)</f>
        <v/>
      </c>
      <c r="L330" s="189" t="str">
        <f>IF('Dépenses rémunération au réel'!$L330="","",'Dépenses rémunération au réel'!$L330)</f>
        <v/>
      </c>
      <c r="M330" s="204" t="str">
        <f>IF('Dépenses rémunération au réel'!$M330=0,"",'Dépenses rémunération au réel'!$M330)</f>
        <v/>
      </c>
      <c r="N330" s="180"/>
      <c r="O330" s="323" t="str">
        <f t="shared" si="33"/>
        <v/>
      </c>
      <c r="P330" s="323" t="str">
        <f t="shared" si="34"/>
        <v/>
      </c>
      <c r="Q330" s="180"/>
      <c r="R330" s="325"/>
      <c r="S330" s="325"/>
      <c r="T330" s="132" t="str">
        <f t="shared" si="35"/>
        <v/>
      </c>
      <c r="U330" s="342"/>
      <c r="V330" s="182"/>
      <c r="W330" s="709" t="str">
        <f t="shared" si="31"/>
        <v/>
      </c>
      <c r="X330" s="198" t="str">
        <f t="shared" si="36"/>
        <v/>
      </c>
      <c r="Y330" s="710" t="str">
        <f>IF(AND(OR(N330="KO",M330&lt;&gt;""),OR(N330="",O330="",P330="")),Listes!$A$68,IF(AND(M330&lt;T330,V330=""),Listes!$A$70,IF(AND(M330&lt;&gt;"",T330&lt;M330,U330=""),Listes!$A$72,IF(AND(Z330="",OR(N330&lt;&gt;"",O330&lt;&gt;"",P330&lt;&gt;"",Q330&lt;&gt;"",R330&lt;&gt;"",S330&lt;&gt;"")),Listes!$A$73,""))))</f>
        <v/>
      </c>
      <c r="Z330" s="277"/>
      <c r="AA330" s="146">
        <f t="shared" si="32"/>
        <v>0</v>
      </c>
    </row>
    <row r="331" spans="1:27" ht="16.149999999999999" customHeight="1" x14ac:dyDescent="0.25">
      <c r="A331" s="121">
        <v>325</v>
      </c>
      <c r="B331" s="195" t="str">
        <f>IF('Dépenses rémunération au réel'!$B331="","",'Dépenses rémunération au réel'!$B331)</f>
        <v/>
      </c>
      <c r="C331" s="195" t="str">
        <f>IF('Dépenses rémunération au réel'!$C331="","",'Dépenses rémunération au réel'!$C331)</f>
        <v/>
      </c>
      <c r="D331" s="196" t="str">
        <f>IF('Dépenses rémunération au réel'!$D331="","",'Dépenses rémunération au réel'!$D331)</f>
        <v/>
      </c>
      <c r="E331" s="118" t="str">
        <f>IF('Dépenses rémunération au réel'!$E331="","",'Dépenses rémunération au réel'!$E331)</f>
        <v/>
      </c>
      <c r="F331" s="118" t="str">
        <f>IF('Dépenses rémunération au réel'!$F331="","",'Dépenses rémunération au réel'!$F331)</f>
        <v/>
      </c>
      <c r="G331" s="118" t="str">
        <f>IF('Dépenses rémunération au réel'!$G331="","",'Dépenses rémunération au réel'!$G331)</f>
        <v/>
      </c>
      <c r="H331" s="282" t="str">
        <f>IF('Dépenses rémunération au réel'!$H331="","",'Dépenses rémunération au réel'!$H331)</f>
        <v/>
      </c>
      <c r="I331" s="282" t="str">
        <f>IF('Dépenses rémunération au réel'!$I331="","",'Dépenses rémunération au réel'!$I331)</f>
        <v/>
      </c>
      <c r="J331" s="131" t="str">
        <f>IF('Dépenses rémunération au réel'!$J331="","",'Dépenses rémunération au réel'!$J331)</f>
        <v/>
      </c>
      <c r="K331" s="181" t="str">
        <f>IF('Dépenses rémunération au réel'!$K331="","",'Dépenses rémunération au réel'!$K331)</f>
        <v/>
      </c>
      <c r="L331" s="189" t="str">
        <f>IF('Dépenses rémunération au réel'!$L331="","",'Dépenses rémunération au réel'!$L331)</f>
        <v/>
      </c>
      <c r="M331" s="204" t="str">
        <f>IF('Dépenses rémunération au réel'!$M331=0,"",'Dépenses rémunération au réel'!$M331)</f>
        <v/>
      </c>
      <c r="N331" s="180"/>
      <c r="O331" s="323" t="str">
        <f t="shared" si="33"/>
        <v/>
      </c>
      <c r="P331" s="323" t="str">
        <f t="shared" si="34"/>
        <v/>
      </c>
      <c r="Q331" s="180"/>
      <c r="R331" s="325"/>
      <c r="S331" s="325"/>
      <c r="T331" s="132" t="str">
        <f t="shared" si="35"/>
        <v/>
      </c>
      <c r="U331" s="342"/>
      <c r="V331" s="182"/>
      <c r="W331" s="709" t="str">
        <f t="shared" si="31"/>
        <v/>
      </c>
      <c r="X331" s="198" t="str">
        <f t="shared" si="36"/>
        <v/>
      </c>
      <c r="Y331" s="710" t="str">
        <f>IF(AND(OR(N331="KO",M331&lt;&gt;""),OR(N331="",O331="",P331="")),Listes!$A$68,IF(AND(M331&lt;T331,V331=""),Listes!$A$70,IF(AND(M331&lt;&gt;"",T331&lt;M331,U331=""),Listes!$A$72,IF(AND(Z331="",OR(N331&lt;&gt;"",O331&lt;&gt;"",P331&lt;&gt;"",Q331&lt;&gt;"",R331&lt;&gt;"",S331&lt;&gt;"")),Listes!$A$73,""))))</f>
        <v/>
      </c>
      <c r="Z331" s="277"/>
      <c r="AA331" s="146">
        <f t="shared" si="32"/>
        <v>0</v>
      </c>
    </row>
    <row r="332" spans="1:27" ht="16.149999999999999" customHeight="1" x14ac:dyDescent="0.25">
      <c r="A332" s="121">
        <v>326</v>
      </c>
      <c r="B332" s="195" t="str">
        <f>IF('Dépenses rémunération au réel'!$B332="","",'Dépenses rémunération au réel'!$B332)</f>
        <v/>
      </c>
      <c r="C332" s="195" t="str">
        <f>IF('Dépenses rémunération au réel'!$C332="","",'Dépenses rémunération au réel'!$C332)</f>
        <v/>
      </c>
      <c r="D332" s="196" t="str">
        <f>IF('Dépenses rémunération au réel'!$D332="","",'Dépenses rémunération au réel'!$D332)</f>
        <v/>
      </c>
      <c r="E332" s="118" t="str">
        <f>IF('Dépenses rémunération au réel'!$E332="","",'Dépenses rémunération au réel'!$E332)</f>
        <v/>
      </c>
      <c r="F332" s="118" t="str">
        <f>IF('Dépenses rémunération au réel'!$F332="","",'Dépenses rémunération au réel'!$F332)</f>
        <v/>
      </c>
      <c r="G332" s="118" t="str">
        <f>IF('Dépenses rémunération au réel'!$G332="","",'Dépenses rémunération au réel'!$G332)</f>
        <v/>
      </c>
      <c r="H332" s="282" t="str">
        <f>IF('Dépenses rémunération au réel'!$H332="","",'Dépenses rémunération au réel'!$H332)</f>
        <v/>
      </c>
      <c r="I332" s="282" t="str">
        <f>IF('Dépenses rémunération au réel'!$I332="","",'Dépenses rémunération au réel'!$I332)</f>
        <v/>
      </c>
      <c r="J332" s="131" t="str">
        <f>IF('Dépenses rémunération au réel'!$J332="","",'Dépenses rémunération au réel'!$J332)</f>
        <v/>
      </c>
      <c r="K332" s="181" t="str">
        <f>IF('Dépenses rémunération au réel'!$K332="","",'Dépenses rémunération au réel'!$K332)</f>
        <v/>
      </c>
      <c r="L332" s="189" t="str">
        <f>IF('Dépenses rémunération au réel'!$L332="","",'Dépenses rémunération au réel'!$L332)</f>
        <v/>
      </c>
      <c r="M332" s="204" t="str">
        <f>IF('Dépenses rémunération au réel'!$M332=0,"",'Dépenses rémunération au réel'!$M332)</f>
        <v/>
      </c>
      <c r="N332" s="180"/>
      <c r="O332" s="323" t="str">
        <f t="shared" si="33"/>
        <v/>
      </c>
      <c r="P332" s="323" t="str">
        <f t="shared" si="34"/>
        <v/>
      </c>
      <c r="Q332" s="180"/>
      <c r="R332" s="325"/>
      <c r="S332" s="325"/>
      <c r="T332" s="132" t="str">
        <f t="shared" si="35"/>
        <v/>
      </c>
      <c r="U332" s="342"/>
      <c r="V332" s="182"/>
      <c r="W332" s="709" t="str">
        <f t="shared" si="31"/>
        <v/>
      </c>
      <c r="X332" s="198" t="str">
        <f t="shared" si="36"/>
        <v/>
      </c>
      <c r="Y332" s="710" t="str">
        <f>IF(AND(OR(N332="KO",M332&lt;&gt;""),OR(N332="",O332="",P332="")),Listes!$A$68,IF(AND(M332&lt;T332,V332=""),Listes!$A$70,IF(AND(M332&lt;&gt;"",T332&lt;M332,U332=""),Listes!$A$72,IF(AND(Z332="",OR(N332&lt;&gt;"",O332&lt;&gt;"",P332&lt;&gt;"",Q332&lt;&gt;"",R332&lt;&gt;"",S332&lt;&gt;"")),Listes!$A$73,""))))</f>
        <v/>
      </c>
      <c r="Z332" s="277"/>
      <c r="AA332" s="146">
        <f t="shared" si="32"/>
        <v>0</v>
      </c>
    </row>
    <row r="333" spans="1:27" ht="16.149999999999999" customHeight="1" x14ac:dyDescent="0.25">
      <c r="A333" s="121">
        <v>327</v>
      </c>
      <c r="B333" s="195" t="str">
        <f>IF('Dépenses rémunération au réel'!$B333="","",'Dépenses rémunération au réel'!$B333)</f>
        <v/>
      </c>
      <c r="C333" s="195" t="str">
        <f>IF('Dépenses rémunération au réel'!$C333="","",'Dépenses rémunération au réel'!$C333)</f>
        <v/>
      </c>
      <c r="D333" s="196" t="str">
        <f>IF('Dépenses rémunération au réel'!$D333="","",'Dépenses rémunération au réel'!$D333)</f>
        <v/>
      </c>
      <c r="E333" s="118" t="str">
        <f>IF('Dépenses rémunération au réel'!$E333="","",'Dépenses rémunération au réel'!$E333)</f>
        <v/>
      </c>
      <c r="F333" s="118" t="str">
        <f>IF('Dépenses rémunération au réel'!$F333="","",'Dépenses rémunération au réel'!$F333)</f>
        <v/>
      </c>
      <c r="G333" s="118" t="str">
        <f>IF('Dépenses rémunération au réel'!$G333="","",'Dépenses rémunération au réel'!$G333)</f>
        <v/>
      </c>
      <c r="H333" s="282" t="str">
        <f>IF('Dépenses rémunération au réel'!$H333="","",'Dépenses rémunération au réel'!$H333)</f>
        <v/>
      </c>
      <c r="I333" s="282" t="str">
        <f>IF('Dépenses rémunération au réel'!$I333="","",'Dépenses rémunération au réel'!$I333)</f>
        <v/>
      </c>
      <c r="J333" s="131" t="str">
        <f>IF('Dépenses rémunération au réel'!$J333="","",'Dépenses rémunération au réel'!$J333)</f>
        <v/>
      </c>
      <c r="K333" s="181" t="str">
        <f>IF('Dépenses rémunération au réel'!$K333="","",'Dépenses rémunération au réel'!$K333)</f>
        <v/>
      </c>
      <c r="L333" s="189" t="str">
        <f>IF('Dépenses rémunération au réel'!$L333="","",'Dépenses rémunération au réel'!$L333)</f>
        <v/>
      </c>
      <c r="M333" s="204" t="str">
        <f>IF('Dépenses rémunération au réel'!$M333=0,"",'Dépenses rémunération au réel'!$M333)</f>
        <v/>
      </c>
      <c r="N333" s="180"/>
      <c r="O333" s="323" t="str">
        <f t="shared" si="33"/>
        <v/>
      </c>
      <c r="P333" s="323" t="str">
        <f t="shared" si="34"/>
        <v/>
      </c>
      <c r="Q333" s="180"/>
      <c r="R333" s="325"/>
      <c r="S333" s="325"/>
      <c r="T333" s="132" t="str">
        <f t="shared" si="35"/>
        <v/>
      </c>
      <c r="U333" s="342"/>
      <c r="V333" s="182"/>
      <c r="W333" s="709" t="str">
        <f t="shared" si="31"/>
        <v/>
      </c>
      <c r="X333" s="198" t="str">
        <f t="shared" si="36"/>
        <v/>
      </c>
      <c r="Y333" s="710" t="str">
        <f>IF(AND(OR(N333="KO",M333&lt;&gt;""),OR(N333="",O333="",P333="")),Listes!$A$68,IF(AND(M333&lt;T333,V333=""),Listes!$A$70,IF(AND(M333&lt;&gt;"",T333&lt;M333,U333=""),Listes!$A$72,IF(AND(Z333="",OR(N333&lt;&gt;"",O333&lt;&gt;"",P333&lt;&gt;"",Q333&lt;&gt;"",R333&lt;&gt;"",S333&lt;&gt;"")),Listes!$A$73,""))))</f>
        <v/>
      </c>
      <c r="Z333" s="277"/>
      <c r="AA333" s="146">
        <f t="shared" si="32"/>
        <v>0</v>
      </c>
    </row>
    <row r="334" spans="1:27" ht="16.149999999999999" customHeight="1" x14ac:dyDescent="0.25">
      <c r="A334" s="121">
        <v>328</v>
      </c>
      <c r="B334" s="195" t="str">
        <f>IF('Dépenses rémunération au réel'!$B334="","",'Dépenses rémunération au réel'!$B334)</f>
        <v/>
      </c>
      <c r="C334" s="195" t="str">
        <f>IF('Dépenses rémunération au réel'!$C334="","",'Dépenses rémunération au réel'!$C334)</f>
        <v/>
      </c>
      <c r="D334" s="196" t="str">
        <f>IF('Dépenses rémunération au réel'!$D334="","",'Dépenses rémunération au réel'!$D334)</f>
        <v/>
      </c>
      <c r="E334" s="118" t="str">
        <f>IF('Dépenses rémunération au réel'!$E334="","",'Dépenses rémunération au réel'!$E334)</f>
        <v/>
      </c>
      <c r="F334" s="118" t="str">
        <f>IF('Dépenses rémunération au réel'!$F334="","",'Dépenses rémunération au réel'!$F334)</f>
        <v/>
      </c>
      <c r="G334" s="118" t="str">
        <f>IF('Dépenses rémunération au réel'!$G334="","",'Dépenses rémunération au réel'!$G334)</f>
        <v/>
      </c>
      <c r="H334" s="282" t="str">
        <f>IF('Dépenses rémunération au réel'!$H334="","",'Dépenses rémunération au réel'!$H334)</f>
        <v/>
      </c>
      <c r="I334" s="282" t="str">
        <f>IF('Dépenses rémunération au réel'!$I334="","",'Dépenses rémunération au réel'!$I334)</f>
        <v/>
      </c>
      <c r="J334" s="131" t="str">
        <f>IF('Dépenses rémunération au réel'!$J334="","",'Dépenses rémunération au réel'!$J334)</f>
        <v/>
      </c>
      <c r="K334" s="181" t="str">
        <f>IF('Dépenses rémunération au réel'!$K334="","",'Dépenses rémunération au réel'!$K334)</f>
        <v/>
      </c>
      <c r="L334" s="189" t="str">
        <f>IF('Dépenses rémunération au réel'!$L334="","",'Dépenses rémunération au réel'!$L334)</f>
        <v/>
      </c>
      <c r="M334" s="204" t="str">
        <f>IF('Dépenses rémunération au réel'!$M334=0,"",'Dépenses rémunération au réel'!$M334)</f>
        <v/>
      </c>
      <c r="N334" s="180"/>
      <c r="O334" s="323" t="str">
        <f t="shared" si="33"/>
        <v/>
      </c>
      <c r="P334" s="323" t="str">
        <f t="shared" si="34"/>
        <v/>
      </c>
      <c r="Q334" s="180"/>
      <c r="R334" s="325"/>
      <c r="S334" s="325"/>
      <c r="T334" s="132" t="str">
        <f t="shared" si="35"/>
        <v/>
      </c>
      <c r="U334" s="342"/>
      <c r="V334" s="182"/>
      <c r="W334" s="709" t="str">
        <f t="shared" si="31"/>
        <v/>
      </c>
      <c r="X334" s="198" t="str">
        <f t="shared" si="36"/>
        <v/>
      </c>
      <c r="Y334" s="710" t="str">
        <f>IF(AND(OR(N334="KO",M334&lt;&gt;""),OR(N334="",O334="",P334="")),Listes!$A$68,IF(AND(M334&lt;T334,V334=""),Listes!$A$70,IF(AND(M334&lt;&gt;"",T334&lt;M334,U334=""),Listes!$A$72,IF(AND(Z334="",OR(N334&lt;&gt;"",O334&lt;&gt;"",P334&lt;&gt;"",Q334&lt;&gt;"",R334&lt;&gt;"",S334&lt;&gt;"")),Listes!$A$73,""))))</f>
        <v/>
      </c>
      <c r="Z334" s="277"/>
      <c r="AA334" s="146">
        <f t="shared" si="32"/>
        <v>0</v>
      </c>
    </row>
    <row r="335" spans="1:27" ht="16.149999999999999" customHeight="1" x14ac:dyDescent="0.25">
      <c r="A335" s="121">
        <v>329</v>
      </c>
      <c r="B335" s="195" t="str">
        <f>IF('Dépenses rémunération au réel'!$B335="","",'Dépenses rémunération au réel'!$B335)</f>
        <v/>
      </c>
      <c r="C335" s="195" t="str">
        <f>IF('Dépenses rémunération au réel'!$C335="","",'Dépenses rémunération au réel'!$C335)</f>
        <v/>
      </c>
      <c r="D335" s="196" t="str">
        <f>IF('Dépenses rémunération au réel'!$D335="","",'Dépenses rémunération au réel'!$D335)</f>
        <v/>
      </c>
      <c r="E335" s="118" t="str">
        <f>IF('Dépenses rémunération au réel'!$E335="","",'Dépenses rémunération au réel'!$E335)</f>
        <v/>
      </c>
      <c r="F335" s="118" t="str">
        <f>IF('Dépenses rémunération au réel'!$F335="","",'Dépenses rémunération au réel'!$F335)</f>
        <v/>
      </c>
      <c r="G335" s="118" t="str">
        <f>IF('Dépenses rémunération au réel'!$G335="","",'Dépenses rémunération au réel'!$G335)</f>
        <v/>
      </c>
      <c r="H335" s="282" t="str">
        <f>IF('Dépenses rémunération au réel'!$H335="","",'Dépenses rémunération au réel'!$H335)</f>
        <v/>
      </c>
      <c r="I335" s="282" t="str">
        <f>IF('Dépenses rémunération au réel'!$I335="","",'Dépenses rémunération au réel'!$I335)</f>
        <v/>
      </c>
      <c r="J335" s="131" t="str">
        <f>IF('Dépenses rémunération au réel'!$J335="","",'Dépenses rémunération au réel'!$J335)</f>
        <v/>
      </c>
      <c r="K335" s="181" t="str">
        <f>IF('Dépenses rémunération au réel'!$K335="","",'Dépenses rémunération au réel'!$K335)</f>
        <v/>
      </c>
      <c r="L335" s="189" t="str">
        <f>IF('Dépenses rémunération au réel'!$L335="","",'Dépenses rémunération au réel'!$L335)</f>
        <v/>
      </c>
      <c r="M335" s="204" t="str">
        <f>IF('Dépenses rémunération au réel'!$M335=0,"",'Dépenses rémunération au réel'!$M335)</f>
        <v/>
      </c>
      <c r="N335" s="180"/>
      <c r="O335" s="323" t="str">
        <f t="shared" si="33"/>
        <v/>
      </c>
      <c r="P335" s="323" t="str">
        <f t="shared" si="34"/>
        <v/>
      </c>
      <c r="Q335" s="180"/>
      <c r="R335" s="325"/>
      <c r="S335" s="325"/>
      <c r="T335" s="132" t="str">
        <f t="shared" si="35"/>
        <v/>
      </c>
      <c r="U335" s="342"/>
      <c r="V335" s="182"/>
      <c r="W335" s="709" t="str">
        <f t="shared" si="31"/>
        <v/>
      </c>
      <c r="X335" s="198" t="str">
        <f t="shared" si="36"/>
        <v/>
      </c>
      <c r="Y335" s="710" t="str">
        <f>IF(AND(OR(N335="KO",M335&lt;&gt;""),OR(N335="",O335="",P335="")),Listes!$A$68,IF(AND(M335&lt;T335,V335=""),Listes!$A$70,IF(AND(M335&lt;&gt;"",T335&lt;M335,U335=""),Listes!$A$72,IF(AND(Z335="",OR(N335&lt;&gt;"",O335&lt;&gt;"",P335&lt;&gt;"",Q335&lt;&gt;"",R335&lt;&gt;"",S335&lt;&gt;"")),Listes!$A$73,""))))</f>
        <v/>
      </c>
      <c r="Z335" s="277"/>
      <c r="AA335" s="146">
        <f t="shared" si="32"/>
        <v>0</v>
      </c>
    </row>
    <row r="336" spans="1:27" ht="16.149999999999999" customHeight="1" x14ac:dyDescent="0.25">
      <c r="A336" s="121">
        <v>330</v>
      </c>
      <c r="B336" s="195" t="str">
        <f>IF('Dépenses rémunération au réel'!$B336="","",'Dépenses rémunération au réel'!$B336)</f>
        <v/>
      </c>
      <c r="C336" s="195" t="str">
        <f>IF('Dépenses rémunération au réel'!$C336="","",'Dépenses rémunération au réel'!$C336)</f>
        <v/>
      </c>
      <c r="D336" s="196" t="str">
        <f>IF('Dépenses rémunération au réel'!$D336="","",'Dépenses rémunération au réel'!$D336)</f>
        <v/>
      </c>
      <c r="E336" s="118" t="str">
        <f>IF('Dépenses rémunération au réel'!$E336="","",'Dépenses rémunération au réel'!$E336)</f>
        <v/>
      </c>
      <c r="F336" s="118" t="str">
        <f>IF('Dépenses rémunération au réel'!$F336="","",'Dépenses rémunération au réel'!$F336)</f>
        <v/>
      </c>
      <c r="G336" s="118" t="str">
        <f>IF('Dépenses rémunération au réel'!$G336="","",'Dépenses rémunération au réel'!$G336)</f>
        <v/>
      </c>
      <c r="H336" s="282" t="str">
        <f>IF('Dépenses rémunération au réel'!$H336="","",'Dépenses rémunération au réel'!$H336)</f>
        <v/>
      </c>
      <c r="I336" s="282" t="str">
        <f>IF('Dépenses rémunération au réel'!$I336="","",'Dépenses rémunération au réel'!$I336)</f>
        <v/>
      </c>
      <c r="J336" s="131" t="str">
        <f>IF('Dépenses rémunération au réel'!$J336="","",'Dépenses rémunération au réel'!$J336)</f>
        <v/>
      </c>
      <c r="K336" s="181" t="str">
        <f>IF('Dépenses rémunération au réel'!$K336="","",'Dépenses rémunération au réel'!$K336)</f>
        <v/>
      </c>
      <c r="L336" s="189" t="str">
        <f>IF('Dépenses rémunération au réel'!$L336="","",'Dépenses rémunération au réel'!$L336)</f>
        <v/>
      </c>
      <c r="M336" s="204" t="str">
        <f>IF('Dépenses rémunération au réel'!$M336=0,"",'Dépenses rémunération au réel'!$M336)</f>
        <v/>
      </c>
      <c r="N336" s="180"/>
      <c r="O336" s="323" t="str">
        <f t="shared" si="33"/>
        <v/>
      </c>
      <c r="P336" s="323" t="str">
        <f t="shared" si="34"/>
        <v/>
      </c>
      <c r="Q336" s="180"/>
      <c r="R336" s="325"/>
      <c r="S336" s="325"/>
      <c r="T336" s="132" t="str">
        <f t="shared" si="35"/>
        <v/>
      </c>
      <c r="U336" s="342"/>
      <c r="V336" s="182"/>
      <c r="W336" s="709" t="str">
        <f t="shared" si="31"/>
        <v/>
      </c>
      <c r="X336" s="198" t="str">
        <f t="shared" si="36"/>
        <v/>
      </c>
      <c r="Y336" s="710" t="str">
        <f>IF(AND(OR(N336="KO",M336&lt;&gt;""),OR(N336="",O336="",P336="")),Listes!$A$68,IF(AND(M336&lt;T336,V336=""),Listes!$A$70,IF(AND(M336&lt;&gt;"",T336&lt;M336,U336=""),Listes!$A$72,IF(AND(Z336="",OR(N336&lt;&gt;"",O336&lt;&gt;"",P336&lt;&gt;"",Q336&lt;&gt;"",R336&lt;&gt;"",S336&lt;&gt;"")),Listes!$A$73,""))))</f>
        <v/>
      </c>
      <c r="Z336" s="277"/>
      <c r="AA336" s="146">
        <f t="shared" si="32"/>
        <v>0</v>
      </c>
    </row>
    <row r="337" spans="1:27" ht="16.149999999999999" customHeight="1" x14ac:dyDescent="0.25">
      <c r="A337" s="121">
        <v>331</v>
      </c>
      <c r="B337" s="195" t="str">
        <f>IF('Dépenses rémunération au réel'!$B337="","",'Dépenses rémunération au réel'!$B337)</f>
        <v/>
      </c>
      <c r="C337" s="195" t="str">
        <f>IF('Dépenses rémunération au réel'!$C337="","",'Dépenses rémunération au réel'!$C337)</f>
        <v/>
      </c>
      <c r="D337" s="196" t="str">
        <f>IF('Dépenses rémunération au réel'!$D337="","",'Dépenses rémunération au réel'!$D337)</f>
        <v/>
      </c>
      <c r="E337" s="118" t="str">
        <f>IF('Dépenses rémunération au réel'!$E337="","",'Dépenses rémunération au réel'!$E337)</f>
        <v/>
      </c>
      <c r="F337" s="118" t="str">
        <f>IF('Dépenses rémunération au réel'!$F337="","",'Dépenses rémunération au réel'!$F337)</f>
        <v/>
      </c>
      <c r="G337" s="118" t="str">
        <f>IF('Dépenses rémunération au réel'!$G337="","",'Dépenses rémunération au réel'!$G337)</f>
        <v/>
      </c>
      <c r="H337" s="282" t="str">
        <f>IF('Dépenses rémunération au réel'!$H337="","",'Dépenses rémunération au réel'!$H337)</f>
        <v/>
      </c>
      <c r="I337" s="282" t="str">
        <f>IF('Dépenses rémunération au réel'!$I337="","",'Dépenses rémunération au réel'!$I337)</f>
        <v/>
      </c>
      <c r="J337" s="131" t="str">
        <f>IF('Dépenses rémunération au réel'!$J337="","",'Dépenses rémunération au réel'!$J337)</f>
        <v/>
      </c>
      <c r="K337" s="181" t="str">
        <f>IF('Dépenses rémunération au réel'!$K337="","",'Dépenses rémunération au réel'!$K337)</f>
        <v/>
      </c>
      <c r="L337" s="189" t="str">
        <f>IF('Dépenses rémunération au réel'!$L337="","",'Dépenses rémunération au réel'!$L337)</f>
        <v/>
      </c>
      <c r="M337" s="204" t="str">
        <f>IF('Dépenses rémunération au réel'!$M337=0,"",'Dépenses rémunération au réel'!$M337)</f>
        <v/>
      </c>
      <c r="N337" s="180"/>
      <c r="O337" s="323" t="str">
        <f t="shared" si="33"/>
        <v/>
      </c>
      <c r="P337" s="323" t="str">
        <f t="shared" si="34"/>
        <v/>
      </c>
      <c r="Q337" s="180"/>
      <c r="R337" s="325"/>
      <c r="S337" s="325"/>
      <c r="T337" s="132" t="str">
        <f t="shared" si="35"/>
        <v/>
      </c>
      <c r="U337" s="342"/>
      <c r="V337" s="182"/>
      <c r="W337" s="709" t="str">
        <f t="shared" si="31"/>
        <v/>
      </c>
      <c r="X337" s="198" t="str">
        <f t="shared" si="36"/>
        <v/>
      </c>
      <c r="Y337" s="710" t="str">
        <f>IF(AND(OR(N337="KO",M337&lt;&gt;""),OR(N337="",O337="",P337="")),Listes!$A$68,IF(AND(M337&lt;T337,V337=""),Listes!$A$70,IF(AND(M337&lt;&gt;"",T337&lt;M337,U337=""),Listes!$A$72,IF(AND(Z337="",OR(N337&lt;&gt;"",O337&lt;&gt;"",P337&lt;&gt;"",Q337&lt;&gt;"",R337&lt;&gt;"",S337&lt;&gt;"")),Listes!$A$73,""))))</f>
        <v/>
      </c>
      <c r="Z337" s="277"/>
      <c r="AA337" s="146">
        <f t="shared" si="32"/>
        <v>0</v>
      </c>
    </row>
    <row r="338" spans="1:27" ht="16.149999999999999" customHeight="1" x14ac:dyDescent="0.25">
      <c r="A338" s="121">
        <v>332</v>
      </c>
      <c r="B338" s="195" t="str">
        <f>IF('Dépenses rémunération au réel'!$B338="","",'Dépenses rémunération au réel'!$B338)</f>
        <v/>
      </c>
      <c r="C338" s="195" t="str">
        <f>IF('Dépenses rémunération au réel'!$C338="","",'Dépenses rémunération au réel'!$C338)</f>
        <v/>
      </c>
      <c r="D338" s="196" t="str">
        <f>IF('Dépenses rémunération au réel'!$D338="","",'Dépenses rémunération au réel'!$D338)</f>
        <v/>
      </c>
      <c r="E338" s="118" t="str">
        <f>IF('Dépenses rémunération au réel'!$E338="","",'Dépenses rémunération au réel'!$E338)</f>
        <v/>
      </c>
      <c r="F338" s="118" t="str">
        <f>IF('Dépenses rémunération au réel'!$F338="","",'Dépenses rémunération au réel'!$F338)</f>
        <v/>
      </c>
      <c r="G338" s="118" t="str">
        <f>IF('Dépenses rémunération au réel'!$G338="","",'Dépenses rémunération au réel'!$G338)</f>
        <v/>
      </c>
      <c r="H338" s="282" t="str">
        <f>IF('Dépenses rémunération au réel'!$H338="","",'Dépenses rémunération au réel'!$H338)</f>
        <v/>
      </c>
      <c r="I338" s="282" t="str">
        <f>IF('Dépenses rémunération au réel'!$I338="","",'Dépenses rémunération au réel'!$I338)</f>
        <v/>
      </c>
      <c r="J338" s="131" t="str">
        <f>IF('Dépenses rémunération au réel'!$J338="","",'Dépenses rémunération au réel'!$J338)</f>
        <v/>
      </c>
      <c r="K338" s="181" t="str">
        <f>IF('Dépenses rémunération au réel'!$K338="","",'Dépenses rémunération au réel'!$K338)</f>
        <v/>
      </c>
      <c r="L338" s="189" t="str">
        <f>IF('Dépenses rémunération au réel'!$L338="","",'Dépenses rémunération au réel'!$L338)</f>
        <v/>
      </c>
      <c r="M338" s="204" t="str">
        <f>IF('Dépenses rémunération au réel'!$M338=0,"",'Dépenses rémunération au réel'!$M338)</f>
        <v/>
      </c>
      <c r="N338" s="180"/>
      <c r="O338" s="323" t="str">
        <f t="shared" si="33"/>
        <v/>
      </c>
      <c r="P338" s="323" t="str">
        <f t="shared" si="34"/>
        <v/>
      </c>
      <c r="Q338" s="180"/>
      <c r="R338" s="325"/>
      <c r="S338" s="325"/>
      <c r="T338" s="132" t="str">
        <f t="shared" si="35"/>
        <v/>
      </c>
      <c r="U338" s="342"/>
      <c r="V338" s="182"/>
      <c r="W338" s="709" t="str">
        <f t="shared" si="31"/>
        <v/>
      </c>
      <c r="X338" s="198" t="str">
        <f t="shared" si="36"/>
        <v/>
      </c>
      <c r="Y338" s="710" t="str">
        <f>IF(AND(OR(N338="KO",M338&lt;&gt;""),OR(N338="",O338="",P338="")),Listes!$A$68,IF(AND(M338&lt;T338,V338=""),Listes!$A$70,IF(AND(M338&lt;&gt;"",T338&lt;M338,U338=""),Listes!$A$72,IF(AND(Z338="",OR(N338&lt;&gt;"",O338&lt;&gt;"",P338&lt;&gt;"",Q338&lt;&gt;"",R338&lt;&gt;"",S338&lt;&gt;"")),Listes!$A$73,""))))</f>
        <v/>
      </c>
      <c r="Z338" s="277"/>
      <c r="AA338" s="146">
        <f t="shared" si="32"/>
        <v>0</v>
      </c>
    </row>
    <row r="339" spans="1:27" ht="16.149999999999999" customHeight="1" x14ac:dyDescent="0.25">
      <c r="A339" s="121">
        <v>333</v>
      </c>
      <c r="B339" s="195" t="str">
        <f>IF('Dépenses rémunération au réel'!$B339="","",'Dépenses rémunération au réel'!$B339)</f>
        <v/>
      </c>
      <c r="C339" s="195" t="str">
        <f>IF('Dépenses rémunération au réel'!$C339="","",'Dépenses rémunération au réel'!$C339)</f>
        <v/>
      </c>
      <c r="D339" s="196" t="str">
        <f>IF('Dépenses rémunération au réel'!$D339="","",'Dépenses rémunération au réel'!$D339)</f>
        <v/>
      </c>
      <c r="E339" s="118" t="str">
        <f>IF('Dépenses rémunération au réel'!$E339="","",'Dépenses rémunération au réel'!$E339)</f>
        <v/>
      </c>
      <c r="F339" s="118" t="str">
        <f>IF('Dépenses rémunération au réel'!$F339="","",'Dépenses rémunération au réel'!$F339)</f>
        <v/>
      </c>
      <c r="G339" s="118" t="str">
        <f>IF('Dépenses rémunération au réel'!$G339="","",'Dépenses rémunération au réel'!$G339)</f>
        <v/>
      </c>
      <c r="H339" s="282" t="str">
        <f>IF('Dépenses rémunération au réel'!$H339="","",'Dépenses rémunération au réel'!$H339)</f>
        <v/>
      </c>
      <c r="I339" s="282" t="str">
        <f>IF('Dépenses rémunération au réel'!$I339="","",'Dépenses rémunération au réel'!$I339)</f>
        <v/>
      </c>
      <c r="J339" s="131" t="str">
        <f>IF('Dépenses rémunération au réel'!$J339="","",'Dépenses rémunération au réel'!$J339)</f>
        <v/>
      </c>
      <c r="K339" s="181" t="str">
        <f>IF('Dépenses rémunération au réel'!$K339="","",'Dépenses rémunération au réel'!$K339)</f>
        <v/>
      </c>
      <c r="L339" s="189" t="str">
        <f>IF('Dépenses rémunération au réel'!$L339="","",'Dépenses rémunération au réel'!$L339)</f>
        <v/>
      </c>
      <c r="M339" s="204" t="str">
        <f>IF('Dépenses rémunération au réel'!$M339=0,"",'Dépenses rémunération au réel'!$M339)</f>
        <v/>
      </c>
      <c r="N339" s="180"/>
      <c r="O339" s="323" t="str">
        <f t="shared" si="33"/>
        <v/>
      </c>
      <c r="P339" s="323" t="str">
        <f t="shared" si="34"/>
        <v/>
      </c>
      <c r="Q339" s="180"/>
      <c r="R339" s="325"/>
      <c r="S339" s="325"/>
      <c r="T339" s="132" t="str">
        <f t="shared" si="35"/>
        <v/>
      </c>
      <c r="U339" s="342"/>
      <c r="V339" s="182"/>
      <c r="W339" s="709" t="str">
        <f t="shared" si="31"/>
        <v/>
      </c>
      <c r="X339" s="198" t="str">
        <f t="shared" si="36"/>
        <v/>
      </c>
      <c r="Y339" s="710" t="str">
        <f>IF(AND(OR(N339="KO",M339&lt;&gt;""),OR(N339="",O339="",P339="")),Listes!$A$68,IF(AND(M339&lt;T339,V339=""),Listes!$A$70,IF(AND(M339&lt;&gt;"",T339&lt;M339,U339=""),Listes!$A$72,IF(AND(Z339="",OR(N339&lt;&gt;"",O339&lt;&gt;"",P339&lt;&gt;"",Q339&lt;&gt;"",R339&lt;&gt;"",S339&lt;&gt;"")),Listes!$A$73,""))))</f>
        <v/>
      </c>
      <c r="Z339" s="277"/>
      <c r="AA339" s="146">
        <f t="shared" si="32"/>
        <v>0</v>
      </c>
    </row>
    <row r="340" spans="1:27" ht="16.149999999999999" customHeight="1" x14ac:dyDescent="0.25">
      <c r="A340" s="121">
        <v>334</v>
      </c>
      <c r="B340" s="195" t="str">
        <f>IF('Dépenses rémunération au réel'!$B340="","",'Dépenses rémunération au réel'!$B340)</f>
        <v/>
      </c>
      <c r="C340" s="195" t="str">
        <f>IF('Dépenses rémunération au réel'!$C340="","",'Dépenses rémunération au réel'!$C340)</f>
        <v/>
      </c>
      <c r="D340" s="196" t="str">
        <f>IF('Dépenses rémunération au réel'!$D340="","",'Dépenses rémunération au réel'!$D340)</f>
        <v/>
      </c>
      <c r="E340" s="118" t="str">
        <f>IF('Dépenses rémunération au réel'!$E340="","",'Dépenses rémunération au réel'!$E340)</f>
        <v/>
      </c>
      <c r="F340" s="118" t="str">
        <f>IF('Dépenses rémunération au réel'!$F340="","",'Dépenses rémunération au réel'!$F340)</f>
        <v/>
      </c>
      <c r="G340" s="118" t="str">
        <f>IF('Dépenses rémunération au réel'!$G340="","",'Dépenses rémunération au réel'!$G340)</f>
        <v/>
      </c>
      <c r="H340" s="282" t="str">
        <f>IF('Dépenses rémunération au réel'!$H340="","",'Dépenses rémunération au réel'!$H340)</f>
        <v/>
      </c>
      <c r="I340" s="282" t="str">
        <f>IF('Dépenses rémunération au réel'!$I340="","",'Dépenses rémunération au réel'!$I340)</f>
        <v/>
      </c>
      <c r="J340" s="131" t="str">
        <f>IF('Dépenses rémunération au réel'!$J340="","",'Dépenses rémunération au réel'!$J340)</f>
        <v/>
      </c>
      <c r="K340" s="181" t="str">
        <f>IF('Dépenses rémunération au réel'!$K340="","",'Dépenses rémunération au réel'!$K340)</f>
        <v/>
      </c>
      <c r="L340" s="189" t="str">
        <f>IF('Dépenses rémunération au réel'!$L340="","",'Dépenses rémunération au réel'!$L340)</f>
        <v/>
      </c>
      <c r="M340" s="204" t="str">
        <f>IF('Dépenses rémunération au réel'!$M340=0,"",'Dépenses rémunération au réel'!$M340)</f>
        <v/>
      </c>
      <c r="N340" s="180"/>
      <c r="O340" s="323" t="str">
        <f t="shared" si="33"/>
        <v/>
      </c>
      <c r="P340" s="323" t="str">
        <f t="shared" si="34"/>
        <v/>
      </c>
      <c r="Q340" s="180"/>
      <c r="R340" s="325"/>
      <c r="S340" s="325"/>
      <c r="T340" s="132" t="str">
        <f t="shared" si="35"/>
        <v/>
      </c>
      <c r="U340" s="342"/>
      <c r="V340" s="182"/>
      <c r="W340" s="709" t="str">
        <f t="shared" si="31"/>
        <v/>
      </c>
      <c r="X340" s="198" t="str">
        <f t="shared" si="36"/>
        <v/>
      </c>
      <c r="Y340" s="710" t="str">
        <f>IF(AND(OR(N340="KO",M340&lt;&gt;""),OR(N340="",O340="",P340="")),Listes!$A$68,IF(AND(M340&lt;T340,V340=""),Listes!$A$70,IF(AND(M340&lt;&gt;"",T340&lt;M340,U340=""),Listes!$A$72,IF(AND(Z340="",OR(N340&lt;&gt;"",O340&lt;&gt;"",P340&lt;&gt;"",Q340&lt;&gt;"",R340&lt;&gt;"",S340&lt;&gt;"")),Listes!$A$73,""))))</f>
        <v/>
      </c>
      <c r="Z340" s="277"/>
      <c r="AA340" s="146">
        <f t="shared" si="32"/>
        <v>0</v>
      </c>
    </row>
    <row r="341" spans="1:27" ht="16.149999999999999" customHeight="1" x14ac:dyDescent="0.25">
      <c r="A341" s="121">
        <v>335</v>
      </c>
      <c r="B341" s="195" t="str">
        <f>IF('Dépenses rémunération au réel'!$B341="","",'Dépenses rémunération au réel'!$B341)</f>
        <v/>
      </c>
      <c r="C341" s="195" t="str">
        <f>IF('Dépenses rémunération au réel'!$C341="","",'Dépenses rémunération au réel'!$C341)</f>
        <v/>
      </c>
      <c r="D341" s="196" t="str">
        <f>IF('Dépenses rémunération au réel'!$D341="","",'Dépenses rémunération au réel'!$D341)</f>
        <v/>
      </c>
      <c r="E341" s="118" t="str">
        <f>IF('Dépenses rémunération au réel'!$E341="","",'Dépenses rémunération au réel'!$E341)</f>
        <v/>
      </c>
      <c r="F341" s="118" t="str">
        <f>IF('Dépenses rémunération au réel'!$F341="","",'Dépenses rémunération au réel'!$F341)</f>
        <v/>
      </c>
      <c r="G341" s="118" t="str">
        <f>IF('Dépenses rémunération au réel'!$G341="","",'Dépenses rémunération au réel'!$G341)</f>
        <v/>
      </c>
      <c r="H341" s="282" t="str">
        <f>IF('Dépenses rémunération au réel'!$H341="","",'Dépenses rémunération au réel'!$H341)</f>
        <v/>
      </c>
      <c r="I341" s="282" t="str">
        <f>IF('Dépenses rémunération au réel'!$I341="","",'Dépenses rémunération au réel'!$I341)</f>
        <v/>
      </c>
      <c r="J341" s="131" t="str">
        <f>IF('Dépenses rémunération au réel'!$J341="","",'Dépenses rémunération au réel'!$J341)</f>
        <v/>
      </c>
      <c r="K341" s="181" t="str">
        <f>IF('Dépenses rémunération au réel'!$K341="","",'Dépenses rémunération au réel'!$K341)</f>
        <v/>
      </c>
      <c r="L341" s="189" t="str">
        <f>IF('Dépenses rémunération au réel'!$L341="","",'Dépenses rémunération au réel'!$L341)</f>
        <v/>
      </c>
      <c r="M341" s="204" t="str">
        <f>IF('Dépenses rémunération au réel'!$M341=0,"",'Dépenses rémunération au réel'!$M341)</f>
        <v/>
      </c>
      <c r="N341" s="180"/>
      <c r="O341" s="323" t="str">
        <f t="shared" si="33"/>
        <v/>
      </c>
      <c r="P341" s="323" t="str">
        <f t="shared" si="34"/>
        <v/>
      </c>
      <c r="Q341" s="180"/>
      <c r="R341" s="325"/>
      <c r="S341" s="325"/>
      <c r="T341" s="132" t="str">
        <f t="shared" si="35"/>
        <v/>
      </c>
      <c r="U341" s="342"/>
      <c r="V341" s="182"/>
      <c r="W341" s="709" t="str">
        <f t="shared" si="31"/>
        <v/>
      </c>
      <c r="X341" s="198" t="str">
        <f t="shared" si="36"/>
        <v/>
      </c>
      <c r="Y341" s="710" t="str">
        <f>IF(AND(OR(N341="KO",M341&lt;&gt;""),OR(N341="",O341="",P341="")),Listes!$A$68,IF(AND(M341&lt;T341,V341=""),Listes!$A$70,IF(AND(M341&lt;&gt;"",T341&lt;M341,U341=""),Listes!$A$72,IF(AND(Z341="",OR(N341&lt;&gt;"",O341&lt;&gt;"",P341&lt;&gt;"",Q341&lt;&gt;"",R341&lt;&gt;"",S341&lt;&gt;"")),Listes!$A$73,""))))</f>
        <v/>
      </c>
      <c r="Z341" s="277"/>
      <c r="AA341" s="146">
        <f t="shared" si="32"/>
        <v>0</v>
      </c>
    </row>
    <row r="342" spans="1:27" ht="16.149999999999999" customHeight="1" x14ac:dyDescent="0.25">
      <c r="A342" s="121">
        <v>336</v>
      </c>
      <c r="B342" s="195" t="str">
        <f>IF('Dépenses rémunération au réel'!$B342="","",'Dépenses rémunération au réel'!$B342)</f>
        <v/>
      </c>
      <c r="C342" s="195" t="str">
        <f>IF('Dépenses rémunération au réel'!$C342="","",'Dépenses rémunération au réel'!$C342)</f>
        <v/>
      </c>
      <c r="D342" s="196" t="str">
        <f>IF('Dépenses rémunération au réel'!$D342="","",'Dépenses rémunération au réel'!$D342)</f>
        <v/>
      </c>
      <c r="E342" s="118" t="str">
        <f>IF('Dépenses rémunération au réel'!$E342="","",'Dépenses rémunération au réel'!$E342)</f>
        <v/>
      </c>
      <c r="F342" s="118" t="str">
        <f>IF('Dépenses rémunération au réel'!$F342="","",'Dépenses rémunération au réel'!$F342)</f>
        <v/>
      </c>
      <c r="G342" s="118" t="str">
        <f>IF('Dépenses rémunération au réel'!$G342="","",'Dépenses rémunération au réel'!$G342)</f>
        <v/>
      </c>
      <c r="H342" s="282" t="str">
        <f>IF('Dépenses rémunération au réel'!$H342="","",'Dépenses rémunération au réel'!$H342)</f>
        <v/>
      </c>
      <c r="I342" s="282" t="str">
        <f>IF('Dépenses rémunération au réel'!$I342="","",'Dépenses rémunération au réel'!$I342)</f>
        <v/>
      </c>
      <c r="J342" s="131" t="str">
        <f>IF('Dépenses rémunération au réel'!$J342="","",'Dépenses rémunération au réel'!$J342)</f>
        <v/>
      </c>
      <c r="K342" s="181" t="str">
        <f>IF('Dépenses rémunération au réel'!$K342="","",'Dépenses rémunération au réel'!$K342)</f>
        <v/>
      </c>
      <c r="L342" s="189" t="str">
        <f>IF('Dépenses rémunération au réel'!$L342="","",'Dépenses rémunération au réel'!$L342)</f>
        <v/>
      </c>
      <c r="M342" s="204" t="str">
        <f>IF('Dépenses rémunération au réel'!$M342=0,"",'Dépenses rémunération au réel'!$M342)</f>
        <v/>
      </c>
      <c r="N342" s="180"/>
      <c r="O342" s="323" t="str">
        <f t="shared" si="33"/>
        <v/>
      </c>
      <c r="P342" s="323" t="str">
        <f t="shared" si="34"/>
        <v/>
      </c>
      <c r="Q342" s="180"/>
      <c r="R342" s="325"/>
      <c r="S342" s="325"/>
      <c r="T342" s="132" t="str">
        <f t="shared" si="35"/>
        <v/>
      </c>
      <c r="U342" s="342"/>
      <c r="V342" s="182"/>
      <c r="W342" s="709" t="str">
        <f t="shared" si="31"/>
        <v/>
      </c>
      <c r="X342" s="198" t="str">
        <f t="shared" si="36"/>
        <v/>
      </c>
      <c r="Y342" s="710" t="str">
        <f>IF(AND(OR(N342="KO",M342&lt;&gt;""),OR(N342="",O342="",P342="")),Listes!$A$68,IF(AND(M342&lt;T342,V342=""),Listes!$A$70,IF(AND(M342&lt;&gt;"",T342&lt;M342,U342=""),Listes!$A$72,IF(AND(Z342="",OR(N342&lt;&gt;"",O342&lt;&gt;"",P342&lt;&gt;"",Q342&lt;&gt;"",R342&lt;&gt;"",S342&lt;&gt;"")),Listes!$A$73,""))))</f>
        <v/>
      </c>
      <c r="Z342" s="277"/>
      <c r="AA342" s="146">
        <f t="shared" si="32"/>
        <v>0</v>
      </c>
    </row>
    <row r="343" spans="1:27" ht="16.149999999999999" customHeight="1" x14ac:dyDescent="0.25">
      <c r="A343" s="121">
        <v>337</v>
      </c>
      <c r="B343" s="195" t="str">
        <f>IF('Dépenses rémunération au réel'!$B343="","",'Dépenses rémunération au réel'!$B343)</f>
        <v/>
      </c>
      <c r="C343" s="195" t="str">
        <f>IF('Dépenses rémunération au réel'!$C343="","",'Dépenses rémunération au réel'!$C343)</f>
        <v/>
      </c>
      <c r="D343" s="196" t="str">
        <f>IF('Dépenses rémunération au réel'!$D343="","",'Dépenses rémunération au réel'!$D343)</f>
        <v/>
      </c>
      <c r="E343" s="118" t="str">
        <f>IF('Dépenses rémunération au réel'!$E343="","",'Dépenses rémunération au réel'!$E343)</f>
        <v/>
      </c>
      <c r="F343" s="118" t="str">
        <f>IF('Dépenses rémunération au réel'!$F343="","",'Dépenses rémunération au réel'!$F343)</f>
        <v/>
      </c>
      <c r="G343" s="118" t="str">
        <f>IF('Dépenses rémunération au réel'!$G343="","",'Dépenses rémunération au réel'!$G343)</f>
        <v/>
      </c>
      <c r="H343" s="282" t="str">
        <f>IF('Dépenses rémunération au réel'!$H343="","",'Dépenses rémunération au réel'!$H343)</f>
        <v/>
      </c>
      <c r="I343" s="282" t="str">
        <f>IF('Dépenses rémunération au réel'!$I343="","",'Dépenses rémunération au réel'!$I343)</f>
        <v/>
      </c>
      <c r="J343" s="131" t="str">
        <f>IF('Dépenses rémunération au réel'!$J343="","",'Dépenses rémunération au réel'!$J343)</f>
        <v/>
      </c>
      <c r="K343" s="181" t="str">
        <f>IF('Dépenses rémunération au réel'!$K343="","",'Dépenses rémunération au réel'!$K343)</f>
        <v/>
      </c>
      <c r="L343" s="189" t="str">
        <f>IF('Dépenses rémunération au réel'!$L343="","",'Dépenses rémunération au réel'!$L343)</f>
        <v/>
      </c>
      <c r="M343" s="204" t="str">
        <f>IF('Dépenses rémunération au réel'!$M343=0,"",'Dépenses rémunération au réel'!$M343)</f>
        <v/>
      </c>
      <c r="N343" s="180"/>
      <c r="O343" s="323" t="str">
        <f t="shared" si="33"/>
        <v/>
      </c>
      <c r="P343" s="323" t="str">
        <f t="shared" si="34"/>
        <v/>
      </c>
      <c r="Q343" s="180"/>
      <c r="R343" s="325"/>
      <c r="S343" s="325"/>
      <c r="T343" s="132" t="str">
        <f t="shared" si="35"/>
        <v/>
      </c>
      <c r="U343" s="342"/>
      <c r="V343" s="182"/>
      <c r="W343" s="709" t="str">
        <f t="shared" si="31"/>
        <v/>
      </c>
      <c r="X343" s="198" t="str">
        <f t="shared" si="36"/>
        <v/>
      </c>
      <c r="Y343" s="710" t="str">
        <f>IF(AND(OR(N343="KO",M343&lt;&gt;""),OR(N343="",O343="",P343="")),Listes!$A$68,IF(AND(M343&lt;T343,V343=""),Listes!$A$70,IF(AND(M343&lt;&gt;"",T343&lt;M343,U343=""),Listes!$A$72,IF(AND(Z343="",OR(N343&lt;&gt;"",O343&lt;&gt;"",P343&lt;&gt;"",Q343&lt;&gt;"",R343&lt;&gt;"",S343&lt;&gt;"")),Listes!$A$73,""))))</f>
        <v/>
      </c>
      <c r="Z343" s="277"/>
      <c r="AA343" s="146">
        <f t="shared" si="32"/>
        <v>0</v>
      </c>
    </row>
    <row r="344" spans="1:27" ht="16.149999999999999" customHeight="1" x14ac:dyDescent="0.25">
      <c r="A344" s="121">
        <v>338</v>
      </c>
      <c r="B344" s="195" t="str">
        <f>IF('Dépenses rémunération au réel'!$B344="","",'Dépenses rémunération au réel'!$B344)</f>
        <v/>
      </c>
      <c r="C344" s="195" t="str">
        <f>IF('Dépenses rémunération au réel'!$C344="","",'Dépenses rémunération au réel'!$C344)</f>
        <v/>
      </c>
      <c r="D344" s="196" t="str">
        <f>IF('Dépenses rémunération au réel'!$D344="","",'Dépenses rémunération au réel'!$D344)</f>
        <v/>
      </c>
      <c r="E344" s="118" t="str">
        <f>IF('Dépenses rémunération au réel'!$E344="","",'Dépenses rémunération au réel'!$E344)</f>
        <v/>
      </c>
      <c r="F344" s="118" t="str">
        <f>IF('Dépenses rémunération au réel'!$F344="","",'Dépenses rémunération au réel'!$F344)</f>
        <v/>
      </c>
      <c r="G344" s="118" t="str">
        <f>IF('Dépenses rémunération au réel'!$G344="","",'Dépenses rémunération au réel'!$G344)</f>
        <v/>
      </c>
      <c r="H344" s="282" t="str">
        <f>IF('Dépenses rémunération au réel'!$H344="","",'Dépenses rémunération au réel'!$H344)</f>
        <v/>
      </c>
      <c r="I344" s="282" t="str">
        <f>IF('Dépenses rémunération au réel'!$I344="","",'Dépenses rémunération au réel'!$I344)</f>
        <v/>
      </c>
      <c r="J344" s="131" t="str">
        <f>IF('Dépenses rémunération au réel'!$J344="","",'Dépenses rémunération au réel'!$J344)</f>
        <v/>
      </c>
      <c r="K344" s="181" t="str">
        <f>IF('Dépenses rémunération au réel'!$K344="","",'Dépenses rémunération au réel'!$K344)</f>
        <v/>
      </c>
      <c r="L344" s="189" t="str">
        <f>IF('Dépenses rémunération au réel'!$L344="","",'Dépenses rémunération au réel'!$L344)</f>
        <v/>
      </c>
      <c r="M344" s="204" t="str">
        <f>IF('Dépenses rémunération au réel'!$M344=0,"",'Dépenses rémunération au réel'!$M344)</f>
        <v/>
      </c>
      <c r="N344" s="180"/>
      <c r="O344" s="323" t="str">
        <f t="shared" si="33"/>
        <v/>
      </c>
      <c r="P344" s="323" t="str">
        <f t="shared" si="34"/>
        <v/>
      </c>
      <c r="Q344" s="180"/>
      <c r="R344" s="325"/>
      <c r="S344" s="325"/>
      <c r="T344" s="132" t="str">
        <f t="shared" si="35"/>
        <v/>
      </c>
      <c r="U344" s="342"/>
      <c r="V344" s="182"/>
      <c r="W344" s="709" t="str">
        <f t="shared" si="31"/>
        <v/>
      </c>
      <c r="X344" s="198" t="str">
        <f t="shared" si="36"/>
        <v/>
      </c>
      <c r="Y344" s="710" t="str">
        <f>IF(AND(OR(N344="KO",M344&lt;&gt;""),OR(N344="",O344="",P344="")),Listes!$A$68,IF(AND(M344&lt;T344,V344=""),Listes!$A$70,IF(AND(M344&lt;&gt;"",T344&lt;M344,U344=""),Listes!$A$72,IF(AND(Z344="",OR(N344&lt;&gt;"",O344&lt;&gt;"",P344&lt;&gt;"",Q344&lt;&gt;"",R344&lt;&gt;"",S344&lt;&gt;"")),Listes!$A$73,""))))</f>
        <v/>
      </c>
      <c r="Z344" s="277"/>
      <c r="AA344" s="146">
        <f t="shared" si="32"/>
        <v>0</v>
      </c>
    </row>
    <row r="345" spans="1:27" ht="16.149999999999999" customHeight="1" x14ac:dyDescent="0.25">
      <c r="A345" s="121">
        <v>339</v>
      </c>
      <c r="B345" s="195" t="str">
        <f>IF('Dépenses rémunération au réel'!$B345="","",'Dépenses rémunération au réel'!$B345)</f>
        <v/>
      </c>
      <c r="C345" s="195" t="str">
        <f>IF('Dépenses rémunération au réel'!$C345="","",'Dépenses rémunération au réel'!$C345)</f>
        <v/>
      </c>
      <c r="D345" s="196" t="str">
        <f>IF('Dépenses rémunération au réel'!$D345="","",'Dépenses rémunération au réel'!$D345)</f>
        <v/>
      </c>
      <c r="E345" s="118" t="str">
        <f>IF('Dépenses rémunération au réel'!$E345="","",'Dépenses rémunération au réel'!$E345)</f>
        <v/>
      </c>
      <c r="F345" s="118" t="str">
        <f>IF('Dépenses rémunération au réel'!$F345="","",'Dépenses rémunération au réel'!$F345)</f>
        <v/>
      </c>
      <c r="G345" s="118" t="str">
        <f>IF('Dépenses rémunération au réel'!$G345="","",'Dépenses rémunération au réel'!$G345)</f>
        <v/>
      </c>
      <c r="H345" s="282" t="str">
        <f>IF('Dépenses rémunération au réel'!$H345="","",'Dépenses rémunération au réel'!$H345)</f>
        <v/>
      </c>
      <c r="I345" s="282" t="str">
        <f>IF('Dépenses rémunération au réel'!$I345="","",'Dépenses rémunération au réel'!$I345)</f>
        <v/>
      </c>
      <c r="J345" s="131" t="str">
        <f>IF('Dépenses rémunération au réel'!$J345="","",'Dépenses rémunération au réel'!$J345)</f>
        <v/>
      </c>
      <c r="K345" s="181" t="str">
        <f>IF('Dépenses rémunération au réel'!$K345="","",'Dépenses rémunération au réel'!$K345)</f>
        <v/>
      </c>
      <c r="L345" s="189" t="str">
        <f>IF('Dépenses rémunération au réel'!$L345="","",'Dépenses rémunération au réel'!$L345)</f>
        <v/>
      </c>
      <c r="M345" s="204" t="str">
        <f>IF('Dépenses rémunération au réel'!$M345=0,"",'Dépenses rémunération au réel'!$M345)</f>
        <v/>
      </c>
      <c r="N345" s="180"/>
      <c r="O345" s="323" t="str">
        <f t="shared" si="33"/>
        <v/>
      </c>
      <c r="P345" s="323" t="str">
        <f t="shared" si="34"/>
        <v/>
      </c>
      <c r="Q345" s="180"/>
      <c r="R345" s="325"/>
      <c r="S345" s="325"/>
      <c r="T345" s="132" t="str">
        <f t="shared" si="35"/>
        <v/>
      </c>
      <c r="U345" s="342"/>
      <c r="V345" s="182"/>
      <c r="W345" s="709" t="str">
        <f t="shared" si="31"/>
        <v/>
      </c>
      <c r="X345" s="198" t="str">
        <f t="shared" si="36"/>
        <v/>
      </c>
      <c r="Y345" s="710" t="str">
        <f>IF(AND(OR(N345="KO",M345&lt;&gt;""),OR(N345="",O345="",P345="")),Listes!$A$68,IF(AND(M345&lt;T345,V345=""),Listes!$A$70,IF(AND(M345&lt;&gt;"",T345&lt;M345,U345=""),Listes!$A$72,IF(AND(Z345="",OR(N345&lt;&gt;"",O345&lt;&gt;"",P345&lt;&gt;"",Q345&lt;&gt;"",R345&lt;&gt;"",S345&lt;&gt;"")),Listes!$A$73,""))))</f>
        <v/>
      </c>
      <c r="Z345" s="277"/>
      <c r="AA345" s="146">
        <f t="shared" si="32"/>
        <v>0</v>
      </c>
    </row>
    <row r="346" spans="1:27" ht="16.149999999999999" customHeight="1" x14ac:dyDescent="0.25">
      <c r="A346" s="121">
        <v>340</v>
      </c>
      <c r="B346" s="195" t="str">
        <f>IF('Dépenses rémunération au réel'!$B346="","",'Dépenses rémunération au réel'!$B346)</f>
        <v/>
      </c>
      <c r="C346" s="195" t="str">
        <f>IF('Dépenses rémunération au réel'!$C346="","",'Dépenses rémunération au réel'!$C346)</f>
        <v/>
      </c>
      <c r="D346" s="196" t="str">
        <f>IF('Dépenses rémunération au réel'!$D346="","",'Dépenses rémunération au réel'!$D346)</f>
        <v/>
      </c>
      <c r="E346" s="118" t="str">
        <f>IF('Dépenses rémunération au réel'!$E346="","",'Dépenses rémunération au réel'!$E346)</f>
        <v/>
      </c>
      <c r="F346" s="118" t="str">
        <f>IF('Dépenses rémunération au réel'!$F346="","",'Dépenses rémunération au réel'!$F346)</f>
        <v/>
      </c>
      <c r="G346" s="118" t="str">
        <f>IF('Dépenses rémunération au réel'!$G346="","",'Dépenses rémunération au réel'!$G346)</f>
        <v/>
      </c>
      <c r="H346" s="282" t="str">
        <f>IF('Dépenses rémunération au réel'!$H346="","",'Dépenses rémunération au réel'!$H346)</f>
        <v/>
      </c>
      <c r="I346" s="282" t="str">
        <f>IF('Dépenses rémunération au réel'!$I346="","",'Dépenses rémunération au réel'!$I346)</f>
        <v/>
      </c>
      <c r="J346" s="131" t="str">
        <f>IF('Dépenses rémunération au réel'!$J346="","",'Dépenses rémunération au réel'!$J346)</f>
        <v/>
      </c>
      <c r="K346" s="181" t="str">
        <f>IF('Dépenses rémunération au réel'!$K346="","",'Dépenses rémunération au réel'!$K346)</f>
        <v/>
      </c>
      <c r="L346" s="189" t="str">
        <f>IF('Dépenses rémunération au réel'!$L346="","",'Dépenses rémunération au réel'!$L346)</f>
        <v/>
      </c>
      <c r="M346" s="204" t="str">
        <f>IF('Dépenses rémunération au réel'!$M346=0,"",'Dépenses rémunération au réel'!$M346)</f>
        <v/>
      </c>
      <c r="N346" s="180"/>
      <c r="O346" s="323" t="str">
        <f t="shared" si="33"/>
        <v/>
      </c>
      <c r="P346" s="323" t="str">
        <f t="shared" si="34"/>
        <v/>
      </c>
      <c r="Q346" s="180"/>
      <c r="R346" s="325"/>
      <c r="S346" s="325"/>
      <c r="T346" s="132" t="str">
        <f t="shared" si="35"/>
        <v/>
      </c>
      <c r="U346" s="342"/>
      <c r="V346" s="182"/>
      <c r="W346" s="709" t="str">
        <f t="shared" si="31"/>
        <v/>
      </c>
      <c r="X346" s="198" t="str">
        <f t="shared" si="36"/>
        <v/>
      </c>
      <c r="Y346" s="710" t="str">
        <f>IF(AND(OR(N346="KO",M346&lt;&gt;""),OR(N346="",O346="",P346="")),Listes!$A$68,IF(AND(M346&lt;T346,V346=""),Listes!$A$70,IF(AND(M346&lt;&gt;"",T346&lt;M346,U346=""),Listes!$A$72,IF(AND(Z346="",OR(N346&lt;&gt;"",O346&lt;&gt;"",P346&lt;&gt;"",Q346&lt;&gt;"",R346&lt;&gt;"",S346&lt;&gt;"")),Listes!$A$73,""))))</f>
        <v/>
      </c>
      <c r="Z346" s="277"/>
      <c r="AA346" s="146">
        <f t="shared" si="32"/>
        <v>0</v>
      </c>
    </row>
    <row r="347" spans="1:27" ht="16.149999999999999" customHeight="1" x14ac:dyDescent="0.25">
      <c r="A347" s="121">
        <v>341</v>
      </c>
      <c r="B347" s="195" t="str">
        <f>IF('Dépenses rémunération au réel'!$B347="","",'Dépenses rémunération au réel'!$B347)</f>
        <v/>
      </c>
      <c r="C347" s="195" t="str">
        <f>IF('Dépenses rémunération au réel'!$C347="","",'Dépenses rémunération au réel'!$C347)</f>
        <v/>
      </c>
      <c r="D347" s="196" t="str">
        <f>IF('Dépenses rémunération au réel'!$D347="","",'Dépenses rémunération au réel'!$D347)</f>
        <v/>
      </c>
      <c r="E347" s="118" t="str">
        <f>IF('Dépenses rémunération au réel'!$E347="","",'Dépenses rémunération au réel'!$E347)</f>
        <v/>
      </c>
      <c r="F347" s="118" t="str">
        <f>IF('Dépenses rémunération au réel'!$F347="","",'Dépenses rémunération au réel'!$F347)</f>
        <v/>
      </c>
      <c r="G347" s="118" t="str">
        <f>IF('Dépenses rémunération au réel'!$G347="","",'Dépenses rémunération au réel'!$G347)</f>
        <v/>
      </c>
      <c r="H347" s="282" t="str">
        <f>IF('Dépenses rémunération au réel'!$H347="","",'Dépenses rémunération au réel'!$H347)</f>
        <v/>
      </c>
      <c r="I347" s="282" t="str">
        <f>IF('Dépenses rémunération au réel'!$I347="","",'Dépenses rémunération au réel'!$I347)</f>
        <v/>
      </c>
      <c r="J347" s="131" t="str">
        <f>IF('Dépenses rémunération au réel'!$J347="","",'Dépenses rémunération au réel'!$J347)</f>
        <v/>
      </c>
      <c r="K347" s="181" t="str">
        <f>IF('Dépenses rémunération au réel'!$K347="","",'Dépenses rémunération au réel'!$K347)</f>
        <v/>
      </c>
      <c r="L347" s="189" t="str">
        <f>IF('Dépenses rémunération au réel'!$L347="","",'Dépenses rémunération au réel'!$L347)</f>
        <v/>
      </c>
      <c r="M347" s="204" t="str">
        <f>IF('Dépenses rémunération au réel'!$M347=0,"",'Dépenses rémunération au réel'!$M347)</f>
        <v/>
      </c>
      <c r="N347" s="180"/>
      <c r="O347" s="323" t="str">
        <f t="shared" si="33"/>
        <v/>
      </c>
      <c r="P347" s="323" t="str">
        <f t="shared" si="34"/>
        <v/>
      </c>
      <c r="Q347" s="180"/>
      <c r="R347" s="325"/>
      <c r="S347" s="325"/>
      <c r="T347" s="132" t="str">
        <f t="shared" si="35"/>
        <v/>
      </c>
      <c r="U347" s="342"/>
      <c r="V347" s="182"/>
      <c r="W347" s="709" t="str">
        <f t="shared" si="31"/>
        <v/>
      </c>
      <c r="X347" s="198" t="str">
        <f t="shared" si="36"/>
        <v/>
      </c>
      <c r="Y347" s="710" t="str">
        <f>IF(AND(OR(N347="KO",M347&lt;&gt;""),OR(N347="",O347="",P347="")),Listes!$A$68,IF(AND(M347&lt;T347,V347=""),Listes!$A$70,IF(AND(M347&lt;&gt;"",T347&lt;M347,U347=""),Listes!$A$72,IF(AND(Z347="",OR(N347&lt;&gt;"",O347&lt;&gt;"",P347&lt;&gt;"",Q347&lt;&gt;"",R347&lt;&gt;"",S347&lt;&gt;"")),Listes!$A$73,""))))</f>
        <v/>
      </c>
      <c r="Z347" s="277"/>
      <c r="AA347" s="146">
        <f t="shared" si="32"/>
        <v>0</v>
      </c>
    </row>
    <row r="348" spans="1:27" ht="16.149999999999999" customHeight="1" x14ac:dyDescent="0.25">
      <c r="A348" s="121">
        <v>342</v>
      </c>
      <c r="B348" s="195" t="str">
        <f>IF('Dépenses rémunération au réel'!$B348="","",'Dépenses rémunération au réel'!$B348)</f>
        <v/>
      </c>
      <c r="C348" s="195" t="str">
        <f>IF('Dépenses rémunération au réel'!$C348="","",'Dépenses rémunération au réel'!$C348)</f>
        <v/>
      </c>
      <c r="D348" s="196" t="str">
        <f>IF('Dépenses rémunération au réel'!$D348="","",'Dépenses rémunération au réel'!$D348)</f>
        <v/>
      </c>
      <c r="E348" s="118" t="str">
        <f>IF('Dépenses rémunération au réel'!$E348="","",'Dépenses rémunération au réel'!$E348)</f>
        <v/>
      </c>
      <c r="F348" s="118" t="str">
        <f>IF('Dépenses rémunération au réel'!$F348="","",'Dépenses rémunération au réel'!$F348)</f>
        <v/>
      </c>
      <c r="G348" s="118" t="str">
        <f>IF('Dépenses rémunération au réel'!$G348="","",'Dépenses rémunération au réel'!$G348)</f>
        <v/>
      </c>
      <c r="H348" s="282" t="str">
        <f>IF('Dépenses rémunération au réel'!$H348="","",'Dépenses rémunération au réel'!$H348)</f>
        <v/>
      </c>
      <c r="I348" s="282" t="str">
        <f>IF('Dépenses rémunération au réel'!$I348="","",'Dépenses rémunération au réel'!$I348)</f>
        <v/>
      </c>
      <c r="J348" s="131" t="str">
        <f>IF('Dépenses rémunération au réel'!$J348="","",'Dépenses rémunération au réel'!$J348)</f>
        <v/>
      </c>
      <c r="K348" s="181" t="str">
        <f>IF('Dépenses rémunération au réel'!$K348="","",'Dépenses rémunération au réel'!$K348)</f>
        <v/>
      </c>
      <c r="L348" s="189" t="str">
        <f>IF('Dépenses rémunération au réel'!$L348="","",'Dépenses rémunération au réel'!$L348)</f>
        <v/>
      </c>
      <c r="M348" s="204" t="str">
        <f>IF('Dépenses rémunération au réel'!$M348=0,"",'Dépenses rémunération au réel'!$M348)</f>
        <v/>
      </c>
      <c r="N348" s="180"/>
      <c r="O348" s="323" t="str">
        <f t="shared" si="33"/>
        <v/>
      </c>
      <c r="P348" s="323" t="str">
        <f t="shared" si="34"/>
        <v/>
      </c>
      <c r="Q348" s="180"/>
      <c r="R348" s="325"/>
      <c r="S348" s="325"/>
      <c r="T348" s="132" t="str">
        <f t="shared" si="35"/>
        <v/>
      </c>
      <c r="U348" s="342"/>
      <c r="V348" s="182"/>
      <c r="W348" s="709" t="str">
        <f t="shared" si="31"/>
        <v/>
      </c>
      <c r="X348" s="198" t="str">
        <f t="shared" si="36"/>
        <v/>
      </c>
      <c r="Y348" s="710" t="str">
        <f>IF(AND(OR(N348="KO",M348&lt;&gt;""),OR(N348="",O348="",P348="")),Listes!$A$68,IF(AND(M348&lt;T348,V348=""),Listes!$A$70,IF(AND(M348&lt;&gt;"",T348&lt;M348,U348=""),Listes!$A$72,IF(AND(Z348="",OR(N348&lt;&gt;"",O348&lt;&gt;"",P348&lt;&gt;"",Q348&lt;&gt;"",R348&lt;&gt;"",S348&lt;&gt;"")),Listes!$A$73,""))))</f>
        <v/>
      </c>
      <c r="Z348" s="277"/>
      <c r="AA348" s="146">
        <f t="shared" si="32"/>
        <v>0</v>
      </c>
    </row>
    <row r="349" spans="1:27" ht="16.149999999999999" customHeight="1" x14ac:dyDescent="0.25">
      <c r="A349" s="121">
        <v>343</v>
      </c>
      <c r="B349" s="195" t="str">
        <f>IF('Dépenses rémunération au réel'!$B349="","",'Dépenses rémunération au réel'!$B349)</f>
        <v/>
      </c>
      <c r="C349" s="195" t="str">
        <f>IF('Dépenses rémunération au réel'!$C349="","",'Dépenses rémunération au réel'!$C349)</f>
        <v/>
      </c>
      <c r="D349" s="196" t="str">
        <f>IF('Dépenses rémunération au réel'!$D349="","",'Dépenses rémunération au réel'!$D349)</f>
        <v/>
      </c>
      <c r="E349" s="118" t="str">
        <f>IF('Dépenses rémunération au réel'!$E349="","",'Dépenses rémunération au réel'!$E349)</f>
        <v/>
      </c>
      <c r="F349" s="118" t="str">
        <f>IF('Dépenses rémunération au réel'!$F349="","",'Dépenses rémunération au réel'!$F349)</f>
        <v/>
      </c>
      <c r="G349" s="118" t="str">
        <f>IF('Dépenses rémunération au réel'!$G349="","",'Dépenses rémunération au réel'!$G349)</f>
        <v/>
      </c>
      <c r="H349" s="282" t="str">
        <f>IF('Dépenses rémunération au réel'!$H349="","",'Dépenses rémunération au réel'!$H349)</f>
        <v/>
      </c>
      <c r="I349" s="282" t="str">
        <f>IF('Dépenses rémunération au réel'!$I349="","",'Dépenses rémunération au réel'!$I349)</f>
        <v/>
      </c>
      <c r="J349" s="131" t="str">
        <f>IF('Dépenses rémunération au réel'!$J349="","",'Dépenses rémunération au réel'!$J349)</f>
        <v/>
      </c>
      <c r="K349" s="181" t="str">
        <f>IF('Dépenses rémunération au réel'!$K349="","",'Dépenses rémunération au réel'!$K349)</f>
        <v/>
      </c>
      <c r="L349" s="189" t="str">
        <f>IF('Dépenses rémunération au réel'!$L349="","",'Dépenses rémunération au réel'!$L349)</f>
        <v/>
      </c>
      <c r="M349" s="204" t="str">
        <f>IF('Dépenses rémunération au réel'!$M349=0,"",'Dépenses rémunération au réel'!$M349)</f>
        <v/>
      </c>
      <c r="N349" s="180"/>
      <c r="O349" s="323" t="str">
        <f t="shared" si="33"/>
        <v/>
      </c>
      <c r="P349" s="323" t="str">
        <f t="shared" si="34"/>
        <v/>
      </c>
      <c r="Q349" s="180"/>
      <c r="R349" s="325"/>
      <c r="S349" s="325"/>
      <c r="T349" s="132" t="str">
        <f t="shared" si="35"/>
        <v/>
      </c>
      <c r="U349" s="342"/>
      <c r="V349" s="182"/>
      <c r="W349" s="709" t="str">
        <f t="shared" si="31"/>
        <v/>
      </c>
      <c r="X349" s="198" t="str">
        <f t="shared" si="36"/>
        <v/>
      </c>
      <c r="Y349" s="710" t="str">
        <f>IF(AND(OR(N349="KO",M349&lt;&gt;""),OR(N349="",O349="",P349="")),Listes!$A$68,IF(AND(M349&lt;T349,V349=""),Listes!$A$70,IF(AND(M349&lt;&gt;"",T349&lt;M349,U349=""),Listes!$A$72,IF(AND(Z349="",OR(N349&lt;&gt;"",O349&lt;&gt;"",P349&lt;&gt;"",Q349&lt;&gt;"",R349&lt;&gt;"",S349&lt;&gt;"")),Listes!$A$73,""))))</f>
        <v/>
      </c>
      <c r="Z349" s="277"/>
      <c r="AA349" s="146">
        <f t="shared" si="32"/>
        <v>0</v>
      </c>
    </row>
    <row r="350" spans="1:27" ht="16.149999999999999" customHeight="1" x14ac:dyDescent="0.25">
      <c r="A350" s="121">
        <v>344</v>
      </c>
      <c r="B350" s="195" t="str">
        <f>IF('Dépenses rémunération au réel'!$B350="","",'Dépenses rémunération au réel'!$B350)</f>
        <v/>
      </c>
      <c r="C350" s="195" t="str">
        <f>IF('Dépenses rémunération au réel'!$C350="","",'Dépenses rémunération au réel'!$C350)</f>
        <v/>
      </c>
      <c r="D350" s="196" t="str">
        <f>IF('Dépenses rémunération au réel'!$D350="","",'Dépenses rémunération au réel'!$D350)</f>
        <v/>
      </c>
      <c r="E350" s="118" t="str">
        <f>IF('Dépenses rémunération au réel'!$E350="","",'Dépenses rémunération au réel'!$E350)</f>
        <v/>
      </c>
      <c r="F350" s="118" t="str">
        <f>IF('Dépenses rémunération au réel'!$F350="","",'Dépenses rémunération au réel'!$F350)</f>
        <v/>
      </c>
      <c r="G350" s="118" t="str">
        <f>IF('Dépenses rémunération au réel'!$G350="","",'Dépenses rémunération au réel'!$G350)</f>
        <v/>
      </c>
      <c r="H350" s="282" t="str">
        <f>IF('Dépenses rémunération au réel'!$H350="","",'Dépenses rémunération au réel'!$H350)</f>
        <v/>
      </c>
      <c r="I350" s="282" t="str">
        <f>IF('Dépenses rémunération au réel'!$I350="","",'Dépenses rémunération au réel'!$I350)</f>
        <v/>
      </c>
      <c r="J350" s="131" t="str">
        <f>IF('Dépenses rémunération au réel'!$J350="","",'Dépenses rémunération au réel'!$J350)</f>
        <v/>
      </c>
      <c r="K350" s="181" t="str">
        <f>IF('Dépenses rémunération au réel'!$K350="","",'Dépenses rémunération au réel'!$K350)</f>
        <v/>
      </c>
      <c r="L350" s="189" t="str">
        <f>IF('Dépenses rémunération au réel'!$L350="","",'Dépenses rémunération au réel'!$L350)</f>
        <v/>
      </c>
      <c r="M350" s="204" t="str">
        <f>IF('Dépenses rémunération au réel'!$M350=0,"",'Dépenses rémunération au réel'!$M350)</f>
        <v/>
      </c>
      <c r="N350" s="180"/>
      <c r="O350" s="323" t="str">
        <f t="shared" si="33"/>
        <v/>
      </c>
      <c r="P350" s="323" t="str">
        <f t="shared" si="34"/>
        <v/>
      </c>
      <c r="Q350" s="180"/>
      <c r="R350" s="325"/>
      <c r="S350" s="325"/>
      <c r="T350" s="132" t="str">
        <f t="shared" si="35"/>
        <v/>
      </c>
      <c r="U350" s="342"/>
      <c r="V350" s="182"/>
      <c r="W350" s="709" t="str">
        <f t="shared" si="31"/>
        <v/>
      </c>
      <c r="X350" s="198" t="str">
        <f t="shared" si="36"/>
        <v/>
      </c>
      <c r="Y350" s="710" t="str">
        <f>IF(AND(OR(N350="KO",M350&lt;&gt;""),OR(N350="",O350="",P350="")),Listes!$A$68,IF(AND(M350&lt;T350,V350=""),Listes!$A$70,IF(AND(M350&lt;&gt;"",T350&lt;M350,U350=""),Listes!$A$72,IF(AND(Z350="",OR(N350&lt;&gt;"",O350&lt;&gt;"",P350&lt;&gt;"",Q350&lt;&gt;"",R350&lt;&gt;"",S350&lt;&gt;"")),Listes!$A$73,""))))</f>
        <v/>
      </c>
      <c r="Z350" s="277"/>
      <c r="AA350" s="146">
        <f t="shared" si="32"/>
        <v>0</v>
      </c>
    </row>
    <row r="351" spans="1:27" ht="16.149999999999999" customHeight="1" x14ac:dyDescent="0.25">
      <c r="A351" s="121">
        <v>345</v>
      </c>
      <c r="B351" s="195" t="str">
        <f>IF('Dépenses rémunération au réel'!$B351="","",'Dépenses rémunération au réel'!$B351)</f>
        <v/>
      </c>
      <c r="C351" s="195" t="str">
        <f>IF('Dépenses rémunération au réel'!$C351="","",'Dépenses rémunération au réel'!$C351)</f>
        <v/>
      </c>
      <c r="D351" s="196" t="str">
        <f>IF('Dépenses rémunération au réel'!$D351="","",'Dépenses rémunération au réel'!$D351)</f>
        <v/>
      </c>
      <c r="E351" s="118" t="str">
        <f>IF('Dépenses rémunération au réel'!$E351="","",'Dépenses rémunération au réel'!$E351)</f>
        <v/>
      </c>
      <c r="F351" s="118" t="str">
        <f>IF('Dépenses rémunération au réel'!$F351="","",'Dépenses rémunération au réel'!$F351)</f>
        <v/>
      </c>
      <c r="G351" s="118" t="str">
        <f>IF('Dépenses rémunération au réel'!$G351="","",'Dépenses rémunération au réel'!$G351)</f>
        <v/>
      </c>
      <c r="H351" s="282" t="str">
        <f>IF('Dépenses rémunération au réel'!$H351="","",'Dépenses rémunération au réel'!$H351)</f>
        <v/>
      </c>
      <c r="I351" s="282" t="str">
        <f>IF('Dépenses rémunération au réel'!$I351="","",'Dépenses rémunération au réel'!$I351)</f>
        <v/>
      </c>
      <c r="J351" s="131" t="str">
        <f>IF('Dépenses rémunération au réel'!$J351="","",'Dépenses rémunération au réel'!$J351)</f>
        <v/>
      </c>
      <c r="K351" s="181" t="str">
        <f>IF('Dépenses rémunération au réel'!$K351="","",'Dépenses rémunération au réel'!$K351)</f>
        <v/>
      </c>
      <c r="L351" s="189" t="str">
        <f>IF('Dépenses rémunération au réel'!$L351="","",'Dépenses rémunération au réel'!$L351)</f>
        <v/>
      </c>
      <c r="M351" s="204" t="str">
        <f>IF('Dépenses rémunération au réel'!$M351=0,"",'Dépenses rémunération au réel'!$M351)</f>
        <v/>
      </c>
      <c r="N351" s="180"/>
      <c r="O351" s="323" t="str">
        <f t="shared" si="33"/>
        <v/>
      </c>
      <c r="P351" s="323" t="str">
        <f t="shared" si="34"/>
        <v/>
      </c>
      <c r="Q351" s="180"/>
      <c r="R351" s="325"/>
      <c r="S351" s="325"/>
      <c r="T351" s="132" t="str">
        <f t="shared" si="35"/>
        <v/>
      </c>
      <c r="U351" s="342"/>
      <c r="V351" s="182"/>
      <c r="W351" s="709" t="str">
        <f t="shared" si="31"/>
        <v/>
      </c>
      <c r="X351" s="198" t="str">
        <f t="shared" si="36"/>
        <v/>
      </c>
      <c r="Y351" s="710" t="str">
        <f>IF(AND(OR(N351="KO",M351&lt;&gt;""),OR(N351="",O351="",P351="")),Listes!$A$68,IF(AND(M351&lt;T351,V351=""),Listes!$A$70,IF(AND(M351&lt;&gt;"",T351&lt;M351,U351=""),Listes!$A$72,IF(AND(Z351="",OR(N351&lt;&gt;"",O351&lt;&gt;"",P351&lt;&gt;"",Q351&lt;&gt;"",R351&lt;&gt;"",S351&lt;&gt;"")),Listes!$A$73,""))))</f>
        <v/>
      </c>
      <c r="Z351" s="277"/>
      <c r="AA351" s="146">
        <f t="shared" si="32"/>
        <v>0</v>
      </c>
    </row>
    <row r="352" spans="1:27" ht="16.149999999999999" customHeight="1" x14ac:dyDescent="0.25">
      <c r="A352" s="121">
        <v>346</v>
      </c>
      <c r="B352" s="195" t="str">
        <f>IF('Dépenses rémunération au réel'!$B352="","",'Dépenses rémunération au réel'!$B352)</f>
        <v/>
      </c>
      <c r="C352" s="195" t="str">
        <f>IF('Dépenses rémunération au réel'!$C352="","",'Dépenses rémunération au réel'!$C352)</f>
        <v/>
      </c>
      <c r="D352" s="196" t="str">
        <f>IF('Dépenses rémunération au réel'!$D352="","",'Dépenses rémunération au réel'!$D352)</f>
        <v/>
      </c>
      <c r="E352" s="118" t="str">
        <f>IF('Dépenses rémunération au réel'!$E352="","",'Dépenses rémunération au réel'!$E352)</f>
        <v/>
      </c>
      <c r="F352" s="118" t="str">
        <f>IF('Dépenses rémunération au réel'!$F352="","",'Dépenses rémunération au réel'!$F352)</f>
        <v/>
      </c>
      <c r="G352" s="118" t="str">
        <f>IF('Dépenses rémunération au réel'!$G352="","",'Dépenses rémunération au réel'!$G352)</f>
        <v/>
      </c>
      <c r="H352" s="282" t="str">
        <f>IF('Dépenses rémunération au réel'!$H352="","",'Dépenses rémunération au réel'!$H352)</f>
        <v/>
      </c>
      <c r="I352" s="282" t="str">
        <f>IF('Dépenses rémunération au réel'!$I352="","",'Dépenses rémunération au réel'!$I352)</f>
        <v/>
      </c>
      <c r="J352" s="131" t="str">
        <f>IF('Dépenses rémunération au réel'!$J352="","",'Dépenses rémunération au réel'!$J352)</f>
        <v/>
      </c>
      <c r="K352" s="181" t="str">
        <f>IF('Dépenses rémunération au réel'!$K352="","",'Dépenses rémunération au réel'!$K352)</f>
        <v/>
      </c>
      <c r="L352" s="189" t="str">
        <f>IF('Dépenses rémunération au réel'!$L352="","",'Dépenses rémunération au réel'!$L352)</f>
        <v/>
      </c>
      <c r="M352" s="204" t="str">
        <f>IF('Dépenses rémunération au réel'!$M352=0,"",'Dépenses rémunération au réel'!$M352)</f>
        <v/>
      </c>
      <c r="N352" s="180"/>
      <c r="O352" s="323" t="str">
        <f t="shared" si="33"/>
        <v/>
      </c>
      <c r="P352" s="323" t="str">
        <f t="shared" si="34"/>
        <v/>
      </c>
      <c r="Q352" s="180"/>
      <c r="R352" s="325"/>
      <c r="S352" s="325"/>
      <c r="T352" s="132" t="str">
        <f t="shared" si="35"/>
        <v/>
      </c>
      <c r="U352" s="342"/>
      <c r="V352" s="182"/>
      <c r="W352" s="709" t="str">
        <f t="shared" si="31"/>
        <v/>
      </c>
      <c r="X352" s="198" t="str">
        <f t="shared" si="36"/>
        <v/>
      </c>
      <c r="Y352" s="710" t="str">
        <f>IF(AND(OR(N352="KO",M352&lt;&gt;""),OR(N352="",O352="",P352="")),Listes!$A$68,IF(AND(M352&lt;T352,V352=""),Listes!$A$70,IF(AND(M352&lt;&gt;"",T352&lt;M352,U352=""),Listes!$A$72,IF(AND(Z352="",OR(N352&lt;&gt;"",O352&lt;&gt;"",P352&lt;&gt;"",Q352&lt;&gt;"",R352&lt;&gt;"",S352&lt;&gt;"")),Listes!$A$73,""))))</f>
        <v/>
      </c>
      <c r="Z352" s="277"/>
      <c r="AA352" s="146">
        <f t="shared" si="32"/>
        <v>0</v>
      </c>
    </row>
    <row r="353" spans="1:27" ht="16.149999999999999" customHeight="1" x14ac:dyDescent="0.25">
      <c r="A353" s="121">
        <v>347</v>
      </c>
      <c r="B353" s="195" t="str">
        <f>IF('Dépenses rémunération au réel'!$B353="","",'Dépenses rémunération au réel'!$B353)</f>
        <v/>
      </c>
      <c r="C353" s="195" t="str">
        <f>IF('Dépenses rémunération au réel'!$C353="","",'Dépenses rémunération au réel'!$C353)</f>
        <v/>
      </c>
      <c r="D353" s="196" t="str">
        <f>IF('Dépenses rémunération au réel'!$D353="","",'Dépenses rémunération au réel'!$D353)</f>
        <v/>
      </c>
      <c r="E353" s="118" t="str">
        <f>IF('Dépenses rémunération au réel'!$E353="","",'Dépenses rémunération au réel'!$E353)</f>
        <v/>
      </c>
      <c r="F353" s="118" t="str">
        <f>IF('Dépenses rémunération au réel'!$F353="","",'Dépenses rémunération au réel'!$F353)</f>
        <v/>
      </c>
      <c r="G353" s="118" t="str">
        <f>IF('Dépenses rémunération au réel'!$G353="","",'Dépenses rémunération au réel'!$G353)</f>
        <v/>
      </c>
      <c r="H353" s="282" t="str">
        <f>IF('Dépenses rémunération au réel'!$H353="","",'Dépenses rémunération au réel'!$H353)</f>
        <v/>
      </c>
      <c r="I353" s="282" t="str">
        <f>IF('Dépenses rémunération au réel'!$I353="","",'Dépenses rémunération au réel'!$I353)</f>
        <v/>
      </c>
      <c r="J353" s="131" t="str">
        <f>IF('Dépenses rémunération au réel'!$J353="","",'Dépenses rémunération au réel'!$J353)</f>
        <v/>
      </c>
      <c r="K353" s="181" t="str">
        <f>IF('Dépenses rémunération au réel'!$K353="","",'Dépenses rémunération au réel'!$K353)</f>
        <v/>
      </c>
      <c r="L353" s="189" t="str">
        <f>IF('Dépenses rémunération au réel'!$L353="","",'Dépenses rémunération au réel'!$L353)</f>
        <v/>
      </c>
      <c r="M353" s="204" t="str">
        <f>IF('Dépenses rémunération au réel'!$M353=0,"",'Dépenses rémunération au réel'!$M353)</f>
        <v/>
      </c>
      <c r="N353" s="180"/>
      <c r="O353" s="323" t="str">
        <f t="shared" si="33"/>
        <v/>
      </c>
      <c r="P353" s="323" t="str">
        <f t="shared" si="34"/>
        <v/>
      </c>
      <c r="Q353" s="180"/>
      <c r="R353" s="325"/>
      <c r="S353" s="325"/>
      <c r="T353" s="132" t="str">
        <f t="shared" si="35"/>
        <v/>
      </c>
      <c r="U353" s="342"/>
      <c r="V353" s="182"/>
      <c r="W353" s="709" t="str">
        <f t="shared" si="31"/>
        <v/>
      </c>
      <c r="X353" s="198" t="str">
        <f t="shared" si="36"/>
        <v/>
      </c>
      <c r="Y353" s="710" t="str">
        <f>IF(AND(OR(N353="KO",M353&lt;&gt;""),OR(N353="",O353="",P353="")),Listes!$A$68,IF(AND(M353&lt;T353,V353=""),Listes!$A$70,IF(AND(M353&lt;&gt;"",T353&lt;M353,U353=""),Listes!$A$72,IF(AND(Z353="",OR(N353&lt;&gt;"",O353&lt;&gt;"",P353&lt;&gt;"",Q353&lt;&gt;"",R353&lt;&gt;"",S353&lt;&gt;"")),Listes!$A$73,""))))</f>
        <v/>
      </c>
      <c r="Z353" s="277"/>
      <c r="AA353" s="146">
        <f t="shared" si="32"/>
        <v>0</v>
      </c>
    </row>
    <row r="354" spans="1:27" ht="16.149999999999999" customHeight="1" x14ac:dyDescent="0.25">
      <c r="A354" s="121">
        <v>348</v>
      </c>
      <c r="B354" s="195" t="str">
        <f>IF('Dépenses rémunération au réel'!$B354="","",'Dépenses rémunération au réel'!$B354)</f>
        <v/>
      </c>
      <c r="C354" s="195" t="str">
        <f>IF('Dépenses rémunération au réel'!$C354="","",'Dépenses rémunération au réel'!$C354)</f>
        <v/>
      </c>
      <c r="D354" s="196" t="str">
        <f>IF('Dépenses rémunération au réel'!$D354="","",'Dépenses rémunération au réel'!$D354)</f>
        <v/>
      </c>
      <c r="E354" s="118" t="str">
        <f>IF('Dépenses rémunération au réel'!$E354="","",'Dépenses rémunération au réel'!$E354)</f>
        <v/>
      </c>
      <c r="F354" s="118" t="str">
        <f>IF('Dépenses rémunération au réel'!$F354="","",'Dépenses rémunération au réel'!$F354)</f>
        <v/>
      </c>
      <c r="G354" s="118" t="str">
        <f>IF('Dépenses rémunération au réel'!$G354="","",'Dépenses rémunération au réel'!$G354)</f>
        <v/>
      </c>
      <c r="H354" s="282" t="str">
        <f>IF('Dépenses rémunération au réel'!$H354="","",'Dépenses rémunération au réel'!$H354)</f>
        <v/>
      </c>
      <c r="I354" s="282" t="str">
        <f>IF('Dépenses rémunération au réel'!$I354="","",'Dépenses rémunération au réel'!$I354)</f>
        <v/>
      </c>
      <c r="J354" s="131" t="str">
        <f>IF('Dépenses rémunération au réel'!$J354="","",'Dépenses rémunération au réel'!$J354)</f>
        <v/>
      </c>
      <c r="K354" s="181" t="str">
        <f>IF('Dépenses rémunération au réel'!$K354="","",'Dépenses rémunération au réel'!$K354)</f>
        <v/>
      </c>
      <c r="L354" s="189" t="str">
        <f>IF('Dépenses rémunération au réel'!$L354="","",'Dépenses rémunération au réel'!$L354)</f>
        <v/>
      </c>
      <c r="M354" s="204" t="str">
        <f>IF('Dépenses rémunération au réel'!$M354=0,"",'Dépenses rémunération au réel'!$M354)</f>
        <v/>
      </c>
      <c r="N354" s="180"/>
      <c r="O354" s="323" t="str">
        <f t="shared" si="33"/>
        <v/>
      </c>
      <c r="P354" s="323" t="str">
        <f t="shared" si="34"/>
        <v/>
      </c>
      <c r="Q354" s="180"/>
      <c r="R354" s="325"/>
      <c r="S354" s="325"/>
      <c r="T354" s="132" t="str">
        <f t="shared" si="35"/>
        <v/>
      </c>
      <c r="U354" s="342"/>
      <c r="V354" s="182"/>
      <c r="W354" s="709" t="str">
        <f t="shared" si="31"/>
        <v/>
      </c>
      <c r="X354" s="198" t="str">
        <f t="shared" si="36"/>
        <v/>
      </c>
      <c r="Y354" s="710" t="str">
        <f>IF(AND(OR(N354="KO",M354&lt;&gt;""),OR(N354="",O354="",P354="")),Listes!$A$68,IF(AND(M354&lt;T354,V354=""),Listes!$A$70,IF(AND(M354&lt;&gt;"",T354&lt;M354,U354=""),Listes!$A$72,IF(AND(Z354="",OR(N354&lt;&gt;"",O354&lt;&gt;"",P354&lt;&gt;"",Q354&lt;&gt;"",R354&lt;&gt;"",S354&lt;&gt;"")),Listes!$A$73,""))))</f>
        <v/>
      </c>
      <c r="Z354" s="277"/>
      <c r="AA354" s="146">
        <f t="shared" si="32"/>
        <v>0</v>
      </c>
    </row>
    <row r="355" spans="1:27" ht="16.149999999999999" customHeight="1" x14ac:dyDescent="0.25">
      <c r="A355" s="121">
        <v>349</v>
      </c>
      <c r="B355" s="195" t="str">
        <f>IF('Dépenses rémunération au réel'!$B355="","",'Dépenses rémunération au réel'!$B355)</f>
        <v/>
      </c>
      <c r="C355" s="195" t="str">
        <f>IF('Dépenses rémunération au réel'!$C355="","",'Dépenses rémunération au réel'!$C355)</f>
        <v/>
      </c>
      <c r="D355" s="196" t="str">
        <f>IF('Dépenses rémunération au réel'!$D355="","",'Dépenses rémunération au réel'!$D355)</f>
        <v/>
      </c>
      <c r="E355" s="118" t="str">
        <f>IF('Dépenses rémunération au réel'!$E355="","",'Dépenses rémunération au réel'!$E355)</f>
        <v/>
      </c>
      <c r="F355" s="118" t="str">
        <f>IF('Dépenses rémunération au réel'!$F355="","",'Dépenses rémunération au réel'!$F355)</f>
        <v/>
      </c>
      <c r="G355" s="118" t="str">
        <f>IF('Dépenses rémunération au réel'!$G355="","",'Dépenses rémunération au réel'!$G355)</f>
        <v/>
      </c>
      <c r="H355" s="282" t="str">
        <f>IF('Dépenses rémunération au réel'!$H355="","",'Dépenses rémunération au réel'!$H355)</f>
        <v/>
      </c>
      <c r="I355" s="282" t="str">
        <f>IF('Dépenses rémunération au réel'!$I355="","",'Dépenses rémunération au réel'!$I355)</f>
        <v/>
      </c>
      <c r="J355" s="131" t="str">
        <f>IF('Dépenses rémunération au réel'!$J355="","",'Dépenses rémunération au réel'!$J355)</f>
        <v/>
      </c>
      <c r="K355" s="181" t="str">
        <f>IF('Dépenses rémunération au réel'!$K355="","",'Dépenses rémunération au réel'!$K355)</f>
        <v/>
      </c>
      <c r="L355" s="189" t="str">
        <f>IF('Dépenses rémunération au réel'!$L355="","",'Dépenses rémunération au réel'!$L355)</f>
        <v/>
      </c>
      <c r="M355" s="204" t="str">
        <f>IF('Dépenses rémunération au réel'!$M355=0,"",'Dépenses rémunération au réel'!$M355)</f>
        <v/>
      </c>
      <c r="N355" s="180"/>
      <c r="O355" s="323" t="str">
        <f t="shared" si="33"/>
        <v/>
      </c>
      <c r="P355" s="323" t="str">
        <f t="shared" si="34"/>
        <v/>
      </c>
      <c r="Q355" s="180"/>
      <c r="R355" s="325"/>
      <c r="S355" s="325"/>
      <c r="T355" s="132" t="str">
        <f t="shared" si="35"/>
        <v/>
      </c>
      <c r="U355" s="342"/>
      <c r="V355" s="182"/>
      <c r="W355" s="709" t="str">
        <f t="shared" si="31"/>
        <v/>
      </c>
      <c r="X355" s="198" t="str">
        <f t="shared" si="36"/>
        <v/>
      </c>
      <c r="Y355" s="710" t="str">
        <f>IF(AND(OR(N355="KO",M355&lt;&gt;""),OR(N355="",O355="",P355="")),Listes!$A$68,IF(AND(M355&lt;T355,V355=""),Listes!$A$70,IF(AND(M355&lt;&gt;"",T355&lt;M355,U355=""),Listes!$A$72,IF(AND(Z355="",OR(N355&lt;&gt;"",O355&lt;&gt;"",P355&lt;&gt;"",Q355&lt;&gt;"",R355&lt;&gt;"",S355&lt;&gt;"")),Listes!$A$73,""))))</f>
        <v/>
      </c>
      <c r="Z355" s="277"/>
      <c r="AA355" s="146">
        <f t="shared" si="32"/>
        <v>0</v>
      </c>
    </row>
    <row r="356" spans="1:27" ht="16.149999999999999" customHeight="1" x14ac:dyDescent="0.25">
      <c r="A356" s="121">
        <v>350</v>
      </c>
      <c r="B356" s="195" t="str">
        <f>IF('Dépenses rémunération au réel'!$B356="","",'Dépenses rémunération au réel'!$B356)</f>
        <v/>
      </c>
      <c r="C356" s="195" t="str">
        <f>IF('Dépenses rémunération au réel'!$C356="","",'Dépenses rémunération au réel'!$C356)</f>
        <v/>
      </c>
      <c r="D356" s="196" t="str">
        <f>IF('Dépenses rémunération au réel'!$D356="","",'Dépenses rémunération au réel'!$D356)</f>
        <v/>
      </c>
      <c r="E356" s="118" t="str">
        <f>IF('Dépenses rémunération au réel'!$E356="","",'Dépenses rémunération au réel'!$E356)</f>
        <v/>
      </c>
      <c r="F356" s="118" t="str">
        <f>IF('Dépenses rémunération au réel'!$F356="","",'Dépenses rémunération au réel'!$F356)</f>
        <v/>
      </c>
      <c r="G356" s="118" t="str">
        <f>IF('Dépenses rémunération au réel'!$G356="","",'Dépenses rémunération au réel'!$G356)</f>
        <v/>
      </c>
      <c r="H356" s="282" t="str">
        <f>IF('Dépenses rémunération au réel'!$H356="","",'Dépenses rémunération au réel'!$H356)</f>
        <v/>
      </c>
      <c r="I356" s="282" t="str">
        <f>IF('Dépenses rémunération au réel'!$I356="","",'Dépenses rémunération au réel'!$I356)</f>
        <v/>
      </c>
      <c r="J356" s="131" t="str">
        <f>IF('Dépenses rémunération au réel'!$J356="","",'Dépenses rémunération au réel'!$J356)</f>
        <v/>
      </c>
      <c r="K356" s="181" t="str">
        <f>IF('Dépenses rémunération au réel'!$K356="","",'Dépenses rémunération au réel'!$K356)</f>
        <v/>
      </c>
      <c r="L356" s="189" t="str">
        <f>IF('Dépenses rémunération au réel'!$L356="","",'Dépenses rémunération au réel'!$L356)</f>
        <v/>
      </c>
      <c r="M356" s="204" t="str">
        <f>IF('Dépenses rémunération au réel'!$M356=0,"",'Dépenses rémunération au réel'!$M356)</f>
        <v/>
      </c>
      <c r="N356" s="180"/>
      <c r="O356" s="323" t="str">
        <f t="shared" si="33"/>
        <v/>
      </c>
      <c r="P356" s="323" t="str">
        <f t="shared" si="34"/>
        <v/>
      </c>
      <c r="Q356" s="180"/>
      <c r="R356" s="325"/>
      <c r="S356" s="325"/>
      <c r="T356" s="132" t="str">
        <f t="shared" si="35"/>
        <v/>
      </c>
      <c r="U356" s="342"/>
      <c r="V356" s="182"/>
      <c r="W356" s="709" t="str">
        <f t="shared" si="31"/>
        <v/>
      </c>
      <c r="X356" s="198" t="str">
        <f t="shared" si="36"/>
        <v/>
      </c>
      <c r="Y356" s="710" t="str">
        <f>IF(AND(OR(N356="KO",M356&lt;&gt;""),OR(N356="",O356="",P356="")),Listes!$A$68,IF(AND(M356&lt;T356,V356=""),Listes!$A$70,IF(AND(M356&lt;&gt;"",T356&lt;M356,U356=""),Listes!$A$72,IF(AND(Z356="",OR(N356&lt;&gt;"",O356&lt;&gt;"",P356&lt;&gt;"",Q356&lt;&gt;"",R356&lt;&gt;"",S356&lt;&gt;"")),Listes!$A$73,""))))</f>
        <v/>
      </c>
      <c r="Z356" s="277"/>
      <c r="AA356" s="146">
        <f t="shared" si="32"/>
        <v>0</v>
      </c>
    </row>
    <row r="357" spans="1:27" ht="16.149999999999999" customHeight="1" x14ac:dyDescent="0.25">
      <c r="A357" s="121">
        <v>351</v>
      </c>
      <c r="B357" s="195" t="str">
        <f>IF('Dépenses rémunération au réel'!$B357="","",'Dépenses rémunération au réel'!$B357)</f>
        <v/>
      </c>
      <c r="C357" s="195" t="str">
        <f>IF('Dépenses rémunération au réel'!$C357="","",'Dépenses rémunération au réel'!$C357)</f>
        <v/>
      </c>
      <c r="D357" s="196" t="str">
        <f>IF('Dépenses rémunération au réel'!$D357="","",'Dépenses rémunération au réel'!$D357)</f>
        <v/>
      </c>
      <c r="E357" s="118" t="str">
        <f>IF('Dépenses rémunération au réel'!$E357="","",'Dépenses rémunération au réel'!$E357)</f>
        <v/>
      </c>
      <c r="F357" s="118" t="str">
        <f>IF('Dépenses rémunération au réel'!$F357="","",'Dépenses rémunération au réel'!$F357)</f>
        <v/>
      </c>
      <c r="G357" s="118" t="str">
        <f>IF('Dépenses rémunération au réel'!$G357="","",'Dépenses rémunération au réel'!$G357)</f>
        <v/>
      </c>
      <c r="H357" s="282" t="str">
        <f>IF('Dépenses rémunération au réel'!$H357="","",'Dépenses rémunération au réel'!$H357)</f>
        <v/>
      </c>
      <c r="I357" s="282" t="str">
        <f>IF('Dépenses rémunération au réel'!$I357="","",'Dépenses rémunération au réel'!$I357)</f>
        <v/>
      </c>
      <c r="J357" s="131" t="str">
        <f>IF('Dépenses rémunération au réel'!$J357="","",'Dépenses rémunération au réel'!$J357)</f>
        <v/>
      </c>
      <c r="K357" s="181" t="str">
        <f>IF('Dépenses rémunération au réel'!$K357="","",'Dépenses rémunération au réel'!$K357)</f>
        <v/>
      </c>
      <c r="L357" s="189" t="str">
        <f>IF('Dépenses rémunération au réel'!$L357="","",'Dépenses rémunération au réel'!$L357)</f>
        <v/>
      </c>
      <c r="M357" s="204" t="str">
        <f>IF('Dépenses rémunération au réel'!$M357=0,"",'Dépenses rémunération au réel'!$M357)</f>
        <v/>
      </c>
      <c r="N357" s="180"/>
      <c r="O357" s="323" t="str">
        <f t="shared" si="33"/>
        <v/>
      </c>
      <c r="P357" s="323" t="str">
        <f t="shared" si="34"/>
        <v/>
      </c>
      <c r="Q357" s="180"/>
      <c r="R357" s="325"/>
      <c r="S357" s="325"/>
      <c r="T357" s="132" t="str">
        <f t="shared" si="35"/>
        <v/>
      </c>
      <c r="U357" s="342"/>
      <c r="V357" s="182"/>
      <c r="W357" s="709" t="str">
        <f t="shared" si="31"/>
        <v/>
      </c>
      <c r="X357" s="198" t="str">
        <f t="shared" si="36"/>
        <v/>
      </c>
      <c r="Y357" s="710" t="str">
        <f>IF(AND(OR(N357="KO",M357&lt;&gt;""),OR(N357="",O357="",P357="")),Listes!$A$68,IF(AND(M357&lt;T357,V357=""),Listes!$A$70,IF(AND(M357&lt;&gt;"",T357&lt;M357,U357=""),Listes!$A$72,IF(AND(Z357="",OR(N357&lt;&gt;"",O357&lt;&gt;"",P357&lt;&gt;"",Q357&lt;&gt;"",R357&lt;&gt;"",S357&lt;&gt;"")),Listes!$A$73,""))))</f>
        <v/>
      </c>
      <c r="Z357" s="277"/>
      <c r="AA357" s="146">
        <f t="shared" si="32"/>
        <v>0</v>
      </c>
    </row>
    <row r="358" spans="1:27" ht="16.149999999999999" customHeight="1" x14ac:dyDescent="0.25">
      <c r="A358" s="121">
        <v>352</v>
      </c>
      <c r="B358" s="195" t="str">
        <f>IF('Dépenses rémunération au réel'!$B358="","",'Dépenses rémunération au réel'!$B358)</f>
        <v/>
      </c>
      <c r="C358" s="195" t="str">
        <f>IF('Dépenses rémunération au réel'!$C358="","",'Dépenses rémunération au réel'!$C358)</f>
        <v/>
      </c>
      <c r="D358" s="196" t="str">
        <f>IF('Dépenses rémunération au réel'!$D358="","",'Dépenses rémunération au réel'!$D358)</f>
        <v/>
      </c>
      <c r="E358" s="118" t="str">
        <f>IF('Dépenses rémunération au réel'!$E358="","",'Dépenses rémunération au réel'!$E358)</f>
        <v/>
      </c>
      <c r="F358" s="118" t="str">
        <f>IF('Dépenses rémunération au réel'!$F358="","",'Dépenses rémunération au réel'!$F358)</f>
        <v/>
      </c>
      <c r="G358" s="118" t="str">
        <f>IF('Dépenses rémunération au réel'!$G358="","",'Dépenses rémunération au réel'!$G358)</f>
        <v/>
      </c>
      <c r="H358" s="282" t="str">
        <f>IF('Dépenses rémunération au réel'!$H358="","",'Dépenses rémunération au réel'!$H358)</f>
        <v/>
      </c>
      <c r="I358" s="282" t="str">
        <f>IF('Dépenses rémunération au réel'!$I358="","",'Dépenses rémunération au réel'!$I358)</f>
        <v/>
      </c>
      <c r="J358" s="131" t="str">
        <f>IF('Dépenses rémunération au réel'!$J358="","",'Dépenses rémunération au réel'!$J358)</f>
        <v/>
      </c>
      <c r="K358" s="181" t="str">
        <f>IF('Dépenses rémunération au réel'!$K358="","",'Dépenses rémunération au réel'!$K358)</f>
        <v/>
      </c>
      <c r="L358" s="189" t="str">
        <f>IF('Dépenses rémunération au réel'!$L358="","",'Dépenses rémunération au réel'!$L358)</f>
        <v/>
      </c>
      <c r="M358" s="204" t="str">
        <f>IF('Dépenses rémunération au réel'!$M358=0,"",'Dépenses rémunération au réel'!$M358)</f>
        <v/>
      </c>
      <c r="N358" s="180"/>
      <c r="O358" s="323" t="str">
        <f t="shared" si="33"/>
        <v/>
      </c>
      <c r="P358" s="323" t="str">
        <f t="shared" si="34"/>
        <v/>
      </c>
      <c r="Q358" s="180"/>
      <c r="R358" s="325"/>
      <c r="S358" s="325"/>
      <c r="T358" s="132" t="str">
        <f t="shared" si="35"/>
        <v/>
      </c>
      <c r="U358" s="342"/>
      <c r="V358" s="182"/>
      <c r="W358" s="709" t="str">
        <f t="shared" si="31"/>
        <v/>
      </c>
      <c r="X358" s="198" t="str">
        <f t="shared" si="36"/>
        <v/>
      </c>
      <c r="Y358" s="710" t="str">
        <f>IF(AND(OR(N358="KO",M358&lt;&gt;""),OR(N358="",O358="",P358="")),Listes!$A$68,IF(AND(M358&lt;T358,V358=""),Listes!$A$70,IF(AND(M358&lt;&gt;"",T358&lt;M358,U358=""),Listes!$A$72,IF(AND(Z358="",OR(N358&lt;&gt;"",O358&lt;&gt;"",P358&lt;&gt;"",Q358&lt;&gt;"",R358&lt;&gt;"",S358&lt;&gt;"")),Listes!$A$73,""))))</f>
        <v/>
      </c>
      <c r="Z358" s="277"/>
      <c r="AA358" s="146">
        <f t="shared" si="32"/>
        <v>0</v>
      </c>
    </row>
    <row r="359" spans="1:27" ht="16.149999999999999" customHeight="1" x14ac:dyDescent="0.25">
      <c r="A359" s="121">
        <v>353</v>
      </c>
      <c r="B359" s="195" t="str">
        <f>IF('Dépenses rémunération au réel'!$B359="","",'Dépenses rémunération au réel'!$B359)</f>
        <v/>
      </c>
      <c r="C359" s="195" t="str">
        <f>IF('Dépenses rémunération au réel'!$C359="","",'Dépenses rémunération au réel'!$C359)</f>
        <v/>
      </c>
      <c r="D359" s="196" t="str">
        <f>IF('Dépenses rémunération au réel'!$D359="","",'Dépenses rémunération au réel'!$D359)</f>
        <v/>
      </c>
      <c r="E359" s="118" t="str">
        <f>IF('Dépenses rémunération au réel'!$E359="","",'Dépenses rémunération au réel'!$E359)</f>
        <v/>
      </c>
      <c r="F359" s="118" t="str">
        <f>IF('Dépenses rémunération au réel'!$F359="","",'Dépenses rémunération au réel'!$F359)</f>
        <v/>
      </c>
      <c r="G359" s="118" t="str">
        <f>IF('Dépenses rémunération au réel'!$G359="","",'Dépenses rémunération au réel'!$G359)</f>
        <v/>
      </c>
      <c r="H359" s="282" t="str">
        <f>IF('Dépenses rémunération au réel'!$H359="","",'Dépenses rémunération au réel'!$H359)</f>
        <v/>
      </c>
      <c r="I359" s="282" t="str">
        <f>IF('Dépenses rémunération au réel'!$I359="","",'Dépenses rémunération au réel'!$I359)</f>
        <v/>
      </c>
      <c r="J359" s="131" t="str">
        <f>IF('Dépenses rémunération au réel'!$J359="","",'Dépenses rémunération au réel'!$J359)</f>
        <v/>
      </c>
      <c r="K359" s="181" t="str">
        <f>IF('Dépenses rémunération au réel'!$K359="","",'Dépenses rémunération au réel'!$K359)</f>
        <v/>
      </c>
      <c r="L359" s="189" t="str">
        <f>IF('Dépenses rémunération au réel'!$L359="","",'Dépenses rémunération au réel'!$L359)</f>
        <v/>
      </c>
      <c r="M359" s="204" t="str">
        <f>IF('Dépenses rémunération au réel'!$M359=0,"",'Dépenses rémunération au réel'!$M359)</f>
        <v/>
      </c>
      <c r="N359" s="180"/>
      <c r="O359" s="323" t="str">
        <f t="shared" si="33"/>
        <v/>
      </c>
      <c r="P359" s="323" t="str">
        <f t="shared" si="34"/>
        <v/>
      </c>
      <c r="Q359" s="180"/>
      <c r="R359" s="325"/>
      <c r="S359" s="325"/>
      <c r="T359" s="132" t="str">
        <f t="shared" si="35"/>
        <v/>
      </c>
      <c r="U359" s="342"/>
      <c r="V359" s="182"/>
      <c r="W359" s="709" t="str">
        <f t="shared" si="31"/>
        <v/>
      </c>
      <c r="X359" s="198" t="str">
        <f t="shared" si="36"/>
        <v/>
      </c>
      <c r="Y359" s="710" t="str">
        <f>IF(AND(OR(N359="KO",M359&lt;&gt;""),OR(N359="",O359="",P359="")),Listes!$A$68,IF(AND(M359&lt;T359,V359=""),Listes!$A$70,IF(AND(M359&lt;&gt;"",T359&lt;M359,U359=""),Listes!$A$72,IF(AND(Z359="",OR(N359&lt;&gt;"",O359&lt;&gt;"",P359&lt;&gt;"",Q359&lt;&gt;"",R359&lt;&gt;"",S359&lt;&gt;"")),Listes!$A$73,""))))</f>
        <v/>
      </c>
      <c r="Z359" s="277"/>
      <c r="AA359" s="146">
        <f t="shared" si="32"/>
        <v>0</v>
      </c>
    </row>
    <row r="360" spans="1:27" ht="16.149999999999999" customHeight="1" x14ac:dyDescent="0.25">
      <c r="A360" s="121">
        <v>354</v>
      </c>
      <c r="B360" s="195" t="str">
        <f>IF('Dépenses rémunération au réel'!$B360="","",'Dépenses rémunération au réel'!$B360)</f>
        <v/>
      </c>
      <c r="C360" s="195" t="str">
        <f>IF('Dépenses rémunération au réel'!$C360="","",'Dépenses rémunération au réel'!$C360)</f>
        <v/>
      </c>
      <c r="D360" s="196" t="str">
        <f>IF('Dépenses rémunération au réel'!$D360="","",'Dépenses rémunération au réel'!$D360)</f>
        <v/>
      </c>
      <c r="E360" s="118" t="str">
        <f>IF('Dépenses rémunération au réel'!$E360="","",'Dépenses rémunération au réel'!$E360)</f>
        <v/>
      </c>
      <c r="F360" s="118" t="str">
        <f>IF('Dépenses rémunération au réel'!$F360="","",'Dépenses rémunération au réel'!$F360)</f>
        <v/>
      </c>
      <c r="G360" s="118" t="str">
        <f>IF('Dépenses rémunération au réel'!$G360="","",'Dépenses rémunération au réel'!$G360)</f>
        <v/>
      </c>
      <c r="H360" s="282" t="str">
        <f>IF('Dépenses rémunération au réel'!$H360="","",'Dépenses rémunération au réel'!$H360)</f>
        <v/>
      </c>
      <c r="I360" s="282" t="str">
        <f>IF('Dépenses rémunération au réel'!$I360="","",'Dépenses rémunération au réel'!$I360)</f>
        <v/>
      </c>
      <c r="J360" s="131" t="str">
        <f>IF('Dépenses rémunération au réel'!$J360="","",'Dépenses rémunération au réel'!$J360)</f>
        <v/>
      </c>
      <c r="K360" s="181" t="str">
        <f>IF('Dépenses rémunération au réel'!$K360="","",'Dépenses rémunération au réel'!$K360)</f>
        <v/>
      </c>
      <c r="L360" s="189" t="str">
        <f>IF('Dépenses rémunération au réel'!$L360="","",'Dépenses rémunération au réel'!$L360)</f>
        <v/>
      </c>
      <c r="M360" s="204" t="str">
        <f>IF('Dépenses rémunération au réel'!$M360=0,"",'Dépenses rémunération au réel'!$M360)</f>
        <v/>
      </c>
      <c r="N360" s="180"/>
      <c r="O360" s="323" t="str">
        <f t="shared" si="33"/>
        <v/>
      </c>
      <c r="P360" s="323" t="str">
        <f t="shared" si="34"/>
        <v/>
      </c>
      <c r="Q360" s="180"/>
      <c r="R360" s="325"/>
      <c r="S360" s="325"/>
      <c r="T360" s="132" t="str">
        <f t="shared" si="35"/>
        <v/>
      </c>
      <c r="U360" s="342"/>
      <c r="V360" s="182"/>
      <c r="W360" s="709" t="str">
        <f t="shared" si="31"/>
        <v/>
      </c>
      <c r="X360" s="198" t="str">
        <f t="shared" si="36"/>
        <v/>
      </c>
      <c r="Y360" s="710" t="str">
        <f>IF(AND(OR(N360="KO",M360&lt;&gt;""),OR(N360="",O360="",P360="")),Listes!$A$68,IF(AND(M360&lt;T360,V360=""),Listes!$A$70,IF(AND(M360&lt;&gt;"",T360&lt;M360,U360=""),Listes!$A$72,IF(AND(Z360="",OR(N360&lt;&gt;"",O360&lt;&gt;"",P360&lt;&gt;"",Q360&lt;&gt;"",R360&lt;&gt;"",S360&lt;&gt;"")),Listes!$A$73,""))))</f>
        <v/>
      </c>
      <c r="Z360" s="277"/>
      <c r="AA360" s="146">
        <f t="shared" si="32"/>
        <v>0</v>
      </c>
    </row>
    <row r="361" spans="1:27" ht="16.149999999999999" customHeight="1" x14ac:dyDescent="0.25">
      <c r="A361" s="121">
        <v>355</v>
      </c>
      <c r="B361" s="195" t="str">
        <f>IF('Dépenses rémunération au réel'!$B361="","",'Dépenses rémunération au réel'!$B361)</f>
        <v/>
      </c>
      <c r="C361" s="195" t="str">
        <f>IF('Dépenses rémunération au réel'!$C361="","",'Dépenses rémunération au réel'!$C361)</f>
        <v/>
      </c>
      <c r="D361" s="196" t="str">
        <f>IF('Dépenses rémunération au réel'!$D361="","",'Dépenses rémunération au réel'!$D361)</f>
        <v/>
      </c>
      <c r="E361" s="118" t="str">
        <f>IF('Dépenses rémunération au réel'!$E361="","",'Dépenses rémunération au réel'!$E361)</f>
        <v/>
      </c>
      <c r="F361" s="118" t="str">
        <f>IF('Dépenses rémunération au réel'!$F361="","",'Dépenses rémunération au réel'!$F361)</f>
        <v/>
      </c>
      <c r="G361" s="118" t="str">
        <f>IF('Dépenses rémunération au réel'!$G361="","",'Dépenses rémunération au réel'!$G361)</f>
        <v/>
      </c>
      <c r="H361" s="282" t="str">
        <f>IF('Dépenses rémunération au réel'!$H361="","",'Dépenses rémunération au réel'!$H361)</f>
        <v/>
      </c>
      <c r="I361" s="282" t="str">
        <f>IF('Dépenses rémunération au réel'!$I361="","",'Dépenses rémunération au réel'!$I361)</f>
        <v/>
      </c>
      <c r="J361" s="131" t="str">
        <f>IF('Dépenses rémunération au réel'!$J361="","",'Dépenses rémunération au réel'!$J361)</f>
        <v/>
      </c>
      <c r="K361" s="181" t="str">
        <f>IF('Dépenses rémunération au réel'!$K361="","",'Dépenses rémunération au réel'!$K361)</f>
        <v/>
      </c>
      <c r="L361" s="189" t="str">
        <f>IF('Dépenses rémunération au réel'!$L361="","",'Dépenses rémunération au réel'!$L361)</f>
        <v/>
      </c>
      <c r="M361" s="204" t="str">
        <f>IF('Dépenses rémunération au réel'!$M361=0,"",'Dépenses rémunération au réel'!$M361)</f>
        <v/>
      </c>
      <c r="N361" s="180"/>
      <c r="O361" s="323" t="str">
        <f t="shared" si="33"/>
        <v/>
      </c>
      <c r="P361" s="323" t="str">
        <f t="shared" si="34"/>
        <v/>
      </c>
      <c r="Q361" s="180"/>
      <c r="R361" s="325"/>
      <c r="S361" s="325"/>
      <c r="T361" s="132" t="str">
        <f t="shared" si="35"/>
        <v/>
      </c>
      <c r="U361" s="342"/>
      <c r="V361" s="182"/>
      <c r="W361" s="709" t="str">
        <f t="shared" si="31"/>
        <v/>
      </c>
      <c r="X361" s="198" t="str">
        <f t="shared" si="36"/>
        <v/>
      </c>
      <c r="Y361" s="710" t="str">
        <f>IF(AND(OR(N361="KO",M361&lt;&gt;""),OR(N361="",O361="",P361="")),Listes!$A$68,IF(AND(M361&lt;T361,V361=""),Listes!$A$70,IF(AND(M361&lt;&gt;"",T361&lt;M361,U361=""),Listes!$A$72,IF(AND(Z361="",OR(N361&lt;&gt;"",O361&lt;&gt;"",P361&lt;&gt;"",Q361&lt;&gt;"",R361&lt;&gt;"",S361&lt;&gt;"")),Listes!$A$73,""))))</f>
        <v/>
      </c>
      <c r="Z361" s="277"/>
      <c r="AA361" s="146">
        <f t="shared" si="32"/>
        <v>0</v>
      </c>
    </row>
    <row r="362" spans="1:27" ht="16.149999999999999" customHeight="1" x14ac:dyDescent="0.25">
      <c r="A362" s="121">
        <v>356</v>
      </c>
      <c r="B362" s="195" t="str">
        <f>IF('Dépenses rémunération au réel'!$B362="","",'Dépenses rémunération au réel'!$B362)</f>
        <v/>
      </c>
      <c r="C362" s="195" t="str">
        <f>IF('Dépenses rémunération au réel'!$C362="","",'Dépenses rémunération au réel'!$C362)</f>
        <v/>
      </c>
      <c r="D362" s="196" t="str">
        <f>IF('Dépenses rémunération au réel'!$D362="","",'Dépenses rémunération au réel'!$D362)</f>
        <v/>
      </c>
      <c r="E362" s="118" t="str">
        <f>IF('Dépenses rémunération au réel'!$E362="","",'Dépenses rémunération au réel'!$E362)</f>
        <v/>
      </c>
      <c r="F362" s="118" t="str">
        <f>IF('Dépenses rémunération au réel'!$F362="","",'Dépenses rémunération au réel'!$F362)</f>
        <v/>
      </c>
      <c r="G362" s="118" t="str">
        <f>IF('Dépenses rémunération au réel'!$G362="","",'Dépenses rémunération au réel'!$G362)</f>
        <v/>
      </c>
      <c r="H362" s="282" t="str">
        <f>IF('Dépenses rémunération au réel'!$H362="","",'Dépenses rémunération au réel'!$H362)</f>
        <v/>
      </c>
      <c r="I362" s="282" t="str">
        <f>IF('Dépenses rémunération au réel'!$I362="","",'Dépenses rémunération au réel'!$I362)</f>
        <v/>
      </c>
      <c r="J362" s="131" t="str">
        <f>IF('Dépenses rémunération au réel'!$J362="","",'Dépenses rémunération au réel'!$J362)</f>
        <v/>
      </c>
      <c r="K362" s="181" t="str">
        <f>IF('Dépenses rémunération au réel'!$K362="","",'Dépenses rémunération au réel'!$K362)</f>
        <v/>
      </c>
      <c r="L362" s="189" t="str">
        <f>IF('Dépenses rémunération au réel'!$L362="","",'Dépenses rémunération au réel'!$L362)</f>
        <v/>
      </c>
      <c r="M362" s="204" t="str">
        <f>IF('Dépenses rémunération au réel'!$M362=0,"",'Dépenses rémunération au réel'!$M362)</f>
        <v/>
      </c>
      <c r="N362" s="180"/>
      <c r="O362" s="323" t="str">
        <f t="shared" si="33"/>
        <v/>
      </c>
      <c r="P362" s="323" t="str">
        <f t="shared" si="34"/>
        <v/>
      </c>
      <c r="Q362" s="180"/>
      <c r="R362" s="325"/>
      <c r="S362" s="325"/>
      <c r="T362" s="132" t="str">
        <f t="shared" si="35"/>
        <v/>
      </c>
      <c r="U362" s="342"/>
      <c r="V362" s="182"/>
      <c r="W362" s="709" t="str">
        <f t="shared" si="31"/>
        <v/>
      </c>
      <c r="X362" s="198" t="str">
        <f t="shared" si="36"/>
        <v/>
      </c>
      <c r="Y362" s="710" t="str">
        <f>IF(AND(OR(N362="KO",M362&lt;&gt;""),OR(N362="",O362="",P362="")),Listes!$A$68,IF(AND(M362&lt;T362,V362=""),Listes!$A$70,IF(AND(M362&lt;&gt;"",T362&lt;M362,U362=""),Listes!$A$72,IF(AND(Z362="",OR(N362&lt;&gt;"",O362&lt;&gt;"",P362&lt;&gt;"",Q362&lt;&gt;"",R362&lt;&gt;"",S362&lt;&gt;"")),Listes!$A$73,""))))</f>
        <v/>
      </c>
      <c r="Z362" s="277"/>
      <c r="AA362" s="146">
        <f t="shared" si="32"/>
        <v>0</v>
      </c>
    </row>
    <row r="363" spans="1:27" ht="16.149999999999999" customHeight="1" x14ac:dyDescent="0.25">
      <c r="A363" s="121">
        <v>357</v>
      </c>
      <c r="B363" s="195" t="str">
        <f>IF('Dépenses rémunération au réel'!$B363="","",'Dépenses rémunération au réel'!$B363)</f>
        <v/>
      </c>
      <c r="C363" s="195" t="str">
        <f>IF('Dépenses rémunération au réel'!$C363="","",'Dépenses rémunération au réel'!$C363)</f>
        <v/>
      </c>
      <c r="D363" s="196" t="str">
        <f>IF('Dépenses rémunération au réel'!$D363="","",'Dépenses rémunération au réel'!$D363)</f>
        <v/>
      </c>
      <c r="E363" s="118" t="str">
        <f>IF('Dépenses rémunération au réel'!$E363="","",'Dépenses rémunération au réel'!$E363)</f>
        <v/>
      </c>
      <c r="F363" s="118" t="str">
        <f>IF('Dépenses rémunération au réel'!$F363="","",'Dépenses rémunération au réel'!$F363)</f>
        <v/>
      </c>
      <c r="G363" s="118" t="str">
        <f>IF('Dépenses rémunération au réel'!$G363="","",'Dépenses rémunération au réel'!$G363)</f>
        <v/>
      </c>
      <c r="H363" s="282" t="str">
        <f>IF('Dépenses rémunération au réel'!$H363="","",'Dépenses rémunération au réel'!$H363)</f>
        <v/>
      </c>
      <c r="I363" s="282" t="str">
        <f>IF('Dépenses rémunération au réel'!$I363="","",'Dépenses rémunération au réel'!$I363)</f>
        <v/>
      </c>
      <c r="J363" s="131" t="str">
        <f>IF('Dépenses rémunération au réel'!$J363="","",'Dépenses rémunération au réel'!$J363)</f>
        <v/>
      </c>
      <c r="K363" s="181" t="str">
        <f>IF('Dépenses rémunération au réel'!$K363="","",'Dépenses rémunération au réel'!$K363)</f>
        <v/>
      </c>
      <c r="L363" s="189" t="str">
        <f>IF('Dépenses rémunération au réel'!$L363="","",'Dépenses rémunération au réel'!$L363)</f>
        <v/>
      </c>
      <c r="M363" s="204" t="str">
        <f>IF('Dépenses rémunération au réel'!$M363=0,"",'Dépenses rémunération au réel'!$M363)</f>
        <v/>
      </c>
      <c r="N363" s="180"/>
      <c r="O363" s="323" t="str">
        <f t="shared" si="33"/>
        <v/>
      </c>
      <c r="P363" s="323" t="str">
        <f t="shared" si="34"/>
        <v/>
      </c>
      <c r="Q363" s="180"/>
      <c r="R363" s="325"/>
      <c r="S363" s="325"/>
      <c r="T363" s="132" t="str">
        <f t="shared" si="35"/>
        <v/>
      </c>
      <c r="U363" s="342"/>
      <c r="V363" s="182"/>
      <c r="W363" s="709" t="str">
        <f t="shared" si="31"/>
        <v/>
      </c>
      <c r="X363" s="198" t="str">
        <f t="shared" si="36"/>
        <v/>
      </c>
      <c r="Y363" s="710" t="str">
        <f>IF(AND(OR(N363="KO",M363&lt;&gt;""),OR(N363="",O363="",P363="")),Listes!$A$68,IF(AND(M363&lt;T363,V363=""),Listes!$A$70,IF(AND(M363&lt;&gt;"",T363&lt;M363,U363=""),Listes!$A$72,IF(AND(Z363="",OR(N363&lt;&gt;"",O363&lt;&gt;"",P363&lt;&gt;"",Q363&lt;&gt;"",R363&lt;&gt;"",S363&lt;&gt;"")),Listes!$A$73,""))))</f>
        <v/>
      </c>
      <c r="Z363" s="277"/>
      <c r="AA363" s="146">
        <f t="shared" si="32"/>
        <v>0</v>
      </c>
    </row>
    <row r="364" spans="1:27" ht="16.149999999999999" customHeight="1" x14ac:dyDescent="0.25">
      <c r="A364" s="121">
        <v>358</v>
      </c>
      <c r="B364" s="195" t="str">
        <f>IF('Dépenses rémunération au réel'!$B364="","",'Dépenses rémunération au réel'!$B364)</f>
        <v/>
      </c>
      <c r="C364" s="195" t="str">
        <f>IF('Dépenses rémunération au réel'!$C364="","",'Dépenses rémunération au réel'!$C364)</f>
        <v/>
      </c>
      <c r="D364" s="196" t="str">
        <f>IF('Dépenses rémunération au réel'!$D364="","",'Dépenses rémunération au réel'!$D364)</f>
        <v/>
      </c>
      <c r="E364" s="118" t="str">
        <f>IF('Dépenses rémunération au réel'!$E364="","",'Dépenses rémunération au réel'!$E364)</f>
        <v/>
      </c>
      <c r="F364" s="118" t="str">
        <f>IF('Dépenses rémunération au réel'!$F364="","",'Dépenses rémunération au réel'!$F364)</f>
        <v/>
      </c>
      <c r="G364" s="118" t="str">
        <f>IF('Dépenses rémunération au réel'!$G364="","",'Dépenses rémunération au réel'!$G364)</f>
        <v/>
      </c>
      <c r="H364" s="282" t="str">
        <f>IF('Dépenses rémunération au réel'!$H364="","",'Dépenses rémunération au réel'!$H364)</f>
        <v/>
      </c>
      <c r="I364" s="282" t="str">
        <f>IF('Dépenses rémunération au réel'!$I364="","",'Dépenses rémunération au réel'!$I364)</f>
        <v/>
      </c>
      <c r="J364" s="131" t="str">
        <f>IF('Dépenses rémunération au réel'!$J364="","",'Dépenses rémunération au réel'!$J364)</f>
        <v/>
      </c>
      <c r="K364" s="181" t="str">
        <f>IF('Dépenses rémunération au réel'!$K364="","",'Dépenses rémunération au réel'!$K364)</f>
        <v/>
      </c>
      <c r="L364" s="189" t="str">
        <f>IF('Dépenses rémunération au réel'!$L364="","",'Dépenses rémunération au réel'!$L364)</f>
        <v/>
      </c>
      <c r="M364" s="204" t="str">
        <f>IF('Dépenses rémunération au réel'!$M364=0,"",'Dépenses rémunération au réel'!$M364)</f>
        <v/>
      </c>
      <c r="N364" s="180"/>
      <c r="O364" s="323" t="str">
        <f t="shared" si="33"/>
        <v/>
      </c>
      <c r="P364" s="323" t="str">
        <f t="shared" si="34"/>
        <v/>
      </c>
      <c r="Q364" s="180"/>
      <c r="R364" s="325"/>
      <c r="S364" s="325"/>
      <c r="T364" s="132" t="str">
        <f t="shared" si="35"/>
        <v/>
      </c>
      <c r="U364" s="342"/>
      <c r="V364" s="182"/>
      <c r="W364" s="709" t="str">
        <f t="shared" si="31"/>
        <v/>
      </c>
      <c r="X364" s="198" t="str">
        <f t="shared" si="36"/>
        <v/>
      </c>
      <c r="Y364" s="710" t="str">
        <f>IF(AND(OR(N364="KO",M364&lt;&gt;""),OR(N364="",O364="",P364="")),Listes!$A$68,IF(AND(M364&lt;T364,V364=""),Listes!$A$70,IF(AND(M364&lt;&gt;"",T364&lt;M364,U364=""),Listes!$A$72,IF(AND(Z364="",OR(N364&lt;&gt;"",O364&lt;&gt;"",P364&lt;&gt;"",Q364&lt;&gt;"",R364&lt;&gt;"",S364&lt;&gt;"")),Listes!$A$73,""))))</f>
        <v/>
      </c>
      <c r="Z364" s="277"/>
      <c r="AA364" s="146">
        <f t="shared" si="32"/>
        <v>0</v>
      </c>
    </row>
    <row r="365" spans="1:27" ht="16.149999999999999" customHeight="1" x14ac:dyDescent="0.25">
      <c r="A365" s="121">
        <v>359</v>
      </c>
      <c r="B365" s="195" t="str">
        <f>IF('Dépenses rémunération au réel'!$B365="","",'Dépenses rémunération au réel'!$B365)</f>
        <v/>
      </c>
      <c r="C365" s="195" t="str">
        <f>IF('Dépenses rémunération au réel'!$C365="","",'Dépenses rémunération au réel'!$C365)</f>
        <v/>
      </c>
      <c r="D365" s="196" t="str">
        <f>IF('Dépenses rémunération au réel'!$D365="","",'Dépenses rémunération au réel'!$D365)</f>
        <v/>
      </c>
      <c r="E365" s="118" t="str">
        <f>IF('Dépenses rémunération au réel'!$E365="","",'Dépenses rémunération au réel'!$E365)</f>
        <v/>
      </c>
      <c r="F365" s="118" t="str">
        <f>IF('Dépenses rémunération au réel'!$F365="","",'Dépenses rémunération au réel'!$F365)</f>
        <v/>
      </c>
      <c r="G365" s="118" t="str">
        <f>IF('Dépenses rémunération au réel'!$G365="","",'Dépenses rémunération au réel'!$G365)</f>
        <v/>
      </c>
      <c r="H365" s="282" t="str">
        <f>IF('Dépenses rémunération au réel'!$H365="","",'Dépenses rémunération au réel'!$H365)</f>
        <v/>
      </c>
      <c r="I365" s="282" t="str">
        <f>IF('Dépenses rémunération au réel'!$I365="","",'Dépenses rémunération au réel'!$I365)</f>
        <v/>
      </c>
      <c r="J365" s="131" t="str">
        <f>IF('Dépenses rémunération au réel'!$J365="","",'Dépenses rémunération au réel'!$J365)</f>
        <v/>
      </c>
      <c r="K365" s="181" t="str">
        <f>IF('Dépenses rémunération au réel'!$K365="","",'Dépenses rémunération au réel'!$K365)</f>
        <v/>
      </c>
      <c r="L365" s="189" t="str">
        <f>IF('Dépenses rémunération au réel'!$L365="","",'Dépenses rémunération au réel'!$L365)</f>
        <v/>
      </c>
      <c r="M365" s="204" t="str">
        <f>IF('Dépenses rémunération au réel'!$M365=0,"",'Dépenses rémunération au réel'!$M365)</f>
        <v/>
      </c>
      <c r="N365" s="180"/>
      <c r="O365" s="323" t="str">
        <f t="shared" si="33"/>
        <v/>
      </c>
      <c r="P365" s="323" t="str">
        <f t="shared" si="34"/>
        <v/>
      </c>
      <c r="Q365" s="180"/>
      <c r="R365" s="325"/>
      <c r="S365" s="325"/>
      <c r="T365" s="132" t="str">
        <f t="shared" si="35"/>
        <v/>
      </c>
      <c r="U365" s="342"/>
      <c r="V365" s="182"/>
      <c r="W365" s="709" t="str">
        <f t="shared" si="31"/>
        <v/>
      </c>
      <c r="X365" s="198" t="str">
        <f t="shared" si="36"/>
        <v/>
      </c>
      <c r="Y365" s="710" t="str">
        <f>IF(AND(OR(N365="KO",M365&lt;&gt;""),OR(N365="",O365="",P365="")),Listes!$A$68,IF(AND(M365&lt;T365,V365=""),Listes!$A$70,IF(AND(M365&lt;&gt;"",T365&lt;M365,U365=""),Listes!$A$72,IF(AND(Z365="",OR(N365&lt;&gt;"",O365&lt;&gt;"",P365&lt;&gt;"",Q365&lt;&gt;"",R365&lt;&gt;"",S365&lt;&gt;"")),Listes!$A$73,""))))</f>
        <v/>
      </c>
      <c r="Z365" s="277"/>
      <c r="AA365" s="146">
        <f t="shared" si="32"/>
        <v>0</v>
      </c>
    </row>
    <row r="366" spans="1:27" ht="16.149999999999999" customHeight="1" x14ac:dyDescent="0.25">
      <c r="A366" s="121">
        <v>360</v>
      </c>
      <c r="B366" s="195" t="str">
        <f>IF('Dépenses rémunération au réel'!$B366="","",'Dépenses rémunération au réel'!$B366)</f>
        <v/>
      </c>
      <c r="C366" s="195" t="str">
        <f>IF('Dépenses rémunération au réel'!$C366="","",'Dépenses rémunération au réel'!$C366)</f>
        <v/>
      </c>
      <c r="D366" s="196" t="str">
        <f>IF('Dépenses rémunération au réel'!$D366="","",'Dépenses rémunération au réel'!$D366)</f>
        <v/>
      </c>
      <c r="E366" s="118" t="str">
        <f>IF('Dépenses rémunération au réel'!$E366="","",'Dépenses rémunération au réel'!$E366)</f>
        <v/>
      </c>
      <c r="F366" s="118" t="str">
        <f>IF('Dépenses rémunération au réel'!$F366="","",'Dépenses rémunération au réel'!$F366)</f>
        <v/>
      </c>
      <c r="G366" s="118" t="str">
        <f>IF('Dépenses rémunération au réel'!$G366="","",'Dépenses rémunération au réel'!$G366)</f>
        <v/>
      </c>
      <c r="H366" s="282" t="str">
        <f>IF('Dépenses rémunération au réel'!$H366="","",'Dépenses rémunération au réel'!$H366)</f>
        <v/>
      </c>
      <c r="I366" s="282" t="str">
        <f>IF('Dépenses rémunération au réel'!$I366="","",'Dépenses rémunération au réel'!$I366)</f>
        <v/>
      </c>
      <c r="J366" s="131" t="str">
        <f>IF('Dépenses rémunération au réel'!$J366="","",'Dépenses rémunération au réel'!$J366)</f>
        <v/>
      </c>
      <c r="K366" s="181" t="str">
        <f>IF('Dépenses rémunération au réel'!$K366="","",'Dépenses rémunération au réel'!$K366)</f>
        <v/>
      </c>
      <c r="L366" s="189" t="str">
        <f>IF('Dépenses rémunération au réel'!$L366="","",'Dépenses rémunération au réel'!$L366)</f>
        <v/>
      </c>
      <c r="M366" s="204" t="str">
        <f>IF('Dépenses rémunération au réel'!$M366=0,"",'Dépenses rémunération au réel'!$M366)</f>
        <v/>
      </c>
      <c r="N366" s="180"/>
      <c r="O366" s="323" t="str">
        <f t="shared" si="33"/>
        <v/>
      </c>
      <c r="P366" s="323" t="str">
        <f t="shared" si="34"/>
        <v/>
      </c>
      <c r="Q366" s="180"/>
      <c r="R366" s="325"/>
      <c r="S366" s="325"/>
      <c r="T366" s="132" t="str">
        <f t="shared" si="35"/>
        <v/>
      </c>
      <c r="U366" s="342"/>
      <c r="V366" s="182"/>
      <c r="W366" s="709" t="str">
        <f t="shared" si="31"/>
        <v/>
      </c>
      <c r="X366" s="198" t="str">
        <f t="shared" si="36"/>
        <v/>
      </c>
      <c r="Y366" s="710" t="str">
        <f>IF(AND(OR(N366="KO",M366&lt;&gt;""),OR(N366="",O366="",P366="")),Listes!$A$68,IF(AND(M366&lt;T366,V366=""),Listes!$A$70,IF(AND(M366&lt;&gt;"",T366&lt;M366,U366=""),Listes!$A$72,IF(AND(Z366="",OR(N366&lt;&gt;"",O366&lt;&gt;"",P366&lt;&gt;"",Q366&lt;&gt;"",R366&lt;&gt;"",S366&lt;&gt;"")),Listes!$A$73,""))))</f>
        <v/>
      </c>
      <c r="Z366" s="277"/>
      <c r="AA366" s="146">
        <f t="shared" si="32"/>
        <v>0</v>
      </c>
    </row>
    <row r="367" spans="1:27" ht="16.149999999999999" customHeight="1" x14ac:dyDescent="0.25">
      <c r="A367" s="121">
        <v>361</v>
      </c>
      <c r="B367" s="195" t="str">
        <f>IF('Dépenses rémunération au réel'!$B367="","",'Dépenses rémunération au réel'!$B367)</f>
        <v/>
      </c>
      <c r="C367" s="195" t="str">
        <f>IF('Dépenses rémunération au réel'!$C367="","",'Dépenses rémunération au réel'!$C367)</f>
        <v/>
      </c>
      <c r="D367" s="196" t="str">
        <f>IF('Dépenses rémunération au réel'!$D367="","",'Dépenses rémunération au réel'!$D367)</f>
        <v/>
      </c>
      <c r="E367" s="118" t="str">
        <f>IF('Dépenses rémunération au réel'!$E367="","",'Dépenses rémunération au réel'!$E367)</f>
        <v/>
      </c>
      <c r="F367" s="118" t="str">
        <f>IF('Dépenses rémunération au réel'!$F367="","",'Dépenses rémunération au réel'!$F367)</f>
        <v/>
      </c>
      <c r="G367" s="118" t="str">
        <f>IF('Dépenses rémunération au réel'!$G367="","",'Dépenses rémunération au réel'!$G367)</f>
        <v/>
      </c>
      <c r="H367" s="282" t="str">
        <f>IF('Dépenses rémunération au réel'!$H367="","",'Dépenses rémunération au réel'!$H367)</f>
        <v/>
      </c>
      <c r="I367" s="282" t="str">
        <f>IF('Dépenses rémunération au réel'!$I367="","",'Dépenses rémunération au réel'!$I367)</f>
        <v/>
      </c>
      <c r="J367" s="131" t="str">
        <f>IF('Dépenses rémunération au réel'!$J367="","",'Dépenses rémunération au réel'!$J367)</f>
        <v/>
      </c>
      <c r="K367" s="181" t="str">
        <f>IF('Dépenses rémunération au réel'!$K367="","",'Dépenses rémunération au réel'!$K367)</f>
        <v/>
      </c>
      <c r="L367" s="189" t="str">
        <f>IF('Dépenses rémunération au réel'!$L367="","",'Dépenses rémunération au réel'!$L367)</f>
        <v/>
      </c>
      <c r="M367" s="204" t="str">
        <f>IF('Dépenses rémunération au réel'!$M367=0,"",'Dépenses rémunération au réel'!$M367)</f>
        <v/>
      </c>
      <c r="N367" s="180"/>
      <c r="O367" s="323" t="str">
        <f t="shared" si="33"/>
        <v/>
      </c>
      <c r="P367" s="323" t="str">
        <f t="shared" si="34"/>
        <v/>
      </c>
      <c r="Q367" s="180"/>
      <c r="R367" s="325"/>
      <c r="S367" s="325"/>
      <c r="T367" s="132" t="str">
        <f t="shared" si="35"/>
        <v/>
      </c>
      <c r="U367" s="342"/>
      <c r="V367" s="182"/>
      <c r="W367" s="709" t="str">
        <f t="shared" si="31"/>
        <v/>
      </c>
      <c r="X367" s="198" t="str">
        <f t="shared" si="36"/>
        <v/>
      </c>
      <c r="Y367" s="710" t="str">
        <f>IF(AND(OR(N367="KO",M367&lt;&gt;""),OR(N367="",O367="",P367="")),Listes!$A$68,IF(AND(M367&lt;T367,V367=""),Listes!$A$70,IF(AND(M367&lt;&gt;"",T367&lt;M367,U367=""),Listes!$A$72,IF(AND(Z367="",OR(N367&lt;&gt;"",O367&lt;&gt;"",P367&lt;&gt;"",Q367&lt;&gt;"",R367&lt;&gt;"",S367&lt;&gt;"")),Listes!$A$73,""))))</f>
        <v/>
      </c>
      <c r="Z367" s="277"/>
      <c r="AA367" s="146">
        <f t="shared" si="32"/>
        <v>0</v>
      </c>
    </row>
    <row r="368" spans="1:27" ht="16.149999999999999" customHeight="1" x14ac:dyDescent="0.25">
      <c r="A368" s="121">
        <v>362</v>
      </c>
      <c r="B368" s="195" t="str">
        <f>IF('Dépenses rémunération au réel'!$B368="","",'Dépenses rémunération au réel'!$B368)</f>
        <v/>
      </c>
      <c r="C368" s="195" t="str">
        <f>IF('Dépenses rémunération au réel'!$C368="","",'Dépenses rémunération au réel'!$C368)</f>
        <v/>
      </c>
      <c r="D368" s="196" t="str">
        <f>IF('Dépenses rémunération au réel'!$D368="","",'Dépenses rémunération au réel'!$D368)</f>
        <v/>
      </c>
      <c r="E368" s="118" t="str">
        <f>IF('Dépenses rémunération au réel'!$E368="","",'Dépenses rémunération au réel'!$E368)</f>
        <v/>
      </c>
      <c r="F368" s="118" t="str">
        <f>IF('Dépenses rémunération au réel'!$F368="","",'Dépenses rémunération au réel'!$F368)</f>
        <v/>
      </c>
      <c r="G368" s="118" t="str">
        <f>IF('Dépenses rémunération au réel'!$G368="","",'Dépenses rémunération au réel'!$G368)</f>
        <v/>
      </c>
      <c r="H368" s="282" t="str">
        <f>IF('Dépenses rémunération au réel'!$H368="","",'Dépenses rémunération au réel'!$H368)</f>
        <v/>
      </c>
      <c r="I368" s="282" t="str">
        <f>IF('Dépenses rémunération au réel'!$I368="","",'Dépenses rémunération au réel'!$I368)</f>
        <v/>
      </c>
      <c r="J368" s="131" t="str">
        <f>IF('Dépenses rémunération au réel'!$J368="","",'Dépenses rémunération au réel'!$J368)</f>
        <v/>
      </c>
      <c r="K368" s="181" t="str">
        <f>IF('Dépenses rémunération au réel'!$K368="","",'Dépenses rémunération au réel'!$K368)</f>
        <v/>
      </c>
      <c r="L368" s="189" t="str">
        <f>IF('Dépenses rémunération au réel'!$L368="","",'Dépenses rémunération au réel'!$L368)</f>
        <v/>
      </c>
      <c r="M368" s="204" t="str">
        <f>IF('Dépenses rémunération au réel'!$M368=0,"",'Dépenses rémunération au réel'!$M368)</f>
        <v/>
      </c>
      <c r="N368" s="180"/>
      <c r="O368" s="323" t="str">
        <f t="shared" si="33"/>
        <v/>
      </c>
      <c r="P368" s="323" t="str">
        <f t="shared" si="34"/>
        <v/>
      </c>
      <c r="Q368" s="180"/>
      <c r="R368" s="325"/>
      <c r="S368" s="325"/>
      <c r="T368" s="132" t="str">
        <f t="shared" si="35"/>
        <v/>
      </c>
      <c r="U368" s="342"/>
      <c r="V368" s="182"/>
      <c r="W368" s="709" t="str">
        <f t="shared" si="31"/>
        <v/>
      </c>
      <c r="X368" s="198" t="str">
        <f t="shared" si="36"/>
        <v/>
      </c>
      <c r="Y368" s="710" t="str">
        <f>IF(AND(OR(N368="KO",M368&lt;&gt;""),OR(N368="",O368="",P368="")),Listes!$A$68,IF(AND(M368&lt;T368,V368=""),Listes!$A$70,IF(AND(M368&lt;&gt;"",T368&lt;M368,U368=""),Listes!$A$72,IF(AND(Z368="",OR(N368&lt;&gt;"",O368&lt;&gt;"",P368&lt;&gt;"",Q368&lt;&gt;"",R368&lt;&gt;"",S368&lt;&gt;"")),Listes!$A$73,""))))</f>
        <v/>
      </c>
      <c r="Z368" s="277"/>
      <c r="AA368" s="146">
        <f t="shared" si="32"/>
        <v>0</v>
      </c>
    </row>
    <row r="369" spans="1:27" ht="16.149999999999999" customHeight="1" x14ac:dyDescent="0.25">
      <c r="A369" s="121">
        <v>363</v>
      </c>
      <c r="B369" s="195" t="str">
        <f>IF('Dépenses rémunération au réel'!$B369="","",'Dépenses rémunération au réel'!$B369)</f>
        <v/>
      </c>
      <c r="C369" s="195" t="str">
        <f>IF('Dépenses rémunération au réel'!$C369="","",'Dépenses rémunération au réel'!$C369)</f>
        <v/>
      </c>
      <c r="D369" s="196" t="str">
        <f>IF('Dépenses rémunération au réel'!$D369="","",'Dépenses rémunération au réel'!$D369)</f>
        <v/>
      </c>
      <c r="E369" s="118" t="str">
        <f>IF('Dépenses rémunération au réel'!$E369="","",'Dépenses rémunération au réel'!$E369)</f>
        <v/>
      </c>
      <c r="F369" s="118" t="str">
        <f>IF('Dépenses rémunération au réel'!$F369="","",'Dépenses rémunération au réel'!$F369)</f>
        <v/>
      </c>
      <c r="G369" s="118" t="str">
        <f>IF('Dépenses rémunération au réel'!$G369="","",'Dépenses rémunération au réel'!$G369)</f>
        <v/>
      </c>
      <c r="H369" s="282" t="str">
        <f>IF('Dépenses rémunération au réel'!$H369="","",'Dépenses rémunération au réel'!$H369)</f>
        <v/>
      </c>
      <c r="I369" s="282" t="str">
        <f>IF('Dépenses rémunération au réel'!$I369="","",'Dépenses rémunération au réel'!$I369)</f>
        <v/>
      </c>
      <c r="J369" s="131" t="str">
        <f>IF('Dépenses rémunération au réel'!$J369="","",'Dépenses rémunération au réel'!$J369)</f>
        <v/>
      </c>
      <c r="K369" s="181" t="str">
        <f>IF('Dépenses rémunération au réel'!$K369="","",'Dépenses rémunération au réel'!$K369)</f>
        <v/>
      </c>
      <c r="L369" s="189" t="str">
        <f>IF('Dépenses rémunération au réel'!$L369="","",'Dépenses rémunération au réel'!$L369)</f>
        <v/>
      </c>
      <c r="M369" s="204" t="str">
        <f>IF('Dépenses rémunération au réel'!$M369=0,"",'Dépenses rémunération au réel'!$M369)</f>
        <v/>
      </c>
      <c r="N369" s="180"/>
      <c r="O369" s="323" t="str">
        <f t="shared" si="33"/>
        <v/>
      </c>
      <c r="P369" s="323" t="str">
        <f t="shared" si="34"/>
        <v/>
      </c>
      <c r="Q369" s="180"/>
      <c r="R369" s="325"/>
      <c r="S369" s="325"/>
      <c r="T369" s="132" t="str">
        <f t="shared" si="35"/>
        <v/>
      </c>
      <c r="U369" s="342"/>
      <c r="V369" s="182"/>
      <c r="W369" s="709" t="str">
        <f t="shared" si="31"/>
        <v/>
      </c>
      <c r="X369" s="198" t="str">
        <f t="shared" si="36"/>
        <v/>
      </c>
      <c r="Y369" s="710" t="str">
        <f>IF(AND(OR(N369="KO",M369&lt;&gt;""),OR(N369="",O369="",P369="")),Listes!$A$68,IF(AND(M369&lt;T369,V369=""),Listes!$A$70,IF(AND(M369&lt;&gt;"",T369&lt;M369,U369=""),Listes!$A$72,IF(AND(Z369="",OR(N369&lt;&gt;"",O369&lt;&gt;"",P369&lt;&gt;"",Q369&lt;&gt;"",R369&lt;&gt;"",S369&lt;&gt;"")),Listes!$A$73,""))))</f>
        <v/>
      </c>
      <c r="Z369" s="277"/>
      <c r="AA369" s="146">
        <f t="shared" si="32"/>
        <v>0</v>
      </c>
    </row>
    <row r="370" spans="1:27" ht="16.149999999999999" customHeight="1" x14ac:dyDescent="0.25">
      <c r="A370" s="121">
        <v>364</v>
      </c>
      <c r="B370" s="195" t="str">
        <f>IF('Dépenses rémunération au réel'!$B370="","",'Dépenses rémunération au réel'!$B370)</f>
        <v/>
      </c>
      <c r="C370" s="195" t="str">
        <f>IF('Dépenses rémunération au réel'!$C370="","",'Dépenses rémunération au réel'!$C370)</f>
        <v/>
      </c>
      <c r="D370" s="196" t="str">
        <f>IF('Dépenses rémunération au réel'!$D370="","",'Dépenses rémunération au réel'!$D370)</f>
        <v/>
      </c>
      <c r="E370" s="118" t="str">
        <f>IF('Dépenses rémunération au réel'!$E370="","",'Dépenses rémunération au réel'!$E370)</f>
        <v/>
      </c>
      <c r="F370" s="118" t="str">
        <f>IF('Dépenses rémunération au réel'!$F370="","",'Dépenses rémunération au réel'!$F370)</f>
        <v/>
      </c>
      <c r="G370" s="118" t="str">
        <f>IF('Dépenses rémunération au réel'!$G370="","",'Dépenses rémunération au réel'!$G370)</f>
        <v/>
      </c>
      <c r="H370" s="282" t="str">
        <f>IF('Dépenses rémunération au réel'!$H370="","",'Dépenses rémunération au réel'!$H370)</f>
        <v/>
      </c>
      <c r="I370" s="282" t="str">
        <f>IF('Dépenses rémunération au réel'!$I370="","",'Dépenses rémunération au réel'!$I370)</f>
        <v/>
      </c>
      <c r="J370" s="131" t="str">
        <f>IF('Dépenses rémunération au réel'!$J370="","",'Dépenses rémunération au réel'!$J370)</f>
        <v/>
      </c>
      <c r="K370" s="181" t="str">
        <f>IF('Dépenses rémunération au réel'!$K370="","",'Dépenses rémunération au réel'!$K370)</f>
        <v/>
      </c>
      <c r="L370" s="189" t="str">
        <f>IF('Dépenses rémunération au réel'!$L370="","",'Dépenses rémunération au réel'!$L370)</f>
        <v/>
      </c>
      <c r="M370" s="204" t="str">
        <f>IF('Dépenses rémunération au réel'!$M370=0,"",'Dépenses rémunération au réel'!$M370)</f>
        <v/>
      </c>
      <c r="N370" s="180"/>
      <c r="O370" s="323" t="str">
        <f t="shared" si="33"/>
        <v/>
      </c>
      <c r="P370" s="323" t="str">
        <f t="shared" si="34"/>
        <v/>
      </c>
      <c r="Q370" s="180"/>
      <c r="R370" s="325"/>
      <c r="S370" s="325"/>
      <c r="T370" s="132" t="str">
        <f t="shared" si="35"/>
        <v/>
      </c>
      <c r="U370" s="342"/>
      <c r="V370" s="182"/>
      <c r="W370" s="709" t="str">
        <f t="shared" si="31"/>
        <v/>
      </c>
      <c r="X370" s="198" t="str">
        <f t="shared" si="36"/>
        <v/>
      </c>
      <c r="Y370" s="710" t="str">
        <f>IF(AND(OR(N370="KO",M370&lt;&gt;""),OR(N370="",O370="",P370="")),Listes!$A$68,IF(AND(M370&lt;T370,V370=""),Listes!$A$70,IF(AND(M370&lt;&gt;"",T370&lt;M370,U370=""),Listes!$A$72,IF(AND(Z370="",OR(N370&lt;&gt;"",O370&lt;&gt;"",P370&lt;&gt;"",Q370&lt;&gt;"",R370&lt;&gt;"",S370&lt;&gt;"")),Listes!$A$73,""))))</f>
        <v/>
      </c>
      <c r="Z370" s="277"/>
      <c r="AA370" s="146">
        <f t="shared" si="32"/>
        <v>0</v>
      </c>
    </row>
    <row r="371" spans="1:27" ht="16.149999999999999" customHeight="1" x14ac:dyDescent="0.25">
      <c r="A371" s="121">
        <v>365</v>
      </c>
      <c r="B371" s="195" t="str">
        <f>IF('Dépenses rémunération au réel'!$B371="","",'Dépenses rémunération au réel'!$B371)</f>
        <v/>
      </c>
      <c r="C371" s="195" t="str">
        <f>IF('Dépenses rémunération au réel'!$C371="","",'Dépenses rémunération au réel'!$C371)</f>
        <v/>
      </c>
      <c r="D371" s="196" t="str">
        <f>IF('Dépenses rémunération au réel'!$D371="","",'Dépenses rémunération au réel'!$D371)</f>
        <v/>
      </c>
      <c r="E371" s="118" t="str">
        <f>IF('Dépenses rémunération au réel'!$E371="","",'Dépenses rémunération au réel'!$E371)</f>
        <v/>
      </c>
      <c r="F371" s="118" t="str">
        <f>IF('Dépenses rémunération au réel'!$F371="","",'Dépenses rémunération au réel'!$F371)</f>
        <v/>
      </c>
      <c r="G371" s="118" t="str">
        <f>IF('Dépenses rémunération au réel'!$G371="","",'Dépenses rémunération au réel'!$G371)</f>
        <v/>
      </c>
      <c r="H371" s="282" t="str">
        <f>IF('Dépenses rémunération au réel'!$H371="","",'Dépenses rémunération au réel'!$H371)</f>
        <v/>
      </c>
      <c r="I371" s="282" t="str">
        <f>IF('Dépenses rémunération au réel'!$I371="","",'Dépenses rémunération au réel'!$I371)</f>
        <v/>
      </c>
      <c r="J371" s="131" t="str">
        <f>IF('Dépenses rémunération au réel'!$J371="","",'Dépenses rémunération au réel'!$J371)</f>
        <v/>
      </c>
      <c r="K371" s="181" t="str">
        <f>IF('Dépenses rémunération au réel'!$K371="","",'Dépenses rémunération au réel'!$K371)</f>
        <v/>
      </c>
      <c r="L371" s="189" t="str">
        <f>IF('Dépenses rémunération au réel'!$L371="","",'Dépenses rémunération au réel'!$L371)</f>
        <v/>
      </c>
      <c r="M371" s="204" t="str">
        <f>IF('Dépenses rémunération au réel'!$M371=0,"",'Dépenses rémunération au réel'!$M371)</f>
        <v/>
      </c>
      <c r="N371" s="180"/>
      <c r="O371" s="323" t="str">
        <f t="shared" si="33"/>
        <v/>
      </c>
      <c r="P371" s="323" t="str">
        <f t="shared" si="34"/>
        <v/>
      </c>
      <c r="Q371" s="180"/>
      <c r="R371" s="325"/>
      <c r="S371" s="325"/>
      <c r="T371" s="132" t="str">
        <f t="shared" si="35"/>
        <v/>
      </c>
      <c r="U371" s="342"/>
      <c r="V371" s="182"/>
      <c r="W371" s="709" t="str">
        <f t="shared" si="31"/>
        <v/>
      </c>
      <c r="X371" s="198" t="str">
        <f t="shared" si="36"/>
        <v/>
      </c>
      <c r="Y371" s="710" t="str">
        <f>IF(AND(OR(N371="KO",M371&lt;&gt;""),OR(N371="",O371="",P371="")),Listes!$A$68,IF(AND(M371&lt;T371,V371=""),Listes!$A$70,IF(AND(M371&lt;&gt;"",T371&lt;M371,U371=""),Listes!$A$72,IF(AND(Z371="",OR(N371&lt;&gt;"",O371&lt;&gt;"",P371&lt;&gt;"",Q371&lt;&gt;"",R371&lt;&gt;"",S371&lt;&gt;"")),Listes!$A$73,""))))</f>
        <v/>
      </c>
      <c r="Z371" s="277"/>
      <c r="AA371" s="146">
        <f t="shared" si="32"/>
        <v>0</v>
      </c>
    </row>
    <row r="372" spans="1:27" ht="16.149999999999999" customHeight="1" x14ac:dyDescent="0.25">
      <c r="A372" s="121">
        <v>366</v>
      </c>
      <c r="B372" s="195" t="str">
        <f>IF('Dépenses rémunération au réel'!$B372="","",'Dépenses rémunération au réel'!$B372)</f>
        <v/>
      </c>
      <c r="C372" s="195" t="str">
        <f>IF('Dépenses rémunération au réel'!$C372="","",'Dépenses rémunération au réel'!$C372)</f>
        <v/>
      </c>
      <c r="D372" s="196" t="str">
        <f>IF('Dépenses rémunération au réel'!$D372="","",'Dépenses rémunération au réel'!$D372)</f>
        <v/>
      </c>
      <c r="E372" s="118" t="str">
        <f>IF('Dépenses rémunération au réel'!$E372="","",'Dépenses rémunération au réel'!$E372)</f>
        <v/>
      </c>
      <c r="F372" s="118" t="str">
        <f>IF('Dépenses rémunération au réel'!$F372="","",'Dépenses rémunération au réel'!$F372)</f>
        <v/>
      </c>
      <c r="G372" s="118" t="str">
        <f>IF('Dépenses rémunération au réel'!$G372="","",'Dépenses rémunération au réel'!$G372)</f>
        <v/>
      </c>
      <c r="H372" s="282" t="str">
        <f>IF('Dépenses rémunération au réel'!$H372="","",'Dépenses rémunération au réel'!$H372)</f>
        <v/>
      </c>
      <c r="I372" s="282" t="str">
        <f>IF('Dépenses rémunération au réel'!$I372="","",'Dépenses rémunération au réel'!$I372)</f>
        <v/>
      </c>
      <c r="J372" s="131" t="str">
        <f>IF('Dépenses rémunération au réel'!$J372="","",'Dépenses rémunération au réel'!$J372)</f>
        <v/>
      </c>
      <c r="K372" s="181" t="str">
        <f>IF('Dépenses rémunération au réel'!$K372="","",'Dépenses rémunération au réel'!$K372)</f>
        <v/>
      </c>
      <c r="L372" s="189" t="str">
        <f>IF('Dépenses rémunération au réel'!$L372="","",'Dépenses rémunération au réel'!$L372)</f>
        <v/>
      </c>
      <c r="M372" s="204" t="str">
        <f>IF('Dépenses rémunération au réel'!$M372=0,"",'Dépenses rémunération au réel'!$M372)</f>
        <v/>
      </c>
      <c r="N372" s="180"/>
      <c r="O372" s="323" t="str">
        <f t="shared" si="33"/>
        <v/>
      </c>
      <c r="P372" s="323" t="str">
        <f t="shared" si="34"/>
        <v/>
      </c>
      <c r="Q372" s="180"/>
      <c r="R372" s="325"/>
      <c r="S372" s="325"/>
      <c r="T372" s="132" t="str">
        <f t="shared" si="35"/>
        <v/>
      </c>
      <c r="U372" s="342"/>
      <c r="V372" s="182"/>
      <c r="W372" s="709" t="str">
        <f t="shared" si="31"/>
        <v/>
      </c>
      <c r="X372" s="198" t="str">
        <f t="shared" si="36"/>
        <v/>
      </c>
      <c r="Y372" s="710" t="str">
        <f>IF(AND(OR(N372="KO",M372&lt;&gt;""),OR(N372="",O372="",P372="")),Listes!$A$68,IF(AND(M372&lt;T372,V372=""),Listes!$A$70,IF(AND(M372&lt;&gt;"",T372&lt;M372,U372=""),Listes!$A$72,IF(AND(Z372="",OR(N372&lt;&gt;"",O372&lt;&gt;"",P372&lt;&gt;"",Q372&lt;&gt;"",R372&lt;&gt;"",S372&lt;&gt;"")),Listes!$A$73,""))))</f>
        <v/>
      </c>
      <c r="Z372" s="277"/>
      <c r="AA372" s="146">
        <f t="shared" si="32"/>
        <v>0</v>
      </c>
    </row>
    <row r="373" spans="1:27" ht="16.149999999999999" customHeight="1" x14ac:dyDescent="0.25">
      <c r="A373" s="121">
        <v>367</v>
      </c>
      <c r="B373" s="195" t="str">
        <f>IF('Dépenses rémunération au réel'!$B373="","",'Dépenses rémunération au réel'!$B373)</f>
        <v/>
      </c>
      <c r="C373" s="195" t="str">
        <f>IF('Dépenses rémunération au réel'!$C373="","",'Dépenses rémunération au réel'!$C373)</f>
        <v/>
      </c>
      <c r="D373" s="196" t="str">
        <f>IF('Dépenses rémunération au réel'!$D373="","",'Dépenses rémunération au réel'!$D373)</f>
        <v/>
      </c>
      <c r="E373" s="118" t="str">
        <f>IF('Dépenses rémunération au réel'!$E373="","",'Dépenses rémunération au réel'!$E373)</f>
        <v/>
      </c>
      <c r="F373" s="118" t="str">
        <f>IF('Dépenses rémunération au réel'!$F373="","",'Dépenses rémunération au réel'!$F373)</f>
        <v/>
      </c>
      <c r="G373" s="118" t="str">
        <f>IF('Dépenses rémunération au réel'!$G373="","",'Dépenses rémunération au réel'!$G373)</f>
        <v/>
      </c>
      <c r="H373" s="282" t="str">
        <f>IF('Dépenses rémunération au réel'!$H373="","",'Dépenses rémunération au réel'!$H373)</f>
        <v/>
      </c>
      <c r="I373" s="282" t="str">
        <f>IF('Dépenses rémunération au réel'!$I373="","",'Dépenses rémunération au réel'!$I373)</f>
        <v/>
      </c>
      <c r="J373" s="131" t="str">
        <f>IF('Dépenses rémunération au réel'!$J373="","",'Dépenses rémunération au réel'!$J373)</f>
        <v/>
      </c>
      <c r="K373" s="181" t="str">
        <f>IF('Dépenses rémunération au réel'!$K373="","",'Dépenses rémunération au réel'!$K373)</f>
        <v/>
      </c>
      <c r="L373" s="189" t="str">
        <f>IF('Dépenses rémunération au réel'!$L373="","",'Dépenses rémunération au réel'!$L373)</f>
        <v/>
      </c>
      <c r="M373" s="204" t="str">
        <f>IF('Dépenses rémunération au réel'!$M373=0,"",'Dépenses rémunération au réel'!$M373)</f>
        <v/>
      </c>
      <c r="N373" s="180"/>
      <c r="O373" s="323" t="str">
        <f t="shared" si="33"/>
        <v/>
      </c>
      <c r="P373" s="323" t="str">
        <f t="shared" si="34"/>
        <v/>
      </c>
      <c r="Q373" s="180"/>
      <c r="R373" s="325"/>
      <c r="S373" s="325"/>
      <c r="T373" s="132" t="str">
        <f t="shared" si="35"/>
        <v/>
      </c>
      <c r="U373" s="342"/>
      <c r="V373" s="182"/>
      <c r="W373" s="709" t="str">
        <f t="shared" si="31"/>
        <v/>
      </c>
      <c r="X373" s="198" t="str">
        <f t="shared" si="36"/>
        <v/>
      </c>
      <c r="Y373" s="710" t="str">
        <f>IF(AND(OR(N373="KO",M373&lt;&gt;""),OR(N373="",O373="",P373="")),Listes!$A$68,IF(AND(M373&lt;T373,V373=""),Listes!$A$70,IF(AND(M373&lt;&gt;"",T373&lt;M373,U373=""),Listes!$A$72,IF(AND(Z373="",OR(N373&lt;&gt;"",O373&lt;&gt;"",P373&lt;&gt;"",Q373&lt;&gt;"",R373&lt;&gt;"",S373&lt;&gt;"")),Listes!$A$73,""))))</f>
        <v/>
      </c>
      <c r="Z373" s="277"/>
      <c r="AA373" s="146">
        <f t="shared" si="32"/>
        <v>0</v>
      </c>
    </row>
    <row r="374" spans="1:27" ht="16.149999999999999" customHeight="1" x14ac:dyDescent="0.25">
      <c r="A374" s="121">
        <v>368</v>
      </c>
      <c r="B374" s="195" t="str">
        <f>IF('Dépenses rémunération au réel'!$B374="","",'Dépenses rémunération au réel'!$B374)</f>
        <v/>
      </c>
      <c r="C374" s="195" t="str">
        <f>IF('Dépenses rémunération au réel'!$C374="","",'Dépenses rémunération au réel'!$C374)</f>
        <v/>
      </c>
      <c r="D374" s="196" t="str">
        <f>IF('Dépenses rémunération au réel'!$D374="","",'Dépenses rémunération au réel'!$D374)</f>
        <v/>
      </c>
      <c r="E374" s="118" t="str">
        <f>IF('Dépenses rémunération au réel'!$E374="","",'Dépenses rémunération au réel'!$E374)</f>
        <v/>
      </c>
      <c r="F374" s="118" t="str">
        <f>IF('Dépenses rémunération au réel'!$F374="","",'Dépenses rémunération au réel'!$F374)</f>
        <v/>
      </c>
      <c r="G374" s="118" t="str">
        <f>IF('Dépenses rémunération au réel'!$G374="","",'Dépenses rémunération au réel'!$G374)</f>
        <v/>
      </c>
      <c r="H374" s="282" t="str">
        <f>IF('Dépenses rémunération au réel'!$H374="","",'Dépenses rémunération au réel'!$H374)</f>
        <v/>
      </c>
      <c r="I374" s="282" t="str">
        <f>IF('Dépenses rémunération au réel'!$I374="","",'Dépenses rémunération au réel'!$I374)</f>
        <v/>
      </c>
      <c r="J374" s="131" t="str">
        <f>IF('Dépenses rémunération au réel'!$J374="","",'Dépenses rémunération au réel'!$J374)</f>
        <v/>
      </c>
      <c r="K374" s="181" t="str">
        <f>IF('Dépenses rémunération au réel'!$K374="","",'Dépenses rémunération au réel'!$K374)</f>
        <v/>
      </c>
      <c r="L374" s="189" t="str">
        <f>IF('Dépenses rémunération au réel'!$L374="","",'Dépenses rémunération au réel'!$L374)</f>
        <v/>
      </c>
      <c r="M374" s="204" t="str">
        <f>IF('Dépenses rémunération au réel'!$M374=0,"",'Dépenses rémunération au réel'!$M374)</f>
        <v/>
      </c>
      <c r="N374" s="180"/>
      <c r="O374" s="323" t="str">
        <f t="shared" si="33"/>
        <v/>
      </c>
      <c r="P374" s="323" t="str">
        <f t="shared" si="34"/>
        <v/>
      </c>
      <c r="Q374" s="180"/>
      <c r="R374" s="325"/>
      <c r="S374" s="325"/>
      <c r="T374" s="132" t="str">
        <f t="shared" si="35"/>
        <v/>
      </c>
      <c r="U374" s="342"/>
      <c r="V374" s="182"/>
      <c r="W374" s="709" t="str">
        <f t="shared" si="31"/>
        <v/>
      </c>
      <c r="X374" s="198" t="str">
        <f t="shared" si="36"/>
        <v/>
      </c>
      <c r="Y374" s="710" t="str">
        <f>IF(AND(OR(N374="KO",M374&lt;&gt;""),OR(N374="",O374="",P374="")),Listes!$A$68,IF(AND(M374&lt;T374,V374=""),Listes!$A$70,IF(AND(M374&lt;&gt;"",T374&lt;M374,U374=""),Listes!$A$72,IF(AND(Z374="",OR(N374&lt;&gt;"",O374&lt;&gt;"",P374&lt;&gt;"",Q374&lt;&gt;"",R374&lt;&gt;"",S374&lt;&gt;"")),Listes!$A$73,""))))</f>
        <v/>
      </c>
      <c r="Z374" s="277"/>
      <c r="AA374" s="146">
        <f t="shared" si="32"/>
        <v>0</v>
      </c>
    </row>
    <row r="375" spans="1:27" ht="16.149999999999999" customHeight="1" x14ac:dyDescent="0.25">
      <c r="A375" s="121">
        <v>369</v>
      </c>
      <c r="B375" s="195" t="str">
        <f>IF('Dépenses rémunération au réel'!$B375="","",'Dépenses rémunération au réel'!$B375)</f>
        <v/>
      </c>
      <c r="C375" s="195" t="str">
        <f>IF('Dépenses rémunération au réel'!$C375="","",'Dépenses rémunération au réel'!$C375)</f>
        <v/>
      </c>
      <c r="D375" s="196" t="str">
        <f>IF('Dépenses rémunération au réel'!$D375="","",'Dépenses rémunération au réel'!$D375)</f>
        <v/>
      </c>
      <c r="E375" s="118" t="str">
        <f>IF('Dépenses rémunération au réel'!$E375="","",'Dépenses rémunération au réel'!$E375)</f>
        <v/>
      </c>
      <c r="F375" s="118" t="str">
        <f>IF('Dépenses rémunération au réel'!$F375="","",'Dépenses rémunération au réel'!$F375)</f>
        <v/>
      </c>
      <c r="G375" s="118" t="str">
        <f>IF('Dépenses rémunération au réel'!$G375="","",'Dépenses rémunération au réel'!$G375)</f>
        <v/>
      </c>
      <c r="H375" s="282" t="str">
        <f>IF('Dépenses rémunération au réel'!$H375="","",'Dépenses rémunération au réel'!$H375)</f>
        <v/>
      </c>
      <c r="I375" s="282" t="str">
        <f>IF('Dépenses rémunération au réel'!$I375="","",'Dépenses rémunération au réel'!$I375)</f>
        <v/>
      </c>
      <c r="J375" s="131" t="str">
        <f>IF('Dépenses rémunération au réel'!$J375="","",'Dépenses rémunération au réel'!$J375)</f>
        <v/>
      </c>
      <c r="K375" s="181" t="str">
        <f>IF('Dépenses rémunération au réel'!$K375="","",'Dépenses rémunération au réel'!$K375)</f>
        <v/>
      </c>
      <c r="L375" s="189" t="str">
        <f>IF('Dépenses rémunération au réel'!$L375="","",'Dépenses rémunération au réel'!$L375)</f>
        <v/>
      </c>
      <c r="M375" s="204" t="str">
        <f>IF('Dépenses rémunération au réel'!$M375=0,"",'Dépenses rémunération au réel'!$M375)</f>
        <v/>
      </c>
      <c r="N375" s="180"/>
      <c r="O375" s="323" t="str">
        <f t="shared" si="33"/>
        <v/>
      </c>
      <c r="P375" s="323" t="str">
        <f t="shared" si="34"/>
        <v/>
      </c>
      <c r="Q375" s="180"/>
      <c r="R375" s="325"/>
      <c r="S375" s="325"/>
      <c r="T375" s="132" t="str">
        <f t="shared" si="35"/>
        <v/>
      </c>
      <c r="U375" s="342"/>
      <c r="V375" s="182"/>
      <c r="W375" s="709" t="str">
        <f t="shared" si="31"/>
        <v/>
      </c>
      <c r="X375" s="198" t="str">
        <f t="shared" si="36"/>
        <v/>
      </c>
      <c r="Y375" s="710" t="str">
        <f>IF(AND(OR(N375="KO",M375&lt;&gt;""),OR(N375="",O375="",P375="")),Listes!$A$68,IF(AND(M375&lt;T375,V375=""),Listes!$A$70,IF(AND(M375&lt;&gt;"",T375&lt;M375,U375=""),Listes!$A$72,IF(AND(Z375="",OR(N375&lt;&gt;"",O375&lt;&gt;"",P375&lt;&gt;"",Q375&lt;&gt;"",R375&lt;&gt;"",S375&lt;&gt;"")),Listes!$A$73,""))))</f>
        <v/>
      </c>
      <c r="Z375" s="277"/>
      <c r="AA375" s="146">
        <f t="shared" si="32"/>
        <v>0</v>
      </c>
    </row>
    <row r="376" spans="1:27" ht="16.149999999999999" customHeight="1" x14ac:dyDescent="0.25">
      <c r="A376" s="121">
        <v>370</v>
      </c>
      <c r="B376" s="195" t="str">
        <f>IF('Dépenses rémunération au réel'!$B376="","",'Dépenses rémunération au réel'!$B376)</f>
        <v/>
      </c>
      <c r="C376" s="195" t="str">
        <f>IF('Dépenses rémunération au réel'!$C376="","",'Dépenses rémunération au réel'!$C376)</f>
        <v/>
      </c>
      <c r="D376" s="196" t="str">
        <f>IF('Dépenses rémunération au réel'!$D376="","",'Dépenses rémunération au réel'!$D376)</f>
        <v/>
      </c>
      <c r="E376" s="118" t="str">
        <f>IF('Dépenses rémunération au réel'!$E376="","",'Dépenses rémunération au réel'!$E376)</f>
        <v/>
      </c>
      <c r="F376" s="118" t="str">
        <f>IF('Dépenses rémunération au réel'!$F376="","",'Dépenses rémunération au réel'!$F376)</f>
        <v/>
      </c>
      <c r="G376" s="118" t="str">
        <f>IF('Dépenses rémunération au réel'!$G376="","",'Dépenses rémunération au réel'!$G376)</f>
        <v/>
      </c>
      <c r="H376" s="282" t="str">
        <f>IF('Dépenses rémunération au réel'!$H376="","",'Dépenses rémunération au réel'!$H376)</f>
        <v/>
      </c>
      <c r="I376" s="282" t="str">
        <f>IF('Dépenses rémunération au réel'!$I376="","",'Dépenses rémunération au réel'!$I376)</f>
        <v/>
      </c>
      <c r="J376" s="131" t="str">
        <f>IF('Dépenses rémunération au réel'!$J376="","",'Dépenses rémunération au réel'!$J376)</f>
        <v/>
      </c>
      <c r="K376" s="181" t="str">
        <f>IF('Dépenses rémunération au réel'!$K376="","",'Dépenses rémunération au réel'!$K376)</f>
        <v/>
      </c>
      <c r="L376" s="189" t="str">
        <f>IF('Dépenses rémunération au réel'!$L376="","",'Dépenses rémunération au réel'!$L376)</f>
        <v/>
      </c>
      <c r="M376" s="204" t="str">
        <f>IF('Dépenses rémunération au réel'!$M376=0,"",'Dépenses rémunération au réel'!$M376)</f>
        <v/>
      </c>
      <c r="N376" s="180"/>
      <c r="O376" s="323" t="str">
        <f t="shared" si="33"/>
        <v/>
      </c>
      <c r="P376" s="323" t="str">
        <f t="shared" si="34"/>
        <v/>
      </c>
      <c r="Q376" s="180"/>
      <c r="R376" s="325"/>
      <c r="S376" s="325"/>
      <c r="T376" s="132" t="str">
        <f t="shared" si="35"/>
        <v/>
      </c>
      <c r="U376" s="342"/>
      <c r="V376" s="182"/>
      <c r="W376" s="709" t="str">
        <f t="shared" si="31"/>
        <v/>
      </c>
      <c r="X376" s="198" t="str">
        <f t="shared" si="36"/>
        <v/>
      </c>
      <c r="Y376" s="710" t="str">
        <f>IF(AND(OR(N376="KO",M376&lt;&gt;""),OR(N376="",O376="",P376="")),Listes!$A$68,IF(AND(M376&lt;T376,V376=""),Listes!$A$70,IF(AND(M376&lt;&gt;"",T376&lt;M376,U376=""),Listes!$A$72,IF(AND(Z376="",OR(N376&lt;&gt;"",O376&lt;&gt;"",P376&lt;&gt;"",Q376&lt;&gt;"",R376&lt;&gt;"",S376&lt;&gt;"")),Listes!$A$73,""))))</f>
        <v/>
      </c>
      <c r="Z376" s="277"/>
      <c r="AA376" s="146">
        <f t="shared" si="32"/>
        <v>0</v>
      </c>
    </row>
    <row r="377" spans="1:27" ht="16.149999999999999" customHeight="1" x14ac:dyDescent="0.25">
      <c r="A377" s="121">
        <v>371</v>
      </c>
      <c r="B377" s="195" t="str">
        <f>IF('Dépenses rémunération au réel'!$B377="","",'Dépenses rémunération au réel'!$B377)</f>
        <v/>
      </c>
      <c r="C377" s="195" t="str">
        <f>IF('Dépenses rémunération au réel'!$C377="","",'Dépenses rémunération au réel'!$C377)</f>
        <v/>
      </c>
      <c r="D377" s="196" t="str">
        <f>IF('Dépenses rémunération au réel'!$D377="","",'Dépenses rémunération au réel'!$D377)</f>
        <v/>
      </c>
      <c r="E377" s="118" t="str">
        <f>IF('Dépenses rémunération au réel'!$E377="","",'Dépenses rémunération au réel'!$E377)</f>
        <v/>
      </c>
      <c r="F377" s="118" t="str">
        <f>IF('Dépenses rémunération au réel'!$F377="","",'Dépenses rémunération au réel'!$F377)</f>
        <v/>
      </c>
      <c r="G377" s="118" t="str">
        <f>IF('Dépenses rémunération au réel'!$G377="","",'Dépenses rémunération au réel'!$G377)</f>
        <v/>
      </c>
      <c r="H377" s="282" t="str">
        <f>IF('Dépenses rémunération au réel'!$H377="","",'Dépenses rémunération au réel'!$H377)</f>
        <v/>
      </c>
      <c r="I377" s="282" t="str">
        <f>IF('Dépenses rémunération au réel'!$I377="","",'Dépenses rémunération au réel'!$I377)</f>
        <v/>
      </c>
      <c r="J377" s="131" t="str">
        <f>IF('Dépenses rémunération au réel'!$J377="","",'Dépenses rémunération au réel'!$J377)</f>
        <v/>
      </c>
      <c r="K377" s="181" t="str">
        <f>IF('Dépenses rémunération au réel'!$K377="","",'Dépenses rémunération au réel'!$K377)</f>
        <v/>
      </c>
      <c r="L377" s="189" t="str">
        <f>IF('Dépenses rémunération au réel'!$L377="","",'Dépenses rémunération au réel'!$L377)</f>
        <v/>
      </c>
      <c r="M377" s="204" t="str">
        <f>IF('Dépenses rémunération au réel'!$M377=0,"",'Dépenses rémunération au réel'!$M377)</f>
        <v/>
      </c>
      <c r="N377" s="180"/>
      <c r="O377" s="323" t="str">
        <f t="shared" si="33"/>
        <v/>
      </c>
      <c r="P377" s="323" t="str">
        <f t="shared" si="34"/>
        <v/>
      </c>
      <c r="Q377" s="180"/>
      <c r="R377" s="325"/>
      <c r="S377" s="325"/>
      <c r="T377" s="132" t="str">
        <f t="shared" si="35"/>
        <v/>
      </c>
      <c r="U377" s="342"/>
      <c r="V377" s="182"/>
      <c r="W377" s="709" t="str">
        <f t="shared" si="31"/>
        <v/>
      </c>
      <c r="X377" s="198" t="str">
        <f t="shared" si="36"/>
        <v/>
      </c>
      <c r="Y377" s="710" t="str">
        <f>IF(AND(OR(N377="KO",M377&lt;&gt;""),OR(N377="",O377="",P377="")),Listes!$A$68,IF(AND(M377&lt;T377,V377=""),Listes!$A$70,IF(AND(M377&lt;&gt;"",T377&lt;M377,U377=""),Listes!$A$72,IF(AND(Z377="",OR(N377&lt;&gt;"",O377&lt;&gt;"",P377&lt;&gt;"",Q377&lt;&gt;"",R377&lt;&gt;"",S377&lt;&gt;"")),Listes!$A$73,""))))</f>
        <v/>
      </c>
      <c r="Z377" s="277"/>
      <c r="AA377" s="146">
        <f t="shared" si="32"/>
        <v>0</v>
      </c>
    </row>
    <row r="378" spans="1:27" ht="16.149999999999999" customHeight="1" x14ac:dyDescent="0.25">
      <c r="A378" s="121">
        <v>372</v>
      </c>
      <c r="B378" s="195" t="str">
        <f>IF('Dépenses rémunération au réel'!$B378="","",'Dépenses rémunération au réel'!$B378)</f>
        <v/>
      </c>
      <c r="C378" s="195" t="str">
        <f>IF('Dépenses rémunération au réel'!$C378="","",'Dépenses rémunération au réel'!$C378)</f>
        <v/>
      </c>
      <c r="D378" s="196" t="str">
        <f>IF('Dépenses rémunération au réel'!$D378="","",'Dépenses rémunération au réel'!$D378)</f>
        <v/>
      </c>
      <c r="E378" s="118" t="str">
        <f>IF('Dépenses rémunération au réel'!$E378="","",'Dépenses rémunération au réel'!$E378)</f>
        <v/>
      </c>
      <c r="F378" s="118" t="str">
        <f>IF('Dépenses rémunération au réel'!$F378="","",'Dépenses rémunération au réel'!$F378)</f>
        <v/>
      </c>
      <c r="G378" s="118" t="str">
        <f>IF('Dépenses rémunération au réel'!$G378="","",'Dépenses rémunération au réel'!$G378)</f>
        <v/>
      </c>
      <c r="H378" s="282" t="str">
        <f>IF('Dépenses rémunération au réel'!$H378="","",'Dépenses rémunération au réel'!$H378)</f>
        <v/>
      </c>
      <c r="I378" s="282" t="str">
        <f>IF('Dépenses rémunération au réel'!$I378="","",'Dépenses rémunération au réel'!$I378)</f>
        <v/>
      </c>
      <c r="J378" s="131" t="str">
        <f>IF('Dépenses rémunération au réel'!$J378="","",'Dépenses rémunération au réel'!$J378)</f>
        <v/>
      </c>
      <c r="K378" s="181" t="str">
        <f>IF('Dépenses rémunération au réel'!$K378="","",'Dépenses rémunération au réel'!$K378)</f>
        <v/>
      </c>
      <c r="L378" s="189" t="str">
        <f>IF('Dépenses rémunération au réel'!$L378="","",'Dépenses rémunération au réel'!$L378)</f>
        <v/>
      </c>
      <c r="M378" s="204" t="str">
        <f>IF('Dépenses rémunération au réel'!$M378=0,"",'Dépenses rémunération au réel'!$M378)</f>
        <v/>
      </c>
      <c r="N378" s="180"/>
      <c r="O378" s="323" t="str">
        <f t="shared" si="33"/>
        <v/>
      </c>
      <c r="P378" s="323" t="str">
        <f t="shared" si="34"/>
        <v/>
      </c>
      <c r="Q378" s="180"/>
      <c r="R378" s="325"/>
      <c r="S378" s="325"/>
      <c r="T378" s="132" t="str">
        <f t="shared" si="35"/>
        <v/>
      </c>
      <c r="U378" s="342"/>
      <c r="V378" s="182"/>
      <c r="W378" s="709" t="str">
        <f t="shared" si="31"/>
        <v/>
      </c>
      <c r="X378" s="198" t="str">
        <f t="shared" si="36"/>
        <v/>
      </c>
      <c r="Y378" s="710" t="str">
        <f>IF(AND(OR(N378="KO",M378&lt;&gt;""),OR(N378="",O378="",P378="")),Listes!$A$68,IF(AND(M378&lt;T378,V378=""),Listes!$A$70,IF(AND(M378&lt;&gt;"",T378&lt;M378,U378=""),Listes!$A$72,IF(AND(Z378="",OR(N378&lt;&gt;"",O378&lt;&gt;"",P378&lt;&gt;"",Q378&lt;&gt;"",R378&lt;&gt;"",S378&lt;&gt;"")),Listes!$A$73,""))))</f>
        <v/>
      </c>
      <c r="Z378" s="277"/>
      <c r="AA378" s="146">
        <f t="shared" si="32"/>
        <v>0</v>
      </c>
    </row>
    <row r="379" spans="1:27" ht="16.149999999999999" customHeight="1" x14ac:dyDescent="0.25">
      <c r="A379" s="121">
        <v>373</v>
      </c>
      <c r="B379" s="195" t="str">
        <f>IF('Dépenses rémunération au réel'!$B379="","",'Dépenses rémunération au réel'!$B379)</f>
        <v/>
      </c>
      <c r="C379" s="195" t="str">
        <f>IF('Dépenses rémunération au réel'!$C379="","",'Dépenses rémunération au réel'!$C379)</f>
        <v/>
      </c>
      <c r="D379" s="196" t="str">
        <f>IF('Dépenses rémunération au réel'!$D379="","",'Dépenses rémunération au réel'!$D379)</f>
        <v/>
      </c>
      <c r="E379" s="118" t="str">
        <f>IF('Dépenses rémunération au réel'!$E379="","",'Dépenses rémunération au réel'!$E379)</f>
        <v/>
      </c>
      <c r="F379" s="118" t="str">
        <f>IF('Dépenses rémunération au réel'!$F379="","",'Dépenses rémunération au réel'!$F379)</f>
        <v/>
      </c>
      <c r="G379" s="118" t="str">
        <f>IF('Dépenses rémunération au réel'!$G379="","",'Dépenses rémunération au réel'!$G379)</f>
        <v/>
      </c>
      <c r="H379" s="282" t="str">
        <f>IF('Dépenses rémunération au réel'!$H379="","",'Dépenses rémunération au réel'!$H379)</f>
        <v/>
      </c>
      <c r="I379" s="282" t="str">
        <f>IF('Dépenses rémunération au réel'!$I379="","",'Dépenses rémunération au réel'!$I379)</f>
        <v/>
      </c>
      <c r="J379" s="131" t="str">
        <f>IF('Dépenses rémunération au réel'!$J379="","",'Dépenses rémunération au réel'!$J379)</f>
        <v/>
      </c>
      <c r="K379" s="181" t="str">
        <f>IF('Dépenses rémunération au réel'!$K379="","",'Dépenses rémunération au réel'!$K379)</f>
        <v/>
      </c>
      <c r="L379" s="189" t="str">
        <f>IF('Dépenses rémunération au réel'!$L379="","",'Dépenses rémunération au réel'!$L379)</f>
        <v/>
      </c>
      <c r="M379" s="204" t="str">
        <f>IF('Dépenses rémunération au réel'!$M379=0,"",'Dépenses rémunération au réel'!$M379)</f>
        <v/>
      </c>
      <c r="N379" s="180"/>
      <c r="O379" s="323" t="str">
        <f t="shared" si="33"/>
        <v/>
      </c>
      <c r="P379" s="323" t="str">
        <f t="shared" si="34"/>
        <v/>
      </c>
      <c r="Q379" s="180"/>
      <c r="R379" s="325"/>
      <c r="S379" s="325"/>
      <c r="T379" s="132" t="str">
        <f t="shared" si="35"/>
        <v/>
      </c>
      <c r="U379" s="342"/>
      <c r="V379" s="182"/>
      <c r="W379" s="709" t="str">
        <f t="shared" si="31"/>
        <v/>
      </c>
      <c r="X379" s="198" t="str">
        <f t="shared" si="36"/>
        <v/>
      </c>
      <c r="Y379" s="710" t="str">
        <f>IF(AND(OR(N379="KO",M379&lt;&gt;""),OR(N379="",O379="",P379="")),Listes!$A$68,IF(AND(M379&lt;T379,V379=""),Listes!$A$70,IF(AND(M379&lt;&gt;"",T379&lt;M379,U379=""),Listes!$A$72,IF(AND(Z379="",OR(N379&lt;&gt;"",O379&lt;&gt;"",P379&lt;&gt;"",Q379&lt;&gt;"",R379&lt;&gt;"",S379&lt;&gt;"")),Listes!$A$73,""))))</f>
        <v/>
      </c>
      <c r="Z379" s="277"/>
      <c r="AA379" s="146">
        <f t="shared" si="32"/>
        <v>0</v>
      </c>
    </row>
    <row r="380" spans="1:27" ht="16.149999999999999" customHeight="1" x14ac:dyDescent="0.25">
      <c r="A380" s="121">
        <v>374</v>
      </c>
      <c r="B380" s="195" t="str">
        <f>IF('Dépenses rémunération au réel'!$B380="","",'Dépenses rémunération au réel'!$B380)</f>
        <v/>
      </c>
      <c r="C380" s="195" t="str">
        <f>IF('Dépenses rémunération au réel'!$C380="","",'Dépenses rémunération au réel'!$C380)</f>
        <v/>
      </c>
      <c r="D380" s="196" t="str">
        <f>IF('Dépenses rémunération au réel'!$D380="","",'Dépenses rémunération au réel'!$D380)</f>
        <v/>
      </c>
      <c r="E380" s="118" t="str">
        <f>IF('Dépenses rémunération au réel'!$E380="","",'Dépenses rémunération au réel'!$E380)</f>
        <v/>
      </c>
      <c r="F380" s="118" t="str">
        <f>IF('Dépenses rémunération au réel'!$F380="","",'Dépenses rémunération au réel'!$F380)</f>
        <v/>
      </c>
      <c r="G380" s="118" t="str">
        <f>IF('Dépenses rémunération au réel'!$G380="","",'Dépenses rémunération au réel'!$G380)</f>
        <v/>
      </c>
      <c r="H380" s="282" t="str">
        <f>IF('Dépenses rémunération au réel'!$H380="","",'Dépenses rémunération au réel'!$H380)</f>
        <v/>
      </c>
      <c r="I380" s="282" t="str">
        <f>IF('Dépenses rémunération au réel'!$I380="","",'Dépenses rémunération au réel'!$I380)</f>
        <v/>
      </c>
      <c r="J380" s="131" t="str">
        <f>IF('Dépenses rémunération au réel'!$J380="","",'Dépenses rémunération au réel'!$J380)</f>
        <v/>
      </c>
      <c r="K380" s="181" t="str">
        <f>IF('Dépenses rémunération au réel'!$K380="","",'Dépenses rémunération au réel'!$K380)</f>
        <v/>
      </c>
      <c r="L380" s="189" t="str">
        <f>IF('Dépenses rémunération au réel'!$L380="","",'Dépenses rémunération au réel'!$L380)</f>
        <v/>
      </c>
      <c r="M380" s="204" t="str">
        <f>IF('Dépenses rémunération au réel'!$M380=0,"",'Dépenses rémunération au réel'!$M380)</f>
        <v/>
      </c>
      <c r="N380" s="180"/>
      <c r="O380" s="323" t="str">
        <f t="shared" si="33"/>
        <v/>
      </c>
      <c r="P380" s="323" t="str">
        <f t="shared" si="34"/>
        <v/>
      </c>
      <c r="Q380" s="180"/>
      <c r="R380" s="325"/>
      <c r="S380" s="325"/>
      <c r="T380" s="132" t="str">
        <f t="shared" si="35"/>
        <v/>
      </c>
      <c r="U380" s="342"/>
      <c r="V380" s="182"/>
      <c r="W380" s="709" t="str">
        <f t="shared" si="31"/>
        <v/>
      </c>
      <c r="X380" s="198" t="str">
        <f t="shared" si="36"/>
        <v/>
      </c>
      <c r="Y380" s="710" t="str">
        <f>IF(AND(OR(N380="KO",M380&lt;&gt;""),OR(N380="",O380="",P380="")),Listes!$A$68,IF(AND(M380&lt;T380,V380=""),Listes!$A$70,IF(AND(M380&lt;&gt;"",T380&lt;M380,U380=""),Listes!$A$72,IF(AND(Z380="",OR(N380&lt;&gt;"",O380&lt;&gt;"",P380&lt;&gt;"",Q380&lt;&gt;"",R380&lt;&gt;"",S380&lt;&gt;"")),Listes!$A$73,""))))</f>
        <v/>
      </c>
      <c r="Z380" s="277"/>
      <c r="AA380" s="146">
        <f t="shared" si="32"/>
        <v>0</v>
      </c>
    </row>
    <row r="381" spans="1:27" ht="16.149999999999999" customHeight="1" x14ac:dyDescent="0.25">
      <c r="A381" s="121">
        <v>375</v>
      </c>
      <c r="B381" s="195" t="str">
        <f>IF('Dépenses rémunération au réel'!$B381="","",'Dépenses rémunération au réel'!$B381)</f>
        <v/>
      </c>
      <c r="C381" s="195" t="str">
        <f>IF('Dépenses rémunération au réel'!$C381="","",'Dépenses rémunération au réel'!$C381)</f>
        <v/>
      </c>
      <c r="D381" s="196" t="str">
        <f>IF('Dépenses rémunération au réel'!$D381="","",'Dépenses rémunération au réel'!$D381)</f>
        <v/>
      </c>
      <c r="E381" s="118" t="str">
        <f>IF('Dépenses rémunération au réel'!$E381="","",'Dépenses rémunération au réel'!$E381)</f>
        <v/>
      </c>
      <c r="F381" s="118" t="str">
        <f>IF('Dépenses rémunération au réel'!$F381="","",'Dépenses rémunération au réel'!$F381)</f>
        <v/>
      </c>
      <c r="G381" s="118" t="str">
        <f>IF('Dépenses rémunération au réel'!$G381="","",'Dépenses rémunération au réel'!$G381)</f>
        <v/>
      </c>
      <c r="H381" s="282" t="str">
        <f>IF('Dépenses rémunération au réel'!$H381="","",'Dépenses rémunération au réel'!$H381)</f>
        <v/>
      </c>
      <c r="I381" s="282" t="str">
        <f>IF('Dépenses rémunération au réel'!$I381="","",'Dépenses rémunération au réel'!$I381)</f>
        <v/>
      </c>
      <c r="J381" s="131" t="str">
        <f>IF('Dépenses rémunération au réel'!$J381="","",'Dépenses rémunération au réel'!$J381)</f>
        <v/>
      </c>
      <c r="K381" s="181" t="str">
        <f>IF('Dépenses rémunération au réel'!$K381="","",'Dépenses rémunération au réel'!$K381)</f>
        <v/>
      </c>
      <c r="L381" s="189" t="str">
        <f>IF('Dépenses rémunération au réel'!$L381="","",'Dépenses rémunération au réel'!$L381)</f>
        <v/>
      </c>
      <c r="M381" s="204" t="str">
        <f>IF('Dépenses rémunération au réel'!$M381=0,"",'Dépenses rémunération au réel'!$M381)</f>
        <v/>
      </c>
      <c r="N381" s="180"/>
      <c r="O381" s="323" t="str">
        <f t="shared" si="33"/>
        <v/>
      </c>
      <c r="P381" s="323" t="str">
        <f t="shared" si="34"/>
        <v/>
      </c>
      <c r="Q381" s="180"/>
      <c r="R381" s="325"/>
      <c r="S381" s="325"/>
      <c r="T381" s="132" t="str">
        <f t="shared" si="35"/>
        <v/>
      </c>
      <c r="U381" s="342"/>
      <c r="V381" s="182"/>
      <c r="W381" s="709" t="str">
        <f t="shared" si="31"/>
        <v/>
      </c>
      <c r="X381" s="198" t="str">
        <f t="shared" si="36"/>
        <v/>
      </c>
      <c r="Y381" s="710" t="str">
        <f>IF(AND(OR(N381="KO",M381&lt;&gt;""),OR(N381="",O381="",P381="")),Listes!$A$68,IF(AND(M381&lt;T381,V381=""),Listes!$A$70,IF(AND(M381&lt;&gt;"",T381&lt;M381,U381=""),Listes!$A$72,IF(AND(Z381="",OR(N381&lt;&gt;"",O381&lt;&gt;"",P381&lt;&gt;"",Q381&lt;&gt;"",R381&lt;&gt;"",S381&lt;&gt;"")),Listes!$A$73,""))))</f>
        <v/>
      </c>
      <c r="Z381" s="277"/>
      <c r="AA381" s="146">
        <f t="shared" si="32"/>
        <v>0</v>
      </c>
    </row>
    <row r="382" spans="1:27" ht="16.149999999999999" customHeight="1" x14ac:dyDescent="0.25">
      <c r="A382" s="121">
        <v>376</v>
      </c>
      <c r="B382" s="195" t="str">
        <f>IF('Dépenses rémunération au réel'!$B382="","",'Dépenses rémunération au réel'!$B382)</f>
        <v/>
      </c>
      <c r="C382" s="195" t="str">
        <f>IF('Dépenses rémunération au réel'!$C382="","",'Dépenses rémunération au réel'!$C382)</f>
        <v/>
      </c>
      <c r="D382" s="196" t="str">
        <f>IF('Dépenses rémunération au réel'!$D382="","",'Dépenses rémunération au réel'!$D382)</f>
        <v/>
      </c>
      <c r="E382" s="118" t="str">
        <f>IF('Dépenses rémunération au réel'!$E382="","",'Dépenses rémunération au réel'!$E382)</f>
        <v/>
      </c>
      <c r="F382" s="118" t="str">
        <f>IF('Dépenses rémunération au réel'!$F382="","",'Dépenses rémunération au réel'!$F382)</f>
        <v/>
      </c>
      <c r="G382" s="118" t="str">
        <f>IF('Dépenses rémunération au réel'!$G382="","",'Dépenses rémunération au réel'!$G382)</f>
        <v/>
      </c>
      <c r="H382" s="282" t="str">
        <f>IF('Dépenses rémunération au réel'!$H382="","",'Dépenses rémunération au réel'!$H382)</f>
        <v/>
      </c>
      <c r="I382" s="282" t="str">
        <f>IF('Dépenses rémunération au réel'!$I382="","",'Dépenses rémunération au réel'!$I382)</f>
        <v/>
      </c>
      <c r="J382" s="131" t="str">
        <f>IF('Dépenses rémunération au réel'!$J382="","",'Dépenses rémunération au réel'!$J382)</f>
        <v/>
      </c>
      <c r="K382" s="181" t="str">
        <f>IF('Dépenses rémunération au réel'!$K382="","",'Dépenses rémunération au réel'!$K382)</f>
        <v/>
      </c>
      <c r="L382" s="189" t="str">
        <f>IF('Dépenses rémunération au réel'!$L382="","",'Dépenses rémunération au réel'!$L382)</f>
        <v/>
      </c>
      <c r="M382" s="204" t="str">
        <f>IF('Dépenses rémunération au réel'!$M382=0,"",'Dépenses rémunération au réel'!$M382)</f>
        <v/>
      </c>
      <c r="N382" s="180"/>
      <c r="O382" s="323" t="str">
        <f t="shared" si="33"/>
        <v/>
      </c>
      <c r="P382" s="323" t="str">
        <f t="shared" si="34"/>
        <v/>
      </c>
      <c r="Q382" s="180"/>
      <c r="R382" s="325"/>
      <c r="S382" s="325"/>
      <c r="T382" s="132" t="str">
        <f t="shared" si="35"/>
        <v/>
      </c>
      <c r="U382" s="342"/>
      <c r="V382" s="182"/>
      <c r="W382" s="709" t="str">
        <f t="shared" si="31"/>
        <v/>
      </c>
      <c r="X382" s="198" t="str">
        <f t="shared" si="36"/>
        <v/>
      </c>
      <c r="Y382" s="710" t="str">
        <f>IF(AND(OR(N382="KO",M382&lt;&gt;""),OR(N382="",O382="",P382="")),Listes!$A$68,IF(AND(M382&lt;T382,V382=""),Listes!$A$70,IF(AND(M382&lt;&gt;"",T382&lt;M382,U382=""),Listes!$A$72,IF(AND(Z382="",OR(N382&lt;&gt;"",O382&lt;&gt;"",P382&lt;&gt;"",Q382&lt;&gt;"",R382&lt;&gt;"",S382&lt;&gt;"")),Listes!$A$73,""))))</f>
        <v/>
      </c>
      <c r="Z382" s="277"/>
      <c r="AA382" s="146">
        <f t="shared" si="32"/>
        <v>0</v>
      </c>
    </row>
    <row r="383" spans="1:27" ht="16.149999999999999" customHeight="1" x14ac:dyDescent="0.25">
      <c r="A383" s="121">
        <v>377</v>
      </c>
      <c r="B383" s="195" t="str">
        <f>IF('Dépenses rémunération au réel'!$B383="","",'Dépenses rémunération au réel'!$B383)</f>
        <v/>
      </c>
      <c r="C383" s="195" t="str">
        <f>IF('Dépenses rémunération au réel'!$C383="","",'Dépenses rémunération au réel'!$C383)</f>
        <v/>
      </c>
      <c r="D383" s="196" t="str">
        <f>IF('Dépenses rémunération au réel'!$D383="","",'Dépenses rémunération au réel'!$D383)</f>
        <v/>
      </c>
      <c r="E383" s="118" t="str">
        <f>IF('Dépenses rémunération au réel'!$E383="","",'Dépenses rémunération au réel'!$E383)</f>
        <v/>
      </c>
      <c r="F383" s="118" t="str">
        <f>IF('Dépenses rémunération au réel'!$F383="","",'Dépenses rémunération au réel'!$F383)</f>
        <v/>
      </c>
      <c r="G383" s="118" t="str">
        <f>IF('Dépenses rémunération au réel'!$G383="","",'Dépenses rémunération au réel'!$G383)</f>
        <v/>
      </c>
      <c r="H383" s="282" t="str">
        <f>IF('Dépenses rémunération au réel'!$H383="","",'Dépenses rémunération au réel'!$H383)</f>
        <v/>
      </c>
      <c r="I383" s="282" t="str">
        <f>IF('Dépenses rémunération au réel'!$I383="","",'Dépenses rémunération au réel'!$I383)</f>
        <v/>
      </c>
      <c r="J383" s="131" t="str">
        <f>IF('Dépenses rémunération au réel'!$J383="","",'Dépenses rémunération au réel'!$J383)</f>
        <v/>
      </c>
      <c r="K383" s="181" t="str">
        <f>IF('Dépenses rémunération au réel'!$K383="","",'Dépenses rémunération au réel'!$K383)</f>
        <v/>
      </c>
      <c r="L383" s="189" t="str">
        <f>IF('Dépenses rémunération au réel'!$L383="","",'Dépenses rémunération au réel'!$L383)</f>
        <v/>
      </c>
      <c r="M383" s="204" t="str">
        <f>IF('Dépenses rémunération au réel'!$M383=0,"",'Dépenses rémunération au réel'!$M383)</f>
        <v/>
      </c>
      <c r="N383" s="180"/>
      <c r="O383" s="323" t="str">
        <f t="shared" si="33"/>
        <v/>
      </c>
      <c r="P383" s="323" t="str">
        <f t="shared" si="34"/>
        <v/>
      </c>
      <c r="Q383" s="180"/>
      <c r="R383" s="325"/>
      <c r="S383" s="325"/>
      <c r="T383" s="132" t="str">
        <f t="shared" si="35"/>
        <v/>
      </c>
      <c r="U383" s="342"/>
      <c r="V383" s="182"/>
      <c r="W383" s="709" t="str">
        <f t="shared" si="31"/>
        <v/>
      </c>
      <c r="X383" s="198" t="str">
        <f t="shared" si="36"/>
        <v/>
      </c>
      <c r="Y383" s="710" t="str">
        <f>IF(AND(OR(N383="KO",M383&lt;&gt;""),OR(N383="",O383="",P383="")),Listes!$A$68,IF(AND(M383&lt;T383,V383=""),Listes!$A$70,IF(AND(M383&lt;&gt;"",T383&lt;M383,U383=""),Listes!$A$72,IF(AND(Z383="",OR(N383&lt;&gt;"",O383&lt;&gt;"",P383&lt;&gt;"",Q383&lt;&gt;"",R383&lt;&gt;"",S383&lt;&gt;"")),Listes!$A$73,""))))</f>
        <v/>
      </c>
      <c r="Z383" s="277"/>
      <c r="AA383" s="146">
        <f t="shared" si="32"/>
        <v>0</v>
      </c>
    </row>
    <row r="384" spans="1:27" ht="16.149999999999999" customHeight="1" x14ac:dyDescent="0.25">
      <c r="A384" s="121">
        <v>378</v>
      </c>
      <c r="B384" s="195" t="str">
        <f>IF('Dépenses rémunération au réel'!$B384="","",'Dépenses rémunération au réel'!$B384)</f>
        <v/>
      </c>
      <c r="C384" s="195" t="str">
        <f>IF('Dépenses rémunération au réel'!$C384="","",'Dépenses rémunération au réel'!$C384)</f>
        <v/>
      </c>
      <c r="D384" s="196" t="str">
        <f>IF('Dépenses rémunération au réel'!$D384="","",'Dépenses rémunération au réel'!$D384)</f>
        <v/>
      </c>
      <c r="E384" s="118" t="str">
        <f>IF('Dépenses rémunération au réel'!$E384="","",'Dépenses rémunération au réel'!$E384)</f>
        <v/>
      </c>
      <c r="F384" s="118" t="str">
        <f>IF('Dépenses rémunération au réel'!$F384="","",'Dépenses rémunération au réel'!$F384)</f>
        <v/>
      </c>
      <c r="G384" s="118" t="str">
        <f>IF('Dépenses rémunération au réel'!$G384="","",'Dépenses rémunération au réel'!$G384)</f>
        <v/>
      </c>
      <c r="H384" s="282" t="str">
        <f>IF('Dépenses rémunération au réel'!$H384="","",'Dépenses rémunération au réel'!$H384)</f>
        <v/>
      </c>
      <c r="I384" s="282" t="str">
        <f>IF('Dépenses rémunération au réel'!$I384="","",'Dépenses rémunération au réel'!$I384)</f>
        <v/>
      </c>
      <c r="J384" s="131" t="str">
        <f>IF('Dépenses rémunération au réel'!$J384="","",'Dépenses rémunération au réel'!$J384)</f>
        <v/>
      </c>
      <c r="K384" s="181" t="str">
        <f>IF('Dépenses rémunération au réel'!$K384="","",'Dépenses rémunération au réel'!$K384)</f>
        <v/>
      </c>
      <c r="L384" s="189" t="str">
        <f>IF('Dépenses rémunération au réel'!$L384="","",'Dépenses rémunération au réel'!$L384)</f>
        <v/>
      </c>
      <c r="M384" s="204" t="str">
        <f>IF('Dépenses rémunération au réel'!$M384=0,"",'Dépenses rémunération au réel'!$M384)</f>
        <v/>
      </c>
      <c r="N384" s="180"/>
      <c r="O384" s="323" t="str">
        <f t="shared" si="33"/>
        <v/>
      </c>
      <c r="P384" s="323" t="str">
        <f t="shared" si="34"/>
        <v/>
      </c>
      <c r="Q384" s="180"/>
      <c r="R384" s="325"/>
      <c r="S384" s="325"/>
      <c r="T384" s="132" t="str">
        <f t="shared" si="35"/>
        <v/>
      </c>
      <c r="U384" s="342"/>
      <c r="V384" s="182"/>
      <c r="W384" s="709" t="str">
        <f t="shared" si="31"/>
        <v/>
      </c>
      <c r="X384" s="198" t="str">
        <f t="shared" si="36"/>
        <v/>
      </c>
      <c r="Y384" s="710" t="str">
        <f>IF(AND(OR(N384="KO",M384&lt;&gt;""),OR(N384="",O384="",P384="")),Listes!$A$68,IF(AND(M384&lt;T384,V384=""),Listes!$A$70,IF(AND(M384&lt;&gt;"",T384&lt;M384,U384=""),Listes!$A$72,IF(AND(Z384="",OR(N384&lt;&gt;"",O384&lt;&gt;"",P384&lt;&gt;"",Q384&lt;&gt;"",R384&lt;&gt;"",S384&lt;&gt;"")),Listes!$A$73,""))))</f>
        <v/>
      </c>
      <c r="Z384" s="277"/>
      <c r="AA384" s="146">
        <f t="shared" si="32"/>
        <v>0</v>
      </c>
    </row>
    <row r="385" spans="1:27" ht="16.149999999999999" customHeight="1" x14ac:dyDescent="0.25">
      <c r="A385" s="121">
        <v>379</v>
      </c>
      <c r="B385" s="195" t="str">
        <f>IF('Dépenses rémunération au réel'!$B385="","",'Dépenses rémunération au réel'!$B385)</f>
        <v/>
      </c>
      <c r="C385" s="195" t="str">
        <f>IF('Dépenses rémunération au réel'!$C385="","",'Dépenses rémunération au réel'!$C385)</f>
        <v/>
      </c>
      <c r="D385" s="196" t="str">
        <f>IF('Dépenses rémunération au réel'!$D385="","",'Dépenses rémunération au réel'!$D385)</f>
        <v/>
      </c>
      <c r="E385" s="118" t="str">
        <f>IF('Dépenses rémunération au réel'!$E385="","",'Dépenses rémunération au réel'!$E385)</f>
        <v/>
      </c>
      <c r="F385" s="118" t="str">
        <f>IF('Dépenses rémunération au réel'!$F385="","",'Dépenses rémunération au réel'!$F385)</f>
        <v/>
      </c>
      <c r="G385" s="118" t="str">
        <f>IF('Dépenses rémunération au réel'!$G385="","",'Dépenses rémunération au réel'!$G385)</f>
        <v/>
      </c>
      <c r="H385" s="282" t="str">
        <f>IF('Dépenses rémunération au réel'!$H385="","",'Dépenses rémunération au réel'!$H385)</f>
        <v/>
      </c>
      <c r="I385" s="282" t="str">
        <f>IF('Dépenses rémunération au réel'!$I385="","",'Dépenses rémunération au réel'!$I385)</f>
        <v/>
      </c>
      <c r="J385" s="131" t="str">
        <f>IF('Dépenses rémunération au réel'!$J385="","",'Dépenses rémunération au réel'!$J385)</f>
        <v/>
      </c>
      <c r="K385" s="181" t="str">
        <f>IF('Dépenses rémunération au réel'!$K385="","",'Dépenses rémunération au réel'!$K385)</f>
        <v/>
      </c>
      <c r="L385" s="189" t="str">
        <f>IF('Dépenses rémunération au réel'!$L385="","",'Dépenses rémunération au réel'!$L385)</f>
        <v/>
      </c>
      <c r="M385" s="204" t="str">
        <f>IF('Dépenses rémunération au réel'!$M385=0,"",'Dépenses rémunération au réel'!$M385)</f>
        <v/>
      </c>
      <c r="N385" s="180"/>
      <c r="O385" s="323" t="str">
        <f t="shared" si="33"/>
        <v/>
      </c>
      <c r="P385" s="323" t="str">
        <f t="shared" si="34"/>
        <v/>
      </c>
      <c r="Q385" s="180"/>
      <c r="R385" s="325"/>
      <c r="S385" s="325"/>
      <c r="T385" s="132" t="str">
        <f t="shared" si="35"/>
        <v/>
      </c>
      <c r="U385" s="342"/>
      <c r="V385" s="182"/>
      <c r="W385" s="709" t="str">
        <f t="shared" si="31"/>
        <v/>
      </c>
      <c r="X385" s="198" t="str">
        <f t="shared" si="36"/>
        <v/>
      </c>
      <c r="Y385" s="710" t="str">
        <f>IF(AND(OR(N385="KO",M385&lt;&gt;""),OR(N385="",O385="",P385="")),Listes!$A$68,IF(AND(M385&lt;T385,V385=""),Listes!$A$70,IF(AND(M385&lt;&gt;"",T385&lt;M385,U385=""),Listes!$A$72,IF(AND(Z385="",OR(N385&lt;&gt;"",O385&lt;&gt;"",P385&lt;&gt;"",Q385&lt;&gt;"",R385&lt;&gt;"",S385&lt;&gt;"")),Listes!$A$73,""))))</f>
        <v/>
      </c>
      <c r="Z385" s="277"/>
      <c r="AA385" s="146">
        <f t="shared" si="32"/>
        <v>0</v>
      </c>
    </row>
    <row r="386" spans="1:27" ht="16.149999999999999" customHeight="1" x14ac:dyDescent="0.25">
      <c r="A386" s="121">
        <v>380</v>
      </c>
      <c r="B386" s="195" t="str">
        <f>IF('Dépenses rémunération au réel'!$B386="","",'Dépenses rémunération au réel'!$B386)</f>
        <v/>
      </c>
      <c r="C386" s="195" t="str">
        <f>IF('Dépenses rémunération au réel'!$C386="","",'Dépenses rémunération au réel'!$C386)</f>
        <v/>
      </c>
      <c r="D386" s="196" t="str">
        <f>IF('Dépenses rémunération au réel'!$D386="","",'Dépenses rémunération au réel'!$D386)</f>
        <v/>
      </c>
      <c r="E386" s="118" t="str">
        <f>IF('Dépenses rémunération au réel'!$E386="","",'Dépenses rémunération au réel'!$E386)</f>
        <v/>
      </c>
      <c r="F386" s="118" t="str">
        <f>IF('Dépenses rémunération au réel'!$F386="","",'Dépenses rémunération au réel'!$F386)</f>
        <v/>
      </c>
      <c r="G386" s="118" t="str">
        <f>IF('Dépenses rémunération au réel'!$G386="","",'Dépenses rémunération au réel'!$G386)</f>
        <v/>
      </c>
      <c r="H386" s="282" t="str">
        <f>IF('Dépenses rémunération au réel'!$H386="","",'Dépenses rémunération au réel'!$H386)</f>
        <v/>
      </c>
      <c r="I386" s="282" t="str">
        <f>IF('Dépenses rémunération au réel'!$I386="","",'Dépenses rémunération au réel'!$I386)</f>
        <v/>
      </c>
      <c r="J386" s="131" t="str">
        <f>IF('Dépenses rémunération au réel'!$J386="","",'Dépenses rémunération au réel'!$J386)</f>
        <v/>
      </c>
      <c r="K386" s="181" t="str">
        <f>IF('Dépenses rémunération au réel'!$K386="","",'Dépenses rémunération au réel'!$K386)</f>
        <v/>
      </c>
      <c r="L386" s="189" t="str">
        <f>IF('Dépenses rémunération au réel'!$L386="","",'Dépenses rémunération au réel'!$L386)</f>
        <v/>
      </c>
      <c r="M386" s="204" t="str">
        <f>IF('Dépenses rémunération au réel'!$M386=0,"",'Dépenses rémunération au réel'!$M386)</f>
        <v/>
      </c>
      <c r="N386" s="180"/>
      <c r="O386" s="323" t="str">
        <f t="shared" si="33"/>
        <v/>
      </c>
      <c r="P386" s="323" t="str">
        <f t="shared" si="34"/>
        <v/>
      </c>
      <c r="Q386" s="180"/>
      <c r="R386" s="325"/>
      <c r="S386" s="325"/>
      <c r="T386" s="132" t="str">
        <f t="shared" si="35"/>
        <v/>
      </c>
      <c r="U386" s="342"/>
      <c r="V386" s="182"/>
      <c r="W386" s="709" t="str">
        <f t="shared" si="31"/>
        <v/>
      </c>
      <c r="X386" s="198" t="str">
        <f t="shared" si="36"/>
        <v/>
      </c>
      <c r="Y386" s="710" t="str">
        <f>IF(AND(OR(N386="KO",M386&lt;&gt;""),OR(N386="",O386="",P386="")),Listes!$A$68,IF(AND(M386&lt;T386,V386=""),Listes!$A$70,IF(AND(M386&lt;&gt;"",T386&lt;M386,U386=""),Listes!$A$72,IF(AND(Z386="",OR(N386&lt;&gt;"",O386&lt;&gt;"",P386&lt;&gt;"",Q386&lt;&gt;"",R386&lt;&gt;"",S386&lt;&gt;"")),Listes!$A$73,""))))</f>
        <v/>
      </c>
      <c r="Z386" s="277"/>
      <c r="AA386" s="146">
        <f t="shared" si="32"/>
        <v>0</v>
      </c>
    </row>
    <row r="387" spans="1:27" ht="16.149999999999999" customHeight="1" x14ac:dyDescent="0.25">
      <c r="A387" s="121">
        <v>381</v>
      </c>
      <c r="B387" s="195" t="str">
        <f>IF('Dépenses rémunération au réel'!$B387="","",'Dépenses rémunération au réel'!$B387)</f>
        <v/>
      </c>
      <c r="C387" s="195" t="str">
        <f>IF('Dépenses rémunération au réel'!$C387="","",'Dépenses rémunération au réel'!$C387)</f>
        <v/>
      </c>
      <c r="D387" s="196" t="str">
        <f>IF('Dépenses rémunération au réel'!$D387="","",'Dépenses rémunération au réel'!$D387)</f>
        <v/>
      </c>
      <c r="E387" s="118" t="str">
        <f>IF('Dépenses rémunération au réel'!$E387="","",'Dépenses rémunération au réel'!$E387)</f>
        <v/>
      </c>
      <c r="F387" s="118" t="str">
        <f>IF('Dépenses rémunération au réel'!$F387="","",'Dépenses rémunération au réel'!$F387)</f>
        <v/>
      </c>
      <c r="G387" s="118" t="str">
        <f>IF('Dépenses rémunération au réel'!$G387="","",'Dépenses rémunération au réel'!$G387)</f>
        <v/>
      </c>
      <c r="H387" s="282" t="str">
        <f>IF('Dépenses rémunération au réel'!$H387="","",'Dépenses rémunération au réel'!$H387)</f>
        <v/>
      </c>
      <c r="I387" s="282" t="str">
        <f>IF('Dépenses rémunération au réel'!$I387="","",'Dépenses rémunération au réel'!$I387)</f>
        <v/>
      </c>
      <c r="J387" s="131" t="str">
        <f>IF('Dépenses rémunération au réel'!$J387="","",'Dépenses rémunération au réel'!$J387)</f>
        <v/>
      </c>
      <c r="K387" s="181" t="str">
        <f>IF('Dépenses rémunération au réel'!$K387="","",'Dépenses rémunération au réel'!$K387)</f>
        <v/>
      </c>
      <c r="L387" s="189" t="str">
        <f>IF('Dépenses rémunération au réel'!$L387="","",'Dépenses rémunération au réel'!$L387)</f>
        <v/>
      </c>
      <c r="M387" s="204" t="str">
        <f>IF('Dépenses rémunération au réel'!$M387=0,"",'Dépenses rémunération au réel'!$M387)</f>
        <v/>
      </c>
      <c r="N387" s="180"/>
      <c r="O387" s="323" t="str">
        <f t="shared" si="33"/>
        <v/>
      </c>
      <c r="P387" s="323" t="str">
        <f t="shared" si="34"/>
        <v/>
      </c>
      <c r="Q387" s="180"/>
      <c r="R387" s="325"/>
      <c r="S387" s="325"/>
      <c r="T387" s="132" t="str">
        <f t="shared" si="35"/>
        <v/>
      </c>
      <c r="U387" s="342"/>
      <c r="V387" s="182"/>
      <c r="W387" s="709" t="str">
        <f t="shared" si="31"/>
        <v/>
      </c>
      <c r="X387" s="198" t="str">
        <f t="shared" si="36"/>
        <v/>
      </c>
      <c r="Y387" s="710" t="str">
        <f>IF(AND(OR(N387="KO",M387&lt;&gt;""),OR(N387="",O387="",P387="")),Listes!$A$68,IF(AND(M387&lt;T387,V387=""),Listes!$A$70,IF(AND(M387&lt;&gt;"",T387&lt;M387,U387=""),Listes!$A$72,IF(AND(Z387="",OR(N387&lt;&gt;"",O387&lt;&gt;"",P387&lt;&gt;"",Q387&lt;&gt;"",R387&lt;&gt;"",S387&lt;&gt;"")),Listes!$A$73,""))))</f>
        <v/>
      </c>
      <c r="Z387" s="277"/>
      <c r="AA387" s="146">
        <f t="shared" si="32"/>
        <v>0</v>
      </c>
    </row>
    <row r="388" spans="1:27" ht="16.149999999999999" customHeight="1" x14ac:dyDescent="0.25">
      <c r="A388" s="121">
        <v>382</v>
      </c>
      <c r="B388" s="195" t="str">
        <f>IF('Dépenses rémunération au réel'!$B388="","",'Dépenses rémunération au réel'!$B388)</f>
        <v/>
      </c>
      <c r="C388" s="195" t="str">
        <f>IF('Dépenses rémunération au réel'!$C388="","",'Dépenses rémunération au réel'!$C388)</f>
        <v/>
      </c>
      <c r="D388" s="196" t="str">
        <f>IF('Dépenses rémunération au réel'!$D388="","",'Dépenses rémunération au réel'!$D388)</f>
        <v/>
      </c>
      <c r="E388" s="118" t="str">
        <f>IF('Dépenses rémunération au réel'!$E388="","",'Dépenses rémunération au réel'!$E388)</f>
        <v/>
      </c>
      <c r="F388" s="118" t="str">
        <f>IF('Dépenses rémunération au réel'!$F388="","",'Dépenses rémunération au réel'!$F388)</f>
        <v/>
      </c>
      <c r="G388" s="118" t="str">
        <f>IF('Dépenses rémunération au réel'!$G388="","",'Dépenses rémunération au réel'!$G388)</f>
        <v/>
      </c>
      <c r="H388" s="282" t="str">
        <f>IF('Dépenses rémunération au réel'!$H388="","",'Dépenses rémunération au réel'!$H388)</f>
        <v/>
      </c>
      <c r="I388" s="282" t="str">
        <f>IF('Dépenses rémunération au réel'!$I388="","",'Dépenses rémunération au réel'!$I388)</f>
        <v/>
      </c>
      <c r="J388" s="131" t="str">
        <f>IF('Dépenses rémunération au réel'!$J388="","",'Dépenses rémunération au réel'!$J388)</f>
        <v/>
      </c>
      <c r="K388" s="181" t="str">
        <f>IF('Dépenses rémunération au réel'!$K388="","",'Dépenses rémunération au réel'!$K388)</f>
        <v/>
      </c>
      <c r="L388" s="189" t="str">
        <f>IF('Dépenses rémunération au réel'!$L388="","",'Dépenses rémunération au réel'!$L388)</f>
        <v/>
      </c>
      <c r="M388" s="204" t="str">
        <f>IF('Dépenses rémunération au réel'!$M388=0,"",'Dépenses rémunération au réel'!$M388)</f>
        <v/>
      </c>
      <c r="N388" s="180"/>
      <c r="O388" s="323" t="str">
        <f t="shared" si="33"/>
        <v/>
      </c>
      <c r="P388" s="323" t="str">
        <f t="shared" si="34"/>
        <v/>
      </c>
      <c r="Q388" s="180"/>
      <c r="R388" s="325"/>
      <c r="S388" s="325"/>
      <c r="T388" s="132" t="str">
        <f t="shared" si="35"/>
        <v/>
      </c>
      <c r="U388" s="342"/>
      <c r="V388" s="182"/>
      <c r="W388" s="709" t="str">
        <f t="shared" si="31"/>
        <v/>
      </c>
      <c r="X388" s="198" t="str">
        <f t="shared" si="36"/>
        <v/>
      </c>
      <c r="Y388" s="710" t="str">
        <f>IF(AND(OR(N388="KO",M388&lt;&gt;""),OR(N388="",O388="",P388="")),Listes!$A$68,IF(AND(M388&lt;T388,V388=""),Listes!$A$70,IF(AND(M388&lt;&gt;"",T388&lt;M388,U388=""),Listes!$A$72,IF(AND(Z388="",OR(N388&lt;&gt;"",O388&lt;&gt;"",P388&lt;&gt;"",Q388&lt;&gt;"",R388&lt;&gt;"",S388&lt;&gt;"")),Listes!$A$73,""))))</f>
        <v/>
      </c>
      <c r="Z388" s="277"/>
      <c r="AA388" s="146">
        <f t="shared" si="32"/>
        <v>0</v>
      </c>
    </row>
    <row r="389" spans="1:27" ht="16.149999999999999" customHeight="1" x14ac:dyDescent="0.25">
      <c r="A389" s="121">
        <v>383</v>
      </c>
      <c r="B389" s="195" t="str">
        <f>IF('Dépenses rémunération au réel'!$B389="","",'Dépenses rémunération au réel'!$B389)</f>
        <v/>
      </c>
      <c r="C389" s="195" t="str">
        <f>IF('Dépenses rémunération au réel'!$C389="","",'Dépenses rémunération au réel'!$C389)</f>
        <v/>
      </c>
      <c r="D389" s="196" t="str">
        <f>IF('Dépenses rémunération au réel'!$D389="","",'Dépenses rémunération au réel'!$D389)</f>
        <v/>
      </c>
      <c r="E389" s="118" t="str">
        <f>IF('Dépenses rémunération au réel'!$E389="","",'Dépenses rémunération au réel'!$E389)</f>
        <v/>
      </c>
      <c r="F389" s="118" t="str">
        <f>IF('Dépenses rémunération au réel'!$F389="","",'Dépenses rémunération au réel'!$F389)</f>
        <v/>
      </c>
      <c r="G389" s="118" t="str">
        <f>IF('Dépenses rémunération au réel'!$G389="","",'Dépenses rémunération au réel'!$G389)</f>
        <v/>
      </c>
      <c r="H389" s="282" t="str">
        <f>IF('Dépenses rémunération au réel'!$H389="","",'Dépenses rémunération au réel'!$H389)</f>
        <v/>
      </c>
      <c r="I389" s="282" t="str">
        <f>IF('Dépenses rémunération au réel'!$I389="","",'Dépenses rémunération au réel'!$I389)</f>
        <v/>
      </c>
      <c r="J389" s="131" t="str">
        <f>IF('Dépenses rémunération au réel'!$J389="","",'Dépenses rémunération au réel'!$J389)</f>
        <v/>
      </c>
      <c r="K389" s="181" t="str">
        <f>IF('Dépenses rémunération au réel'!$K389="","",'Dépenses rémunération au réel'!$K389)</f>
        <v/>
      </c>
      <c r="L389" s="189" t="str">
        <f>IF('Dépenses rémunération au réel'!$L389="","",'Dépenses rémunération au réel'!$L389)</f>
        <v/>
      </c>
      <c r="M389" s="204" t="str">
        <f>IF('Dépenses rémunération au réel'!$M389=0,"",'Dépenses rémunération au réel'!$M389)</f>
        <v/>
      </c>
      <c r="N389" s="180"/>
      <c r="O389" s="323" t="str">
        <f t="shared" si="33"/>
        <v/>
      </c>
      <c r="P389" s="323" t="str">
        <f t="shared" si="34"/>
        <v/>
      </c>
      <c r="Q389" s="180"/>
      <c r="R389" s="325"/>
      <c r="S389" s="325"/>
      <c r="T389" s="132" t="str">
        <f t="shared" si="35"/>
        <v/>
      </c>
      <c r="U389" s="342"/>
      <c r="V389" s="182"/>
      <c r="W389" s="709" t="str">
        <f t="shared" si="31"/>
        <v/>
      </c>
      <c r="X389" s="198" t="str">
        <f t="shared" si="36"/>
        <v/>
      </c>
      <c r="Y389" s="710" t="str">
        <f>IF(AND(OR(N389="KO",M389&lt;&gt;""),OR(N389="",O389="",P389="")),Listes!$A$68,IF(AND(M389&lt;T389,V389=""),Listes!$A$70,IF(AND(M389&lt;&gt;"",T389&lt;M389,U389=""),Listes!$A$72,IF(AND(Z389="",OR(N389&lt;&gt;"",O389&lt;&gt;"",P389&lt;&gt;"",Q389&lt;&gt;"",R389&lt;&gt;"",S389&lt;&gt;"")),Listes!$A$73,""))))</f>
        <v/>
      </c>
      <c r="Z389" s="277"/>
      <c r="AA389" s="146">
        <f t="shared" si="32"/>
        <v>0</v>
      </c>
    </row>
    <row r="390" spans="1:27" ht="16.149999999999999" customHeight="1" x14ac:dyDescent="0.25">
      <c r="A390" s="121">
        <v>384</v>
      </c>
      <c r="B390" s="195" t="str">
        <f>IF('Dépenses rémunération au réel'!$B390="","",'Dépenses rémunération au réel'!$B390)</f>
        <v/>
      </c>
      <c r="C390" s="195" t="str">
        <f>IF('Dépenses rémunération au réel'!$C390="","",'Dépenses rémunération au réel'!$C390)</f>
        <v/>
      </c>
      <c r="D390" s="196" t="str">
        <f>IF('Dépenses rémunération au réel'!$D390="","",'Dépenses rémunération au réel'!$D390)</f>
        <v/>
      </c>
      <c r="E390" s="118" t="str">
        <f>IF('Dépenses rémunération au réel'!$E390="","",'Dépenses rémunération au réel'!$E390)</f>
        <v/>
      </c>
      <c r="F390" s="118" t="str">
        <f>IF('Dépenses rémunération au réel'!$F390="","",'Dépenses rémunération au réel'!$F390)</f>
        <v/>
      </c>
      <c r="G390" s="118" t="str">
        <f>IF('Dépenses rémunération au réel'!$G390="","",'Dépenses rémunération au réel'!$G390)</f>
        <v/>
      </c>
      <c r="H390" s="282" t="str">
        <f>IF('Dépenses rémunération au réel'!$H390="","",'Dépenses rémunération au réel'!$H390)</f>
        <v/>
      </c>
      <c r="I390" s="282" t="str">
        <f>IF('Dépenses rémunération au réel'!$I390="","",'Dépenses rémunération au réel'!$I390)</f>
        <v/>
      </c>
      <c r="J390" s="131" t="str">
        <f>IF('Dépenses rémunération au réel'!$J390="","",'Dépenses rémunération au réel'!$J390)</f>
        <v/>
      </c>
      <c r="K390" s="181" t="str">
        <f>IF('Dépenses rémunération au réel'!$K390="","",'Dépenses rémunération au réel'!$K390)</f>
        <v/>
      </c>
      <c r="L390" s="189" t="str">
        <f>IF('Dépenses rémunération au réel'!$L390="","",'Dépenses rémunération au réel'!$L390)</f>
        <v/>
      </c>
      <c r="M390" s="204" t="str">
        <f>IF('Dépenses rémunération au réel'!$M390=0,"",'Dépenses rémunération au réel'!$M390)</f>
        <v/>
      </c>
      <c r="N390" s="180"/>
      <c r="O390" s="323" t="str">
        <f t="shared" si="33"/>
        <v/>
      </c>
      <c r="P390" s="323" t="str">
        <f t="shared" si="34"/>
        <v/>
      </c>
      <c r="Q390" s="180"/>
      <c r="R390" s="325"/>
      <c r="S390" s="325"/>
      <c r="T390" s="132" t="str">
        <f t="shared" si="35"/>
        <v/>
      </c>
      <c r="U390" s="342"/>
      <c r="V390" s="182"/>
      <c r="W390" s="709" t="str">
        <f t="shared" si="31"/>
        <v/>
      </c>
      <c r="X390" s="198" t="str">
        <f t="shared" si="36"/>
        <v/>
      </c>
      <c r="Y390" s="710" t="str">
        <f>IF(AND(OR(N390="KO",M390&lt;&gt;""),OR(N390="",O390="",P390="")),Listes!$A$68,IF(AND(M390&lt;T390,V390=""),Listes!$A$70,IF(AND(M390&lt;&gt;"",T390&lt;M390,U390=""),Listes!$A$72,IF(AND(Z390="",OR(N390&lt;&gt;"",O390&lt;&gt;"",P390&lt;&gt;"",Q390&lt;&gt;"",R390&lt;&gt;"",S390&lt;&gt;"")),Listes!$A$73,""))))</f>
        <v/>
      </c>
      <c r="Z390" s="277"/>
      <c r="AA390" s="146">
        <f t="shared" si="32"/>
        <v>0</v>
      </c>
    </row>
    <row r="391" spans="1:27" ht="16.149999999999999" customHeight="1" x14ac:dyDescent="0.25">
      <c r="A391" s="121">
        <v>385</v>
      </c>
      <c r="B391" s="195" t="str">
        <f>IF('Dépenses rémunération au réel'!$B391="","",'Dépenses rémunération au réel'!$B391)</f>
        <v/>
      </c>
      <c r="C391" s="195" t="str">
        <f>IF('Dépenses rémunération au réel'!$C391="","",'Dépenses rémunération au réel'!$C391)</f>
        <v/>
      </c>
      <c r="D391" s="196" t="str">
        <f>IF('Dépenses rémunération au réel'!$D391="","",'Dépenses rémunération au réel'!$D391)</f>
        <v/>
      </c>
      <c r="E391" s="118" t="str">
        <f>IF('Dépenses rémunération au réel'!$E391="","",'Dépenses rémunération au réel'!$E391)</f>
        <v/>
      </c>
      <c r="F391" s="118" t="str">
        <f>IF('Dépenses rémunération au réel'!$F391="","",'Dépenses rémunération au réel'!$F391)</f>
        <v/>
      </c>
      <c r="G391" s="118" t="str">
        <f>IF('Dépenses rémunération au réel'!$G391="","",'Dépenses rémunération au réel'!$G391)</f>
        <v/>
      </c>
      <c r="H391" s="282" t="str">
        <f>IF('Dépenses rémunération au réel'!$H391="","",'Dépenses rémunération au réel'!$H391)</f>
        <v/>
      </c>
      <c r="I391" s="282" t="str">
        <f>IF('Dépenses rémunération au réel'!$I391="","",'Dépenses rémunération au réel'!$I391)</f>
        <v/>
      </c>
      <c r="J391" s="131" t="str">
        <f>IF('Dépenses rémunération au réel'!$J391="","",'Dépenses rémunération au réel'!$J391)</f>
        <v/>
      </c>
      <c r="K391" s="181" t="str">
        <f>IF('Dépenses rémunération au réel'!$K391="","",'Dépenses rémunération au réel'!$K391)</f>
        <v/>
      </c>
      <c r="L391" s="189" t="str">
        <f>IF('Dépenses rémunération au réel'!$L391="","",'Dépenses rémunération au réel'!$L391)</f>
        <v/>
      </c>
      <c r="M391" s="204" t="str">
        <f>IF('Dépenses rémunération au réel'!$M391=0,"",'Dépenses rémunération au réel'!$M391)</f>
        <v/>
      </c>
      <c r="N391" s="180"/>
      <c r="O391" s="323" t="str">
        <f t="shared" si="33"/>
        <v/>
      </c>
      <c r="P391" s="323" t="str">
        <f t="shared" si="34"/>
        <v/>
      </c>
      <c r="Q391" s="180"/>
      <c r="R391" s="325"/>
      <c r="S391" s="325"/>
      <c r="T391" s="132" t="str">
        <f t="shared" si="35"/>
        <v/>
      </c>
      <c r="U391" s="342"/>
      <c r="V391" s="182"/>
      <c r="W391" s="709" t="str">
        <f t="shared" ref="W391:W454" si="37">IF(Q391="","",IF(E391="Salaire_chercheur",MIN(140000/1607*S391,140000),IF(E391="Salaire_directeur",MIN(110000/1607*S391,110000),IF(E391="Salaire_ingénieur",MIN(80000/1607*S391,80000),IF(E391="Salaire_technicien",MIN(60000/1607*S391,60000),"")))))</f>
        <v/>
      </c>
      <c r="X391" s="198" t="str">
        <f t="shared" si="36"/>
        <v/>
      </c>
      <c r="Y391" s="710" t="str">
        <f>IF(AND(OR(N391="KO",M391&lt;&gt;""),OR(N391="",O391="",P391="")),Listes!$A$68,IF(AND(M391&lt;T391,V391=""),Listes!$A$70,IF(AND(M391&lt;&gt;"",T391&lt;M391,U391=""),Listes!$A$72,IF(AND(Z391="",OR(N391&lt;&gt;"",O391&lt;&gt;"",P391&lt;&gt;"",Q391&lt;&gt;"",R391&lt;&gt;"",S391&lt;&gt;"")),Listes!$A$73,""))))</f>
        <v/>
      </c>
      <c r="Z391" s="277"/>
      <c r="AA391" s="146">
        <f t="shared" ref="AA391:AA454" si="38">IF(AND(B391&lt;&gt;"",Z391&lt;&gt;"Oui"),1,0)</f>
        <v>0</v>
      </c>
    </row>
    <row r="392" spans="1:27" ht="16.149999999999999" customHeight="1" x14ac:dyDescent="0.25">
      <c r="A392" s="121">
        <v>386</v>
      </c>
      <c r="B392" s="195" t="str">
        <f>IF('Dépenses rémunération au réel'!$B392="","",'Dépenses rémunération au réel'!$B392)</f>
        <v/>
      </c>
      <c r="C392" s="195" t="str">
        <f>IF('Dépenses rémunération au réel'!$C392="","",'Dépenses rémunération au réel'!$C392)</f>
        <v/>
      </c>
      <c r="D392" s="196" t="str">
        <f>IF('Dépenses rémunération au réel'!$D392="","",'Dépenses rémunération au réel'!$D392)</f>
        <v/>
      </c>
      <c r="E392" s="118" t="str">
        <f>IF('Dépenses rémunération au réel'!$E392="","",'Dépenses rémunération au réel'!$E392)</f>
        <v/>
      </c>
      <c r="F392" s="118" t="str">
        <f>IF('Dépenses rémunération au réel'!$F392="","",'Dépenses rémunération au réel'!$F392)</f>
        <v/>
      </c>
      <c r="G392" s="118" t="str">
        <f>IF('Dépenses rémunération au réel'!$G392="","",'Dépenses rémunération au réel'!$G392)</f>
        <v/>
      </c>
      <c r="H392" s="282" t="str">
        <f>IF('Dépenses rémunération au réel'!$H392="","",'Dépenses rémunération au réel'!$H392)</f>
        <v/>
      </c>
      <c r="I392" s="282" t="str">
        <f>IF('Dépenses rémunération au réel'!$I392="","",'Dépenses rémunération au réel'!$I392)</f>
        <v/>
      </c>
      <c r="J392" s="131" t="str">
        <f>IF('Dépenses rémunération au réel'!$J392="","",'Dépenses rémunération au réel'!$J392)</f>
        <v/>
      </c>
      <c r="K392" s="181" t="str">
        <f>IF('Dépenses rémunération au réel'!$K392="","",'Dépenses rémunération au réel'!$K392)</f>
        <v/>
      </c>
      <c r="L392" s="189" t="str">
        <f>IF('Dépenses rémunération au réel'!$L392="","",'Dépenses rémunération au réel'!$L392)</f>
        <v/>
      </c>
      <c r="M392" s="204" t="str">
        <f>IF('Dépenses rémunération au réel'!$M392=0,"",'Dépenses rémunération au réel'!$M392)</f>
        <v/>
      </c>
      <c r="N392" s="180"/>
      <c r="O392" s="323" t="str">
        <f t="shared" ref="O392:O455" si="39">IF(N392="KO","",IF(N392="","",H392))</f>
        <v/>
      </c>
      <c r="P392" s="323" t="str">
        <f t="shared" ref="P392:P455" si="40">IF(N392="KO","",IF(N392="","",I392))</f>
        <v/>
      </c>
      <c r="Q392" s="180"/>
      <c r="R392" s="325"/>
      <c r="S392" s="325"/>
      <c r="T392" s="132" t="str">
        <f t="shared" ref="T392:T455" si="41">IF($Q392="","",IF(OR(($Q392=0),($R392=0)),0,Q392/R392*S392))</f>
        <v/>
      </c>
      <c r="U392" s="342"/>
      <c r="V392" s="182"/>
      <c r="W392" s="709" t="str">
        <f t="shared" si="37"/>
        <v/>
      </c>
      <c r="X392" s="198" t="str">
        <f t="shared" ref="X392:X455" si="42">IF(Q392="","",MIN(T392,W392))</f>
        <v/>
      </c>
      <c r="Y392" s="710" t="str">
        <f>IF(AND(OR(N392="KO",M392&lt;&gt;""),OR(N392="",O392="",P392="")),Listes!$A$68,IF(AND(M392&lt;T392,V392=""),Listes!$A$70,IF(AND(M392&lt;&gt;"",T392&lt;M392,U392=""),Listes!$A$72,IF(AND(Z392="",OR(N392&lt;&gt;"",O392&lt;&gt;"",P392&lt;&gt;"",Q392&lt;&gt;"",R392&lt;&gt;"",S392&lt;&gt;"")),Listes!$A$73,""))))</f>
        <v/>
      </c>
      <c r="Z392" s="277"/>
      <c r="AA392" s="146">
        <f t="shared" si="38"/>
        <v>0</v>
      </c>
    </row>
    <row r="393" spans="1:27" ht="16.149999999999999" customHeight="1" x14ac:dyDescent="0.25">
      <c r="A393" s="121">
        <v>387</v>
      </c>
      <c r="B393" s="195" t="str">
        <f>IF('Dépenses rémunération au réel'!$B393="","",'Dépenses rémunération au réel'!$B393)</f>
        <v/>
      </c>
      <c r="C393" s="195" t="str">
        <f>IF('Dépenses rémunération au réel'!$C393="","",'Dépenses rémunération au réel'!$C393)</f>
        <v/>
      </c>
      <c r="D393" s="196" t="str">
        <f>IF('Dépenses rémunération au réel'!$D393="","",'Dépenses rémunération au réel'!$D393)</f>
        <v/>
      </c>
      <c r="E393" s="118" t="str">
        <f>IF('Dépenses rémunération au réel'!$E393="","",'Dépenses rémunération au réel'!$E393)</f>
        <v/>
      </c>
      <c r="F393" s="118" t="str">
        <f>IF('Dépenses rémunération au réel'!$F393="","",'Dépenses rémunération au réel'!$F393)</f>
        <v/>
      </c>
      <c r="G393" s="118" t="str">
        <f>IF('Dépenses rémunération au réel'!$G393="","",'Dépenses rémunération au réel'!$G393)</f>
        <v/>
      </c>
      <c r="H393" s="282" t="str">
        <f>IF('Dépenses rémunération au réel'!$H393="","",'Dépenses rémunération au réel'!$H393)</f>
        <v/>
      </c>
      <c r="I393" s="282" t="str">
        <f>IF('Dépenses rémunération au réel'!$I393="","",'Dépenses rémunération au réel'!$I393)</f>
        <v/>
      </c>
      <c r="J393" s="131" t="str">
        <f>IF('Dépenses rémunération au réel'!$J393="","",'Dépenses rémunération au réel'!$J393)</f>
        <v/>
      </c>
      <c r="K393" s="181" t="str">
        <f>IF('Dépenses rémunération au réel'!$K393="","",'Dépenses rémunération au réel'!$K393)</f>
        <v/>
      </c>
      <c r="L393" s="189" t="str">
        <f>IF('Dépenses rémunération au réel'!$L393="","",'Dépenses rémunération au réel'!$L393)</f>
        <v/>
      </c>
      <c r="M393" s="204" t="str">
        <f>IF('Dépenses rémunération au réel'!$M393=0,"",'Dépenses rémunération au réel'!$M393)</f>
        <v/>
      </c>
      <c r="N393" s="180"/>
      <c r="O393" s="323" t="str">
        <f t="shared" si="39"/>
        <v/>
      </c>
      <c r="P393" s="323" t="str">
        <f t="shared" si="40"/>
        <v/>
      </c>
      <c r="Q393" s="180"/>
      <c r="R393" s="325"/>
      <c r="S393" s="325"/>
      <c r="T393" s="132" t="str">
        <f t="shared" si="41"/>
        <v/>
      </c>
      <c r="U393" s="342"/>
      <c r="V393" s="182"/>
      <c r="W393" s="709" t="str">
        <f t="shared" si="37"/>
        <v/>
      </c>
      <c r="X393" s="198" t="str">
        <f t="shared" si="42"/>
        <v/>
      </c>
      <c r="Y393" s="710" t="str">
        <f>IF(AND(OR(N393="KO",M393&lt;&gt;""),OR(N393="",O393="",P393="")),Listes!$A$68,IF(AND(M393&lt;T393,V393=""),Listes!$A$70,IF(AND(M393&lt;&gt;"",T393&lt;M393,U393=""),Listes!$A$72,IF(AND(Z393="",OR(N393&lt;&gt;"",O393&lt;&gt;"",P393&lt;&gt;"",Q393&lt;&gt;"",R393&lt;&gt;"",S393&lt;&gt;"")),Listes!$A$73,""))))</f>
        <v/>
      </c>
      <c r="Z393" s="277"/>
      <c r="AA393" s="146">
        <f t="shared" si="38"/>
        <v>0</v>
      </c>
    </row>
    <row r="394" spans="1:27" ht="16.149999999999999" customHeight="1" x14ac:dyDescent="0.25">
      <c r="A394" s="121">
        <v>388</v>
      </c>
      <c r="B394" s="195" t="str">
        <f>IF('Dépenses rémunération au réel'!$B394="","",'Dépenses rémunération au réel'!$B394)</f>
        <v/>
      </c>
      <c r="C394" s="195" t="str">
        <f>IF('Dépenses rémunération au réel'!$C394="","",'Dépenses rémunération au réel'!$C394)</f>
        <v/>
      </c>
      <c r="D394" s="196" t="str">
        <f>IF('Dépenses rémunération au réel'!$D394="","",'Dépenses rémunération au réel'!$D394)</f>
        <v/>
      </c>
      <c r="E394" s="118" t="str">
        <f>IF('Dépenses rémunération au réel'!$E394="","",'Dépenses rémunération au réel'!$E394)</f>
        <v/>
      </c>
      <c r="F394" s="118" t="str">
        <f>IF('Dépenses rémunération au réel'!$F394="","",'Dépenses rémunération au réel'!$F394)</f>
        <v/>
      </c>
      <c r="G394" s="118" t="str">
        <f>IF('Dépenses rémunération au réel'!$G394="","",'Dépenses rémunération au réel'!$G394)</f>
        <v/>
      </c>
      <c r="H394" s="282" t="str">
        <f>IF('Dépenses rémunération au réel'!$H394="","",'Dépenses rémunération au réel'!$H394)</f>
        <v/>
      </c>
      <c r="I394" s="282" t="str">
        <f>IF('Dépenses rémunération au réel'!$I394="","",'Dépenses rémunération au réel'!$I394)</f>
        <v/>
      </c>
      <c r="J394" s="131" t="str">
        <f>IF('Dépenses rémunération au réel'!$J394="","",'Dépenses rémunération au réel'!$J394)</f>
        <v/>
      </c>
      <c r="K394" s="181" t="str">
        <f>IF('Dépenses rémunération au réel'!$K394="","",'Dépenses rémunération au réel'!$K394)</f>
        <v/>
      </c>
      <c r="L394" s="189" t="str">
        <f>IF('Dépenses rémunération au réel'!$L394="","",'Dépenses rémunération au réel'!$L394)</f>
        <v/>
      </c>
      <c r="M394" s="204" t="str">
        <f>IF('Dépenses rémunération au réel'!$M394=0,"",'Dépenses rémunération au réel'!$M394)</f>
        <v/>
      </c>
      <c r="N394" s="180"/>
      <c r="O394" s="323" t="str">
        <f t="shared" si="39"/>
        <v/>
      </c>
      <c r="P394" s="323" t="str">
        <f t="shared" si="40"/>
        <v/>
      </c>
      <c r="Q394" s="180"/>
      <c r="R394" s="325"/>
      <c r="S394" s="325"/>
      <c r="T394" s="132" t="str">
        <f t="shared" si="41"/>
        <v/>
      </c>
      <c r="U394" s="342"/>
      <c r="V394" s="182"/>
      <c r="W394" s="709" t="str">
        <f t="shared" si="37"/>
        <v/>
      </c>
      <c r="X394" s="198" t="str">
        <f t="shared" si="42"/>
        <v/>
      </c>
      <c r="Y394" s="710" t="str">
        <f>IF(AND(OR(N394="KO",M394&lt;&gt;""),OR(N394="",O394="",P394="")),Listes!$A$68,IF(AND(M394&lt;T394,V394=""),Listes!$A$70,IF(AND(M394&lt;&gt;"",T394&lt;M394,U394=""),Listes!$A$72,IF(AND(Z394="",OR(N394&lt;&gt;"",O394&lt;&gt;"",P394&lt;&gt;"",Q394&lt;&gt;"",R394&lt;&gt;"",S394&lt;&gt;"")),Listes!$A$73,""))))</f>
        <v/>
      </c>
      <c r="Z394" s="277"/>
      <c r="AA394" s="146">
        <f t="shared" si="38"/>
        <v>0</v>
      </c>
    </row>
    <row r="395" spans="1:27" ht="16.149999999999999" customHeight="1" x14ac:dyDescent="0.25">
      <c r="A395" s="121">
        <v>389</v>
      </c>
      <c r="B395" s="195" t="str">
        <f>IF('Dépenses rémunération au réel'!$B395="","",'Dépenses rémunération au réel'!$B395)</f>
        <v/>
      </c>
      <c r="C395" s="195" t="str">
        <f>IF('Dépenses rémunération au réel'!$C395="","",'Dépenses rémunération au réel'!$C395)</f>
        <v/>
      </c>
      <c r="D395" s="196" t="str">
        <f>IF('Dépenses rémunération au réel'!$D395="","",'Dépenses rémunération au réel'!$D395)</f>
        <v/>
      </c>
      <c r="E395" s="118" t="str">
        <f>IF('Dépenses rémunération au réel'!$E395="","",'Dépenses rémunération au réel'!$E395)</f>
        <v/>
      </c>
      <c r="F395" s="118" t="str">
        <f>IF('Dépenses rémunération au réel'!$F395="","",'Dépenses rémunération au réel'!$F395)</f>
        <v/>
      </c>
      <c r="G395" s="118" t="str">
        <f>IF('Dépenses rémunération au réel'!$G395="","",'Dépenses rémunération au réel'!$G395)</f>
        <v/>
      </c>
      <c r="H395" s="282" t="str">
        <f>IF('Dépenses rémunération au réel'!$H395="","",'Dépenses rémunération au réel'!$H395)</f>
        <v/>
      </c>
      <c r="I395" s="282" t="str">
        <f>IF('Dépenses rémunération au réel'!$I395="","",'Dépenses rémunération au réel'!$I395)</f>
        <v/>
      </c>
      <c r="J395" s="131" t="str">
        <f>IF('Dépenses rémunération au réel'!$J395="","",'Dépenses rémunération au réel'!$J395)</f>
        <v/>
      </c>
      <c r="K395" s="181" t="str">
        <f>IF('Dépenses rémunération au réel'!$K395="","",'Dépenses rémunération au réel'!$K395)</f>
        <v/>
      </c>
      <c r="L395" s="189" t="str">
        <f>IF('Dépenses rémunération au réel'!$L395="","",'Dépenses rémunération au réel'!$L395)</f>
        <v/>
      </c>
      <c r="M395" s="204" t="str">
        <f>IF('Dépenses rémunération au réel'!$M395=0,"",'Dépenses rémunération au réel'!$M395)</f>
        <v/>
      </c>
      <c r="N395" s="180"/>
      <c r="O395" s="323" t="str">
        <f t="shared" si="39"/>
        <v/>
      </c>
      <c r="P395" s="323" t="str">
        <f t="shared" si="40"/>
        <v/>
      </c>
      <c r="Q395" s="180"/>
      <c r="R395" s="325"/>
      <c r="S395" s="325"/>
      <c r="T395" s="132" t="str">
        <f t="shared" si="41"/>
        <v/>
      </c>
      <c r="U395" s="342"/>
      <c r="V395" s="182"/>
      <c r="W395" s="709" t="str">
        <f t="shared" si="37"/>
        <v/>
      </c>
      <c r="X395" s="198" t="str">
        <f t="shared" si="42"/>
        <v/>
      </c>
      <c r="Y395" s="710" t="str">
        <f>IF(AND(OR(N395="KO",M395&lt;&gt;""),OR(N395="",O395="",P395="")),Listes!$A$68,IF(AND(M395&lt;T395,V395=""),Listes!$A$70,IF(AND(M395&lt;&gt;"",T395&lt;M395,U395=""),Listes!$A$72,IF(AND(Z395="",OR(N395&lt;&gt;"",O395&lt;&gt;"",P395&lt;&gt;"",Q395&lt;&gt;"",R395&lt;&gt;"",S395&lt;&gt;"")),Listes!$A$73,""))))</f>
        <v/>
      </c>
      <c r="Z395" s="277"/>
      <c r="AA395" s="146">
        <f t="shared" si="38"/>
        <v>0</v>
      </c>
    </row>
    <row r="396" spans="1:27" ht="16.149999999999999" customHeight="1" x14ac:dyDescent="0.25">
      <c r="A396" s="121">
        <v>390</v>
      </c>
      <c r="B396" s="195" t="str">
        <f>IF('Dépenses rémunération au réel'!$B396="","",'Dépenses rémunération au réel'!$B396)</f>
        <v/>
      </c>
      <c r="C396" s="195" t="str">
        <f>IF('Dépenses rémunération au réel'!$C396="","",'Dépenses rémunération au réel'!$C396)</f>
        <v/>
      </c>
      <c r="D396" s="196" t="str">
        <f>IF('Dépenses rémunération au réel'!$D396="","",'Dépenses rémunération au réel'!$D396)</f>
        <v/>
      </c>
      <c r="E396" s="118" t="str">
        <f>IF('Dépenses rémunération au réel'!$E396="","",'Dépenses rémunération au réel'!$E396)</f>
        <v/>
      </c>
      <c r="F396" s="118" t="str">
        <f>IF('Dépenses rémunération au réel'!$F396="","",'Dépenses rémunération au réel'!$F396)</f>
        <v/>
      </c>
      <c r="G396" s="118" t="str">
        <f>IF('Dépenses rémunération au réel'!$G396="","",'Dépenses rémunération au réel'!$G396)</f>
        <v/>
      </c>
      <c r="H396" s="282" t="str">
        <f>IF('Dépenses rémunération au réel'!$H396="","",'Dépenses rémunération au réel'!$H396)</f>
        <v/>
      </c>
      <c r="I396" s="282" t="str">
        <f>IF('Dépenses rémunération au réel'!$I396="","",'Dépenses rémunération au réel'!$I396)</f>
        <v/>
      </c>
      <c r="J396" s="131" t="str">
        <f>IF('Dépenses rémunération au réel'!$J396="","",'Dépenses rémunération au réel'!$J396)</f>
        <v/>
      </c>
      <c r="K396" s="181" t="str">
        <f>IF('Dépenses rémunération au réel'!$K396="","",'Dépenses rémunération au réel'!$K396)</f>
        <v/>
      </c>
      <c r="L396" s="189" t="str">
        <f>IF('Dépenses rémunération au réel'!$L396="","",'Dépenses rémunération au réel'!$L396)</f>
        <v/>
      </c>
      <c r="M396" s="204" t="str">
        <f>IF('Dépenses rémunération au réel'!$M396=0,"",'Dépenses rémunération au réel'!$M396)</f>
        <v/>
      </c>
      <c r="N396" s="180"/>
      <c r="O396" s="323" t="str">
        <f t="shared" si="39"/>
        <v/>
      </c>
      <c r="P396" s="323" t="str">
        <f t="shared" si="40"/>
        <v/>
      </c>
      <c r="Q396" s="180"/>
      <c r="R396" s="325"/>
      <c r="S396" s="325"/>
      <c r="T396" s="132" t="str">
        <f t="shared" si="41"/>
        <v/>
      </c>
      <c r="U396" s="342"/>
      <c r="V396" s="182"/>
      <c r="W396" s="709" t="str">
        <f t="shared" si="37"/>
        <v/>
      </c>
      <c r="X396" s="198" t="str">
        <f t="shared" si="42"/>
        <v/>
      </c>
      <c r="Y396" s="710" t="str">
        <f>IF(AND(OR(N396="KO",M396&lt;&gt;""),OR(N396="",O396="",P396="")),Listes!$A$68,IF(AND(M396&lt;T396,V396=""),Listes!$A$70,IF(AND(M396&lt;&gt;"",T396&lt;M396,U396=""),Listes!$A$72,IF(AND(Z396="",OR(N396&lt;&gt;"",O396&lt;&gt;"",P396&lt;&gt;"",Q396&lt;&gt;"",R396&lt;&gt;"",S396&lt;&gt;"")),Listes!$A$73,""))))</f>
        <v/>
      </c>
      <c r="Z396" s="277"/>
      <c r="AA396" s="146">
        <f t="shared" si="38"/>
        <v>0</v>
      </c>
    </row>
    <row r="397" spans="1:27" ht="16.149999999999999" customHeight="1" x14ac:dyDescent="0.25">
      <c r="A397" s="121">
        <v>391</v>
      </c>
      <c r="B397" s="195" t="str">
        <f>IF('Dépenses rémunération au réel'!$B397="","",'Dépenses rémunération au réel'!$B397)</f>
        <v/>
      </c>
      <c r="C397" s="195" t="str">
        <f>IF('Dépenses rémunération au réel'!$C397="","",'Dépenses rémunération au réel'!$C397)</f>
        <v/>
      </c>
      <c r="D397" s="196" t="str">
        <f>IF('Dépenses rémunération au réel'!$D397="","",'Dépenses rémunération au réel'!$D397)</f>
        <v/>
      </c>
      <c r="E397" s="118" t="str">
        <f>IF('Dépenses rémunération au réel'!$E397="","",'Dépenses rémunération au réel'!$E397)</f>
        <v/>
      </c>
      <c r="F397" s="118" t="str">
        <f>IF('Dépenses rémunération au réel'!$F397="","",'Dépenses rémunération au réel'!$F397)</f>
        <v/>
      </c>
      <c r="G397" s="118" t="str">
        <f>IF('Dépenses rémunération au réel'!$G397="","",'Dépenses rémunération au réel'!$G397)</f>
        <v/>
      </c>
      <c r="H397" s="282" t="str">
        <f>IF('Dépenses rémunération au réel'!$H397="","",'Dépenses rémunération au réel'!$H397)</f>
        <v/>
      </c>
      <c r="I397" s="282" t="str">
        <f>IF('Dépenses rémunération au réel'!$I397="","",'Dépenses rémunération au réel'!$I397)</f>
        <v/>
      </c>
      <c r="J397" s="131" t="str">
        <f>IF('Dépenses rémunération au réel'!$J397="","",'Dépenses rémunération au réel'!$J397)</f>
        <v/>
      </c>
      <c r="K397" s="181" t="str">
        <f>IF('Dépenses rémunération au réel'!$K397="","",'Dépenses rémunération au réel'!$K397)</f>
        <v/>
      </c>
      <c r="L397" s="189" t="str">
        <f>IF('Dépenses rémunération au réel'!$L397="","",'Dépenses rémunération au réel'!$L397)</f>
        <v/>
      </c>
      <c r="M397" s="204" t="str">
        <f>IF('Dépenses rémunération au réel'!$M397=0,"",'Dépenses rémunération au réel'!$M397)</f>
        <v/>
      </c>
      <c r="N397" s="180"/>
      <c r="O397" s="323" t="str">
        <f t="shared" si="39"/>
        <v/>
      </c>
      <c r="P397" s="323" t="str">
        <f t="shared" si="40"/>
        <v/>
      </c>
      <c r="Q397" s="180"/>
      <c r="R397" s="325"/>
      <c r="S397" s="325"/>
      <c r="T397" s="132" t="str">
        <f t="shared" si="41"/>
        <v/>
      </c>
      <c r="U397" s="342"/>
      <c r="V397" s="182"/>
      <c r="W397" s="709" t="str">
        <f t="shared" si="37"/>
        <v/>
      </c>
      <c r="X397" s="198" t="str">
        <f t="shared" si="42"/>
        <v/>
      </c>
      <c r="Y397" s="710" t="str">
        <f>IF(AND(OR(N397="KO",M397&lt;&gt;""),OR(N397="",O397="",P397="")),Listes!$A$68,IF(AND(M397&lt;T397,V397=""),Listes!$A$70,IF(AND(M397&lt;&gt;"",T397&lt;M397,U397=""),Listes!$A$72,IF(AND(Z397="",OR(N397&lt;&gt;"",O397&lt;&gt;"",P397&lt;&gt;"",Q397&lt;&gt;"",R397&lt;&gt;"",S397&lt;&gt;"")),Listes!$A$73,""))))</f>
        <v/>
      </c>
      <c r="Z397" s="277"/>
      <c r="AA397" s="146">
        <f t="shared" si="38"/>
        <v>0</v>
      </c>
    </row>
    <row r="398" spans="1:27" ht="16.149999999999999" customHeight="1" x14ac:dyDescent="0.25">
      <c r="A398" s="121">
        <v>392</v>
      </c>
      <c r="B398" s="195" t="str">
        <f>IF('Dépenses rémunération au réel'!$B398="","",'Dépenses rémunération au réel'!$B398)</f>
        <v/>
      </c>
      <c r="C398" s="195" t="str">
        <f>IF('Dépenses rémunération au réel'!$C398="","",'Dépenses rémunération au réel'!$C398)</f>
        <v/>
      </c>
      <c r="D398" s="196" t="str">
        <f>IF('Dépenses rémunération au réel'!$D398="","",'Dépenses rémunération au réel'!$D398)</f>
        <v/>
      </c>
      <c r="E398" s="118" t="str">
        <f>IF('Dépenses rémunération au réel'!$E398="","",'Dépenses rémunération au réel'!$E398)</f>
        <v/>
      </c>
      <c r="F398" s="118" t="str">
        <f>IF('Dépenses rémunération au réel'!$F398="","",'Dépenses rémunération au réel'!$F398)</f>
        <v/>
      </c>
      <c r="G398" s="118" t="str">
        <f>IF('Dépenses rémunération au réel'!$G398="","",'Dépenses rémunération au réel'!$G398)</f>
        <v/>
      </c>
      <c r="H398" s="282" t="str">
        <f>IF('Dépenses rémunération au réel'!$H398="","",'Dépenses rémunération au réel'!$H398)</f>
        <v/>
      </c>
      <c r="I398" s="282" t="str">
        <f>IF('Dépenses rémunération au réel'!$I398="","",'Dépenses rémunération au réel'!$I398)</f>
        <v/>
      </c>
      <c r="J398" s="131" t="str">
        <f>IF('Dépenses rémunération au réel'!$J398="","",'Dépenses rémunération au réel'!$J398)</f>
        <v/>
      </c>
      <c r="K398" s="181" t="str">
        <f>IF('Dépenses rémunération au réel'!$K398="","",'Dépenses rémunération au réel'!$K398)</f>
        <v/>
      </c>
      <c r="L398" s="189" t="str">
        <f>IF('Dépenses rémunération au réel'!$L398="","",'Dépenses rémunération au réel'!$L398)</f>
        <v/>
      </c>
      <c r="M398" s="204" t="str">
        <f>IF('Dépenses rémunération au réel'!$M398=0,"",'Dépenses rémunération au réel'!$M398)</f>
        <v/>
      </c>
      <c r="N398" s="180"/>
      <c r="O398" s="323" t="str">
        <f t="shared" si="39"/>
        <v/>
      </c>
      <c r="P398" s="323" t="str">
        <f t="shared" si="40"/>
        <v/>
      </c>
      <c r="Q398" s="180"/>
      <c r="R398" s="325"/>
      <c r="S398" s="325"/>
      <c r="T398" s="132" t="str">
        <f t="shared" si="41"/>
        <v/>
      </c>
      <c r="U398" s="342"/>
      <c r="V398" s="182"/>
      <c r="W398" s="709" t="str">
        <f t="shared" si="37"/>
        <v/>
      </c>
      <c r="X398" s="198" t="str">
        <f t="shared" si="42"/>
        <v/>
      </c>
      <c r="Y398" s="710" t="str">
        <f>IF(AND(OR(N398="KO",M398&lt;&gt;""),OR(N398="",O398="",P398="")),Listes!$A$68,IF(AND(M398&lt;T398,V398=""),Listes!$A$70,IF(AND(M398&lt;&gt;"",T398&lt;M398,U398=""),Listes!$A$72,IF(AND(Z398="",OR(N398&lt;&gt;"",O398&lt;&gt;"",P398&lt;&gt;"",Q398&lt;&gt;"",R398&lt;&gt;"",S398&lt;&gt;"")),Listes!$A$73,""))))</f>
        <v/>
      </c>
      <c r="Z398" s="277"/>
      <c r="AA398" s="146">
        <f t="shared" si="38"/>
        <v>0</v>
      </c>
    </row>
    <row r="399" spans="1:27" ht="16.149999999999999" customHeight="1" x14ac:dyDescent="0.25">
      <c r="A399" s="121">
        <v>393</v>
      </c>
      <c r="B399" s="195" t="str">
        <f>IF('Dépenses rémunération au réel'!$B399="","",'Dépenses rémunération au réel'!$B399)</f>
        <v/>
      </c>
      <c r="C399" s="195" t="str">
        <f>IF('Dépenses rémunération au réel'!$C399="","",'Dépenses rémunération au réel'!$C399)</f>
        <v/>
      </c>
      <c r="D399" s="196" t="str">
        <f>IF('Dépenses rémunération au réel'!$D399="","",'Dépenses rémunération au réel'!$D399)</f>
        <v/>
      </c>
      <c r="E399" s="118" t="str">
        <f>IF('Dépenses rémunération au réel'!$E399="","",'Dépenses rémunération au réel'!$E399)</f>
        <v/>
      </c>
      <c r="F399" s="118" t="str">
        <f>IF('Dépenses rémunération au réel'!$F399="","",'Dépenses rémunération au réel'!$F399)</f>
        <v/>
      </c>
      <c r="G399" s="118" t="str">
        <f>IF('Dépenses rémunération au réel'!$G399="","",'Dépenses rémunération au réel'!$G399)</f>
        <v/>
      </c>
      <c r="H399" s="282" t="str">
        <f>IF('Dépenses rémunération au réel'!$H399="","",'Dépenses rémunération au réel'!$H399)</f>
        <v/>
      </c>
      <c r="I399" s="282" t="str">
        <f>IF('Dépenses rémunération au réel'!$I399="","",'Dépenses rémunération au réel'!$I399)</f>
        <v/>
      </c>
      <c r="J399" s="131" t="str">
        <f>IF('Dépenses rémunération au réel'!$J399="","",'Dépenses rémunération au réel'!$J399)</f>
        <v/>
      </c>
      <c r="K399" s="181" t="str">
        <f>IF('Dépenses rémunération au réel'!$K399="","",'Dépenses rémunération au réel'!$K399)</f>
        <v/>
      </c>
      <c r="L399" s="189" t="str">
        <f>IF('Dépenses rémunération au réel'!$L399="","",'Dépenses rémunération au réel'!$L399)</f>
        <v/>
      </c>
      <c r="M399" s="204" t="str">
        <f>IF('Dépenses rémunération au réel'!$M399=0,"",'Dépenses rémunération au réel'!$M399)</f>
        <v/>
      </c>
      <c r="N399" s="180"/>
      <c r="O399" s="323" t="str">
        <f t="shared" si="39"/>
        <v/>
      </c>
      <c r="P399" s="323" t="str">
        <f t="shared" si="40"/>
        <v/>
      </c>
      <c r="Q399" s="180"/>
      <c r="R399" s="325"/>
      <c r="S399" s="325"/>
      <c r="T399" s="132" t="str">
        <f t="shared" si="41"/>
        <v/>
      </c>
      <c r="U399" s="342"/>
      <c r="V399" s="182"/>
      <c r="W399" s="709" t="str">
        <f t="shared" si="37"/>
        <v/>
      </c>
      <c r="X399" s="198" t="str">
        <f t="shared" si="42"/>
        <v/>
      </c>
      <c r="Y399" s="710" t="str">
        <f>IF(AND(OR(N399="KO",M399&lt;&gt;""),OR(N399="",O399="",P399="")),Listes!$A$68,IF(AND(M399&lt;T399,V399=""),Listes!$A$70,IF(AND(M399&lt;&gt;"",T399&lt;M399,U399=""),Listes!$A$72,IF(AND(Z399="",OR(N399&lt;&gt;"",O399&lt;&gt;"",P399&lt;&gt;"",Q399&lt;&gt;"",R399&lt;&gt;"",S399&lt;&gt;"")),Listes!$A$73,""))))</f>
        <v/>
      </c>
      <c r="Z399" s="277"/>
      <c r="AA399" s="146">
        <f t="shared" si="38"/>
        <v>0</v>
      </c>
    </row>
    <row r="400" spans="1:27" ht="16.149999999999999" customHeight="1" x14ac:dyDescent="0.25">
      <c r="A400" s="121">
        <v>394</v>
      </c>
      <c r="B400" s="195" t="str">
        <f>IF('Dépenses rémunération au réel'!$B400="","",'Dépenses rémunération au réel'!$B400)</f>
        <v/>
      </c>
      <c r="C400" s="195" t="str">
        <f>IF('Dépenses rémunération au réel'!$C400="","",'Dépenses rémunération au réel'!$C400)</f>
        <v/>
      </c>
      <c r="D400" s="196" t="str">
        <f>IF('Dépenses rémunération au réel'!$D400="","",'Dépenses rémunération au réel'!$D400)</f>
        <v/>
      </c>
      <c r="E400" s="118" t="str">
        <f>IF('Dépenses rémunération au réel'!$E400="","",'Dépenses rémunération au réel'!$E400)</f>
        <v/>
      </c>
      <c r="F400" s="118" t="str">
        <f>IF('Dépenses rémunération au réel'!$F400="","",'Dépenses rémunération au réel'!$F400)</f>
        <v/>
      </c>
      <c r="G400" s="118" t="str">
        <f>IF('Dépenses rémunération au réel'!$G400="","",'Dépenses rémunération au réel'!$G400)</f>
        <v/>
      </c>
      <c r="H400" s="282" t="str">
        <f>IF('Dépenses rémunération au réel'!$H400="","",'Dépenses rémunération au réel'!$H400)</f>
        <v/>
      </c>
      <c r="I400" s="282" t="str">
        <f>IF('Dépenses rémunération au réel'!$I400="","",'Dépenses rémunération au réel'!$I400)</f>
        <v/>
      </c>
      <c r="J400" s="131" t="str">
        <f>IF('Dépenses rémunération au réel'!$J400="","",'Dépenses rémunération au réel'!$J400)</f>
        <v/>
      </c>
      <c r="K400" s="181" t="str">
        <f>IF('Dépenses rémunération au réel'!$K400="","",'Dépenses rémunération au réel'!$K400)</f>
        <v/>
      </c>
      <c r="L400" s="189" t="str">
        <f>IF('Dépenses rémunération au réel'!$L400="","",'Dépenses rémunération au réel'!$L400)</f>
        <v/>
      </c>
      <c r="M400" s="204" t="str">
        <f>IF('Dépenses rémunération au réel'!$M400=0,"",'Dépenses rémunération au réel'!$M400)</f>
        <v/>
      </c>
      <c r="N400" s="180"/>
      <c r="O400" s="323" t="str">
        <f t="shared" si="39"/>
        <v/>
      </c>
      <c r="P400" s="323" t="str">
        <f t="shared" si="40"/>
        <v/>
      </c>
      <c r="Q400" s="180"/>
      <c r="R400" s="325"/>
      <c r="S400" s="325"/>
      <c r="T400" s="132" t="str">
        <f t="shared" si="41"/>
        <v/>
      </c>
      <c r="U400" s="342"/>
      <c r="V400" s="182"/>
      <c r="W400" s="709" t="str">
        <f t="shared" si="37"/>
        <v/>
      </c>
      <c r="X400" s="198" t="str">
        <f t="shared" si="42"/>
        <v/>
      </c>
      <c r="Y400" s="710" t="str">
        <f>IF(AND(OR(N400="KO",M400&lt;&gt;""),OR(N400="",O400="",P400="")),Listes!$A$68,IF(AND(M400&lt;T400,V400=""),Listes!$A$70,IF(AND(M400&lt;&gt;"",T400&lt;M400,U400=""),Listes!$A$72,IF(AND(Z400="",OR(N400&lt;&gt;"",O400&lt;&gt;"",P400&lt;&gt;"",Q400&lt;&gt;"",R400&lt;&gt;"",S400&lt;&gt;"")),Listes!$A$73,""))))</f>
        <v/>
      </c>
      <c r="Z400" s="277"/>
      <c r="AA400" s="146">
        <f t="shared" si="38"/>
        <v>0</v>
      </c>
    </row>
    <row r="401" spans="1:27" ht="16.149999999999999" customHeight="1" x14ac:dyDescent="0.25">
      <c r="A401" s="121">
        <v>395</v>
      </c>
      <c r="B401" s="195" t="str">
        <f>IF('Dépenses rémunération au réel'!$B401="","",'Dépenses rémunération au réel'!$B401)</f>
        <v/>
      </c>
      <c r="C401" s="195" t="str">
        <f>IF('Dépenses rémunération au réel'!$C401="","",'Dépenses rémunération au réel'!$C401)</f>
        <v/>
      </c>
      <c r="D401" s="196" t="str">
        <f>IF('Dépenses rémunération au réel'!$D401="","",'Dépenses rémunération au réel'!$D401)</f>
        <v/>
      </c>
      <c r="E401" s="118" t="str">
        <f>IF('Dépenses rémunération au réel'!$E401="","",'Dépenses rémunération au réel'!$E401)</f>
        <v/>
      </c>
      <c r="F401" s="118" t="str">
        <f>IF('Dépenses rémunération au réel'!$F401="","",'Dépenses rémunération au réel'!$F401)</f>
        <v/>
      </c>
      <c r="G401" s="118" t="str">
        <f>IF('Dépenses rémunération au réel'!$G401="","",'Dépenses rémunération au réel'!$G401)</f>
        <v/>
      </c>
      <c r="H401" s="282" t="str">
        <f>IF('Dépenses rémunération au réel'!$H401="","",'Dépenses rémunération au réel'!$H401)</f>
        <v/>
      </c>
      <c r="I401" s="282" t="str">
        <f>IF('Dépenses rémunération au réel'!$I401="","",'Dépenses rémunération au réel'!$I401)</f>
        <v/>
      </c>
      <c r="J401" s="131" t="str">
        <f>IF('Dépenses rémunération au réel'!$J401="","",'Dépenses rémunération au réel'!$J401)</f>
        <v/>
      </c>
      <c r="K401" s="181" t="str">
        <f>IF('Dépenses rémunération au réel'!$K401="","",'Dépenses rémunération au réel'!$K401)</f>
        <v/>
      </c>
      <c r="L401" s="189" t="str">
        <f>IF('Dépenses rémunération au réel'!$L401="","",'Dépenses rémunération au réel'!$L401)</f>
        <v/>
      </c>
      <c r="M401" s="204" t="str">
        <f>IF('Dépenses rémunération au réel'!$M401=0,"",'Dépenses rémunération au réel'!$M401)</f>
        <v/>
      </c>
      <c r="N401" s="180"/>
      <c r="O401" s="323" t="str">
        <f t="shared" si="39"/>
        <v/>
      </c>
      <c r="P401" s="323" t="str">
        <f t="shared" si="40"/>
        <v/>
      </c>
      <c r="Q401" s="180"/>
      <c r="R401" s="325"/>
      <c r="S401" s="325"/>
      <c r="T401" s="132" t="str">
        <f t="shared" si="41"/>
        <v/>
      </c>
      <c r="U401" s="342"/>
      <c r="V401" s="182"/>
      <c r="W401" s="709" t="str">
        <f t="shared" si="37"/>
        <v/>
      </c>
      <c r="X401" s="198" t="str">
        <f t="shared" si="42"/>
        <v/>
      </c>
      <c r="Y401" s="710" t="str">
        <f>IF(AND(OR(N401="KO",M401&lt;&gt;""),OR(N401="",O401="",P401="")),Listes!$A$68,IF(AND(M401&lt;T401,V401=""),Listes!$A$70,IF(AND(M401&lt;&gt;"",T401&lt;M401,U401=""),Listes!$A$72,IF(AND(Z401="",OR(N401&lt;&gt;"",O401&lt;&gt;"",P401&lt;&gt;"",Q401&lt;&gt;"",R401&lt;&gt;"",S401&lt;&gt;"")),Listes!$A$73,""))))</f>
        <v/>
      </c>
      <c r="Z401" s="277"/>
      <c r="AA401" s="146">
        <f t="shared" si="38"/>
        <v>0</v>
      </c>
    </row>
    <row r="402" spans="1:27" ht="16.149999999999999" customHeight="1" x14ac:dyDescent="0.25">
      <c r="A402" s="121">
        <v>396</v>
      </c>
      <c r="B402" s="195" t="str">
        <f>IF('Dépenses rémunération au réel'!$B402="","",'Dépenses rémunération au réel'!$B402)</f>
        <v/>
      </c>
      <c r="C402" s="195" t="str">
        <f>IF('Dépenses rémunération au réel'!$C402="","",'Dépenses rémunération au réel'!$C402)</f>
        <v/>
      </c>
      <c r="D402" s="196" t="str">
        <f>IF('Dépenses rémunération au réel'!$D402="","",'Dépenses rémunération au réel'!$D402)</f>
        <v/>
      </c>
      <c r="E402" s="118" t="str">
        <f>IF('Dépenses rémunération au réel'!$E402="","",'Dépenses rémunération au réel'!$E402)</f>
        <v/>
      </c>
      <c r="F402" s="118" t="str">
        <f>IF('Dépenses rémunération au réel'!$F402="","",'Dépenses rémunération au réel'!$F402)</f>
        <v/>
      </c>
      <c r="G402" s="118" t="str">
        <f>IF('Dépenses rémunération au réel'!$G402="","",'Dépenses rémunération au réel'!$G402)</f>
        <v/>
      </c>
      <c r="H402" s="282" t="str">
        <f>IF('Dépenses rémunération au réel'!$H402="","",'Dépenses rémunération au réel'!$H402)</f>
        <v/>
      </c>
      <c r="I402" s="282" t="str">
        <f>IF('Dépenses rémunération au réel'!$I402="","",'Dépenses rémunération au réel'!$I402)</f>
        <v/>
      </c>
      <c r="J402" s="131" t="str">
        <f>IF('Dépenses rémunération au réel'!$J402="","",'Dépenses rémunération au réel'!$J402)</f>
        <v/>
      </c>
      <c r="K402" s="181" t="str">
        <f>IF('Dépenses rémunération au réel'!$K402="","",'Dépenses rémunération au réel'!$K402)</f>
        <v/>
      </c>
      <c r="L402" s="189" t="str">
        <f>IF('Dépenses rémunération au réel'!$L402="","",'Dépenses rémunération au réel'!$L402)</f>
        <v/>
      </c>
      <c r="M402" s="204" t="str">
        <f>IF('Dépenses rémunération au réel'!$M402=0,"",'Dépenses rémunération au réel'!$M402)</f>
        <v/>
      </c>
      <c r="N402" s="180"/>
      <c r="O402" s="323" t="str">
        <f t="shared" si="39"/>
        <v/>
      </c>
      <c r="P402" s="323" t="str">
        <f t="shared" si="40"/>
        <v/>
      </c>
      <c r="Q402" s="180"/>
      <c r="R402" s="325"/>
      <c r="S402" s="325"/>
      <c r="T402" s="132" t="str">
        <f t="shared" si="41"/>
        <v/>
      </c>
      <c r="U402" s="342"/>
      <c r="V402" s="182"/>
      <c r="W402" s="709" t="str">
        <f t="shared" si="37"/>
        <v/>
      </c>
      <c r="X402" s="198" t="str">
        <f t="shared" si="42"/>
        <v/>
      </c>
      <c r="Y402" s="710" t="str">
        <f>IF(AND(OR(N402="KO",M402&lt;&gt;""),OR(N402="",O402="",P402="")),Listes!$A$68,IF(AND(M402&lt;T402,V402=""),Listes!$A$70,IF(AND(M402&lt;&gt;"",T402&lt;M402,U402=""),Listes!$A$72,IF(AND(Z402="",OR(N402&lt;&gt;"",O402&lt;&gt;"",P402&lt;&gt;"",Q402&lt;&gt;"",R402&lt;&gt;"",S402&lt;&gt;"")),Listes!$A$73,""))))</f>
        <v/>
      </c>
      <c r="Z402" s="277"/>
      <c r="AA402" s="146">
        <f t="shared" si="38"/>
        <v>0</v>
      </c>
    </row>
    <row r="403" spans="1:27" ht="16.149999999999999" customHeight="1" x14ac:dyDescent="0.25">
      <c r="A403" s="121">
        <v>397</v>
      </c>
      <c r="B403" s="195" t="str">
        <f>IF('Dépenses rémunération au réel'!$B403="","",'Dépenses rémunération au réel'!$B403)</f>
        <v/>
      </c>
      <c r="C403" s="195" t="str">
        <f>IF('Dépenses rémunération au réel'!$C403="","",'Dépenses rémunération au réel'!$C403)</f>
        <v/>
      </c>
      <c r="D403" s="196" t="str">
        <f>IF('Dépenses rémunération au réel'!$D403="","",'Dépenses rémunération au réel'!$D403)</f>
        <v/>
      </c>
      <c r="E403" s="118" t="str">
        <f>IF('Dépenses rémunération au réel'!$E403="","",'Dépenses rémunération au réel'!$E403)</f>
        <v/>
      </c>
      <c r="F403" s="118" t="str">
        <f>IF('Dépenses rémunération au réel'!$F403="","",'Dépenses rémunération au réel'!$F403)</f>
        <v/>
      </c>
      <c r="G403" s="118" t="str">
        <f>IF('Dépenses rémunération au réel'!$G403="","",'Dépenses rémunération au réel'!$G403)</f>
        <v/>
      </c>
      <c r="H403" s="282" t="str">
        <f>IF('Dépenses rémunération au réel'!$H403="","",'Dépenses rémunération au réel'!$H403)</f>
        <v/>
      </c>
      <c r="I403" s="282" t="str">
        <f>IF('Dépenses rémunération au réel'!$I403="","",'Dépenses rémunération au réel'!$I403)</f>
        <v/>
      </c>
      <c r="J403" s="131" t="str">
        <f>IF('Dépenses rémunération au réel'!$J403="","",'Dépenses rémunération au réel'!$J403)</f>
        <v/>
      </c>
      <c r="K403" s="181" t="str">
        <f>IF('Dépenses rémunération au réel'!$K403="","",'Dépenses rémunération au réel'!$K403)</f>
        <v/>
      </c>
      <c r="L403" s="189" t="str">
        <f>IF('Dépenses rémunération au réel'!$L403="","",'Dépenses rémunération au réel'!$L403)</f>
        <v/>
      </c>
      <c r="M403" s="204" t="str">
        <f>IF('Dépenses rémunération au réel'!$M403=0,"",'Dépenses rémunération au réel'!$M403)</f>
        <v/>
      </c>
      <c r="N403" s="180"/>
      <c r="O403" s="323" t="str">
        <f t="shared" si="39"/>
        <v/>
      </c>
      <c r="P403" s="323" t="str">
        <f t="shared" si="40"/>
        <v/>
      </c>
      <c r="Q403" s="180"/>
      <c r="R403" s="325"/>
      <c r="S403" s="325"/>
      <c r="T403" s="132" t="str">
        <f t="shared" si="41"/>
        <v/>
      </c>
      <c r="U403" s="342"/>
      <c r="V403" s="182"/>
      <c r="W403" s="709" t="str">
        <f t="shared" si="37"/>
        <v/>
      </c>
      <c r="X403" s="198" t="str">
        <f t="shared" si="42"/>
        <v/>
      </c>
      <c r="Y403" s="710" t="str">
        <f>IF(AND(OR(N403="KO",M403&lt;&gt;""),OR(N403="",O403="",P403="")),Listes!$A$68,IF(AND(M403&lt;T403,V403=""),Listes!$A$70,IF(AND(M403&lt;&gt;"",T403&lt;M403,U403=""),Listes!$A$72,IF(AND(Z403="",OR(N403&lt;&gt;"",O403&lt;&gt;"",P403&lt;&gt;"",Q403&lt;&gt;"",R403&lt;&gt;"",S403&lt;&gt;"")),Listes!$A$73,""))))</f>
        <v/>
      </c>
      <c r="Z403" s="277"/>
      <c r="AA403" s="146">
        <f t="shared" si="38"/>
        <v>0</v>
      </c>
    </row>
    <row r="404" spans="1:27" ht="16.149999999999999" customHeight="1" x14ac:dyDescent="0.25">
      <c r="A404" s="121">
        <v>398</v>
      </c>
      <c r="B404" s="195" t="str">
        <f>IF('Dépenses rémunération au réel'!$B404="","",'Dépenses rémunération au réel'!$B404)</f>
        <v/>
      </c>
      <c r="C404" s="195" t="str">
        <f>IF('Dépenses rémunération au réel'!$C404="","",'Dépenses rémunération au réel'!$C404)</f>
        <v/>
      </c>
      <c r="D404" s="196" t="str">
        <f>IF('Dépenses rémunération au réel'!$D404="","",'Dépenses rémunération au réel'!$D404)</f>
        <v/>
      </c>
      <c r="E404" s="118" t="str">
        <f>IF('Dépenses rémunération au réel'!$E404="","",'Dépenses rémunération au réel'!$E404)</f>
        <v/>
      </c>
      <c r="F404" s="118" t="str">
        <f>IF('Dépenses rémunération au réel'!$F404="","",'Dépenses rémunération au réel'!$F404)</f>
        <v/>
      </c>
      <c r="G404" s="118" t="str">
        <f>IF('Dépenses rémunération au réel'!$G404="","",'Dépenses rémunération au réel'!$G404)</f>
        <v/>
      </c>
      <c r="H404" s="282" t="str">
        <f>IF('Dépenses rémunération au réel'!$H404="","",'Dépenses rémunération au réel'!$H404)</f>
        <v/>
      </c>
      <c r="I404" s="282" t="str">
        <f>IF('Dépenses rémunération au réel'!$I404="","",'Dépenses rémunération au réel'!$I404)</f>
        <v/>
      </c>
      <c r="J404" s="131" t="str">
        <f>IF('Dépenses rémunération au réel'!$J404="","",'Dépenses rémunération au réel'!$J404)</f>
        <v/>
      </c>
      <c r="K404" s="181" t="str">
        <f>IF('Dépenses rémunération au réel'!$K404="","",'Dépenses rémunération au réel'!$K404)</f>
        <v/>
      </c>
      <c r="L404" s="189" t="str">
        <f>IF('Dépenses rémunération au réel'!$L404="","",'Dépenses rémunération au réel'!$L404)</f>
        <v/>
      </c>
      <c r="M404" s="204" t="str">
        <f>IF('Dépenses rémunération au réel'!$M404=0,"",'Dépenses rémunération au réel'!$M404)</f>
        <v/>
      </c>
      <c r="N404" s="180"/>
      <c r="O404" s="323" t="str">
        <f t="shared" si="39"/>
        <v/>
      </c>
      <c r="P404" s="323" t="str">
        <f t="shared" si="40"/>
        <v/>
      </c>
      <c r="Q404" s="180"/>
      <c r="R404" s="325"/>
      <c r="S404" s="325"/>
      <c r="T404" s="132" t="str">
        <f t="shared" si="41"/>
        <v/>
      </c>
      <c r="U404" s="342"/>
      <c r="V404" s="182"/>
      <c r="W404" s="709" t="str">
        <f t="shared" si="37"/>
        <v/>
      </c>
      <c r="X404" s="198" t="str">
        <f t="shared" si="42"/>
        <v/>
      </c>
      <c r="Y404" s="710" t="str">
        <f>IF(AND(OR(N404="KO",M404&lt;&gt;""),OR(N404="",O404="",P404="")),Listes!$A$68,IF(AND(M404&lt;T404,V404=""),Listes!$A$70,IF(AND(M404&lt;&gt;"",T404&lt;M404,U404=""),Listes!$A$72,IF(AND(Z404="",OR(N404&lt;&gt;"",O404&lt;&gt;"",P404&lt;&gt;"",Q404&lt;&gt;"",R404&lt;&gt;"",S404&lt;&gt;"")),Listes!$A$73,""))))</f>
        <v/>
      </c>
      <c r="Z404" s="277"/>
      <c r="AA404" s="146">
        <f t="shared" si="38"/>
        <v>0</v>
      </c>
    </row>
    <row r="405" spans="1:27" ht="16.149999999999999" customHeight="1" x14ac:dyDescent="0.25">
      <c r="A405" s="121">
        <v>399</v>
      </c>
      <c r="B405" s="195" t="str">
        <f>IF('Dépenses rémunération au réel'!$B405="","",'Dépenses rémunération au réel'!$B405)</f>
        <v/>
      </c>
      <c r="C405" s="195" t="str">
        <f>IF('Dépenses rémunération au réel'!$C405="","",'Dépenses rémunération au réel'!$C405)</f>
        <v/>
      </c>
      <c r="D405" s="196" t="str">
        <f>IF('Dépenses rémunération au réel'!$D405="","",'Dépenses rémunération au réel'!$D405)</f>
        <v/>
      </c>
      <c r="E405" s="118" t="str">
        <f>IF('Dépenses rémunération au réel'!$E405="","",'Dépenses rémunération au réel'!$E405)</f>
        <v/>
      </c>
      <c r="F405" s="118" t="str">
        <f>IF('Dépenses rémunération au réel'!$F405="","",'Dépenses rémunération au réel'!$F405)</f>
        <v/>
      </c>
      <c r="G405" s="118" t="str">
        <f>IF('Dépenses rémunération au réel'!$G405="","",'Dépenses rémunération au réel'!$G405)</f>
        <v/>
      </c>
      <c r="H405" s="282" t="str">
        <f>IF('Dépenses rémunération au réel'!$H405="","",'Dépenses rémunération au réel'!$H405)</f>
        <v/>
      </c>
      <c r="I405" s="282" t="str">
        <f>IF('Dépenses rémunération au réel'!$I405="","",'Dépenses rémunération au réel'!$I405)</f>
        <v/>
      </c>
      <c r="J405" s="131" t="str">
        <f>IF('Dépenses rémunération au réel'!$J405="","",'Dépenses rémunération au réel'!$J405)</f>
        <v/>
      </c>
      <c r="K405" s="181" t="str">
        <f>IF('Dépenses rémunération au réel'!$K405="","",'Dépenses rémunération au réel'!$K405)</f>
        <v/>
      </c>
      <c r="L405" s="189" t="str">
        <f>IF('Dépenses rémunération au réel'!$L405="","",'Dépenses rémunération au réel'!$L405)</f>
        <v/>
      </c>
      <c r="M405" s="204" t="str">
        <f>IF('Dépenses rémunération au réel'!$M405=0,"",'Dépenses rémunération au réel'!$M405)</f>
        <v/>
      </c>
      <c r="N405" s="180"/>
      <c r="O405" s="323" t="str">
        <f t="shared" si="39"/>
        <v/>
      </c>
      <c r="P405" s="323" t="str">
        <f t="shared" si="40"/>
        <v/>
      </c>
      <c r="Q405" s="180"/>
      <c r="R405" s="325"/>
      <c r="S405" s="325"/>
      <c r="T405" s="132" t="str">
        <f t="shared" si="41"/>
        <v/>
      </c>
      <c r="U405" s="342"/>
      <c r="V405" s="182"/>
      <c r="W405" s="709" t="str">
        <f t="shared" si="37"/>
        <v/>
      </c>
      <c r="X405" s="198" t="str">
        <f t="shared" si="42"/>
        <v/>
      </c>
      <c r="Y405" s="710" t="str">
        <f>IF(AND(OR(N405="KO",M405&lt;&gt;""),OR(N405="",O405="",P405="")),Listes!$A$68,IF(AND(M405&lt;T405,V405=""),Listes!$A$70,IF(AND(M405&lt;&gt;"",T405&lt;M405,U405=""),Listes!$A$72,IF(AND(Z405="",OR(N405&lt;&gt;"",O405&lt;&gt;"",P405&lt;&gt;"",Q405&lt;&gt;"",R405&lt;&gt;"",S405&lt;&gt;"")),Listes!$A$73,""))))</f>
        <v/>
      </c>
      <c r="Z405" s="277"/>
      <c r="AA405" s="146">
        <f t="shared" si="38"/>
        <v>0</v>
      </c>
    </row>
    <row r="406" spans="1:27" ht="16.149999999999999" customHeight="1" x14ac:dyDescent="0.25">
      <c r="A406" s="121">
        <v>400</v>
      </c>
      <c r="B406" s="195" t="str">
        <f>IF('Dépenses rémunération au réel'!$B406="","",'Dépenses rémunération au réel'!$B406)</f>
        <v/>
      </c>
      <c r="C406" s="195" t="str">
        <f>IF('Dépenses rémunération au réel'!$C406="","",'Dépenses rémunération au réel'!$C406)</f>
        <v/>
      </c>
      <c r="D406" s="196" t="str">
        <f>IF('Dépenses rémunération au réel'!$D406="","",'Dépenses rémunération au réel'!$D406)</f>
        <v/>
      </c>
      <c r="E406" s="118" t="str">
        <f>IF('Dépenses rémunération au réel'!$E406="","",'Dépenses rémunération au réel'!$E406)</f>
        <v/>
      </c>
      <c r="F406" s="118" t="str">
        <f>IF('Dépenses rémunération au réel'!$F406="","",'Dépenses rémunération au réel'!$F406)</f>
        <v/>
      </c>
      <c r="G406" s="118" t="str">
        <f>IF('Dépenses rémunération au réel'!$G406="","",'Dépenses rémunération au réel'!$G406)</f>
        <v/>
      </c>
      <c r="H406" s="282" t="str">
        <f>IF('Dépenses rémunération au réel'!$H406="","",'Dépenses rémunération au réel'!$H406)</f>
        <v/>
      </c>
      <c r="I406" s="282" t="str">
        <f>IF('Dépenses rémunération au réel'!$I406="","",'Dépenses rémunération au réel'!$I406)</f>
        <v/>
      </c>
      <c r="J406" s="131" t="str">
        <f>IF('Dépenses rémunération au réel'!$J406="","",'Dépenses rémunération au réel'!$J406)</f>
        <v/>
      </c>
      <c r="K406" s="181" t="str">
        <f>IF('Dépenses rémunération au réel'!$K406="","",'Dépenses rémunération au réel'!$K406)</f>
        <v/>
      </c>
      <c r="L406" s="189" t="str">
        <f>IF('Dépenses rémunération au réel'!$L406="","",'Dépenses rémunération au réel'!$L406)</f>
        <v/>
      </c>
      <c r="M406" s="204" t="str">
        <f>IF('Dépenses rémunération au réel'!$M406=0,"",'Dépenses rémunération au réel'!$M406)</f>
        <v/>
      </c>
      <c r="N406" s="180"/>
      <c r="O406" s="323" t="str">
        <f t="shared" si="39"/>
        <v/>
      </c>
      <c r="P406" s="323" t="str">
        <f t="shared" si="40"/>
        <v/>
      </c>
      <c r="Q406" s="180"/>
      <c r="R406" s="325"/>
      <c r="S406" s="325"/>
      <c r="T406" s="132" t="str">
        <f t="shared" si="41"/>
        <v/>
      </c>
      <c r="U406" s="342"/>
      <c r="V406" s="182"/>
      <c r="W406" s="709" t="str">
        <f t="shared" si="37"/>
        <v/>
      </c>
      <c r="X406" s="198" t="str">
        <f t="shared" si="42"/>
        <v/>
      </c>
      <c r="Y406" s="710" t="str">
        <f>IF(AND(OR(N406="KO",M406&lt;&gt;""),OR(N406="",O406="",P406="")),Listes!$A$68,IF(AND(M406&lt;T406,V406=""),Listes!$A$70,IF(AND(M406&lt;&gt;"",T406&lt;M406,U406=""),Listes!$A$72,IF(AND(Z406="",OR(N406&lt;&gt;"",O406&lt;&gt;"",P406&lt;&gt;"",Q406&lt;&gt;"",R406&lt;&gt;"",S406&lt;&gt;"")),Listes!$A$73,""))))</f>
        <v/>
      </c>
      <c r="Z406" s="277"/>
      <c r="AA406" s="146">
        <f t="shared" si="38"/>
        <v>0</v>
      </c>
    </row>
    <row r="407" spans="1:27" ht="16.149999999999999" customHeight="1" x14ac:dyDescent="0.25">
      <c r="A407" s="121">
        <v>401</v>
      </c>
      <c r="B407" s="195" t="str">
        <f>IF('Dépenses rémunération au réel'!$B407="","",'Dépenses rémunération au réel'!$B407)</f>
        <v/>
      </c>
      <c r="C407" s="195" t="str">
        <f>IF('Dépenses rémunération au réel'!$C407="","",'Dépenses rémunération au réel'!$C407)</f>
        <v/>
      </c>
      <c r="D407" s="196" t="str">
        <f>IF('Dépenses rémunération au réel'!$D407="","",'Dépenses rémunération au réel'!$D407)</f>
        <v/>
      </c>
      <c r="E407" s="118" t="str">
        <f>IF('Dépenses rémunération au réel'!$E407="","",'Dépenses rémunération au réel'!$E407)</f>
        <v/>
      </c>
      <c r="F407" s="118" t="str">
        <f>IF('Dépenses rémunération au réel'!$F407="","",'Dépenses rémunération au réel'!$F407)</f>
        <v/>
      </c>
      <c r="G407" s="118" t="str">
        <f>IF('Dépenses rémunération au réel'!$G407="","",'Dépenses rémunération au réel'!$G407)</f>
        <v/>
      </c>
      <c r="H407" s="282" t="str">
        <f>IF('Dépenses rémunération au réel'!$H407="","",'Dépenses rémunération au réel'!$H407)</f>
        <v/>
      </c>
      <c r="I407" s="282" t="str">
        <f>IF('Dépenses rémunération au réel'!$I407="","",'Dépenses rémunération au réel'!$I407)</f>
        <v/>
      </c>
      <c r="J407" s="131" t="str">
        <f>IF('Dépenses rémunération au réel'!$J407="","",'Dépenses rémunération au réel'!$J407)</f>
        <v/>
      </c>
      <c r="K407" s="181" t="str">
        <f>IF('Dépenses rémunération au réel'!$K407="","",'Dépenses rémunération au réel'!$K407)</f>
        <v/>
      </c>
      <c r="L407" s="189" t="str">
        <f>IF('Dépenses rémunération au réel'!$L407="","",'Dépenses rémunération au réel'!$L407)</f>
        <v/>
      </c>
      <c r="M407" s="204" t="str">
        <f>IF('Dépenses rémunération au réel'!$M407=0,"",'Dépenses rémunération au réel'!$M407)</f>
        <v/>
      </c>
      <c r="N407" s="180"/>
      <c r="O407" s="323" t="str">
        <f t="shared" si="39"/>
        <v/>
      </c>
      <c r="P407" s="323" t="str">
        <f t="shared" si="40"/>
        <v/>
      </c>
      <c r="Q407" s="180"/>
      <c r="R407" s="325"/>
      <c r="S407" s="325"/>
      <c r="T407" s="132" t="str">
        <f t="shared" si="41"/>
        <v/>
      </c>
      <c r="U407" s="342"/>
      <c r="V407" s="182"/>
      <c r="W407" s="709" t="str">
        <f t="shared" si="37"/>
        <v/>
      </c>
      <c r="X407" s="198" t="str">
        <f t="shared" si="42"/>
        <v/>
      </c>
      <c r="Y407" s="710" t="str">
        <f>IF(AND(OR(N407="KO",M407&lt;&gt;""),OR(N407="",O407="",P407="")),Listes!$A$68,IF(AND(M407&lt;T407,V407=""),Listes!$A$70,IF(AND(M407&lt;&gt;"",T407&lt;M407,U407=""),Listes!$A$72,IF(AND(Z407="",OR(N407&lt;&gt;"",O407&lt;&gt;"",P407&lt;&gt;"",Q407&lt;&gt;"",R407&lt;&gt;"",S407&lt;&gt;"")),Listes!$A$73,""))))</f>
        <v/>
      </c>
      <c r="Z407" s="277"/>
      <c r="AA407" s="146">
        <f t="shared" si="38"/>
        <v>0</v>
      </c>
    </row>
    <row r="408" spans="1:27" ht="16.149999999999999" customHeight="1" x14ac:dyDescent="0.25">
      <c r="A408" s="121">
        <v>402</v>
      </c>
      <c r="B408" s="195" t="str">
        <f>IF('Dépenses rémunération au réel'!$B408="","",'Dépenses rémunération au réel'!$B408)</f>
        <v/>
      </c>
      <c r="C408" s="195" t="str">
        <f>IF('Dépenses rémunération au réel'!$C408="","",'Dépenses rémunération au réel'!$C408)</f>
        <v/>
      </c>
      <c r="D408" s="196" t="str">
        <f>IF('Dépenses rémunération au réel'!$D408="","",'Dépenses rémunération au réel'!$D408)</f>
        <v/>
      </c>
      <c r="E408" s="118" t="str">
        <f>IF('Dépenses rémunération au réel'!$E408="","",'Dépenses rémunération au réel'!$E408)</f>
        <v/>
      </c>
      <c r="F408" s="118" t="str">
        <f>IF('Dépenses rémunération au réel'!$F408="","",'Dépenses rémunération au réel'!$F408)</f>
        <v/>
      </c>
      <c r="G408" s="118" t="str">
        <f>IF('Dépenses rémunération au réel'!$G408="","",'Dépenses rémunération au réel'!$G408)</f>
        <v/>
      </c>
      <c r="H408" s="282" t="str">
        <f>IF('Dépenses rémunération au réel'!$H408="","",'Dépenses rémunération au réel'!$H408)</f>
        <v/>
      </c>
      <c r="I408" s="282" t="str">
        <f>IF('Dépenses rémunération au réel'!$I408="","",'Dépenses rémunération au réel'!$I408)</f>
        <v/>
      </c>
      <c r="J408" s="131" t="str">
        <f>IF('Dépenses rémunération au réel'!$J408="","",'Dépenses rémunération au réel'!$J408)</f>
        <v/>
      </c>
      <c r="K408" s="181" t="str">
        <f>IF('Dépenses rémunération au réel'!$K408="","",'Dépenses rémunération au réel'!$K408)</f>
        <v/>
      </c>
      <c r="L408" s="189" t="str">
        <f>IF('Dépenses rémunération au réel'!$L408="","",'Dépenses rémunération au réel'!$L408)</f>
        <v/>
      </c>
      <c r="M408" s="204" t="str">
        <f>IF('Dépenses rémunération au réel'!$M408=0,"",'Dépenses rémunération au réel'!$M408)</f>
        <v/>
      </c>
      <c r="N408" s="180"/>
      <c r="O408" s="323" t="str">
        <f t="shared" si="39"/>
        <v/>
      </c>
      <c r="P408" s="323" t="str">
        <f t="shared" si="40"/>
        <v/>
      </c>
      <c r="Q408" s="180"/>
      <c r="R408" s="325"/>
      <c r="S408" s="325"/>
      <c r="T408" s="132" t="str">
        <f t="shared" si="41"/>
        <v/>
      </c>
      <c r="U408" s="342"/>
      <c r="V408" s="182"/>
      <c r="W408" s="709" t="str">
        <f t="shared" si="37"/>
        <v/>
      </c>
      <c r="X408" s="198" t="str">
        <f t="shared" si="42"/>
        <v/>
      </c>
      <c r="Y408" s="710" t="str">
        <f>IF(AND(OR(N408="KO",M408&lt;&gt;""),OR(N408="",O408="",P408="")),Listes!$A$68,IF(AND(M408&lt;T408,V408=""),Listes!$A$70,IF(AND(M408&lt;&gt;"",T408&lt;M408,U408=""),Listes!$A$72,IF(AND(Z408="",OR(N408&lt;&gt;"",O408&lt;&gt;"",P408&lt;&gt;"",Q408&lt;&gt;"",R408&lt;&gt;"",S408&lt;&gt;"")),Listes!$A$73,""))))</f>
        <v/>
      </c>
      <c r="Z408" s="277"/>
      <c r="AA408" s="146">
        <f t="shared" si="38"/>
        <v>0</v>
      </c>
    </row>
    <row r="409" spans="1:27" ht="16.149999999999999" customHeight="1" x14ac:dyDescent="0.25">
      <c r="A409" s="121">
        <v>403</v>
      </c>
      <c r="B409" s="195" t="str">
        <f>IF('Dépenses rémunération au réel'!$B409="","",'Dépenses rémunération au réel'!$B409)</f>
        <v/>
      </c>
      <c r="C409" s="195" t="str">
        <f>IF('Dépenses rémunération au réel'!$C409="","",'Dépenses rémunération au réel'!$C409)</f>
        <v/>
      </c>
      <c r="D409" s="196" t="str">
        <f>IF('Dépenses rémunération au réel'!$D409="","",'Dépenses rémunération au réel'!$D409)</f>
        <v/>
      </c>
      <c r="E409" s="118" t="str">
        <f>IF('Dépenses rémunération au réel'!$E409="","",'Dépenses rémunération au réel'!$E409)</f>
        <v/>
      </c>
      <c r="F409" s="118" t="str">
        <f>IF('Dépenses rémunération au réel'!$F409="","",'Dépenses rémunération au réel'!$F409)</f>
        <v/>
      </c>
      <c r="G409" s="118" t="str">
        <f>IF('Dépenses rémunération au réel'!$G409="","",'Dépenses rémunération au réel'!$G409)</f>
        <v/>
      </c>
      <c r="H409" s="282" t="str">
        <f>IF('Dépenses rémunération au réel'!$H409="","",'Dépenses rémunération au réel'!$H409)</f>
        <v/>
      </c>
      <c r="I409" s="282" t="str">
        <f>IF('Dépenses rémunération au réel'!$I409="","",'Dépenses rémunération au réel'!$I409)</f>
        <v/>
      </c>
      <c r="J409" s="131" t="str">
        <f>IF('Dépenses rémunération au réel'!$J409="","",'Dépenses rémunération au réel'!$J409)</f>
        <v/>
      </c>
      <c r="K409" s="181" t="str">
        <f>IF('Dépenses rémunération au réel'!$K409="","",'Dépenses rémunération au réel'!$K409)</f>
        <v/>
      </c>
      <c r="L409" s="189" t="str">
        <f>IF('Dépenses rémunération au réel'!$L409="","",'Dépenses rémunération au réel'!$L409)</f>
        <v/>
      </c>
      <c r="M409" s="204" t="str">
        <f>IF('Dépenses rémunération au réel'!$M409=0,"",'Dépenses rémunération au réel'!$M409)</f>
        <v/>
      </c>
      <c r="N409" s="180"/>
      <c r="O409" s="323" t="str">
        <f t="shared" si="39"/>
        <v/>
      </c>
      <c r="P409" s="323" t="str">
        <f t="shared" si="40"/>
        <v/>
      </c>
      <c r="Q409" s="180"/>
      <c r="R409" s="325"/>
      <c r="S409" s="325"/>
      <c r="T409" s="132" t="str">
        <f t="shared" si="41"/>
        <v/>
      </c>
      <c r="U409" s="342"/>
      <c r="V409" s="182"/>
      <c r="W409" s="709" t="str">
        <f t="shared" si="37"/>
        <v/>
      </c>
      <c r="X409" s="198" t="str">
        <f t="shared" si="42"/>
        <v/>
      </c>
      <c r="Y409" s="710" t="str">
        <f>IF(AND(OR(N409="KO",M409&lt;&gt;""),OR(N409="",O409="",P409="")),Listes!$A$68,IF(AND(M409&lt;T409,V409=""),Listes!$A$70,IF(AND(M409&lt;&gt;"",T409&lt;M409,U409=""),Listes!$A$72,IF(AND(Z409="",OR(N409&lt;&gt;"",O409&lt;&gt;"",P409&lt;&gt;"",Q409&lt;&gt;"",R409&lt;&gt;"",S409&lt;&gt;"")),Listes!$A$73,""))))</f>
        <v/>
      </c>
      <c r="Z409" s="277"/>
      <c r="AA409" s="146">
        <f t="shared" si="38"/>
        <v>0</v>
      </c>
    </row>
    <row r="410" spans="1:27" ht="16.149999999999999" customHeight="1" x14ac:dyDescent="0.25">
      <c r="A410" s="121">
        <v>404</v>
      </c>
      <c r="B410" s="195" t="str">
        <f>IF('Dépenses rémunération au réel'!$B410="","",'Dépenses rémunération au réel'!$B410)</f>
        <v/>
      </c>
      <c r="C410" s="195" t="str">
        <f>IF('Dépenses rémunération au réel'!$C410="","",'Dépenses rémunération au réel'!$C410)</f>
        <v/>
      </c>
      <c r="D410" s="196" t="str">
        <f>IF('Dépenses rémunération au réel'!$D410="","",'Dépenses rémunération au réel'!$D410)</f>
        <v/>
      </c>
      <c r="E410" s="118" t="str">
        <f>IF('Dépenses rémunération au réel'!$E410="","",'Dépenses rémunération au réel'!$E410)</f>
        <v/>
      </c>
      <c r="F410" s="118" t="str">
        <f>IF('Dépenses rémunération au réel'!$F410="","",'Dépenses rémunération au réel'!$F410)</f>
        <v/>
      </c>
      <c r="G410" s="118" t="str">
        <f>IF('Dépenses rémunération au réel'!$G410="","",'Dépenses rémunération au réel'!$G410)</f>
        <v/>
      </c>
      <c r="H410" s="282" t="str">
        <f>IF('Dépenses rémunération au réel'!$H410="","",'Dépenses rémunération au réel'!$H410)</f>
        <v/>
      </c>
      <c r="I410" s="282" t="str">
        <f>IF('Dépenses rémunération au réel'!$I410="","",'Dépenses rémunération au réel'!$I410)</f>
        <v/>
      </c>
      <c r="J410" s="131" t="str">
        <f>IF('Dépenses rémunération au réel'!$J410="","",'Dépenses rémunération au réel'!$J410)</f>
        <v/>
      </c>
      <c r="K410" s="181" t="str">
        <f>IF('Dépenses rémunération au réel'!$K410="","",'Dépenses rémunération au réel'!$K410)</f>
        <v/>
      </c>
      <c r="L410" s="189" t="str">
        <f>IF('Dépenses rémunération au réel'!$L410="","",'Dépenses rémunération au réel'!$L410)</f>
        <v/>
      </c>
      <c r="M410" s="204" t="str">
        <f>IF('Dépenses rémunération au réel'!$M410=0,"",'Dépenses rémunération au réel'!$M410)</f>
        <v/>
      </c>
      <c r="N410" s="180"/>
      <c r="O410" s="323" t="str">
        <f t="shared" si="39"/>
        <v/>
      </c>
      <c r="P410" s="323" t="str">
        <f t="shared" si="40"/>
        <v/>
      </c>
      <c r="Q410" s="180"/>
      <c r="R410" s="325"/>
      <c r="S410" s="325"/>
      <c r="T410" s="132" t="str">
        <f t="shared" si="41"/>
        <v/>
      </c>
      <c r="U410" s="342"/>
      <c r="V410" s="182"/>
      <c r="W410" s="709" t="str">
        <f t="shared" si="37"/>
        <v/>
      </c>
      <c r="X410" s="198" t="str">
        <f t="shared" si="42"/>
        <v/>
      </c>
      <c r="Y410" s="710" t="str">
        <f>IF(AND(OR(N410="KO",M410&lt;&gt;""),OR(N410="",O410="",P410="")),Listes!$A$68,IF(AND(M410&lt;T410,V410=""),Listes!$A$70,IF(AND(M410&lt;&gt;"",T410&lt;M410,U410=""),Listes!$A$72,IF(AND(Z410="",OR(N410&lt;&gt;"",O410&lt;&gt;"",P410&lt;&gt;"",Q410&lt;&gt;"",R410&lt;&gt;"",S410&lt;&gt;"")),Listes!$A$73,""))))</f>
        <v/>
      </c>
      <c r="Z410" s="277"/>
      <c r="AA410" s="146">
        <f t="shared" si="38"/>
        <v>0</v>
      </c>
    </row>
    <row r="411" spans="1:27" ht="16.149999999999999" customHeight="1" x14ac:dyDescent="0.25">
      <c r="A411" s="121">
        <v>405</v>
      </c>
      <c r="B411" s="195" t="str">
        <f>IF('Dépenses rémunération au réel'!$B411="","",'Dépenses rémunération au réel'!$B411)</f>
        <v/>
      </c>
      <c r="C411" s="195" t="str">
        <f>IF('Dépenses rémunération au réel'!$C411="","",'Dépenses rémunération au réel'!$C411)</f>
        <v/>
      </c>
      <c r="D411" s="196" t="str">
        <f>IF('Dépenses rémunération au réel'!$D411="","",'Dépenses rémunération au réel'!$D411)</f>
        <v/>
      </c>
      <c r="E411" s="118" t="str">
        <f>IF('Dépenses rémunération au réel'!$E411="","",'Dépenses rémunération au réel'!$E411)</f>
        <v/>
      </c>
      <c r="F411" s="118" t="str">
        <f>IF('Dépenses rémunération au réel'!$F411="","",'Dépenses rémunération au réel'!$F411)</f>
        <v/>
      </c>
      <c r="G411" s="118" t="str">
        <f>IF('Dépenses rémunération au réel'!$G411="","",'Dépenses rémunération au réel'!$G411)</f>
        <v/>
      </c>
      <c r="H411" s="282" t="str">
        <f>IF('Dépenses rémunération au réel'!$H411="","",'Dépenses rémunération au réel'!$H411)</f>
        <v/>
      </c>
      <c r="I411" s="282" t="str">
        <f>IF('Dépenses rémunération au réel'!$I411="","",'Dépenses rémunération au réel'!$I411)</f>
        <v/>
      </c>
      <c r="J411" s="131" t="str">
        <f>IF('Dépenses rémunération au réel'!$J411="","",'Dépenses rémunération au réel'!$J411)</f>
        <v/>
      </c>
      <c r="K411" s="181" t="str">
        <f>IF('Dépenses rémunération au réel'!$K411="","",'Dépenses rémunération au réel'!$K411)</f>
        <v/>
      </c>
      <c r="L411" s="189" t="str">
        <f>IF('Dépenses rémunération au réel'!$L411="","",'Dépenses rémunération au réel'!$L411)</f>
        <v/>
      </c>
      <c r="M411" s="204" t="str">
        <f>IF('Dépenses rémunération au réel'!$M411=0,"",'Dépenses rémunération au réel'!$M411)</f>
        <v/>
      </c>
      <c r="N411" s="180"/>
      <c r="O411" s="323" t="str">
        <f t="shared" si="39"/>
        <v/>
      </c>
      <c r="P411" s="323" t="str">
        <f t="shared" si="40"/>
        <v/>
      </c>
      <c r="Q411" s="180"/>
      <c r="R411" s="325"/>
      <c r="S411" s="325"/>
      <c r="T411" s="132" t="str">
        <f t="shared" si="41"/>
        <v/>
      </c>
      <c r="U411" s="342"/>
      <c r="V411" s="182"/>
      <c r="W411" s="709" t="str">
        <f t="shared" si="37"/>
        <v/>
      </c>
      <c r="X411" s="198" t="str">
        <f t="shared" si="42"/>
        <v/>
      </c>
      <c r="Y411" s="710" t="str">
        <f>IF(AND(OR(N411="KO",M411&lt;&gt;""),OR(N411="",O411="",P411="")),Listes!$A$68,IF(AND(M411&lt;T411,V411=""),Listes!$A$70,IF(AND(M411&lt;&gt;"",T411&lt;M411,U411=""),Listes!$A$72,IF(AND(Z411="",OR(N411&lt;&gt;"",O411&lt;&gt;"",P411&lt;&gt;"",Q411&lt;&gt;"",R411&lt;&gt;"",S411&lt;&gt;"")),Listes!$A$73,""))))</f>
        <v/>
      </c>
      <c r="Z411" s="277"/>
      <c r="AA411" s="146">
        <f t="shared" si="38"/>
        <v>0</v>
      </c>
    </row>
    <row r="412" spans="1:27" ht="16.149999999999999" customHeight="1" x14ac:dyDescent="0.25">
      <c r="A412" s="121">
        <v>406</v>
      </c>
      <c r="B412" s="195" t="str">
        <f>IF('Dépenses rémunération au réel'!$B412="","",'Dépenses rémunération au réel'!$B412)</f>
        <v/>
      </c>
      <c r="C412" s="195" t="str">
        <f>IF('Dépenses rémunération au réel'!$C412="","",'Dépenses rémunération au réel'!$C412)</f>
        <v/>
      </c>
      <c r="D412" s="196" t="str">
        <f>IF('Dépenses rémunération au réel'!$D412="","",'Dépenses rémunération au réel'!$D412)</f>
        <v/>
      </c>
      <c r="E412" s="118" t="str">
        <f>IF('Dépenses rémunération au réel'!$E412="","",'Dépenses rémunération au réel'!$E412)</f>
        <v/>
      </c>
      <c r="F412" s="118" t="str">
        <f>IF('Dépenses rémunération au réel'!$F412="","",'Dépenses rémunération au réel'!$F412)</f>
        <v/>
      </c>
      <c r="G412" s="118" t="str">
        <f>IF('Dépenses rémunération au réel'!$G412="","",'Dépenses rémunération au réel'!$G412)</f>
        <v/>
      </c>
      <c r="H412" s="282" t="str">
        <f>IF('Dépenses rémunération au réel'!$H412="","",'Dépenses rémunération au réel'!$H412)</f>
        <v/>
      </c>
      <c r="I412" s="282" t="str">
        <f>IF('Dépenses rémunération au réel'!$I412="","",'Dépenses rémunération au réel'!$I412)</f>
        <v/>
      </c>
      <c r="J412" s="131" t="str">
        <f>IF('Dépenses rémunération au réel'!$J412="","",'Dépenses rémunération au réel'!$J412)</f>
        <v/>
      </c>
      <c r="K412" s="181" t="str">
        <f>IF('Dépenses rémunération au réel'!$K412="","",'Dépenses rémunération au réel'!$K412)</f>
        <v/>
      </c>
      <c r="L412" s="189" t="str">
        <f>IF('Dépenses rémunération au réel'!$L412="","",'Dépenses rémunération au réel'!$L412)</f>
        <v/>
      </c>
      <c r="M412" s="204" t="str">
        <f>IF('Dépenses rémunération au réel'!$M412=0,"",'Dépenses rémunération au réel'!$M412)</f>
        <v/>
      </c>
      <c r="N412" s="180"/>
      <c r="O412" s="323" t="str">
        <f t="shared" si="39"/>
        <v/>
      </c>
      <c r="P412" s="323" t="str">
        <f t="shared" si="40"/>
        <v/>
      </c>
      <c r="Q412" s="180"/>
      <c r="R412" s="325"/>
      <c r="S412" s="325"/>
      <c r="T412" s="132" t="str">
        <f t="shared" si="41"/>
        <v/>
      </c>
      <c r="U412" s="342"/>
      <c r="V412" s="182"/>
      <c r="W412" s="709" t="str">
        <f t="shared" si="37"/>
        <v/>
      </c>
      <c r="X412" s="198" t="str">
        <f t="shared" si="42"/>
        <v/>
      </c>
      <c r="Y412" s="710" t="str">
        <f>IF(AND(OR(N412="KO",M412&lt;&gt;""),OR(N412="",O412="",P412="")),Listes!$A$68,IF(AND(M412&lt;T412,V412=""),Listes!$A$70,IF(AND(M412&lt;&gt;"",T412&lt;M412,U412=""),Listes!$A$72,IF(AND(Z412="",OR(N412&lt;&gt;"",O412&lt;&gt;"",P412&lt;&gt;"",Q412&lt;&gt;"",R412&lt;&gt;"",S412&lt;&gt;"")),Listes!$A$73,""))))</f>
        <v/>
      </c>
      <c r="Z412" s="277"/>
      <c r="AA412" s="146">
        <f t="shared" si="38"/>
        <v>0</v>
      </c>
    </row>
    <row r="413" spans="1:27" ht="16.149999999999999" customHeight="1" x14ac:dyDescent="0.25">
      <c r="A413" s="121">
        <v>407</v>
      </c>
      <c r="B413" s="195" t="str">
        <f>IF('Dépenses rémunération au réel'!$B413="","",'Dépenses rémunération au réel'!$B413)</f>
        <v/>
      </c>
      <c r="C413" s="195" t="str">
        <f>IF('Dépenses rémunération au réel'!$C413="","",'Dépenses rémunération au réel'!$C413)</f>
        <v/>
      </c>
      <c r="D413" s="196" t="str">
        <f>IF('Dépenses rémunération au réel'!$D413="","",'Dépenses rémunération au réel'!$D413)</f>
        <v/>
      </c>
      <c r="E413" s="118" t="str">
        <f>IF('Dépenses rémunération au réel'!$E413="","",'Dépenses rémunération au réel'!$E413)</f>
        <v/>
      </c>
      <c r="F413" s="118" t="str">
        <f>IF('Dépenses rémunération au réel'!$F413="","",'Dépenses rémunération au réel'!$F413)</f>
        <v/>
      </c>
      <c r="G413" s="118" t="str">
        <f>IF('Dépenses rémunération au réel'!$G413="","",'Dépenses rémunération au réel'!$G413)</f>
        <v/>
      </c>
      <c r="H413" s="282" t="str">
        <f>IF('Dépenses rémunération au réel'!$H413="","",'Dépenses rémunération au réel'!$H413)</f>
        <v/>
      </c>
      <c r="I413" s="282" t="str">
        <f>IF('Dépenses rémunération au réel'!$I413="","",'Dépenses rémunération au réel'!$I413)</f>
        <v/>
      </c>
      <c r="J413" s="131" t="str">
        <f>IF('Dépenses rémunération au réel'!$J413="","",'Dépenses rémunération au réel'!$J413)</f>
        <v/>
      </c>
      <c r="K413" s="181" t="str">
        <f>IF('Dépenses rémunération au réel'!$K413="","",'Dépenses rémunération au réel'!$K413)</f>
        <v/>
      </c>
      <c r="L413" s="189" t="str">
        <f>IF('Dépenses rémunération au réel'!$L413="","",'Dépenses rémunération au réel'!$L413)</f>
        <v/>
      </c>
      <c r="M413" s="204" t="str">
        <f>IF('Dépenses rémunération au réel'!$M413=0,"",'Dépenses rémunération au réel'!$M413)</f>
        <v/>
      </c>
      <c r="N413" s="180"/>
      <c r="O413" s="323" t="str">
        <f t="shared" si="39"/>
        <v/>
      </c>
      <c r="P413" s="323" t="str">
        <f t="shared" si="40"/>
        <v/>
      </c>
      <c r="Q413" s="180"/>
      <c r="R413" s="325"/>
      <c r="S413" s="325"/>
      <c r="T413" s="132" t="str">
        <f t="shared" si="41"/>
        <v/>
      </c>
      <c r="U413" s="342"/>
      <c r="V413" s="182"/>
      <c r="W413" s="709" t="str">
        <f t="shared" si="37"/>
        <v/>
      </c>
      <c r="X413" s="198" t="str">
        <f t="shared" si="42"/>
        <v/>
      </c>
      <c r="Y413" s="710" t="str">
        <f>IF(AND(OR(N413="KO",M413&lt;&gt;""),OR(N413="",O413="",P413="")),Listes!$A$68,IF(AND(M413&lt;T413,V413=""),Listes!$A$70,IF(AND(M413&lt;&gt;"",T413&lt;M413,U413=""),Listes!$A$72,IF(AND(Z413="",OR(N413&lt;&gt;"",O413&lt;&gt;"",P413&lt;&gt;"",Q413&lt;&gt;"",R413&lt;&gt;"",S413&lt;&gt;"")),Listes!$A$73,""))))</f>
        <v/>
      </c>
      <c r="Z413" s="277"/>
      <c r="AA413" s="146">
        <f t="shared" si="38"/>
        <v>0</v>
      </c>
    </row>
    <row r="414" spans="1:27" ht="16.149999999999999" customHeight="1" x14ac:dyDescent="0.25">
      <c r="A414" s="121">
        <v>408</v>
      </c>
      <c r="B414" s="195" t="str">
        <f>IF('Dépenses rémunération au réel'!$B414="","",'Dépenses rémunération au réel'!$B414)</f>
        <v/>
      </c>
      <c r="C414" s="195" t="str">
        <f>IF('Dépenses rémunération au réel'!$C414="","",'Dépenses rémunération au réel'!$C414)</f>
        <v/>
      </c>
      <c r="D414" s="196" t="str">
        <f>IF('Dépenses rémunération au réel'!$D414="","",'Dépenses rémunération au réel'!$D414)</f>
        <v/>
      </c>
      <c r="E414" s="118" t="str">
        <f>IF('Dépenses rémunération au réel'!$E414="","",'Dépenses rémunération au réel'!$E414)</f>
        <v/>
      </c>
      <c r="F414" s="118" t="str">
        <f>IF('Dépenses rémunération au réel'!$F414="","",'Dépenses rémunération au réel'!$F414)</f>
        <v/>
      </c>
      <c r="G414" s="118" t="str">
        <f>IF('Dépenses rémunération au réel'!$G414="","",'Dépenses rémunération au réel'!$G414)</f>
        <v/>
      </c>
      <c r="H414" s="282" t="str">
        <f>IF('Dépenses rémunération au réel'!$H414="","",'Dépenses rémunération au réel'!$H414)</f>
        <v/>
      </c>
      <c r="I414" s="282" t="str">
        <f>IF('Dépenses rémunération au réel'!$I414="","",'Dépenses rémunération au réel'!$I414)</f>
        <v/>
      </c>
      <c r="J414" s="131" t="str">
        <f>IF('Dépenses rémunération au réel'!$J414="","",'Dépenses rémunération au réel'!$J414)</f>
        <v/>
      </c>
      <c r="K414" s="181" t="str">
        <f>IF('Dépenses rémunération au réel'!$K414="","",'Dépenses rémunération au réel'!$K414)</f>
        <v/>
      </c>
      <c r="L414" s="189" t="str">
        <f>IF('Dépenses rémunération au réel'!$L414="","",'Dépenses rémunération au réel'!$L414)</f>
        <v/>
      </c>
      <c r="M414" s="204" t="str">
        <f>IF('Dépenses rémunération au réel'!$M414=0,"",'Dépenses rémunération au réel'!$M414)</f>
        <v/>
      </c>
      <c r="N414" s="180"/>
      <c r="O414" s="323" t="str">
        <f t="shared" si="39"/>
        <v/>
      </c>
      <c r="P414" s="323" t="str">
        <f t="shared" si="40"/>
        <v/>
      </c>
      <c r="Q414" s="180"/>
      <c r="R414" s="325"/>
      <c r="S414" s="325"/>
      <c r="T414" s="132" t="str">
        <f t="shared" si="41"/>
        <v/>
      </c>
      <c r="U414" s="342"/>
      <c r="V414" s="182"/>
      <c r="W414" s="709" t="str">
        <f t="shared" si="37"/>
        <v/>
      </c>
      <c r="X414" s="198" t="str">
        <f t="shared" si="42"/>
        <v/>
      </c>
      <c r="Y414" s="710" t="str">
        <f>IF(AND(OR(N414="KO",M414&lt;&gt;""),OR(N414="",O414="",P414="")),Listes!$A$68,IF(AND(M414&lt;T414,V414=""),Listes!$A$70,IF(AND(M414&lt;&gt;"",T414&lt;M414,U414=""),Listes!$A$72,IF(AND(Z414="",OR(N414&lt;&gt;"",O414&lt;&gt;"",P414&lt;&gt;"",Q414&lt;&gt;"",R414&lt;&gt;"",S414&lt;&gt;"")),Listes!$A$73,""))))</f>
        <v/>
      </c>
      <c r="Z414" s="277"/>
      <c r="AA414" s="146">
        <f t="shared" si="38"/>
        <v>0</v>
      </c>
    </row>
    <row r="415" spans="1:27" ht="16.149999999999999" customHeight="1" x14ac:dyDescent="0.25">
      <c r="A415" s="121">
        <v>409</v>
      </c>
      <c r="B415" s="195" t="str">
        <f>IF('Dépenses rémunération au réel'!$B415="","",'Dépenses rémunération au réel'!$B415)</f>
        <v/>
      </c>
      <c r="C415" s="195" t="str">
        <f>IF('Dépenses rémunération au réel'!$C415="","",'Dépenses rémunération au réel'!$C415)</f>
        <v/>
      </c>
      <c r="D415" s="196" t="str">
        <f>IF('Dépenses rémunération au réel'!$D415="","",'Dépenses rémunération au réel'!$D415)</f>
        <v/>
      </c>
      <c r="E415" s="118" t="str">
        <f>IF('Dépenses rémunération au réel'!$E415="","",'Dépenses rémunération au réel'!$E415)</f>
        <v/>
      </c>
      <c r="F415" s="118" t="str">
        <f>IF('Dépenses rémunération au réel'!$F415="","",'Dépenses rémunération au réel'!$F415)</f>
        <v/>
      </c>
      <c r="G415" s="118" t="str">
        <f>IF('Dépenses rémunération au réel'!$G415="","",'Dépenses rémunération au réel'!$G415)</f>
        <v/>
      </c>
      <c r="H415" s="282" t="str">
        <f>IF('Dépenses rémunération au réel'!$H415="","",'Dépenses rémunération au réel'!$H415)</f>
        <v/>
      </c>
      <c r="I415" s="282" t="str">
        <f>IF('Dépenses rémunération au réel'!$I415="","",'Dépenses rémunération au réel'!$I415)</f>
        <v/>
      </c>
      <c r="J415" s="131" t="str">
        <f>IF('Dépenses rémunération au réel'!$J415="","",'Dépenses rémunération au réel'!$J415)</f>
        <v/>
      </c>
      <c r="K415" s="181" t="str">
        <f>IF('Dépenses rémunération au réel'!$K415="","",'Dépenses rémunération au réel'!$K415)</f>
        <v/>
      </c>
      <c r="L415" s="189" t="str">
        <f>IF('Dépenses rémunération au réel'!$L415="","",'Dépenses rémunération au réel'!$L415)</f>
        <v/>
      </c>
      <c r="M415" s="204" t="str">
        <f>IF('Dépenses rémunération au réel'!$M415=0,"",'Dépenses rémunération au réel'!$M415)</f>
        <v/>
      </c>
      <c r="N415" s="180"/>
      <c r="O415" s="323" t="str">
        <f t="shared" si="39"/>
        <v/>
      </c>
      <c r="P415" s="323" t="str">
        <f t="shared" si="40"/>
        <v/>
      </c>
      <c r="Q415" s="180"/>
      <c r="R415" s="325"/>
      <c r="S415" s="325"/>
      <c r="T415" s="132" t="str">
        <f t="shared" si="41"/>
        <v/>
      </c>
      <c r="U415" s="342"/>
      <c r="V415" s="182"/>
      <c r="W415" s="709" t="str">
        <f t="shared" si="37"/>
        <v/>
      </c>
      <c r="X415" s="198" t="str">
        <f t="shared" si="42"/>
        <v/>
      </c>
      <c r="Y415" s="710" t="str">
        <f>IF(AND(OR(N415="KO",M415&lt;&gt;""),OR(N415="",O415="",P415="")),Listes!$A$68,IF(AND(M415&lt;T415,V415=""),Listes!$A$70,IF(AND(M415&lt;&gt;"",T415&lt;M415,U415=""),Listes!$A$72,IF(AND(Z415="",OR(N415&lt;&gt;"",O415&lt;&gt;"",P415&lt;&gt;"",Q415&lt;&gt;"",R415&lt;&gt;"",S415&lt;&gt;"")),Listes!$A$73,""))))</f>
        <v/>
      </c>
      <c r="Z415" s="277"/>
      <c r="AA415" s="146">
        <f t="shared" si="38"/>
        <v>0</v>
      </c>
    </row>
    <row r="416" spans="1:27" ht="16.149999999999999" customHeight="1" x14ac:dyDescent="0.25">
      <c r="A416" s="121">
        <v>410</v>
      </c>
      <c r="B416" s="195" t="str">
        <f>IF('Dépenses rémunération au réel'!$B416="","",'Dépenses rémunération au réel'!$B416)</f>
        <v/>
      </c>
      <c r="C416" s="195" t="str">
        <f>IF('Dépenses rémunération au réel'!$C416="","",'Dépenses rémunération au réel'!$C416)</f>
        <v/>
      </c>
      <c r="D416" s="196" t="str">
        <f>IF('Dépenses rémunération au réel'!$D416="","",'Dépenses rémunération au réel'!$D416)</f>
        <v/>
      </c>
      <c r="E416" s="118" t="str">
        <f>IF('Dépenses rémunération au réel'!$E416="","",'Dépenses rémunération au réel'!$E416)</f>
        <v/>
      </c>
      <c r="F416" s="118" t="str">
        <f>IF('Dépenses rémunération au réel'!$F416="","",'Dépenses rémunération au réel'!$F416)</f>
        <v/>
      </c>
      <c r="G416" s="118" t="str">
        <f>IF('Dépenses rémunération au réel'!$G416="","",'Dépenses rémunération au réel'!$G416)</f>
        <v/>
      </c>
      <c r="H416" s="282" t="str">
        <f>IF('Dépenses rémunération au réel'!$H416="","",'Dépenses rémunération au réel'!$H416)</f>
        <v/>
      </c>
      <c r="I416" s="282" t="str">
        <f>IF('Dépenses rémunération au réel'!$I416="","",'Dépenses rémunération au réel'!$I416)</f>
        <v/>
      </c>
      <c r="J416" s="131" t="str">
        <f>IF('Dépenses rémunération au réel'!$J416="","",'Dépenses rémunération au réel'!$J416)</f>
        <v/>
      </c>
      <c r="K416" s="181" t="str">
        <f>IF('Dépenses rémunération au réel'!$K416="","",'Dépenses rémunération au réel'!$K416)</f>
        <v/>
      </c>
      <c r="L416" s="189" t="str">
        <f>IF('Dépenses rémunération au réel'!$L416="","",'Dépenses rémunération au réel'!$L416)</f>
        <v/>
      </c>
      <c r="M416" s="204" t="str">
        <f>IF('Dépenses rémunération au réel'!$M416=0,"",'Dépenses rémunération au réel'!$M416)</f>
        <v/>
      </c>
      <c r="N416" s="180"/>
      <c r="O416" s="323" t="str">
        <f t="shared" si="39"/>
        <v/>
      </c>
      <c r="P416" s="323" t="str">
        <f t="shared" si="40"/>
        <v/>
      </c>
      <c r="Q416" s="180"/>
      <c r="R416" s="325"/>
      <c r="S416" s="325"/>
      <c r="T416" s="132" t="str">
        <f t="shared" si="41"/>
        <v/>
      </c>
      <c r="U416" s="342"/>
      <c r="V416" s="182"/>
      <c r="W416" s="709" t="str">
        <f t="shared" si="37"/>
        <v/>
      </c>
      <c r="X416" s="198" t="str">
        <f t="shared" si="42"/>
        <v/>
      </c>
      <c r="Y416" s="710" t="str">
        <f>IF(AND(OR(N416="KO",M416&lt;&gt;""),OR(N416="",O416="",P416="")),Listes!$A$68,IF(AND(M416&lt;T416,V416=""),Listes!$A$70,IF(AND(M416&lt;&gt;"",T416&lt;M416,U416=""),Listes!$A$72,IF(AND(Z416="",OR(N416&lt;&gt;"",O416&lt;&gt;"",P416&lt;&gt;"",Q416&lt;&gt;"",R416&lt;&gt;"",S416&lt;&gt;"")),Listes!$A$73,""))))</f>
        <v/>
      </c>
      <c r="Z416" s="277"/>
      <c r="AA416" s="146">
        <f t="shared" si="38"/>
        <v>0</v>
      </c>
    </row>
    <row r="417" spans="1:27" ht="16.149999999999999" customHeight="1" x14ac:dyDescent="0.25">
      <c r="A417" s="121">
        <v>411</v>
      </c>
      <c r="B417" s="195" t="str">
        <f>IF('Dépenses rémunération au réel'!$B417="","",'Dépenses rémunération au réel'!$B417)</f>
        <v/>
      </c>
      <c r="C417" s="195" t="str">
        <f>IF('Dépenses rémunération au réel'!$C417="","",'Dépenses rémunération au réel'!$C417)</f>
        <v/>
      </c>
      <c r="D417" s="196" t="str">
        <f>IF('Dépenses rémunération au réel'!$D417="","",'Dépenses rémunération au réel'!$D417)</f>
        <v/>
      </c>
      <c r="E417" s="118" t="str">
        <f>IF('Dépenses rémunération au réel'!$E417="","",'Dépenses rémunération au réel'!$E417)</f>
        <v/>
      </c>
      <c r="F417" s="118" t="str">
        <f>IF('Dépenses rémunération au réel'!$F417="","",'Dépenses rémunération au réel'!$F417)</f>
        <v/>
      </c>
      <c r="G417" s="118" t="str">
        <f>IF('Dépenses rémunération au réel'!$G417="","",'Dépenses rémunération au réel'!$G417)</f>
        <v/>
      </c>
      <c r="H417" s="282" t="str">
        <f>IF('Dépenses rémunération au réel'!$H417="","",'Dépenses rémunération au réel'!$H417)</f>
        <v/>
      </c>
      <c r="I417" s="282" t="str">
        <f>IF('Dépenses rémunération au réel'!$I417="","",'Dépenses rémunération au réel'!$I417)</f>
        <v/>
      </c>
      <c r="J417" s="131" t="str">
        <f>IF('Dépenses rémunération au réel'!$J417="","",'Dépenses rémunération au réel'!$J417)</f>
        <v/>
      </c>
      <c r="K417" s="181" t="str">
        <f>IF('Dépenses rémunération au réel'!$K417="","",'Dépenses rémunération au réel'!$K417)</f>
        <v/>
      </c>
      <c r="L417" s="189" t="str">
        <f>IF('Dépenses rémunération au réel'!$L417="","",'Dépenses rémunération au réel'!$L417)</f>
        <v/>
      </c>
      <c r="M417" s="204" t="str">
        <f>IF('Dépenses rémunération au réel'!$M417=0,"",'Dépenses rémunération au réel'!$M417)</f>
        <v/>
      </c>
      <c r="N417" s="180"/>
      <c r="O417" s="323" t="str">
        <f t="shared" si="39"/>
        <v/>
      </c>
      <c r="P417" s="323" t="str">
        <f t="shared" si="40"/>
        <v/>
      </c>
      <c r="Q417" s="180"/>
      <c r="R417" s="325"/>
      <c r="S417" s="325"/>
      <c r="T417" s="132" t="str">
        <f t="shared" si="41"/>
        <v/>
      </c>
      <c r="U417" s="342"/>
      <c r="V417" s="182"/>
      <c r="W417" s="709" t="str">
        <f t="shared" si="37"/>
        <v/>
      </c>
      <c r="X417" s="198" t="str">
        <f t="shared" si="42"/>
        <v/>
      </c>
      <c r="Y417" s="710" t="str">
        <f>IF(AND(OR(N417="KO",M417&lt;&gt;""),OR(N417="",O417="",P417="")),Listes!$A$68,IF(AND(M417&lt;T417,V417=""),Listes!$A$70,IF(AND(M417&lt;&gt;"",T417&lt;M417,U417=""),Listes!$A$72,IF(AND(Z417="",OR(N417&lt;&gt;"",O417&lt;&gt;"",P417&lt;&gt;"",Q417&lt;&gt;"",R417&lt;&gt;"",S417&lt;&gt;"")),Listes!$A$73,""))))</f>
        <v/>
      </c>
      <c r="Z417" s="277"/>
      <c r="AA417" s="146">
        <f t="shared" si="38"/>
        <v>0</v>
      </c>
    </row>
    <row r="418" spans="1:27" ht="16.149999999999999" customHeight="1" x14ac:dyDescent="0.25">
      <c r="A418" s="121">
        <v>412</v>
      </c>
      <c r="B418" s="195" t="str">
        <f>IF('Dépenses rémunération au réel'!$B418="","",'Dépenses rémunération au réel'!$B418)</f>
        <v/>
      </c>
      <c r="C418" s="195" t="str">
        <f>IF('Dépenses rémunération au réel'!$C418="","",'Dépenses rémunération au réel'!$C418)</f>
        <v/>
      </c>
      <c r="D418" s="196" t="str">
        <f>IF('Dépenses rémunération au réel'!$D418="","",'Dépenses rémunération au réel'!$D418)</f>
        <v/>
      </c>
      <c r="E418" s="118" t="str">
        <f>IF('Dépenses rémunération au réel'!$E418="","",'Dépenses rémunération au réel'!$E418)</f>
        <v/>
      </c>
      <c r="F418" s="118" t="str">
        <f>IF('Dépenses rémunération au réel'!$F418="","",'Dépenses rémunération au réel'!$F418)</f>
        <v/>
      </c>
      <c r="G418" s="118" t="str">
        <f>IF('Dépenses rémunération au réel'!$G418="","",'Dépenses rémunération au réel'!$G418)</f>
        <v/>
      </c>
      <c r="H418" s="282" t="str">
        <f>IF('Dépenses rémunération au réel'!$H418="","",'Dépenses rémunération au réel'!$H418)</f>
        <v/>
      </c>
      <c r="I418" s="282" t="str">
        <f>IF('Dépenses rémunération au réel'!$I418="","",'Dépenses rémunération au réel'!$I418)</f>
        <v/>
      </c>
      <c r="J418" s="131" t="str">
        <f>IF('Dépenses rémunération au réel'!$J418="","",'Dépenses rémunération au réel'!$J418)</f>
        <v/>
      </c>
      <c r="K418" s="181" t="str">
        <f>IF('Dépenses rémunération au réel'!$K418="","",'Dépenses rémunération au réel'!$K418)</f>
        <v/>
      </c>
      <c r="L418" s="189" t="str">
        <f>IF('Dépenses rémunération au réel'!$L418="","",'Dépenses rémunération au réel'!$L418)</f>
        <v/>
      </c>
      <c r="M418" s="204" t="str">
        <f>IF('Dépenses rémunération au réel'!$M418=0,"",'Dépenses rémunération au réel'!$M418)</f>
        <v/>
      </c>
      <c r="N418" s="180"/>
      <c r="O418" s="323" t="str">
        <f t="shared" si="39"/>
        <v/>
      </c>
      <c r="P418" s="323" t="str">
        <f t="shared" si="40"/>
        <v/>
      </c>
      <c r="Q418" s="180"/>
      <c r="R418" s="325"/>
      <c r="S418" s="325"/>
      <c r="T418" s="132" t="str">
        <f t="shared" si="41"/>
        <v/>
      </c>
      <c r="U418" s="342"/>
      <c r="V418" s="182"/>
      <c r="W418" s="709" t="str">
        <f t="shared" si="37"/>
        <v/>
      </c>
      <c r="X418" s="198" t="str">
        <f t="shared" si="42"/>
        <v/>
      </c>
      <c r="Y418" s="710" t="str">
        <f>IF(AND(OR(N418="KO",M418&lt;&gt;""),OR(N418="",O418="",P418="")),Listes!$A$68,IF(AND(M418&lt;T418,V418=""),Listes!$A$70,IF(AND(M418&lt;&gt;"",T418&lt;M418,U418=""),Listes!$A$72,IF(AND(Z418="",OR(N418&lt;&gt;"",O418&lt;&gt;"",P418&lt;&gt;"",Q418&lt;&gt;"",R418&lt;&gt;"",S418&lt;&gt;"")),Listes!$A$73,""))))</f>
        <v/>
      </c>
      <c r="Z418" s="277"/>
      <c r="AA418" s="146">
        <f t="shared" si="38"/>
        <v>0</v>
      </c>
    </row>
    <row r="419" spans="1:27" ht="16.149999999999999" customHeight="1" x14ac:dyDescent="0.25">
      <c r="A419" s="121">
        <v>413</v>
      </c>
      <c r="B419" s="195" t="str">
        <f>IF('Dépenses rémunération au réel'!$B419="","",'Dépenses rémunération au réel'!$B419)</f>
        <v/>
      </c>
      <c r="C419" s="195" t="str">
        <f>IF('Dépenses rémunération au réel'!$C419="","",'Dépenses rémunération au réel'!$C419)</f>
        <v/>
      </c>
      <c r="D419" s="196" t="str">
        <f>IF('Dépenses rémunération au réel'!$D419="","",'Dépenses rémunération au réel'!$D419)</f>
        <v/>
      </c>
      <c r="E419" s="118" t="str">
        <f>IF('Dépenses rémunération au réel'!$E419="","",'Dépenses rémunération au réel'!$E419)</f>
        <v/>
      </c>
      <c r="F419" s="118" t="str">
        <f>IF('Dépenses rémunération au réel'!$F419="","",'Dépenses rémunération au réel'!$F419)</f>
        <v/>
      </c>
      <c r="G419" s="118" t="str">
        <f>IF('Dépenses rémunération au réel'!$G419="","",'Dépenses rémunération au réel'!$G419)</f>
        <v/>
      </c>
      <c r="H419" s="282" t="str">
        <f>IF('Dépenses rémunération au réel'!$H419="","",'Dépenses rémunération au réel'!$H419)</f>
        <v/>
      </c>
      <c r="I419" s="282" t="str">
        <f>IF('Dépenses rémunération au réel'!$I419="","",'Dépenses rémunération au réel'!$I419)</f>
        <v/>
      </c>
      <c r="J419" s="131" t="str">
        <f>IF('Dépenses rémunération au réel'!$J419="","",'Dépenses rémunération au réel'!$J419)</f>
        <v/>
      </c>
      <c r="K419" s="181" t="str">
        <f>IF('Dépenses rémunération au réel'!$K419="","",'Dépenses rémunération au réel'!$K419)</f>
        <v/>
      </c>
      <c r="L419" s="189" t="str">
        <f>IF('Dépenses rémunération au réel'!$L419="","",'Dépenses rémunération au réel'!$L419)</f>
        <v/>
      </c>
      <c r="M419" s="204" t="str">
        <f>IF('Dépenses rémunération au réel'!$M419=0,"",'Dépenses rémunération au réel'!$M419)</f>
        <v/>
      </c>
      <c r="N419" s="180"/>
      <c r="O419" s="323" t="str">
        <f t="shared" si="39"/>
        <v/>
      </c>
      <c r="P419" s="323" t="str">
        <f t="shared" si="40"/>
        <v/>
      </c>
      <c r="Q419" s="180"/>
      <c r="R419" s="325"/>
      <c r="S419" s="325"/>
      <c r="T419" s="132" t="str">
        <f t="shared" si="41"/>
        <v/>
      </c>
      <c r="U419" s="342"/>
      <c r="V419" s="182"/>
      <c r="W419" s="709" t="str">
        <f t="shared" si="37"/>
        <v/>
      </c>
      <c r="X419" s="198" t="str">
        <f t="shared" si="42"/>
        <v/>
      </c>
      <c r="Y419" s="710" t="str">
        <f>IF(AND(OR(N419="KO",M419&lt;&gt;""),OR(N419="",O419="",P419="")),Listes!$A$68,IF(AND(M419&lt;T419,V419=""),Listes!$A$70,IF(AND(M419&lt;&gt;"",T419&lt;M419,U419=""),Listes!$A$72,IF(AND(Z419="",OR(N419&lt;&gt;"",O419&lt;&gt;"",P419&lt;&gt;"",Q419&lt;&gt;"",R419&lt;&gt;"",S419&lt;&gt;"")),Listes!$A$73,""))))</f>
        <v/>
      </c>
      <c r="Z419" s="277"/>
      <c r="AA419" s="146">
        <f t="shared" si="38"/>
        <v>0</v>
      </c>
    </row>
    <row r="420" spans="1:27" ht="16.149999999999999" customHeight="1" x14ac:dyDescent="0.25">
      <c r="A420" s="121">
        <v>414</v>
      </c>
      <c r="B420" s="195" t="str">
        <f>IF('Dépenses rémunération au réel'!$B420="","",'Dépenses rémunération au réel'!$B420)</f>
        <v/>
      </c>
      <c r="C420" s="195" t="str">
        <f>IF('Dépenses rémunération au réel'!$C420="","",'Dépenses rémunération au réel'!$C420)</f>
        <v/>
      </c>
      <c r="D420" s="196" t="str">
        <f>IF('Dépenses rémunération au réel'!$D420="","",'Dépenses rémunération au réel'!$D420)</f>
        <v/>
      </c>
      <c r="E420" s="118" t="str">
        <f>IF('Dépenses rémunération au réel'!$E420="","",'Dépenses rémunération au réel'!$E420)</f>
        <v/>
      </c>
      <c r="F420" s="118" t="str">
        <f>IF('Dépenses rémunération au réel'!$F420="","",'Dépenses rémunération au réel'!$F420)</f>
        <v/>
      </c>
      <c r="G420" s="118" t="str">
        <f>IF('Dépenses rémunération au réel'!$G420="","",'Dépenses rémunération au réel'!$G420)</f>
        <v/>
      </c>
      <c r="H420" s="282" t="str">
        <f>IF('Dépenses rémunération au réel'!$H420="","",'Dépenses rémunération au réel'!$H420)</f>
        <v/>
      </c>
      <c r="I420" s="282" t="str">
        <f>IF('Dépenses rémunération au réel'!$I420="","",'Dépenses rémunération au réel'!$I420)</f>
        <v/>
      </c>
      <c r="J420" s="131" t="str">
        <f>IF('Dépenses rémunération au réel'!$J420="","",'Dépenses rémunération au réel'!$J420)</f>
        <v/>
      </c>
      <c r="K420" s="181" t="str">
        <f>IF('Dépenses rémunération au réel'!$K420="","",'Dépenses rémunération au réel'!$K420)</f>
        <v/>
      </c>
      <c r="L420" s="189" t="str">
        <f>IF('Dépenses rémunération au réel'!$L420="","",'Dépenses rémunération au réel'!$L420)</f>
        <v/>
      </c>
      <c r="M420" s="204" t="str">
        <f>IF('Dépenses rémunération au réel'!$M420=0,"",'Dépenses rémunération au réel'!$M420)</f>
        <v/>
      </c>
      <c r="N420" s="180"/>
      <c r="O420" s="323" t="str">
        <f t="shared" si="39"/>
        <v/>
      </c>
      <c r="P420" s="323" t="str">
        <f t="shared" si="40"/>
        <v/>
      </c>
      <c r="Q420" s="180"/>
      <c r="R420" s="325"/>
      <c r="S420" s="325"/>
      <c r="T420" s="132" t="str">
        <f t="shared" si="41"/>
        <v/>
      </c>
      <c r="U420" s="342"/>
      <c r="V420" s="182"/>
      <c r="W420" s="709" t="str">
        <f t="shared" si="37"/>
        <v/>
      </c>
      <c r="X420" s="198" t="str">
        <f t="shared" si="42"/>
        <v/>
      </c>
      <c r="Y420" s="710" t="str">
        <f>IF(AND(OR(N420="KO",M420&lt;&gt;""),OR(N420="",O420="",P420="")),Listes!$A$68,IF(AND(M420&lt;T420,V420=""),Listes!$A$70,IF(AND(M420&lt;&gt;"",T420&lt;M420,U420=""),Listes!$A$72,IF(AND(Z420="",OR(N420&lt;&gt;"",O420&lt;&gt;"",P420&lt;&gt;"",Q420&lt;&gt;"",R420&lt;&gt;"",S420&lt;&gt;"")),Listes!$A$73,""))))</f>
        <v/>
      </c>
      <c r="Z420" s="277"/>
      <c r="AA420" s="146">
        <f t="shared" si="38"/>
        <v>0</v>
      </c>
    </row>
    <row r="421" spans="1:27" ht="16.149999999999999" customHeight="1" x14ac:dyDescent="0.25">
      <c r="A421" s="121">
        <v>415</v>
      </c>
      <c r="B421" s="195" t="str">
        <f>IF('Dépenses rémunération au réel'!$B421="","",'Dépenses rémunération au réel'!$B421)</f>
        <v/>
      </c>
      <c r="C421" s="195" t="str">
        <f>IF('Dépenses rémunération au réel'!$C421="","",'Dépenses rémunération au réel'!$C421)</f>
        <v/>
      </c>
      <c r="D421" s="196" t="str">
        <f>IF('Dépenses rémunération au réel'!$D421="","",'Dépenses rémunération au réel'!$D421)</f>
        <v/>
      </c>
      <c r="E421" s="118" t="str">
        <f>IF('Dépenses rémunération au réel'!$E421="","",'Dépenses rémunération au réel'!$E421)</f>
        <v/>
      </c>
      <c r="F421" s="118" t="str">
        <f>IF('Dépenses rémunération au réel'!$F421="","",'Dépenses rémunération au réel'!$F421)</f>
        <v/>
      </c>
      <c r="G421" s="118" t="str">
        <f>IF('Dépenses rémunération au réel'!$G421="","",'Dépenses rémunération au réel'!$G421)</f>
        <v/>
      </c>
      <c r="H421" s="282" t="str">
        <f>IF('Dépenses rémunération au réel'!$H421="","",'Dépenses rémunération au réel'!$H421)</f>
        <v/>
      </c>
      <c r="I421" s="282" t="str">
        <f>IF('Dépenses rémunération au réel'!$I421="","",'Dépenses rémunération au réel'!$I421)</f>
        <v/>
      </c>
      <c r="J421" s="131" t="str">
        <f>IF('Dépenses rémunération au réel'!$J421="","",'Dépenses rémunération au réel'!$J421)</f>
        <v/>
      </c>
      <c r="K421" s="181" t="str">
        <f>IF('Dépenses rémunération au réel'!$K421="","",'Dépenses rémunération au réel'!$K421)</f>
        <v/>
      </c>
      <c r="L421" s="189" t="str">
        <f>IF('Dépenses rémunération au réel'!$L421="","",'Dépenses rémunération au réel'!$L421)</f>
        <v/>
      </c>
      <c r="M421" s="204" t="str">
        <f>IF('Dépenses rémunération au réel'!$M421=0,"",'Dépenses rémunération au réel'!$M421)</f>
        <v/>
      </c>
      <c r="N421" s="180"/>
      <c r="O421" s="323" t="str">
        <f t="shared" si="39"/>
        <v/>
      </c>
      <c r="P421" s="323" t="str">
        <f t="shared" si="40"/>
        <v/>
      </c>
      <c r="Q421" s="180"/>
      <c r="R421" s="325"/>
      <c r="S421" s="325"/>
      <c r="T421" s="132" t="str">
        <f t="shared" si="41"/>
        <v/>
      </c>
      <c r="U421" s="342"/>
      <c r="V421" s="182"/>
      <c r="W421" s="709" t="str">
        <f t="shared" si="37"/>
        <v/>
      </c>
      <c r="X421" s="198" t="str">
        <f t="shared" si="42"/>
        <v/>
      </c>
      <c r="Y421" s="710" t="str">
        <f>IF(AND(OR(N421="KO",M421&lt;&gt;""),OR(N421="",O421="",P421="")),Listes!$A$68,IF(AND(M421&lt;T421,V421=""),Listes!$A$70,IF(AND(M421&lt;&gt;"",T421&lt;M421,U421=""),Listes!$A$72,IF(AND(Z421="",OR(N421&lt;&gt;"",O421&lt;&gt;"",P421&lt;&gt;"",Q421&lt;&gt;"",R421&lt;&gt;"",S421&lt;&gt;"")),Listes!$A$73,""))))</f>
        <v/>
      </c>
      <c r="Z421" s="277"/>
      <c r="AA421" s="146">
        <f t="shared" si="38"/>
        <v>0</v>
      </c>
    </row>
    <row r="422" spans="1:27" ht="16.149999999999999" customHeight="1" x14ac:dyDescent="0.25">
      <c r="A422" s="121">
        <v>416</v>
      </c>
      <c r="B422" s="195" t="str">
        <f>IF('Dépenses rémunération au réel'!$B422="","",'Dépenses rémunération au réel'!$B422)</f>
        <v/>
      </c>
      <c r="C422" s="195" t="str">
        <f>IF('Dépenses rémunération au réel'!$C422="","",'Dépenses rémunération au réel'!$C422)</f>
        <v/>
      </c>
      <c r="D422" s="196" t="str">
        <f>IF('Dépenses rémunération au réel'!$D422="","",'Dépenses rémunération au réel'!$D422)</f>
        <v/>
      </c>
      <c r="E422" s="118" t="str">
        <f>IF('Dépenses rémunération au réel'!$E422="","",'Dépenses rémunération au réel'!$E422)</f>
        <v/>
      </c>
      <c r="F422" s="118" t="str">
        <f>IF('Dépenses rémunération au réel'!$F422="","",'Dépenses rémunération au réel'!$F422)</f>
        <v/>
      </c>
      <c r="G422" s="118" t="str">
        <f>IF('Dépenses rémunération au réel'!$G422="","",'Dépenses rémunération au réel'!$G422)</f>
        <v/>
      </c>
      <c r="H422" s="282" t="str">
        <f>IF('Dépenses rémunération au réel'!$H422="","",'Dépenses rémunération au réel'!$H422)</f>
        <v/>
      </c>
      <c r="I422" s="282" t="str">
        <f>IF('Dépenses rémunération au réel'!$I422="","",'Dépenses rémunération au réel'!$I422)</f>
        <v/>
      </c>
      <c r="J422" s="131" t="str">
        <f>IF('Dépenses rémunération au réel'!$J422="","",'Dépenses rémunération au réel'!$J422)</f>
        <v/>
      </c>
      <c r="K422" s="181" t="str">
        <f>IF('Dépenses rémunération au réel'!$K422="","",'Dépenses rémunération au réel'!$K422)</f>
        <v/>
      </c>
      <c r="L422" s="189" t="str">
        <f>IF('Dépenses rémunération au réel'!$L422="","",'Dépenses rémunération au réel'!$L422)</f>
        <v/>
      </c>
      <c r="M422" s="204" t="str">
        <f>IF('Dépenses rémunération au réel'!$M422=0,"",'Dépenses rémunération au réel'!$M422)</f>
        <v/>
      </c>
      <c r="N422" s="180"/>
      <c r="O422" s="323" t="str">
        <f t="shared" si="39"/>
        <v/>
      </c>
      <c r="P422" s="323" t="str">
        <f t="shared" si="40"/>
        <v/>
      </c>
      <c r="Q422" s="180"/>
      <c r="R422" s="325"/>
      <c r="S422" s="325"/>
      <c r="T422" s="132" t="str">
        <f t="shared" si="41"/>
        <v/>
      </c>
      <c r="U422" s="342"/>
      <c r="V422" s="182"/>
      <c r="W422" s="709" t="str">
        <f t="shared" si="37"/>
        <v/>
      </c>
      <c r="X422" s="198" t="str">
        <f t="shared" si="42"/>
        <v/>
      </c>
      <c r="Y422" s="710" t="str">
        <f>IF(AND(OR(N422="KO",M422&lt;&gt;""),OR(N422="",O422="",P422="")),Listes!$A$68,IF(AND(M422&lt;T422,V422=""),Listes!$A$70,IF(AND(M422&lt;&gt;"",T422&lt;M422,U422=""),Listes!$A$72,IF(AND(Z422="",OR(N422&lt;&gt;"",O422&lt;&gt;"",P422&lt;&gt;"",Q422&lt;&gt;"",R422&lt;&gt;"",S422&lt;&gt;"")),Listes!$A$73,""))))</f>
        <v/>
      </c>
      <c r="Z422" s="277"/>
      <c r="AA422" s="146">
        <f t="shared" si="38"/>
        <v>0</v>
      </c>
    </row>
    <row r="423" spans="1:27" ht="16.149999999999999" customHeight="1" x14ac:dyDescent="0.25">
      <c r="A423" s="121">
        <v>417</v>
      </c>
      <c r="B423" s="195" t="str">
        <f>IF('Dépenses rémunération au réel'!$B423="","",'Dépenses rémunération au réel'!$B423)</f>
        <v/>
      </c>
      <c r="C423" s="195" t="str">
        <f>IF('Dépenses rémunération au réel'!$C423="","",'Dépenses rémunération au réel'!$C423)</f>
        <v/>
      </c>
      <c r="D423" s="196" t="str">
        <f>IF('Dépenses rémunération au réel'!$D423="","",'Dépenses rémunération au réel'!$D423)</f>
        <v/>
      </c>
      <c r="E423" s="118" t="str">
        <f>IF('Dépenses rémunération au réel'!$E423="","",'Dépenses rémunération au réel'!$E423)</f>
        <v/>
      </c>
      <c r="F423" s="118" t="str">
        <f>IF('Dépenses rémunération au réel'!$F423="","",'Dépenses rémunération au réel'!$F423)</f>
        <v/>
      </c>
      <c r="G423" s="118" t="str">
        <f>IF('Dépenses rémunération au réel'!$G423="","",'Dépenses rémunération au réel'!$G423)</f>
        <v/>
      </c>
      <c r="H423" s="282" t="str">
        <f>IF('Dépenses rémunération au réel'!$H423="","",'Dépenses rémunération au réel'!$H423)</f>
        <v/>
      </c>
      <c r="I423" s="282" t="str">
        <f>IF('Dépenses rémunération au réel'!$I423="","",'Dépenses rémunération au réel'!$I423)</f>
        <v/>
      </c>
      <c r="J423" s="131" t="str">
        <f>IF('Dépenses rémunération au réel'!$J423="","",'Dépenses rémunération au réel'!$J423)</f>
        <v/>
      </c>
      <c r="K423" s="181" t="str">
        <f>IF('Dépenses rémunération au réel'!$K423="","",'Dépenses rémunération au réel'!$K423)</f>
        <v/>
      </c>
      <c r="L423" s="189" t="str">
        <f>IF('Dépenses rémunération au réel'!$L423="","",'Dépenses rémunération au réel'!$L423)</f>
        <v/>
      </c>
      <c r="M423" s="204" t="str">
        <f>IF('Dépenses rémunération au réel'!$M423=0,"",'Dépenses rémunération au réel'!$M423)</f>
        <v/>
      </c>
      <c r="N423" s="180"/>
      <c r="O423" s="323" t="str">
        <f t="shared" si="39"/>
        <v/>
      </c>
      <c r="P423" s="323" t="str">
        <f t="shared" si="40"/>
        <v/>
      </c>
      <c r="Q423" s="180"/>
      <c r="R423" s="325"/>
      <c r="S423" s="325"/>
      <c r="T423" s="132" t="str">
        <f t="shared" si="41"/>
        <v/>
      </c>
      <c r="U423" s="342"/>
      <c r="V423" s="182"/>
      <c r="W423" s="709" t="str">
        <f t="shared" si="37"/>
        <v/>
      </c>
      <c r="X423" s="198" t="str">
        <f t="shared" si="42"/>
        <v/>
      </c>
      <c r="Y423" s="710" t="str">
        <f>IF(AND(OR(N423="KO",M423&lt;&gt;""),OR(N423="",O423="",P423="")),Listes!$A$68,IF(AND(M423&lt;T423,V423=""),Listes!$A$70,IF(AND(M423&lt;&gt;"",T423&lt;M423,U423=""),Listes!$A$72,IF(AND(Z423="",OR(N423&lt;&gt;"",O423&lt;&gt;"",P423&lt;&gt;"",Q423&lt;&gt;"",R423&lt;&gt;"",S423&lt;&gt;"")),Listes!$A$73,""))))</f>
        <v/>
      </c>
      <c r="Z423" s="277"/>
      <c r="AA423" s="146">
        <f t="shared" si="38"/>
        <v>0</v>
      </c>
    </row>
    <row r="424" spans="1:27" ht="16.149999999999999" customHeight="1" x14ac:dyDescent="0.25">
      <c r="A424" s="121">
        <v>418</v>
      </c>
      <c r="B424" s="195" t="str">
        <f>IF('Dépenses rémunération au réel'!$B424="","",'Dépenses rémunération au réel'!$B424)</f>
        <v/>
      </c>
      <c r="C424" s="195" t="str">
        <f>IF('Dépenses rémunération au réel'!$C424="","",'Dépenses rémunération au réel'!$C424)</f>
        <v/>
      </c>
      <c r="D424" s="196" t="str">
        <f>IF('Dépenses rémunération au réel'!$D424="","",'Dépenses rémunération au réel'!$D424)</f>
        <v/>
      </c>
      <c r="E424" s="118" t="str">
        <f>IF('Dépenses rémunération au réel'!$E424="","",'Dépenses rémunération au réel'!$E424)</f>
        <v/>
      </c>
      <c r="F424" s="118" t="str">
        <f>IF('Dépenses rémunération au réel'!$F424="","",'Dépenses rémunération au réel'!$F424)</f>
        <v/>
      </c>
      <c r="G424" s="118" t="str">
        <f>IF('Dépenses rémunération au réel'!$G424="","",'Dépenses rémunération au réel'!$G424)</f>
        <v/>
      </c>
      <c r="H424" s="282" t="str">
        <f>IF('Dépenses rémunération au réel'!$H424="","",'Dépenses rémunération au réel'!$H424)</f>
        <v/>
      </c>
      <c r="I424" s="282" t="str">
        <f>IF('Dépenses rémunération au réel'!$I424="","",'Dépenses rémunération au réel'!$I424)</f>
        <v/>
      </c>
      <c r="J424" s="131" t="str">
        <f>IF('Dépenses rémunération au réel'!$J424="","",'Dépenses rémunération au réel'!$J424)</f>
        <v/>
      </c>
      <c r="K424" s="181" t="str">
        <f>IF('Dépenses rémunération au réel'!$K424="","",'Dépenses rémunération au réel'!$K424)</f>
        <v/>
      </c>
      <c r="L424" s="189" t="str">
        <f>IF('Dépenses rémunération au réel'!$L424="","",'Dépenses rémunération au réel'!$L424)</f>
        <v/>
      </c>
      <c r="M424" s="204" t="str">
        <f>IF('Dépenses rémunération au réel'!$M424=0,"",'Dépenses rémunération au réel'!$M424)</f>
        <v/>
      </c>
      <c r="N424" s="180"/>
      <c r="O424" s="323" t="str">
        <f t="shared" si="39"/>
        <v/>
      </c>
      <c r="P424" s="323" t="str">
        <f t="shared" si="40"/>
        <v/>
      </c>
      <c r="Q424" s="180"/>
      <c r="R424" s="325"/>
      <c r="S424" s="325"/>
      <c r="T424" s="132" t="str">
        <f t="shared" si="41"/>
        <v/>
      </c>
      <c r="U424" s="342"/>
      <c r="V424" s="182"/>
      <c r="W424" s="709" t="str">
        <f t="shared" si="37"/>
        <v/>
      </c>
      <c r="X424" s="198" t="str">
        <f t="shared" si="42"/>
        <v/>
      </c>
      <c r="Y424" s="710" t="str">
        <f>IF(AND(OR(N424="KO",M424&lt;&gt;""),OR(N424="",O424="",P424="")),Listes!$A$68,IF(AND(M424&lt;T424,V424=""),Listes!$A$70,IF(AND(M424&lt;&gt;"",T424&lt;M424,U424=""),Listes!$A$72,IF(AND(Z424="",OR(N424&lt;&gt;"",O424&lt;&gt;"",P424&lt;&gt;"",Q424&lt;&gt;"",R424&lt;&gt;"",S424&lt;&gt;"")),Listes!$A$73,""))))</f>
        <v/>
      </c>
      <c r="Z424" s="277"/>
      <c r="AA424" s="146">
        <f t="shared" si="38"/>
        <v>0</v>
      </c>
    </row>
    <row r="425" spans="1:27" ht="16.149999999999999" customHeight="1" x14ac:dyDescent="0.25">
      <c r="A425" s="121">
        <v>419</v>
      </c>
      <c r="B425" s="195" t="str">
        <f>IF('Dépenses rémunération au réel'!$B425="","",'Dépenses rémunération au réel'!$B425)</f>
        <v/>
      </c>
      <c r="C425" s="195" t="str">
        <f>IF('Dépenses rémunération au réel'!$C425="","",'Dépenses rémunération au réel'!$C425)</f>
        <v/>
      </c>
      <c r="D425" s="196" t="str">
        <f>IF('Dépenses rémunération au réel'!$D425="","",'Dépenses rémunération au réel'!$D425)</f>
        <v/>
      </c>
      <c r="E425" s="118" t="str">
        <f>IF('Dépenses rémunération au réel'!$E425="","",'Dépenses rémunération au réel'!$E425)</f>
        <v/>
      </c>
      <c r="F425" s="118" t="str">
        <f>IF('Dépenses rémunération au réel'!$F425="","",'Dépenses rémunération au réel'!$F425)</f>
        <v/>
      </c>
      <c r="G425" s="118" t="str">
        <f>IF('Dépenses rémunération au réel'!$G425="","",'Dépenses rémunération au réel'!$G425)</f>
        <v/>
      </c>
      <c r="H425" s="282" t="str">
        <f>IF('Dépenses rémunération au réel'!$H425="","",'Dépenses rémunération au réel'!$H425)</f>
        <v/>
      </c>
      <c r="I425" s="282" t="str">
        <f>IF('Dépenses rémunération au réel'!$I425="","",'Dépenses rémunération au réel'!$I425)</f>
        <v/>
      </c>
      <c r="J425" s="131" t="str">
        <f>IF('Dépenses rémunération au réel'!$J425="","",'Dépenses rémunération au réel'!$J425)</f>
        <v/>
      </c>
      <c r="K425" s="181" t="str">
        <f>IF('Dépenses rémunération au réel'!$K425="","",'Dépenses rémunération au réel'!$K425)</f>
        <v/>
      </c>
      <c r="L425" s="189" t="str">
        <f>IF('Dépenses rémunération au réel'!$L425="","",'Dépenses rémunération au réel'!$L425)</f>
        <v/>
      </c>
      <c r="M425" s="204" t="str">
        <f>IF('Dépenses rémunération au réel'!$M425=0,"",'Dépenses rémunération au réel'!$M425)</f>
        <v/>
      </c>
      <c r="N425" s="180"/>
      <c r="O425" s="323" t="str">
        <f t="shared" si="39"/>
        <v/>
      </c>
      <c r="P425" s="323" t="str">
        <f t="shared" si="40"/>
        <v/>
      </c>
      <c r="Q425" s="180"/>
      <c r="R425" s="325"/>
      <c r="S425" s="325"/>
      <c r="T425" s="132" t="str">
        <f t="shared" si="41"/>
        <v/>
      </c>
      <c r="U425" s="342"/>
      <c r="V425" s="182"/>
      <c r="W425" s="709" t="str">
        <f t="shared" si="37"/>
        <v/>
      </c>
      <c r="X425" s="198" t="str">
        <f t="shared" si="42"/>
        <v/>
      </c>
      <c r="Y425" s="710" t="str">
        <f>IF(AND(OR(N425="KO",M425&lt;&gt;""),OR(N425="",O425="",P425="")),Listes!$A$68,IF(AND(M425&lt;T425,V425=""),Listes!$A$70,IF(AND(M425&lt;&gt;"",T425&lt;M425,U425=""),Listes!$A$72,IF(AND(Z425="",OR(N425&lt;&gt;"",O425&lt;&gt;"",P425&lt;&gt;"",Q425&lt;&gt;"",R425&lt;&gt;"",S425&lt;&gt;"")),Listes!$A$73,""))))</f>
        <v/>
      </c>
      <c r="Z425" s="277"/>
      <c r="AA425" s="146">
        <f t="shared" si="38"/>
        <v>0</v>
      </c>
    </row>
    <row r="426" spans="1:27" ht="16.149999999999999" customHeight="1" x14ac:dyDescent="0.25">
      <c r="A426" s="121">
        <v>420</v>
      </c>
      <c r="B426" s="195" t="str">
        <f>IF('Dépenses rémunération au réel'!$B426="","",'Dépenses rémunération au réel'!$B426)</f>
        <v/>
      </c>
      <c r="C426" s="195" t="str">
        <f>IF('Dépenses rémunération au réel'!$C426="","",'Dépenses rémunération au réel'!$C426)</f>
        <v/>
      </c>
      <c r="D426" s="196" t="str">
        <f>IF('Dépenses rémunération au réel'!$D426="","",'Dépenses rémunération au réel'!$D426)</f>
        <v/>
      </c>
      <c r="E426" s="118" t="str">
        <f>IF('Dépenses rémunération au réel'!$E426="","",'Dépenses rémunération au réel'!$E426)</f>
        <v/>
      </c>
      <c r="F426" s="118" t="str">
        <f>IF('Dépenses rémunération au réel'!$F426="","",'Dépenses rémunération au réel'!$F426)</f>
        <v/>
      </c>
      <c r="G426" s="118" t="str">
        <f>IF('Dépenses rémunération au réel'!$G426="","",'Dépenses rémunération au réel'!$G426)</f>
        <v/>
      </c>
      <c r="H426" s="282" t="str">
        <f>IF('Dépenses rémunération au réel'!$H426="","",'Dépenses rémunération au réel'!$H426)</f>
        <v/>
      </c>
      <c r="I426" s="282" t="str">
        <f>IF('Dépenses rémunération au réel'!$I426="","",'Dépenses rémunération au réel'!$I426)</f>
        <v/>
      </c>
      <c r="J426" s="131" t="str">
        <f>IF('Dépenses rémunération au réel'!$J426="","",'Dépenses rémunération au réel'!$J426)</f>
        <v/>
      </c>
      <c r="K426" s="181" t="str">
        <f>IF('Dépenses rémunération au réel'!$K426="","",'Dépenses rémunération au réel'!$K426)</f>
        <v/>
      </c>
      <c r="L426" s="189" t="str">
        <f>IF('Dépenses rémunération au réel'!$L426="","",'Dépenses rémunération au réel'!$L426)</f>
        <v/>
      </c>
      <c r="M426" s="204" t="str">
        <f>IF('Dépenses rémunération au réel'!$M426=0,"",'Dépenses rémunération au réel'!$M426)</f>
        <v/>
      </c>
      <c r="N426" s="180"/>
      <c r="O426" s="323" t="str">
        <f t="shared" si="39"/>
        <v/>
      </c>
      <c r="P426" s="323" t="str">
        <f t="shared" si="40"/>
        <v/>
      </c>
      <c r="Q426" s="180"/>
      <c r="R426" s="325"/>
      <c r="S426" s="325"/>
      <c r="T426" s="132" t="str">
        <f t="shared" si="41"/>
        <v/>
      </c>
      <c r="U426" s="342"/>
      <c r="V426" s="182"/>
      <c r="W426" s="709" t="str">
        <f t="shared" si="37"/>
        <v/>
      </c>
      <c r="X426" s="198" t="str">
        <f t="shared" si="42"/>
        <v/>
      </c>
      <c r="Y426" s="710" t="str">
        <f>IF(AND(OR(N426="KO",M426&lt;&gt;""),OR(N426="",O426="",P426="")),Listes!$A$68,IF(AND(M426&lt;T426,V426=""),Listes!$A$70,IF(AND(M426&lt;&gt;"",T426&lt;M426,U426=""),Listes!$A$72,IF(AND(Z426="",OR(N426&lt;&gt;"",O426&lt;&gt;"",P426&lt;&gt;"",Q426&lt;&gt;"",R426&lt;&gt;"",S426&lt;&gt;"")),Listes!$A$73,""))))</f>
        <v/>
      </c>
      <c r="Z426" s="277"/>
      <c r="AA426" s="146">
        <f t="shared" si="38"/>
        <v>0</v>
      </c>
    </row>
    <row r="427" spans="1:27" ht="16.149999999999999" customHeight="1" x14ac:dyDescent="0.25">
      <c r="A427" s="121">
        <v>421</v>
      </c>
      <c r="B427" s="195" t="str">
        <f>IF('Dépenses rémunération au réel'!$B427="","",'Dépenses rémunération au réel'!$B427)</f>
        <v/>
      </c>
      <c r="C427" s="195" t="str">
        <f>IF('Dépenses rémunération au réel'!$C427="","",'Dépenses rémunération au réel'!$C427)</f>
        <v/>
      </c>
      <c r="D427" s="196" t="str">
        <f>IF('Dépenses rémunération au réel'!$D427="","",'Dépenses rémunération au réel'!$D427)</f>
        <v/>
      </c>
      <c r="E427" s="118" t="str">
        <f>IF('Dépenses rémunération au réel'!$E427="","",'Dépenses rémunération au réel'!$E427)</f>
        <v/>
      </c>
      <c r="F427" s="118" t="str">
        <f>IF('Dépenses rémunération au réel'!$F427="","",'Dépenses rémunération au réel'!$F427)</f>
        <v/>
      </c>
      <c r="G427" s="118" t="str">
        <f>IF('Dépenses rémunération au réel'!$G427="","",'Dépenses rémunération au réel'!$G427)</f>
        <v/>
      </c>
      <c r="H427" s="282" t="str">
        <f>IF('Dépenses rémunération au réel'!$H427="","",'Dépenses rémunération au réel'!$H427)</f>
        <v/>
      </c>
      <c r="I427" s="282" t="str">
        <f>IF('Dépenses rémunération au réel'!$I427="","",'Dépenses rémunération au réel'!$I427)</f>
        <v/>
      </c>
      <c r="J427" s="131" t="str">
        <f>IF('Dépenses rémunération au réel'!$J427="","",'Dépenses rémunération au réel'!$J427)</f>
        <v/>
      </c>
      <c r="K427" s="181" t="str">
        <f>IF('Dépenses rémunération au réel'!$K427="","",'Dépenses rémunération au réel'!$K427)</f>
        <v/>
      </c>
      <c r="L427" s="189" t="str">
        <f>IF('Dépenses rémunération au réel'!$L427="","",'Dépenses rémunération au réel'!$L427)</f>
        <v/>
      </c>
      <c r="M427" s="204" t="str">
        <f>IF('Dépenses rémunération au réel'!$M427=0,"",'Dépenses rémunération au réel'!$M427)</f>
        <v/>
      </c>
      <c r="N427" s="180"/>
      <c r="O427" s="323" t="str">
        <f t="shared" si="39"/>
        <v/>
      </c>
      <c r="P427" s="323" t="str">
        <f t="shared" si="40"/>
        <v/>
      </c>
      <c r="Q427" s="180"/>
      <c r="R427" s="325"/>
      <c r="S427" s="325"/>
      <c r="T427" s="132" t="str">
        <f t="shared" si="41"/>
        <v/>
      </c>
      <c r="U427" s="342"/>
      <c r="V427" s="182"/>
      <c r="W427" s="709" t="str">
        <f t="shared" si="37"/>
        <v/>
      </c>
      <c r="X427" s="198" t="str">
        <f t="shared" si="42"/>
        <v/>
      </c>
      <c r="Y427" s="710" t="str">
        <f>IF(AND(OR(N427="KO",M427&lt;&gt;""),OR(N427="",O427="",P427="")),Listes!$A$68,IF(AND(M427&lt;T427,V427=""),Listes!$A$70,IF(AND(M427&lt;&gt;"",T427&lt;M427,U427=""),Listes!$A$72,IF(AND(Z427="",OR(N427&lt;&gt;"",O427&lt;&gt;"",P427&lt;&gt;"",Q427&lt;&gt;"",R427&lt;&gt;"",S427&lt;&gt;"")),Listes!$A$73,""))))</f>
        <v/>
      </c>
      <c r="Z427" s="277"/>
      <c r="AA427" s="146">
        <f t="shared" si="38"/>
        <v>0</v>
      </c>
    </row>
    <row r="428" spans="1:27" ht="16.149999999999999" customHeight="1" x14ac:dyDescent="0.25">
      <c r="A428" s="121">
        <v>422</v>
      </c>
      <c r="B428" s="195" t="str">
        <f>IF('Dépenses rémunération au réel'!$B428="","",'Dépenses rémunération au réel'!$B428)</f>
        <v/>
      </c>
      <c r="C428" s="195" t="str">
        <f>IF('Dépenses rémunération au réel'!$C428="","",'Dépenses rémunération au réel'!$C428)</f>
        <v/>
      </c>
      <c r="D428" s="196" t="str">
        <f>IF('Dépenses rémunération au réel'!$D428="","",'Dépenses rémunération au réel'!$D428)</f>
        <v/>
      </c>
      <c r="E428" s="118" t="str">
        <f>IF('Dépenses rémunération au réel'!$E428="","",'Dépenses rémunération au réel'!$E428)</f>
        <v/>
      </c>
      <c r="F428" s="118" t="str">
        <f>IF('Dépenses rémunération au réel'!$F428="","",'Dépenses rémunération au réel'!$F428)</f>
        <v/>
      </c>
      <c r="G428" s="118" t="str">
        <f>IF('Dépenses rémunération au réel'!$G428="","",'Dépenses rémunération au réel'!$G428)</f>
        <v/>
      </c>
      <c r="H428" s="282" t="str">
        <f>IF('Dépenses rémunération au réel'!$H428="","",'Dépenses rémunération au réel'!$H428)</f>
        <v/>
      </c>
      <c r="I428" s="282" t="str">
        <f>IF('Dépenses rémunération au réel'!$I428="","",'Dépenses rémunération au réel'!$I428)</f>
        <v/>
      </c>
      <c r="J428" s="131" t="str">
        <f>IF('Dépenses rémunération au réel'!$J428="","",'Dépenses rémunération au réel'!$J428)</f>
        <v/>
      </c>
      <c r="K428" s="181" t="str">
        <f>IF('Dépenses rémunération au réel'!$K428="","",'Dépenses rémunération au réel'!$K428)</f>
        <v/>
      </c>
      <c r="L428" s="189" t="str">
        <f>IF('Dépenses rémunération au réel'!$L428="","",'Dépenses rémunération au réel'!$L428)</f>
        <v/>
      </c>
      <c r="M428" s="204" t="str">
        <f>IF('Dépenses rémunération au réel'!$M428=0,"",'Dépenses rémunération au réel'!$M428)</f>
        <v/>
      </c>
      <c r="N428" s="180"/>
      <c r="O428" s="323" t="str">
        <f t="shared" si="39"/>
        <v/>
      </c>
      <c r="P428" s="323" t="str">
        <f t="shared" si="40"/>
        <v/>
      </c>
      <c r="Q428" s="180"/>
      <c r="R428" s="325"/>
      <c r="S428" s="325"/>
      <c r="T428" s="132" t="str">
        <f t="shared" si="41"/>
        <v/>
      </c>
      <c r="U428" s="342"/>
      <c r="V428" s="182"/>
      <c r="W428" s="709" t="str">
        <f t="shared" si="37"/>
        <v/>
      </c>
      <c r="X428" s="198" t="str">
        <f t="shared" si="42"/>
        <v/>
      </c>
      <c r="Y428" s="710" t="str">
        <f>IF(AND(OR(N428="KO",M428&lt;&gt;""),OR(N428="",O428="",P428="")),Listes!$A$68,IF(AND(M428&lt;T428,V428=""),Listes!$A$70,IF(AND(M428&lt;&gt;"",T428&lt;M428,U428=""),Listes!$A$72,IF(AND(Z428="",OR(N428&lt;&gt;"",O428&lt;&gt;"",P428&lt;&gt;"",Q428&lt;&gt;"",R428&lt;&gt;"",S428&lt;&gt;"")),Listes!$A$73,""))))</f>
        <v/>
      </c>
      <c r="Z428" s="277"/>
      <c r="AA428" s="146">
        <f t="shared" si="38"/>
        <v>0</v>
      </c>
    </row>
    <row r="429" spans="1:27" ht="16.149999999999999" customHeight="1" x14ac:dyDescent="0.25">
      <c r="A429" s="121">
        <v>423</v>
      </c>
      <c r="B429" s="195" t="str">
        <f>IF('Dépenses rémunération au réel'!$B429="","",'Dépenses rémunération au réel'!$B429)</f>
        <v/>
      </c>
      <c r="C429" s="195" t="str">
        <f>IF('Dépenses rémunération au réel'!$C429="","",'Dépenses rémunération au réel'!$C429)</f>
        <v/>
      </c>
      <c r="D429" s="196" t="str">
        <f>IF('Dépenses rémunération au réel'!$D429="","",'Dépenses rémunération au réel'!$D429)</f>
        <v/>
      </c>
      <c r="E429" s="118" t="str">
        <f>IF('Dépenses rémunération au réel'!$E429="","",'Dépenses rémunération au réel'!$E429)</f>
        <v/>
      </c>
      <c r="F429" s="118" t="str">
        <f>IF('Dépenses rémunération au réel'!$F429="","",'Dépenses rémunération au réel'!$F429)</f>
        <v/>
      </c>
      <c r="G429" s="118" t="str">
        <f>IF('Dépenses rémunération au réel'!$G429="","",'Dépenses rémunération au réel'!$G429)</f>
        <v/>
      </c>
      <c r="H429" s="282" t="str">
        <f>IF('Dépenses rémunération au réel'!$H429="","",'Dépenses rémunération au réel'!$H429)</f>
        <v/>
      </c>
      <c r="I429" s="282" t="str">
        <f>IF('Dépenses rémunération au réel'!$I429="","",'Dépenses rémunération au réel'!$I429)</f>
        <v/>
      </c>
      <c r="J429" s="131" t="str">
        <f>IF('Dépenses rémunération au réel'!$J429="","",'Dépenses rémunération au réel'!$J429)</f>
        <v/>
      </c>
      <c r="K429" s="181" t="str">
        <f>IF('Dépenses rémunération au réel'!$K429="","",'Dépenses rémunération au réel'!$K429)</f>
        <v/>
      </c>
      <c r="L429" s="189" t="str">
        <f>IF('Dépenses rémunération au réel'!$L429="","",'Dépenses rémunération au réel'!$L429)</f>
        <v/>
      </c>
      <c r="M429" s="204" t="str">
        <f>IF('Dépenses rémunération au réel'!$M429=0,"",'Dépenses rémunération au réel'!$M429)</f>
        <v/>
      </c>
      <c r="N429" s="180"/>
      <c r="O429" s="323" t="str">
        <f t="shared" si="39"/>
        <v/>
      </c>
      <c r="P429" s="323" t="str">
        <f t="shared" si="40"/>
        <v/>
      </c>
      <c r="Q429" s="180"/>
      <c r="R429" s="325"/>
      <c r="S429" s="325"/>
      <c r="T429" s="132" t="str">
        <f t="shared" si="41"/>
        <v/>
      </c>
      <c r="U429" s="342"/>
      <c r="V429" s="182"/>
      <c r="W429" s="709" t="str">
        <f t="shared" si="37"/>
        <v/>
      </c>
      <c r="X429" s="198" t="str">
        <f t="shared" si="42"/>
        <v/>
      </c>
      <c r="Y429" s="710" t="str">
        <f>IF(AND(OR(N429="KO",M429&lt;&gt;""),OR(N429="",O429="",P429="")),Listes!$A$68,IF(AND(M429&lt;T429,V429=""),Listes!$A$70,IF(AND(M429&lt;&gt;"",T429&lt;M429,U429=""),Listes!$A$72,IF(AND(Z429="",OR(N429&lt;&gt;"",O429&lt;&gt;"",P429&lt;&gt;"",Q429&lt;&gt;"",R429&lt;&gt;"",S429&lt;&gt;"")),Listes!$A$73,""))))</f>
        <v/>
      </c>
      <c r="Z429" s="277"/>
      <c r="AA429" s="146">
        <f t="shared" si="38"/>
        <v>0</v>
      </c>
    </row>
    <row r="430" spans="1:27" ht="16.149999999999999" customHeight="1" x14ac:dyDescent="0.25">
      <c r="A430" s="121">
        <v>424</v>
      </c>
      <c r="B430" s="195" t="str">
        <f>IF('Dépenses rémunération au réel'!$B430="","",'Dépenses rémunération au réel'!$B430)</f>
        <v/>
      </c>
      <c r="C430" s="195" t="str">
        <f>IF('Dépenses rémunération au réel'!$C430="","",'Dépenses rémunération au réel'!$C430)</f>
        <v/>
      </c>
      <c r="D430" s="196" t="str">
        <f>IF('Dépenses rémunération au réel'!$D430="","",'Dépenses rémunération au réel'!$D430)</f>
        <v/>
      </c>
      <c r="E430" s="118" t="str">
        <f>IF('Dépenses rémunération au réel'!$E430="","",'Dépenses rémunération au réel'!$E430)</f>
        <v/>
      </c>
      <c r="F430" s="118" t="str">
        <f>IF('Dépenses rémunération au réel'!$F430="","",'Dépenses rémunération au réel'!$F430)</f>
        <v/>
      </c>
      <c r="G430" s="118" t="str">
        <f>IF('Dépenses rémunération au réel'!$G430="","",'Dépenses rémunération au réel'!$G430)</f>
        <v/>
      </c>
      <c r="H430" s="282" t="str">
        <f>IF('Dépenses rémunération au réel'!$H430="","",'Dépenses rémunération au réel'!$H430)</f>
        <v/>
      </c>
      <c r="I430" s="282" t="str">
        <f>IF('Dépenses rémunération au réel'!$I430="","",'Dépenses rémunération au réel'!$I430)</f>
        <v/>
      </c>
      <c r="J430" s="131" t="str">
        <f>IF('Dépenses rémunération au réel'!$J430="","",'Dépenses rémunération au réel'!$J430)</f>
        <v/>
      </c>
      <c r="K430" s="181" t="str">
        <f>IF('Dépenses rémunération au réel'!$K430="","",'Dépenses rémunération au réel'!$K430)</f>
        <v/>
      </c>
      <c r="L430" s="189" t="str">
        <f>IF('Dépenses rémunération au réel'!$L430="","",'Dépenses rémunération au réel'!$L430)</f>
        <v/>
      </c>
      <c r="M430" s="204" t="str">
        <f>IF('Dépenses rémunération au réel'!$M430=0,"",'Dépenses rémunération au réel'!$M430)</f>
        <v/>
      </c>
      <c r="N430" s="180"/>
      <c r="O430" s="323" t="str">
        <f t="shared" si="39"/>
        <v/>
      </c>
      <c r="P430" s="323" t="str">
        <f t="shared" si="40"/>
        <v/>
      </c>
      <c r="Q430" s="180"/>
      <c r="R430" s="325"/>
      <c r="S430" s="325"/>
      <c r="T430" s="132" t="str">
        <f t="shared" si="41"/>
        <v/>
      </c>
      <c r="U430" s="342"/>
      <c r="V430" s="182"/>
      <c r="W430" s="709" t="str">
        <f t="shared" si="37"/>
        <v/>
      </c>
      <c r="X430" s="198" t="str">
        <f t="shared" si="42"/>
        <v/>
      </c>
      <c r="Y430" s="710" t="str">
        <f>IF(AND(OR(N430="KO",M430&lt;&gt;""),OR(N430="",O430="",P430="")),Listes!$A$68,IF(AND(M430&lt;T430,V430=""),Listes!$A$70,IF(AND(M430&lt;&gt;"",T430&lt;M430,U430=""),Listes!$A$72,IF(AND(Z430="",OR(N430&lt;&gt;"",O430&lt;&gt;"",P430&lt;&gt;"",Q430&lt;&gt;"",R430&lt;&gt;"",S430&lt;&gt;"")),Listes!$A$73,""))))</f>
        <v/>
      </c>
      <c r="Z430" s="277"/>
      <c r="AA430" s="146">
        <f t="shared" si="38"/>
        <v>0</v>
      </c>
    </row>
    <row r="431" spans="1:27" ht="16.149999999999999" customHeight="1" x14ac:dyDescent="0.25">
      <c r="A431" s="121">
        <v>425</v>
      </c>
      <c r="B431" s="195" t="str">
        <f>IF('Dépenses rémunération au réel'!$B431="","",'Dépenses rémunération au réel'!$B431)</f>
        <v/>
      </c>
      <c r="C431" s="195" t="str">
        <f>IF('Dépenses rémunération au réel'!$C431="","",'Dépenses rémunération au réel'!$C431)</f>
        <v/>
      </c>
      <c r="D431" s="196" t="str">
        <f>IF('Dépenses rémunération au réel'!$D431="","",'Dépenses rémunération au réel'!$D431)</f>
        <v/>
      </c>
      <c r="E431" s="118" t="str">
        <f>IF('Dépenses rémunération au réel'!$E431="","",'Dépenses rémunération au réel'!$E431)</f>
        <v/>
      </c>
      <c r="F431" s="118" t="str">
        <f>IF('Dépenses rémunération au réel'!$F431="","",'Dépenses rémunération au réel'!$F431)</f>
        <v/>
      </c>
      <c r="G431" s="118" t="str">
        <f>IF('Dépenses rémunération au réel'!$G431="","",'Dépenses rémunération au réel'!$G431)</f>
        <v/>
      </c>
      <c r="H431" s="282" t="str">
        <f>IF('Dépenses rémunération au réel'!$H431="","",'Dépenses rémunération au réel'!$H431)</f>
        <v/>
      </c>
      <c r="I431" s="282" t="str">
        <f>IF('Dépenses rémunération au réel'!$I431="","",'Dépenses rémunération au réel'!$I431)</f>
        <v/>
      </c>
      <c r="J431" s="131" t="str">
        <f>IF('Dépenses rémunération au réel'!$J431="","",'Dépenses rémunération au réel'!$J431)</f>
        <v/>
      </c>
      <c r="K431" s="181" t="str">
        <f>IF('Dépenses rémunération au réel'!$K431="","",'Dépenses rémunération au réel'!$K431)</f>
        <v/>
      </c>
      <c r="L431" s="189" t="str">
        <f>IF('Dépenses rémunération au réel'!$L431="","",'Dépenses rémunération au réel'!$L431)</f>
        <v/>
      </c>
      <c r="M431" s="204" t="str">
        <f>IF('Dépenses rémunération au réel'!$M431=0,"",'Dépenses rémunération au réel'!$M431)</f>
        <v/>
      </c>
      <c r="N431" s="180"/>
      <c r="O431" s="323" t="str">
        <f t="shared" si="39"/>
        <v/>
      </c>
      <c r="P431" s="323" t="str">
        <f t="shared" si="40"/>
        <v/>
      </c>
      <c r="Q431" s="180"/>
      <c r="R431" s="325"/>
      <c r="S431" s="325"/>
      <c r="T431" s="132" t="str">
        <f t="shared" si="41"/>
        <v/>
      </c>
      <c r="U431" s="342"/>
      <c r="V431" s="182"/>
      <c r="W431" s="709" t="str">
        <f t="shared" si="37"/>
        <v/>
      </c>
      <c r="X431" s="198" t="str">
        <f t="shared" si="42"/>
        <v/>
      </c>
      <c r="Y431" s="710" t="str">
        <f>IF(AND(OR(N431="KO",M431&lt;&gt;""),OR(N431="",O431="",P431="")),Listes!$A$68,IF(AND(M431&lt;T431,V431=""),Listes!$A$70,IF(AND(M431&lt;&gt;"",T431&lt;M431,U431=""),Listes!$A$72,IF(AND(Z431="",OR(N431&lt;&gt;"",O431&lt;&gt;"",P431&lt;&gt;"",Q431&lt;&gt;"",R431&lt;&gt;"",S431&lt;&gt;"")),Listes!$A$73,""))))</f>
        <v/>
      </c>
      <c r="Z431" s="277"/>
      <c r="AA431" s="146">
        <f t="shared" si="38"/>
        <v>0</v>
      </c>
    </row>
    <row r="432" spans="1:27" ht="16.149999999999999" customHeight="1" x14ac:dyDescent="0.25">
      <c r="A432" s="121">
        <v>426</v>
      </c>
      <c r="B432" s="195" t="str">
        <f>IF('Dépenses rémunération au réel'!$B432="","",'Dépenses rémunération au réel'!$B432)</f>
        <v/>
      </c>
      <c r="C432" s="195" t="str">
        <f>IF('Dépenses rémunération au réel'!$C432="","",'Dépenses rémunération au réel'!$C432)</f>
        <v/>
      </c>
      <c r="D432" s="196" t="str">
        <f>IF('Dépenses rémunération au réel'!$D432="","",'Dépenses rémunération au réel'!$D432)</f>
        <v/>
      </c>
      <c r="E432" s="118" t="str">
        <f>IF('Dépenses rémunération au réel'!$E432="","",'Dépenses rémunération au réel'!$E432)</f>
        <v/>
      </c>
      <c r="F432" s="118" t="str">
        <f>IF('Dépenses rémunération au réel'!$F432="","",'Dépenses rémunération au réel'!$F432)</f>
        <v/>
      </c>
      <c r="G432" s="118" t="str">
        <f>IF('Dépenses rémunération au réel'!$G432="","",'Dépenses rémunération au réel'!$G432)</f>
        <v/>
      </c>
      <c r="H432" s="282" t="str">
        <f>IF('Dépenses rémunération au réel'!$H432="","",'Dépenses rémunération au réel'!$H432)</f>
        <v/>
      </c>
      <c r="I432" s="282" t="str">
        <f>IF('Dépenses rémunération au réel'!$I432="","",'Dépenses rémunération au réel'!$I432)</f>
        <v/>
      </c>
      <c r="J432" s="131" t="str">
        <f>IF('Dépenses rémunération au réel'!$J432="","",'Dépenses rémunération au réel'!$J432)</f>
        <v/>
      </c>
      <c r="K432" s="181" t="str">
        <f>IF('Dépenses rémunération au réel'!$K432="","",'Dépenses rémunération au réel'!$K432)</f>
        <v/>
      </c>
      <c r="L432" s="189" t="str">
        <f>IF('Dépenses rémunération au réel'!$L432="","",'Dépenses rémunération au réel'!$L432)</f>
        <v/>
      </c>
      <c r="M432" s="204" t="str">
        <f>IF('Dépenses rémunération au réel'!$M432=0,"",'Dépenses rémunération au réel'!$M432)</f>
        <v/>
      </c>
      <c r="N432" s="180"/>
      <c r="O432" s="323" t="str">
        <f t="shared" si="39"/>
        <v/>
      </c>
      <c r="P432" s="323" t="str">
        <f t="shared" si="40"/>
        <v/>
      </c>
      <c r="Q432" s="180"/>
      <c r="R432" s="325"/>
      <c r="S432" s="325"/>
      <c r="T432" s="132" t="str">
        <f t="shared" si="41"/>
        <v/>
      </c>
      <c r="U432" s="342"/>
      <c r="V432" s="182"/>
      <c r="W432" s="709" t="str">
        <f t="shared" si="37"/>
        <v/>
      </c>
      <c r="X432" s="198" t="str">
        <f t="shared" si="42"/>
        <v/>
      </c>
      <c r="Y432" s="710" t="str">
        <f>IF(AND(OR(N432="KO",M432&lt;&gt;""),OR(N432="",O432="",P432="")),Listes!$A$68,IF(AND(M432&lt;T432,V432=""),Listes!$A$70,IF(AND(M432&lt;&gt;"",T432&lt;M432,U432=""),Listes!$A$72,IF(AND(Z432="",OR(N432&lt;&gt;"",O432&lt;&gt;"",P432&lt;&gt;"",Q432&lt;&gt;"",R432&lt;&gt;"",S432&lt;&gt;"")),Listes!$A$73,""))))</f>
        <v/>
      </c>
      <c r="Z432" s="277"/>
      <c r="AA432" s="146">
        <f t="shared" si="38"/>
        <v>0</v>
      </c>
    </row>
    <row r="433" spans="1:27" ht="16.149999999999999" customHeight="1" x14ac:dyDescent="0.25">
      <c r="A433" s="121">
        <v>427</v>
      </c>
      <c r="B433" s="195" t="str">
        <f>IF('Dépenses rémunération au réel'!$B433="","",'Dépenses rémunération au réel'!$B433)</f>
        <v/>
      </c>
      <c r="C433" s="195" t="str">
        <f>IF('Dépenses rémunération au réel'!$C433="","",'Dépenses rémunération au réel'!$C433)</f>
        <v/>
      </c>
      <c r="D433" s="196" t="str">
        <f>IF('Dépenses rémunération au réel'!$D433="","",'Dépenses rémunération au réel'!$D433)</f>
        <v/>
      </c>
      <c r="E433" s="118" t="str">
        <f>IF('Dépenses rémunération au réel'!$E433="","",'Dépenses rémunération au réel'!$E433)</f>
        <v/>
      </c>
      <c r="F433" s="118" t="str">
        <f>IF('Dépenses rémunération au réel'!$F433="","",'Dépenses rémunération au réel'!$F433)</f>
        <v/>
      </c>
      <c r="G433" s="118" t="str">
        <f>IF('Dépenses rémunération au réel'!$G433="","",'Dépenses rémunération au réel'!$G433)</f>
        <v/>
      </c>
      <c r="H433" s="282" t="str">
        <f>IF('Dépenses rémunération au réel'!$H433="","",'Dépenses rémunération au réel'!$H433)</f>
        <v/>
      </c>
      <c r="I433" s="282" t="str">
        <f>IF('Dépenses rémunération au réel'!$I433="","",'Dépenses rémunération au réel'!$I433)</f>
        <v/>
      </c>
      <c r="J433" s="131" t="str">
        <f>IF('Dépenses rémunération au réel'!$J433="","",'Dépenses rémunération au réel'!$J433)</f>
        <v/>
      </c>
      <c r="K433" s="181" t="str">
        <f>IF('Dépenses rémunération au réel'!$K433="","",'Dépenses rémunération au réel'!$K433)</f>
        <v/>
      </c>
      <c r="L433" s="189" t="str">
        <f>IF('Dépenses rémunération au réel'!$L433="","",'Dépenses rémunération au réel'!$L433)</f>
        <v/>
      </c>
      <c r="M433" s="204" t="str">
        <f>IF('Dépenses rémunération au réel'!$M433=0,"",'Dépenses rémunération au réel'!$M433)</f>
        <v/>
      </c>
      <c r="N433" s="180"/>
      <c r="O433" s="323" t="str">
        <f t="shared" si="39"/>
        <v/>
      </c>
      <c r="P433" s="323" t="str">
        <f t="shared" si="40"/>
        <v/>
      </c>
      <c r="Q433" s="180"/>
      <c r="R433" s="325"/>
      <c r="S433" s="325"/>
      <c r="T433" s="132" t="str">
        <f t="shared" si="41"/>
        <v/>
      </c>
      <c r="U433" s="342"/>
      <c r="V433" s="182"/>
      <c r="W433" s="709" t="str">
        <f t="shared" si="37"/>
        <v/>
      </c>
      <c r="X433" s="198" t="str">
        <f t="shared" si="42"/>
        <v/>
      </c>
      <c r="Y433" s="710" t="str">
        <f>IF(AND(OR(N433="KO",M433&lt;&gt;""),OR(N433="",O433="",P433="")),Listes!$A$68,IF(AND(M433&lt;T433,V433=""),Listes!$A$70,IF(AND(M433&lt;&gt;"",T433&lt;M433,U433=""),Listes!$A$72,IF(AND(Z433="",OR(N433&lt;&gt;"",O433&lt;&gt;"",P433&lt;&gt;"",Q433&lt;&gt;"",R433&lt;&gt;"",S433&lt;&gt;"")),Listes!$A$73,""))))</f>
        <v/>
      </c>
      <c r="Z433" s="277"/>
      <c r="AA433" s="146">
        <f t="shared" si="38"/>
        <v>0</v>
      </c>
    </row>
    <row r="434" spans="1:27" ht="16.149999999999999" customHeight="1" x14ac:dyDescent="0.25">
      <c r="A434" s="121">
        <v>428</v>
      </c>
      <c r="B434" s="195" t="str">
        <f>IF('Dépenses rémunération au réel'!$B434="","",'Dépenses rémunération au réel'!$B434)</f>
        <v/>
      </c>
      <c r="C434" s="195" t="str">
        <f>IF('Dépenses rémunération au réel'!$C434="","",'Dépenses rémunération au réel'!$C434)</f>
        <v/>
      </c>
      <c r="D434" s="196" t="str">
        <f>IF('Dépenses rémunération au réel'!$D434="","",'Dépenses rémunération au réel'!$D434)</f>
        <v/>
      </c>
      <c r="E434" s="118" t="str">
        <f>IF('Dépenses rémunération au réel'!$E434="","",'Dépenses rémunération au réel'!$E434)</f>
        <v/>
      </c>
      <c r="F434" s="118" t="str">
        <f>IF('Dépenses rémunération au réel'!$F434="","",'Dépenses rémunération au réel'!$F434)</f>
        <v/>
      </c>
      <c r="G434" s="118" t="str">
        <f>IF('Dépenses rémunération au réel'!$G434="","",'Dépenses rémunération au réel'!$G434)</f>
        <v/>
      </c>
      <c r="H434" s="282" t="str">
        <f>IF('Dépenses rémunération au réel'!$H434="","",'Dépenses rémunération au réel'!$H434)</f>
        <v/>
      </c>
      <c r="I434" s="282" t="str">
        <f>IF('Dépenses rémunération au réel'!$I434="","",'Dépenses rémunération au réel'!$I434)</f>
        <v/>
      </c>
      <c r="J434" s="131" t="str">
        <f>IF('Dépenses rémunération au réel'!$J434="","",'Dépenses rémunération au réel'!$J434)</f>
        <v/>
      </c>
      <c r="K434" s="181" t="str">
        <f>IF('Dépenses rémunération au réel'!$K434="","",'Dépenses rémunération au réel'!$K434)</f>
        <v/>
      </c>
      <c r="L434" s="189" t="str">
        <f>IF('Dépenses rémunération au réel'!$L434="","",'Dépenses rémunération au réel'!$L434)</f>
        <v/>
      </c>
      <c r="M434" s="204" t="str">
        <f>IF('Dépenses rémunération au réel'!$M434=0,"",'Dépenses rémunération au réel'!$M434)</f>
        <v/>
      </c>
      <c r="N434" s="180"/>
      <c r="O434" s="323" t="str">
        <f t="shared" si="39"/>
        <v/>
      </c>
      <c r="P434" s="323" t="str">
        <f t="shared" si="40"/>
        <v/>
      </c>
      <c r="Q434" s="180"/>
      <c r="R434" s="325"/>
      <c r="S434" s="325"/>
      <c r="T434" s="132" t="str">
        <f t="shared" si="41"/>
        <v/>
      </c>
      <c r="U434" s="342"/>
      <c r="V434" s="182"/>
      <c r="W434" s="709" t="str">
        <f t="shared" si="37"/>
        <v/>
      </c>
      <c r="X434" s="198" t="str">
        <f t="shared" si="42"/>
        <v/>
      </c>
      <c r="Y434" s="710" t="str">
        <f>IF(AND(OR(N434="KO",M434&lt;&gt;""),OR(N434="",O434="",P434="")),Listes!$A$68,IF(AND(M434&lt;T434,V434=""),Listes!$A$70,IF(AND(M434&lt;&gt;"",T434&lt;M434,U434=""),Listes!$A$72,IF(AND(Z434="",OR(N434&lt;&gt;"",O434&lt;&gt;"",P434&lt;&gt;"",Q434&lt;&gt;"",R434&lt;&gt;"",S434&lt;&gt;"")),Listes!$A$73,""))))</f>
        <v/>
      </c>
      <c r="Z434" s="277"/>
      <c r="AA434" s="146">
        <f t="shared" si="38"/>
        <v>0</v>
      </c>
    </row>
    <row r="435" spans="1:27" ht="16.149999999999999" customHeight="1" x14ac:dyDescent="0.25">
      <c r="A435" s="121">
        <v>429</v>
      </c>
      <c r="B435" s="195" t="str">
        <f>IF('Dépenses rémunération au réel'!$B435="","",'Dépenses rémunération au réel'!$B435)</f>
        <v/>
      </c>
      <c r="C435" s="195" t="str">
        <f>IF('Dépenses rémunération au réel'!$C435="","",'Dépenses rémunération au réel'!$C435)</f>
        <v/>
      </c>
      <c r="D435" s="196" t="str">
        <f>IF('Dépenses rémunération au réel'!$D435="","",'Dépenses rémunération au réel'!$D435)</f>
        <v/>
      </c>
      <c r="E435" s="118" t="str">
        <f>IF('Dépenses rémunération au réel'!$E435="","",'Dépenses rémunération au réel'!$E435)</f>
        <v/>
      </c>
      <c r="F435" s="118" t="str">
        <f>IF('Dépenses rémunération au réel'!$F435="","",'Dépenses rémunération au réel'!$F435)</f>
        <v/>
      </c>
      <c r="G435" s="118" t="str">
        <f>IF('Dépenses rémunération au réel'!$G435="","",'Dépenses rémunération au réel'!$G435)</f>
        <v/>
      </c>
      <c r="H435" s="282" t="str">
        <f>IF('Dépenses rémunération au réel'!$H435="","",'Dépenses rémunération au réel'!$H435)</f>
        <v/>
      </c>
      <c r="I435" s="282" t="str">
        <f>IF('Dépenses rémunération au réel'!$I435="","",'Dépenses rémunération au réel'!$I435)</f>
        <v/>
      </c>
      <c r="J435" s="131" t="str">
        <f>IF('Dépenses rémunération au réel'!$J435="","",'Dépenses rémunération au réel'!$J435)</f>
        <v/>
      </c>
      <c r="K435" s="181" t="str">
        <f>IF('Dépenses rémunération au réel'!$K435="","",'Dépenses rémunération au réel'!$K435)</f>
        <v/>
      </c>
      <c r="L435" s="189" t="str">
        <f>IF('Dépenses rémunération au réel'!$L435="","",'Dépenses rémunération au réel'!$L435)</f>
        <v/>
      </c>
      <c r="M435" s="204" t="str">
        <f>IF('Dépenses rémunération au réel'!$M435=0,"",'Dépenses rémunération au réel'!$M435)</f>
        <v/>
      </c>
      <c r="N435" s="180"/>
      <c r="O435" s="323" t="str">
        <f t="shared" si="39"/>
        <v/>
      </c>
      <c r="P435" s="323" t="str">
        <f t="shared" si="40"/>
        <v/>
      </c>
      <c r="Q435" s="180"/>
      <c r="R435" s="325"/>
      <c r="S435" s="325"/>
      <c r="T435" s="132" t="str">
        <f t="shared" si="41"/>
        <v/>
      </c>
      <c r="U435" s="342"/>
      <c r="V435" s="182"/>
      <c r="W435" s="709" t="str">
        <f t="shared" si="37"/>
        <v/>
      </c>
      <c r="X435" s="198" t="str">
        <f t="shared" si="42"/>
        <v/>
      </c>
      <c r="Y435" s="710" t="str">
        <f>IF(AND(OR(N435="KO",M435&lt;&gt;""),OR(N435="",O435="",P435="")),Listes!$A$68,IF(AND(M435&lt;T435,V435=""),Listes!$A$70,IF(AND(M435&lt;&gt;"",T435&lt;M435,U435=""),Listes!$A$72,IF(AND(Z435="",OR(N435&lt;&gt;"",O435&lt;&gt;"",P435&lt;&gt;"",Q435&lt;&gt;"",R435&lt;&gt;"",S435&lt;&gt;"")),Listes!$A$73,""))))</f>
        <v/>
      </c>
      <c r="Z435" s="277"/>
      <c r="AA435" s="146">
        <f t="shared" si="38"/>
        <v>0</v>
      </c>
    </row>
    <row r="436" spans="1:27" ht="16.149999999999999" customHeight="1" x14ac:dyDescent="0.25">
      <c r="A436" s="121">
        <v>430</v>
      </c>
      <c r="B436" s="195" t="str">
        <f>IF('Dépenses rémunération au réel'!$B436="","",'Dépenses rémunération au réel'!$B436)</f>
        <v/>
      </c>
      <c r="C436" s="195" t="str">
        <f>IF('Dépenses rémunération au réel'!$C436="","",'Dépenses rémunération au réel'!$C436)</f>
        <v/>
      </c>
      <c r="D436" s="196" t="str">
        <f>IF('Dépenses rémunération au réel'!$D436="","",'Dépenses rémunération au réel'!$D436)</f>
        <v/>
      </c>
      <c r="E436" s="118" t="str">
        <f>IF('Dépenses rémunération au réel'!$E436="","",'Dépenses rémunération au réel'!$E436)</f>
        <v/>
      </c>
      <c r="F436" s="118" t="str">
        <f>IF('Dépenses rémunération au réel'!$F436="","",'Dépenses rémunération au réel'!$F436)</f>
        <v/>
      </c>
      <c r="G436" s="118" t="str">
        <f>IF('Dépenses rémunération au réel'!$G436="","",'Dépenses rémunération au réel'!$G436)</f>
        <v/>
      </c>
      <c r="H436" s="282" t="str">
        <f>IF('Dépenses rémunération au réel'!$H436="","",'Dépenses rémunération au réel'!$H436)</f>
        <v/>
      </c>
      <c r="I436" s="282" t="str">
        <f>IF('Dépenses rémunération au réel'!$I436="","",'Dépenses rémunération au réel'!$I436)</f>
        <v/>
      </c>
      <c r="J436" s="131" t="str">
        <f>IF('Dépenses rémunération au réel'!$J436="","",'Dépenses rémunération au réel'!$J436)</f>
        <v/>
      </c>
      <c r="K436" s="181" t="str">
        <f>IF('Dépenses rémunération au réel'!$K436="","",'Dépenses rémunération au réel'!$K436)</f>
        <v/>
      </c>
      <c r="L436" s="189" t="str">
        <f>IF('Dépenses rémunération au réel'!$L436="","",'Dépenses rémunération au réel'!$L436)</f>
        <v/>
      </c>
      <c r="M436" s="204" t="str">
        <f>IF('Dépenses rémunération au réel'!$M436=0,"",'Dépenses rémunération au réel'!$M436)</f>
        <v/>
      </c>
      <c r="N436" s="180"/>
      <c r="O436" s="323" t="str">
        <f t="shared" si="39"/>
        <v/>
      </c>
      <c r="P436" s="323" t="str">
        <f t="shared" si="40"/>
        <v/>
      </c>
      <c r="Q436" s="180"/>
      <c r="R436" s="325"/>
      <c r="S436" s="325"/>
      <c r="T436" s="132" t="str">
        <f t="shared" si="41"/>
        <v/>
      </c>
      <c r="U436" s="342"/>
      <c r="V436" s="182"/>
      <c r="W436" s="709" t="str">
        <f t="shared" si="37"/>
        <v/>
      </c>
      <c r="X436" s="198" t="str">
        <f t="shared" si="42"/>
        <v/>
      </c>
      <c r="Y436" s="710" t="str">
        <f>IF(AND(OR(N436="KO",M436&lt;&gt;""),OR(N436="",O436="",P436="")),Listes!$A$68,IF(AND(M436&lt;T436,V436=""),Listes!$A$70,IF(AND(M436&lt;&gt;"",T436&lt;M436,U436=""),Listes!$A$72,IF(AND(Z436="",OR(N436&lt;&gt;"",O436&lt;&gt;"",P436&lt;&gt;"",Q436&lt;&gt;"",R436&lt;&gt;"",S436&lt;&gt;"")),Listes!$A$73,""))))</f>
        <v/>
      </c>
      <c r="Z436" s="277"/>
      <c r="AA436" s="146">
        <f t="shared" si="38"/>
        <v>0</v>
      </c>
    </row>
    <row r="437" spans="1:27" ht="16.149999999999999" customHeight="1" x14ac:dyDescent="0.25">
      <c r="A437" s="121">
        <v>431</v>
      </c>
      <c r="B437" s="195" t="str">
        <f>IF('Dépenses rémunération au réel'!$B437="","",'Dépenses rémunération au réel'!$B437)</f>
        <v/>
      </c>
      <c r="C437" s="195" t="str">
        <f>IF('Dépenses rémunération au réel'!$C437="","",'Dépenses rémunération au réel'!$C437)</f>
        <v/>
      </c>
      <c r="D437" s="196" t="str">
        <f>IF('Dépenses rémunération au réel'!$D437="","",'Dépenses rémunération au réel'!$D437)</f>
        <v/>
      </c>
      <c r="E437" s="118" t="str">
        <f>IF('Dépenses rémunération au réel'!$E437="","",'Dépenses rémunération au réel'!$E437)</f>
        <v/>
      </c>
      <c r="F437" s="118" t="str">
        <f>IF('Dépenses rémunération au réel'!$F437="","",'Dépenses rémunération au réel'!$F437)</f>
        <v/>
      </c>
      <c r="G437" s="118" t="str">
        <f>IF('Dépenses rémunération au réel'!$G437="","",'Dépenses rémunération au réel'!$G437)</f>
        <v/>
      </c>
      <c r="H437" s="282" t="str">
        <f>IF('Dépenses rémunération au réel'!$H437="","",'Dépenses rémunération au réel'!$H437)</f>
        <v/>
      </c>
      <c r="I437" s="282" t="str">
        <f>IF('Dépenses rémunération au réel'!$I437="","",'Dépenses rémunération au réel'!$I437)</f>
        <v/>
      </c>
      <c r="J437" s="131" t="str">
        <f>IF('Dépenses rémunération au réel'!$J437="","",'Dépenses rémunération au réel'!$J437)</f>
        <v/>
      </c>
      <c r="K437" s="181" t="str">
        <f>IF('Dépenses rémunération au réel'!$K437="","",'Dépenses rémunération au réel'!$K437)</f>
        <v/>
      </c>
      <c r="L437" s="189" t="str">
        <f>IF('Dépenses rémunération au réel'!$L437="","",'Dépenses rémunération au réel'!$L437)</f>
        <v/>
      </c>
      <c r="M437" s="204" t="str">
        <f>IF('Dépenses rémunération au réel'!$M437=0,"",'Dépenses rémunération au réel'!$M437)</f>
        <v/>
      </c>
      <c r="N437" s="180"/>
      <c r="O437" s="323" t="str">
        <f t="shared" si="39"/>
        <v/>
      </c>
      <c r="P437" s="323" t="str">
        <f t="shared" si="40"/>
        <v/>
      </c>
      <c r="Q437" s="180"/>
      <c r="R437" s="325"/>
      <c r="S437" s="325"/>
      <c r="T437" s="132" t="str">
        <f t="shared" si="41"/>
        <v/>
      </c>
      <c r="U437" s="342"/>
      <c r="V437" s="182"/>
      <c r="W437" s="709" t="str">
        <f t="shared" si="37"/>
        <v/>
      </c>
      <c r="X437" s="198" t="str">
        <f t="shared" si="42"/>
        <v/>
      </c>
      <c r="Y437" s="710" t="str">
        <f>IF(AND(OR(N437="KO",M437&lt;&gt;""),OR(N437="",O437="",P437="")),Listes!$A$68,IF(AND(M437&lt;T437,V437=""),Listes!$A$70,IF(AND(M437&lt;&gt;"",T437&lt;M437,U437=""),Listes!$A$72,IF(AND(Z437="",OR(N437&lt;&gt;"",O437&lt;&gt;"",P437&lt;&gt;"",Q437&lt;&gt;"",R437&lt;&gt;"",S437&lt;&gt;"")),Listes!$A$73,""))))</f>
        <v/>
      </c>
      <c r="Z437" s="277"/>
      <c r="AA437" s="146">
        <f t="shared" si="38"/>
        <v>0</v>
      </c>
    </row>
    <row r="438" spans="1:27" ht="16.149999999999999" customHeight="1" x14ac:dyDescent="0.25">
      <c r="A438" s="121">
        <v>432</v>
      </c>
      <c r="B438" s="195" t="str">
        <f>IF('Dépenses rémunération au réel'!$B438="","",'Dépenses rémunération au réel'!$B438)</f>
        <v/>
      </c>
      <c r="C438" s="195" t="str">
        <f>IF('Dépenses rémunération au réel'!$C438="","",'Dépenses rémunération au réel'!$C438)</f>
        <v/>
      </c>
      <c r="D438" s="196" t="str">
        <f>IF('Dépenses rémunération au réel'!$D438="","",'Dépenses rémunération au réel'!$D438)</f>
        <v/>
      </c>
      <c r="E438" s="118" t="str">
        <f>IF('Dépenses rémunération au réel'!$E438="","",'Dépenses rémunération au réel'!$E438)</f>
        <v/>
      </c>
      <c r="F438" s="118" t="str">
        <f>IF('Dépenses rémunération au réel'!$F438="","",'Dépenses rémunération au réel'!$F438)</f>
        <v/>
      </c>
      <c r="G438" s="118" t="str">
        <f>IF('Dépenses rémunération au réel'!$G438="","",'Dépenses rémunération au réel'!$G438)</f>
        <v/>
      </c>
      <c r="H438" s="282" t="str">
        <f>IF('Dépenses rémunération au réel'!$H438="","",'Dépenses rémunération au réel'!$H438)</f>
        <v/>
      </c>
      <c r="I438" s="282" t="str">
        <f>IF('Dépenses rémunération au réel'!$I438="","",'Dépenses rémunération au réel'!$I438)</f>
        <v/>
      </c>
      <c r="J438" s="131" t="str">
        <f>IF('Dépenses rémunération au réel'!$J438="","",'Dépenses rémunération au réel'!$J438)</f>
        <v/>
      </c>
      <c r="K438" s="181" t="str">
        <f>IF('Dépenses rémunération au réel'!$K438="","",'Dépenses rémunération au réel'!$K438)</f>
        <v/>
      </c>
      <c r="L438" s="189" t="str">
        <f>IF('Dépenses rémunération au réel'!$L438="","",'Dépenses rémunération au réel'!$L438)</f>
        <v/>
      </c>
      <c r="M438" s="204" t="str">
        <f>IF('Dépenses rémunération au réel'!$M438=0,"",'Dépenses rémunération au réel'!$M438)</f>
        <v/>
      </c>
      <c r="N438" s="180"/>
      <c r="O438" s="323" t="str">
        <f t="shared" si="39"/>
        <v/>
      </c>
      <c r="P438" s="323" t="str">
        <f t="shared" si="40"/>
        <v/>
      </c>
      <c r="Q438" s="180"/>
      <c r="R438" s="325"/>
      <c r="S438" s="325"/>
      <c r="T438" s="132" t="str">
        <f t="shared" si="41"/>
        <v/>
      </c>
      <c r="U438" s="342"/>
      <c r="V438" s="182"/>
      <c r="W438" s="709" t="str">
        <f t="shared" si="37"/>
        <v/>
      </c>
      <c r="X438" s="198" t="str">
        <f t="shared" si="42"/>
        <v/>
      </c>
      <c r="Y438" s="710" t="str">
        <f>IF(AND(OR(N438="KO",M438&lt;&gt;""),OR(N438="",O438="",P438="")),Listes!$A$68,IF(AND(M438&lt;T438,V438=""),Listes!$A$70,IF(AND(M438&lt;&gt;"",T438&lt;M438,U438=""),Listes!$A$72,IF(AND(Z438="",OR(N438&lt;&gt;"",O438&lt;&gt;"",P438&lt;&gt;"",Q438&lt;&gt;"",R438&lt;&gt;"",S438&lt;&gt;"")),Listes!$A$73,""))))</f>
        <v/>
      </c>
      <c r="Z438" s="277"/>
      <c r="AA438" s="146">
        <f t="shared" si="38"/>
        <v>0</v>
      </c>
    </row>
    <row r="439" spans="1:27" ht="16.149999999999999" customHeight="1" x14ac:dyDescent="0.25">
      <c r="A439" s="121">
        <v>433</v>
      </c>
      <c r="B439" s="195" t="str">
        <f>IF('Dépenses rémunération au réel'!$B439="","",'Dépenses rémunération au réel'!$B439)</f>
        <v/>
      </c>
      <c r="C439" s="195" t="str">
        <f>IF('Dépenses rémunération au réel'!$C439="","",'Dépenses rémunération au réel'!$C439)</f>
        <v/>
      </c>
      <c r="D439" s="196" t="str">
        <f>IF('Dépenses rémunération au réel'!$D439="","",'Dépenses rémunération au réel'!$D439)</f>
        <v/>
      </c>
      <c r="E439" s="118" t="str">
        <f>IF('Dépenses rémunération au réel'!$E439="","",'Dépenses rémunération au réel'!$E439)</f>
        <v/>
      </c>
      <c r="F439" s="118" t="str">
        <f>IF('Dépenses rémunération au réel'!$F439="","",'Dépenses rémunération au réel'!$F439)</f>
        <v/>
      </c>
      <c r="G439" s="118" t="str">
        <f>IF('Dépenses rémunération au réel'!$G439="","",'Dépenses rémunération au réel'!$G439)</f>
        <v/>
      </c>
      <c r="H439" s="282" t="str">
        <f>IF('Dépenses rémunération au réel'!$H439="","",'Dépenses rémunération au réel'!$H439)</f>
        <v/>
      </c>
      <c r="I439" s="282" t="str">
        <f>IF('Dépenses rémunération au réel'!$I439="","",'Dépenses rémunération au réel'!$I439)</f>
        <v/>
      </c>
      <c r="J439" s="131" t="str">
        <f>IF('Dépenses rémunération au réel'!$J439="","",'Dépenses rémunération au réel'!$J439)</f>
        <v/>
      </c>
      <c r="K439" s="181" t="str">
        <f>IF('Dépenses rémunération au réel'!$K439="","",'Dépenses rémunération au réel'!$K439)</f>
        <v/>
      </c>
      <c r="L439" s="189" t="str">
        <f>IF('Dépenses rémunération au réel'!$L439="","",'Dépenses rémunération au réel'!$L439)</f>
        <v/>
      </c>
      <c r="M439" s="204" t="str">
        <f>IF('Dépenses rémunération au réel'!$M439=0,"",'Dépenses rémunération au réel'!$M439)</f>
        <v/>
      </c>
      <c r="N439" s="180"/>
      <c r="O439" s="323" t="str">
        <f t="shared" si="39"/>
        <v/>
      </c>
      <c r="P439" s="323" t="str">
        <f t="shared" si="40"/>
        <v/>
      </c>
      <c r="Q439" s="180"/>
      <c r="R439" s="325"/>
      <c r="S439" s="325"/>
      <c r="T439" s="132" t="str">
        <f t="shared" si="41"/>
        <v/>
      </c>
      <c r="U439" s="342"/>
      <c r="V439" s="182"/>
      <c r="W439" s="709" t="str">
        <f t="shared" si="37"/>
        <v/>
      </c>
      <c r="X439" s="198" t="str">
        <f t="shared" si="42"/>
        <v/>
      </c>
      <c r="Y439" s="710" t="str">
        <f>IF(AND(OR(N439="KO",M439&lt;&gt;""),OR(N439="",O439="",P439="")),Listes!$A$68,IF(AND(M439&lt;T439,V439=""),Listes!$A$70,IF(AND(M439&lt;&gt;"",T439&lt;M439,U439=""),Listes!$A$72,IF(AND(Z439="",OR(N439&lt;&gt;"",O439&lt;&gt;"",P439&lt;&gt;"",Q439&lt;&gt;"",R439&lt;&gt;"",S439&lt;&gt;"")),Listes!$A$73,""))))</f>
        <v/>
      </c>
      <c r="Z439" s="277"/>
      <c r="AA439" s="146">
        <f t="shared" si="38"/>
        <v>0</v>
      </c>
    </row>
    <row r="440" spans="1:27" ht="16.149999999999999" customHeight="1" x14ac:dyDescent="0.25">
      <c r="A440" s="121">
        <v>434</v>
      </c>
      <c r="B440" s="195" t="str">
        <f>IF('Dépenses rémunération au réel'!$B440="","",'Dépenses rémunération au réel'!$B440)</f>
        <v/>
      </c>
      <c r="C440" s="195" t="str">
        <f>IF('Dépenses rémunération au réel'!$C440="","",'Dépenses rémunération au réel'!$C440)</f>
        <v/>
      </c>
      <c r="D440" s="196" t="str">
        <f>IF('Dépenses rémunération au réel'!$D440="","",'Dépenses rémunération au réel'!$D440)</f>
        <v/>
      </c>
      <c r="E440" s="118" t="str">
        <f>IF('Dépenses rémunération au réel'!$E440="","",'Dépenses rémunération au réel'!$E440)</f>
        <v/>
      </c>
      <c r="F440" s="118" t="str">
        <f>IF('Dépenses rémunération au réel'!$F440="","",'Dépenses rémunération au réel'!$F440)</f>
        <v/>
      </c>
      <c r="G440" s="118" t="str">
        <f>IF('Dépenses rémunération au réel'!$G440="","",'Dépenses rémunération au réel'!$G440)</f>
        <v/>
      </c>
      <c r="H440" s="282" t="str">
        <f>IF('Dépenses rémunération au réel'!$H440="","",'Dépenses rémunération au réel'!$H440)</f>
        <v/>
      </c>
      <c r="I440" s="282" t="str">
        <f>IF('Dépenses rémunération au réel'!$I440="","",'Dépenses rémunération au réel'!$I440)</f>
        <v/>
      </c>
      <c r="J440" s="131" t="str">
        <f>IF('Dépenses rémunération au réel'!$J440="","",'Dépenses rémunération au réel'!$J440)</f>
        <v/>
      </c>
      <c r="K440" s="181" t="str">
        <f>IF('Dépenses rémunération au réel'!$K440="","",'Dépenses rémunération au réel'!$K440)</f>
        <v/>
      </c>
      <c r="L440" s="189" t="str">
        <f>IF('Dépenses rémunération au réel'!$L440="","",'Dépenses rémunération au réel'!$L440)</f>
        <v/>
      </c>
      <c r="M440" s="204" t="str">
        <f>IF('Dépenses rémunération au réel'!$M440=0,"",'Dépenses rémunération au réel'!$M440)</f>
        <v/>
      </c>
      <c r="N440" s="180"/>
      <c r="O440" s="323" t="str">
        <f t="shared" si="39"/>
        <v/>
      </c>
      <c r="P440" s="323" t="str">
        <f t="shared" si="40"/>
        <v/>
      </c>
      <c r="Q440" s="180"/>
      <c r="R440" s="325"/>
      <c r="S440" s="325"/>
      <c r="T440" s="132" t="str">
        <f t="shared" si="41"/>
        <v/>
      </c>
      <c r="U440" s="342"/>
      <c r="V440" s="182"/>
      <c r="W440" s="709" t="str">
        <f t="shared" si="37"/>
        <v/>
      </c>
      <c r="X440" s="198" t="str">
        <f t="shared" si="42"/>
        <v/>
      </c>
      <c r="Y440" s="710" t="str">
        <f>IF(AND(OR(N440="KO",M440&lt;&gt;""),OR(N440="",O440="",P440="")),Listes!$A$68,IF(AND(M440&lt;T440,V440=""),Listes!$A$70,IF(AND(M440&lt;&gt;"",T440&lt;M440,U440=""),Listes!$A$72,IF(AND(Z440="",OR(N440&lt;&gt;"",O440&lt;&gt;"",P440&lt;&gt;"",Q440&lt;&gt;"",R440&lt;&gt;"",S440&lt;&gt;"")),Listes!$A$73,""))))</f>
        <v/>
      </c>
      <c r="Z440" s="277"/>
      <c r="AA440" s="146">
        <f t="shared" si="38"/>
        <v>0</v>
      </c>
    </row>
    <row r="441" spans="1:27" ht="16.149999999999999" customHeight="1" x14ac:dyDescent="0.25">
      <c r="A441" s="121">
        <v>435</v>
      </c>
      <c r="B441" s="195" t="str">
        <f>IF('Dépenses rémunération au réel'!$B441="","",'Dépenses rémunération au réel'!$B441)</f>
        <v/>
      </c>
      <c r="C441" s="195" t="str">
        <f>IF('Dépenses rémunération au réel'!$C441="","",'Dépenses rémunération au réel'!$C441)</f>
        <v/>
      </c>
      <c r="D441" s="196" t="str">
        <f>IF('Dépenses rémunération au réel'!$D441="","",'Dépenses rémunération au réel'!$D441)</f>
        <v/>
      </c>
      <c r="E441" s="118" t="str">
        <f>IF('Dépenses rémunération au réel'!$E441="","",'Dépenses rémunération au réel'!$E441)</f>
        <v/>
      </c>
      <c r="F441" s="118" t="str">
        <f>IF('Dépenses rémunération au réel'!$F441="","",'Dépenses rémunération au réel'!$F441)</f>
        <v/>
      </c>
      <c r="G441" s="118" t="str">
        <f>IF('Dépenses rémunération au réel'!$G441="","",'Dépenses rémunération au réel'!$G441)</f>
        <v/>
      </c>
      <c r="H441" s="282" t="str">
        <f>IF('Dépenses rémunération au réel'!$H441="","",'Dépenses rémunération au réel'!$H441)</f>
        <v/>
      </c>
      <c r="I441" s="282" t="str">
        <f>IF('Dépenses rémunération au réel'!$I441="","",'Dépenses rémunération au réel'!$I441)</f>
        <v/>
      </c>
      <c r="J441" s="131" t="str">
        <f>IF('Dépenses rémunération au réel'!$J441="","",'Dépenses rémunération au réel'!$J441)</f>
        <v/>
      </c>
      <c r="K441" s="181" t="str">
        <f>IF('Dépenses rémunération au réel'!$K441="","",'Dépenses rémunération au réel'!$K441)</f>
        <v/>
      </c>
      <c r="L441" s="189" t="str">
        <f>IF('Dépenses rémunération au réel'!$L441="","",'Dépenses rémunération au réel'!$L441)</f>
        <v/>
      </c>
      <c r="M441" s="204" t="str">
        <f>IF('Dépenses rémunération au réel'!$M441=0,"",'Dépenses rémunération au réel'!$M441)</f>
        <v/>
      </c>
      <c r="N441" s="180"/>
      <c r="O441" s="323" t="str">
        <f t="shared" si="39"/>
        <v/>
      </c>
      <c r="P441" s="323" t="str">
        <f t="shared" si="40"/>
        <v/>
      </c>
      <c r="Q441" s="180"/>
      <c r="R441" s="325"/>
      <c r="S441" s="325"/>
      <c r="T441" s="132" t="str">
        <f t="shared" si="41"/>
        <v/>
      </c>
      <c r="U441" s="342"/>
      <c r="V441" s="182"/>
      <c r="W441" s="709" t="str">
        <f t="shared" si="37"/>
        <v/>
      </c>
      <c r="X441" s="198" t="str">
        <f t="shared" si="42"/>
        <v/>
      </c>
      <c r="Y441" s="710" t="str">
        <f>IF(AND(OR(N441="KO",M441&lt;&gt;""),OR(N441="",O441="",P441="")),Listes!$A$68,IF(AND(M441&lt;T441,V441=""),Listes!$A$70,IF(AND(M441&lt;&gt;"",T441&lt;M441,U441=""),Listes!$A$72,IF(AND(Z441="",OR(N441&lt;&gt;"",O441&lt;&gt;"",P441&lt;&gt;"",Q441&lt;&gt;"",R441&lt;&gt;"",S441&lt;&gt;"")),Listes!$A$73,""))))</f>
        <v/>
      </c>
      <c r="Z441" s="277"/>
      <c r="AA441" s="146">
        <f t="shared" si="38"/>
        <v>0</v>
      </c>
    </row>
    <row r="442" spans="1:27" ht="16.149999999999999" customHeight="1" x14ac:dyDescent="0.25">
      <c r="A442" s="121">
        <v>436</v>
      </c>
      <c r="B442" s="195" t="str">
        <f>IF('Dépenses rémunération au réel'!$B442="","",'Dépenses rémunération au réel'!$B442)</f>
        <v/>
      </c>
      <c r="C442" s="195" t="str">
        <f>IF('Dépenses rémunération au réel'!$C442="","",'Dépenses rémunération au réel'!$C442)</f>
        <v/>
      </c>
      <c r="D442" s="196" t="str">
        <f>IF('Dépenses rémunération au réel'!$D442="","",'Dépenses rémunération au réel'!$D442)</f>
        <v/>
      </c>
      <c r="E442" s="118" t="str">
        <f>IF('Dépenses rémunération au réel'!$E442="","",'Dépenses rémunération au réel'!$E442)</f>
        <v/>
      </c>
      <c r="F442" s="118" t="str">
        <f>IF('Dépenses rémunération au réel'!$F442="","",'Dépenses rémunération au réel'!$F442)</f>
        <v/>
      </c>
      <c r="G442" s="118" t="str">
        <f>IF('Dépenses rémunération au réel'!$G442="","",'Dépenses rémunération au réel'!$G442)</f>
        <v/>
      </c>
      <c r="H442" s="282" t="str">
        <f>IF('Dépenses rémunération au réel'!$H442="","",'Dépenses rémunération au réel'!$H442)</f>
        <v/>
      </c>
      <c r="I442" s="282" t="str">
        <f>IF('Dépenses rémunération au réel'!$I442="","",'Dépenses rémunération au réel'!$I442)</f>
        <v/>
      </c>
      <c r="J442" s="131" t="str">
        <f>IF('Dépenses rémunération au réel'!$J442="","",'Dépenses rémunération au réel'!$J442)</f>
        <v/>
      </c>
      <c r="K442" s="181" t="str">
        <f>IF('Dépenses rémunération au réel'!$K442="","",'Dépenses rémunération au réel'!$K442)</f>
        <v/>
      </c>
      <c r="L442" s="189" t="str">
        <f>IF('Dépenses rémunération au réel'!$L442="","",'Dépenses rémunération au réel'!$L442)</f>
        <v/>
      </c>
      <c r="M442" s="204" t="str">
        <f>IF('Dépenses rémunération au réel'!$M442=0,"",'Dépenses rémunération au réel'!$M442)</f>
        <v/>
      </c>
      <c r="N442" s="180"/>
      <c r="O442" s="323" t="str">
        <f t="shared" si="39"/>
        <v/>
      </c>
      <c r="P442" s="323" t="str">
        <f t="shared" si="40"/>
        <v/>
      </c>
      <c r="Q442" s="180"/>
      <c r="R442" s="325"/>
      <c r="S442" s="325"/>
      <c r="T442" s="132" t="str">
        <f t="shared" si="41"/>
        <v/>
      </c>
      <c r="U442" s="342"/>
      <c r="V442" s="182"/>
      <c r="W442" s="709" t="str">
        <f t="shared" si="37"/>
        <v/>
      </c>
      <c r="X442" s="198" t="str">
        <f t="shared" si="42"/>
        <v/>
      </c>
      <c r="Y442" s="710" t="str">
        <f>IF(AND(OR(N442="KO",M442&lt;&gt;""),OR(N442="",O442="",P442="")),Listes!$A$68,IF(AND(M442&lt;T442,V442=""),Listes!$A$70,IF(AND(M442&lt;&gt;"",T442&lt;M442,U442=""),Listes!$A$72,IF(AND(Z442="",OR(N442&lt;&gt;"",O442&lt;&gt;"",P442&lt;&gt;"",Q442&lt;&gt;"",R442&lt;&gt;"",S442&lt;&gt;"")),Listes!$A$73,""))))</f>
        <v/>
      </c>
      <c r="Z442" s="277"/>
      <c r="AA442" s="146">
        <f t="shared" si="38"/>
        <v>0</v>
      </c>
    </row>
    <row r="443" spans="1:27" ht="16.149999999999999" customHeight="1" x14ac:dyDescent="0.25">
      <c r="A443" s="121">
        <v>437</v>
      </c>
      <c r="B443" s="195" t="str">
        <f>IF('Dépenses rémunération au réel'!$B443="","",'Dépenses rémunération au réel'!$B443)</f>
        <v/>
      </c>
      <c r="C443" s="195" t="str">
        <f>IF('Dépenses rémunération au réel'!$C443="","",'Dépenses rémunération au réel'!$C443)</f>
        <v/>
      </c>
      <c r="D443" s="196" t="str">
        <f>IF('Dépenses rémunération au réel'!$D443="","",'Dépenses rémunération au réel'!$D443)</f>
        <v/>
      </c>
      <c r="E443" s="118" t="str">
        <f>IF('Dépenses rémunération au réel'!$E443="","",'Dépenses rémunération au réel'!$E443)</f>
        <v/>
      </c>
      <c r="F443" s="118" t="str">
        <f>IF('Dépenses rémunération au réel'!$F443="","",'Dépenses rémunération au réel'!$F443)</f>
        <v/>
      </c>
      <c r="G443" s="118" t="str">
        <f>IF('Dépenses rémunération au réel'!$G443="","",'Dépenses rémunération au réel'!$G443)</f>
        <v/>
      </c>
      <c r="H443" s="282" t="str">
        <f>IF('Dépenses rémunération au réel'!$H443="","",'Dépenses rémunération au réel'!$H443)</f>
        <v/>
      </c>
      <c r="I443" s="282" t="str">
        <f>IF('Dépenses rémunération au réel'!$I443="","",'Dépenses rémunération au réel'!$I443)</f>
        <v/>
      </c>
      <c r="J443" s="131" t="str">
        <f>IF('Dépenses rémunération au réel'!$J443="","",'Dépenses rémunération au réel'!$J443)</f>
        <v/>
      </c>
      <c r="K443" s="181" t="str">
        <f>IF('Dépenses rémunération au réel'!$K443="","",'Dépenses rémunération au réel'!$K443)</f>
        <v/>
      </c>
      <c r="L443" s="189" t="str">
        <f>IF('Dépenses rémunération au réel'!$L443="","",'Dépenses rémunération au réel'!$L443)</f>
        <v/>
      </c>
      <c r="M443" s="204" t="str">
        <f>IF('Dépenses rémunération au réel'!$M443=0,"",'Dépenses rémunération au réel'!$M443)</f>
        <v/>
      </c>
      <c r="N443" s="180"/>
      <c r="O443" s="323" t="str">
        <f t="shared" si="39"/>
        <v/>
      </c>
      <c r="P443" s="323" t="str">
        <f t="shared" si="40"/>
        <v/>
      </c>
      <c r="Q443" s="180"/>
      <c r="R443" s="325"/>
      <c r="S443" s="325"/>
      <c r="T443" s="132" t="str">
        <f t="shared" si="41"/>
        <v/>
      </c>
      <c r="U443" s="342"/>
      <c r="V443" s="182"/>
      <c r="W443" s="709" t="str">
        <f t="shared" si="37"/>
        <v/>
      </c>
      <c r="X443" s="198" t="str">
        <f t="shared" si="42"/>
        <v/>
      </c>
      <c r="Y443" s="710" t="str">
        <f>IF(AND(OR(N443="KO",M443&lt;&gt;""),OR(N443="",O443="",P443="")),Listes!$A$68,IF(AND(M443&lt;T443,V443=""),Listes!$A$70,IF(AND(M443&lt;&gt;"",T443&lt;M443,U443=""),Listes!$A$72,IF(AND(Z443="",OR(N443&lt;&gt;"",O443&lt;&gt;"",P443&lt;&gt;"",Q443&lt;&gt;"",R443&lt;&gt;"",S443&lt;&gt;"")),Listes!$A$73,""))))</f>
        <v/>
      </c>
      <c r="Z443" s="277"/>
      <c r="AA443" s="146">
        <f t="shared" si="38"/>
        <v>0</v>
      </c>
    </row>
    <row r="444" spans="1:27" ht="16.149999999999999" customHeight="1" x14ac:dyDescent="0.25">
      <c r="A444" s="121">
        <v>438</v>
      </c>
      <c r="B444" s="195" t="str">
        <f>IF('Dépenses rémunération au réel'!$B444="","",'Dépenses rémunération au réel'!$B444)</f>
        <v/>
      </c>
      <c r="C444" s="195" t="str">
        <f>IF('Dépenses rémunération au réel'!$C444="","",'Dépenses rémunération au réel'!$C444)</f>
        <v/>
      </c>
      <c r="D444" s="196" t="str">
        <f>IF('Dépenses rémunération au réel'!$D444="","",'Dépenses rémunération au réel'!$D444)</f>
        <v/>
      </c>
      <c r="E444" s="118" t="str">
        <f>IF('Dépenses rémunération au réel'!$E444="","",'Dépenses rémunération au réel'!$E444)</f>
        <v/>
      </c>
      <c r="F444" s="118" t="str">
        <f>IF('Dépenses rémunération au réel'!$F444="","",'Dépenses rémunération au réel'!$F444)</f>
        <v/>
      </c>
      <c r="G444" s="118" t="str">
        <f>IF('Dépenses rémunération au réel'!$G444="","",'Dépenses rémunération au réel'!$G444)</f>
        <v/>
      </c>
      <c r="H444" s="282" t="str">
        <f>IF('Dépenses rémunération au réel'!$H444="","",'Dépenses rémunération au réel'!$H444)</f>
        <v/>
      </c>
      <c r="I444" s="282" t="str">
        <f>IF('Dépenses rémunération au réel'!$I444="","",'Dépenses rémunération au réel'!$I444)</f>
        <v/>
      </c>
      <c r="J444" s="131" t="str">
        <f>IF('Dépenses rémunération au réel'!$J444="","",'Dépenses rémunération au réel'!$J444)</f>
        <v/>
      </c>
      <c r="K444" s="181" t="str">
        <f>IF('Dépenses rémunération au réel'!$K444="","",'Dépenses rémunération au réel'!$K444)</f>
        <v/>
      </c>
      <c r="L444" s="189" t="str">
        <f>IF('Dépenses rémunération au réel'!$L444="","",'Dépenses rémunération au réel'!$L444)</f>
        <v/>
      </c>
      <c r="M444" s="204" t="str">
        <f>IF('Dépenses rémunération au réel'!$M444=0,"",'Dépenses rémunération au réel'!$M444)</f>
        <v/>
      </c>
      <c r="N444" s="180"/>
      <c r="O444" s="323" t="str">
        <f t="shared" si="39"/>
        <v/>
      </c>
      <c r="P444" s="323" t="str">
        <f t="shared" si="40"/>
        <v/>
      </c>
      <c r="Q444" s="180"/>
      <c r="R444" s="325"/>
      <c r="S444" s="325"/>
      <c r="T444" s="132" t="str">
        <f t="shared" si="41"/>
        <v/>
      </c>
      <c r="U444" s="342"/>
      <c r="V444" s="182"/>
      <c r="W444" s="709" t="str">
        <f t="shared" si="37"/>
        <v/>
      </c>
      <c r="X444" s="198" t="str">
        <f t="shared" si="42"/>
        <v/>
      </c>
      <c r="Y444" s="710" t="str">
        <f>IF(AND(OR(N444="KO",M444&lt;&gt;""),OR(N444="",O444="",P444="")),Listes!$A$68,IF(AND(M444&lt;T444,V444=""),Listes!$A$70,IF(AND(M444&lt;&gt;"",T444&lt;M444,U444=""),Listes!$A$72,IF(AND(Z444="",OR(N444&lt;&gt;"",O444&lt;&gt;"",P444&lt;&gt;"",Q444&lt;&gt;"",R444&lt;&gt;"",S444&lt;&gt;"")),Listes!$A$73,""))))</f>
        <v/>
      </c>
      <c r="Z444" s="277"/>
      <c r="AA444" s="146">
        <f t="shared" si="38"/>
        <v>0</v>
      </c>
    </row>
    <row r="445" spans="1:27" ht="16.149999999999999" customHeight="1" x14ac:dyDescent="0.25">
      <c r="A445" s="121">
        <v>439</v>
      </c>
      <c r="B445" s="195" t="str">
        <f>IF('Dépenses rémunération au réel'!$B445="","",'Dépenses rémunération au réel'!$B445)</f>
        <v/>
      </c>
      <c r="C445" s="195" t="str">
        <f>IF('Dépenses rémunération au réel'!$C445="","",'Dépenses rémunération au réel'!$C445)</f>
        <v/>
      </c>
      <c r="D445" s="196" t="str">
        <f>IF('Dépenses rémunération au réel'!$D445="","",'Dépenses rémunération au réel'!$D445)</f>
        <v/>
      </c>
      <c r="E445" s="118" t="str">
        <f>IF('Dépenses rémunération au réel'!$E445="","",'Dépenses rémunération au réel'!$E445)</f>
        <v/>
      </c>
      <c r="F445" s="118" t="str">
        <f>IF('Dépenses rémunération au réel'!$F445="","",'Dépenses rémunération au réel'!$F445)</f>
        <v/>
      </c>
      <c r="G445" s="118" t="str">
        <f>IF('Dépenses rémunération au réel'!$G445="","",'Dépenses rémunération au réel'!$G445)</f>
        <v/>
      </c>
      <c r="H445" s="282" t="str">
        <f>IF('Dépenses rémunération au réel'!$H445="","",'Dépenses rémunération au réel'!$H445)</f>
        <v/>
      </c>
      <c r="I445" s="282" t="str">
        <f>IF('Dépenses rémunération au réel'!$I445="","",'Dépenses rémunération au réel'!$I445)</f>
        <v/>
      </c>
      <c r="J445" s="131" t="str">
        <f>IF('Dépenses rémunération au réel'!$J445="","",'Dépenses rémunération au réel'!$J445)</f>
        <v/>
      </c>
      <c r="K445" s="181" t="str">
        <f>IF('Dépenses rémunération au réel'!$K445="","",'Dépenses rémunération au réel'!$K445)</f>
        <v/>
      </c>
      <c r="L445" s="189" t="str">
        <f>IF('Dépenses rémunération au réel'!$L445="","",'Dépenses rémunération au réel'!$L445)</f>
        <v/>
      </c>
      <c r="M445" s="204" t="str">
        <f>IF('Dépenses rémunération au réel'!$M445=0,"",'Dépenses rémunération au réel'!$M445)</f>
        <v/>
      </c>
      <c r="N445" s="180"/>
      <c r="O445" s="323" t="str">
        <f t="shared" si="39"/>
        <v/>
      </c>
      <c r="P445" s="323" t="str">
        <f t="shared" si="40"/>
        <v/>
      </c>
      <c r="Q445" s="180"/>
      <c r="R445" s="325"/>
      <c r="S445" s="325"/>
      <c r="T445" s="132" t="str">
        <f t="shared" si="41"/>
        <v/>
      </c>
      <c r="U445" s="342"/>
      <c r="V445" s="182"/>
      <c r="W445" s="709" t="str">
        <f t="shared" si="37"/>
        <v/>
      </c>
      <c r="X445" s="198" t="str">
        <f t="shared" si="42"/>
        <v/>
      </c>
      <c r="Y445" s="710" t="str">
        <f>IF(AND(OR(N445="KO",M445&lt;&gt;""),OR(N445="",O445="",P445="")),Listes!$A$68,IF(AND(M445&lt;T445,V445=""),Listes!$A$70,IF(AND(M445&lt;&gt;"",T445&lt;M445,U445=""),Listes!$A$72,IF(AND(Z445="",OR(N445&lt;&gt;"",O445&lt;&gt;"",P445&lt;&gt;"",Q445&lt;&gt;"",R445&lt;&gt;"",S445&lt;&gt;"")),Listes!$A$73,""))))</f>
        <v/>
      </c>
      <c r="Z445" s="277"/>
      <c r="AA445" s="146">
        <f t="shared" si="38"/>
        <v>0</v>
      </c>
    </row>
    <row r="446" spans="1:27" ht="16.149999999999999" customHeight="1" x14ac:dyDescent="0.25">
      <c r="A446" s="121">
        <v>440</v>
      </c>
      <c r="B446" s="195" t="str">
        <f>IF('Dépenses rémunération au réel'!$B446="","",'Dépenses rémunération au réel'!$B446)</f>
        <v/>
      </c>
      <c r="C446" s="195" t="str">
        <f>IF('Dépenses rémunération au réel'!$C446="","",'Dépenses rémunération au réel'!$C446)</f>
        <v/>
      </c>
      <c r="D446" s="196" t="str">
        <f>IF('Dépenses rémunération au réel'!$D446="","",'Dépenses rémunération au réel'!$D446)</f>
        <v/>
      </c>
      <c r="E446" s="118" t="str">
        <f>IF('Dépenses rémunération au réel'!$E446="","",'Dépenses rémunération au réel'!$E446)</f>
        <v/>
      </c>
      <c r="F446" s="118" t="str">
        <f>IF('Dépenses rémunération au réel'!$F446="","",'Dépenses rémunération au réel'!$F446)</f>
        <v/>
      </c>
      <c r="G446" s="118" t="str">
        <f>IF('Dépenses rémunération au réel'!$G446="","",'Dépenses rémunération au réel'!$G446)</f>
        <v/>
      </c>
      <c r="H446" s="282" t="str">
        <f>IF('Dépenses rémunération au réel'!$H446="","",'Dépenses rémunération au réel'!$H446)</f>
        <v/>
      </c>
      <c r="I446" s="282" t="str">
        <f>IF('Dépenses rémunération au réel'!$I446="","",'Dépenses rémunération au réel'!$I446)</f>
        <v/>
      </c>
      <c r="J446" s="131" t="str">
        <f>IF('Dépenses rémunération au réel'!$J446="","",'Dépenses rémunération au réel'!$J446)</f>
        <v/>
      </c>
      <c r="K446" s="181" t="str">
        <f>IF('Dépenses rémunération au réel'!$K446="","",'Dépenses rémunération au réel'!$K446)</f>
        <v/>
      </c>
      <c r="L446" s="189" t="str">
        <f>IF('Dépenses rémunération au réel'!$L446="","",'Dépenses rémunération au réel'!$L446)</f>
        <v/>
      </c>
      <c r="M446" s="204" t="str">
        <f>IF('Dépenses rémunération au réel'!$M446=0,"",'Dépenses rémunération au réel'!$M446)</f>
        <v/>
      </c>
      <c r="N446" s="180"/>
      <c r="O446" s="323" t="str">
        <f t="shared" si="39"/>
        <v/>
      </c>
      <c r="P446" s="323" t="str">
        <f t="shared" si="40"/>
        <v/>
      </c>
      <c r="Q446" s="180"/>
      <c r="R446" s="325"/>
      <c r="S446" s="325"/>
      <c r="T446" s="132" t="str">
        <f t="shared" si="41"/>
        <v/>
      </c>
      <c r="U446" s="342"/>
      <c r="V446" s="182"/>
      <c r="W446" s="709" t="str">
        <f t="shared" si="37"/>
        <v/>
      </c>
      <c r="X446" s="198" t="str">
        <f t="shared" si="42"/>
        <v/>
      </c>
      <c r="Y446" s="710" t="str">
        <f>IF(AND(OR(N446="KO",M446&lt;&gt;""),OR(N446="",O446="",P446="")),Listes!$A$68,IF(AND(M446&lt;T446,V446=""),Listes!$A$70,IF(AND(M446&lt;&gt;"",T446&lt;M446,U446=""),Listes!$A$72,IF(AND(Z446="",OR(N446&lt;&gt;"",O446&lt;&gt;"",P446&lt;&gt;"",Q446&lt;&gt;"",R446&lt;&gt;"",S446&lt;&gt;"")),Listes!$A$73,""))))</f>
        <v/>
      </c>
      <c r="Z446" s="277"/>
      <c r="AA446" s="146">
        <f t="shared" si="38"/>
        <v>0</v>
      </c>
    </row>
    <row r="447" spans="1:27" ht="16.149999999999999" customHeight="1" x14ac:dyDescent="0.25">
      <c r="A447" s="121">
        <v>441</v>
      </c>
      <c r="B447" s="195" t="str">
        <f>IF('Dépenses rémunération au réel'!$B447="","",'Dépenses rémunération au réel'!$B447)</f>
        <v/>
      </c>
      <c r="C447" s="195" t="str">
        <f>IF('Dépenses rémunération au réel'!$C447="","",'Dépenses rémunération au réel'!$C447)</f>
        <v/>
      </c>
      <c r="D447" s="196" t="str">
        <f>IF('Dépenses rémunération au réel'!$D447="","",'Dépenses rémunération au réel'!$D447)</f>
        <v/>
      </c>
      <c r="E447" s="118" t="str">
        <f>IF('Dépenses rémunération au réel'!$E447="","",'Dépenses rémunération au réel'!$E447)</f>
        <v/>
      </c>
      <c r="F447" s="118" t="str">
        <f>IF('Dépenses rémunération au réel'!$F447="","",'Dépenses rémunération au réel'!$F447)</f>
        <v/>
      </c>
      <c r="G447" s="118" t="str">
        <f>IF('Dépenses rémunération au réel'!$G447="","",'Dépenses rémunération au réel'!$G447)</f>
        <v/>
      </c>
      <c r="H447" s="282" t="str">
        <f>IF('Dépenses rémunération au réel'!$H447="","",'Dépenses rémunération au réel'!$H447)</f>
        <v/>
      </c>
      <c r="I447" s="282" t="str">
        <f>IF('Dépenses rémunération au réel'!$I447="","",'Dépenses rémunération au réel'!$I447)</f>
        <v/>
      </c>
      <c r="J447" s="131" t="str">
        <f>IF('Dépenses rémunération au réel'!$J447="","",'Dépenses rémunération au réel'!$J447)</f>
        <v/>
      </c>
      <c r="K447" s="181" t="str">
        <f>IF('Dépenses rémunération au réel'!$K447="","",'Dépenses rémunération au réel'!$K447)</f>
        <v/>
      </c>
      <c r="L447" s="189" t="str">
        <f>IF('Dépenses rémunération au réel'!$L447="","",'Dépenses rémunération au réel'!$L447)</f>
        <v/>
      </c>
      <c r="M447" s="204" t="str">
        <f>IF('Dépenses rémunération au réel'!$M447=0,"",'Dépenses rémunération au réel'!$M447)</f>
        <v/>
      </c>
      <c r="N447" s="180"/>
      <c r="O447" s="323" t="str">
        <f t="shared" si="39"/>
        <v/>
      </c>
      <c r="P447" s="323" t="str">
        <f t="shared" si="40"/>
        <v/>
      </c>
      <c r="Q447" s="180"/>
      <c r="R447" s="325"/>
      <c r="S447" s="325"/>
      <c r="T447" s="132" t="str">
        <f t="shared" si="41"/>
        <v/>
      </c>
      <c r="U447" s="342"/>
      <c r="V447" s="182"/>
      <c r="W447" s="709" t="str">
        <f t="shared" si="37"/>
        <v/>
      </c>
      <c r="X447" s="198" t="str">
        <f t="shared" si="42"/>
        <v/>
      </c>
      <c r="Y447" s="710" t="str">
        <f>IF(AND(OR(N447="KO",M447&lt;&gt;""),OR(N447="",O447="",P447="")),Listes!$A$68,IF(AND(M447&lt;T447,V447=""),Listes!$A$70,IF(AND(M447&lt;&gt;"",T447&lt;M447,U447=""),Listes!$A$72,IF(AND(Z447="",OR(N447&lt;&gt;"",O447&lt;&gt;"",P447&lt;&gt;"",Q447&lt;&gt;"",R447&lt;&gt;"",S447&lt;&gt;"")),Listes!$A$73,""))))</f>
        <v/>
      </c>
      <c r="Z447" s="277"/>
      <c r="AA447" s="146">
        <f t="shared" si="38"/>
        <v>0</v>
      </c>
    </row>
    <row r="448" spans="1:27" ht="16.149999999999999" customHeight="1" x14ac:dyDescent="0.25">
      <c r="A448" s="121">
        <v>442</v>
      </c>
      <c r="B448" s="195" t="str">
        <f>IF('Dépenses rémunération au réel'!$B448="","",'Dépenses rémunération au réel'!$B448)</f>
        <v/>
      </c>
      <c r="C448" s="195" t="str">
        <f>IF('Dépenses rémunération au réel'!$C448="","",'Dépenses rémunération au réel'!$C448)</f>
        <v/>
      </c>
      <c r="D448" s="196" t="str">
        <f>IF('Dépenses rémunération au réel'!$D448="","",'Dépenses rémunération au réel'!$D448)</f>
        <v/>
      </c>
      <c r="E448" s="118" t="str">
        <f>IF('Dépenses rémunération au réel'!$E448="","",'Dépenses rémunération au réel'!$E448)</f>
        <v/>
      </c>
      <c r="F448" s="118" t="str">
        <f>IF('Dépenses rémunération au réel'!$F448="","",'Dépenses rémunération au réel'!$F448)</f>
        <v/>
      </c>
      <c r="G448" s="118" t="str">
        <f>IF('Dépenses rémunération au réel'!$G448="","",'Dépenses rémunération au réel'!$G448)</f>
        <v/>
      </c>
      <c r="H448" s="282" t="str">
        <f>IF('Dépenses rémunération au réel'!$H448="","",'Dépenses rémunération au réel'!$H448)</f>
        <v/>
      </c>
      <c r="I448" s="282" t="str">
        <f>IF('Dépenses rémunération au réel'!$I448="","",'Dépenses rémunération au réel'!$I448)</f>
        <v/>
      </c>
      <c r="J448" s="131" t="str">
        <f>IF('Dépenses rémunération au réel'!$J448="","",'Dépenses rémunération au réel'!$J448)</f>
        <v/>
      </c>
      <c r="K448" s="181" t="str">
        <f>IF('Dépenses rémunération au réel'!$K448="","",'Dépenses rémunération au réel'!$K448)</f>
        <v/>
      </c>
      <c r="L448" s="189" t="str">
        <f>IF('Dépenses rémunération au réel'!$L448="","",'Dépenses rémunération au réel'!$L448)</f>
        <v/>
      </c>
      <c r="M448" s="204" t="str">
        <f>IF('Dépenses rémunération au réel'!$M448=0,"",'Dépenses rémunération au réel'!$M448)</f>
        <v/>
      </c>
      <c r="N448" s="180"/>
      <c r="O448" s="323" t="str">
        <f t="shared" si="39"/>
        <v/>
      </c>
      <c r="P448" s="323" t="str">
        <f t="shared" si="40"/>
        <v/>
      </c>
      <c r="Q448" s="180"/>
      <c r="R448" s="325"/>
      <c r="S448" s="325"/>
      <c r="T448" s="132" t="str">
        <f t="shared" si="41"/>
        <v/>
      </c>
      <c r="U448" s="342"/>
      <c r="V448" s="182"/>
      <c r="W448" s="709" t="str">
        <f t="shared" si="37"/>
        <v/>
      </c>
      <c r="X448" s="198" t="str">
        <f t="shared" si="42"/>
        <v/>
      </c>
      <c r="Y448" s="710" t="str">
        <f>IF(AND(OR(N448="KO",M448&lt;&gt;""),OR(N448="",O448="",P448="")),Listes!$A$68,IF(AND(M448&lt;T448,V448=""),Listes!$A$70,IF(AND(M448&lt;&gt;"",T448&lt;M448,U448=""),Listes!$A$72,IF(AND(Z448="",OR(N448&lt;&gt;"",O448&lt;&gt;"",P448&lt;&gt;"",Q448&lt;&gt;"",R448&lt;&gt;"",S448&lt;&gt;"")),Listes!$A$73,""))))</f>
        <v/>
      </c>
      <c r="Z448" s="277"/>
      <c r="AA448" s="146">
        <f t="shared" si="38"/>
        <v>0</v>
      </c>
    </row>
    <row r="449" spans="1:34" ht="16.149999999999999" customHeight="1" x14ac:dyDescent="0.25">
      <c r="A449" s="121">
        <v>443</v>
      </c>
      <c r="B449" s="195" t="str">
        <f>IF('Dépenses rémunération au réel'!$B449="","",'Dépenses rémunération au réel'!$B449)</f>
        <v/>
      </c>
      <c r="C449" s="195" t="str">
        <f>IF('Dépenses rémunération au réel'!$C449="","",'Dépenses rémunération au réel'!$C449)</f>
        <v/>
      </c>
      <c r="D449" s="196" t="str">
        <f>IF('Dépenses rémunération au réel'!$D449="","",'Dépenses rémunération au réel'!$D449)</f>
        <v/>
      </c>
      <c r="E449" s="118" t="str">
        <f>IF('Dépenses rémunération au réel'!$E449="","",'Dépenses rémunération au réel'!$E449)</f>
        <v/>
      </c>
      <c r="F449" s="118" t="str">
        <f>IF('Dépenses rémunération au réel'!$F449="","",'Dépenses rémunération au réel'!$F449)</f>
        <v/>
      </c>
      <c r="G449" s="118" t="str">
        <f>IF('Dépenses rémunération au réel'!$G449="","",'Dépenses rémunération au réel'!$G449)</f>
        <v/>
      </c>
      <c r="H449" s="282" t="str">
        <f>IF('Dépenses rémunération au réel'!$H449="","",'Dépenses rémunération au réel'!$H449)</f>
        <v/>
      </c>
      <c r="I449" s="282" t="str">
        <f>IF('Dépenses rémunération au réel'!$I449="","",'Dépenses rémunération au réel'!$I449)</f>
        <v/>
      </c>
      <c r="J449" s="131" t="str">
        <f>IF('Dépenses rémunération au réel'!$J449="","",'Dépenses rémunération au réel'!$J449)</f>
        <v/>
      </c>
      <c r="K449" s="181" t="str">
        <f>IF('Dépenses rémunération au réel'!$K449="","",'Dépenses rémunération au réel'!$K449)</f>
        <v/>
      </c>
      <c r="L449" s="189" t="str">
        <f>IF('Dépenses rémunération au réel'!$L449="","",'Dépenses rémunération au réel'!$L449)</f>
        <v/>
      </c>
      <c r="M449" s="204" t="str">
        <f>IF('Dépenses rémunération au réel'!$M449=0,"",'Dépenses rémunération au réel'!$M449)</f>
        <v/>
      </c>
      <c r="N449" s="180"/>
      <c r="O449" s="323" t="str">
        <f t="shared" si="39"/>
        <v/>
      </c>
      <c r="P449" s="323" t="str">
        <f t="shared" si="40"/>
        <v/>
      </c>
      <c r="Q449" s="180"/>
      <c r="R449" s="325"/>
      <c r="S449" s="325"/>
      <c r="T449" s="132" t="str">
        <f t="shared" si="41"/>
        <v/>
      </c>
      <c r="U449" s="342"/>
      <c r="V449" s="182"/>
      <c r="W449" s="709" t="str">
        <f t="shared" si="37"/>
        <v/>
      </c>
      <c r="X449" s="198" t="str">
        <f t="shared" si="42"/>
        <v/>
      </c>
      <c r="Y449" s="710" t="str">
        <f>IF(AND(OR(N449="KO",M449&lt;&gt;""),OR(N449="",O449="",P449="")),Listes!$A$68,IF(AND(M449&lt;T449,V449=""),Listes!$A$70,IF(AND(M449&lt;&gt;"",T449&lt;M449,U449=""),Listes!$A$72,IF(AND(Z449="",OR(N449&lt;&gt;"",O449&lt;&gt;"",P449&lt;&gt;"",Q449&lt;&gt;"",R449&lt;&gt;"",S449&lt;&gt;"")),Listes!$A$73,""))))</f>
        <v/>
      </c>
      <c r="Z449" s="277"/>
      <c r="AA449" s="146">
        <f t="shared" si="38"/>
        <v>0</v>
      </c>
    </row>
    <row r="450" spans="1:34" ht="16.149999999999999" customHeight="1" x14ac:dyDescent="0.25">
      <c r="A450" s="121">
        <v>444</v>
      </c>
      <c r="B450" s="195" t="str">
        <f>IF('Dépenses rémunération au réel'!$B450="","",'Dépenses rémunération au réel'!$B450)</f>
        <v/>
      </c>
      <c r="C450" s="195" t="str">
        <f>IF('Dépenses rémunération au réel'!$C450="","",'Dépenses rémunération au réel'!$C450)</f>
        <v/>
      </c>
      <c r="D450" s="196" t="str">
        <f>IF('Dépenses rémunération au réel'!$D450="","",'Dépenses rémunération au réel'!$D450)</f>
        <v/>
      </c>
      <c r="E450" s="118" t="str">
        <f>IF('Dépenses rémunération au réel'!$E450="","",'Dépenses rémunération au réel'!$E450)</f>
        <v/>
      </c>
      <c r="F450" s="118" t="str">
        <f>IF('Dépenses rémunération au réel'!$F450="","",'Dépenses rémunération au réel'!$F450)</f>
        <v/>
      </c>
      <c r="G450" s="118" t="str">
        <f>IF('Dépenses rémunération au réel'!$G450="","",'Dépenses rémunération au réel'!$G450)</f>
        <v/>
      </c>
      <c r="H450" s="282" t="str">
        <f>IF('Dépenses rémunération au réel'!$H450="","",'Dépenses rémunération au réel'!$H450)</f>
        <v/>
      </c>
      <c r="I450" s="282" t="str">
        <f>IF('Dépenses rémunération au réel'!$I450="","",'Dépenses rémunération au réel'!$I450)</f>
        <v/>
      </c>
      <c r="J450" s="131" t="str">
        <f>IF('Dépenses rémunération au réel'!$J450="","",'Dépenses rémunération au réel'!$J450)</f>
        <v/>
      </c>
      <c r="K450" s="181" t="str">
        <f>IF('Dépenses rémunération au réel'!$K450="","",'Dépenses rémunération au réel'!$K450)</f>
        <v/>
      </c>
      <c r="L450" s="189" t="str">
        <f>IF('Dépenses rémunération au réel'!$L450="","",'Dépenses rémunération au réel'!$L450)</f>
        <v/>
      </c>
      <c r="M450" s="204" t="str">
        <f>IF('Dépenses rémunération au réel'!$M450=0,"",'Dépenses rémunération au réel'!$M450)</f>
        <v/>
      </c>
      <c r="N450" s="180"/>
      <c r="O450" s="323" t="str">
        <f t="shared" si="39"/>
        <v/>
      </c>
      <c r="P450" s="323" t="str">
        <f t="shared" si="40"/>
        <v/>
      </c>
      <c r="Q450" s="180"/>
      <c r="R450" s="325"/>
      <c r="S450" s="325"/>
      <c r="T450" s="132" t="str">
        <f t="shared" si="41"/>
        <v/>
      </c>
      <c r="U450" s="342"/>
      <c r="V450" s="182"/>
      <c r="W450" s="709" t="str">
        <f t="shared" si="37"/>
        <v/>
      </c>
      <c r="X450" s="198" t="str">
        <f t="shared" si="42"/>
        <v/>
      </c>
      <c r="Y450" s="710" t="str">
        <f>IF(AND(OR(N450="KO",M450&lt;&gt;""),OR(N450="",O450="",P450="")),Listes!$A$68,IF(AND(M450&lt;T450,V450=""),Listes!$A$70,IF(AND(M450&lt;&gt;"",T450&lt;M450,U450=""),Listes!$A$72,IF(AND(Z450="",OR(N450&lt;&gt;"",O450&lt;&gt;"",P450&lt;&gt;"",Q450&lt;&gt;"",R450&lt;&gt;"",S450&lt;&gt;"")),Listes!$A$73,""))))</f>
        <v/>
      </c>
      <c r="Z450" s="277"/>
      <c r="AA450" s="146">
        <f t="shared" si="38"/>
        <v>0</v>
      </c>
    </row>
    <row r="451" spans="1:34" ht="16.149999999999999" customHeight="1" x14ac:dyDescent="0.25">
      <c r="A451" s="121">
        <v>445</v>
      </c>
      <c r="B451" s="195" t="str">
        <f>IF('Dépenses rémunération au réel'!$B451="","",'Dépenses rémunération au réel'!$B451)</f>
        <v/>
      </c>
      <c r="C451" s="195" t="str">
        <f>IF('Dépenses rémunération au réel'!$C451="","",'Dépenses rémunération au réel'!$C451)</f>
        <v/>
      </c>
      <c r="D451" s="196" t="str">
        <f>IF('Dépenses rémunération au réel'!$D451="","",'Dépenses rémunération au réel'!$D451)</f>
        <v/>
      </c>
      <c r="E451" s="118" t="str">
        <f>IF('Dépenses rémunération au réel'!$E451="","",'Dépenses rémunération au réel'!$E451)</f>
        <v/>
      </c>
      <c r="F451" s="118" t="str">
        <f>IF('Dépenses rémunération au réel'!$F451="","",'Dépenses rémunération au réel'!$F451)</f>
        <v/>
      </c>
      <c r="G451" s="118" t="str">
        <f>IF('Dépenses rémunération au réel'!$G451="","",'Dépenses rémunération au réel'!$G451)</f>
        <v/>
      </c>
      <c r="H451" s="282" t="str">
        <f>IF('Dépenses rémunération au réel'!$H451="","",'Dépenses rémunération au réel'!$H451)</f>
        <v/>
      </c>
      <c r="I451" s="282" t="str">
        <f>IF('Dépenses rémunération au réel'!$I451="","",'Dépenses rémunération au réel'!$I451)</f>
        <v/>
      </c>
      <c r="J451" s="131" t="str">
        <f>IF('Dépenses rémunération au réel'!$J451="","",'Dépenses rémunération au réel'!$J451)</f>
        <v/>
      </c>
      <c r="K451" s="181" t="str">
        <f>IF('Dépenses rémunération au réel'!$K451="","",'Dépenses rémunération au réel'!$K451)</f>
        <v/>
      </c>
      <c r="L451" s="189" t="str">
        <f>IF('Dépenses rémunération au réel'!$L451="","",'Dépenses rémunération au réel'!$L451)</f>
        <v/>
      </c>
      <c r="M451" s="204" t="str">
        <f>IF('Dépenses rémunération au réel'!$M451=0,"",'Dépenses rémunération au réel'!$M451)</f>
        <v/>
      </c>
      <c r="N451" s="180"/>
      <c r="O451" s="323" t="str">
        <f t="shared" si="39"/>
        <v/>
      </c>
      <c r="P451" s="323" t="str">
        <f t="shared" si="40"/>
        <v/>
      </c>
      <c r="Q451" s="180"/>
      <c r="R451" s="325"/>
      <c r="S451" s="325"/>
      <c r="T451" s="132" t="str">
        <f t="shared" si="41"/>
        <v/>
      </c>
      <c r="U451" s="342"/>
      <c r="V451" s="182"/>
      <c r="W451" s="709" t="str">
        <f t="shared" si="37"/>
        <v/>
      </c>
      <c r="X451" s="198" t="str">
        <f t="shared" si="42"/>
        <v/>
      </c>
      <c r="Y451" s="710" t="str">
        <f>IF(AND(OR(N451="KO",M451&lt;&gt;""),OR(N451="",O451="",P451="")),Listes!$A$68,IF(AND(M451&lt;T451,V451=""),Listes!$A$70,IF(AND(M451&lt;&gt;"",T451&lt;M451,U451=""),Listes!$A$72,IF(AND(Z451="",OR(N451&lt;&gt;"",O451&lt;&gt;"",P451&lt;&gt;"",Q451&lt;&gt;"",R451&lt;&gt;"",S451&lt;&gt;"")),Listes!$A$73,""))))</f>
        <v/>
      </c>
      <c r="Z451" s="277"/>
      <c r="AA451" s="146">
        <f t="shared" si="38"/>
        <v>0</v>
      </c>
    </row>
    <row r="452" spans="1:34" ht="16.149999999999999" customHeight="1" x14ac:dyDescent="0.25">
      <c r="A452" s="121">
        <v>446</v>
      </c>
      <c r="B452" s="195" t="str">
        <f>IF('Dépenses rémunération au réel'!$B452="","",'Dépenses rémunération au réel'!$B452)</f>
        <v/>
      </c>
      <c r="C452" s="195" t="str">
        <f>IF('Dépenses rémunération au réel'!$C452="","",'Dépenses rémunération au réel'!$C452)</f>
        <v/>
      </c>
      <c r="D452" s="196" t="str">
        <f>IF('Dépenses rémunération au réel'!$D452="","",'Dépenses rémunération au réel'!$D452)</f>
        <v/>
      </c>
      <c r="E452" s="118" t="str">
        <f>IF('Dépenses rémunération au réel'!$E452="","",'Dépenses rémunération au réel'!$E452)</f>
        <v/>
      </c>
      <c r="F452" s="118" t="str">
        <f>IF('Dépenses rémunération au réel'!$F452="","",'Dépenses rémunération au réel'!$F452)</f>
        <v/>
      </c>
      <c r="G452" s="118" t="str">
        <f>IF('Dépenses rémunération au réel'!$G452="","",'Dépenses rémunération au réel'!$G452)</f>
        <v/>
      </c>
      <c r="H452" s="282" t="str">
        <f>IF('Dépenses rémunération au réel'!$H452="","",'Dépenses rémunération au réel'!$H452)</f>
        <v/>
      </c>
      <c r="I452" s="282" t="str">
        <f>IF('Dépenses rémunération au réel'!$I452="","",'Dépenses rémunération au réel'!$I452)</f>
        <v/>
      </c>
      <c r="J452" s="131" t="str">
        <f>IF('Dépenses rémunération au réel'!$J452="","",'Dépenses rémunération au réel'!$J452)</f>
        <v/>
      </c>
      <c r="K452" s="181" t="str">
        <f>IF('Dépenses rémunération au réel'!$K452="","",'Dépenses rémunération au réel'!$K452)</f>
        <v/>
      </c>
      <c r="L452" s="189" t="str">
        <f>IF('Dépenses rémunération au réel'!$L452="","",'Dépenses rémunération au réel'!$L452)</f>
        <v/>
      </c>
      <c r="M452" s="204" t="str">
        <f>IF('Dépenses rémunération au réel'!$M452=0,"",'Dépenses rémunération au réel'!$M452)</f>
        <v/>
      </c>
      <c r="N452" s="180"/>
      <c r="O452" s="323" t="str">
        <f t="shared" si="39"/>
        <v/>
      </c>
      <c r="P452" s="323" t="str">
        <f t="shared" si="40"/>
        <v/>
      </c>
      <c r="Q452" s="180"/>
      <c r="R452" s="325"/>
      <c r="S452" s="325"/>
      <c r="T452" s="132" t="str">
        <f t="shared" si="41"/>
        <v/>
      </c>
      <c r="U452" s="342"/>
      <c r="V452" s="182"/>
      <c r="W452" s="709" t="str">
        <f t="shared" si="37"/>
        <v/>
      </c>
      <c r="X452" s="198" t="str">
        <f t="shared" si="42"/>
        <v/>
      </c>
      <c r="Y452" s="710" t="str">
        <f>IF(AND(OR(N452="KO",M452&lt;&gt;""),OR(N452="",O452="",P452="")),Listes!$A$68,IF(AND(M452&lt;T452,V452=""),Listes!$A$70,IF(AND(M452&lt;&gt;"",T452&lt;M452,U452=""),Listes!$A$72,IF(AND(Z452="",OR(N452&lt;&gt;"",O452&lt;&gt;"",P452&lt;&gt;"",Q452&lt;&gt;"",R452&lt;&gt;"",S452&lt;&gt;"")),Listes!$A$73,""))))</f>
        <v/>
      </c>
      <c r="Z452" s="277"/>
      <c r="AA452" s="146">
        <f t="shared" si="38"/>
        <v>0</v>
      </c>
    </row>
    <row r="453" spans="1:34" ht="16.149999999999999" customHeight="1" x14ac:dyDescent="0.25">
      <c r="A453" s="121">
        <v>447</v>
      </c>
      <c r="B453" s="195" t="str">
        <f>IF('Dépenses rémunération au réel'!$B453="","",'Dépenses rémunération au réel'!$B453)</f>
        <v/>
      </c>
      <c r="C453" s="195" t="str">
        <f>IF('Dépenses rémunération au réel'!$C453="","",'Dépenses rémunération au réel'!$C453)</f>
        <v/>
      </c>
      <c r="D453" s="196" t="str">
        <f>IF('Dépenses rémunération au réel'!$D453="","",'Dépenses rémunération au réel'!$D453)</f>
        <v/>
      </c>
      <c r="E453" s="118" t="str">
        <f>IF('Dépenses rémunération au réel'!$E453="","",'Dépenses rémunération au réel'!$E453)</f>
        <v/>
      </c>
      <c r="F453" s="118" t="str">
        <f>IF('Dépenses rémunération au réel'!$F453="","",'Dépenses rémunération au réel'!$F453)</f>
        <v/>
      </c>
      <c r="G453" s="118" t="str">
        <f>IF('Dépenses rémunération au réel'!$G453="","",'Dépenses rémunération au réel'!$G453)</f>
        <v/>
      </c>
      <c r="H453" s="282" t="str">
        <f>IF('Dépenses rémunération au réel'!$H453="","",'Dépenses rémunération au réel'!$H453)</f>
        <v/>
      </c>
      <c r="I453" s="282" t="str">
        <f>IF('Dépenses rémunération au réel'!$I453="","",'Dépenses rémunération au réel'!$I453)</f>
        <v/>
      </c>
      <c r="J453" s="131" t="str">
        <f>IF('Dépenses rémunération au réel'!$J453="","",'Dépenses rémunération au réel'!$J453)</f>
        <v/>
      </c>
      <c r="K453" s="181" t="str">
        <f>IF('Dépenses rémunération au réel'!$K453="","",'Dépenses rémunération au réel'!$K453)</f>
        <v/>
      </c>
      <c r="L453" s="189" t="str">
        <f>IF('Dépenses rémunération au réel'!$L453="","",'Dépenses rémunération au réel'!$L453)</f>
        <v/>
      </c>
      <c r="M453" s="204" t="str">
        <f>IF('Dépenses rémunération au réel'!$M453=0,"",'Dépenses rémunération au réel'!$M453)</f>
        <v/>
      </c>
      <c r="N453" s="180"/>
      <c r="O453" s="323" t="str">
        <f t="shared" si="39"/>
        <v/>
      </c>
      <c r="P453" s="323" t="str">
        <f t="shared" si="40"/>
        <v/>
      </c>
      <c r="Q453" s="180"/>
      <c r="R453" s="325"/>
      <c r="S453" s="325"/>
      <c r="T453" s="132" t="str">
        <f t="shared" si="41"/>
        <v/>
      </c>
      <c r="U453" s="342"/>
      <c r="V453" s="182"/>
      <c r="W453" s="709" t="str">
        <f t="shared" si="37"/>
        <v/>
      </c>
      <c r="X453" s="198" t="str">
        <f t="shared" si="42"/>
        <v/>
      </c>
      <c r="Y453" s="710" t="str">
        <f>IF(AND(OR(N453="KO",M453&lt;&gt;""),OR(N453="",O453="",P453="")),Listes!$A$68,IF(AND(M453&lt;T453,V453=""),Listes!$A$70,IF(AND(M453&lt;&gt;"",T453&lt;M453,U453=""),Listes!$A$72,IF(AND(Z453="",OR(N453&lt;&gt;"",O453&lt;&gt;"",P453&lt;&gt;"",Q453&lt;&gt;"",R453&lt;&gt;"",S453&lt;&gt;"")),Listes!$A$73,""))))</f>
        <v/>
      </c>
      <c r="Z453" s="277"/>
      <c r="AA453" s="146">
        <f t="shared" si="38"/>
        <v>0</v>
      </c>
    </row>
    <row r="454" spans="1:34" ht="16.149999999999999" customHeight="1" x14ac:dyDescent="0.25">
      <c r="A454" s="121">
        <v>448</v>
      </c>
      <c r="B454" s="195" t="str">
        <f>IF('Dépenses rémunération au réel'!$B454="","",'Dépenses rémunération au réel'!$B454)</f>
        <v/>
      </c>
      <c r="C454" s="195" t="str">
        <f>IF('Dépenses rémunération au réel'!$C454="","",'Dépenses rémunération au réel'!$C454)</f>
        <v/>
      </c>
      <c r="D454" s="196" t="str">
        <f>IF('Dépenses rémunération au réel'!$D454="","",'Dépenses rémunération au réel'!$D454)</f>
        <v/>
      </c>
      <c r="E454" s="118" t="str">
        <f>IF('Dépenses rémunération au réel'!$E454="","",'Dépenses rémunération au réel'!$E454)</f>
        <v/>
      </c>
      <c r="F454" s="118" t="str">
        <f>IF('Dépenses rémunération au réel'!$F454="","",'Dépenses rémunération au réel'!$F454)</f>
        <v/>
      </c>
      <c r="G454" s="118" t="str">
        <f>IF('Dépenses rémunération au réel'!$G454="","",'Dépenses rémunération au réel'!$G454)</f>
        <v/>
      </c>
      <c r="H454" s="282" t="str">
        <f>IF('Dépenses rémunération au réel'!$H454="","",'Dépenses rémunération au réel'!$H454)</f>
        <v/>
      </c>
      <c r="I454" s="282" t="str">
        <f>IF('Dépenses rémunération au réel'!$I454="","",'Dépenses rémunération au réel'!$I454)</f>
        <v/>
      </c>
      <c r="J454" s="131" t="str">
        <f>IF('Dépenses rémunération au réel'!$J454="","",'Dépenses rémunération au réel'!$J454)</f>
        <v/>
      </c>
      <c r="K454" s="181" t="str">
        <f>IF('Dépenses rémunération au réel'!$K454="","",'Dépenses rémunération au réel'!$K454)</f>
        <v/>
      </c>
      <c r="L454" s="189" t="str">
        <f>IF('Dépenses rémunération au réel'!$L454="","",'Dépenses rémunération au réel'!$L454)</f>
        <v/>
      </c>
      <c r="M454" s="204" t="str">
        <f>IF('Dépenses rémunération au réel'!$M454=0,"",'Dépenses rémunération au réel'!$M454)</f>
        <v/>
      </c>
      <c r="N454" s="180"/>
      <c r="O454" s="323" t="str">
        <f t="shared" si="39"/>
        <v/>
      </c>
      <c r="P454" s="323" t="str">
        <f t="shared" si="40"/>
        <v/>
      </c>
      <c r="Q454" s="180"/>
      <c r="R454" s="325"/>
      <c r="S454" s="325"/>
      <c r="T454" s="132" t="str">
        <f t="shared" si="41"/>
        <v/>
      </c>
      <c r="U454" s="342"/>
      <c r="V454" s="182"/>
      <c r="W454" s="709" t="str">
        <f t="shared" si="37"/>
        <v/>
      </c>
      <c r="X454" s="198" t="str">
        <f t="shared" si="42"/>
        <v/>
      </c>
      <c r="Y454" s="710" t="str">
        <f>IF(AND(OR(N454="KO",M454&lt;&gt;""),OR(N454="",O454="",P454="")),Listes!$A$68,IF(AND(M454&lt;T454,V454=""),Listes!$A$70,IF(AND(M454&lt;&gt;"",T454&lt;M454,U454=""),Listes!$A$72,IF(AND(Z454="",OR(N454&lt;&gt;"",O454&lt;&gt;"",P454&lt;&gt;"",Q454&lt;&gt;"",R454&lt;&gt;"",S454&lt;&gt;"")),Listes!$A$73,""))))</f>
        <v/>
      </c>
      <c r="Z454" s="277"/>
      <c r="AA454" s="146">
        <f t="shared" si="38"/>
        <v>0</v>
      </c>
    </row>
    <row r="455" spans="1:34" ht="16.149999999999999" customHeight="1" x14ac:dyDescent="0.25">
      <c r="A455" s="121">
        <v>449</v>
      </c>
      <c r="B455" s="195" t="str">
        <f>IF('Dépenses rémunération au réel'!$B455="","",'Dépenses rémunération au réel'!$B455)</f>
        <v/>
      </c>
      <c r="C455" s="195" t="str">
        <f>IF('Dépenses rémunération au réel'!$C455="","",'Dépenses rémunération au réel'!$C455)</f>
        <v/>
      </c>
      <c r="D455" s="196" t="str">
        <f>IF('Dépenses rémunération au réel'!$D455="","",'Dépenses rémunération au réel'!$D455)</f>
        <v/>
      </c>
      <c r="E455" s="118" t="str">
        <f>IF('Dépenses rémunération au réel'!$E455="","",'Dépenses rémunération au réel'!$E455)</f>
        <v/>
      </c>
      <c r="F455" s="118" t="str">
        <f>IF('Dépenses rémunération au réel'!$F455="","",'Dépenses rémunération au réel'!$F455)</f>
        <v/>
      </c>
      <c r="G455" s="118" t="str">
        <f>IF('Dépenses rémunération au réel'!$G455="","",'Dépenses rémunération au réel'!$G455)</f>
        <v/>
      </c>
      <c r="H455" s="282" t="str">
        <f>IF('Dépenses rémunération au réel'!$H455="","",'Dépenses rémunération au réel'!$H455)</f>
        <v/>
      </c>
      <c r="I455" s="282" t="str">
        <f>IF('Dépenses rémunération au réel'!$I455="","",'Dépenses rémunération au réel'!$I455)</f>
        <v/>
      </c>
      <c r="J455" s="131" t="str">
        <f>IF('Dépenses rémunération au réel'!$J455="","",'Dépenses rémunération au réel'!$J455)</f>
        <v/>
      </c>
      <c r="K455" s="181" t="str">
        <f>IF('Dépenses rémunération au réel'!$K455="","",'Dépenses rémunération au réel'!$K455)</f>
        <v/>
      </c>
      <c r="L455" s="189" t="str">
        <f>IF('Dépenses rémunération au réel'!$L455="","",'Dépenses rémunération au réel'!$L455)</f>
        <v/>
      </c>
      <c r="M455" s="204" t="str">
        <f>IF('Dépenses rémunération au réel'!$M455=0,"",'Dépenses rémunération au réel'!$M455)</f>
        <v/>
      </c>
      <c r="N455" s="180"/>
      <c r="O455" s="323" t="str">
        <f t="shared" si="39"/>
        <v/>
      </c>
      <c r="P455" s="323" t="str">
        <f t="shared" si="40"/>
        <v/>
      </c>
      <c r="Q455" s="180"/>
      <c r="R455" s="325"/>
      <c r="S455" s="325"/>
      <c r="T455" s="132" t="str">
        <f t="shared" si="41"/>
        <v/>
      </c>
      <c r="U455" s="342"/>
      <c r="V455" s="182"/>
      <c r="W455" s="709" t="str">
        <f t="shared" ref="W455:W506" si="43">IF(Q455="","",IF(E455="Salaire_chercheur",MIN(140000/1607*S455,140000),IF(E455="Salaire_directeur",MIN(110000/1607*S455,110000),IF(E455="Salaire_ingénieur",MIN(80000/1607*S455,80000),IF(E455="Salaire_technicien",MIN(60000/1607*S455,60000),"")))))</f>
        <v/>
      </c>
      <c r="X455" s="198" t="str">
        <f t="shared" si="42"/>
        <v/>
      </c>
      <c r="Y455" s="710" t="str">
        <f>IF(AND(OR(N455="KO",M455&lt;&gt;""),OR(N455="",O455="",P455="")),Listes!$A$68,IF(AND(M455&lt;T455,V455=""),Listes!$A$70,IF(AND(M455&lt;&gt;"",T455&lt;M455,U455=""),Listes!$A$72,IF(AND(Z455="",OR(N455&lt;&gt;"",O455&lt;&gt;"",P455&lt;&gt;"",Q455&lt;&gt;"",R455&lt;&gt;"",S455&lt;&gt;"")),Listes!$A$73,""))))</f>
        <v/>
      </c>
      <c r="Z455" s="277"/>
      <c r="AA455" s="146">
        <f t="shared" ref="AA455:AA506" si="44">IF(AND(B455&lt;&gt;"",Z455&lt;&gt;"Oui"),1,0)</f>
        <v>0</v>
      </c>
    </row>
    <row r="456" spans="1:34" ht="16.149999999999999" customHeight="1" x14ac:dyDescent="0.25">
      <c r="A456" s="121">
        <v>450</v>
      </c>
      <c r="B456" s="195" t="str">
        <f>IF('Dépenses rémunération au réel'!$B456="","",'Dépenses rémunération au réel'!$B456)</f>
        <v/>
      </c>
      <c r="C456" s="195" t="str">
        <f>IF('Dépenses rémunération au réel'!$C456="","",'Dépenses rémunération au réel'!$C456)</f>
        <v/>
      </c>
      <c r="D456" s="196" t="str">
        <f>IF('Dépenses rémunération au réel'!$D456="","",'Dépenses rémunération au réel'!$D456)</f>
        <v/>
      </c>
      <c r="E456" s="118" t="str">
        <f>IF('Dépenses rémunération au réel'!$E456="","",'Dépenses rémunération au réel'!$E456)</f>
        <v/>
      </c>
      <c r="F456" s="118" t="str">
        <f>IF('Dépenses rémunération au réel'!$F456="","",'Dépenses rémunération au réel'!$F456)</f>
        <v/>
      </c>
      <c r="G456" s="118" t="str">
        <f>IF('Dépenses rémunération au réel'!$G456="","",'Dépenses rémunération au réel'!$G456)</f>
        <v/>
      </c>
      <c r="H456" s="282" t="str">
        <f>IF('Dépenses rémunération au réel'!$H456="","",'Dépenses rémunération au réel'!$H456)</f>
        <v/>
      </c>
      <c r="I456" s="282" t="str">
        <f>IF('Dépenses rémunération au réel'!$I456="","",'Dépenses rémunération au réel'!$I456)</f>
        <v/>
      </c>
      <c r="J456" s="131" t="str">
        <f>IF('Dépenses rémunération au réel'!$J456="","",'Dépenses rémunération au réel'!$J456)</f>
        <v/>
      </c>
      <c r="K456" s="181" t="str">
        <f>IF('Dépenses rémunération au réel'!$K456="","",'Dépenses rémunération au réel'!$K456)</f>
        <v/>
      </c>
      <c r="L456" s="189" t="str">
        <f>IF('Dépenses rémunération au réel'!$L456="","",'Dépenses rémunération au réel'!$L456)</f>
        <v/>
      </c>
      <c r="M456" s="204" t="str">
        <f>IF('Dépenses rémunération au réel'!$M456=0,"",'Dépenses rémunération au réel'!$M456)</f>
        <v/>
      </c>
      <c r="N456" s="180"/>
      <c r="O456" s="323" t="str">
        <f t="shared" ref="O456:O506" si="45">IF(N456="KO","",IF(N456="","",H456))</f>
        <v/>
      </c>
      <c r="P456" s="323" t="str">
        <f t="shared" ref="P456:P506" si="46">IF(N456="KO","",IF(N456="","",I456))</f>
        <v/>
      </c>
      <c r="Q456" s="180"/>
      <c r="R456" s="325"/>
      <c r="S456" s="325"/>
      <c r="T456" s="132" t="str">
        <f t="shared" ref="T456:T506" si="47">IF($Q456="","",IF(OR(($Q456=0),($R456=0)),0,Q456/R456*S456))</f>
        <v/>
      </c>
      <c r="U456" s="342"/>
      <c r="V456" s="182"/>
      <c r="W456" s="709" t="str">
        <f t="shared" si="43"/>
        <v/>
      </c>
      <c r="X456" s="198" t="str">
        <f t="shared" ref="X456:X506" si="48">IF(Q456="","",MIN(T456,W456))</f>
        <v/>
      </c>
      <c r="Y456" s="710" t="str">
        <f>IF(AND(OR(N456="KO",M456&lt;&gt;""),OR(N456="",O456="",P456="")),Listes!$A$68,IF(AND(M456&lt;T456,V456=""),Listes!$A$70,IF(AND(M456&lt;&gt;"",T456&lt;M456,U456=""),Listes!$A$72,IF(AND(Z456="",OR(N456&lt;&gt;"",O456&lt;&gt;"",P456&lt;&gt;"",Q456&lt;&gt;"",R456&lt;&gt;"",S456&lt;&gt;"")),Listes!$A$73,""))))</f>
        <v/>
      </c>
      <c r="Z456" s="277"/>
      <c r="AA456" s="146">
        <f t="shared" si="44"/>
        <v>0</v>
      </c>
    </row>
    <row r="457" spans="1:34" ht="16.149999999999999" customHeight="1" x14ac:dyDescent="0.25">
      <c r="A457" s="121">
        <v>451</v>
      </c>
      <c r="B457" s="195" t="str">
        <f>IF('Dépenses rémunération au réel'!$B457="","",'Dépenses rémunération au réel'!$B457)</f>
        <v/>
      </c>
      <c r="C457" s="195" t="str">
        <f>IF('Dépenses rémunération au réel'!$C457="","",'Dépenses rémunération au réel'!$C457)</f>
        <v/>
      </c>
      <c r="D457" s="196" t="str">
        <f>IF('Dépenses rémunération au réel'!$D457="","",'Dépenses rémunération au réel'!$D457)</f>
        <v/>
      </c>
      <c r="E457" s="118" t="str">
        <f>IF('Dépenses rémunération au réel'!$E457="","",'Dépenses rémunération au réel'!$E457)</f>
        <v/>
      </c>
      <c r="F457" s="118" t="str">
        <f>IF('Dépenses rémunération au réel'!$F457="","",'Dépenses rémunération au réel'!$F457)</f>
        <v/>
      </c>
      <c r="G457" s="118" t="str">
        <f>IF('Dépenses rémunération au réel'!$G457="","",'Dépenses rémunération au réel'!$G457)</f>
        <v/>
      </c>
      <c r="H457" s="282" t="str">
        <f>IF('Dépenses rémunération au réel'!$H457="","",'Dépenses rémunération au réel'!$H457)</f>
        <v/>
      </c>
      <c r="I457" s="282" t="str">
        <f>IF('Dépenses rémunération au réel'!$I457="","",'Dépenses rémunération au réel'!$I457)</f>
        <v/>
      </c>
      <c r="J457" s="131" t="str">
        <f>IF('Dépenses rémunération au réel'!$J457="","",'Dépenses rémunération au réel'!$J457)</f>
        <v/>
      </c>
      <c r="K457" s="181" t="str">
        <f>IF('Dépenses rémunération au réel'!$K457="","",'Dépenses rémunération au réel'!$K457)</f>
        <v/>
      </c>
      <c r="L457" s="189" t="str">
        <f>IF('Dépenses rémunération au réel'!$L457="","",'Dépenses rémunération au réel'!$L457)</f>
        <v/>
      </c>
      <c r="M457" s="204" t="str">
        <f>IF('Dépenses rémunération au réel'!$M457=0,"",'Dépenses rémunération au réel'!$M457)</f>
        <v/>
      </c>
      <c r="N457" s="180"/>
      <c r="O457" s="323" t="str">
        <f t="shared" si="45"/>
        <v/>
      </c>
      <c r="P457" s="323" t="str">
        <f t="shared" si="46"/>
        <v/>
      </c>
      <c r="Q457" s="180"/>
      <c r="R457" s="325"/>
      <c r="S457" s="325"/>
      <c r="T457" s="132" t="str">
        <f t="shared" si="47"/>
        <v/>
      </c>
      <c r="U457" s="342"/>
      <c r="V457" s="182"/>
      <c r="W457" s="709" t="str">
        <f t="shared" si="43"/>
        <v/>
      </c>
      <c r="X457" s="198" t="str">
        <f t="shared" si="48"/>
        <v/>
      </c>
      <c r="Y457" s="710" t="str">
        <f>IF(AND(OR(N457="KO",M457&lt;&gt;""),OR(N457="",O457="",P457="")),Listes!$A$68,IF(AND(M457&lt;T457,V457=""),Listes!$A$70,IF(AND(M457&lt;&gt;"",T457&lt;M457,U457=""),Listes!$A$72,IF(AND(Z457="",OR(N457&lt;&gt;"",O457&lt;&gt;"",P457&lt;&gt;"",Q457&lt;&gt;"",R457&lt;&gt;"",S457&lt;&gt;"")),Listes!$A$73,""))))</f>
        <v/>
      </c>
      <c r="Z457" s="277"/>
      <c r="AA457" s="146">
        <f t="shared" si="44"/>
        <v>0</v>
      </c>
    </row>
    <row r="458" spans="1:34" ht="16.149999999999999" customHeight="1" x14ac:dyDescent="0.3">
      <c r="A458" s="121">
        <v>452</v>
      </c>
      <c r="B458" s="195" t="str">
        <f>IF('Dépenses rémunération au réel'!$B458="","",'Dépenses rémunération au réel'!$B458)</f>
        <v/>
      </c>
      <c r="C458" s="195" t="str">
        <f>IF('Dépenses rémunération au réel'!$C458="","",'Dépenses rémunération au réel'!$C458)</f>
        <v/>
      </c>
      <c r="D458" s="196" t="str">
        <f>IF('Dépenses rémunération au réel'!$D458="","",'Dépenses rémunération au réel'!$D458)</f>
        <v/>
      </c>
      <c r="E458" s="118" t="str">
        <f>IF('Dépenses rémunération au réel'!$E458="","",'Dépenses rémunération au réel'!$E458)</f>
        <v/>
      </c>
      <c r="F458" s="118" t="str">
        <f>IF('Dépenses rémunération au réel'!$F458="","",'Dépenses rémunération au réel'!$F458)</f>
        <v/>
      </c>
      <c r="G458" s="118" t="str">
        <f>IF('Dépenses rémunération au réel'!$G458="","",'Dépenses rémunération au réel'!$G458)</f>
        <v/>
      </c>
      <c r="H458" s="282" t="str">
        <f>IF('Dépenses rémunération au réel'!$H458="","",'Dépenses rémunération au réel'!$H458)</f>
        <v/>
      </c>
      <c r="I458" s="282" t="str">
        <f>IF('Dépenses rémunération au réel'!$I458="","",'Dépenses rémunération au réel'!$I458)</f>
        <v/>
      </c>
      <c r="J458" s="131" t="str">
        <f>IF('Dépenses rémunération au réel'!$J458="","",'Dépenses rémunération au réel'!$J458)</f>
        <v/>
      </c>
      <c r="K458" s="181" t="str">
        <f>IF('Dépenses rémunération au réel'!$K458="","",'Dépenses rémunération au réel'!$K458)</f>
        <v/>
      </c>
      <c r="L458" s="189" t="str">
        <f>IF('Dépenses rémunération au réel'!$L458="","",'Dépenses rémunération au réel'!$L458)</f>
        <v/>
      </c>
      <c r="M458" s="204" t="str">
        <f>IF('Dépenses rémunération au réel'!$M458=0,"",'Dépenses rémunération au réel'!$M458)</f>
        <v/>
      </c>
      <c r="N458" s="180"/>
      <c r="O458" s="323" t="str">
        <f t="shared" si="45"/>
        <v/>
      </c>
      <c r="P458" s="323" t="str">
        <f t="shared" si="46"/>
        <v/>
      </c>
      <c r="Q458" s="180"/>
      <c r="R458" s="325"/>
      <c r="S458" s="325"/>
      <c r="T458" s="132" t="str">
        <f t="shared" si="47"/>
        <v/>
      </c>
      <c r="U458" s="342"/>
      <c r="V458" s="182"/>
      <c r="W458" s="709" t="str">
        <f t="shared" si="43"/>
        <v/>
      </c>
      <c r="X458" s="198" t="str">
        <f t="shared" si="48"/>
        <v/>
      </c>
      <c r="Y458" s="710" t="str">
        <f>IF(AND(OR(N458="KO",M458&lt;&gt;""),OR(N458="",O458="",P458="")),Listes!$A$68,IF(AND(M458&lt;T458,V458=""),Listes!$A$70,IF(AND(M458&lt;&gt;"",T458&lt;M458,U458=""),Listes!$A$72,IF(AND(Z458="",OR(N458&lt;&gt;"",O458&lt;&gt;"",P458&lt;&gt;"",Q458&lt;&gt;"",R458&lt;&gt;"",S458&lt;&gt;"")),Listes!$A$73,""))))</f>
        <v/>
      </c>
      <c r="Z458" s="277"/>
      <c r="AA458" s="146">
        <f t="shared" si="44"/>
        <v>0</v>
      </c>
      <c r="AC458" s="124"/>
      <c r="AD458" s="124"/>
      <c r="AE458" s="124"/>
      <c r="AF458" s="124"/>
      <c r="AG458" s="124"/>
      <c r="AH458" s="124"/>
    </row>
    <row r="459" spans="1:34" ht="16.149999999999999" customHeight="1" x14ac:dyDescent="0.25">
      <c r="A459" s="121">
        <v>453</v>
      </c>
      <c r="B459" s="195" t="str">
        <f>IF('Dépenses rémunération au réel'!$B459="","",'Dépenses rémunération au réel'!$B459)</f>
        <v/>
      </c>
      <c r="C459" s="195" t="str">
        <f>IF('Dépenses rémunération au réel'!$C459="","",'Dépenses rémunération au réel'!$C459)</f>
        <v/>
      </c>
      <c r="D459" s="196" t="str">
        <f>IF('Dépenses rémunération au réel'!$D459="","",'Dépenses rémunération au réel'!$D459)</f>
        <v/>
      </c>
      <c r="E459" s="118" t="str">
        <f>IF('Dépenses rémunération au réel'!$E459="","",'Dépenses rémunération au réel'!$E459)</f>
        <v/>
      </c>
      <c r="F459" s="118" t="str">
        <f>IF('Dépenses rémunération au réel'!$F459="","",'Dépenses rémunération au réel'!$F459)</f>
        <v/>
      </c>
      <c r="G459" s="118" t="str">
        <f>IF('Dépenses rémunération au réel'!$G459="","",'Dépenses rémunération au réel'!$G459)</f>
        <v/>
      </c>
      <c r="H459" s="282" t="str">
        <f>IF('Dépenses rémunération au réel'!$H459="","",'Dépenses rémunération au réel'!$H459)</f>
        <v/>
      </c>
      <c r="I459" s="282" t="str">
        <f>IF('Dépenses rémunération au réel'!$I459="","",'Dépenses rémunération au réel'!$I459)</f>
        <v/>
      </c>
      <c r="J459" s="131" t="str">
        <f>IF('Dépenses rémunération au réel'!$J459="","",'Dépenses rémunération au réel'!$J459)</f>
        <v/>
      </c>
      <c r="K459" s="181" t="str">
        <f>IF('Dépenses rémunération au réel'!$K459="","",'Dépenses rémunération au réel'!$K459)</f>
        <v/>
      </c>
      <c r="L459" s="189" t="str">
        <f>IF('Dépenses rémunération au réel'!$L459="","",'Dépenses rémunération au réel'!$L459)</f>
        <v/>
      </c>
      <c r="M459" s="204" t="str">
        <f>IF('Dépenses rémunération au réel'!$M459=0,"",'Dépenses rémunération au réel'!$M459)</f>
        <v/>
      </c>
      <c r="N459" s="180"/>
      <c r="O459" s="323" t="str">
        <f t="shared" si="45"/>
        <v/>
      </c>
      <c r="P459" s="323" t="str">
        <f t="shared" si="46"/>
        <v/>
      </c>
      <c r="Q459" s="180"/>
      <c r="R459" s="325"/>
      <c r="S459" s="325"/>
      <c r="T459" s="132" t="str">
        <f t="shared" si="47"/>
        <v/>
      </c>
      <c r="U459" s="342"/>
      <c r="V459" s="182"/>
      <c r="W459" s="709" t="str">
        <f t="shared" si="43"/>
        <v/>
      </c>
      <c r="X459" s="198" t="str">
        <f t="shared" si="48"/>
        <v/>
      </c>
      <c r="Y459" s="710" t="str">
        <f>IF(AND(OR(N459="KO",M459&lt;&gt;""),OR(N459="",O459="",P459="")),Listes!$A$68,IF(AND(M459&lt;T459,V459=""),Listes!$A$70,IF(AND(M459&lt;&gt;"",T459&lt;M459,U459=""),Listes!$A$72,IF(AND(Z459="",OR(N459&lt;&gt;"",O459&lt;&gt;"",P459&lt;&gt;"",Q459&lt;&gt;"",R459&lt;&gt;"",S459&lt;&gt;"")),Listes!$A$73,""))))</f>
        <v/>
      </c>
      <c r="Z459" s="277"/>
      <c r="AA459" s="146">
        <f t="shared" si="44"/>
        <v>0</v>
      </c>
    </row>
    <row r="460" spans="1:34" ht="16.149999999999999" customHeight="1" x14ac:dyDescent="0.25">
      <c r="A460" s="121">
        <v>454</v>
      </c>
      <c r="B460" s="195" t="str">
        <f>IF('Dépenses rémunération au réel'!$B460="","",'Dépenses rémunération au réel'!$B460)</f>
        <v/>
      </c>
      <c r="C460" s="195" t="str">
        <f>IF('Dépenses rémunération au réel'!$C460="","",'Dépenses rémunération au réel'!$C460)</f>
        <v/>
      </c>
      <c r="D460" s="196" t="str">
        <f>IF('Dépenses rémunération au réel'!$D460="","",'Dépenses rémunération au réel'!$D460)</f>
        <v/>
      </c>
      <c r="E460" s="118" t="str">
        <f>IF('Dépenses rémunération au réel'!$E460="","",'Dépenses rémunération au réel'!$E460)</f>
        <v/>
      </c>
      <c r="F460" s="118" t="str">
        <f>IF('Dépenses rémunération au réel'!$F460="","",'Dépenses rémunération au réel'!$F460)</f>
        <v/>
      </c>
      <c r="G460" s="118" t="str">
        <f>IF('Dépenses rémunération au réel'!$G460="","",'Dépenses rémunération au réel'!$G460)</f>
        <v/>
      </c>
      <c r="H460" s="282" t="str">
        <f>IF('Dépenses rémunération au réel'!$H460="","",'Dépenses rémunération au réel'!$H460)</f>
        <v/>
      </c>
      <c r="I460" s="282" t="str">
        <f>IF('Dépenses rémunération au réel'!$I460="","",'Dépenses rémunération au réel'!$I460)</f>
        <v/>
      </c>
      <c r="J460" s="131" t="str">
        <f>IF('Dépenses rémunération au réel'!$J460="","",'Dépenses rémunération au réel'!$J460)</f>
        <v/>
      </c>
      <c r="K460" s="181" t="str">
        <f>IF('Dépenses rémunération au réel'!$K460="","",'Dépenses rémunération au réel'!$K460)</f>
        <v/>
      </c>
      <c r="L460" s="189" t="str">
        <f>IF('Dépenses rémunération au réel'!$L460="","",'Dépenses rémunération au réel'!$L460)</f>
        <v/>
      </c>
      <c r="M460" s="204" t="str">
        <f>IF('Dépenses rémunération au réel'!$M460=0,"",'Dépenses rémunération au réel'!$M460)</f>
        <v/>
      </c>
      <c r="N460" s="180"/>
      <c r="O460" s="323" t="str">
        <f t="shared" si="45"/>
        <v/>
      </c>
      <c r="P460" s="323" t="str">
        <f t="shared" si="46"/>
        <v/>
      </c>
      <c r="Q460" s="180"/>
      <c r="R460" s="325"/>
      <c r="S460" s="325"/>
      <c r="T460" s="132" t="str">
        <f t="shared" si="47"/>
        <v/>
      </c>
      <c r="U460" s="342"/>
      <c r="V460" s="182"/>
      <c r="W460" s="709" t="str">
        <f t="shared" si="43"/>
        <v/>
      </c>
      <c r="X460" s="198" t="str">
        <f t="shared" si="48"/>
        <v/>
      </c>
      <c r="Y460" s="710" t="str">
        <f>IF(AND(OR(N460="KO",M460&lt;&gt;""),OR(N460="",O460="",P460="")),Listes!$A$68,IF(AND(M460&lt;T460,V460=""),Listes!$A$70,IF(AND(M460&lt;&gt;"",T460&lt;M460,U460=""),Listes!$A$72,IF(AND(Z460="",OR(N460&lt;&gt;"",O460&lt;&gt;"",P460&lt;&gt;"",Q460&lt;&gt;"",R460&lt;&gt;"",S460&lt;&gt;"")),Listes!$A$73,""))))</f>
        <v/>
      </c>
      <c r="Z460" s="277"/>
      <c r="AA460" s="146">
        <f t="shared" si="44"/>
        <v>0</v>
      </c>
    </row>
    <row r="461" spans="1:34" ht="16.149999999999999" customHeight="1" x14ac:dyDescent="0.25">
      <c r="A461" s="121">
        <v>455</v>
      </c>
      <c r="B461" s="195" t="str">
        <f>IF('Dépenses rémunération au réel'!$B461="","",'Dépenses rémunération au réel'!$B461)</f>
        <v/>
      </c>
      <c r="C461" s="195" t="str">
        <f>IF('Dépenses rémunération au réel'!$C461="","",'Dépenses rémunération au réel'!$C461)</f>
        <v/>
      </c>
      <c r="D461" s="196" t="str">
        <f>IF('Dépenses rémunération au réel'!$D461="","",'Dépenses rémunération au réel'!$D461)</f>
        <v/>
      </c>
      <c r="E461" s="118" t="str">
        <f>IF('Dépenses rémunération au réel'!$E461="","",'Dépenses rémunération au réel'!$E461)</f>
        <v/>
      </c>
      <c r="F461" s="118" t="str">
        <f>IF('Dépenses rémunération au réel'!$F461="","",'Dépenses rémunération au réel'!$F461)</f>
        <v/>
      </c>
      <c r="G461" s="118" t="str">
        <f>IF('Dépenses rémunération au réel'!$G461="","",'Dépenses rémunération au réel'!$G461)</f>
        <v/>
      </c>
      <c r="H461" s="282" t="str">
        <f>IF('Dépenses rémunération au réel'!$H461="","",'Dépenses rémunération au réel'!$H461)</f>
        <v/>
      </c>
      <c r="I461" s="282" t="str">
        <f>IF('Dépenses rémunération au réel'!$I461="","",'Dépenses rémunération au réel'!$I461)</f>
        <v/>
      </c>
      <c r="J461" s="131" t="str">
        <f>IF('Dépenses rémunération au réel'!$J461="","",'Dépenses rémunération au réel'!$J461)</f>
        <v/>
      </c>
      <c r="K461" s="181" t="str">
        <f>IF('Dépenses rémunération au réel'!$K461="","",'Dépenses rémunération au réel'!$K461)</f>
        <v/>
      </c>
      <c r="L461" s="189" t="str">
        <f>IF('Dépenses rémunération au réel'!$L461="","",'Dépenses rémunération au réel'!$L461)</f>
        <v/>
      </c>
      <c r="M461" s="204" t="str">
        <f>IF('Dépenses rémunération au réel'!$M461=0,"",'Dépenses rémunération au réel'!$M461)</f>
        <v/>
      </c>
      <c r="N461" s="180"/>
      <c r="O461" s="323" t="str">
        <f t="shared" si="45"/>
        <v/>
      </c>
      <c r="P461" s="323" t="str">
        <f t="shared" si="46"/>
        <v/>
      </c>
      <c r="Q461" s="180"/>
      <c r="R461" s="325"/>
      <c r="S461" s="325"/>
      <c r="T461" s="132" t="str">
        <f t="shared" si="47"/>
        <v/>
      </c>
      <c r="U461" s="342"/>
      <c r="V461" s="182"/>
      <c r="W461" s="709" t="str">
        <f t="shared" si="43"/>
        <v/>
      </c>
      <c r="X461" s="198" t="str">
        <f t="shared" si="48"/>
        <v/>
      </c>
      <c r="Y461" s="710" t="str">
        <f>IF(AND(OR(N461="KO",M461&lt;&gt;""),OR(N461="",O461="",P461="")),Listes!$A$68,IF(AND(M461&lt;T461,V461=""),Listes!$A$70,IF(AND(M461&lt;&gt;"",T461&lt;M461,U461=""),Listes!$A$72,IF(AND(Z461="",OR(N461&lt;&gt;"",O461&lt;&gt;"",P461&lt;&gt;"",Q461&lt;&gt;"",R461&lt;&gt;"",S461&lt;&gt;"")),Listes!$A$73,""))))</f>
        <v/>
      </c>
      <c r="Z461" s="277"/>
      <c r="AA461" s="146">
        <f t="shared" si="44"/>
        <v>0</v>
      </c>
    </row>
    <row r="462" spans="1:34" ht="16.149999999999999" customHeight="1" x14ac:dyDescent="0.25">
      <c r="A462" s="121">
        <v>456</v>
      </c>
      <c r="B462" s="195" t="str">
        <f>IF('Dépenses rémunération au réel'!$B462="","",'Dépenses rémunération au réel'!$B462)</f>
        <v/>
      </c>
      <c r="C462" s="195" t="str">
        <f>IF('Dépenses rémunération au réel'!$C462="","",'Dépenses rémunération au réel'!$C462)</f>
        <v/>
      </c>
      <c r="D462" s="196" t="str">
        <f>IF('Dépenses rémunération au réel'!$D462="","",'Dépenses rémunération au réel'!$D462)</f>
        <v/>
      </c>
      <c r="E462" s="118" t="str">
        <f>IF('Dépenses rémunération au réel'!$E462="","",'Dépenses rémunération au réel'!$E462)</f>
        <v/>
      </c>
      <c r="F462" s="118" t="str">
        <f>IF('Dépenses rémunération au réel'!$F462="","",'Dépenses rémunération au réel'!$F462)</f>
        <v/>
      </c>
      <c r="G462" s="118" t="str">
        <f>IF('Dépenses rémunération au réel'!$G462="","",'Dépenses rémunération au réel'!$G462)</f>
        <v/>
      </c>
      <c r="H462" s="282" t="str">
        <f>IF('Dépenses rémunération au réel'!$H462="","",'Dépenses rémunération au réel'!$H462)</f>
        <v/>
      </c>
      <c r="I462" s="282" t="str">
        <f>IF('Dépenses rémunération au réel'!$I462="","",'Dépenses rémunération au réel'!$I462)</f>
        <v/>
      </c>
      <c r="J462" s="131" t="str">
        <f>IF('Dépenses rémunération au réel'!$J462="","",'Dépenses rémunération au réel'!$J462)</f>
        <v/>
      </c>
      <c r="K462" s="181" t="str">
        <f>IF('Dépenses rémunération au réel'!$K462="","",'Dépenses rémunération au réel'!$K462)</f>
        <v/>
      </c>
      <c r="L462" s="189" t="str">
        <f>IF('Dépenses rémunération au réel'!$L462="","",'Dépenses rémunération au réel'!$L462)</f>
        <v/>
      </c>
      <c r="M462" s="204" t="str">
        <f>IF('Dépenses rémunération au réel'!$M462=0,"",'Dépenses rémunération au réel'!$M462)</f>
        <v/>
      </c>
      <c r="N462" s="180"/>
      <c r="O462" s="323" t="str">
        <f t="shared" si="45"/>
        <v/>
      </c>
      <c r="P462" s="323" t="str">
        <f t="shared" si="46"/>
        <v/>
      </c>
      <c r="Q462" s="180"/>
      <c r="R462" s="325"/>
      <c r="S462" s="325"/>
      <c r="T462" s="132" t="str">
        <f t="shared" si="47"/>
        <v/>
      </c>
      <c r="U462" s="342"/>
      <c r="V462" s="182"/>
      <c r="W462" s="709" t="str">
        <f t="shared" si="43"/>
        <v/>
      </c>
      <c r="X462" s="198" t="str">
        <f t="shared" si="48"/>
        <v/>
      </c>
      <c r="Y462" s="710" t="str">
        <f>IF(AND(OR(N462="KO",M462&lt;&gt;""),OR(N462="",O462="",P462="")),Listes!$A$68,IF(AND(M462&lt;T462,V462=""),Listes!$A$70,IF(AND(M462&lt;&gt;"",T462&lt;M462,U462=""),Listes!$A$72,IF(AND(Z462="",OR(N462&lt;&gt;"",O462&lt;&gt;"",P462&lt;&gt;"",Q462&lt;&gt;"",R462&lt;&gt;"",S462&lt;&gt;"")),Listes!$A$73,""))))</f>
        <v/>
      </c>
      <c r="Z462" s="277"/>
      <c r="AA462" s="146">
        <f t="shared" si="44"/>
        <v>0</v>
      </c>
    </row>
    <row r="463" spans="1:34" ht="16.149999999999999" customHeight="1" x14ac:dyDescent="0.25">
      <c r="A463" s="121">
        <v>457</v>
      </c>
      <c r="B463" s="195" t="str">
        <f>IF('Dépenses rémunération au réel'!$B463="","",'Dépenses rémunération au réel'!$B463)</f>
        <v/>
      </c>
      <c r="C463" s="195" t="str">
        <f>IF('Dépenses rémunération au réel'!$C463="","",'Dépenses rémunération au réel'!$C463)</f>
        <v/>
      </c>
      <c r="D463" s="196" t="str">
        <f>IF('Dépenses rémunération au réel'!$D463="","",'Dépenses rémunération au réel'!$D463)</f>
        <v/>
      </c>
      <c r="E463" s="118" t="str">
        <f>IF('Dépenses rémunération au réel'!$E463="","",'Dépenses rémunération au réel'!$E463)</f>
        <v/>
      </c>
      <c r="F463" s="118" t="str">
        <f>IF('Dépenses rémunération au réel'!$F463="","",'Dépenses rémunération au réel'!$F463)</f>
        <v/>
      </c>
      <c r="G463" s="118" t="str">
        <f>IF('Dépenses rémunération au réel'!$G463="","",'Dépenses rémunération au réel'!$G463)</f>
        <v/>
      </c>
      <c r="H463" s="282" t="str">
        <f>IF('Dépenses rémunération au réel'!$H463="","",'Dépenses rémunération au réel'!$H463)</f>
        <v/>
      </c>
      <c r="I463" s="282" t="str">
        <f>IF('Dépenses rémunération au réel'!$I463="","",'Dépenses rémunération au réel'!$I463)</f>
        <v/>
      </c>
      <c r="J463" s="131" t="str">
        <f>IF('Dépenses rémunération au réel'!$J463="","",'Dépenses rémunération au réel'!$J463)</f>
        <v/>
      </c>
      <c r="K463" s="181" t="str">
        <f>IF('Dépenses rémunération au réel'!$K463="","",'Dépenses rémunération au réel'!$K463)</f>
        <v/>
      </c>
      <c r="L463" s="189" t="str">
        <f>IF('Dépenses rémunération au réel'!$L463="","",'Dépenses rémunération au réel'!$L463)</f>
        <v/>
      </c>
      <c r="M463" s="204" t="str">
        <f>IF('Dépenses rémunération au réel'!$M463=0,"",'Dépenses rémunération au réel'!$M463)</f>
        <v/>
      </c>
      <c r="N463" s="180"/>
      <c r="O463" s="323" t="str">
        <f t="shared" si="45"/>
        <v/>
      </c>
      <c r="P463" s="323" t="str">
        <f t="shared" si="46"/>
        <v/>
      </c>
      <c r="Q463" s="180"/>
      <c r="R463" s="325"/>
      <c r="S463" s="325"/>
      <c r="T463" s="132" t="str">
        <f t="shared" si="47"/>
        <v/>
      </c>
      <c r="U463" s="342"/>
      <c r="V463" s="182"/>
      <c r="W463" s="709" t="str">
        <f t="shared" si="43"/>
        <v/>
      </c>
      <c r="X463" s="198" t="str">
        <f t="shared" si="48"/>
        <v/>
      </c>
      <c r="Y463" s="710" t="str">
        <f>IF(AND(OR(N463="KO",M463&lt;&gt;""),OR(N463="",O463="",P463="")),Listes!$A$68,IF(AND(M463&lt;T463,V463=""),Listes!$A$70,IF(AND(M463&lt;&gt;"",T463&lt;M463,U463=""),Listes!$A$72,IF(AND(Z463="",OR(N463&lt;&gt;"",O463&lt;&gt;"",P463&lt;&gt;"",Q463&lt;&gt;"",R463&lt;&gt;"",S463&lt;&gt;"")),Listes!$A$73,""))))</f>
        <v/>
      </c>
      <c r="Z463" s="277"/>
      <c r="AA463" s="146">
        <f t="shared" si="44"/>
        <v>0</v>
      </c>
    </row>
    <row r="464" spans="1:34" ht="16.149999999999999" customHeight="1" x14ac:dyDescent="0.25">
      <c r="A464" s="121">
        <v>458</v>
      </c>
      <c r="B464" s="195" t="str">
        <f>IF('Dépenses rémunération au réel'!$B464="","",'Dépenses rémunération au réel'!$B464)</f>
        <v/>
      </c>
      <c r="C464" s="195" t="str">
        <f>IF('Dépenses rémunération au réel'!$C464="","",'Dépenses rémunération au réel'!$C464)</f>
        <v/>
      </c>
      <c r="D464" s="196" t="str">
        <f>IF('Dépenses rémunération au réel'!$D464="","",'Dépenses rémunération au réel'!$D464)</f>
        <v/>
      </c>
      <c r="E464" s="118" t="str">
        <f>IF('Dépenses rémunération au réel'!$E464="","",'Dépenses rémunération au réel'!$E464)</f>
        <v/>
      </c>
      <c r="F464" s="118" t="str">
        <f>IF('Dépenses rémunération au réel'!$F464="","",'Dépenses rémunération au réel'!$F464)</f>
        <v/>
      </c>
      <c r="G464" s="118" t="str">
        <f>IF('Dépenses rémunération au réel'!$G464="","",'Dépenses rémunération au réel'!$G464)</f>
        <v/>
      </c>
      <c r="H464" s="282" t="str">
        <f>IF('Dépenses rémunération au réel'!$H464="","",'Dépenses rémunération au réel'!$H464)</f>
        <v/>
      </c>
      <c r="I464" s="282" t="str">
        <f>IF('Dépenses rémunération au réel'!$I464="","",'Dépenses rémunération au réel'!$I464)</f>
        <v/>
      </c>
      <c r="J464" s="131" t="str">
        <f>IF('Dépenses rémunération au réel'!$J464="","",'Dépenses rémunération au réel'!$J464)</f>
        <v/>
      </c>
      <c r="K464" s="181" t="str">
        <f>IF('Dépenses rémunération au réel'!$K464="","",'Dépenses rémunération au réel'!$K464)</f>
        <v/>
      </c>
      <c r="L464" s="189" t="str">
        <f>IF('Dépenses rémunération au réel'!$L464="","",'Dépenses rémunération au réel'!$L464)</f>
        <v/>
      </c>
      <c r="M464" s="204" t="str">
        <f>IF('Dépenses rémunération au réel'!$M464=0,"",'Dépenses rémunération au réel'!$M464)</f>
        <v/>
      </c>
      <c r="N464" s="180"/>
      <c r="O464" s="323" t="str">
        <f t="shared" si="45"/>
        <v/>
      </c>
      <c r="P464" s="323" t="str">
        <f t="shared" si="46"/>
        <v/>
      </c>
      <c r="Q464" s="180"/>
      <c r="R464" s="325"/>
      <c r="S464" s="325"/>
      <c r="T464" s="132" t="str">
        <f t="shared" si="47"/>
        <v/>
      </c>
      <c r="U464" s="342"/>
      <c r="V464" s="182"/>
      <c r="W464" s="709" t="str">
        <f t="shared" si="43"/>
        <v/>
      </c>
      <c r="X464" s="198" t="str">
        <f t="shared" si="48"/>
        <v/>
      </c>
      <c r="Y464" s="710" t="str">
        <f>IF(AND(OR(N464="KO",M464&lt;&gt;""),OR(N464="",O464="",P464="")),Listes!$A$68,IF(AND(M464&lt;T464,V464=""),Listes!$A$70,IF(AND(M464&lt;&gt;"",T464&lt;M464,U464=""),Listes!$A$72,IF(AND(Z464="",OR(N464&lt;&gt;"",O464&lt;&gt;"",P464&lt;&gt;"",Q464&lt;&gt;"",R464&lt;&gt;"",S464&lt;&gt;"")),Listes!$A$73,""))))</f>
        <v/>
      </c>
      <c r="Z464" s="277"/>
      <c r="AA464" s="146">
        <f t="shared" si="44"/>
        <v>0</v>
      </c>
    </row>
    <row r="465" spans="1:27" ht="16.149999999999999" customHeight="1" x14ac:dyDescent="0.25">
      <c r="A465" s="121">
        <v>459</v>
      </c>
      <c r="B465" s="195" t="str">
        <f>IF('Dépenses rémunération au réel'!$B465="","",'Dépenses rémunération au réel'!$B465)</f>
        <v/>
      </c>
      <c r="C465" s="195" t="str">
        <f>IF('Dépenses rémunération au réel'!$C465="","",'Dépenses rémunération au réel'!$C465)</f>
        <v/>
      </c>
      <c r="D465" s="196" t="str">
        <f>IF('Dépenses rémunération au réel'!$D465="","",'Dépenses rémunération au réel'!$D465)</f>
        <v/>
      </c>
      <c r="E465" s="118" t="str">
        <f>IF('Dépenses rémunération au réel'!$E465="","",'Dépenses rémunération au réel'!$E465)</f>
        <v/>
      </c>
      <c r="F465" s="118" t="str">
        <f>IF('Dépenses rémunération au réel'!$F465="","",'Dépenses rémunération au réel'!$F465)</f>
        <v/>
      </c>
      <c r="G465" s="118" t="str">
        <f>IF('Dépenses rémunération au réel'!$G465="","",'Dépenses rémunération au réel'!$G465)</f>
        <v/>
      </c>
      <c r="H465" s="282" t="str">
        <f>IF('Dépenses rémunération au réel'!$H465="","",'Dépenses rémunération au réel'!$H465)</f>
        <v/>
      </c>
      <c r="I465" s="282" t="str">
        <f>IF('Dépenses rémunération au réel'!$I465="","",'Dépenses rémunération au réel'!$I465)</f>
        <v/>
      </c>
      <c r="J465" s="131" t="str">
        <f>IF('Dépenses rémunération au réel'!$J465="","",'Dépenses rémunération au réel'!$J465)</f>
        <v/>
      </c>
      <c r="K465" s="181" t="str">
        <f>IF('Dépenses rémunération au réel'!$K465="","",'Dépenses rémunération au réel'!$K465)</f>
        <v/>
      </c>
      <c r="L465" s="189" t="str">
        <f>IF('Dépenses rémunération au réel'!$L465="","",'Dépenses rémunération au réel'!$L465)</f>
        <v/>
      </c>
      <c r="M465" s="204" t="str">
        <f>IF('Dépenses rémunération au réel'!$M465=0,"",'Dépenses rémunération au réel'!$M465)</f>
        <v/>
      </c>
      <c r="N465" s="180"/>
      <c r="O465" s="323" t="str">
        <f t="shared" si="45"/>
        <v/>
      </c>
      <c r="P465" s="323" t="str">
        <f t="shared" si="46"/>
        <v/>
      </c>
      <c r="Q465" s="180"/>
      <c r="R465" s="325"/>
      <c r="S465" s="325"/>
      <c r="T465" s="132" t="str">
        <f t="shared" si="47"/>
        <v/>
      </c>
      <c r="U465" s="342"/>
      <c r="V465" s="182"/>
      <c r="W465" s="709" t="str">
        <f t="shared" si="43"/>
        <v/>
      </c>
      <c r="X465" s="198" t="str">
        <f t="shared" si="48"/>
        <v/>
      </c>
      <c r="Y465" s="710" t="str">
        <f>IF(AND(OR(N465="KO",M465&lt;&gt;""),OR(N465="",O465="",P465="")),Listes!$A$68,IF(AND(M465&lt;T465,V465=""),Listes!$A$70,IF(AND(M465&lt;&gt;"",T465&lt;M465,U465=""),Listes!$A$72,IF(AND(Z465="",OR(N465&lt;&gt;"",O465&lt;&gt;"",P465&lt;&gt;"",Q465&lt;&gt;"",R465&lt;&gt;"",S465&lt;&gt;"")),Listes!$A$73,""))))</f>
        <v/>
      </c>
      <c r="Z465" s="277"/>
      <c r="AA465" s="146">
        <f t="shared" si="44"/>
        <v>0</v>
      </c>
    </row>
    <row r="466" spans="1:27" ht="16.149999999999999" customHeight="1" x14ac:dyDescent="0.25">
      <c r="A466" s="121">
        <v>460</v>
      </c>
      <c r="B466" s="195" t="str">
        <f>IF('Dépenses rémunération au réel'!$B466="","",'Dépenses rémunération au réel'!$B466)</f>
        <v/>
      </c>
      <c r="C466" s="195" t="str">
        <f>IF('Dépenses rémunération au réel'!$C466="","",'Dépenses rémunération au réel'!$C466)</f>
        <v/>
      </c>
      <c r="D466" s="196" t="str">
        <f>IF('Dépenses rémunération au réel'!$D466="","",'Dépenses rémunération au réel'!$D466)</f>
        <v/>
      </c>
      <c r="E466" s="118" t="str">
        <f>IF('Dépenses rémunération au réel'!$E466="","",'Dépenses rémunération au réel'!$E466)</f>
        <v/>
      </c>
      <c r="F466" s="118" t="str">
        <f>IF('Dépenses rémunération au réel'!$F466="","",'Dépenses rémunération au réel'!$F466)</f>
        <v/>
      </c>
      <c r="G466" s="118" t="str">
        <f>IF('Dépenses rémunération au réel'!$G466="","",'Dépenses rémunération au réel'!$G466)</f>
        <v/>
      </c>
      <c r="H466" s="282" t="str">
        <f>IF('Dépenses rémunération au réel'!$H466="","",'Dépenses rémunération au réel'!$H466)</f>
        <v/>
      </c>
      <c r="I466" s="282" t="str">
        <f>IF('Dépenses rémunération au réel'!$I466="","",'Dépenses rémunération au réel'!$I466)</f>
        <v/>
      </c>
      <c r="J466" s="131" t="str">
        <f>IF('Dépenses rémunération au réel'!$J466="","",'Dépenses rémunération au réel'!$J466)</f>
        <v/>
      </c>
      <c r="K466" s="181" t="str">
        <f>IF('Dépenses rémunération au réel'!$K466="","",'Dépenses rémunération au réel'!$K466)</f>
        <v/>
      </c>
      <c r="L466" s="189" t="str">
        <f>IF('Dépenses rémunération au réel'!$L466="","",'Dépenses rémunération au réel'!$L466)</f>
        <v/>
      </c>
      <c r="M466" s="204" t="str">
        <f>IF('Dépenses rémunération au réel'!$M466=0,"",'Dépenses rémunération au réel'!$M466)</f>
        <v/>
      </c>
      <c r="N466" s="180"/>
      <c r="O466" s="323" t="str">
        <f t="shared" si="45"/>
        <v/>
      </c>
      <c r="P466" s="323" t="str">
        <f t="shared" si="46"/>
        <v/>
      </c>
      <c r="Q466" s="180"/>
      <c r="R466" s="325"/>
      <c r="S466" s="325"/>
      <c r="T466" s="132" t="str">
        <f t="shared" si="47"/>
        <v/>
      </c>
      <c r="U466" s="342"/>
      <c r="V466" s="182"/>
      <c r="W466" s="709" t="str">
        <f t="shared" si="43"/>
        <v/>
      </c>
      <c r="X466" s="198" t="str">
        <f t="shared" si="48"/>
        <v/>
      </c>
      <c r="Y466" s="710" t="str">
        <f>IF(AND(OR(N466="KO",M466&lt;&gt;""),OR(N466="",O466="",P466="")),Listes!$A$68,IF(AND(M466&lt;T466,V466=""),Listes!$A$70,IF(AND(M466&lt;&gt;"",T466&lt;M466,U466=""),Listes!$A$72,IF(AND(Z466="",OR(N466&lt;&gt;"",O466&lt;&gt;"",P466&lt;&gt;"",Q466&lt;&gt;"",R466&lt;&gt;"",S466&lt;&gt;"")),Listes!$A$73,""))))</f>
        <v/>
      </c>
      <c r="Z466" s="277"/>
      <c r="AA466" s="146">
        <f t="shared" si="44"/>
        <v>0</v>
      </c>
    </row>
    <row r="467" spans="1:27" ht="16.149999999999999" customHeight="1" x14ac:dyDescent="0.25">
      <c r="A467" s="121">
        <v>461</v>
      </c>
      <c r="B467" s="195" t="str">
        <f>IF('Dépenses rémunération au réel'!$B467="","",'Dépenses rémunération au réel'!$B467)</f>
        <v/>
      </c>
      <c r="C467" s="195" t="str">
        <f>IF('Dépenses rémunération au réel'!$C467="","",'Dépenses rémunération au réel'!$C467)</f>
        <v/>
      </c>
      <c r="D467" s="196" t="str">
        <f>IF('Dépenses rémunération au réel'!$D467="","",'Dépenses rémunération au réel'!$D467)</f>
        <v/>
      </c>
      <c r="E467" s="118" t="str">
        <f>IF('Dépenses rémunération au réel'!$E467="","",'Dépenses rémunération au réel'!$E467)</f>
        <v/>
      </c>
      <c r="F467" s="118" t="str">
        <f>IF('Dépenses rémunération au réel'!$F467="","",'Dépenses rémunération au réel'!$F467)</f>
        <v/>
      </c>
      <c r="G467" s="118" t="str">
        <f>IF('Dépenses rémunération au réel'!$G467="","",'Dépenses rémunération au réel'!$G467)</f>
        <v/>
      </c>
      <c r="H467" s="282" t="str">
        <f>IF('Dépenses rémunération au réel'!$H467="","",'Dépenses rémunération au réel'!$H467)</f>
        <v/>
      </c>
      <c r="I467" s="282" t="str">
        <f>IF('Dépenses rémunération au réel'!$I467="","",'Dépenses rémunération au réel'!$I467)</f>
        <v/>
      </c>
      <c r="J467" s="131" t="str">
        <f>IF('Dépenses rémunération au réel'!$J467="","",'Dépenses rémunération au réel'!$J467)</f>
        <v/>
      </c>
      <c r="K467" s="181" t="str">
        <f>IF('Dépenses rémunération au réel'!$K467="","",'Dépenses rémunération au réel'!$K467)</f>
        <v/>
      </c>
      <c r="L467" s="189" t="str">
        <f>IF('Dépenses rémunération au réel'!$L467="","",'Dépenses rémunération au réel'!$L467)</f>
        <v/>
      </c>
      <c r="M467" s="204" t="str">
        <f>IF('Dépenses rémunération au réel'!$M467=0,"",'Dépenses rémunération au réel'!$M467)</f>
        <v/>
      </c>
      <c r="N467" s="180"/>
      <c r="O467" s="323" t="str">
        <f t="shared" si="45"/>
        <v/>
      </c>
      <c r="P467" s="323" t="str">
        <f t="shared" si="46"/>
        <v/>
      </c>
      <c r="Q467" s="180"/>
      <c r="R467" s="325"/>
      <c r="S467" s="325"/>
      <c r="T467" s="132" t="str">
        <f t="shared" si="47"/>
        <v/>
      </c>
      <c r="U467" s="342"/>
      <c r="V467" s="182"/>
      <c r="W467" s="709" t="str">
        <f t="shared" si="43"/>
        <v/>
      </c>
      <c r="X467" s="198" t="str">
        <f t="shared" si="48"/>
        <v/>
      </c>
      <c r="Y467" s="710" t="str">
        <f>IF(AND(OR(N467="KO",M467&lt;&gt;""),OR(N467="",O467="",P467="")),Listes!$A$68,IF(AND(M467&lt;T467,V467=""),Listes!$A$70,IF(AND(M467&lt;&gt;"",T467&lt;M467,U467=""),Listes!$A$72,IF(AND(Z467="",OR(N467&lt;&gt;"",O467&lt;&gt;"",P467&lt;&gt;"",Q467&lt;&gt;"",R467&lt;&gt;"",S467&lt;&gt;"")),Listes!$A$73,""))))</f>
        <v/>
      </c>
      <c r="Z467" s="277"/>
      <c r="AA467" s="146">
        <f t="shared" si="44"/>
        <v>0</v>
      </c>
    </row>
    <row r="468" spans="1:27" ht="16.149999999999999" customHeight="1" x14ac:dyDescent="0.25">
      <c r="A468" s="121">
        <v>462</v>
      </c>
      <c r="B468" s="195" t="str">
        <f>IF('Dépenses rémunération au réel'!$B468="","",'Dépenses rémunération au réel'!$B468)</f>
        <v/>
      </c>
      <c r="C468" s="195" t="str">
        <f>IF('Dépenses rémunération au réel'!$C468="","",'Dépenses rémunération au réel'!$C468)</f>
        <v/>
      </c>
      <c r="D468" s="196" t="str">
        <f>IF('Dépenses rémunération au réel'!$D468="","",'Dépenses rémunération au réel'!$D468)</f>
        <v/>
      </c>
      <c r="E468" s="118" t="str">
        <f>IF('Dépenses rémunération au réel'!$E468="","",'Dépenses rémunération au réel'!$E468)</f>
        <v/>
      </c>
      <c r="F468" s="118" t="str">
        <f>IF('Dépenses rémunération au réel'!$F468="","",'Dépenses rémunération au réel'!$F468)</f>
        <v/>
      </c>
      <c r="G468" s="118" t="str">
        <f>IF('Dépenses rémunération au réel'!$G468="","",'Dépenses rémunération au réel'!$G468)</f>
        <v/>
      </c>
      <c r="H468" s="282" t="str">
        <f>IF('Dépenses rémunération au réel'!$H468="","",'Dépenses rémunération au réel'!$H468)</f>
        <v/>
      </c>
      <c r="I468" s="282" t="str">
        <f>IF('Dépenses rémunération au réel'!$I468="","",'Dépenses rémunération au réel'!$I468)</f>
        <v/>
      </c>
      <c r="J468" s="131" t="str">
        <f>IF('Dépenses rémunération au réel'!$J468="","",'Dépenses rémunération au réel'!$J468)</f>
        <v/>
      </c>
      <c r="K468" s="181" t="str">
        <f>IF('Dépenses rémunération au réel'!$K468="","",'Dépenses rémunération au réel'!$K468)</f>
        <v/>
      </c>
      <c r="L468" s="189" t="str">
        <f>IF('Dépenses rémunération au réel'!$L468="","",'Dépenses rémunération au réel'!$L468)</f>
        <v/>
      </c>
      <c r="M468" s="204" t="str">
        <f>IF('Dépenses rémunération au réel'!$M468=0,"",'Dépenses rémunération au réel'!$M468)</f>
        <v/>
      </c>
      <c r="N468" s="180"/>
      <c r="O468" s="323" t="str">
        <f t="shared" si="45"/>
        <v/>
      </c>
      <c r="P468" s="323" t="str">
        <f t="shared" si="46"/>
        <v/>
      </c>
      <c r="Q468" s="180"/>
      <c r="R468" s="325"/>
      <c r="S468" s="325"/>
      <c r="T468" s="132" t="str">
        <f t="shared" si="47"/>
        <v/>
      </c>
      <c r="U468" s="342"/>
      <c r="V468" s="182"/>
      <c r="W468" s="709" t="str">
        <f t="shared" si="43"/>
        <v/>
      </c>
      <c r="X468" s="198" t="str">
        <f t="shared" si="48"/>
        <v/>
      </c>
      <c r="Y468" s="710" t="str">
        <f>IF(AND(OR(N468="KO",M468&lt;&gt;""),OR(N468="",O468="",P468="")),Listes!$A$68,IF(AND(M468&lt;T468,V468=""),Listes!$A$70,IF(AND(M468&lt;&gt;"",T468&lt;M468,U468=""),Listes!$A$72,IF(AND(Z468="",OR(N468&lt;&gt;"",O468&lt;&gt;"",P468&lt;&gt;"",Q468&lt;&gt;"",R468&lt;&gt;"",S468&lt;&gt;"")),Listes!$A$73,""))))</f>
        <v/>
      </c>
      <c r="Z468" s="277"/>
      <c r="AA468" s="146">
        <f t="shared" si="44"/>
        <v>0</v>
      </c>
    </row>
    <row r="469" spans="1:27" ht="16.149999999999999" customHeight="1" x14ac:dyDescent="0.25">
      <c r="A469" s="121">
        <v>463</v>
      </c>
      <c r="B469" s="195" t="str">
        <f>IF('Dépenses rémunération au réel'!$B469="","",'Dépenses rémunération au réel'!$B469)</f>
        <v/>
      </c>
      <c r="C469" s="195" t="str">
        <f>IF('Dépenses rémunération au réel'!$C469="","",'Dépenses rémunération au réel'!$C469)</f>
        <v/>
      </c>
      <c r="D469" s="196" t="str">
        <f>IF('Dépenses rémunération au réel'!$D469="","",'Dépenses rémunération au réel'!$D469)</f>
        <v/>
      </c>
      <c r="E469" s="118" t="str">
        <f>IF('Dépenses rémunération au réel'!$E469="","",'Dépenses rémunération au réel'!$E469)</f>
        <v/>
      </c>
      <c r="F469" s="118" t="str">
        <f>IF('Dépenses rémunération au réel'!$F469="","",'Dépenses rémunération au réel'!$F469)</f>
        <v/>
      </c>
      <c r="G469" s="118" t="str">
        <f>IF('Dépenses rémunération au réel'!$G469="","",'Dépenses rémunération au réel'!$G469)</f>
        <v/>
      </c>
      <c r="H469" s="282" t="str">
        <f>IF('Dépenses rémunération au réel'!$H469="","",'Dépenses rémunération au réel'!$H469)</f>
        <v/>
      </c>
      <c r="I469" s="282" t="str">
        <f>IF('Dépenses rémunération au réel'!$I469="","",'Dépenses rémunération au réel'!$I469)</f>
        <v/>
      </c>
      <c r="J469" s="131" t="str">
        <f>IF('Dépenses rémunération au réel'!$J469="","",'Dépenses rémunération au réel'!$J469)</f>
        <v/>
      </c>
      <c r="K469" s="181" t="str">
        <f>IF('Dépenses rémunération au réel'!$K469="","",'Dépenses rémunération au réel'!$K469)</f>
        <v/>
      </c>
      <c r="L469" s="189" t="str">
        <f>IF('Dépenses rémunération au réel'!$L469="","",'Dépenses rémunération au réel'!$L469)</f>
        <v/>
      </c>
      <c r="M469" s="204" t="str">
        <f>IF('Dépenses rémunération au réel'!$M469=0,"",'Dépenses rémunération au réel'!$M469)</f>
        <v/>
      </c>
      <c r="N469" s="180"/>
      <c r="O469" s="323" t="str">
        <f t="shared" si="45"/>
        <v/>
      </c>
      <c r="P469" s="323" t="str">
        <f t="shared" si="46"/>
        <v/>
      </c>
      <c r="Q469" s="180"/>
      <c r="R469" s="325"/>
      <c r="S469" s="325"/>
      <c r="T469" s="132" t="str">
        <f t="shared" si="47"/>
        <v/>
      </c>
      <c r="U469" s="342"/>
      <c r="V469" s="182"/>
      <c r="W469" s="709" t="str">
        <f t="shared" si="43"/>
        <v/>
      </c>
      <c r="X469" s="198" t="str">
        <f t="shared" si="48"/>
        <v/>
      </c>
      <c r="Y469" s="710" t="str">
        <f>IF(AND(OR(N469="KO",M469&lt;&gt;""),OR(N469="",O469="",P469="")),Listes!$A$68,IF(AND(M469&lt;T469,V469=""),Listes!$A$70,IF(AND(M469&lt;&gt;"",T469&lt;M469,U469=""),Listes!$A$72,IF(AND(Z469="",OR(N469&lt;&gt;"",O469&lt;&gt;"",P469&lt;&gt;"",Q469&lt;&gt;"",R469&lt;&gt;"",S469&lt;&gt;"")),Listes!$A$73,""))))</f>
        <v/>
      </c>
      <c r="Z469" s="277"/>
      <c r="AA469" s="146">
        <f t="shared" si="44"/>
        <v>0</v>
      </c>
    </row>
    <row r="470" spans="1:27" ht="16.149999999999999" customHeight="1" x14ac:dyDescent="0.25">
      <c r="A470" s="121">
        <v>464</v>
      </c>
      <c r="B470" s="195" t="str">
        <f>IF('Dépenses rémunération au réel'!$B470="","",'Dépenses rémunération au réel'!$B470)</f>
        <v/>
      </c>
      <c r="C470" s="195" t="str">
        <f>IF('Dépenses rémunération au réel'!$C470="","",'Dépenses rémunération au réel'!$C470)</f>
        <v/>
      </c>
      <c r="D470" s="196" t="str">
        <f>IF('Dépenses rémunération au réel'!$D470="","",'Dépenses rémunération au réel'!$D470)</f>
        <v/>
      </c>
      <c r="E470" s="118" t="str">
        <f>IF('Dépenses rémunération au réel'!$E470="","",'Dépenses rémunération au réel'!$E470)</f>
        <v/>
      </c>
      <c r="F470" s="118" t="str">
        <f>IF('Dépenses rémunération au réel'!$F470="","",'Dépenses rémunération au réel'!$F470)</f>
        <v/>
      </c>
      <c r="G470" s="118" t="str">
        <f>IF('Dépenses rémunération au réel'!$G470="","",'Dépenses rémunération au réel'!$G470)</f>
        <v/>
      </c>
      <c r="H470" s="282" t="str">
        <f>IF('Dépenses rémunération au réel'!$H470="","",'Dépenses rémunération au réel'!$H470)</f>
        <v/>
      </c>
      <c r="I470" s="282" t="str">
        <f>IF('Dépenses rémunération au réel'!$I470="","",'Dépenses rémunération au réel'!$I470)</f>
        <v/>
      </c>
      <c r="J470" s="131" t="str">
        <f>IF('Dépenses rémunération au réel'!$J470="","",'Dépenses rémunération au réel'!$J470)</f>
        <v/>
      </c>
      <c r="K470" s="181" t="str">
        <f>IF('Dépenses rémunération au réel'!$K470="","",'Dépenses rémunération au réel'!$K470)</f>
        <v/>
      </c>
      <c r="L470" s="189" t="str">
        <f>IF('Dépenses rémunération au réel'!$L470="","",'Dépenses rémunération au réel'!$L470)</f>
        <v/>
      </c>
      <c r="M470" s="204" t="str">
        <f>IF('Dépenses rémunération au réel'!$M470=0,"",'Dépenses rémunération au réel'!$M470)</f>
        <v/>
      </c>
      <c r="N470" s="180"/>
      <c r="O470" s="323" t="str">
        <f t="shared" si="45"/>
        <v/>
      </c>
      <c r="P470" s="323" t="str">
        <f t="shared" si="46"/>
        <v/>
      </c>
      <c r="Q470" s="180"/>
      <c r="R470" s="325"/>
      <c r="S470" s="325"/>
      <c r="T470" s="132" t="str">
        <f t="shared" si="47"/>
        <v/>
      </c>
      <c r="U470" s="342"/>
      <c r="V470" s="182"/>
      <c r="W470" s="709" t="str">
        <f t="shared" si="43"/>
        <v/>
      </c>
      <c r="X470" s="198" t="str">
        <f t="shared" si="48"/>
        <v/>
      </c>
      <c r="Y470" s="710" t="str">
        <f>IF(AND(OR(N470="KO",M470&lt;&gt;""),OR(N470="",O470="",P470="")),Listes!$A$68,IF(AND(M470&lt;T470,V470=""),Listes!$A$70,IF(AND(M470&lt;&gt;"",T470&lt;M470,U470=""),Listes!$A$72,IF(AND(Z470="",OR(N470&lt;&gt;"",O470&lt;&gt;"",P470&lt;&gt;"",Q470&lt;&gt;"",R470&lt;&gt;"",S470&lt;&gt;"")),Listes!$A$73,""))))</f>
        <v/>
      </c>
      <c r="Z470" s="277"/>
      <c r="AA470" s="146">
        <f t="shared" si="44"/>
        <v>0</v>
      </c>
    </row>
    <row r="471" spans="1:27" ht="16.149999999999999" customHeight="1" x14ac:dyDescent="0.25">
      <c r="A471" s="121">
        <v>465</v>
      </c>
      <c r="B471" s="195" t="str">
        <f>IF('Dépenses rémunération au réel'!$B471="","",'Dépenses rémunération au réel'!$B471)</f>
        <v/>
      </c>
      <c r="C471" s="195" t="str">
        <f>IF('Dépenses rémunération au réel'!$C471="","",'Dépenses rémunération au réel'!$C471)</f>
        <v/>
      </c>
      <c r="D471" s="196" t="str">
        <f>IF('Dépenses rémunération au réel'!$D471="","",'Dépenses rémunération au réel'!$D471)</f>
        <v/>
      </c>
      <c r="E471" s="118" t="str">
        <f>IF('Dépenses rémunération au réel'!$E471="","",'Dépenses rémunération au réel'!$E471)</f>
        <v/>
      </c>
      <c r="F471" s="118" t="str">
        <f>IF('Dépenses rémunération au réel'!$F471="","",'Dépenses rémunération au réel'!$F471)</f>
        <v/>
      </c>
      <c r="G471" s="118" t="str">
        <f>IF('Dépenses rémunération au réel'!$G471="","",'Dépenses rémunération au réel'!$G471)</f>
        <v/>
      </c>
      <c r="H471" s="282" t="str">
        <f>IF('Dépenses rémunération au réel'!$H471="","",'Dépenses rémunération au réel'!$H471)</f>
        <v/>
      </c>
      <c r="I471" s="282" t="str">
        <f>IF('Dépenses rémunération au réel'!$I471="","",'Dépenses rémunération au réel'!$I471)</f>
        <v/>
      </c>
      <c r="J471" s="131" t="str">
        <f>IF('Dépenses rémunération au réel'!$J471="","",'Dépenses rémunération au réel'!$J471)</f>
        <v/>
      </c>
      <c r="K471" s="181" t="str">
        <f>IF('Dépenses rémunération au réel'!$K471="","",'Dépenses rémunération au réel'!$K471)</f>
        <v/>
      </c>
      <c r="L471" s="189" t="str">
        <f>IF('Dépenses rémunération au réel'!$L471="","",'Dépenses rémunération au réel'!$L471)</f>
        <v/>
      </c>
      <c r="M471" s="204" t="str">
        <f>IF('Dépenses rémunération au réel'!$M471=0,"",'Dépenses rémunération au réel'!$M471)</f>
        <v/>
      </c>
      <c r="N471" s="180"/>
      <c r="O471" s="323" t="str">
        <f t="shared" si="45"/>
        <v/>
      </c>
      <c r="P471" s="323" t="str">
        <f t="shared" si="46"/>
        <v/>
      </c>
      <c r="Q471" s="180"/>
      <c r="R471" s="325"/>
      <c r="S471" s="325"/>
      <c r="T471" s="132" t="str">
        <f t="shared" si="47"/>
        <v/>
      </c>
      <c r="U471" s="342"/>
      <c r="V471" s="182"/>
      <c r="W471" s="709" t="str">
        <f t="shared" si="43"/>
        <v/>
      </c>
      <c r="X471" s="198" t="str">
        <f t="shared" si="48"/>
        <v/>
      </c>
      <c r="Y471" s="710" t="str">
        <f>IF(AND(OR(N471="KO",M471&lt;&gt;""),OR(N471="",O471="",P471="")),Listes!$A$68,IF(AND(M471&lt;T471,V471=""),Listes!$A$70,IF(AND(M471&lt;&gt;"",T471&lt;M471,U471=""),Listes!$A$72,IF(AND(Z471="",OR(N471&lt;&gt;"",O471&lt;&gt;"",P471&lt;&gt;"",Q471&lt;&gt;"",R471&lt;&gt;"",S471&lt;&gt;"")),Listes!$A$73,""))))</f>
        <v/>
      </c>
      <c r="Z471" s="277"/>
      <c r="AA471" s="146">
        <f t="shared" si="44"/>
        <v>0</v>
      </c>
    </row>
    <row r="472" spans="1:27" ht="16.149999999999999" customHeight="1" x14ac:dyDescent="0.25">
      <c r="A472" s="121">
        <v>466</v>
      </c>
      <c r="B472" s="195" t="str">
        <f>IF('Dépenses rémunération au réel'!$B472="","",'Dépenses rémunération au réel'!$B472)</f>
        <v/>
      </c>
      <c r="C472" s="195" t="str">
        <f>IF('Dépenses rémunération au réel'!$C472="","",'Dépenses rémunération au réel'!$C472)</f>
        <v/>
      </c>
      <c r="D472" s="196" t="str">
        <f>IF('Dépenses rémunération au réel'!$D472="","",'Dépenses rémunération au réel'!$D472)</f>
        <v/>
      </c>
      <c r="E472" s="118" t="str">
        <f>IF('Dépenses rémunération au réel'!$E472="","",'Dépenses rémunération au réel'!$E472)</f>
        <v/>
      </c>
      <c r="F472" s="118" t="str">
        <f>IF('Dépenses rémunération au réel'!$F472="","",'Dépenses rémunération au réel'!$F472)</f>
        <v/>
      </c>
      <c r="G472" s="118" t="str">
        <f>IF('Dépenses rémunération au réel'!$G472="","",'Dépenses rémunération au réel'!$G472)</f>
        <v/>
      </c>
      <c r="H472" s="282" t="str">
        <f>IF('Dépenses rémunération au réel'!$H472="","",'Dépenses rémunération au réel'!$H472)</f>
        <v/>
      </c>
      <c r="I472" s="282" t="str">
        <f>IF('Dépenses rémunération au réel'!$I472="","",'Dépenses rémunération au réel'!$I472)</f>
        <v/>
      </c>
      <c r="J472" s="131" t="str">
        <f>IF('Dépenses rémunération au réel'!$J472="","",'Dépenses rémunération au réel'!$J472)</f>
        <v/>
      </c>
      <c r="K472" s="181" t="str">
        <f>IF('Dépenses rémunération au réel'!$K472="","",'Dépenses rémunération au réel'!$K472)</f>
        <v/>
      </c>
      <c r="L472" s="189" t="str">
        <f>IF('Dépenses rémunération au réel'!$L472="","",'Dépenses rémunération au réel'!$L472)</f>
        <v/>
      </c>
      <c r="M472" s="204" t="str">
        <f>IF('Dépenses rémunération au réel'!$M472=0,"",'Dépenses rémunération au réel'!$M472)</f>
        <v/>
      </c>
      <c r="N472" s="180"/>
      <c r="O472" s="323" t="str">
        <f t="shared" si="45"/>
        <v/>
      </c>
      <c r="P472" s="323" t="str">
        <f t="shared" si="46"/>
        <v/>
      </c>
      <c r="Q472" s="180"/>
      <c r="R472" s="325"/>
      <c r="S472" s="325"/>
      <c r="T472" s="132" t="str">
        <f t="shared" si="47"/>
        <v/>
      </c>
      <c r="U472" s="342"/>
      <c r="V472" s="182"/>
      <c r="W472" s="709" t="str">
        <f t="shared" si="43"/>
        <v/>
      </c>
      <c r="X472" s="198" t="str">
        <f t="shared" si="48"/>
        <v/>
      </c>
      <c r="Y472" s="710" t="str">
        <f>IF(AND(OR(N472="KO",M472&lt;&gt;""),OR(N472="",O472="",P472="")),Listes!$A$68,IF(AND(M472&lt;T472,V472=""),Listes!$A$70,IF(AND(M472&lt;&gt;"",T472&lt;M472,U472=""),Listes!$A$72,IF(AND(Z472="",OR(N472&lt;&gt;"",O472&lt;&gt;"",P472&lt;&gt;"",Q472&lt;&gt;"",R472&lt;&gt;"",S472&lt;&gt;"")),Listes!$A$73,""))))</f>
        <v/>
      </c>
      <c r="Z472" s="277"/>
      <c r="AA472" s="146">
        <f t="shared" si="44"/>
        <v>0</v>
      </c>
    </row>
    <row r="473" spans="1:27" ht="16.149999999999999" customHeight="1" x14ac:dyDescent="0.25">
      <c r="A473" s="121">
        <v>467</v>
      </c>
      <c r="B473" s="195" t="str">
        <f>IF('Dépenses rémunération au réel'!$B473="","",'Dépenses rémunération au réel'!$B473)</f>
        <v/>
      </c>
      <c r="C473" s="195" t="str">
        <f>IF('Dépenses rémunération au réel'!$C473="","",'Dépenses rémunération au réel'!$C473)</f>
        <v/>
      </c>
      <c r="D473" s="196" t="str">
        <f>IF('Dépenses rémunération au réel'!$D473="","",'Dépenses rémunération au réel'!$D473)</f>
        <v/>
      </c>
      <c r="E473" s="118" t="str">
        <f>IF('Dépenses rémunération au réel'!$E473="","",'Dépenses rémunération au réel'!$E473)</f>
        <v/>
      </c>
      <c r="F473" s="118" t="str">
        <f>IF('Dépenses rémunération au réel'!$F473="","",'Dépenses rémunération au réel'!$F473)</f>
        <v/>
      </c>
      <c r="G473" s="118" t="str">
        <f>IF('Dépenses rémunération au réel'!$G473="","",'Dépenses rémunération au réel'!$G473)</f>
        <v/>
      </c>
      <c r="H473" s="282" t="str">
        <f>IF('Dépenses rémunération au réel'!$H473="","",'Dépenses rémunération au réel'!$H473)</f>
        <v/>
      </c>
      <c r="I473" s="282" t="str">
        <f>IF('Dépenses rémunération au réel'!$I473="","",'Dépenses rémunération au réel'!$I473)</f>
        <v/>
      </c>
      <c r="J473" s="131" t="str">
        <f>IF('Dépenses rémunération au réel'!$J473="","",'Dépenses rémunération au réel'!$J473)</f>
        <v/>
      </c>
      <c r="K473" s="181" t="str">
        <f>IF('Dépenses rémunération au réel'!$K473="","",'Dépenses rémunération au réel'!$K473)</f>
        <v/>
      </c>
      <c r="L473" s="189" t="str">
        <f>IF('Dépenses rémunération au réel'!$L473="","",'Dépenses rémunération au réel'!$L473)</f>
        <v/>
      </c>
      <c r="M473" s="204" t="str">
        <f>IF('Dépenses rémunération au réel'!$M473=0,"",'Dépenses rémunération au réel'!$M473)</f>
        <v/>
      </c>
      <c r="N473" s="180"/>
      <c r="O473" s="323" t="str">
        <f t="shared" si="45"/>
        <v/>
      </c>
      <c r="P473" s="323" t="str">
        <f t="shared" si="46"/>
        <v/>
      </c>
      <c r="Q473" s="180"/>
      <c r="R473" s="325"/>
      <c r="S473" s="325"/>
      <c r="T473" s="132" t="str">
        <f t="shared" si="47"/>
        <v/>
      </c>
      <c r="U473" s="342"/>
      <c r="V473" s="182"/>
      <c r="W473" s="709" t="str">
        <f t="shared" si="43"/>
        <v/>
      </c>
      <c r="X473" s="198" t="str">
        <f t="shared" si="48"/>
        <v/>
      </c>
      <c r="Y473" s="710" t="str">
        <f>IF(AND(OR(N473="KO",M473&lt;&gt;""),OR(N473="",O473="",P473="")),Listes!$A$68,IF(AND(M473&lt;T473,V473=""),Listes!$A$70,IF(AND(M473&lt;&gt;"",T473&lt;M473,U473=""),Listes!$A$72,IF(AND(Z473="",OR(N473&lt;&gt;"",O473&lt;&gt;"",P473&lt;&gt;"",Q473&lt;&gt;"",R473&lt;&gt;"",S473&lt;&gt;"")),Listes!$A$73,""))))</f>
        <v/>
      </c>
      <c r="Z473" s="277"/>
      <c r="AA473" s="146">
        <f t="shared" si="44"/>
        <v>0</v>
      </c>
    </row>
    <row r="474" spans="1:27" ht="16.149999999999999" customHeight="1" x14ac:dyDescent="0.25">
      <c r="A474" s="121">
        <v>468</v>
      </c>
      <c r="B474" s="195" t="str">
        <f>IF('Dépenses rémunération au réel'!$B474="","",'Dépenses rémunération au réel'!$B474)</f>
        <v/>
      </c>
      <c r="C474" s="195" t="str">
        <f>IF('Dépenses rémunération au réel'!$C474="","",'Dépenses rémunération au réel'!$C474)</f>
        <v/>
      </c>
      <c r="D474" s="196" t="str">
        <f>IF('Dépenses rémunération au réel'!$D474="","",'Dépenses rémunération au réel'!$D474)</f>
        <v/>
      </c>
      <c r="E474" s="118" t="str">
        <f>IF('Dépenses rémunération au réel'!$E474="","",'Dépenses rémunération au réel'!$E474)</f>
        <v/>
      </c>
      <c r="F474" s="118" t="str">
        <f>IF('Dépenses rémunération au réel'!$F474="","",'Dépenses rémunération au réel'!$F474)</f>
        <v/>
      </c>
      <c r="G474" s="118" t="str">
        <f>IF('Dépenses rémunération au réel'!$G474="","",'Dépenses rémunération au réel'!$G474)</f>
        <v/>
      </c>
      <c r="H474" s="282" t="str">
        <f>IF('Dépenses rémunération au réel'!$H474="","",'Dépenses rémunération au réel'!$H474)</f>
        <v/>
      </c>
      <c r="I474" s="282" t="str">
        <f>IF('Dépenses rémunération au réel'!$I474="","",'Dépenses rémunération au réel'!$I474)</f>
        <v/>
      </c>
      <c r="J474" s="131" t="str">
        <f>IF('Dépenses rémunération au réel'!$J474="","",'Dépenses rémunération au réel'!$J474)</f>
        <v/>
      </c>
      <c r="K474" s="181" t="str">
        <f>IF('Dépenses rémunération au réel'!$K474="","",'Dépenses rémunération au réel'!$K474)</f>
        <v/>
      </c>
      <c r="L474" s="189" t="str">
        <f>IF('Dépenses rémunération au réel'!$L474="","",'Dépenses rémunération au réel'!$L474)</f>
        <v/>
      </c>
      <c r="M474" s="204" t="str">
        <f>IF('Dépenses rémunération au réel'!$M474=0,"",'Dépenses rémunération au réel'!$M474)</f>
        <v/>
      </c>
      <c r="N474" s="180"/>
      <c r="O474" s="323" t="str">
        <f t="shared" si="45"/>
        <v/>
      </c>
      <c r="P474" s="323" t="str">
        <f t="shared" si="46"/>
        <v/>
      </c>
      <c r="Q474" s="180"/>
      <c r="R474" s="325"/>
      <c r="S474" s="325"/>
      <c r="T474" s="132" t="str">
        <f t="shared" si="47"/>
        <v/>
      </c>
      <c r="U474" s="342"/>
      <c r="V474" s="182"/>
      <c r="W474" s="709" t="str">
        <f t="shared" si="43"/>
        <v/>
      </c>
      <c r="X474" s="198" t="str">
        <f t="shared" si="48"/>
        <v/>
      </c>
      <c r="Y474" s="710" t="str">
        <f>IF(AND(OR(N474="KO",M474&lt;&gt;""),OR(N474="",O474="",P474="")),Listes!$A$68,IF(AND(M474&lt;T474,V474=""),Listes!$A$70,IF(AND(M474&lt;&gt;"",T474&lt;M474,U474=""),Listes!$A$72,IF(AND(Z474="",OR(N474&lt;&gt;"",O474&lt;&gt;"",P474&lt;&gt;"",Q474&lt;&gt;"",R474&lt;&gt;"",S474&lt;&gt;"")),Listes!$A$73,""))))</f>
        <v/>
      </c>
      <c r="Z474" s="277"/>
      <c r="AA474" s="146">
        <f t="shared" si="44"/>
        <v>0</v>
      </c>
    </row>
    <row r="475" spans="1:27" ht="16.149999999999999" customHeight="1" x14ac:dyDescent="0.25">
      <c r="A475" s="121">
        <v>469</v>
      </c>
      <c r="B475" s="195" t="str">
        <f>IF('Dépenses rémunération au réel'!$B475="","",'Dépenses rémunération au réel'!$B475)</f>
        <v/>
      </c>
      <c r="C475" s="195" t="str">
        <f>IF('Dépenses rémunération au réel'!$C475="","",'Dépenses rémunération au réel'!$C475)</f>
        <v/>
      </c>
      <c r="D475" s="196" t="str">
        <f>IF('Dépenses rémunération au réel'!$D475="","",'Dépenses rémunération au réel'!$D475)</f>
        <v/>
      </c>
      <c r="E475" s="118" t="str">
        <f>IF('Dépenses rémunération au réel'!$E475="","",'Dépenses rémunération au réel'!$E475)</f>
        <v/>
      </c>
      <c r="F475" s="118" t="str">
        <f>IF('Dépenses rémunération au réel'!$F475="","",'Dépenses rémunération au réel'!$F475)</f>
        <v/>
      </c>
      <c r="G475" s="118" t="str">
        <f>IF('Dépenses rémunération au réel'!$G475="","",'Dépenses rémunération au réel'!$G475)</f>
        <v/>
      </c>
      <c r="H475" s="282" t="str">
        <f>IF('Dépenses rémunération au réel'!$H475="","",'Dépenses rémunération au réel'!$H475)</f>
        <v/>
      </c>
      <c r="I475" s="282" t="str">
        <f>IF('Dépenses rémunération au réel'!$I475="","",'Dépenses rémunération au réel'!$I475)</f>
        <v/>
      </c>
      <c r="J475" s="131" t="str">
        <f>IF('Dépenses rémunération au réel'!$J475="","",'Dépenses rémunération au réel'!$J475)</f>
        <v/>
      </c>
      <c r="K475" s="181" t="str">
        <f>IF('Dépenses rémunération au réel'!$K475="","",'Dépenses rémunération au réel'!$K475)</f>
        <v/>
      </c>
      <c r="L475" s="189" t="str">
        <f>IF('Dépenses rémunération au réel'!$L475="","",'Dépenses rémunération au réel'!$L475)</f>
        <v/>
      </c>
      <c r="M475" s="204" t="str">
        <f>IF('Dépenses rémunération au réel'!$M475=0,"",'Dépenses rémunération au réel'!$M475)</f>
        <v/>
      </c>
      <c r="N475" s="180"/>
      <c r="O475" s="323" t="str">
        <f t="shared" si="45"/>
        <v/>
      </c>
      <c r="P475" s="323" t="str">
        <f t="shared" si="46"/>
        <v/>
      </c>
      <c r="Q475" s="180"/>
      <c r="R475" s="325"/>
      <c r="S475" s="325"/>
      <c r="T475" s="132" t="str">
        <f t="shared" si="47"/>
        <v/>
      </c>
      <c r="U475" s="342"/>
      <c r="V475" s="182"/>
      <c r="W475" s="709" t="str">
        <f t="shared" si="43"/>
        <v/>
      </c>
      <c r="X475" s="198" t="str">
        <f t="shared" si="48"/>
        <v/>
      </c>
      <c r="Y475" s="710" t="str">
        <f>IF(AND(OR(N475="KO",M475&lt;&gt;""),OR(N475="",O475="",P475="")),Listes!$A$68,IF(AND(M475&lt;T475,V475=""),Listes!$A$70,IF(AND(M475&lt;&gt;"",T475&lt;M475,U475=""),Listes!$A$72,IF(AND(Z475="",OR(N475&lt;&gt;"",O475&lt;&gt;"",P475&lt;&gt;"",Q475&lt;&gt;"",R475&lt;&gt;"",S475&lt;&gt;"")),Listes!$A$73,""))))</f>
        <v/>
      </c>
      <c r="Z475" s="277"/>
      <c r="AA475" s="146">
        <f t="shared" si="44"/>
        <v>0</v>
      </c>
    </row>
    <row r="476" spans="1:27" ht="16.149999999999999" customHeight="1" x14ac:dyDescent="0.25">
      <c r="A476" s="121">
        <v>470</v>
      </c>
      <c r="B476" s="195" t="str">
        <f>IF('Dépenses rémunération au réel'!$B476="","",'Dépenses rémunération au réel'!$B476)</f>
        <v/>
      </c>
      <c r="C476" s="195" t="str">
        <f>IF('Dépenses rémunération au réel'!$C476="","",'Dépenses rémunération au réel'!$C476)</f>
        <v/>
      </c>
      <c r="D476" s="196" t="str">
        <f>IF('Dépenses rémunération au réel'!$D476="","",'Dépenses rémunération au réel'!$D476)</f>
        <v/>
      </c>
      <c r="E476" s="118" t="str">
        <f>IF('Dépenses rémunération au réel'!$E476="","",'Dépenses rémunération au réel'!$E476)</f>
        <v/>
      </c>
      <c r="F476" s="118" t="str">
        <f>IF('Dépenses rémunération au réel'!$F476="","",'Dépenses rémunération au réel'!$F476)</f>
        <v/>
      </c>
      <c r="G476" s="118" t="str">
        <f>IF('Dépenses rémunération au réel'!$G476="","",'Dépenses rémunération au réel'!$G476)</f>
        <v/>
      </c>
      <c r="H476" s="282" t="str">
        <f>IF('Dépenses rémunération au réel'!$H476="","",'Dépenses rémunération au réel'!$H476)</f>
        <v/>
      </c>
      <c r="I476" s="282" t="str">
        <f>IF('Dépenses rémunération au réel'!$I476="","",'Dépenses rémunération au réel'!$I476)</f>
        <v/>
      </c>
      <c r="J476" s="131" t="str">
        <f>IF('Dépenses rémunération au réel'!$J476="","",'Dépenses rémunération au réel'!$J476)</f>
        <v/>
      </c>
      <c r="K476" s="181" t="str">
        <f>IF('Dépenses rémunération au réel'!$K476="","",'Dépenses rémunération au réel'!$K476)</f>
        <v/>
      </c>
      <c r="L476" s="189" t="str">
        <f>IF('Dépenses rémunération au réel'!$L476="","",'Dépenses rémunération au réel'!$L476)</f>
        <v/>
      </c>
      <c r="M476" s="204" t="str">
        <f>IF('Dépenses rémunération au réel'!$M476=0,"",'Dépenses rémunération au réel'!$M476)</f>
        <v/>
      </c>
      <c r="N476" s="180"/>
      <c r="O476" s="323" t="str">
        <f t="shared" si="45"/>
        <v/>
      </c>
      <c r="P476" s="323" t="str">
        <f t="shared" si="46"/>
        <v/>
      </c>
      <c r="Q476" s="180"/>
      <c r="R476" s="325"/>
      <c r="S476" s="325"/>
      <c r="T476" s="132" t="str">
        <f t="shared" si="47"/>
        <v/>
      </c>
      <c r="U476" s="342"/>
      <c r="V476" s="182"/>
      <c r="W476" s="709" t="str">
        <f t="shared" si="43"/>
        <v/>
      </c>
      <c r="X476" s="198" t="str">
        <f t="shared" si="48"/>
        <v/>
      </c>
      <c r="Y476" s="710" t="str">
        <f>IF(AND(OR(N476="KO",M476&lt;&gt;""),OR(N476="",O476="",P476="")),Listes!$A$68,IF(AND(M476&lt;T476,V476=""),Listes!$A$70,IF(AND(M476&lt;&gt;"",T476&lt;M476,U476=""),Listes!$A$72,IF(AND(Z476="",OR(N476&lt;&gt;"",O476&lt;&gt;"",P476&lt;&gt;"",Q476&lt;&gt;"",R476&lt;&gt;"",S476&lt;&gt;"")),Listes!$A$73,""))))</f>
        <v/>
      </c>
      <c r="Z476" s="277"/>
      <c r="AA476" s="146">
        <f t="shared" si="44"/>
        <v>0</v>
      </c>
    </row>
    <row r="477" spans="1:27" ht="16.149999999999999" customHeight="1" x14ac:dyDescent="0.25">
      <c r="A477" s="121">
        <v>471</v>
      </c>
      <c r="B477" s="195" t="str">
        <f>IF('Dépenses rémunération au réel'!$B477="","",'Dépenses rémunération au réel'!$B477)</f>
        <v/>
      </c>
      <c r="C477" s="195" t="str">
        <f>IF('Dépenses rémunération au réel'!$C477="","",'Dépenses rémunération au réel'!$C477)</f>
        <v/>
      </c>
      <c r="D477" s="196" t="str">
        <f>IF('Dépenses rémunération au réel'!$D477="","",'Dépenses rémunération au réel'!$D477)</f>
        <v/>
      </c>
      <c r="E477" s="118" t="str">
        <f>IF('Dépenses rémunération au réel'!$E477="","",'Dépenses rémunération au réel'!$E477)</f>
        <v/>
      </c>
      <c r="F477" s="118" t="str">
        <f>IF('Dépenses rémunération au réel'!$F477="","",'Dépenses rémunération au réel'!$F477)</f>
        <v/>
      </c>
      <c r="G477" s="118" t="str">
        <f>IF('Dépenses rémunération au réel'!$G477="","",'Dépenses rémunération au réel'!$G477)</f>
        <v/>
      </c>
      <c r="H477" s="282" t="str">
        <f>IF('Dépenses rémunération au réel'!$H477="","",'Dépenses rémunération au réel'!$H477)</f>
        <v/>
      </c>
      <c r="I477" s="282" t="str">
        <f>IF('Dépenses rémunération au réel'!$I477="","",'Dépenses rémunération au réel'!$I477)</f>
        <v/>
      </c>
      <c r="J477" s="131" t="str">
        <f>IF('Dépenses rémunération au réel'!$J477="","",'Dépenses rémunération au réel'!$J477)</f>
        <v/>
      </c>
      <c r="K477" s="181" t="str">
        <f>IF('Dépenses rémunération au réel'!$K477="","",'Dépenses rémunération au réel'!$K477)</f>
        <v/>
      </c>
      <c r="L477" s="189" t="str">
        <f>IF('Dépenses rémunération au réel'!$L477="","",'Dépenses rémunération au réel'!$L477)</f>
        <v/>
      </c>
      <c r="M477" s="204" t="str">
        <f>IF('Dépenses rémunération au réel'!$M477=0,"",'Dépenses rémunération au réel'!$M477)</f>
        <v/>
      </c>
      <c r="N477" s="180"/>
      <c r="O477" s="323" t="str">
        <f t="shared" si="45"/>
        <v/>
      </c>
      <c r="P477" s="323" t="str">
        <f t="shared" si="46"/>
        <v/>
      </c>
      <c r="Q477" s="180"/>
      <c r="R477" s="325"/>
      <c r="S477" s="325"/>
      <c r="T477" s="132" t="str">
        <f t="shared" si="47"/>
        <v/>
      </c>
      <c r="U477" s="342"/>
      <c r="V477" s="182"/>
      <c r="W477" s="709" t="str">
        <f t="shared" si="43"/>
        <v/>
      </c>
      <c r="X477" s="198" t="str">
        <f t="shared" si="48"/>
        <v/>
      </c>
      <c r="Y477" s="710" t="str">
        <f>IF(AND(OR(N477="KO",M477&lt;&gt;""),OR(N477="",O477="",P477="")),Listes!$A$68,IF(AND(M477&lt;T477,V477=""),Listes!$A$70,IF(AND(M477&lt;&gt;"",T477&lt;M477,U477=""),Listes!$A$72,IF(AND(Z477="",OR(N477&lt;&gt;"",O477&lt;&gt;"",P477&lt;&gt;"",Q477&lt;&gt;"",R477&lt;&gt;"",S477&lt;&gt;"")),Listes!$A$73,""))))</f>
        <v/>
      </c>
      <c r="Z477" s="277"/>
      <c r="AA477" s="146">
        <f t="shared" si="44"/>
        <v>0</v>
      </c>
    </row>
    <row r="478" spans="1:27" ht="16.149999999999999" customHeight="1" x14ac:dyDescent="0.25">
      <c r="A478" s="121">
        <v>472</v>
      </c>
      <c r="B478" s="195" t="str">
        <f>IF('Dépenses rémunération au réel'!$B478="","",'Dépenses rémunération au réel'!$B478)</f>
        <v/>
      </c>
      <c r="C478" s="195" t="str">
        <f>IF('Dépenses rémunération au réel'!$C478="","",'Dépenses rémunération au réel'!$C478)</f>
        <v/>
      </c>
      <c r="D478" s="196" t="str">
        <f>IF('Dépenses rémunération au réel'!$D478="","",'Dépenses rémunération au réel'!$D478)</f>
        <v/>
      </c>
      <c r="E478" s="118" t="str">
        <f>IF('Dépenses rémunération au réel'!$E478="","",'Dépenses rémunération au réel'!$E478)</f>
        <v/>
      </c>
      <c r="F478" s="118" t="str">
        <f>IF('Dépenses rémunération au réel'!$F478="","",'Dépenses rémunération au réel'!$F478)</f>
        <v/>
      </c>
      <c r="G478" s="118" t="str">
        <f>IF('Dépenses rémunération au réel'!$G478="","",'Dépenses rémunération au réel'!$G478)</f>
        <v/>
      </c>
      <c r="H478" s="282" t="str">
        <f>IF('Dépenses rémunération au réel'!$H478="","",'Dépenses rémunération au réel'!$H478)</f>
        <v/>
      </c>
      <c r="I478" s="282" t="str">
        <f>IF('Dépenses rémunération au réel'!$I478="","",'Dépenses rémunération au réel'!$I478)</f>
        <v/>
      </c>
      <c r="J478" s="131" t="str">
        <f>IF('Dépenses rémunération au réel'!$J478="","",'Dépenses rémunération au réel'!$J478)</f>
        <v/>
      </c>
      <c r="K478" s="181" t="str">
        <f>IF('Dépenses rémunération au réel'!$K478="","",'Dépenses rémunération au réel'!$K478)</f>
        <v/>
      </c>
      <c r="L478" s="189" t="str">
        <f>IF('Dépenses rémunération au réel'!$L478="","",'Dépenses rémunération au réel'!$L478)</f>
        <v/>
      </c>
      <c r="M478" s="204" t="str">
        <f>IF('Dépenses rémunération au réel'!$M478=0,"",'Dépenses rémunération au réel'!$M478)</f>
        <v/>
      </c>
      <c r="N478" s="180"/>
      <c r="O478" s="323" t="str">
        <f t="shared" si="45"/>
        <v/>
      </c>
      <c r="P478" s="323" t="str">
        <f t="shared" si="46"/>
        <v/>
      </c>
      <c r="Q478" s="180"/>
      <c r="R478" s="325"/>
      <c r="S478" s="325"/>
      <c r="T478" s="132" t="str">
        <f t="shared" si="47"/>
        <v/>
      </c>
      <c r="U478" s="342"/>
      <c r="V478" s="182"/>
      <c r="W478" s="709" t="str">
        <f t="shared" si="43"/>
        <v/>
      </c>
      <c r="X478" s="198" t="str">
        <f t="shared" si="48"/>
        <v/>
      </c>
      <c r="Y478" s="710" t="str">
        <f>IF(AND(OR(N478="KO",M478&lt;&gt;""),OR(N478="",O478="",P478="")),Listes!$A$68,IF(AND(M478&lt;T478,V478=""),Listes!$A$70,IF(AND(M478&lt;&gt;"",T478&lt;M478,U478=""),Listes!$A$72,IF(AND(Z478="",OR(N478&lt;&gt;"",O478&lt;&gt;"",P478&lt;&gt;"",Q478&lt;&gt;"",R478&lt;&gt;"",S478&lt;&gt;"")),Listes!$A$73,""))))</f>
        <v/>
      </c>
      <c r="Z478" s="277"/>
      <c r="AA478" s="146">
        <f t="shared" si="44"/>
        <v>0</v>
      </c>
    </row>
    <row r="479" spans="1:27" ht="16.149999999999999" customHeight="1" x14ac:dyDescent="0.25">
      <c r="A479" s="121">
        <v>473</v>
      </c>
      <c r="B479" s="195" t="str">
        <f>IF('Dépenses rémunération au réel'!$B479="","",'Dépenses rémunération au réel'!$B479)</f>
        <v/>
      </c>
      <c r="C479" s="195" t="str">
        <f>IF('Dépenses rémunération au réel'!$C479="","",'Dépenses rémunération au réel'!$C479)</f>
        <v/>
      </c>
      <c r="D479" s="196" t="str">
        <f>IF('Dépenses rémunération au réel'!$D479="","",'Dépenses rémunération au réel'!$D479)</f>
        <v/>
      </c>
      <c r="E479" s="118" t="str">
        <f>IF('Dépenses rémunération au réel'!$E479="","",'Dépenses rémunération au réel'!$E479)</f>
        <v/>
      </c>
      <c r="F479" s="118" t="str">
        <f>IF('Dépenses rémunération au réel'!$F479="","",'Dépenses rémunération au réel'!$F479)</f>
        <v/>
      </c>
      <c r="G479" s="118" t="str">
        <f>IF('Dépenses rémunération au réel'!$G479="","",'Dépenses rémunération au réel'!$G479)</f>
        <v/>
      </c>
      <c r="H479" s="282" t="str">
        <f>IF('Dépenses rémunération au réel'!$H479="","",'Dépenses rémunération au réel'!$H479)</f>
        <v/>
      </c>
      <c r="I479" s="282" t="str">
        <f>IF('Dépenses rémunération au réel'!$I479="","",'Dépenses rémunération au réel'!$I479)</f>
        <v/>
      </c>
      <c r="J479" s="131" t="str">
        <f>IF('Dépenses rémunération au réel'!$J479="","",'Dépenses rémunération au réel'!$J479)</f>
        <v/>
      </c>
      <c r="K479" s="181" t="str">
        <f>IF('Dépenses rémunération au réel'!$K479="","",'Dépenses rémunération au réel'!$K479)</f>
        <v/>
      </c>
      <c r="L479" s="189" t="str">
        <f>IF('Dépenses rémunération au réel'!$L479="","",'Dépenses rémunération au réel'!$L479)</f>
        <v/>
      </c>
      <c r="M479" s="204" t="str">
        <f>IF('Dépenses rémunération au réel'!$M479=0,"",'Dépenses rémunération au réel'!$M479)</f>
        <v/>
      </c>
      <c r="N479" s="180"/>
      <c r="O479" s="323" t="str">
        <f t="shared" si="45"/>
        <v/>
      </c>
      <c r="P479" s="323" t="str">
        <f t="shared" si="46"/>
        <v/>
      </c>
      <c r="Q479" s="180"/>
      <c r="R479" s="325"/>
      <c r="S479" s="325"/>
      <c r="T479" s="132" t="str">
        <f t="shared" si="47"/>
        <v/>
      </c>
      <c r="U479" s="342"/>
      <c r="V479" s="182"/>
      <c r="W479" s="709" t="str">
        <f t="shared" si="43"/>
        <v/>
      </c>
      <c r="X479" s="198" t="str">
        <f t="shared" si="48"/>
        <v/>
      </c>
      <c r="Y479" s="710" t="str">
        <f>IF(AND(OR(N479="KO",M479&lt;&gt;""),OR(N479="",O479="",P479="")),Listes!$A$68,IF(AND(M479&lt;T479,V479=""),Listes!$A$70,IF(AND(M479&lt;&gt;"",T479&lt;M479,U479=""),Listes!$A$72,IF(AND(Z479="",OR(N479&lt;&gt;"",O479&lt;&gt;"",P479&lt;&gt;"",Q479&lt;&gt;"",R479&lt;&gt;"",S479&lt;&gt;"")),Listes!$A$73,""))))</f>
        <v/>
      </c>
      <c r="Z479" s="277"/>
      <c r="AA479" s="146">
        <f t="shared" si="44"/>
        <v>0</v>
      </c>
    </row>
    <row r="480" spans="1:27" ht="16.149999999999999" customHeight="1" x14ac:dyDescent="0.25">
      <c r="A480" s="121">
        <v>474</v>
      </c>
      <c r="B480" s="195" t="str">
        <f>IF('Dépenses rémunération au réel'!$B480="","",'Dépenses rémunération au réel'!$B480)</f>
        <v/>
      </c>
      <c r="C480" s="195" t="str">
        <f>IF('Dépenses rémunération au réel'!$C480="","",'Dépenses rémunération au réel'!$C480)</f>
        <v/>
      </c>
      <c r="D480" s="196" t="str">
        <f>IF('Dépenses rémunération au réel'!$D480="","",'Dépenses rémunération au réel'!$D480)</f>
        <v/>
      </c>
      <c r="E480" s="118" t="str">
        <f>IF('Dépenses rémunération au réel'!$E480="","",'Dépenses rémunération au réel'!$E480)</f>
        <v/>
      </c>
      <c r="F480" s="118" t="str">
        <f>IF('Dépenses rémunération au réel'!$F480="","",'Dépenses rémunération au réel'!$F480)</f>
        <v/>
      </c>
      <c r="G480" s="118" t="str">
        <f>IF('Dépenses rémunération au réel'!$G480="","",'Dépenses rémunération au réel'!$G480)</f>
        <v/>
      </c>
      <c r="H480" s="282" t="str">
        <f>IF('Dépenses rémunération au réel'!$H480="","",'Dépenses rémunération au réel'!$H480)</f>
        <v/>
      </c>
      <c r="I480" s="282" t="str">
        <f>IF('Dépenses rémunération au réel'!$I480="","",'Dépenses rémunération au réel'!$I480)</f>
        <v/>
      </c>
      <c r="J480" s="131" t="str">
        <f>IF('Dépenses rémunération au réel'!$J480="","",'Dépenses rémunération au réel'!$J480)</f>
        <v/>
      </c>
      <c r="K480" s="181" t="str">
        <f>IF('Dépenses rémunération au réel'!$K480="","",'Dépenses rémunération au réel'!$K480)</f>
        <v/>
      </c>
      <c r="L480" s="189" t="str">
        <f>IF('Dépenses rémunération au réel'!$L480="","",'Dépenses rémunération au réel'!$L480)</f>
        <v/>
      </c>
      <c r="M480" s="204" t="str">
        <f>IF('Dépenses rémunération au réel'!$M480=0,"",'Dépenses rémunération au réel'!$M480)</f>
        <v/>
      </c>
      <c r="N480" s="180"/>
      <c r="O480" s="323" t="str">
        <f t="shared" si="45"/>
        <v/>
      </c>
      <c r="P480" s="323" t="str">
        <f t="shared" si="46"/>
        <v/>
      </c>
      <c r="Q480" s="180"/>
      <c r="R480" s="325"/>
      <c r="S480" s="325"/>
      <c r="T480" s="132" t="str">
        <f t="shared" si="47"/>
        <v/>
      </c>
      <c r="U480" s="342"/>
      <c r="V480" s="182"/>
      <c r="W480" s="709" t="str">
        <f t="shared" si="43"/>
        <v/>
      </c>
      <c r="X480" s="198" t="str">
        <f t="shared" si="48"/>
        <v/>
      </c>
      <c r="Y480" s="710" t="str">
        <f>IF(AND(OR(N480="KO",M480&lt;&gt;""),OR(N480="",O480="",P480="")),Listes!$A$68,IF(AND(M480&lt;T480,V480=""),Listes!$A$70,IF(AND(M480&lt;&gt;"",T480&lt;M480,U480=""),Listes!$A$72,IF(AND(Z480="",OR(N480&lt;&gt;"",O480&lt;&gt;"",P480&lt;&gt;"",Q480&lt;&gt;"",R480&lt;&gt;"",S480&lt;&gt;"")),Listes!$A$73,""))))</f>
        <v/>
      </c>
      <c r="Z480" s="277"/>
      <c r="AA480" s="146">
        <f t="shared" si="44"/>
        <v>0</v>
      </c>
    </row>
    <row r="481" spans="1:27" ht="16.149999999999999" customHeight="1" x14ac:dyDescent="0.25">
      <c r="A481" s="121">
        <v>475</v>
      </c>
      <c r="B481" s="195" t="str">
        <f>IF('Dépenses rémunération au réel'!$B481="","",'Dépenses rémunération au réel'!$B481)</f>
        <v/>
      </c>
      <c r="C481" s="195" t="str">
        <f>IF('Dépenses rémunération au réel'!$C481="","",'Dépenses rémunération au réel'!$C481)</f>
        <v/>
      </c>
      <c r="D481" s="196" t="str">
        <f>IF('Dépenses rémunération au réel'!$D481="","",'Dépenses rémunération au réel'!$D481)</f>
        <v/>
      </c>
      <c r="E481" s="118" t="str">
        <f>IF('Dépenses rémunération au réel'!$E481="","",'Dépenses rémunération au réel'!$E481)</f>
        <v/>
      </c>
      <c r="F481" s="118" t="str">
        <f>IF('Dépenses rémunération au réel'!$F481="","",'Dépenses rémunération au réel'!$F481)</f>
        <v/>
      </c>
      <c r="G481" s="118" t="str">
        <f>IF('Dépenses rémunération au réel'!$G481="","",'Dépenses rémunération au réel'!$G481)</f>
        <v/>
      </c>
      <c r="H481" s="282" t="str">
        <f>IF('Dépenses rémunération au réel'!$H481="","",'Dépenses rémunération au réel'!$H481)</f>
        <v/>
      </c>
      <c r="I481" s="282" t="str">
        <f>IF('Dépenses rémunération au réel'!$I481="","",'Dépenses rémunération au réel'!$I481)</f>
        <v/>
      </c>
      <c r="J481" s="131" t="str">
        <f>IF('Dépenses rémunération au réel'!$J481="","",'Dépenses rémunération au réel'!$J481)</f>
        <v/>
      </c>
      <c r="K481" s="181" t="str">
        <f>IF('Dépenses rémunération au réel'!$K481="","",'Dépenses rémunération au réel'!$K481)</f>
        <v/>
      </c>
      <c r="L481" s="189" t="str">
        <f>IF('Dépenses rémunération au réel'!$L481="","",'Dépenses rémunération au réel'!$L481)</f>
        <v/>
      </c>
      <c r="M481" s="204" t="str">
        <f>IF('Dépenses rémunération au réel'!$M481=0,"",'Dépenses rémunération au réel'!$M481)</f>
        <v/>
      </c>
      <c r="N481" s="180"/>
      <c r="O481" s="323" t="str">
        <f t="shared" si="45"/>
        <v/>
      </c>
      <c r="P481" s="323" t="str">
        <f t="shared" si="46"/>
        <v/>
      </c>
      <c r="Q481" s="180"/>
      <c r="R481" s="325"/>
      <c r="S481" s="325"/>
      <c r="T481" s="132" t="str">
        <f t="shared" si="47"/>
        <v/>
      </c>
      <c r="U481" s="342"/>
      <c r="V481" s="182"/>
      <c r="W481" s="709" t="str">
        <f t="shared" si="43"/>
        <v/>
      </c>
      <c r="X481" s="198" t="str">
        <f t="shared" si="48"/>
        <v/>
      </c>
      <c r="Y481" s="710" t="str">
        <f>IF(AND(OR(N481="KO",M481&lt;&gt;""),OR(N481="",O481="",P481="")),Listes!$A$68,IF(AND(M481&lt;T481,V481=""),Listes!$A$70,IF(AND(M481&lt;&gt;"",T481&lt;M481,U481=""),Listes!$A$72,IF(AND(Z481="",OR(N481&lt;&gt;"",O481&lt;&gt;"",P481&lt;&gt;"",Q481&lt;&gt;"",R481&lt;&gt;"",S481&lt;&gt;"")),Listes!$A$73,""))))</f>
        <v/>
      </c>
      <c r="Z481" s="277"/>
      <c r="AA481" s="146">
        <f t="shared" si="44"/>
        <v>0</v>
      </c>
    </row>
    <row r="482" spans="1:27" ht="16.149999999999999" customHeight="1" x14ac:dyDescent="0.25">
      <c r="A482" s="121">
        <v>476</v>
      </c>
      <c r="B482" s="195" t="str">
        <f>IF('Dépenses rémunération au réel'!$B482="","",'Dépenses rémunération au réel'!$B482)</f>
        <v/>
      </c>
      <c r="C482" s="195" t="str">
        <f>IF('Dépenses rémunération au réel'!$C482="","",'Dépenses rémunération au réel'!$C482)</f>
        <v/>
      </c>
      <c r="D482" s="196" t="str">
        <f>IF('Dépenses rémunération au réel'!$D482="","",'Dépenses rémunération au réel'!$D482)</f>
        <v/>
      </c>
      <c r="E482" s="118" t="str">
        <f>IF('Dépenses rémunération au réel'!$E482="","",'Dépenses rémunération au réel'!$E482)</f>
        <v/>
      </c>
      <c r="F482" s="118" t="str">
        <f>IF('Dépenses rémunération au réel'!$F482="","",'Dépenses rémunération au réel'!$F482)</f>
        <v/>
      </c>
      <c r="G482" s="118" t="str">
        <f>IF('Dépenses rémunération au réel'!$G482="","",'Dépenses rémunération au réel'!$G482)</f>
        <v/>
      </c>
      <c r="H482" s="282" t="str">
        <f>IF('Dépenses rémunération au réel'!$H482="","",'Dépenses rémunération au réel'!$H482)</f>
        <v/>
      </c>
      <c r="I482" s="282" t="str">
        <f>IF('Dépenses rémunération au réel'!$I482="","",'Dépenses rémunération au réel'!$I482)</f>
        <v/>
      </c>
      <c r="J482" s="131" t="str">
        <f>IF('Dépenses rémunération au réel'!$J482="","",'Dépenses rémunération au réel'!$J482)</f>
        <v/>
      </c>
      <c r="K482" s="181" t="str">
        <f>IF('Dépenses rémunération au réel'!$K482="","",'Dépenses rémunération au réel'!$K482)</f>
        <v/>
      </c>
      <c r="L482" s="189" t="str">
        <f>IF('Dépenses rémunération au réel'!$L482="","",'Dépenses rémunération au réel'!$L482)</f>
        <v/>
      </c>
      <c r="M482" s="204" t="str">
        <f>IF('Dépenses rémunération au réel'!$M482=0,"",'Dépenses rémunération au réel'!$M482)</f>
        <v/>
      </c>
      <c r="N482" s="180"/>
      <c r="O482" s="323" t="str">
        <f t="shared" si="45"/>
        <v/>
      </c>
      <c r="P482" s="323" t="str">
        <f t="shared" si="46"/>
        <v/>
      </c>
      <c r="Q482" s="180"/>
      <c r="R482" s="325"/>
      <c r="S482" s="325"/>
      <c r="T482" s="132" t="str">
        <f t="shared" si="47"/>
        <v/>
      </c>
      <c r="U482" s="342"/>
      <c r="V482" s="182"/>
      <c r="W482" s="709" t="str">
        <f t="shared" si="43"/>
        <v/>
      </c>
      <c r="X482" s="198" t="str">
        <f t="shared" si="48"/>
        <v/>
      </c>
      <c r="Y482" s="710" t="str">
        <f>IF(AND(OR(N482="KO",M482&lt;&gt;""),OR(N482="",O482="",P482="")),Listes!$A$68,IF(AND(M482&lt;T482,V482=""),Listes!$A$70,IF(AND(M482&lt;&gt;"",T482&lt;M482,U482=""),Listes!$A$72,IF(AND(Z482="",OR(N482&lt;&gt;"",O482&lt;&gt;"",P482&lt;&gt;"",Q482&lt;&gt;"",R482&lt;&gt;"",S482&lt;&gt;"")),Listes!$A$73,""))))</f>
        <v/>
      </c>
      <c r="Z482" s="277"/>
      <c r="AA482" s="146">
        <f t="shared" si="44"/>
        <v>0</v>
      </c>
    </row>
    <row r="483" spans="1:27" ht="16.149999999999999" customHeight="1" x14ac:dyDescent="0.25">
      <c r="A483" s="121">
        <v>477</v>
      </c>
      <c r="B483" s="195" t="str">
        <f>IF('Dépenses rémunération au réel'!$B483="","",'Dépenses rémunération au réel'!$B483)</f>
        <v/>
      </c>
      <c r="C483" s="195" t="str">
        <f>IF('Dépenses rémunération au réel'!$C483="","",'Dépenses rémunération au réel'!$C483)</f>
        <v/>
      </c>
      <c r="D483" s="196" t="str">
        <f>IF('Dépenses rémunération au réel'!$D483="","",'Dépenses rémunération au réel'!$D483)</f>
        <v/>
      </c>
      <c r="E483" s="118" t="str">
        <f>IF('Dépenses rémunération au réel'!$E483="","",'Dépenses rémunération au réel'!$E483)</f>
        <v/>
      </c>
      <c r="F483" s="118" t="str">
        <f>IF('Dépenses rémunération au réel'!$F483="","",'Dépenses rémunération au réel'!$F483)</f>
        <v/>
      </c>
      <c r="G483" s="118" t="str">
        <f>IF('Dépenses rémunération au réel'!$G483="","",'Dépenses rémunération au réel'!$G483)</f>
        <v/>
      </c>
      <c r="H483" s="282" t="str">
        <f>IF('Dépenses rémunération au réel'!$H483="","",'Dépenses rémunération au réel'!$H483)</f>
        <v/>
      </c>
      <c r="I483" s="282" t="str">
        <f>IF('Dépenses rémunération au réel'!$I483="","",'Dépenses rémunération au réel'!$I483)</f>
        <v/>
      </c>
      <c r="J483" s="131" t="str">
        <f>IF('Dépenses rémunération au réel'!$J483="","",'Dépenses rémunération au réel'!$J483)</f>
        <v/>
      </c>
      <c r="K483" s="181" t="str">
        <f>IF('Dépenses rémunération au réel'!$K483="","",'Dépenses rémunération au réel'!$K483)</f>
        <v/>
      </c>
      <c r="L483" s="189" t="str">
        <f>IF('Dépenses rémunération au réel'!$L483="","",'Dépenses rémunération au réel'!$L483)</f>
        <v/>
      </c>
      <c r="M483" s="204" t="str">
        <f>IF('Dépenses rémunération au réel'!$M483=0,"",'Dépenses rémunération au réel'!$M483)</f>
        <v/>
      </c>
      <c r="N483" s="180"/>
      <c r="O483" s="323" t="str">
        <f t="shared" si="45"/>
        <v/>
      </c>
      <c r="P483" s="323" t="str">
        <f t="shared" si="46"/>
        <v/>
      </c>
      <c r="Q483" s="180"/>
      <c r="R483" s="325"/>
      <c r="S483" s="325"/>
      <c r="T483" s="132" t="str">
        <f t="shared" si="47"/>
        <v/>
      </c>
      <c r="U483" s="342"/>
      <c r="V483" s="182"/>
      <c r="W483" s="709" t="str">
        <f t="shared" si="43"/>
        <v/>
      </c>
      <c r="X483" s="198" t="str">
        <f t="shared" si="48"/>
        <v/>
      </c>
      <c r="Y483" s="710" t="str">
        <f>IF(AND(OR(N483="KO",M483&lt;&gt;""),OR(N483="",O483="",P483="")),Listes!$A$68,IF(AND(M483&lt;T483,V483=""),Listes!$A$70,IF(AND(M483&lt;&gt;"",T483&lt;M483,U483=""),Listes!$A$72,IF(AND(Z483="",OR(N483&lt;&gt;"",O483&lt;&gt;"",P483&lt;&gt;"",Q483&lt;&gt;"",R483&lt;&gt;"",S483&lt;&gt;"")),Listes!$A$73,""))))</f>
        <v/>
      </c>
      <c r="Z483" s="277"/>
      <c r="AA483" s="146">
        <f t="shared" si="44"/>
        <v>0</v>
      </c>
    </row>
    <row r="484" spans="1:27" ht="16.149999999999999" customHeight="1" x14ac:dyDescent="0.25">
      <c r="A484" s="121">
        <v>478</v>
      </c>
      <c r="B484" s="195" t="str">
        <f>IF('Dépenses rémunération au réel'!$B484="","",'Dépenses rémunération au réel'!$B484)</f>
        <v/>
      </c>
      <c r="C484" s="195" t="str">
        <f>IF('Dépenses rémunération au réel'!$C484="","",'Dépenses rémunération au réel'!$C484)</f>
        <v/>
      </c>
      <c r="D484" s="196" t="str">
        <f>IF('Dépenses rémunération au réel'!$D484="","",'Dépenses rémunération au réel'!$D484)</f>
        <v/>
      </c>
      <c r="E484" s="118" t="str">
        <f>IF('Dépenses rémunération au réel'!$E484="","",'Dépenses rémunération au réel'!$E484)</f>
        <v/>
      </c>
      <c r="F484" s="118" t="str">
        <f>IF('Dépenses rémunération au réel'!$F484="","",'Dépenses rémunération au réel'!$F484)</f>
        <v/>
      </c>
      <c r="G484" s="118" t="str">
        <f>IF('Dépenses rémunération au réel'!$G484="","",'Dépenses rémunération au réel'!$G484)</f>
        <v/>
      </c>
      <c r="H484" s="282" t="str">
        <f>IF('Dépenses rémunération au réel'!$H484="","",'Dépenses rémunération au réel'!$H484)</f>
        <v/>
      </c>
      <c r="I484" s="282" t="str">
        <f>IF('Dépenses rémunération au réel'!$I484="","",'Dépenses rémunération au réel'!$I484)</f>
        <v/>
      </c>
      <c r="J484" s="131" t="str">
        <f>IF('Dépenses rémunération au réel'!$J484="","",'Dépenses rémunération au réel'!$J484)</f>
        <v/>
      </c>
      <c r="K484" s="181" t="str">
        <f>IF('Dépenses rémunération au réel'!$K484="","",'Dépenses rémunération au réel'!$K484)</f>
        <v/>
      </c>
      <c r="L484" s="189" t="str">
        <f>IF('Dépenses rémunération au réel'!$L484="","",'Dépenses rémunération au réel'!$L484)</f>
        <v/>
      </c>
      <c r="M484" s="204" t="str">
        <f>IF('Dépenses rémunération au réel'!$M484=0,"",'Dépenses rémunération au réel'!$M484)</f>
        <v/>
      </c>
      <c r="N484" s="180"/>
      <c r="O484" s="323" t="str">
        <f t="shared" si="45"/>
        <v/>
      </c>
      <c r="P484" s="323" t="str">
        <f t="shared" si="46"/>
        <v/>
      </c>
      <c r="Q484" s="180"/>
      <c r="R484" s="325"/>
      <c r="S484" s="325"/>
      <c r="T484" s="132" t="str">
        <f t="shared" si="47"/>
        <v/>
      </c>
      <c r="U484" s="342"/>
      <c r="V484" s="182"/>
      <c r="W484" s="709" t="str">
        <f t="shared" si="43"/>
        <v/>
      </c>
      <c r="X484" s="198" t="str">
        <f t="shared" si="48"/>
        <v/>
      </c>
      <c r="Y484" s="710" t="str">
        <f>IF(AND(OR(N484="KO",M484&lt;&gt;""),OR(N484="",O484="",P484="")),Listes!$A$68,IF(AND(M484&lt;T484,V484=""),Listes!$A$70,IF(AND(M484&lt;&gt;"",T484&lt;M484,U484=""),Listes!$A$72,IF(AND(Z484="",OR(N484&lt;&gt;"",O484&lt;&gt;"",P484&lt;&gt;"",Q484&lt;&gt;"",R484&lt;&gt;"",S484&lt;&gt;"")),Listes!$A$73,""))))</f>
        <v/>
      </c>
      <c r="Z484" s="277"/>
      <c r="AA484" s="146">
        <f t="shared" si="44"/>
        <v>0</v>
      </c>
    </row>
    <row r="485" spans="1:27" ht="16.149999999999999" customHeight="1" x14ac:dyDescent="0.25">
      <c r="A485" s="121">
        <v>479</v>
      </c>
      <c r="B485" s="195" t="str">
        <f>IF('Dépenses rémunération au réel'!$B485="","",'Dépenses rémunération au réel'!$B485)</f>
        <v/>
      </c>
      <c r="C485" s="195" t="str">
        <f>IF('Dépenses rémunération au réel'!$C485="","",'Dépenses rémunération au réel'!$C485)</f>
        <v/>
      </c>
      <c r="D485" s="196" t="str">
        <f>IF('Dépenses rémunération au réel'!$D485="","",'Dépenses rémunération au réel'!$D485)</f>
        <v/>
      </c>
      <c r="E485" s="118" t="str">
        <f>IF('Dépenses rémunération au réel'!$E485="","",'Dépenses rémunération au réel'!$E485)</f>
        <v/>
      </c>
      <c r="F485" s="118" t="str">
        <f>IF('Dépenses rémunération au réel'!$F485="","",'Dépenses rémunération au réel'!$F485)</f>
        <v/>
      </c>
      <c r="G485" s="118" t="str">
        <f>IF('Dépenses rémunération au réel'!$G485="","",'Dépenses rémunération au réel'!$G485)</f>
        <v/>
      </c>
      <c r="H485" s="282" t="str">
        <f>IF('Dépenses rémunération au réel'!$H485="","",'Dépenses rémunération au réel'!$H485)</f>
        <v/>
      </c>
      <c r="I485" s="282" t="str">
        <f>IF('Dépenses rémunération au réel'!$I485="","",'Dépenses rémunération au réel'!$I485)</f>
        <v/>
      </c>
      <c r="J485" s="131" t="str">
        <f>IF('Dépenses rémunération au réel'!$J485="","",'Dépenses rémunération au réel'!$J485)</f>
        <v/>
      </c>
      <c r="K485" s="181" t="str">
        <f>IF('Dépenses rémunération au réel'!$K485="","",'Dépenses rémunération au réel'!$K485)</f>
        <v/>
      </c>
      <c r="L485" s="189" t="str">
        <f>IF('Dépenses rémunération au réel'!$L485="","",'Dépenses rémunération au réel'!$L485)</f>
        <v/>
      </c>
      <c r="M485" s="204" t="str">
        <f>IF('Dépenses rémunération au réel'!$M485=0,"",'Dépenses rémunération au réel'!$M485)</f>
        <v/>
      </c>
      <c r="N485" s="180"/>
      <c r="O485" s="323" t="str">
        <f t="shared" si="45"/>
        <v/>
      </c>
      <c r="P485" s="323" t="str">
        <f t="shared" si="46"/>
        <v/>
      </c>
      <c r="Q485" s="180"/>
      <c r="R485" s="325"/>
      <c r="S485" s="325"/>
      <c r="T485" s="132" t="str">
        <f t="shared" si="47"/>
        <v/>
      </c>
      <c r="U485" s="342"/>
      <c r="V485" s="182"/>
      <c r="W485" s="709" t="str">
        <f t="shared" si="43"/>
        <v/>
      </c>
      <c r="X485" s="198" t="str">
        <f t="shared" si="48"/>
        <v/>
      </c>
      <c r="Y485" s="710" t="str">
        <f>IF(AND(OR(N485="KO",M485&lt;&gt;""),OR(N485="",O485="",P485="")),Listes!$A$68,IF(AND(M485&lt;T485,V485=""),Listes!$A$70,IF(AND(M485&lt;&gt;"",T485&lt;M485,U485=""),Listes!$A$72,IF(AND(Z485="",OR(N485&lt;&gt;"",O485&lt;&gt;"",P485&lt;&gt;"",Q485&lt;&gt;"",R485&lt;&gt;"",S485&lt;&gt;"")),Listes!$A$73,""))))</f>
        <v/>
      </c>
      <c r="Z485" s="277"/>
      <c r="AA485" s="146">
        <f t="shared" si="44"/>
        <v>0</v>
      </c>
    </row>
    <row r="486" spans="1:27" ht="16.149999999999999" customHeight="1" x14ac:dyDescent="0.25">
      <c r="A486" s="121">
        <v>480</v>
      </c>
      <c r="B486" s="195" t="str">
        <f>IF('Dépenses rémunération au réel'!$B486="","",'Dépenses rémunération au réel'!$B486)</f>
        <v/>
      </c>
      <c r="C486" s="195" t="str">
        <f>IF('Dépenses rémunération au réel'!$C486="","",'Dépenses rémunération au réel'!$C486)</f>
        <v/>
      </c>
      <c r="D486" s="196" t="str">
        <f>IF('Dépenses rémunération au réel'!$D486="","",'Dépenses rémunération au réel'!$D486)</f>
        <v/>
      </c>
      <c r="E486" s="118" t="str">
        <f>IF('Dépenses rémunération au réel'!$E486="","",'Dépenses rémunération au réel'!$E486)</f>
        <v/>
      </c>
      <c r="F486" s="118" t="str">
        <f>IF('Dépenses rémunération au réel'!$F486="","",'Dépenses rémunération au réel'!$F486)</f>
        <v/>
      </c>
      <c r="G486" s="118" t="str">
        <f>IF('Dépenses rémunération au réel'!$G486="","",'Dépenses rémunération au réel'!$G486)</f>
        <v/>
      </c>
      <c r="H486" s="282" t="str">
        <f>IF('Dépenses rémunération au réel'!$H486="","",'Dépenses rémunération au réel'!$H486)</f>
        <v/>
      </c>
      <c r="I486" s="282" t="str">
        <f>IF('Dépenses rémunération au réel'!$I486="","",'Dépenses rémunération au réel'!$I486)</f>
        <v/>
      </c>
      <c r="J486" s="131" t="str">
        <f>IF('Dépenses rémunération au réel'!$J486="","",'Dépenses rémunération au réel'!$J486)</f>
        <v/>
      </c>
      <c r="K486" s="181" t="str">
        <f>IF('Dépenses rémunération au réel'!$K486="","",'Dépenses rémunération au réel'!$K486)</f>
        <v/>
      </c>
      <c r="L486" s="189" t="str">
        <f>IF('Dépenses rémunération au réel'!$L486="","",'Dépenses rémunération au réel'!$L486)</f>
        <v/>
      </c>
      <c r="M486" s="204" t="str">
        <f>IF('Dépenses rémunération au réel'!$M486=0,"",'Dépenses rémunération au réel'!$M486)</f>
        <v/>
      </c>
      <c r="N486" s="180"/>
      <c r="O486" s="323" t="str">
        <f t="shared" si="45"/>
        <v/>
      </c>
      <c r="P486" s="323" t="str">
        <f t="shared" si="46"/>
        <v/>
      </c>
      <c r="Q486" s="180"/>
      <c r="R486" s="325"/>
      <c r="S486" s="325"/>
      <c r="T486" s="132" t="str">
        <f t="shared" si="47"/>
        <v/>
      </c>
      <c r="U486" s="342"/>
      <c r="V486" s="182"/>
      <c r="W486" s="709" t="str">
        <f t="shared" si="43"/>
        <v/>
      </c>
      <c r="X486" s="198" t="str">
        <f t="shared" si="48"/>
        <v/>
      </c>
      <c r="Y486" s="710" t="str">
        <f>IF(AND(OR(N486="KO",M486&lt;&gt;""),OR(N486="",O486="",P486="")),Listes!$A$68,IF(AND(M486&lt;T486,V486=""),Listes!$A$70,IF(AND(M486&lt;&gt;"",T486&lt;M486,U486=""),Listes!$A$72,IF(AND(Z486="",OR(N486&lt;&gt;"",O486&lt;&gt;"",P486&lt;&gt;"",Q486&lt;&gt;"",R486&lt;&gt;"",S486&lt;&gt;"")),Listes!$A$73,""))))</f>
        <v/>
      </c>
      <c r="Z486" s="277"/>
      <c r="AA486" s="146">
        <f t="shared" si="44"/>
        <v>0</v>
      </c>
    </row>
    <row r="487" spans="1:27" ht="16.149999999999999" customHeight="1" x14ac:dyDescent="0.25">
      <c r="A487" s="121">
        <v>481</v>
      </c>
      <c r="B487" s="195" t="str">
        <f>IF('Dépenses rémunération au réel'!$B487="","",'Dépenses rémunération au réel'!$B487)</f>
        <v/>
      </c>
      <c r="C487" s="195" t="str">
        <f>IF('Dépenses rémunération au réel'!$C487="","",'Dépenses rémunération au réel'!$C487)</f>
        <v/>
      </c>
      <c r="D487" s="196" t="str">
        <f>IF('Dépenses rémunération au réel'!$D487="","",'Dépenses rémunération au réel'!$D487)</f>
        <v/>
      </c>
      <c r="E487" s="118" t="str">
        <f>IF('Dépenses rémunération au réel'!$E487="","",'Dépenses rémunération au réel'!$E487)</f>
        <v/>
      </c>
      <c r="F487" s="118" t="str">
        <f>IF('Dépenses rémunération au réel'!$F487="","",'Dépenses rémunération au réel'!$F487)</f>
        <v/>
      </c>
      <c r="G487" s="118" t="str">
        <f>IF('Dépenses rémunération au réel'!$G487="","",'Dépenses rémunération au réel'!$G487)</f>
        <v/>
      </c>
      <c r="H487" s="282" t="str">
        <f>IF('Dépenses rémunération au réel'!$H487="","",'Dépenses rémunération au réel'!$H487)</f>
        <v/>
      </c>
      <c r="I487" s="282" t="str">
        <f>IF('Dépenses rémunération au réel'!$I487="","",'Dépenses rémunération au réel'!$I487)</f>
        <v/>
      </c>
      <c r="J487" s="131" t="str">
        <f>IF('Dépenses rémunération au réel'!$J487="","",'Dépenses rémunération au réel'!$J487)</f>
        <v/>
      </c>
      <c r="K487" s="181" t="str">
        <f>IF('Dépenses rémunération au réel'!$K487="","",'Dépenses rémunération au réel'!$K487)</f>
        <v/>
      </c>
      <c r="L487" s="189" t="str">
        <f>IF('Dépenses rémunération au réel'!$L487="","",'Dépenses rémunération au réel'!$L487)</f>
        <v/>
      </c>
      <c r="M487" s="204" t="str">
        <f>IF('Dépenses rémunération au réel'!$M487=0,"",'Dépenses rémunération au réel'!$M487)</f>
        <v/>
      </c>
      <c r="N487" s="180"/>
      <c r="O487" s="323" t="str">
        <f t="shared" si="45"/>
        <v/>
      </c>
      <c r="P487" s="323" t="str">
        <f t="shared" si="46"/>
        <v/>
      </c>
      <c r="Q487" s="180"/>
      <c r="R487" s="325"/>
      <c r="S487" s="325"/>
      <c r="T487" s="132" t="str">
        <f t="shared" si="47"/>
        <v/>
      </c>
      <c r="U487" s="342"/>
      <c r="V487" s="182"/>
      <c r="W487" s="709" t="str">
        <f t="shared" si="43"/>
        <v/>
      </c>
      <c r="X487" s="198" t="str">
        <f t="shared" si="48"/>
        <v/>
      </c>
      <c r="Y487" s="710" t="str">
        <f>IF(AND(OR(N487="KO",M487&lt;&gt;""),OR(N487="",O487="",P487="")),Listes!$A$68,IF(AND(M487&lt;T487,V487=""),Listes!$A$70,IF(AND(M487&lt;&gt;"",T487&lt;M487,U487=""),Listes!$A$72,IF(AND(Z487="",OR(N487&lt;&gt;"",O487&lt;&gt;"",P487&lt;&gt;"",Q487&lt;&gt;"",R487&lt;&gt;"",S487&lt;&gt;"")),Listes!$A$73,""))))</f>
        <v/>
      </c>
      <c r="Z487" s="277"/>
      <c r="AA487" s="146">
        <f t="shared" si="44"/>
        <v>0</v>
      </c>
    </row>
    <row r="488" spans="1:27" ht="16.149999999999999" customHeight="1" x14ac:dyDescent="0.25">
      <c r="A488" s="121">
        <v>482</v>
      </c>
      <c r="B488" s="195" t="str">
        <f>IF('Dépenses rémunération au réel'!$B488="","",'Dépenses rémunération au réel'!$B488)</f>
        <v/>
      </c>
      <c r="C488" s="195" t="str">
        <f>IF('Dépenses rémunération au réel'!$C488="","",'Dépenses rémunération au réel'!$C488)</f>
        <v/>
      </c>
      <c r="D488" s="196" t="str">
        <f>IF('Dépenses rémunération au réel'!$D488="","",'Dépenses rémunération au réel'!$D488)</f>
        <v/>
      </c>
      <c r="E488" s="118" t="str">
        <f>IF('Dépenses rémunération au réel'!$E488="","",'Dépenses rémunération au réel'!$E488)</f>
        <v/>
      </c>
      <c r="F488" s="118" t="str">
        <f>IF('Dépenses rémunération au réel'!$F488="","",'Dépenses rémunération au réel'!$F488)</f>
        <v/>
      </c>
      <c r="G488" s="118" t="str">
        <f>IF('Dépenses rémunération au réel'!$G488="","",'Dépenses rémunération au réel'!$G488)</f>
        <v/>
      </c>
      <c r="H488" s="282" t="str">
        <f>IF('Dépenses rémunération au réel'!$H488="","",'Dépenses rémunération au réel'!$H488)</f>
        <v/>
      </c>
      <c r="I488" s="282" t="str">
        <f>IF('Dépenses rémunération au réel'!$I488="","",'Dépenses rémunération au réel'!$I488)</f>
        <v/>
      </c>
      <c r="J488" s="131" t="str">
        <f>IF('Dépenses rémunération au réel'!$J488="","",'Dépenses rémunération au réel'!$J488)</f>
        <v/>
      </c>
      <c r="K488" s="181" t="str">
        <f>IF('Dépenses rémunération au réel'!$K488="","",'Dépenses rémunération au réel'!$K488)</f>
        <v/>
      </c>
      <c r="L488" s="189" t="str">
        <f>IF('Dépenses rémunération au réel'!$L488="","",'Dépenses rémunération au réel'!$L488)</f>
        <v/>
      </c>
      <c r="M488" s="204" t="str">
        <f>IF('Dépenses rémunération au réel'!$M488=0,"",'Dépenses rémunération au réel'!$M488)</f>
        <v/>
      </c>
      <c r="N488" s="180"/>
      <c r="O488" s="323" t="str">
        <f t="shared" si="45"/>
        <v/>
      </c>
      <c r="P488" s="323" t="str">
        <f t="shared" si="46"/>
        <v/>
      </c>
      <c r="Q488" s="180"/>
      <c r="R488" s="325"/>
      <c r="S488" s="325"/>
      <c r="T488" s="132" t="str">
        <f t="shared" si="47"/>
        <v/>
      </c>
      <c r="U488" s="342"/>
      <c r="V488" s="182"/>
      <c r="W488" s="709" t="str">
        <f t="shared" si="43"/>
        <v/>
      </c>
      <c r="X488" s="198" t="str">
        <f t="shared" si="48"/>
        <v/>
      </c>
      <c r="Y488" s="710" t="str">
        <f>IF(AND(OR(N488="KO",M488&lt;&gt;""),OR(N488="",O488="",P488="")),Listes!$A$68,IF(AND(M488&lt;T488,V488=""),Listes!$A$70,IF(AND(M488&lt;&gt;"",T488&lt;M488,U488=""),Listes!$A$72,IF(AND(Z488="",OR(N488&lt;&gt;"",O488&lt;&gt;"",P488&lt;&gt;"",Q488&lt;&gt;"",R488&lt;&gt;"",S488&lt;&gt;"")),Listes!$A$73,""))))</f>
        <v/>
      </c>
      <c r="Z488" s="277"/>
      <c r="AA488" s="146">
        <f t="shared" si="44"/>
        <v>0</v>
      </c>
    </row>
    <row r="489" spans="1:27" ht="16.149999999999999" customHeight="1" x14ac:dyDescent="0.25">
      <c r="A489" s="121">
        <v>483</v>
      </c>
      <c r="B489" s="195" t="str">
        <f>IF('Dépenses rémunération au réel'!$B489="","",'Dépenses rémunération au réel'!$B489)</f>
        <v/>
      </c>
      <c r="C489" s="195" t="str">
        <f>IF('Dépenses rémunération au réel'!$C489="","",'Dépenses rémunération au réel'!$C489)</f>
        <v/>
      </c>
      <c r="D489" s="196" t="str">
        <f>IF('Dépenses rémunération au réel'!$D489="","",'Dépenses rémunération au réel'!$D489)</f>
        <v/>
      </c>
      <c r="E489" s="118" t="str">
        <f>IF('Dépenses rémunération au réel'!$E489="","",'Dépenses rémunération au réel'!$E489)</f>
        <v/>
      </c>
      <c r="F489" s="118" t="str">
        <f>IF('Dépenses rémunération au réel'!$F489="","",'Dépenses rémunération au réel'!$F489)</f>
        <v/>
      </c>
      <c r="G489" s="118" t="str">
        <f>IF('Dépenses rémunération au réel'!$G489="","",'Dépenses rémunération au réel'!$G489)</f>
        <v/>
      </c>
      <c r="H489" s="282" t="str">
        <f>IF('Dépenses rémunération au réel'!$H489="","",'Dépenses rémunération au réel'!$H489)</f>
        <v/>
      </c>
      <c r="I489" s="282" t="str">
        <f>IF('Dépenses rémunération au réel'!$I489="","",'Dépenses rémunération au réel'!$I489)</f>
        <v/>
      </c>
      <c r="J489" s="131" t="str">
        <f>IF('Dépenses rémunération au réel'!$J489="","",'Dépenses rémunération au réel'!$J489)</f>
        <v/>
      </c>
      <c r="K489" s="181" t="str">
        <f>IF('Dépenses rémunération au réel'!$K489="","",'Dépenses rémunération au réel'!$K489)</f>
        <v/>
      </c>
      <c r="L489" s="189" t="str">
        <f>IF('Dépenses rémunération au réel'!$L489="","",'Dépenses rémunération au réel'!$L489)</f>
        <v/>
      </c>
      <c r="M489" s="204" t="str">
        <f>IF('Dépenses rémunération au réel'!$M489=0,"",'Dépenses rémunération au réel'!$M489)</f>
        <v/>
      </c>
      <c r="N489" s="180"/>
      <c r="O489" s="323" t="str">
        <f t="shared" si="45"/>
        <v/>
      </c>
      <c r="P489" s="323" t="str">
        <f t="shared" si="46"/>
        <v/>
      </c>
      <c r="Q489" s="180"/>
      <c r="R489" s="325"/>
      <c r="S489" s="325"/>
      <c r="T489" s="132" t="str">
        <f t="shared" si="47"/>
        <v/>
      </c>
      <c r="U489" s="342"/>
      <c r="V489" s="182"/>
      <c r="W489" s="709" t="str">
        <f t="shared" si="43"/>
        <v/>
      </c>
      <c r="X489" s="198" t="str">
        <f t="shared" si="48"/>
        <v/>
      </c>
      <c r="Y489" s="710" t="str">
        <f>IF(AND(OR(N489="KO",M489&lt;&gt;""),OR(N489="",O489="",P489="")),Listes!$A$68,IF(AND(M489&lt;T489,V489=""),Listes!$A$70,IF(AND(M489&lt;&gt;"",T489&lt;M489,U489=""),Listes!$A$72,IF(AND(Z489="",OR(N489&lt;&gt;"",O489&lt;&gt;"",P489&lt;&gt;"",Q489&lt;&gt;"",R489&lt;&gt;"",S489&lt;&gt;"")),Listes!$A$73,""))))</f>
        <v/>
      </c>
      <c r="Z489" s="277"/>
      <c r="AA489" s="146">
        <f t="shared" si="44"/>
        <v>0</v>
      </c>
    </row>
    <row r="490" spans="1:27" ht="16.149999999999999" customHeight="1" x14ac:dyDescent="0.25">
      <c r="A490" s="121">
        <v>484</v>
      </c>
      <c r="B490" s="195" t="str">
        <f>IF('Dépenses rémunération au réel'!$B490="","",'Dépenses rémunération au réel'!$B490)</f>
        <v/>
      </c>
      <c r="C490" s="195" t="str">
        <f>IF('Dépenses rémunération au réel'!$C490="","",'Dépenses rémunération au réel'!$C490)</f>
        <v/>
      </c>
      <c r="D490" s="196" t="str">
        <f>IF('Dépenses rémunération au réel'!$D490="","",'Dépenses rémunération au réel'!$D490)</f>
        <v/>
      </c>
      <c r="E490" s="118" t="str">
        <f>IF('Dépenses rémunération au réel'!$E490="","",'Dépenses rémunération au réel'!$E490)</f>
        <v/>
      </c>
      <c r="F490" s="118" t="str">
        <f>IF('Dépenses rémunération au réel'!$F490="","",'Dépenses rémunération au réel'!$F490)</f>
        <v/>
      </c>
      <c r="G490" s="118" t="str">
        <f>IF('Dépenses rémunération au réel'!$G490="","",'Dépenses rémunération au réel'!$G490)</f>
        <v/>
      </c>
      <c r="H490" s="282" t="str">
        <f>IF('Dépenses rémunération au réel'!$H490="","",'Dépenses rémunération au réel'!$H490)</f>
        <v/>
      </c>
      <c r="I490" s="282" t="str">
        <f>IF('Dépenses rémunération au réel'!$I490="","",'Dépenses rémunération au réel'!$I490)</f>
        <v/>
      </c>
      <c r="J490" s="131" t="str">
        <f>IF('Dépenses rémunération au réel'!$J490="","",'Dépenses rémunération au réel'!$J490)</f>
        <v/>
      </c>
      <c r="K490" s="181" t="str">
        <f>IF('Dépenses rémunération au réel'!$K490="","",'Dépenses rémunération au réel'!$K490)</f>
        <v/>
      </c>
      <c r="L490" s="189" t="str">
        <f>IF('Dépenses rémunération au réel'!$L490="","",'Dépenses rémunération au réel'!$L490)</f>
        <v/>
      </c>
      <c r="M490" s="204" t="str">
        <f>IF('Dépenses rémunération au réel'!$M490=0,"",'Dépenses rémunération au réel'!$M490)</f>
        <v/>
      </c>
      <c r="N490" s="180"/>
      <c r="O490" s="323" t="str">
        <f t="shared" si="45"/>
        <v/>
      </c>
      <c r="P490" s="323" t="str">
        <f t="shared" si="46"/>
        <v/>
      </c>
      <c r="Q490" s="180"/>
      <c r="R490" s="325"/>
      <c r="S490" s="325"/>
      <c r="T490" s="132" t="str">
        <f t="shared" si="47"/>
        <v/>
      </c>
      <c r="U490" s="342"/>
      <c r="V490" s="182"/>
      <c r="W490" s="709" t="str">
        <f t="shared" si="43"/>
        <v/>
      </c>
      <c r="X490" s="198" t="str">
        <f t="shared" si="48"/>
        <v/>
      </c>
      <c r="Y490" s="710" t="str">
        <f>IF(AND(OR(N490="KO",M490&lt;&gt;""),OR(N490="",O490="",P490="")),Listes!$A$68,IF(AND(M490&lt;T490,V490=""),Listes!$A$70,IF(AND(M490&lt;&gt;"",T490&lt;M490,U490=""),Listes!$A$72,IF(AND(Z490="",OR(N490&lt;&gt;"",O490&lt;&gt;"",P490&lt;&gt;"",Q490&lt;&gt;"",R490&lt;&gt;"",S490&lt;&gt;"")),Listes!$A$73,""))))</f>
        <v/>
      </c>
      <c r="Z490" s="277"/>
      <c r="AA490" s="146">
        <f t="shared" si="44"/>
        <v>0</v>
      </c>
    </row>
    <row r="491" spans="1:27" ht="16.149999999999999" customHeight="1" x14ac:dyDescent="0.25">
      <c r="A491" s="121">
        <v>485</v>
      </c>
      <c r="B491" s="195" t="str">
        <f>IF('Dépenses rémunération au réel'!$B491="","",'Dépenses rémunération au réel'!$B491)</f>
        <v/>
      </c>
      <c r="C491" s="195" t="str">
        <f>IF('Dépenses rémunération au réel'!$C491="","",'Dépenses rémunération au réel'!$C491)</f>
        <v/>
      </c>
      <c r="D491" s="196" t="str">
        <f>IF('Dépenses rémunération au réel'!$D491="","",'Dépenses rémunération au réel'!$D491)</f>
        <v/>
      </c>
      <c r="E491" s="118" t="str">
        <f>IF('Dépenses rémunération au réel'!$E491="","",'Dépenses rémunération au réel'!$E491)</f>
        <v/>
      </c>
      <c r="F491" s="118" t="str">
        <f>IF('Dépenses rémunération au réel'!$F491="","",'Dépenses rémunération au réel'!$F491)</f>
        <v/>
      </c>
      <c r="G491" s="118" t="str">
        <f>IF('Dépenses rémunération au réel'!$G491="","",'Dépenses rémunération au réel'!$G491)</f>
        <v/>
      </c>
      <c r="H491" s="282" t="str">
        <f>IF('Dépenses rémunération au réel'!$H491="","",'Dépenses rémunération au réel'!$H491)</f>
        <v/>
      </c>
      <c r="I491" s="282" t="str">
        <f>IF('Dépenses rémunération au réel'!$I491="","",'Dépenses rémunération au réel'!$I491)</f>
        <v/>
      </c>
      <c r="J491" s="131" t="str">
        <f>IF('Dépenses rémunération au réel'!$J491="","",'Dépenses rémunération au réel'!$J491)</f>
        <v/>
      </c>
      <c r="K491" s="181" t="str">
        <f>IF('Dépenses rémunération au réel'!$K491="","",'Dépenses rémunération au réel'!$K491)</f>
        <v/>
      </c>
      <c r="L491" s="189" t="str">
        <f>IF('Dépenses rémunération au réel'!$L491="","",'Dépenses rémunération au réel'!$L491)</f>
        <v/>
      </c>
      <c r="M491" s="204" t="str">
        <f>IF('Dépenses rémunération au réel'!$M491=0,"",'Dépenses rémunération au réel'!$M491)</f>
        <v/>
      </c>
      <c r="N491" s="180"/>
      <c r="O491" s="323" t="str">
        <f t="shared" si="45"/>
        <v/>
      </c>
      <c r="P491" s="323" t="str">
        <f t="shared" si="46"/>
        <v/>
      </c>
      <c r="Q491" s="180"/>
      <c r="R491" s="325"/>
      <c r="S491" s="325"/>
      <c r="T491" s="132" t="str">
        <f t="shared" si="47"/>
        <v/>
      </c>
      <c r="U491" s="342"/>
      <c r="V491" s="182"/>
      <c r="W491" s="709" t="str">
        <f t="shared" si="43"/>
        <v/>
      </c>
      <c r="X491" s="198" t="str">
        <f t="shared" si="48"/>
        <v/>
      </c>
      <c r="Y491" s="710" t="str">
        <f>IF(AND(OR(N491="KO",M491&lt;&gt;""),OR(N491="",O491="",P491="")),Listes!$A$68,IF(AND(M491&lt;T491,V491=""),Listes!$A$70,IF(AND(M491&lt;&gt;"",T491&lt;M491,U491=""),Listes!$A$72,IF(AND(Z491="",OR(N491&lt;&gt;"",O491&lt;&gt;"",P491&lt;&gt;"",Q491&lt;&gt;"",R491&lt;&gt;"",S491&lt;&gt;"")),Listes!$A$73,""))))</f>
        <v/>
      </c>
      <c r="Z491" s="277"/>
      <c r="AA491" s="146">
        <f t="shared" si="44"/>
        <v>0</v>
      </c>
    </row>
    <row r="492" spans="1:27" ht="16.149999999999999" customHeight="1" x14ac:dyDescent="0.25">
      <c r="A492" s="121">
        <v>486</v>
      </c>
      <c r="B492" s="195" t="str">
        <f>IF('Dépenses rémunération au réel'!$B492="","",'Dépenses rémunération au réel'!$B492)</f>
        <v/>
      </c>
      <c r="C492" s="195" t="str">
        <f>IF('Dépenses rémunération au réel'!$C492="","",'Dépenses rémunération au réel'!$C492)</f>
        <v/>
      </c>
      <c r="D492" s="196" t="str">
        <f>IF('Dépenses rémunération au réel'!$D492="","",'Dépenses rémunération au réel'!$D492)</f>
        <v/>
      </c>
      <c r="E492" s="118" t="str">
        <f>IF('Dépenses rémunération au réel'!$E492="","",'Dépenses rémunération au réel'!$E492)</f>
        <v/>
      </c>
      <c r="F492" s="118" t="str">
        <f>IF('Dépenses rémunération au réel'!$F492="","",'Dépenses rémunération au réel'!$F492)</f>
        <v/>
      </c>
      <c r="G492" s="118" t="str">
        <f>IF('Dépenses rémunération au réel'!$G492="","",'Dépenses rémunération au réel'!$G492)</f>
        <v/>
      </c>
      <c r="H492" s="282" t="str">
        <f>IF('Dépenses rémunération au réel'!$H492="","",'Dépenses rémunération au réel'!$H492)</f>
        <v/>
      </c>
      <c r="I492" s="282" t="str">
        <f>IF('Dépenses rémunération au réel'!$I492="","",'Dépenses rémunération au réel'!$I492)</f>
        <v/>
      </c>
      <c r="J492" s="131" t="str">
        <f>IF('Dépenses rémunération au réel'!$J492="","",'Dépenses rémunération au réel'!$J492)</f>
        <v/>
      </c>
      <c r="K492" s="181" t="str">
        <f>IF('Dépenses rémunération au réel'!$K492="","",'Dépenses rémunération au réel'!$K492)</f>
        <v/>
      </c>
      <c r="L492" s="189" t="str">
        <f>IF('Dépenses rémunération au réel'!$L492="","",'Dépenses rémunération au réel'!$L492)</f>
        <v/>
      </c>
      <c r="M492" s="204" t="str">
        <f>IF('Dépenses rémunération au réel'!$M492=0,"",'Dépenses rémunération au réel'!$M492)</f>
        <v/>
      </c>
      <c r="N492" s="180"/>
      <c r="O492" s="323" t="str">
        <f t="shared" si="45"/>
        <v/>
      </c>
      <c r="P492" s="323" t="str">
        <f t="shared" si="46"/>
        <v/>
      </c>
      <c r="Q492" s="180"/>
      <c r="R492" s="325"/>
      <c r="S492" s="325"/>
      <c r="T492" s="132" t="str">
        <f t="shared" si="47"/>
        <v/>
      </c>
      <c r="U492" s="342"/>
      <c r="V492" s="182"/>
      <c r="W492" s="709" t="str">
        <f t="shared" si="43"/>
        <v/>
      </c>
      <c r="X492" s="198" t="str">
        <f t="shared" si="48"/>
        <v/>
      </c>
      <c r="Y492" s="710" t="str">
        <f>IF(AND(OR(N492="KO",M492&lt;&gt;""),OR(N492="",O492="",P492="")),Listes!$A$68,IF(AND(M492&lt;T492,V492=""),Listes!$A$70,IF(AND(M492&lt;&gt;"",T492&lt;M492,U492=""),Listes!$A$72,IF(AND(Z492="",OR(N492&lt;&gt;"",O492&lt;&gt;"",P492&lt;&gt;"",Q492&lt;&gt;"",R492&lt;&gt;"",S492&lt;&gt;"")),Listes!$A$73,""))))</f>
        <v/>
      </c>
      <c r="Z492" s="277"/>
      <c r="AA492" s="146">
        <f t="shared" si="44"/>
        <v>0</v>
      </c>
    </row>
    <row r="493" spans="1:27" ht="16.149999999999999" customHeight="1" x14ac:dyDescent="0.25">
      <c r="A493" s="121">
        <v>487</v>
      </c>
      <c r="B493" s="195" t="str">
        <f>IF('Dépenses rémunération au réel'!$B493="","",'Dépenses rémunération au réel'!$B493)</f>
        <v/>
      </c>
      <c r="C493" s="195" t="str">
        <f>IF('Dépenses rémunération au réel'!$C493="","",'Dépenses rémunération au réel'!$C493)</f>
        <v/>
      </c>
      <c r="D493" s="196" t="str">
        <f>IF('Dépenses rémunération au réel'!$D493="","",'Dépenses rémunération au réel'!$D493)</f>
        <v/>
      </c>
      <c r="E493" s="118" t="str">
        <f>IF('Dépenses rémunération au réel'!$E493="","",'Dépenses rémunération au réel'!$E493)</f>
        <v/>
      </c>
      <c r="F493" s="118" t="str">
        <f>IF('Dépenses rémunération au réel'!$F493="","",'Dépenses rémunération au réel'!$F493)</f>
        <v/>
      </c>
      <c r="G493" s="118" t="str">
        <f>IF('Dépenses rémunération au réel'!$G493="","",'Dépenses rémunération au réel'!$G493)</f>
        <v/>
      </c>
      <c r="H493" s="282" t="str">
        <f>IF('Dépenses rémunération au réel'!$H493="","",'Dépenses rémunération au réel'!$H493)</f>
        <v/>
      </c>
      <c r="I493" s="282" t="str">
        <f>IF('Dépenses rémunération au réel'!$I493="","",'Dépenses rémunération au réel'!$I493)</f>
        <v/>
      </c>
      <c r="J493" s="131" t="str">
        <f>IF('Dépenses rémunération au réel'!$J493="","",'Dépenses rémunération au réel'!$J493)</f>
        <v/>
      </c>
      <c r="K493" s="181" t="str">
        <f>IF('Dépenses rémunération au réel'!$K493="","",'Dépenses rémunération au réel'!$K493)</f>
        <v/>
      </c>
      <c r="L493" s="189" t="str">
        <f>IF('Dépenses rémunération au réel'!$L493="","",'Dépenses rémunération au réel'!$L493)</f>
        <v/>
      </c>
      <c r="M493" s="204" t="str">
        <f>IF('Dépenses rémunération au réel'!$M493=0,"",'Dépenses rémunération au réel'!$M493)</f>
        <v/>
      </c>
      <c r="N493" s="180"/>
      <c r="O493" s="323" t="str">
        <f t="shared" si="45"/>
        <v/>
      </c>
      <c r="P493" s="323" t="str">
        <f t="shared" si="46"/>
        <v/>
      </c>
      <c r="Q493" s="180"/>
      <c r="R493" s="325"/>
      <c r="S493" s="325"/>
      <c r="T493" s="132" t="str">
        <f t="shared" si="47"/>
        <v/>
      </c>
      <c r="U493" s="342"/>
      <c r="V493" s="182"/>
      <c r="W493" s="709" t="str">
        <f t="shared" si="43"/>
        <v/>
      </c>
      <c r="X493" s="198" t="str">
        <f t="shared" si="48"/>
        <v/>
      </c>
      <c r="Y493" s="710" t="str">
        <f>IF(AND(OR(N493="KO",M493&lt;&gt;""),OR(N493="",O493="",P493="")),Listes!$A$68,IF(AND(M493&lt;T493,V493=""),Listes!$A$70,IF(AND(M493&lt;&gt;"",T493&lt;M493,U493=""),Listes!$A$72,IF(AND(Z493="",OR(N493&lt;&gt;"",O493&lt;&gt;"",P493&lt;&gt;"",Q493&lt;&gt;"",R493&lt;&gt;"",S493&lt;&gt;"")),Listes!$A$73,""))))</f>
        <v/>
      </c>
      <c r="Z493" s="277"/>
      <c r="AA493" s="146">
        <f t="shared" si="44"/>
        <v>0</v>
      </c>
    </row>
    <row r="494" spans="1:27" ht="16.149999999999999" customHeight="1" x14ac:dyDescent="0.25">
      <c r="A494" s="121">
        <v>488</v>
      </c>
      <c r="B494" s="195" t="str">
        <f>IF('Dépenses rémunération au réel'!$B494="","",'Dépenses rémunération au réel'!$B494)</f>
        <v/>
      </c>
      <c r="C494" s="195" t="str">
        <f>IF('Dépenses rémunération au réel'!$C494="","",'Dépenses rémunération au réel'!$C494)</f>
        <v/>
      </c>
      <c r="D494" s="196" t="str">
        <f>IF('Dépenses rémunération au réel'!$D494="","",'Dépenses rémunération au réel'!$D494)</f>
        <v/>
      </c>
      <c r="E494" s="118" t="str">
        <f>IF('Dépenses rémunération au réel'!$E494="","",'Dépenses rémunération au réel'!$E494)</f>
        <v/>
      </c>
      <c r="F494" s="118" t="str">
        <f>IF('Dépenses rémunération au réel'!$F494="","",'Dépenses rémunération au réel'!$F494)</f>
        <v/>
      </c>
      <c r="G494" s="118" t="str">
        <f>IF('Dépenses rémunération au réel'!$G494="","",'Dépenses rémunération au réel'!$G494)</f>
        <v/>
      </c>
      <c r="H494" s="282" t="str">
        <f>IF('Dépenses rémunération au réel'!$H494="","",'Dépenses rémunération au réel'!$H494)</f>
        <v/>
      </c>
      <c r="I494" s="282" t="str">
        <f>IF('Dépenses rémunération au réel'!$I494="","",'Dépenses rémunération au réel'!$I494)</f>
        <v/>
      </c>
      <c r="J494" s="131" t="str">
        <f>IF('Dépenses rémunération au réel'!$J494="","",'Dépenses rémunération au réel'!$J494)</f>
        <v/>
      </c>
      <c r="K494" s="181" t="str">
        <f>IF('Dépenses rémunération au réel'!$K494="","",'Dépenses rémunération au réel'!$K494)</f>
        <v/>
      </c>
      <c r="L494" s="189" t="str">
        <f>IF('Dépenses rémunération au réel'!$L494="","",'Dépenses rémunération au réel'!$L494)</f>
        <v/>
      </c>
      <c r="M494" s="204" t="str">
        <f>IF('Dépenses rémunération au réel'!$M494=0,"",'Dépenses rémunération au réel'!$M494)</f>
        <v/>
      </c>
      <c r="N494" s="180"/>
      <c r="O494" s="323" t="str">
        <f t="shared" si="45"/>
        <v/>
      </c>
      <c r="P494" s="323" t="str">
        <f t="shared" si="46"/>
        <v/>
      </c>
      <c r="Q494" s="180"/>
      <c r="R494" s="325"/>
      <c r="S494" s="325"/>
      <c r="T494" s="132" t="str">
        <f t="shared" si="47"/>
        <v/>
      </c>
      <c r="U494" s="342"/>
      <c r="V494" s="182"/>
      <c r="W494" s="709" t="str">
        <f t="shared" si="43"/>
        <v/>
      </c>
      <c r="X494" s="198" t="str">
        <f t="shared" si="48"/>
        <v/>
      </c>
      <c r="Y494" s="710" t="str">
        <f>IF(AND(OR(N494="KO",M494&lt;&gt;""),OR(N494="",O494="",P494="")),Listes!$A$68,IF(AND(M494&lt;T494,V494=""),Listes!$A$70,IF(AND(M494&lt;&gt;"",T494&lt;M494,U494=""),Listes!$A$72,IF(AND(Z494="",OR(N494&lt;&gt;"",O494&lt;&gt;"",P494&lt;&gt;"",Q494&lt;&gt;"",R494&lt;&gt;"",S494&lt;&gt;"")),Listes!$A$73,""))))</f>
        <v/>
      </c>
      <c r="Z494" s="277"/>
      <c r="AA494" s="146">
        <f t="shared" si="44"/>
        <v>0</v>
      </c>
    </row>
    <row r="495" spans="1:27" ht="16.149999999999999" customHeight="1" x14ac:dyDescent="0.25">
      <c r="A495" s="121">
        <v>489</v>
      </c>
      <c r="B495" s="195" t="str">
        <f>IF('Dépenses rémunération au réel'!$B495="","",'Dépenses rémunération au réel'!$B495)</f>
        <v/>
      </c>
      <c r="C495" s="195" t="str">
        <f>IF('Dépenses rémunération au réel'!$C495="","",'Dépenses rémunération au réel'!$C495)</f>
        <v/>
      </c>
      <c r="D495" s="196" t="str">
        <f>IF('Dépenses rémunération au réel'!$D495="","",'Dépenses rémunération au réel'!$D495)</f>
        <v/>
      </c>
      <c r="E495" s="118" t="str">
        <f>IF('Dépenses rémunération au réel'!$E495="","",'Dépenses rémunération au réel'!$E495)</f>
        <v/>
      </c>
      <c r="F495" s="118" t="str">
        <f>IF('Dépenses rémunération au réel'!$F495="","",'Dépenses rémunération au réel'!$F495)</f>
        <v/>
      </c>
      <c r="G495" s="118" t="str">
        <f>IF('Dépenses rémunération au réel'!$G495="","",'Dépenses rémunération au réel'!$G495)</f>
        <v/>
      </c>
      <c r="H495" s="282" t="str">
        <f>IF('Dépenses rémunération au réel'!$H495="","",'Dépenses rémunération au réel'!$H495)</f>
        <v/>
      </c>
      <c r="I495" s="282" t="str">
        <f>IF('Dépenses rémunération au réel'!$I495="","",'Dépenses rémunération au réel'!$I495)</f>
        <v/>
      </c>
      <c r="J495" s="131" t="str">
        <f>IF('Dépenses rémunération au réel'!$J495="","",'Dépenses rémunération au réel'!$J495)</f>
        <v/>
      </c>
      <c r="K495" s="181" t="str">
        <f>IF('Dépenses rémunération au réel'!$K495="","",'Dépenses rémunération au réel'!$K495)</f>
        <v/>
      </c>
      <c r="L495" s="189" t="str">
        <f>IF('Dépenses rémunération au réel'!$L495="","",'Dépenses rémunération au réel'!$L495)</f>
        <v/>
      </c>
      <c r="M495" s="204" t="str">
        <f>IF('Dépenses rémunération au réel'!$M495=0,"",'Dépenses rémunération au réel'!$M495)</f>
        <v/>
      </c>
      <c r="N495" s="180"/>
      <c r="O495" s="323" t="str">
        <f t="shared" si="45"/>
        <v/>
      </c>
      <c r="P495" s="323" t="str">
        <f t="shared" si="46"/>
        <v/>
      </c>
      <c r="Q495" s="180"/>
      <c r="R495" s="325"/>
      <c r="S495" s="325"/>
      <c r="T495" s="132" t="str">
        <f t="shared" si="47"/>
        <v/>
      </c>
      <c r="U495" s="342"/>
      <c r="V495" s="182"/>
      <c r="W495" s="709" t="str">
        <f t="shared" si="43"/>
        <v/>
      </c>
      <c r="X495" s="198" t="str">
        <f t="shared" si="48"/>
        <v/>
      </c>
      <c r="Y495" s="710" t="str">
        <f>IF(AND(OR(N495="KO",M495&lt;&gt;""),OR(N495="",O495="",P495="")),Listes!$A$68,IF(AND(M495&lt;T495,V495=""),Listes!$A$70,IF(AND(M495&lt;&gt;"",T495&lt;M495,U495=""),Listes!$A$72,IF(AND(Z495="",OR(N495&lt;&gt;"",O495&lt;&gt;"",P495&lt;&gt;"",Q495&lt;&gt;"",R495&lt;&gt;"",S495&lt;&gt;"")),Listes!$A$73,""))))</f>
        <v/>
      </c>
      <c r="Z495" s="277"/>
      <c r="AA495" s="146">
        <f t="shared" si="44"/>
        <v>0</v>
      </c>
    </row>
    <row r="496" spans="1:27" ht="16.149999999999999" customHeight="1" x14ac:dyDescent="0.25">
      <c r="A496" s="121">
        <v>490</v>
      </c>
      <c r="B496" s="195" t="str">
        <f>IF('Dépenses rémunération au réel'!$B496="","",'Dépenses rémunération au réel'!$B496)</f>
        <v/>
      </c>
      <c r="C496" s="195" t="str">
        <f>IF('Dépenses rémunération au réel'!$C496="","",'Dépenses rémunération au réel'!$C496)</f>
        <v/>
      </c>
      <c r="D496" s="196" t="str">
        <f>IF('Dépenses rémunération au réel'!$D496="","",'Dépenses rémunération au réel'!$D496)</f>
        <v/>
      </c>
      <c r="E496" s="118" t="str">
        <f>IF('Dépenses rémunération au réel'!$E496="","",'Dépenses rémunération au réel'!$E496)</f>
        <v/>
      </c>
      <c r="F496" s="118" t="str">
        <f>IF('Dépenses rémunération au réel'!$F496="","",'Dépenses rémunération au réel'!$F496)</f>
        <v/>
      </c>
      <c r="G496" s="118" t="str">
        <f>IF('Dépenses rémunération au réel'!$G496="","",'Dépenses rémunération au réel'!$G496)</f>
        <v/>
      </c>
      <c r="H496" s="282" t="str">
        <f>IF('Dépenses rémunération au réel'!$H496="","",'Dépenses rémunération au réel'!$H496)</f>
        <v/>
      </c>
      <c r="I496" s="282" t="str">
        <f>IF('Dépenses rémunération au réel'!$I496="","",'Dépenses rémunération au réel'!$I496)</f>
        <v/>
      </c>
      <c r="J496" s="131" t="str">
        <f>IF('Dépenses rémunération au réel'!$J496="","",'Dépenses rémunération au réel'!$J496)</f>
        <v/>
      </c>
      <c r="K496" s="181" t="str">
        <f>IF('Dépenses rémunération au réel'!$K496="","",'Dépenses rémunération au réel'!$K496)</f>
        <v/>
      </c>
      <c r="L496" s="189" t="str">
        <f>IF('Dépenses rémunération au réel'!$L496="","",'Dépenses rémunération au réel'!$L496)</f>
        <v/>
      </c>
      <c r="M496" s="204" t="str">
        <f>IF('Dépenses rémunération au réel'!$M496=0,"",'Dépenses rémunération au réel'!$M496)</f>
        <v/>
      </c>
      <c r="N496" s="180"/>
      <c r="O496" s="323" t="str">
        <f t="shared" si="45"/>
        <v/>
      </c>
      <c r="P496" s="323" t="str">
        <f t="shared" si="46"/>
        <v/>
      </c>
      <c r="Q496" s="180"/>
      <c r="R496" s="325"/>
      <c r="S496" s="325"/>
      <c r="T496" s="132" t="str">
        <f t="shared" si="47"/>
        <v/>
      </c>
      <c r="U496" s="342"/>
      <c r="V496" s="182"/>
      <c r="W496" s="709" t="str">
        <f t="shared" si="43"/>
        <v/>
      </c>
      <c r="X496" s="198" t="str">
        <f t="shared" si="48"/>
        <v/>
      </c>
      <c r="Y496" s="710" t="str">
        <f>IF(AND(OR(N496="KO",M496&lt;&gt;""),OR(N496="",O496="",P496="")),Listes!$A$68,IF(AND(M496&lt;T496,V496=""),Listes!$A$70,IF(AND(M496&lt;&gt;"",T496&lt;M496,U496=""),Listes!$A$72,IF(AND(Z496="",OR(N496&lt;&gt;"",O496&lt;&gt;"",P496&lt;&gt;"",Q496&lt;&gt;"",R496&lt;&gt;"",S496&lt;&gt;"")),Listes!$A$73,""))))</f>
        <v/>
      </c>
      <c r="Z496" s="277"/>
      <c r="AA496" s="146">
        <f t="shared" si="44"/>
        <v>0</v>
      </c>
    </row>
    <row r="497" spans="1:34" ht="16.149999999999999" customHeight="1" x14ac:dyDescent="0.25">
      <c r="A497" s="121">
        <v>491</v>
      </c>
      <c r="B497" s="195" t="str">
        <f>IF('Dépenses rémunération au réel'!$B497="","",'Dépenses rémunération au réel'!$B497)</f>
        <v/>
      </c>
      <c r="C497" s="195" t="str">
        <f>IF('Dépenses rémunération au réel'!$C497="","",'Dépenses rémunération au réel'!$C497)</f>
        <v/>
      </c>
      <c r="D497" s="196" t="str">
        <f>IF('Dépenses rémunération au réel'!$D497="","",'Dépenses rémunération au réel'!$D497)</f>
        <v/>
      </c>
      <c r="E497" s="118" t="str">
        <f>IF('Dépenses rémunération au réel'!$E497="","",'Dépenses rémunération au réel'!$E497)</f>
        <v/>
      </c>
      <c r="F497" s="118" t="str">
        <f>IF('Dépenses rémunération au réel'!$F497="","",'Dépenses rémunération au réel'!$F497)</f>
        <v/>
      </c>
      <c r="G497" s="118" t="str">
        <f>IF('Dépenses rémunération au réel'!$G497="","",'Dépenses rémunération au réel'!$G497)</f>
        <v/>
      </c>
      <c r="H497" s="282" t="str">
        <f>IF('Dépenses rémunération au réel'!$H497="","",'Dépenses rémunération au réel'!$H497)</f>
        <v/>
      </c>
      <c r="I497" s="282" t="str">
        <f>IF('Dépenses rémunération au réel'!$I497="","",'Dépenses rémunération au réel'!$I497)</f>
        <v/>
      </c>
      <c r="J497" s="131" t="str">
        <f>IF('Dépenses rémunération au réel'!$J497="","",'Dépenses rémunération au réel'!$J497)</f>
        <v/>
      </c>
      <c r="K497" s="181" t="str">
        <f>IF('Dépenses rémunération au réel'!$K497="","",'Dépenses rémunération au réel'!$K497)</f>
        <v/>
      </c>
      <c r="L497" s="189" t="str">
        <f>IF('Dépenses rémunération au réel'!$L497="","",'Dépenses rémunération au réel'!$L497)</f>
        <v/>
      </c>
      <c r="M497" s="204" t="str">
        <f>IF('Dépenses rémunération au réel'!$M497=0,"",'Dépenses rémunération au réel'!$M497)</f>
        <v/>
      </c>
      <c r="N497" s="180"/>
      <c r="O497" s="323" t="str">
        <f t="shared" si="45"/>
        <v/>
      </c>
      <c r="P497" s="323" t="str">
        <f t="shared" si="46"/>
        <v/>
      </c>
      <c r="Q497" s="180"/>
      <c r="R497" s="325"/>
      <c r="S497" s="325"/>
      <c r="T497" s="132" t="str">
        <f t="shared" si="47"/>
        <v/>
      </c>
      <c r="U497" s="342"/>
      <c r="V497" s="182"/>
      <c r="W497" s="709" t="str">
        <f t="shared" si="43"/>
        <v/>
      </c>
      <c r="X497" s="198" t="str">
        <f t="shared" si="48"/>
        <v/>
      </c>
      <c r="Y497" s="710" t="str">
        <f>IF(AND(OR(N497="KO",M497&lt;&gt;""),OR(N497="",O497="",P497="")),Listes!$A$68,IF(AND(M497&lt;T497,V497=""),Listes!$A$70,IF(AND(M497&lt;&gt;"",T497&lt;M497,U497=""),Listes!$A$72,IF(AND(Z497="",OR(N497&lt;&gt;"",O497&lt;&gt;"",P497&lt;&gt;"",Q497&lt;&gt;"",R497&lt;&gt;"",S497&lt;&gt;"")),Listes!$A$73,""))))</f>
        <v/>
      </c>
      <c r="Z497" s="277"/>
      <c r="AA497" s="146">
        <f t="shared" si="44"/>
        <v>0</v>
      </c>
    </row>
    <row r="498" spans="1:34" ht="16.149999999999999" customHeight="1" x14ac:dyDescent="0.25">
      <c r="A498" s="121">
        <v>492</v>
      </c>
      <c r="B498" s="195" t="str">
        <f>IF('Dépenses rémunération au réel'!$B498="","",'Dépenses rémunération au réel'!$B498)</f>
        <v/>
      </c>
      <c r="C498" s="195" t="str">
        <f>IF('Dépenses rémunération au réel'!$C498="","",'Dépenses rémunération au réel'!$C498)</f>
        <v/>
      </c>
      <c r="D498" s="196" t="str">
        <f>IF('Dépenses rémunération au réel'!$D498="","",'Dépenses rémunération au réel'!$D498)</f>
        <v/>
      </c>
      <c r="E498" s="118" t="str">
        <f>IF('Dépenses rémunération au réel'!$E498="","",'Dépenses rémunération au réel'!$E498)</f>
        <v/>
      </c>
      <c r="F498" s="118" t="str">
        <f>IF('Dépenses rémunération au réel'!$F498="","",'Dépenses rémunération au réel'!$F498)</f>
        <v/>
      </c>
      <c r="G498" s="118" t="str">
        <f>IF('Dépenses rémunération au réel'!$G498="","",'Dépenses rémunération au réel'!$G498)</f>
        <v/>
      </c>
      <c r="H498" s="282" t="str">
        <f>IF('Dépenses rémunération au réel'!$H498="","",'Dépenses rémunération au réel'!$H498)</f>
        <v/>
      </c>
      <c r="I498" s="282" t="str">
        <f>IF('Dépenses rémunération au réel'!$I498="","",'Dépenses rémunération au réel'!$I498)</f>
        <v/>
      </c>
      <c r="J498" s="131" t="str">
        <f>IF('Dépenses rémunération au réel'!$J498="","",'Dépenses rémunération au réel'!$J498)</f>
        <v/>
      </c>
      <c r="K498" s="181" t="str">
        <f>IF('Dépenses rémunération au réel'!$K498="","",'Dépenses rémunération au réel'!$K498)</f>
        <v/>
      </c>
      <c r="L498" s="189" t="str">
        <f>IF('Dépenses rémunération au réel'!$L498="","",'Dépenses rémunération au réel'!$L498)</f>
        <v/>
      </c>
      <c r="M498" s="204" t="str">
        <f>IF('Dépenses rémunération au réel'!$M498=0,"",'Dépenses rémunération au réel'!$M498)</f>
        <v/>
      </c>
      <c r="N498" s="180"/>
      <c r="O498" s="323" t="str">
        <f t="shared" si="45"/>
        <v/>
      </c>
      <c r="P498" s="323" t="str">
        <f t="shared" si="46"/>
        <v/>
      </c>
      <c r="Q498" s="180"/>
      <c r="R498" s="325"/>
      <c r="S498" s="325"/>
      <c r="T498" s="132" t="str">
        <f t="shared" si="47"/>
        <v/>
      </c>
      <c r="U498" s="342"/>
      <c r="V498" s="182"/>
      <c r="W498" s="709" t="str">
        <f t="shared" si="43"/>
        <v/>
      </c>
      <c r="X498" s="198" t="str">
        <f t="shared" si="48"/>
        <v/>
      </c>
      <c r="Y498" s="710" t="str">
        <f>IF(AND(OR(N498="KO",M498&lt;&gt;""),OR(N498="",O498="",P498="")),Listes!$A$68,IF(AND(M498&lt;T498,V498=""),Listes!$A$70,IF(AND(M498&lt;&gt;"",T498&lt;M498,U498=""),Listes!$A$72,IF(AND(Z498="",OR(N498&lt;&gt;"",O498&lt;&gt;"",P498&lt;&gt;"",Q498&lt;&gt;"",R498&lt;&gt;"",S498&lt;&gt;"")),Listes!$A$73,""))))</f>
        <v/>
      </c>
      <c r="Z498" s="277"/>
      <c r="AA498" s="146">
        <f t="shared" si="44"/>
        <v>0</v>
      </c>
    </row>
    <row r="499" spans="1:34" ht="16.149999999999999" customHeight="1" x14ac:dyDescent="0.25">
      <c r="A499" s="121">
        <v>493</v>
      </c>
      <c r="B499" s="195" t="str">
        <f>IF('Dépenses rémunération au réel'!$B499="","",'Dépenses rémunération au réel'!$B499)</f>
        <v/>
      </c>
      <c r="C499" s="195" t="str">
        <f>IF('Dépenses rémunération au réel'!$C499="","",'Dépenses rémunération au réel'!$C499)</f>
        <v/>
      </c>
      <c r="D499" s="196" t="str">
        <f>IF('Dépenses rémunération au réel'!$D499="","",'Dépenses rémunération au réel'!$D499)</f>
        <v/>
      </c>
      <c r="E499" s="118" t="str">
        <f>IF('Dépenses rémunération au réel'!$E499="","",'Dépenses rémunération au réel'!$E499)</f>
        <v/>
      </c>
      <c r="F499" s="118" t="str">
        <f>IF('Dépenses rémunération au réel'!$F499="","",'Dépenses rémunération au réel'!$F499)</f>
        <v/>
      </c>
      <c r="G499" s="118" t="str">
        <f>IF('Dépenses rémunération au réel'!$G499="","",'Dépenses rémunération au réel'!$G499)</f>
        <v/>
      </c>
      <c r="H499" s="282" t="str">
        <f>IF('Dépenses rémunération au réel'!$H499="","",'Dépenses rémunération au réel'!$H499)</f>
        <v/>
      </c>
      <c r="I499" s="282" t="str">
        <f>IF('Dépenses rémunération au réel'!$I499="","",'Dépenses rémunération au réel'!$I499)</f>
        <v/>
      </c>
      <c r="J499" s="131" t="str">
        <f>IF('Dépenses rémunération au réel'!$J499="","",'Dépenses rémunération au réel'!$J499)</f>
        <v/>
      </c>
      <c r="K499" s="181" t="str">
        <f>IF('Dépenses rémunération au réel'!$K499="","",'Dépenses rémunération au réel'!$K499)</f>
        <v/>
      </c>
      <c r="L499" s="189" t="str">
        <f>IF('Dépenses rémunération au réel'!$L499="","",'Dépenses rémunération au réel'!$L499)</f>
        <v/>
      </c>
      <c r="M499" s="204" t="str">
        <f>IF('Dépenses rémunération au réel'!$M499=0,"",'Dépenses rémunération au réel'!$M499)</f>
        <v/>
      </c>
      <c r="N499" s="180"/>
      <c r="O499" s="323" t="str">
        <f t="shared" si="45"/>
        <v/>
      </c>
      <c r="P499" s="323" t="str">
        <f t="shared" si="46"/>
        <v/>
      </c>
      <c r="Q499" s="180"/>
      <c r="R499" s="325"/>
      <c r="S499" s="325"/>
      <c r="T499" s="132" t="str">
        <f t="shared" si="47"/>
        <v/>
      </c>
      <c r="U499" s="342"/>
      <c r="V499" s="182"/>
      <c r="W499" s="709" t="str">
        <f t="shared" si="43"/>
        <v/>
      </c>
      <c r="X499" s="198" t="str">
        <f t="shared" si="48"/>
        <v/>
      </c>
      <c r="Y499" s="710" t="str">
        <f>IF(AND(OR(N499="KO",M499&lt;&gt;""),OR(N499="",O499="",P499="")),Listes!$A$68,IF(AND(M499&lt;T499,V499=""),Listes!$A$70,IF(AND(M499&lt;&gt;"",T499&lt;M499,U499=""),Listes!$A$72,IF(AND(Z499="",OR(N499&lt;&gt;"",O499&lt;&gt;"",P499&lt;&gt;"",Q499&lt;&gt;"",R499&lt;&gt;"",S499&lt;&gt;"")),Listes!$A$73,""))))</f>
        <v/>
      </c>
      <c r="Z499" s="277"/>
      <c r="AA499" s="146">
        <f t="shared" si="44"/>
        <v>0</v>
      </c>
    </row>
    <row r="500" spans="1:34" ht="16.149999999999999" customHeight="1" x14ac:dyDescent="0.25">
      <c r="A500" s="121">
        <v>494</v>
      </c>
      <c r="B500" s="195" t="str">
        <f>IF('Dépenses rémunération au réel'!$B500="","",'Dépenses rémunération au réel'!$B500)</f>
        <v/>
      </c>
      <c r="C500" s="195" t="str">
        <f>IF('Dépenses rémunération au réel'!$C500="","",'Dépenses rémunération au réel'!$C500)</f>
        <v/>
      </c>
      <c r="D500" s="196" t="str">
        <f>IF('Dépenses rémunération au réel'!$D500="","",'Dépenses rémunération au réel'!$D500)</f>
        <v/>
      </c>
      <c r="E500" s="118" t="str">
        <f>IF('Dépenses rémunération au réel'!$E500="","",'Dépenses rémunération au réel'!$E500)</f>
        <v/>
      </c>
      <c r="F500" s="118" t="str">
        <f>IF('Dépenses rémunération au réel'!$F500="","",'Dépenses rémunération au réel'!$F500)</f>
        <v/>
      </c>
      <c r="G500" s="118" t="str">
        <f>IF('Dépenses rémunération au réel'!$G500="","",'Dépenses rémunération au réel'!$G500)</f>
        <v/>
      </c>
      <c r="H500" s="282" t="str">
        <f>IF('Dépenses rémunération au réel'!$H500="","",'Dépenses rémunération au réel'!$H500)</f>
        <v/>
      </c>
      <c r="I500" s="282" t="str">
        <f>IF('Dépenses rémunération au réel'!$I500="","",'Dépenses rémunération au réel'!$I500)</f>
        <v/>
      </c>
      <c r="J500" s="131" t="str">
        <f>IF('Dépenses rémunération au réel'!$J500="","",'Dépenses rémunération au réel'!$J500)</f>
        <v/>
      </c>
      <c r="K500" s="181" t="str">
        <f>IF('Dépenses rémunération au réel'!$K500="","",'Dépenses rémunération au réel'!$K500)</f>
        <v/>
      </c>
      <c r="L500" s="189" t="str">
        <f>IF('Dépenses rémunération au réel'!$L500="","",'Dépenses rémunération au réel'!$L500)</f>
        <v/>
      </c>
      <c r="M500" s="204" t="str">
        <f>IF('Dépenses rémunération au réel'!$M500=0,"",'Dépenses rémunération au réel'!$M500)</f>
        <v/>
      </c>
      <c r="N500" s="180"/>
      <c r="O500" s="323" t="str">
        <f t="shared" si="45"/>
        <v/>
      </c>
      <c r="P500" s="323" t="str">
        <f t="shared" si="46"/>
        <v/>
      </c>
      <c r="Q500" s="180"/>
      <c r="R500" s="325"/>
      <c r="S500" s="325"/>
      <c r="T500" s="132" t="str">
        <f t="shared" si="47"/>
        <v/>
      </c>
      <c r="U500" s="342"/>
      <c r="V500" s="182"/>
      <c r="W500" s="709" t="str">
        <f t="shared" si="43"/>
        <v/>
      </c>
      <c r="X500" s="198" t="str">
        <f t="shared" si="48"/>
        <v/>
      </c>
      <c r="Y500" s="710" t="str">
        <f>IF(AND(OR(N500="KO",M500&lt;&gt;""),OR(N500="",O500="",P500="")),Listes!$A$68,IF(AND(M500&lt;T500,V500=""),Listes!$A$70,IF(AND(M500&lt;&gt;"",T500&lt;M500,U500=""),Listes!$A$72,IF(AND(Z500="",OR(N500&lt;&gt;"",O500&lt;&gt;"",P500&lt;&gt;"",Q500&lt;&gt;"",R500&lt;&gt;"",S500&lt;&gt;"")),Listes!$A$73,""))))</f>
        <v/>
      </c>
      <c r="Z500" s="277"/>
      <c r="AA500" s="146">
        <f t="shared" si="44"/>
        <v>0</v>
      </c>
    </row>
    <row r="501" spans="1:34" ht="16.149999999999999" customHeight="1" x14ac:dyDescent="0.25">
      <c r="A501" s="121">
        <v>495</v>
      </c>
      <c r="B501" s="195" t="str">
        <f>IF('Dépenses rémunération au réel'!$B501="","",'Dépenses rémunération au réel'!$B501)</f>
        <v/>
      </c>
      <c r="C501" s="195" t="str">
        <f>IF('Dépenses rémunération au réel'!$C501="","",'Dépenses rémunération au réel'!$C501)</f>
        <v/>
      </c>
      <c r="D501" s="196" t="str">
        <f>IF('Dépenses rémunération au réel'!$D501="","",'Dépenses rémunération au réel'!$D501)</f>
        <v/>
      </c>
      <c r="E501" s="118" t="str">
        <f>IF('Dépenses rémunération au réel'!$E501="","",'Dépenses rémunération au réel'!$E501)</f>
        <v/>
      </c>
      <c r="F501" s="118" t="str">
        <f>IF('Dépenses rémunération au réel'!$F501="","",'Dépenses rémunération au réel'!$F501)</f>
        <v/>
      </c>
      <c r="G501" s="118" t="str">
        <f>IF('Dépenses rémunération au réel'!$G501="","",'Dépenses rémunération au réel'!$G501)</f>
        <v/>
      </c>
      <c r="H501" s="282" t="str">
        <f>IF('Dépenses rémunération au réel'!$H501="","",'Dépenses rémunération au réel'!$H501)</f>
        <v/>
      </c>
      <c r="I501" s="282" t="str">
        <f>IF('Dépenses rémunération au réel'!$I501="","",'Dépenses rémunération au réel'!$I501)</f>
        <v/>
      </c>
      <c r="J501" s="131" t="str">
        <f>IF('Dépenses rémunération au réel'!$J501="","",'Dépenses rémunération au réel'!$J501)</f>
        <v/>
      </c>
      <c r="K501" s="181" t="str">
        <f>IF('Dépenses rémunération au réel'!$K501="","",'Dépenses rémunération au réel'!$K501)</f>
        <v/>
      </c>
      <c r="L501" s="189" t="str">
        <f>IF('Dépenses rémunération au réel'!$L501="","",'Dépenses rémunération au réel'!$L501)</f>
        <v/>
      </c>
      <c r="M501" s="204" t="str">
        <f>IF('Dépenses rémunération au réel'!$M501=0,"",'Dépenses rémunération au réel'!$M501)</f>
        <v/>
      </c>
      <c r="N501" s="180"/>
      <c r="O501" s="323" t="str">
        <f t="shared" si="45"/>
        <v/>
      </c>
      <c r="P501" s="323" t="str">
        <f t="shared" si="46"/>
        <v/>
      </c>
      <c r="Q501" s="180"/>
      <c r="R501" s="325"/>
      <c r="S501" s="325"/>
      <c r="T501" s="132" t="str">
        <f t="shared" si="47"/>
        <v/>
      </c>
      <c r="U501" s="342"/>
      <c r="V501" s="182"/>
      <c r="W501" s="709" t="str">
        <f t="shared" si="43"/>
        <v/>
      </c>
      <c r="X501" s="198" t="str">
        <f t="shared" si="48"/>
        <v/>
      </c>
      <c r="Y501" s="710" t="str">
        <f>IF(AND(OR(N501="KO",M501&lt;&gt;""),OR(N501="",O501="",P501="")),Listes!$A$68,IF(AND(M501&lt;T501,V501=""),Listes!$A$70,IF(AND(M501&lt;&gt;"",T501&lt;M501,U501=""),Listes!$A$72,IF(AND(Z501="",OR(N501&lt;&gt;"",O501&lt;&gt;"",P501&lt;&gt;"",Q501&lt;&gt;"",R501&lt;&gt;"",S501&lt;&gt;"")),Listes!$A$73,""))))</f>
        <v/>
      </c>
      <c r="Z501" s="277"/>
      <c r="AA501" s="146">
        <f t="shared" si="44"/>
        <v>0</v>
      </c>
    </row>
    <row r="502" spans="1:34" ht="16.149999999999999" customHeight="1" x14ac:dyDescent="0.25">
      <c r="A502" s="121">
        <v>496</v>
      </c>
      <c r="B502" s="195" t="str">
        <f>IF('Dépenses rémunération au réel'!$B502="","",'Dépenses rémunération au réel'!$B502)</f>
        <v/>
      </c>
      <c r="C502" s="195" t="str">
        <f>IF('Dépenses rémunération au réel'!$C502="","",'Dépenses rémunération au réel'!$C502)</f>
        <v/>
      </c>
      <c r="D502" s="196" t="str">
        <f>IF('Dépenses rémunération au réel'!$D502="","",'Dépenses rémunération au réel'!$D502)</f>
        <v/>
      </c>
      <c r="E502" s="118" t="str">
        <f>IF('Dépenses rémunération au réel'!$E502="","",'Dépenses rémunération au réel'!$E502)</f>
        <v/>
      </c>
      <c r="F502" s="118" t="str">
        <f>IF('Dépenses rémunération au réel'!$F502="","",'Dépenses rémunération au réel'!$F502)</f>
        <v/>
      </c>
      <c r="G502" s="118" t="str">
        <f>IF('Dépenses rémunération au réel'!$G502="","",'Dépenses rémunération au réel'!$G502)</f>
        <v/>
      </c>
      <c r="H502" s="282" t="str">
        <f>IF('Dépenses rémunération au réel'!$H502="","",'Dépenses rémunération au réel'!$H502)</f>
        <v/>
      </c>
      <c r="I502" s="282" t="str">
        <f>IF('Dépenses rémunération au réel'!$I502="","",'Dépenses rémunération au réel'!$I502)</f>
        <v/>
      </c>
      <c r="J502" s="131" t="str">
        <f>IF('Dépenses rémunération au réel'!$J502="","",'Dépenses rémunération au réel'!$J502)</f>
        <v/>
      </c>
      <c r="K502" s="181" t="str">
        <f>IF('Dépenses rémunération au réel'!$K502="","",'Dépenses rémunération au réel'!$K502)</f>
        <v/>
      </c>
      <c r="L502" s="189" t="str">
        <f>IF('Dépenses rémunération au réel'!$L502="","",'Dépenses rémunération au réel'!$L502)</f>
        <v/>
      </c>
      <c r="M502" s="204" t="str">
        <f>IF('Dépenses rémunération au réel'!$M502=0,"",'Dépenses rémunération au réel'!$M502)</f>
        <v/>
      </c>
      <c r="N502" s="180"/>
      <c r="O502" s="323" t="str">
        <f t="shared" si="45"/>
        <v/>
      </c>
      <c r="P502" s="323" t="str">
        <f t="shared" si="46"/>
        <v/>
      </c>
      <c r="Q502" s="180"/>
      <c r="R502" s="325"/>
      <c r="S502" s="325"/>
      <c r="T502" s="132" t="str">
        <f t="shared" si="47"/>
        <v/>
      </c>
      <c r="U502" s="342"/>
      <c r="V502" s="182"/>
      <c r="W502" s="709" t="str">
        <f t="shared" si="43"/>
        <v/>
      </c>
      <c r="X502" s="198" t="str">
        <f t="shared" si="48"/>
        <v/>
      </c>
      <c r="Y502" s="710" t="str">
        <f>IF(AND(OR(N502="KO",M502&lt;&gt;""),OR(N502="",O502="",P502="")),Listes!$A$68,IF(AND(M502&lt;T502,V502=""),Listes!$A$70,IF(AND(M502&lt;&gt;"",T502&lt;M502,U502=""),Listes!$A$72,IF(AND(Z502="",OR(N502&lt;&gt;"",O502&lt;&gt;"",P502&lt;&gt;"",Q502&lt;&gt;"",R502&lt;&gt;"",S502&lt;&gt;"")),Listes!$A$73,""))))</f>
        <v/>
      </c>
      <c r="Z502" s="277"/>
      <c r="AA502" s="146">
        <f t="shared" si="44"/>
        <v>0</v>
      </c>
    </row>
    <row r="503" spans="1:34" ht="16.149999999999999" customHeight="1" x14ac:dyDescent="0.25">
      <c r="A503" s="121">
        <v>497</v>
      </c>
      <c r="B503" s="195" t="str">
        <f>IF('Dépenses rémunération au réel'!$B503="","",'Dépenses rémunération au réel'!$B503)</f>
        <v/>
      </c>
      <c r="C503" s="195" t="str">
        <f>IF('Dépenses rémunération au réel'!$C503="","",'Dépenses rémunération au réel'!$C503)</f>
        <v/>
      </c>
      <c r="D503" s="196" t="str">
        <f>IF('Dépenses rémunération au réel'!$D503="","",'Dépenses rémunération au réel'!$D503)</f>
        <v/>
      </c>
      <c r="E503" s="118" t="str">
        <f>IF('Dépenses rémunération au réel'!$E503="","",'Dépenses rémunération au réel'!$E503)</f>
        <v/>
      </c>
      <c r="F503" s="118" t="str">
        <f>IF('Dépenses rémunération au réel'!$F503="","",'Dépenses rémunération au réel'!$F503)</f>
        <v/>
      </c>
      <c r="G503" s="118" t="str">
        <f>IF('Dépenses rémunération au réel'!$G503="","",'Dépenses rémunération au réel'!$G503)</f>
        <v/>
      </c>
      <c r="H503" s="282" t="str">
        <f>IF('Dépenses rémunération au réel'!$H503="","",'Dépenses rémunération au réel'!$H503)</f>
        <v/>
      </c>
      <c r="I503" s="282" t="str">
        <f>IF('Dépenses rémunération au réel'!$I503="","",'Dépenses rémunération au réel'!$I503)</f>
        <v/>
      </c>
      <c r="J503" s="131" t="str">
        <f>IF('Dépenses rémunération au réel'!$J503="","",'Dépenses rémunération au réel'!$J503)</f>
        <v/>
      </c>
      <c r="K503" s="181" t="str">
        <f>IF('Dépenses rémunération au réel'!$K503="","",'Dépenses rémunération au réel'!$K503)</f>
        <v/>
      </c>
      <c r="L503" s="189" t="str">
        <f>IF('Dépenses rémunération au réel'!$L503="","",'Dépenses rémunération au réel'!$L503)</f>
        <v/>
      </c>
      <c r="M503" s="204" t="str">
        <f>IF('Dépenses rémunération au réel'!$M503=0,"",'Dépenses rémunération au réel'!$M503)</f>
        <v/>
      </c>
      <c r="N503" s="180"/>
      <c r="O503" s="323" t="str">
        <f t="shared" si="45"/>
        <v/>
      </c>
      <c r="P503" s="323" t="str">
        <f t="shared" si="46"/>
        <v/>
      </c>
      <c r="Q503" s="180"/>
      <c r="R503" s="325"/>
      <c r="S503" s="325"/>
      <c r="T503" s="132" t="str">
        <f t="shared" si="47"/>
        <v/>
      </c>
      <c r="U503" s="342"/>
      <c r="V503" s="182"/>
      <c r="W503" s="709" t="str">
        <f t="shared" si="43"/>
        <v/>
      </c>
      <c r="X503" s="198" t="str">
        <f t="shared" si="48"/>
        <v/>
      </c>
      <c r="Y503" s="710" t="str">
        <f>IF(AND(OR(N503="KO",M503&lt;&gt;""),OR(N503="",O503="",P503="")),Listes!$A$68,IF(AND(M503&lt;T503,V503=""),Listes!$A$70,IF(AND(M503&lt;&gt;"",T503&lt;M503,U503=""),Listes!$A$72,IF(AND(Z503="",OR(N503&lt;&gt;"",O503&lt;&gt;"",P503&lt;&gt;"",Q503&lt;&gt;"",R503&lt;&gt;"",S503&lt;&gt;"")),Listes!$A$73,""))))</f>
        <v/>
      </c>
      <c r="Z503" s="277"/>
      <c r="AA503" s="146">
        <f t="shared" si="44"/>
        <v>0</v>
      </c>
    </row>
    <row r="504" spans="1:34" ht="16.149999999999999" customHeight="1" x14ac:dyDescent="0.25">
      <c r="A504" s="121">
        <v>498</v>
      </c>
      <c r="B504" s="195" t="str">
        <f>IF('Dépenses rémunération au réel'!$B504="","",'Dépenses rémunération au réel'!$B504)</f>
        <v/>
      </c>
      <c r="C504" s="195" t="str">
        <f>IF('Dépenses rémunération au réel'!$C504="","",'Dépenses rémunération au réel'!$C504)</f>
        <v/>
      </c>
      <c r="D504" s="196" t="str">
        <f>IF('Dépenses rémunération au réel'!$D504="","",'Dépenses rémunération au réel'!$D504)</f>
        <v/>
      </c>
      <c r="E504" s="118" t="str">
        <f>IF('Dépenses rémunération au réel'!$E504="","",'Dépenses rémunération au réel'!$E504)</f>
        <v/>
      </c>
      <c r="F504" s="118" t="str">
        <f>IF('Dépenses rémunération au réel'!$F504="","",'Dépenses rémunération au réel'!$F504)</f>
        <v/>
      </c>
      <c r="G504" s="118" t="str">
        <f>IF('Dépenses rémunération au réel'!$G504="","",'Dépenses rémunération au réel'!$G504)</f>
        <v/>
      </c>
      <c r="H504" s="282" t="str">
        <f>IF('Dépenses rémunération au réel'!$H504="","",'Dépenses rémunération au réel'!$H504)</f>
        <v/>
      </c>
      <c r="I504" s="282" t="str">
        <f>IF('Dépenses rémunération au réel'!$I504="","",'Dépenses rémunération au réel'!$I504)</f>
        <v/>
      </c>
      <c r="J504" s="131" t="str">
        <f>IF('Dépenses rémunération au réel'!$J504="","",'Dépenses rémunération au réel'!$J504)</f>
        <v/>
      </c>
      <c r="K504" s="181" t="str">
        <f>IF('Dépenses rémunération au réel'!$K504="","",'Dépenses rémunération au réel'!$K504)</f>
        <v/>
      </c>
      <c r="L504" s="189" t="str">
        <f>IF('Dépenses rémunération au réel'!$L504="","",'Dépenses rémunération au réel'!$L504)</f>
        <v/>
      </c>
      <c r="M504" s="204" t="str">
        <f>IF('Dépenses rémunération au réel'!$M504=0,"",'Dépenses rémunération au réel'!$M504)</f>
        <v/>
      </c>
      <c r="N504" s="180"/>
      <c r="O504" s="323" t="str">
        <f t="shared" si="45"/>
        <v/>
      </c>
      <c r="P504" s="323" t="str">
        <f t="shared" si="46"/>
        <v/>
      </c>
      <c r="Q504" s="180"/>
      <c r="R504" s="325"/>
      <c r="S504" s="325"/>
      <c r="T504" s="132" t="str">
        <f t="shared" si="47"/>
        <v/>
      </c>
      <c r="U504" s="342"/>
      <c r="V504" s="182"/>
      <c r="W504" s="709" t="str">
        <f t="shared" si="43"/>
        <v/>
      </c>
      <c r="X504" s="198" t="str">
        <f t="shared" si="48"/>
        <v/>
      </c>
      <c r="Y504" s="710" t="str">
        <f>IF(AND(OR(N504="KO",M504&lt;&gt;""),OR(N504="",O504="",P504="")),Listes!$A$68,IF(AND(M504&lt;T504,V504=""),Listes!$A$70,IF(AND(M504&lt;&gt;"",T504&lt;M504,U504=""),Listes!$A$72,IF(AND(Z504="",OR(N504&lt;&gt;"",O504&lt;&gt;"",P504&lt;&gt;"",Q504&lt;&gt;"",R504&lt;&gt;"",S504&lt;&gt;"")),Listes!$A$73,""))))</f>
        <v/>
      </c>
      <c r="Z504" s="277"/>
      <c r="AA504" s="146">
        <f t="shared" si="44"/>
        <v>0</v>
      </c>
    </row>
    <row r="505" spans="1:34" ht="16.149999999999999" customHeight="1" x14ac:dyDescent="0.25">
      <c r="A505" s="121">
        <v>499</v>
      </c>
      <c r="B505" s="195" t="str">
        <f>IF('Dépenses rémunération au réel'!$B505="","",'Dépenses rémunération au réel'!$B505)</f>
        <v/>
      </c>
      <c r="C505" s="195" t="str">
        <f>IF('Dépenses rémunération au réel'!$C505="","",'Dépenses rémunération au réel'!$C505)</f>
        <v/>
      </c>
      <c r="D505" s="196" t="str">
        <f>IF('Dépenses rémunération au réel'!$D505="","",'Dépenses rémunération au réel'!$D505)</f>
        <v/>
      </c>
      <c r="E505" s="118" t="str">
        <f>IF('Dépenses rémunération au réel'!$E505="","",'Dépenses rémunération au réel'!$E505)</f>
        <v/>
      </c>
      <c r="F505" s="118" t="str">
        <f>IF('Dépenses rémunération au réel'!$F505="","",'Dépenses rémunération au réel'!$F505)</f>
        <v/>
      </c>
      <c r="G505" s="118" t="str">
        <f>IF('Dépenses rémunération au réel'!$G505="","",'Dépenses rémunération au réel'!$G505)</f>
        <v/>
      </c>
      <c r="H505" s="282" t="str">
        <f>IF('Dépenses rémunération au réel'!$H505="","",'Dépenses rémunération au réel'!$H505)</f>
        <v/>
      </c>
      <c r="I505" s="282" t="str">
        <f>IF('Dépenses rémunération au réel'!$I505="","",'Dépenses rémunération au réel'!$I505)</f>
        <v/>
      </c>
      <c r="J505" s="131" t="str">
        <f>IF('Dépenses rémunération au réel'!$J505="","",'Dépenses rémunération au réel'!$J505)</f>
        <v/>
      </c>
      <c r="K505" s="181" t="str">
        <f>IF('Dépenses rémunération au réel'!$K505="","",'Dépenses rémunération au réel'!$K505)</f>
        <v/>
      </c>
      <c r="L505" s="189" t="str">
        <f>IF('Dépenses rémunération au réel'!$L505="","",'Dépenses rémunération au réel'!$L505)</f>
        <v/>
      </c>
      <c r="M505" s="204" t="str">
        <f>IF('Dépenses rémunération au réel'!$M505=0,"",'Dépenses rémunération au réel'!$M505)</f>
        <v/>
      </c>
      <c r="N505" s="180"/>
      <c r="O505" s="323" t="str">
        <f t="shared" si="45"/>
        <v/>
      </c>
      <c r="P505" s="323" t="str">
        <f t="shared" si="46"/>
        <v/>
      </c>
      <c r="Q505" s="180"/>
      <c r="R505" s="325"/>
      <c r="S505" s="325"/>
      <c r="T505" s="132" t="str">
        <f t="shared" si="47"/>
        <v/>
      </c>
      <c r="U505" s="342"/>
      <c r="V505" s="182"/>
      <c r="W505" s="709" t="str">
        <f t="shared" si="43"/>
        <v/>
      </c>
      <c r="X505" s="198" t="str">
        <f t="shared" si="48"/>
        <v/>
      </c>
      <c r="Y505" s="710" t="str">
        <f>IF(AND(OR(N505="KO",M505&lt;&gt;""),OR(N505="",O505="",P505="")),Listes!$A$68,IF(AND(M505&lt;T505,V505=""),Listes!$A$70,IF(AND(M505&lt;&gt;"",T505&lt;M505,U505=""),Listes!$A$72,IF(AND(Z505="",OR(N505&lt;&gt;"",O505&lt;&gt;"",P505&lt;&gt;"",Q505&lt;&gt;"",R505&lt;&gt;"",S505&lt;&gt;"")),Listes!$A$73,""))))</f>
        <v/>
      </c>
      <c r="Z505" s="277"/>
      <c r="AA505" s="146">
        <f t="shared" si="44"/>
        <v>0</v>
      </c>
    </row>
    <row r="506" spans="1:34" ht="16.149999999999999" customHeight="1" thickBot="1" x14ac:dyDescent="0.3">
      <c r="A506" s="122">
        <v>500</v>
      </c>
      <c r="B506" s="195" t="str">
        <f>IF('Dépenses rémunération au réel'!$B506="","",'Dépenses rémunération au réel'!$B506)</f>
        <v/>
      </c>
      <c r="C506" s="195" t="str">
        <f>IF('Dépenses rémunération au réel'!$C506="","",'Dépenses rémunération au réel'!$C506)</f>
        <v/>
      </c>
      <c r="D506" s="196" t="str">
        <f>IF('Dépenses rémunération au réel'!$D506="","",'Dépenses rémunération au réel'!$D506)</f>
        <v/>
      </c>
      <c r="E506" s="118" t="str">
        <f>IF('Dépenses rémunération au réel'!$E506="","",'Dépenses rémunération au réel'!$E506)</f>
        <v/>
      </c>
      <c r="F506" s="118" t="str">
        <f>IF('Dépenses rémunération au réel'!$F506="","",'Dépenses rémunération au réel'!$F506)</f>
        <v/>
      </c>
      <c r="G506" s="118" t="str">
        <f>IF('Dépenses rémunération au réel'!$G506="","",'Dépenses rémunération au réel'!$G506)</f>
        <v/>
      </c>
      <c r="H506" s="282" t="str">
        <f>IF('Dépenses rémunération au réel'!$H506="","",'Dépenses rémunération au réel'!$H506)</f>
        <v/>
      </c>
      <c r="I506" s="282" t="str">
        <f>IF('Dépenses rémunération au réel'!$I506="","",'Dépenses rémunération au réel'!$I506)</f>
        <v/>
      </c>
      <c r="J506" s="131" t="str">
        <f>IF('Dépenses rémunération au réel'!$J506="","",'Dépenses rémunération au réel'!$J506)</f>
        <v/>
      </c>
      <c r="K506" s="181" t="str">
        <f>IF('Dépenses rémunération au réel'!$K506="","",'Dépenses rémunération au réel'!$K506)</f>
        <v/>
      </c>
      <c r="L506" s="189" t="str">
        <f>IF('Dépenses rémunération au réel'!$L506="","",'Dépenses rémunération au réel'!$L506)</f>
        <v/>
      </c>
      <c r="M506" s="204" t="str">
        <f>IF('Dépenses rémunération au réel'!$M506=0,"",'Dépenses rémunération au réel'!$M506)</f>
        <v/>
      </c>
      <c r="N506" s="180"/>
      <c r="O506" s="323" t="str">
        <f t="shared" si="45"/>
        <v/>
      </c>
      <c r="P506" s="323" t="str">
        <f t="shared" si="46"/>
        <v/>
      </c>
      <c r="Q506" s="281"/>
      <c r="R506" s="326"/>
      <c r="S506" s="326"/>
      <c r="T506" s="132" t="str">
        <f t="shared" si="47"/>
        <v/>
      </c>
      <c r="U506" s="342"/>
      <c r="V506" s="182"/>
      <c r="W506" s="709" t="str">
        <f t="shared" si="43"/>
        <v/>
      </c>
      <c r="X506" s="198" t="str">
        <f t="shared" si="48"/>
        <v/>
      </c>
      <c r="Y506" s="710" t="str">
        <f>IF(AND(OR(N506="KO",M506&lt;&gt;""),OR(N506="",O506="",P506="")),Listes!$A$68,IF(AND(M506&lt;T506,V506=""),Listes!$A$70,IF(AND(M506&lt;&gt;"",T506&lt;M506,U506=""),Listes!$A$72,IF(AND(Z506="",OR(N506&lt;&gt;"",O506&lt;&gt;"",P506&lt;&gt;"",Q506&lt;&gt;"",R506&lt;&gt;"",S506&lt;&gt;"")),Listes!$A$73,""))))</f>
        <v/>
      </c>
      <c r="Z506" s="280"/>
      <c r="AA506" s="146">
        <f t="shared" si="44"/>
        <v>0</v>
      </c>
    </row>
    <row r="507" spans="1:34" s="124" customFormat="1" ht="16.149999999999999" customHeight="1" thickBot="1" x14ac:dyDescent="0.35">
      <c r="J507" s="133"/>
      <c r="K507" s="134"/>
      <c r="L507" s="146"/>
      <c r="M507" s="146"/>
      <c r="N507" s="146"/>
      <c r="O507" s="146"/>
      <c r="P507" s="146"/>
      <c r="Q507" s="146"/>
      <c r="S507" s="179" t="s">
        <v>35</v>
      </c>
      <c r="T507" s="191">
        <f>SUM(T7:T506)</f>
        <v>0</v>
      </c>
      <c r="U507" s="339"/>
      <c r="V507" s="126"/>
      <c r="W507" s="339"/>
      <c r="X507" s="126"/>
      <c r="Y507" s="126"/>
      <c r="Z507" s="328"/>
      <c r="AA507" s="127"/>
      <c r="AC507" s="146"/>
      <c r="AD507" s="146"/>
      <c r="AE507" s="146"/>
      <c r="AF507" s="146"/>
      <c r="AG507" s="146"/>
      <c r="AH507" s="146"/>
    </row>
    <row r="508" spans="1:34" x14ac:dyDescent="0.25">
      <c r="J508" s="153"/>
      <c r="K508" s="153"/>
      <c r="R508" s="153"/>
      <c r="S508" s="153"/>
      <c r="U508" s="340"/>
      <c r="V508" s="153"/>
      <c r="W508" s="340"/>
      <c r="X508" s="153"/>
      <c r="Y508" s="153"/>
    </row>
    <row r="529" hidden="1" x14ac:dyDescent="0.25"/>
  </sheetData>
  <sheetProtection password="C903" sheet="1" objects="1" scenarios="1"/>
  <mergeCells count="5">
    <mergeCell ref="A1:Z1"/>
    <mergeCell ref="A2:Z2"/>
    <mergeCell ref="A3:A4"/>
    <mergeCell ref="J4:L4"/>
    <mergeCell ref="Q4:S4"/>
  </mergeCells>
  <conditionalFormatting sqref="A6 L7:M506">
    <cfRule type="expression" dxfId="36" priority="12">
      <formula>$U6="Oui"</formula>
    </cfRule>
  </conditionalFormatting>
  <conditionalFormatting sqref="B7:Z506">
    <cfRule type="expression" dxfId="35" priority="247">
      <formula>$Z7="Oui"</formula>
    </cfRule>
  </conditionalFormatting>
  <conditionalFormatting sqref="E6:K6">
    <cfRule type="expression" dxfId="34" priority="15">
      <formula>$U6="Oui"</formula>
    </cfRule>
  </conditionalFormatting>
  <conditionalFormatting sqref="N6:R6">
    <cfRule type="expression" dxfId="33" priority="10">
      <formula>$U6="Oui"</formula>
    </cfRule>
  </conditionalFormatting>
  <conditionalFormatting sqref="Q7:S506">
    <cfRule type="cellIs" dxfId="32" priority="16" operator="notEqual">
      <formula>J7</formula>
    </cfRule>
  </conditionalFormatting>
  <conditionalFormatting sqref="R7:S14">
    <cfRule type="expression" dxfId="31" priority="1">
      <formula>$U7="Oui"</formula>
    </cfRule>
  </conditionalFormatting>
  <conditionalFormatting sqref="U6:V6">
    <cfRule type="expression" dxfId="30" priority="13">
      <formula>$U6="Oui"</formula>
    </cfRule>
  </conditionalFormatting>
  <conditionalFormatting sqref="Y6:Z6">
    <cfRule type="expression" dxfId="29" priority="7">
      <formula>$U6="Oui"</formula>
    </cfRule>
  </conditionalFormatting>
  <dataValidations count="4">
    <dataValidation type="decimal" operator="greaterThan" allowBlank="1" showInputMessage="1" showErrorMessage="1" sqref="Q15:S506">
      <formula1>-1</formula1>
    </dataValidation>
    <dataValidation type="decimal" operator="greaterThan" allowBlank="1" showInputMessage="1" showErrorMessage="1" sqref="J7:J506 M7:M506 T7:T506 Q7:Q14 O7:P506">
      <formula1>0</formula1>
    </dataValidation>
    <dataValidation type="list" allowBlank="1" showInputMessage="1" showErrorMessage="1" sqref="Z7:Z506">
      <formula1>"Oui"</formula1>
    </dataValidation>
    <dataValidation type="list" allowBlank="1" showInputMessage="1" showErrorMessage="1" sqref="E5 G5:I5 O5:P5"/>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27" operator="notEqual" id="{87107411-9E40-4EBE-A0C3-FE40FA2D6E6C}">
            <xm:f>'O:\Agri_Devpt_Rur\20-Prog_2023-2027\03-Gestion_Aides\5-SAFRAN\1-Recevabilité\4. FSD IDP\77.06\[FSD IDP_77.06.xlsx]Dépense de rémunération au réel'!#REF!</xm:f>
            <x14:dxf>
              <font>
                <color rgb="FFFF0000"/>
              </font>
            </x14:dxf>
          </x14:cfRule>
          <xm:sqref>D7:D506</xm:sqref>
        </x14:conditionalFormatting>
        <x14:conditionalFormatting xmlns:xm="http://schemas.microsoft.com/office/excel/2006/main">
          <x14:cfRule type="cellIs" priority="26" operator="notEqual" id="{B4F3056C-B67E-4858-83D8-178477BD613F}">
            <xm:f>'O:\Agri_Devpt_Rur\20-Prog_2023-2027\03-Gestion_Aides\5-SAFRAN\1-Recevabilité\4. FSD IDP\77.06\[FSD IDP_77.06.xlsx]Dépense de rémunération au réel'!#REF!</xm:f>
            <x14:dxf>
              <font>
                <color rgb="FFFF0000"/>
              </font>
            </x14:dxf>
          </x14:cfRule>
          <xm:sqref>K8:K506</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Listes!$B$3:$B$6</xm:f>
          </x14:formula1>
          <xm:sqref>E7:E506</xm:sqref>
        </x14:dataValidation>
        <x14:dataValidation type="list" operator="greaterThan" allowBlank="1" showInputMessage="1" showErrorMessage="1">
          <x14:formula1>
            <xm:f>Listes!$A$109:$A$110</xm:f>
          </x14:formula1>
          <xm:sqref>N7:N506</xm:sqref>
        </x14:dataValidation>
        <x14:dataValidation type="list" allowBlank="1" showInputMessage="1" showErrorMessage="1">
          <x14:formula1>
            <xm:f>Listes!$A$11:$A$26</xm:f>
          </x14:formula1>
          <xm:sqref>U7:U506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A508"/>
  <sheetViews>
    <sheetView topLeftCell="E1" zoomScale="85" zoomScaleNormal="85" workbookViewId="0">
      <pane ySplit="6" topLeftCell="A7" activePane="bottomLeft" state="frozen"/>
      <selection activeCell="F81" sqref="F81"/>
      <selection pane="bottomLeft" activeCell="L7" sqref="L7"/>
    </sheetView>
  </sheetViews>
  <sheetFormatPr baseColWidth="10" defaultColWidth="11.42578125" defaultRowHeight="15" x14ac:dyDescent="0.25"/>
  <cols>
    <col min="1" max="1" width="10.7109375" style="30" customWidth="1"/>
    <col min="2" max="2" width="50.7109375" style="30" customWidth="1"/>
    <col min="3" max="3" width="30.7109375" style="30" customWidth="1"/>
    <col min="4" max="4" width="20.7109375" style="30" customWidth="1"/>
    <col min="5" max="5" width="32.7109375" style="30" bestFit="1" customWidth="1"/>
    <col min="6" max="6" width="20.42578125" style="357" customWidth="1"/>
    <col min="7" max="7" width="32.7109375" style="30" customWidth="1"/>
    <col min="8" max="8" width="21.85546875" style="317" bestFit="1" customWidth="1"/>
    <col min="9" max="9" width="21.85546875" style="317" customWidth="1"/>
    <col min="10" max="10" width="17.7109375" style="30" customWidth="1"/>
    <col min="11" max="11" width="8.5703125" style="317" bestFit="1" customWidth="1"/>
    <col min="12" max="13" width="17.7109375" style="317" customWidth="1"/>
    <col min="14" max="14" width="17.7109375" style="30" customWidth="1"/>
    <col min="15" max="15" width="72.28515625" style="30" bestFit="1" customWidth="1"/>
    <col min="16" max="16" width="72.28515625" style="357" customWidth="1"/>
    <col min="17" max="18" width="17.7109375" style="30" customWidth="1"/>
    <col min="19" max="19" width="74.140625" style="317" bestFit="1" customWidth="1"/>
    <col min="20" max="20" width="10.7109375" style="30" customWidth="1"/>
    <col min="21" max="21" width="11.42578125" style="30"/>
    <col min="22" max="22" width="32.5703125" style="30" hidden="1" customWidth="1"/>
    <col min="23" max="23" width="27.7109375" style="30" customWidth="1"/>
    <col min="24" max="24" width="21.7109375" style="30" customWidth="1"/>
    <col min="25" max="25" width="40.85546875" style="30" customWidth="1"/>
    <col min="26" max="26" width="27.5703125" style="30" customWidth="1"/>
    <col min="27" max="27" width="35" style="30" customWidth="1"/>
    <col min="28" max="16384" width="11.42578125" style="30"/>
  </cols>
  <sheetData>
    <row r="1" spans="1:22" ht="29.25" thickBot="1" x14ac:dyDescent="0.3">
      <c r="A1" s="668" t="s">
        <v>177</v>
      </c>
      <c r="B1" s="669"/>
      <c r="C1" s="669"/>
      <c r="D1" s="669"/>
      <c r="E1" s="669"/>
      <c r="F1" s="669"/>
      <c r="G1" s="669"/>
      <c r="H1" s="669"/>
      <c r="I1" s="669"/>
      <c r="J1" s="669"/>
      <c r="K1" s="669"/>
      <c r="L1" s="669"/>
      <c r="M1" s="669"/>
      <c r="N1" s="669"/>
      <c r="O1" s="669"/>
      <c r="P1" s="669"/>
      <c r="Q1" s="669"/>
      <c r="R1" s="669"/>
      <c r="S1" s="669"/>
      <c r="T1" s="670"/>
    </row>
    <row r="2" spans="1:22" ht="45" customHeight="1" thickBot="1" x14ac:dyDescent="0.3">
      <c r="A2" s="671" t="s">
        <v>167</v>
      </c>
      <c r="B2" s="672"/>
      <c r="C2" s="672"/>
      <c r="D2" s="672"/>
      <c r="E2" s="672"/>
      <c r="F2" s="672"/>
      <c r="G2" s="672"/>
      <c r="H2" s="672"/>
      <c r="I2" s="672"/>
      <c r="J2" s="672"/>
      <c r="K2" s="672"/>
      <c r="L2" s="672"/>
      <c r="M2" s="672"/>
      <c r="N2" s="672"/>
      <c r="O2" s="672"/>
      <c r="P2" s="672"/>
      <c r="Q2" s="672"/>
      <c r="R2" s="672"/>
      <c r="S2" s="672"/>
      <c r="T2" s="681"/>
    </row>
    <row r="3" spans="1:22" ht="45" x14ac:dyDescent="0.25">
      <c r="A3" s="673" t="s">
        <v>0</v>
      </c>
      <c r="B3" s="107" t="s">
        <v>90</v>
      </c>
      <c r="C3" s="107" t="s">
        <v>91</v>
      </c>
      <c r="D3" s="107" t="s">
        <v>40</v>
      </c>
      <c r="E3" s="107" t="s">
        <v>34</v>
      </c>
      <c r="F3" s="432" t="s">
        <v>277</v>
      </c>
      <c r="G3" s="215" t="s">
        <v>134</v>
      </c>
      <c r="H3" s="316" t="s">
        <v>225</v>
      </c>
      <c r="I3" s="316" t="s">
        <v>204</v>
      </c>
      <c r="J3" s="215" t="s">
        <v>93</v>
      </c>
      <c r="K3" s="318" t="s">
        <v>227</v>
      </c>
      <c r="L3" s="318" t="s">
        <v>225</v>
      </c>
      <c r="M3" s="318" t="s">
        <v>204</v>
      </c>
      <c r="N3" s="108" t="s">
        <v>43</v>
      </c>
      <c r="O3" s="108" t="s">
        <v>5</v>
      </c>
      <c r="P3" s="108" t="s">
        <v>15</v>
      </c>
      <c r="Q3" s="108" t="s">
        <v>181</v>
      </c>
      <c r="R3" s="108" t="s">
        <v>156</v>
      </c>
      <c r="S3" s="288" t="s">
        <v>255</v>
      </c>
      <c r="T3" s="109" t="s">
        <v>48</v>
      </c>
    </row>
    <row r="4" spans="1:22" ht="22.5" x14ac:dyDescent="0.25">
      <c r="A4" s="674"/>
      <c r="B4" s="135" t="s">
        <v>127</v>
      </c>
      <c r="C4" s="682" t="s">
        <v>129</v>
      </c>
      <c r="D4" s="683"/>
      <c r="E4" s="135" t="s">
        <v>77</v>
      </c>
      <c r="F4" s="434" t="s">
        <v>273</v>
      </c>
      <c r="G4" s="135" t="s">
        <v>135</v>
      </c>
      <c r="H4" s="298" t="s">
        <v>210</v>
      </c>
      <c r="I4" s="298" t="s">
        <v>211</v>
      </c>
      <c r="J4" s="135" t="s">
        <v>92</v>
      </c>
      <c r="K4" s="135"/>
      <c r="L4" s="307"/>
      <c r="M4" s="307"/>
      <c r="N4" s="136"/>
      <c r="O4" s="284" t="str">
        <f>IF(U6&gt;0,"Une ou plusieurs lignes ne sont pas instruites","")</f>
        <v/>
      </c>
      <c r="P4" s="284"/>
      <c r="Q4" s="136"/>
      <c r="R4" s="136"/>
      <c r="S4" s="319"/>
      <c r="T4" s="137"/>
    </row>
    <row r="5" spans="1:22" s="311" customFormat="1" ht="20.100000000000001" customHeight="1" thickBot="1" x14ac:dyDescent="0.3">
      <c r="A5" s="493" t="s">
        <v>29</v>
      </c>
      <c r="B5" s="494" t="s">
        <v>128</v>
      </c>
      <c r="C5" s="494" t="s">
        <v>136</v>
      </c>
      <c r="D5" s="494" t="s">
        <v>130</v>
      </c>
      <c r="E5" s="494" t="s">
        <v>63</v>
      </c>
      <c r="F5" s="495" t="s">
        <v>276</v>
      </c>
      <c r="G5" s="494" t="s">
        <v>131</v>
      </c>
      <c r="H5" s="496">
        <v>46204</v>
      </c>
      <c r="I5" s="496">
        <v>46204</v>
      </c>
      <c r="J5" s="498">
        <v>2500</v>
      </c>
      <c r="K5" s="498" t="s">
        <v>229</v>
      </c>
      <c r="L5" s="500">
        <v>46204</v>
      </c>
      <c r="M5" s="500">
        <v>46204</v>
      </c>
      <c r="N5" s="499">
        <v>2500</v>
      </c>
      <c r="O5" s="494"/>
      <c r="P5" s="494" t="s">
        <v>303</v>
      </c>
      <c r="Q5" s="501">
        <v>1900</v>
      </c>
      <c r="R5" s="501">
        <v>1900</v>
      </c>
      <c r="S5" s="294"/>
      <c r="T5" s="116" t="s">
        <v>49</v>
      </c>
      <c r="U5" s="311" t="s">
        <v>247</v>
      </c>
    </row>
    <row r="6" spans="1:22" ht="20.100000000000001" customHeight="1" thickBot="1" x14ac:dyDescent="0.35">
      <c r="A6" s="117"/>
      <c r="B6" s="119"/>
      <c r="C6" s="119"/>
      <c r="D6" s="119"/>
      <c r="E6" s="118"/>
      <c r="F6" s="118"/>
      <c r="G6" s="118"/>
      <c r="H6" s="345"/>
      <c r="I6" s="190" t="s">
        <v>2</v>
      </c>
      <c r="J6" s="191">
        <f>SUM(J7:J506)</f>
        <v>0</v>
      </c>
      <c r="K6" s="345"/>
      <c r="L6" s="345"/>
      <c r="M6" s="190" t="s">
        <v>2</v>
      </c>
      <c r="N6" s="191">
        <f>SUM(N7:N506)</f>
        <v>0</v>
      </c>
      <c r="O6" s="119"/>
      <c r="P6" s="345"/>
      <c r="Q6" s="190" t="s">
        <v>2</v>
      </c>
      <c r="R6" s="143">
        <f>SUM(R7:R506)</f>
        <v>0</v>
      </c>
      <c r="S6" s="293"/>
      <c r="T6" s="192"/>
      <c r="U6" s="30">
        <f>SUM(U7:U506)</f>
        <v>0</v>
      </c>
    </row>
    <row r="7" spans="1:22" ht="20.100000000000001" customHeight="1" x14ac:dyDescent="0.25">
      <c r="A7" s="193">
        <v>1</v>
      </c>
      <c r="B7" s="186" t="str">
        <f>IF('Dépenses sur frais réels'!B7="","",'Dépenses sur frais réels'!B7)</f>
        <v/>
      </c>
      <c r="C7" s="186" t="str">
        <f>IF('Dépenses sur frais réels'!C7="","",'Dépenses sur frais réels'!C7)</f>
        <v/>
      </c>
      <c r="D7" s="186" t="str">
        <f>IF('Dépenses sur frais réels'!D7="","",'Dépenses sur frais réels'!D7)</f>
        <v/>
      </c>
      <c r="E7" s="186" t="str">
        <f>IF('Dépenses sur frais réels'!E7="","",'Dépenses sur frais réels'!E7)</f>
        <v/>
      </c>
      <c r="F7" s="186" t="str">
        <f>IF('Dépenses sur frais réels'!F7="","",'Dépenses sur frais réels'!F7)</f>
        <v/>
      </c>
      <c r="G7" s="186" t="str">
        <f>IF('Dépenses sur frais réels'!G7="","",'Dépenses sur frais réels'!G7)</f>
        <v/>
      </c>
      <c r="H7" s="346" t="str">
        <f>IF('Dépenses sur frais réels'!H7="","",'Dépenses sur frais réels'!H7)</f>
        <v/>
      </c>
      <c r="I7" s="346" t="str">
        <f>IF('Dépenses sur frais réels'!I7="","",'Dépenses sur frais réels'!I7)</f>
        <v/>
      </c>
      <c r="J7" s="347" t="str">
        <f>IF('Dépenses sur frais réels'!J7="","",'Dépenses sur frais réels'!J7)</f>
        <v/>
      </c>
      <c r="K7" s="101"/>
      <c r="L7" s="283" t="str">
        <f>IF(K7="","",IF(K7="KO","",H7))</f>
        <v/>
      </c>
      <c r="M7" s="283" t="str">
        <f>IF(K7="","",IF(K7="KO","",I7))</f>
        <v/>
      </c>
      <c r="N7" s="101"/>
      <c r="O7" s="182"/>
      <c r="P7" s="355"/>
      <c r="Q7" s="138" t="str">
        <f t="shared" ref="Q7:Q70" si="0">IF(G7="Aller - Retour Mayotte - Hexagone",IF(1900=0,"",1900),IF(G7="Aller - Retour Mayotte - La Réunion",IF(700=0,"",700),IF(G7="Aller - Retour Mayotte - Caraïbes",IF(2200=0,"",2200),IF(E7="Billets de train",IF(N7=0,"",""),IF(E7="","")))))</f>
        <v/>
      </c>
      <c r="R7" s="184" t="str">
        <f>IF(N7="", "", MIN(N7,Q7))</f>
        <v/>
      </c>
      <c r="S7" s="414" t="str">
        <f>IF(AND(OR(K7="KO",N7&lt;&gt;""),OR(K7="",L7="",M7="")),Listes!$A$68,IF(AND(N7="",K7&lt;&gt;""),Listes!$A$69,IF(AND(J7&lt;N7,P7=""),Listes!$A$70,IF(AND(M7&lt;L7,P7=""),Listes!$A$71,IF(AND(N7&lt;J7,O7=""),Listes!$A$72,IF(AND(T7="",OR(K7&lt;&gt;"",L7&lt;&gt;"",M7&lt;&gt;"")),Listes!$A$73,""))))))</f>
        <v/>
      </c>
      <c r="T7" s="277"/>
      <c r="U7" s="30">
        <f t="shared" ref="U7:U70" si="1">IF(AND(B7&lt;&gt;"",T7&lt;&gt;"Oui"),1,0)</f>
        <v>0</v>
      </c>
      <c r="V7" s="28" t="s">
        <v>158</v>
      </c>
    </row>
    <row r="8" spans="1:22" ht="20.100000000000001" customHeight="1" x14ac:dyDescent="0.25">
      <c r="A8" s="121">
        <v>2</v>
      </c>
      <c r="B8" s="186" t="str">
        <f>IF('Dépenses sur frais réels'!B8="","",'Dépenses sur frais réels'!B8)</f>
        <v/>
      </c>
      <c r="C8" s="186" t="str">
        <f>IF('Dépenses sur frais réels'!C8="","",'Dépenses sur frais réels'!C8)</f>
        <v/>
      </c>
      <c r="D8" s="186" t="str">
        <f>IF('Dépenses sur frais réels'!D8="","",'Dépenses sur frais réels'!D8)</f>
        <v/>
      </c>
      <c r="E8" s="186" t="str">
        <f>IF('Dépenses sur frais réels'!E8="","",'Dépenses sur frais réels'!E8)</f>
        <v/>
      </c>
      <c r="F8" s="186" t="str">
        <f>IF('Dépenses sur frais réels'!F8="","",'Dépenses sur frais réels'!F8)</f>
        <v/>
      </c>
      <c r="G8" s="186" t="str">
        <f>IF('Dépenses sur frais réels'!G8="","",'Dépenses sur frais réels'!G8)</f>
        <v/>
      </c>
      <c r="H8" s="346" t="str">
        <f>IF('Dépenses sur frais réels'!H8="","",'Dépenses sur frais réels'!H8)</f>
        <v/>
      </c>
      <c r="I8" s="346" t="str">
        <f>IF('Dépenses sur frais réels'!I8="","",'Dépenses sur frais réels'!I8)</f>
        <v/>
      </c>
      <c r="J8" s="347" t="str">
        <f>IF('Dépenses sur frais réels'!J8="","",'Dépenses sur frais réels'!J8)</f>
        <v/>
      </c>
      <c r="K8" s="101"/>
      <c r="L8" s="283" t="str">
        <f t="shared" ref="L8:L71" si="2">IF(K8="","",IF(K8="KO","",H8))</f>
        <v/>
      </c>
      <c r="M8" s="283" t="str">
        <f t="shared" ref="M8:M71" si="3">IF(K8="","",IF(K8="KO","",I8))</f>
        <v/>
      </c>
      <c r="N8" s="101"/>
      <c r="O8" s="182"/>
      <c r="P8" s="355"/>
      <c r="Q8" s="138" t="str">
        <f t="shared" si="0"/>
        <v/>
      </c>
      <c r="R8" s="184" t="str">
        <f t="shared" ref="R8:R71" si="4">IF(N8="", "", MIN(N8,Q8))</f>
        <v/>
      </c>
      <c r="S8" s="414" t="str">
        <f>IF(AND(OR(K8="KO",N8&lt;&gt;""),OR(K8="",L8="",M8="")),Listes!$A$68,IF(AND(N8="",K8&lt;&gt;""),Listes!$A$69,IF(AND(J8&lt;N8,P8=""),Listes!$A$70,IF(AND(M8&lt;L8,P8=""),Listes!$A$71,IF(AND(N8&lt;J8,O8=""),Listes!$A$72,IF(AND(T8="",OR(K8&lt;&gt;"",L8&lt;&gt;"",M8&lt;&gt;"")),Listes!$A$73,""))))))</f>
        <v/>
      </c>
      <c r="T8" s="277"/>
      <c r="U8" s="317">
        <f t="shared" si="1"/>
        <v>0</v>
      </c>
      <c r="V8" s="102">
        <f>SUMIFS($R$7:$R$506,$E$7:$E$506,"Billets d'avion")</f>
        <v>0</v>
      </c>
    </row>
    <row r="9" spans="1:22" ht="20.100000000000001" customHeight="1" x14ac:dyDescent="0.25">
      <c r="A9" s="121">
        <v>3</v>
      </c>
      <c r="B9" s="186" t="str">
        <f>IF('Dépenses sur frais réels'!B9="","",'Dépenses sur frais réels'!B9)</f>
        <v/>
      </c>
      <c r="C9" s="186" t="str">
        <f>IF('Dépenses sur frais réels'!C9="","",'Dépenses sur frais réels'!C9)</f>
        <v/>
      </c>
      <c r="D9" s="186" t="str">
        <f>IF('Dépenses sur frais réels'!D9="","",'Dépenses sur frais réels'!D9)</f>
        <v/>
      </c>
      <c r="E9" s="186" t="str">
        <f>IF('Dépenses sur frais réels'!E9="","",'Dépenses sur frais réels'!E9)</f>
        <v/>
      </c>
      <c r="F9" s="186" t="str">
        <f>IF('Dépenses sur frais réels'!F9="","",'Dépenses sur frais réels'!F9)</f>
        <v/>
      </c>
      <c r="G9" s="186" t="str">
        <f>IF('Dépenses sur frais réels'!G9="","",'Dépenses sur frais réels'!G9)</f>
        <v/>
      </c>
      <c r="H9" s="346" t="str">
        <f>IF('Dépenses sur frais réels'!H9="","",'Dépenses sur frais réels'!H9)</f>
        <v/>
      </c>
      <c r="I9" s="346" t="str">
        <f>IF('Dépenses sur frais réels'!I9="","",'Dépenses sur frais réels'!I9)</f>
        <v/>
      </c>
      <c r="J9" s="347" t="str">
        <f>IF('Dépenses sur frais réels'!J9="","",'Dépenses sur frais réels'!J9)</f>
        <v/>
      </c>
      <c r="K9" s="101"/>
      <c r="L9" s="283" t="str">
        <f t="shared" si="2"/>
        <v/>
      </c>
      <c r="M9" s="283" t="str">
        <f t="shared" si="3"/>
        <v/>
      </c>
      <c r="N9" s="101"/>
      <c r="O9" s="182"/>
      <c r="P9" s="355"/>
      <c r="Q9" s="138" t="str">
        <f t="shared" si="0"/>
        <v/>
      </c>
      <c r="R9" s="184" t="str">
        <f t="shared" si="4"/>
        <v/>
      </c>
      <c r="S9" s="414" t="str">
        <f>IF(AND(OR(K9="KO",N9&lt;&gt;""),OR(K9="",L9="",M9="")),Listes!$A$68,IF(AND(N9="",K9&lt;&gt;""),Listes!$A$69,IF(AND(J9&lt;N9,P9=""),Listes!$A$70,IF(AND(M9&lt;L9,P9=""),Listes!$A$71,IF(AND(N9&lt;J9,O9=""),Listes!$A$72,IF(AND(T9="",OR(K9&lt;&gt;"",L9&lt;&gt;"",M9&lt;&gt;"")),Listes!$A$73,""))))))</f>
        <v/>
      </c>
      <c r="T9" s="277"/>
      <c r="U9" s="317">
        <f t="shared" si="1"/>
        <v>0</v>
      </c>
    </row>
    <row r="10" spans="1:22" ht="20.100000000000001" customHeight="1" x14ac:dyDescent="0.25">
      <c r="A10" s="121">
        <v>4</v>
      </c>
      <c r="B10" s="186" t="str">
        <f>IF('Dépenses sur frais réels'!B10="","",'Dépenses sur frais réels'!B10)</f>
        <v/>
      </c>
      <c r="C10" s="186" t="str">
        <f>IF('Dépenses sur frais réels'!C10="","",'Dépenses sur frais réels'!C10)</f>
        <v/>
      </c>
      <c r="D10" s="186" t="str">
        <f>IF('Dépenses sur frais réels'!D10="","",'Dépenses sur frais réels'!D10)</f>
        <v/>
      </c>
      <c r="E10" s="186" t="str">
        <f>IF('Dépenses sur frais réels'!E10="","",'Dépenses sur frais réels'!E10)</f>
        <v/>
      </c>
      <c r="F10" s="186" t="str">
        <f>IF('Dépenses sur frais réels'!F10="","",'Dépenses sur frais réels'!F10)</f>
        <v/>
      </c>
      <c r="G10" s="186" t="str">
        <f>IF('Dépenses sur frais réels'!G10="","",'Dépenses sur frais réels'!G10)</f>
        <v/>
      </c>
      <c r="H10" s="346" t="str">
        <f>IF('Dépenses sur frais réels'!H10="","",'Dépenses sur frais réels'!H10)</f>
        <v/>
      </c>
      <c r="I10" s="346" t="str">
        <f>IF('Dépenses sur frais réels'!I10="","",'Dépenses sur frais réels'!I10)</f>
        <v/>
      </c>
      <c r="J10" s="347" t="str">
        <f>IF('Dépenses sur frais réels'!J10="","",'Dépenses sur frais réels'!J10)</f>
        <v/>
      </c>
      <c r="K10" s="101"/>
      <c r="L10" s="283" t="str">
        <f t="shared" si="2"/>
        <v/>
      </c>
      <c r="M10" s="283" t="str">
        <f t="shared" si="3"/>
        <v/>
      </c>
      <c r="N10" s="101"/>
      <c r="O10" s="182"/>
      <c r="P10" s="355"/>
      <c r="Q10" s="138" t="str">
        <f t="shared" si="0"/>
        <v/>
      </c>
      <c r="R10" s="184" t="str">
        <f t="shared" si="4"/>
        <v/>
      </c>
      <c r="S10" s="414" t="str">
        <f>IF(AND(OR(K10="KO",N10&lt;&gt;""),OR(K10="",L10="",M10="")),Listes!$A$68,IF(AND(N10="",K10&lt;&gt;""),Listes!$A$69,IF(AND(J10&lt;N10,P10=""),Listes!$A$70,IF(AND(M10&lt;L10,P10=""),Listes!$A$71,IF(AND(N10&lt;J10,O10=""),Listes!$A$72,IF(AND(T10="",OR(K10&lt;&gt;"",L10&lt;&gt;"",M10&lt;&gt;"")),Listes!$A$73,""))))))</f>
        <v/>
      </c>
      <c r="T10" s="277"/>
      <c r="U10" s="317">
        <f t="shared" si="1"/>
        <v>0</v>
      </c>
    </row>
    <row r="11" spans="1:22" ht="20.100000000000001" customHeight="1" x14ac:dyDescent="0.25">
      <c r="A11" s="121">
        <v>5</v>
      </c>
      <c r="B11" s="186" t="str">
        <f>IF('Dépenses sur frais réels'!B11="","",'Dépenses sur frais réels'!B11)</f>
        <v/>
      </c>
      <c r="C11" s="186" t="str">
        <f>IF('Dépenses sur frais réels'!C11="","",'Dépenses sur frais réels'!C11)</f>
        <v/>
      </c>
      <c r="D11" s="186" t="str">
        <f>IF('Dépenses sur frais réels'!D11="","",'Dépenses sur frais réels'!D11)</f>
        <v/>
      </c>
      <c r="E11" s="186" t="str">
        <f>IF('Dépenses sur frais réels'!E11="","",'Dépenses sur frais réels'!E11)</f>
        <v/>
      </c>
      <c r="F11" s="186" t="str">
        <f>IF('Dépenses sur frais réels'!F11="","",'Dépenses sur frais réels'!F11)</f>
        <v/>
      </c>
      <c r="G11" s="186" t="str">
        <f>IF('Dépenses sur frais réels'!G11="","",'Dépenses sur frais réels'!G11)</f>
        <v/>
      </c>
      <c r="H11" s="346" t="str">
        <f>IF('Dépenses sur frais réels'!H11="","",'Dépenses sur frais réels'!H11)</f>
        <v/>
      </c>
      <c r="I11" s="346" t="str">
        <f>IF('Dépenses sur frais réels'!I11="","",'Dépenses sur frais réels'!I11)</f>
        <v/>
      </c>
      <c r="J11" s="347" t="str">
        <f>IF('Dépenses sur frais réels'!J11="","",'Dépenses sur frais réels'!J11)</f>
        <v/>
      </c>
      <c r="K11" s="101"/>
      <c r="L11" s="283" t="str">
        <f t="shared" si="2"/>
        <v/>
      </c>
      <c r="M11" s="283" t="str">
        <f t="shared" si="3"/>
        <v/>
      </c>
      <c r="N11" s="101"/>
      <c r="O11" s="182"/>
      <c r="P11" s="355"/>
      <c r="Q11" s="138" t="str">
        <f t="shared" si="0"/>
        <v/>
      </c>
      <c r="R11" s="184" t="str">
        <f t="shared" si="4"/>
        <v/>
      </c>
      <c r="S11" s="414" t="str">
        <f>IF(AND(OR(K11="KO",N11&lt;&gt;""),OR(K11="",L11="",M11="")),Listes!$A$68,IF(AND(N11="",K11&lt;&gt;""),Listes!$A$69,IF(AND(J11&lt;N11,P11=""),Listes!$A$70,IF(AND(M11&lt;L11,P11=""),Listes!$A$71,IF(AND(N11&lt;J11,O11=""),Listes!$A$72,IF(AND(T11="",OR(K11&lt;&gt;"",L11&lt;&gt;"",M11&lt;&gt;"")),Listes!$A$73,""))))))</f>
        <v/>
      </c>
      <c r="T11" s="277"/>
      <c r="U11" s="317">
        <f t="shared" si="1"/>
        <v>0</v>
      </c>
    </row>
    <row r="12" spans="1:22" ht="20.100000000000001" customHeight="1" x14ac:dyDescent="0.25">
      <c r="A12" s="121">
        <v>6</v>
      </c>
      <c r="B12" s="186" t="str">
        <f>IF('Dépenses sur frais réels'!B12="","",'Dépenses sur frais réels'!B12)</f>
        <v/>
      </c>
      <c r="C12" s="186" t="str">
        <f>IF('Dépenses sur frais réels'!C12="","",'Dépenses sur frais réels'!C12)</f>
        <v/>
      </c>
      <c r="D12" s="186" t="str">
        <f>IF('Dépenses sur frais réels'!D12="","",'Dépenses sur frais réels'!D12)</f>
        <v/>
      </c>
      <c r="E12" s="186" t="str">
        <f>IF('Dépenses sur frais réels'!E12="","",'Dépenses sur frais réels'!E12)</f>
        <v/>
      </c>
      <c r="F12" s="186" t="str">
        <f>IF('Dépenses sur frais réels'!F12="","",'Dépenses sur frais réels'!F12)</f>
        <v/>
      </c>
      <c r="G12" s="186" t="str">
        <f>IF('Dépenses sur frais réels'!G12="","",'Dépenses sur frais réels'!G12)</f>
        <v/>
      </c>
      <c r="H12" s="346" t="str">
        <f>IF('Dépenses sur frais réels'!H12="","",'Dépenses sur frais réels'!H12)</f>
        <v/>
      </c>
      <c r="I12" s="346" t="str">
        <f>IF('Dépenses sur frais réels'!I12="","",'Dépenses sur frais réels'!I12)</f>
        <v/>
      </c>
      <c r="J12" s="347" t="str">
        <f>IF('Dépenses sur frais réels'!J12="","",'Dépenses sur frais réels'!J12)</f>
        <v/>
      </c>
      <c r="K12" s="101"/>
      <c r="L12" s="283" t="str">
        <f t="shared" si="2"/>
        <v/>
      </c>
      <c r="M12" s="283" t="str">
        <f t="shared" si="3"/>
        <v/>
      </c>
      <c r="N12" s="101"/>
      <c r="O12" s="182"/>
      <c r="P12" s="355"/>
      <c r="Q12" s="138" t="str">
        <f t="shared" si="0"/>
        <v/>
      </c>
      <c r="R12" s="184" t="str">
        <f t="shared" si="4"/>
        <v/>
      </c>
      <c r="S12" s="414" t="str">
        <f>IF(AND(OR(K12="KO",N12&lt;&gt;""),OR(K12="",L12="",M12="")),Listes!$A$68,IF(AND(N12="",K12&lt;&gt;""),Listes!$A$69,IF(AND(J12&lt;N12,P12=""),Listes!$A$70,IF(AND(M12&lt;L12,P12=""),Listes!$A$71,IF(AND(N12&lt;J12,O12=""),Listes!$A$72,IF(AND(T12="",OR(K12&lt;&gt;"",L12&lt;&gt;"",M12&lt;&gt;"")),Listes!$A$73,""))))))</f>
        <v/>
      </c>
      <c r="T12" s="277"/>
      <c r="U12" s="317">
        <f t="shared" si="1"/>
        <v>0</v>
      </c>
    </row>
    <row r="13" spans="1:22" ht="20.100000000000001" customHeight="1" x14ac:dyDescent="0.25">
      <c r="A13" s="121">
        <v>7</v>
      </c>
      <c r="B13" s="186" t="str">
        <f>IF('Dépenses sur frais réels'!B13="","",'Dépenses sur frais réels'!B13)</f>
        <v/>
      </c>
      <c r="C13" s="186" t="str">
        <f>IF('Dépenses sur frais réels'!C13="","",'Dépenses sur frais réels'!C13)</f>
        <v/>
      </c>
      <c r="D13" s="186" t="str">
        <f>IF('Dépenses sur frais réels'!D13="","",'Dépenses sur frais réels'!D13)</f>
        <v/>
      </c>
      <c r="E13" s="186" t="str">
        <f>IF('Dépenses sur frais réels'!E13="","",'Dépenses sur frais réels'!E13)</f>
        <v/>
      </c>
      <c r="F13" s="186" t="str">
        <f>IF('Dépenses sur frais réels'!F13="","",'Dépenses sur frais réels'!F13)</f>
        <v/>
      </c>
      <c r="G13" s="186" t="str">
        <f>IF('Dépenses sur frais réels'!G13="","",'Dépenses sur frais réels'!G13)</f>
        <v/>
      </c>
      <c r="H13" s="346" t="str">
        <f>IF('Dépenses sur frais réels'!H13="","",'Dépenses sur frais réels'!H13)</f>
        <v/>
      </c>
      <c r="I13" s="346" t="str">
        <f>IF('Dépenses sur frais réels'!I13="","",'Dépenses sur frais réels'!I13)</f>
        <v/>
      </c>
      <c r="J13" s="347" t="str">
        <f>IF('Dépenses sur frais réels'!J13="","",'Dépenses sur frais réels'!J13)</f>
        <v/>
      </c>
      <c r="K13" s="101"/>
      <c r="L13" s="283" t="str">
        <f t="shared" si="2"/>
        <v/>
      </c>
      <c r="M13" s="283" t="str">
        <f t="shared" si="3"/>
        <v/>
      </c>
      <c r="N13" s="101"/>
      <c r="O13" s="182"/>
      <c r="P13" s="355"/>
      <c r="Q13" s="138" t="str">
        <f t="shared" si="0"/>
        <v/>
      </c>
      <c r="R13" s="184" t="str">
        <f t="shared" si="4"/>
        <v/>
      </c>
      <c r="S13" s="414" t="str">
        <f>IF(AND(OR(K13="KO",N13&lt;&gt;""),OR(K13="",L13="",M13="")),Listes!$A$68,IF(AND(N13="",K13&lt;&gt;""),Listes!$A$69,IF(AND(J13&lt;N13,P13=""),Listes!$A$70,IF(AND(M13&lt;L13,P13=""),Listes!$A$71,IF(AND(N13&lt;J13,O13=""),Listes!$A$72,IF(AND(T13="",OR(K13&lt;&gt;"",L13&lt;&gt;"",M13&lt;&gt;"")),Listes!$A$73,""))))))</f>
        <v/>
      </c>
      <c r="T13" s="277"/>
      <c r="U13" s="317">
        <f t="shared" si="1"/>
        <v>0</v>
      </c>
    </row>
    <row r="14" spans="1:22" ht="20.100000000000001" customHeight="1" x14ac:dyDescent="0.25">
      <c r="A14" s="121">
        <v>8</v>
      </c>
      <c r="B14" s="186" t="str">
        <f>IF('Dépenses sur frais réels'!B14="","",'Dépenses sur frais réels'!B14)</f>
        <v/>
      </c>
      <c r="C14" s="186" t="str">
        <f>IF('Dépenses sur frais réels'!C14="","",'Dépenses sur frais réels'!C14)</f>
        <v/>
      </c>
      <c r="D14" s="186" t="str">
        <f>IF('Dépenses sur frais réels'!D14="","",'Dépenses sur frais réels'!D14)</f>
        <v/>
      </c>
      <c r="E14" s="186" t="str">
        <f>IF('Dépenses sur frais réels'!E14="","",'Dépenses sur frais réels'!E14)</f>
        <v/>
      </c>
      <c r="F14" s="186" t="str">
        <f>IF('Dépenses sur frais réels'!F14="","",'Dépenses sur frais réels'!F14)</f>
        <v/>
      </c>
      <c r="G14" s="186" t="str">
        <f>IF('Dépenses sur frais réels'!G14="","",'Dépenses sur frais réels'!G14)</f>
        <v/>
      </c>
      <c r="H14" s="346" t="str">
        <f>IF('Dépenses sur frais réels'!H14="","",'Dépenses sur frais réels'!H14)</f>
        <v/>
      </c>
      <c r="I14" s="346" t="str">
        <f>IF('Dépenses sur frais réels'!I14="","",'Dépenses sur frais réels'!I14)</f>
        <v/>
      </c>
      <c r="J14" s="347" t="str">
        <f>IF('Dépenses sur frais réels'!J14="","",'Dépenses sur frais réels'!J14)</f>
        <v/>
      </c>
      <c r="K14" s="101"/>
      <c r="L14" s="283" t="str">
        <f t="shared" si="2"/>
        <v/>
      </c>
      <c r="M14" s="283" t="str">
        <f t="shared" si="3"/>
        <v/>
      </c>
      <c r="N14" s="101"/>
      <c r="O14" s="182"/>
      <c r="P14" s="355"/>
      <c r="Q14" s="138" t="str">
        <f t="shared" si="0"/>
        <v/>
      </c>
      <c r="R14" s="184" t="str">
        <f t="shared" si="4"/>
        <v/>
      </c>
      <c r="S14" s="414" t="str">
        <f>IF(AND(OR(K14="KO",N14&lt;&gt;""),OR(K14="",L14="",M14="")),Listes!$A$68,IF(AND(N14="",K14&lt;&gt;""),Listes!$A$69,IF(AND(J14&lt;N14,P14=""),Listes!$A$70,IF(AND(M14&lt;L14,P14=""),Listes!$A$71,IF(AND(N14&lt;J14,O14=""),Listes!$A$72,IF(AND(T14="",OR(K14&lt;&gt;"",L14&lt;&gt;"",M14&lt;&gt;"")),Listes!$A$73,""))))))</f>
        <v/>
      </c>
      <c r="T14" s="277"/>
      <c r="U14" s="317">
        <f t="shared" si="1"/>
        <v>0</v>
      </c>
    </row>
    <row r="15" spans="1:22" ht="20.100000000000001" customHeight="1" x14ac:dyDescent="0.25">
      <c r="A15" s="121">
        <v>9</v>
      </c>
      <c r="B15" s="186" t="str">
        <f>IF('Dépenses sur frais réels'!B15="","",'Dépenses sur frais réels'!B15)</f>
        <v/>
      </c>
      <c r="C15" s="186" t="str">
        <f>IF('Dépenses sur frais réels'!C15="","",'Dépenses sur frais réels'!C15)</f>
        <v/>
      </c>
      <c r="D15" s="186" t="str">
        <f>IF('Dépenses sur frais réels'!D15="","",'Dépenses sur frais réels'!D15)</f>
        <v/>
      </c>
      <c r="E15" s="186" t="str">
        <f>IF('Dépenses sur frais réels'!E15="","",'Dépenses sur frais réels'!E15)</f>
        <v/>
      </c>
      <c r="F15" s="186" t="str">
        <f>IF('Dépenses sur frais réels'!F15="","",'Dépenses sur frais réels'!F15)</f>
        <v/>
      </c>
      <c r="G15" s="186" t="str">
        <f>IF('Dépenses sur frais réels'!G15="","",'Dépenses sur frais réels'!G15)</f>
        <v/>
      </c>
      <c r="H15" s="346" t="str">
        <f>IF('Dépenses sur frais réels'!H15="","",'Dépenses sur frais réels'!H15)</f>
        <v/>
      </c>
      <c r="I15" s="346" t="str">
        <f>IF('Dépenses sur frais réels'!I15="","",'Dépenses sur frais réels'!I15)</f>
        <v/>
      </c>
      <c r="J15" s="347" t="str">
        <f>IF('Dépenses sur frais réels'!J15="","",'Dépenses sur frais réels'!J15)</f>
        <v/>
      </c>
      <c r="K15" s="101"/>
      <c r="L15" s="283" t="str">
        <f t="shared" si="2"/>
        <v/>
      </c>
      <c r="M15" s="283" t="str">
        <f t="shared" si="3"/>
        <v/>
      </c>
      <c r="N15" s="101"/>
      <c r="O15" s="182"/>
      <c r="P15" s="355"/>
      <c r="Q15" s="138" t="str">
        <f t="shared" si="0"/>
        <v/>
      </c>
      <c r="R15" s="184" t="str">
        <f t="shared" si="4"/>
        <v/>
      </c>
      <c r="S15" s="414" t="str">
        <f>IF(AND(OR(K15="KO",N15&lt;&gt;""),OR(K15="",L15="",M15="")),Listes!$A$68,IF(AND(N15="",K15&lt;&gt;""),Listes!$A$69,IF(AND(J15&lt;N15,P15=""),Listes!$A$70,IF(AND(M15&lt;L15,P15=""),Listes!$A$71,IF(AND(N15&lt;J15,O15=""),Listes!$A$72,IF(AND(T15="",OR(K15&lt;&gt;"",L15&lt;&gt;"",M15&lt;&gt;"")),Listes!$A$73,""))))))</f>
        <v/>
      </c>
      <c r="T15" s="277"/>
      <c r="U15" s="317">
        <f t="shared" si="1"/>
        <v>0</v>
      </c>
    </row>
    <row r="16" spans="1:22" ht="20.100000000000001" customHeight="1" x14ac:dyDescent="0.25">
      <c r="A16" s="121">
        <v>10</v>
      </c>
      <c r="B16" s="186" t="str">
        <f>IF('Dépenses sur frais réels'!B16="","",'Dépenses sur frais réels'!B16)</f>
        <v/>
      </c>
      <c r="C16" s="186" t="str">
        <f>IF('Dépenses sur frais réels'!C16="","",'Dépenses sur frais réels'!C16)</f>
        <v/>
      </c>
      <c r="D16" s="186" t="str">
        <f>IF('Dépenses sur frais réels'!D16="","",'Dépenses sur frais réels'!D16)</f>
        <v/>
      </c>
      <c r="E16" s="186" t="str">
        <f>IF('Dépenses sur frais réels'!E16="","",'Dépenses sur frais réels'!E16)</f>
        <v/>
      </c>
      <c r="F16" s="186" t="str">
        <f>IF('Dépenses sur frais réels'!F16="","",'Dépenses sur frais réels'!F16)</f>
        <v/>
      </c>
      <c r="G16" s="186" t="str">
        <f>IF('Dépenses sur frais réels'!G16="","",'Dépenses sur frais réels'!G16)</f>
        <v/>
      </c>
      <c r="H16" s="346" t="str">
        <f>IF('Dépenses sur frais réels'!H16="","",'Dépenses sur frais réels'!H16)</f>
        <v/>
      </c>
      <c r="I16" s="346" t="str">
        <f>IF('Dépenses sur frais réels'!I16="","",'Dépenses sur frais réels'!I16)</f>
        <v/>
      </c>
      <c r="J16" s="347" t="str">
        <f>IF('Dépenses sur frais réels'!J16="","",'Dépenses sur frais réels'!J16)</f>
        <v/>
      </c>
      <c r="K16" s="101"/>
      <c r="L16" s="283" t="str">
        <f t="shared" si="2"/>
        <v/>
      </c>
      <c r="M16" s="283" t="str">
        <f t="shared" si="3"/>
        <v/>
      </c>
      <c r="N16" s="101"/>
      <c r="O16" s="182"/>
      <c r="P16" s="355"/>
      <c r="Q16" s="138" t="str">
        <f t="shared" si="0"/>
        <v/>
      </c>
      <c r="R16" s="184" t="str">
        <f t="shared" si="4"/>
        <v/>
      </c>
      <c r="S16" s="414" t="str">
        <f>IF(AND(OR(K16="KO",N16&lt;&gt;""),OR(K16="",L16="",M16="")),Listes!$A$68,IF(AND(N16="",K16&lt;&gt;""),Listes!$A$69,IF(AND(J16&lt;N16,P16=""),Listes!$A$70,IF(AND(M16&lt;L16,P16=""),Listes!$A$71,IF(AND(N16&lt;J16,O16=""),Listes!$A$72,IF(AND(T16="",OR(K16&lt;&gt;"",L16&lt;&gt;"",M16&lt;&gt;"")),Listes!$A$73,""))))))</f>
        <v/>
      </c>
      <c r="T16" s="277"/>
      <c r="U16" s="317">
        <f t="shared" si="1"/>
        <v>0</v>
      </c>
    </row>
    <row r="17" spans="1:21" ht="20.100000000000001" customHeight="1" x14ac:dyDescent="0.25">
      <c r="A17" s="121">
        <v>11</v>
      </c>
      <c r="B17" s="186" t="str">
        <f>IF('Dépenses sur frais réels'!B17="","",'Dépenses sur frais réels'!B17)</f>
        <v/>
      </c>
      <c r="C17" s="186" t="str">
        <f>IF('Dépenses sur frais réels'!C17="","",'Dépenses sur frais réels'!C17)</f>
        <v/>
      </c>
      <c r="D17" s="186" t="str">
        <f>IF('Dépenses sur frais réels'!D17="","",'Dépenses sur frais réels'!D17)</f>
        <v/>
      </c>
      <c r="E17" s="186" t="str">
        <f>IF('Dépenses sur frais réels'!E17="","",'Dépenses sur frais réels'!E17)</f>
        <v/>
      </c>
      <c r="F17" s="186" t="str">
        <f>IF('Dépenses sur frais réels'!F17="","",'Dépenses sur frais réels'!F17)</f>
        <v/>
      </c>
      <c r="G17" s="186" t="str">
        <f>IF('Dépenses sur frais réels'!G17="","",'Dépenses sur frais réels'!G17)</f>
        <v/>
      </c>
      <c r="H17" s="346" t="str">
        <f>IF('Dépenses sur frais réels'!H17="","",'Dépenses sur frais réels'!H17)</f>
        <v/>
      </c>
      <c r="I17" s="346" t="str">
        <f>IF('Dépenses sur frais réels'!I17="","",'Dépenses sur frais réels'!I17)</f>
        <v/>
      </c>
      <c r="J17" s="347" t="str">
        <f>IF('Dépenses sur frais réels'!J17="","",'Dépenses sur frais réels'!J17)</f>
        <v/>
      </c>
      <c r="K17" s="101"/>
      <c r="L17" s="283" t="str">
        <f t="shared" si="2"/>
        <v/>
      </c>
      <c r="M17" s="283" t="str">
        <f t="shared" si="3"/>
        <v/>
      </c>
      <c r="N17" s="101"/>
      <c r="O17" s="182"/>
      <c r="P17" s="355"/>
      <c r="Q17" s="138" t="str">
        <f t="shared" si="0"/>
        <v/>
      </c>
      <c r="R17" s="184" t="str">
        <f t="shared" si="4"/>
        <v/>
      </c>
      <c r="S17" s="414" t="str">
        <f>IF(AND(OR(K17="KO",N17&lt;&gt;""),OR(K17="",L17="",M17="")),Listes!$A$68,IF(AND(N17="",K17&lt;&gt;""),Listes!$A$69,IF(AND(J17&lt;N17,P17=""),Listes!$A$70,IF(AND(M17&lt;L17,P17=""),Listes!$A$71,IF(AND(N17&lt;J17,O17=""),Listes!$A$72,IF(AND(T17="",OR(K17&lt;&gt;"",L17&lt;&gt;"",M17&lt;&gt;"")),Listes!$A$73,""))))))</f>
        <v/>
      </c>
      <c r="T17" s="277"/>
      <c r="U17" s="317">
        <f t="shared" si="1"/>
        <v>0</v>
      </c>
    </row>
    <row r="18" spans="1:21" ht="20.100000000000001" customHeight="1" x14ac:dyDescent="0.25">
      <c r="A18" s="121">
        <v>12</v>
      </c>
      <c r="B18" s="186" t="str">
        <f>IF('Dépenses sur frais réels'!B18="","",'Dépenses sur frais réels'!B18)</f>
        <v/>
      </c>
      <c r="C18" s="186" t="str">
        <f>IF('Dépenses sur frais réels'!C18="","",'Dépenses sur frais réels'!C18)</f>
        <v/>
      </c>
      <c r="D18" s="186" t="str">
        <f>IF('Dépenses sur frais réels'!D18="","",'Dépenses sur frais réels'!D18)</f>
        <v/>
      </c>
      <c r="E18" s="186" t="str">
        <f>IF('Dépenses sur frais réels'!E18="","",'Dépenses sur frais réels'!E18)</f>
        <v/>
      </c>
      <c r="F18" s="186" t="str">
        <f>IF('Dépenses sur frais réels'!F18="","",'Dépenses sur frais réels'!F18)</f>
        <v/>
      </c>
      <c r="G18" s="186" t="str">
        <f>IF('Dépenses sur frais réels'!G18="","",'Dépenses sur frais réels'!G18)</f>
        <v/>
      </c>
      <c r="H18" s="346" t="str">
        <f>IF('Dépenses sur frais réels'!H18="","",'Dépenses sur frais réels'!H18)</f>
        <v/>
      </c>
      <c r="I18" s="346" t="str">
        <f>IF('Dépenses sur frais réels'!I18="","",'Dépenses sur frais réels'!I18)</f>
        <v/>
      </c>
      <c r="J18" s="347" t="str">
        <f>IF('Dépenses sur frais réels'!J18="","",'Dépenses sur frais réels'!J18)</f>
        <v/>
      </c>
      <c r="K18" s="101"/>
      <c r="L18" s="283" t="str">
        <f t="shared" si="2"/>
        <v/>
      </c>
      <c r="M18" s="283" t="str">
        <f t="shared" si="3"/>
        <v/>
      </c>
      <c r="N18" s="101"/>
      <c r="O18" s="182"/>
      <c r="P18" s="355"/>
      <c r="Q18" s="138" t="str">
        <f t="shared" si="0"/>
        <v/>
      </c>
      <c r="R18" s="184" t="str">
        <f t="shared" si="4"/>
        <v/>
      </c>
      <c r="S18" s="414" t="str">
        <f>IF(AND(OR(K18="KO",N18&lt;&gt;""),OR(K18="",L18="",M18="")),Listes!$A$68,IF(AND(N18="",K18&lt;&gt;""),Listes!$A$69,IF(AND(J18&lt;N18,P18=""),Listes!$A$70,IF(AND(M18&lt;L18,P18=""),Listes!$A$71,IF(AND(N18&lt;J18,O18=""),Listes!$A$72,IF(AND(T18="",OR(K18&lt;&gt;"",L18&lt;&gt;"",M18&lt;&gt;"")),Listes!$A$73,""))))))</f>
        <v/>
      </c>
      <c r="T18" s="277"/>
      <c r="U18" s="317">
        <f t="shared" si="1"/>
        <v>0</v>
      </c>
    </row>
    <row r="19" spans="1:21" ht="20.100000000000001" customHeight="1" x14ac:dyDescent="0.25">
      <c r="A19" s="121">
        <v>13</v>
      </c>
      <c r="B19" s="186" t="str">
        <f>IF('Dépenses sur frais réels'!B19="","",'Dépenses sur frais réels'!B19)</f>
        <v/>
      </c>
      <c r="C19" s="186" t="str">
        <f>IF('Dépenses sur frais réels'!C19="","",'Dépenses sur frais réels'!C19)</f>
        <v/>
      </c>
      <c r="D19" s="186" t="str">
        <f>IF('Dépenses sur frais réels'!D19="","",'Dépenses sur frais réels'!D19)</f>
        <v/>
      </c>
      <c r="E19" s="186" t="str">
        <f>IF('Dépenses sur frais réels'!E19="","",'Dépenses sur frais réels'!E19)</f>
        <v/>
      </c>
      <c r="F19" s="186" t="str">
        <f>IF('Dépenses sur frais réels'!F19="","",'Dépenses sur frais réels'!F19)</f>
        <v/>
      </c>
      <c r="G19" s="186" t="str">
        <f>IF('Dépenses sur frais réels'!G19="","",'Dépenses sur frais réels'!G19)</f>
        <v/>
      </c>
      <c r="H19" s="346" t="str">
        <f>IF('Dépenses sur frais réels'!H19="","",'Dépenses sur frais réels'!H19)</f>
        <v/>
      </c>
      <c r="I19" s="346" t="str">
        <f>IF('Dépenses sur frais réels'!I19="","",'Dépenses sur frais réels'!I19)</f>
        <v/>
      </c>
      <c r="J19" s="347" t="str">
        <f>IF('Dépenses sur frais réels'!J19="","",'Dépenses sur frais réels'!J19)</f>
        <v/>
      </c>
      <c r="K19" s="101"/>
      <c r="L19" s="283" t="str">
        <f t="shared" si="2"/>
        <v/>
      </c>
      <c r="M19" s="283" t="str">
        <f t="shared" si="3"/>
        <v/>
      </c>
      <c r="N19" s="101"/>
      <c r="O19" s="182"/>
      <c r="P19" s="355"/>
      <c r="Q19" s="138" t="str">
        <f t="shared" si="0"/>
        <v/>
      </c>
      <c r="R19" s="184" t="str">
        <f t="shared" si="4"/>
        <v/>
      </c>
      <c r="S19" s="414" t="str">
        <f>IF(AND(OR(K19="KO",N19&lt;&gt;""),OR(K19="",L19="",M19="")),Listes!$A$68,IF(AND(N19="",K19&lt;&gt;""),Listes!$A$69,IF(AND(J19&lt;N19,P19=""),Listes!$A$70,IF(AND(M19&lt;L19,P19=""),Listes!$A$71,IF(AND(N19&lt;J19,O19=""),Listes!$A$72,IF(AND(T19="",OR(K19&lt;&gt;"",L19&lt;&gt;"",M19&lt;&gt;"")),Listes!$A$73,""))))))</f>
        <v/>
      </c>
      <c r="T19" s="277"/>
      <c r="U19" s="317">
        <f t="shared" si="1"/>
        <v>0</v>
      </c>
    </row>
    <row r="20" spans="1:21" ht="20.100000000000001" customHeight="1" x14ac:dyDescent="0.25">
      <c r="A20" s="121">
        <v>14</v>
      </c>
      <c r="B20" s="186" t="str">
        <f>IF('Dépenses sur frais réels'!B20="","",'Dépenses sur frais réels'!B20)</f>
        <v/>
      </c>
      <c r="C20" s="186" t="str">
        <f>IF('Dépenses sur frais réels'!C20="","",'Dépenses sur frais réels'!C20)</f>
        <v/>
      </c>
      <c r="D20" s="186" t="str">
        <f>IF('Dépenses sur frais réels'!D20="","",'Dépenses sur frais réels'!D20)</f>
        <v/>
      </c>
      <c r="E20" s="186" t="str">
        <f>IF('Dépenses sur frais réels'!E20="","",'Dépenses sur frais réels'!E20)</f>
        <v/>
      </c>
      <c r="F20" s="186" t="str">
        <f>IF('Dépenses sur frais réels'!F20="","",'Dépenses sur frais réels'!F20)</f>
        <v/>
      </c>
      <c r="G20" s="186" t="str">
        <f>IF('Dépenses sur frais réels'!G20="","",'Dépenses sur frais réels'!G20)</f>
        <v/>
      </c>
      <c r="H20" s="346" t="str">
        <f>IF('Dépenses sur frais réels'!H20="","",'Dépenses sur frais réels'!H20)</f>
        <v/>
      </c>
      <c r="I20" s="346" t="str">
        <f>IF('Dépenses sur frais réels'!I20="","",'Dépenses sur frais réels'!I20)</f>
        <v/>
      </c>
      <c r="J20" s="347" t="str">
        <f>IF('Dépenses sur frais réels'!J20="","",'Dépenses sur frais réels'!J20)</f>
        <v/>
      </c>
      <c r="K20" s="101"/>
      <c r="L20" s="283" t="str">
        <f t="shared" si="2"/>
        <v/>
      </c>
      <c r="M20" s="283" t="str">
        <f t="shared" si="3"/>
        <v/>
      </c>
      <c r="N20" s="101"/>
      <c r="O20" s="182"/>
      <c r="P20" s="355"/>
      <c r="Q20" s="138" t="str">
        <f t="shared" si="0"/>
        <v/>
      </c>
      <c r="R20" s="184" t="str">
        <f t="shared" si="4"/>
        <v/>
      </c>
      <c r="S20" s="414" t="str">
        <f>IF(AND(OR(K20="KO",N20&lt;&gt;""),OR(K20="",L20="",M20="")),Listes!$A$68,IF(AND(N20="",K20&lt;&gt;""),Listes!$A$69,IF(AND(J20&lt;N20,P20=""),Listes!$A$70,IF(AND(M20&lt;L20,P20=""),Listes!$A$71,IF(AND(N20&lt;J20,O20=""),Listes!$A$72,IF(AND(T20="",OR(K20&lt;&gt;"",L20&lt;&gt;"",M20&lt;&gt;"")),Listes!$A$73,""))))))</f>
        <v/>
      </c>
      <c r="T20" s="277"/>
      <c r="U20" s="317">
        <f t="shared" si="1"/>
        <v>0</v>
      </c>
    </row>
    <row r="21" spans="1:21" ht="20.100000000000001" customHeight="1" x14ac:dyDescent="0.25">
      <c r="A21" s="121">
        <v>15</v>
      </c>
      <c r="B21" s="186" t="str">
        <f>IF('Dépenses sur frais réels'!B21="","",'Dépenses sur frais réels'!B21)</f>
        <v/>
      </c>
      <c r="C21" s="186" t="str">
        <f>IF('Dépenses sur frais réels'!C21="","",'Dépenses sur frais réels'!C21)</f>
        <v/>
      </c>
      <c r="D21" s="186" t="str">
        <f>IF('Dépenses sur frais réels'!D21="","",'Dépenses sur frais réels'!D21)</f>
        <v/>
      </c>
      <c r="E21" s="186" t="str">
        <f>IF('Dépenses sur frais réels'!E21="","",'Dépenses sur frais réels'!E21)</f>
        <v/>
      </c>
      <c r="F21" s="186" t="str">
        <f>IF('Dépenses sur frais réels'!F21="","",'Dépenses sur frais réels'!F21)</f>
        <v/>
      </c>
      <c r="G21" s="186" t="str">
        <f>IF('Dépenses sur frais réels'!G21="","",'Dépenses sur frais réels'!G21)</f>
        <v/>
      </c>
      <c r="H21" s="346" t="str">
        <f>IF('Dépenses sur frais réels'!H21="","",'Dépenses sur frais réels'!H21)</f>
        <v/>
      </c>
      <c r="I21" s="346" t="str">
        <f>IF('Dépenses sur frais réels'!I21="","",'Dépenses sur frais réels'!I21)</f>
        <v/>
      </c>
      <c r="J21" s="347" t="str">
        <f>IF('Dépenses sur frais réels'!J21="","",'Dépenses sur frais réels'!J21)</f>
        <v/>
      </c>
      <c r="K21" s="101"/>
      <c r="L21" s="283" t="str">
        <f t="shared" si="2"/>
        <v/>
      </c>
      <c r="M21" s="283" t="str">
        <f t="shared" si="3"/>
        <v/>
      </c>
      <c r="N21" s="101"/>
      <c r="O21" s="182"/>
      <c r="P21" s="355"/>
      <c r="Q21" s="138" t="str">
        <f t="shared" si="0"/>
        <v/>
      </c>
      <c r="R21" s="184" t="str">
        <f t="shared" si="4"/>
        <v/>
      </c>
      <c r="S21" s="414" t="str">
        <f>IF(AND(OR(K21="KO",N21&lt;&gt;""),OR(K21="",L21="",M21="")),Listes!$A$68,IF(AND(N21="",K21&lt;&gt;""),Listes!$A$69,IF(AND(J21&lt;N21,P21=""),Listes!$A$70,IF(AND(M21&lt;L21,P21=""),Listes!$A$71,IF(AND(N21&lt;J21,O21=""),Listes!$A$72,IF(AND(T21="",OR(K21&lt;&gt;"",L21&lt;&gt;"",M21&lt;&gt;"")),Listes!$A$73,""))))))</f>
        <v/>
      </c>
      <c r="T21" s="277"/>
      <c r="U21" s="317">
        <f t="shared" si="1"/>
        <v>0</v>
      </c>
    </row>
    <row r="22" spans="1:21" ht="20.100000000000001" customHeight="1" x14ac:dyDescent="0.25">
      <c r="A22" s="121">
        <v>16</v>
      </c>
      <c r="B22" s="186" t="str">
        <f>IF('Dépenses sur frais réels'!B22="","",'Dépenses sur frais réels'!B22)</f>
        <v/>
      </c>
      <c r="C22" s="186" t="str">
        <f>IF('Dépenses sur frais réels'!C22="","",'Dépenses sur frais réels'!C22)</f>
        <v/>
      </c>
      <c r="D22" s="186" t="str">
        <f>IF('Dépenses sur frais réels'!D22="","",'Dépenses sur frais réels'!D22)</f>
        <v/>
      </c>
      <c r="E22" s="186" t="str">
        <f>IF('Dépenses sur frais réels'!E22="","",'Dépenses sur frais réels'!E22)</f>
        <v/>
      </c>
      <c r="F22" s="186" t="str">
        <f>IF('Dépenses sur frais réels'!F22="","",'Dépenses sur frais réels'!F22)</f>
        <v/>
      </c>
      <c r="G22" s="186" t="str">
        <f>IF('Dépenses sur frais réels'!G22="","",'Dépenses sur frais réels'!G22)</f>
        <v/>
      </c>
      <c r="H22" s="346" t="str">
        <f>IF('Dépenses sur frais réels'!H22="","",'Dépenses sur frais réels'!H22)</f>
        <v/>
      </c>
      <c r="I22" s="346" t="str">
        <f>IF('Dépenses sur frais réels'!I22="","",'Dépenses sur frais réels'!I22)</f>
        <v/>
      </c>
      <c r="J22" s="347" t="str">
        <f>IF('Dépenses sur frais réels'!J22="","",'Dépenses sur frais réels'!J22)</f>
        <v/>
      </c>
      <c r="K22" s="101"/>
      <c r="L22" s="283" t="str">
        <f t="shared" si="2"/>
        <v/>
      </c>
      <c r="M22" s="283" t="str">
        <f t="shared" si="3"/>
        <v/>
      </c>
      <c r="N22" s="101"/>
      <c r="O22" s="182"/>
      <c r="P22" s="355"/>
      <c r="Q22" s="138" t="str">
        <f t="shared" si="0"/>
        <v/>
      </c>
      <c r="R22" s="184" t="str">
        <f t="shared" si="4"/>
        <v/>
      </c>
      <c r="S22" s="414" t="str">
        <f>IF(AND(OR(K22="KO",N22&lt;&gt;""),OR(K22="",L22="",M22="")),Listes!$A$68,IF(AND(N22="",K22&lt;&gt;""),Listes!$A$69,IF(AND(J22&lt;N22,P22=""),Listes!$A$70,IF(AND(M22&lt;L22,P22=""),Listes!$A$71,IF(AND(N22&lt;J22,O22=""),Listes!$A$72,IF(AND(T22="",OR(K22&lt;&gt;"",L22&lt;&gt;"",M22&lt;&gt;"")),Listes!$A$73,""))))))</f>
        <v/>
      </c>
      <c r="T22" s="277"/>
      <c r="U22" s="317">
        <f t="shared" si="1"/>
        <v>0</v>
      </c>
    </row>
    <row r="23" spans="1:21" ht="20.100000000000001" customHeight="1" x14ac:dyDescent="0.25">
      <c r="A23" s="121">
        <v>17</v>
      </c>
      <c r="B23" s="186" t="str">
        <f>IF('Dépenses sur frais réels'!B23="","",'Dépenses sur frais réels'!B23)</f>
        <v/>
      </c>
      <c r="C23" s="186" t="str">
        <f>IF('Dépenses sur frais réels'!C23="","",'Dépenses sur frais réels'!C23)</f>
        <v/>
      </c>
      <c r="D23" s="186" t="str">
        <f>IF('Dépenses sur frais réels'!D23="","",'Dépenses sur frais réels'!D23)</f>
        <v/>
      </c>
      <c r="E23" s="186" t="str">
        <f>IF('Dépenses sur frais réels'!E23="","",'Dépenses sur frais réels'!E23)</f>
        <v/>
      </c>
      <c r="F23" s="186" t="str">
        <f>IF('Dépenses sur frais réels'!F23="","",'Dépenses sur frais réels'!F23)</f>
        <v/>
      </c>
      <c r="G23" s="186" t="str">
        <f>IF('Dépenses sur frais réels'!G23="","",'Dépenses sur frais réels'!G23)</f>
        <v/>
      </c>
      <c r="H23" s="346" t="str">
        <f>IF('Dépenses sur frais réels'!H23="","",'Dépenses sur frais réels'!H23)</f>
        <v/>
      </c>
      <c r="I23" s="346" t="str">
        <f>IF('Dépenses sur frais réels'!I23="","",'Dépenses sur frais réels'!I23)</f>
        <v/>
      </c>
      <c r="J23" s="347" t="str">
        <f>IF('Dépenses sur frais réels'!J23="","",'Dépenses sur frais réels'!J23)</f>
        <v/>
      </c>
      <c r="K23" s="101"/>
      <c r="L23" s="283" t="str">
        <f t="shared" si="2"/>
        <v/>
      </c>
      <c r="M23" s="283" t="str">
        <f t="shared" si="3"/>
        <v/>
      </c>
      <c r="N23" s="101"/>
      <c r="O23" s="182"/>
      <c r="P23" s="355"/>
      <c r="Q23" s="138" t="str">
        <f t="shared" si="0"/>
        <v/>
      </c>
      <c r="R23" s="184" t="str">
        <f t="shared" si="4"/>
        <v/>
      </c>
      <c r="S23" s="414" t="str">
        <f>IF(AND(OR(K23="KO",N23&lt;&gt;""),OR(K23="",L23="",M23="")),Listes!$A$68,IF(AND(N23="",K23&lt;&gt;""),Listes!$A$69,IF(AND(J23&lt;N23,P23=""),Listes!$A$70,IF(AND(M23&lt;L23,P23=""),Listes!$A$71,IF(AND(N23&lt;J23,O23=""),Listes!$A$72,IF(AND(T23="",OR(K23&lt;&gt;"",L23&lt;&gt;"",M23&lt;&gt;"")),Listes!$A$73,""))))))</f>
        <v/>
      </c>
      <c r="T23" s="277"/>
      <c r="U23" s="317">
        <f t="shared" si="1"/>
        <v>0</v>
      </c>
    </row>
    <row r="24" spans="1:21" ht="20.100000000000001" customHeight="1" x14ac:dyDescent="0.25">
      <c r="A24" s="121">
        <v>18</v>
      </c>
      <c r="B24" s="186" t="str">
        <f>IF('Dépenses sur frais réels'!B24="","",'Dépenses sur frais réels'!B24)</f>
        <v/>
      </c>
      <c r="C24" s="186" t="str">
        <f>IF('Dépenses sur frais réels'!C24="","",'Dépenses sur frais réels'!C24)</f>
        <v/>
      </c>
      <c r="D24" s="186" t="str">
        <f>IF('Dépenses sur frais réels'!D24="","",'Dépenses sur frais réels'!D24)</f>
        <v/>
      </c>
      <c r="E24" s="186" t="str">
        <f>IF('Dépenses sur frais réels'!E24="","",'Dépenses sur frais réels'!E24)</f>
        <v/>
      </c>
      <c r="F24" s="186" t="str">
        <f>IF('Dépenses sur frais réels'!F24="","",'Dépenses sur frais réels'!F24)</f>
        <v/>
      </c>
      <c r="G24" s="186" t="str">
        <f>IF('Dépenses sur frais réels'!G24="","",'Dépenses sur frais réels'!G24)</f>
        <v/>
      </c>
      <c r="H24" s="346" t="str">
        <f>IF('Dépenses sur frais réels'!H24="","",'Dépenses sur frais réels'!H24)</f>
        <v/>
      </c>
      <c r="I24" s="346" t="str">
        <f>IF('Dépenses sur frais réels'!I24="","",'Dépenses sur frais réels'!I24)</f>
        <v/>
      </c>
      <c r="J24" s="347" t="str">
        <f>IF('Dépenses sur frais réels'!J24="","",'Dépenses sur frais réels'!J24)</f>
        <v/>
      </c>
      <c r="K24" s="101"/>
      <c r="L24" s="283" t="str">
        <f t="shared" si="2"/>
        <v/>
      </c>
      <c r="M24" s="283" t="str">
        <f t="shared" si="3"/>
        <v/>
      </c>
      <c r="N24" s="101"/>
      <c r="O24" s="182"/>
      <c r="P24" s="355"/>
      <c r="Q24" s="138" t="str">
        <f t="shared" si="0"/>
        <v/>
      </c>
      <c r="R24" s="184" t="str">
        <f t="shared" si="4"/>
        <v/>
      </c>
      <c r="S24" s="414" t="str">
        <f>IF(AND(OR(K24="KO",N24&lt;&gt;""),OR(K24="",L24="",M24="")),Listes!$A$68,IF(AND(N24="",K24&lt;&gt;""),Listes!$A$69,IF(AND(J24&lt;N24,P24=""),Listes!$A$70,IF(AND(M24&lt;L24,P24=""),Listes!$A$71,IF(AND(N24&lt;J24,O24=""),Listes!$A$72,IF(AND(T24="",OR(K24&lt;&gt;"",L24&lt;&gt;"",M24&lt;&gt;"")),Listes!$A$73,""))))))</f>
        <v/>
      </c>
      <c r="T24" s="277"/>
      <c r="U24" s="317">
        <f t="shared" si="1"/>
        <v>0</v>
      </c>
    </row>
    <row r="25" spans="1:21" ht="20.100000000000001" customHeight="1" x14ac:dyDescent="0.25">
      <c r="A25" s="121">
        <v>19</v>
      </c>
      <c r="B25" s="186" t="str">
        <f>IF('Dépenses sur frais réels'!B25="","",'Dépenses sur frais réels'!B25)</f>
        <v/>
      </c>
      <c r="C25" s="186" t="str">
        <f>IF('Dépenses sur frais réels'!C25="","",'Dépenses sur frais réels'!C25)</f>
        <v/>
      </c>
      <c r="D25" s="186" t="str">
        <f>IF('Dépenses sur frais réels'!D25="","",'Dépenses sur frais réels'!D25)</f>
        <v/>
      </c>
      <c r="E25" s="186" t="str">
        <f>IF('Dépenses sur frais réels'!E25="","",'Dépenses sur frais réels'!E25)</f>
        <v/>
      </c>
      <c r="F25" s="186" t="str">
        <f>IF('Dépenses sur frais réels'!F25="","",'Dépenses sur frais réels'!F25)</f>
        <v/>
      </c>
      <c r="G25" s="186" t="str">
        <f>IF('Dépenses sur frais réels'!G25="","",'Dépenses sur frais réels'!G25)</f>
        <v/>
      </c>
      <c r="H25" s="346" t="str">
        <f>IF('Dépenses sur frais réels'!H25="","",'Dépenses sur frais réels'!H25)</f>
        <v/>
      </c>
      <c r="I25" s="346" t="str">
        <f>IF('Dépenses sur frais réels'!I25="","",'Dépenses sur frais réels'!I25)</f>
        <v/>
      </c>
      <c r="J25" s="347" t="str">
        <f>IF('Dépenses sur frais réels'!J25="","",'Dépenses sur frais réels'!J25)</f>
        <v/>
      </c>
      <c r="K25" s="101"/>
      <c r="L25" s="283" t="str">
        <f t="shared" si="2"/>
        <v/>
      </c>
      <c r="M25" s="283" t="str">
        <f t="shared" si="3"/>
        <v/>
      </c>
      <c r="N25" s="101"/>
      <c r="O25" s="182"/>
      <c r="P25" s="355"/>
      <c r="Q25" s="138" t="str">
        <f t="shared" si="0"/>
        <v/>
      </c>
      <c r="R25" s="184" t="str">
        <f t="shared" si="4"/>
        <v/>
      </c>
      <c r="S25" s="414" t="str">
        <f>IF(AND(OR(K25="KO",N25&lt;&gt;""),OR(K25="",L25="",M25="")),Listes!$A$68,IF(AND(N25="",K25&lt;&gt;""),Listes!$A$69,IF(AND(J25&lt;N25,P25=""),Listes!$A$70,IF(AND(M25&lt;L25,P25=""),Listes!$A$71,IF(AND(N25&lt;J25,O25=""),Listes!$A$72,IF(AND(T25="",OR(K25&lt;&gt;"",L25&lt;&gt;"",M25&lt;&gt;"")),Listes!$A$73,""))))))</f>
        <v/>
      </c>
      <c r="T25" s="277"/>
      <c r="U25" s="317">
        <f t="shared" si="1"/>
        <v>0</v>
      </c>
    </row>
    <row r="26" spans="1:21" ht="20.100000000000001" customHeight="1" x14ac:dyDescent="0.25">
      <c r="A26" s="121">
        <v>20</v>
      </c>
      <c r="B26" s="186" t="str">
        <f>IF('Dépenses sur frais réels'!B26="","",'Dépenses sur frais réels'!B26)</f>
        <v/>
      </c>
      <c r="C26" s="186" t="str">
        <f>IF('Dépenses sur frais réels'!C26="","",'Dépenses sur frais réels'!C26)</f>
        <v/>
      </c>
      <c r="D26" s="186" t="str">
        <f>IF('Dépenses sur frais réels'!D26="","",'Dépenses sur frais réels'!D26)</f>
        <v/>
      </c>
      <c r="E26" s="186" t="str">
        <f>IF('Dépenses sur frais réels'!E26="","",'Dépenses sur frais réels'!E26)</f>
        <v/>
      </c>
      <c r="F26" s="186" t="str">
        <f>IF('Dépenses sur frais réels'!F26="","",'Dépenses sur frais réels'!F26)</f>
        <v/>
      </c>
      <c r="G26" s="186" t="str">
        <f>IF('Dépenses sur frais réels'!G26="","",'Dépenses sur frais réels'!G26)</f>
        <v/>
      </c>
      <c r="H26" s="346" t="str">
        <f>IF('Dépenses sur frais réels'!H26="","",'Dépenses sur frais réels'!H26)</f>
        <v/>
      </c>
      <c r="I26" s="346" t="str">
        <f>IF('Dépenses sur frais réels'!I26="","",'Dépenses sur frais réels'!I26)</f>
        <v/>
      </c>
      <c r="J26" s="347" t="str">
        <f>IF('Dépenses sur frais réels'!J26="","",'Dépenses sur frais réels'!J26)</f>
        <v/>
      </c>
      <c r="K26" s="101"/>
      <c r="L26" s="283" t="str">
        <f t="shared" si="2"/>
        <v/>
      </c>
      <c r="M26" s="283" t="str">
        <f t="shared" si="3"/>
        <v/>
      </c>
      <c r="N26" s="101"/>
      <c r="O26" s="182"/>
      <c r="P26" s="355"/>
      <c r="Q26" s="138" t="str">
        <f t="shared" si="0"/>
        <v/>
      </c>
      <c r="R26" s="184" t="str">
        <f t="shared" si="4"/>
        <v/>
      </c>
      <c r="S26" s="414" t="str">
        <f>IF(AND(OR(K26="KO",N26&lt;&gt;""),OR(K26="",L26="",M26="")),Listes!$A$68,IF(AND(N26="",K26&lt;&gt;""),Listes!$A$69,IF(AND(J26&lt;N26,P26=""),Listes!$A$70,IF(AND(M26&lt;L26,P26=""),Listes!$A$71,IF(AND(N26&lt;J26,O26=""),Listes!$A$72,IF(AND(T26="",OR(K26&lt;&gt;"",L26&lt;&gt;"",M26&lt;&gt;"")),Listes!$A$73,""))))))</f>
        <v/>
      </c>
      <c r="T26" s="277"/>
      <c r="U26" s="317">
        <f t="shared" si="1"/>
        <v>0</v>
      </c>
    </row>
    <row r="27" spans="1:21" ht="20.100000000000001" customHeight="1" x14ac:dyDescent="0.25">
      <c r="A27" s="121">
        <v>21</v>
      </c>
      <c r="B27" s="186" t="str">
        <f>IF('Dépenses sur frais réels'!B27="","",'Dépenses sur frais réels'!B27)</f>
        <v/>
      </c>
      <c r="C27" s="186" t="str">
        <f>IF('Dépenses sur frais réels'!C27="","",'Dépenses sur frais réels'!C27)</f>
        <v/>
      </c>
      <c r="D27" s="186" t="str">
        <f>IF('Dépenses sur frais réels'!D27="","",'Dépenses sur frais réels'!D27)</f>
        <v/>
      </c>
      <c r="E27" s="186" t="str">
        <f>IF('Dépenses sur frais réels'!E27="","",'Dépenses sur frais réels'!E27)</f>
        <v/>
      </c>
      <c r="F27" s="186" t="str">
        <f>IF('Dépenses sur frais réels'!F27="","",'Dépenses sur frais réels'!F27)</f>
        <v/>
      </c>
      <c r="G27" s="186" t="str">
        <f>IF('Dépenses sur frais réels'!G27="","",'Dépenses sur frais réels'!G27)</f>
        <v/>
      </c>
      <c r="H27" s="346" t="str">
        <f>IF('Dépenses sur frais réels'!H27="","",'Dépenses sur frais réels'!H27)</f>
        <v/>
      </c>
      <c r="I27" s="346" t="str">
        <f>IF('Dépenses sur frais réels'!I27="","",'Dépenses sur frais réels'!I27)</f>
        <v/>
      </c>
      <c r="J27" s="347" t="str">
        <f>IF('Dépenses sur frais réels'!J27="","",'Dépenses sur frais réels'!J27)</f>
        <v/>
      </c>
      <c r="K27" s="101"/>
      <c r="L27" s="283" t="str">
        <f t="shared" si="2"/>
        <v/>
      </c>
      <c r="M27" s="283" t="str">
        <f t="shared" si="3"/>
        <v/>
      </c>
      <c r="N27" s="101"/>
      <c r="O27" s="182"/>
      <c r="P27" s="355"/>
      <c r="Q27" s="138" t="str">
        <f t="shared" si="0"/>
        <v/>
      </c>
      <c r="R27" s="184" t="str">
        <f t="shared" si="4"/>
        <v/>
      </c>
      <c r="S27" s="414" t="str">
        <f>IF(AND(OR(K27="KO",N27&lt;&gt;""),OR(K27="",L27="",M27="")),Listes!$A$68,IF(AND(N27="",K27&lt;&gt;""),Listes!$A$69,IF(AND(J27&lt;N27,P27=""),Listes!$A$70,IF(AND(M27&lt;L27,P27=""),Listes!$A$71,IF(AND(N27&lt;J27,O27=""),Listes!$A$72,IF(AND(T27="",OR(K27&lt;&gt;"",L27&lt;&gt;"",M27&lt;&gt;"")),Listes!$A$73,""))))))</f>
        <v/>
      </c>
      <c r="T27" s="277"/>
      <c r="U27" s="317">
        <f t="shared" si="1"/>
        <v>0</v>
      </c>
    </row>
    <row r="28" spans="1:21" ht="20.100000000000001" customHeight="1" x14ac:dyDescent="0.25">
      <c r="A28" s="121">
        <v>22</v>
      </c>
      <c r="B28" s="186" t="str">
        <f>IF('Dépenses sur frais réels'!B28="","",'Dépenses sur frais réels'!B28)</f>
        <v/>
      </c>
      <c r="C28" s="186" t="str">
        <f>IF('Dépenses sur frais réels'!C28="","",'Dépenses sur frais réels'!C28)</f>
        <v/>
      </c>
      <c r="D28" s="186" t="str">
        <f>IF('Dépenses sur frais réels'!D28="","",'Dépenses sur frais réels'!D28)</f>
        <v/>
      </c>
      <c r="E28" s="186" t="str">
        <f>IF('Dépenses sur frais réels'!E28="","",'Dépenses sur frais réels'!E28)</f>
        <v/>
      </c>
      <c r="F28" s="186" t="str">
        <f>IF('Dépenses sur frais réels'!F28="","",'Dépenses sur frais réels'!F28)</f>
        <v/>
      </c>
      <c r="G28" s="186" t="str">
        <f>IF('Dépenses sur frais réels'!G28="","",'Dépenses sur frais réels'!G28)</f>
        <v/>
      </c>
      <c r="H28" s="346" t="str">
        <f>IF('Dépenses sur frais réels'!H28="","",'Dépenses sur frais réels'!H28)</f>
        <v/>
      </c>
      <c r="I28" s="346" t="str">
        <f>IF('Dépenses sur frais réels'!I28="","",'Dépenses sur frais réels'!I28)</f>
        <v/>
      </c>
      <c r="J28" s="347" t="str">
        <f>IF('Dépenses sur frais réels'!J28="","",'Dépenses sur frais réels'!J28)</f>
        <v/>
      </c>
      <c r="K28" s="101"/>
      <c r="L28" s="283" t="str">
        <f t="shared" si="2"/>
        <v/>
      </c>
      <c r="M28" s="283" t="str">
        <f t="shared" si="3"/>
        <v/>
      </c>
      <c r="N28" s="101"/>
      <c r="O28" s="182"/>
      <c r="P28" s="355"/>
      <c r="Q28" s="138" t="str">
        <f t="shared" si="0"/>
        <v/>
      </c>
      <c r="R28" s="184" t="str">
        <f t="shared" si="4"/>
        <v/>
      </c>
      <c r="S28" s="414" t="str">
        <f>IF(AND(OR(K28="KO",N28&lt;&gt;""),OR(K28="",L28="",M28="")),Listes!$A$68,IF(AND(N28="",K28&lt;&gt;""),Listes!$A$69,IF(AND(J28&lt;N28,P28=""),Listes!$A$70,IF(AND(M28&lt;L28,P28=""),Listes!$A$71,IF(AND(N28&lt;J28,O28=""),Listes!$A$72,IF(AND(T28="",OR(K28&lt;&gt;"",L28&lt;&gt;"",M28&lt;&gt;"")),Listes!$A$73,""))))))</f>
        <v/>
      </c>
      <c r="T28" s="277"/>
      <c r="U28" s="317">
        <f t="shared" si="1"/>
        <v>0</v>
      </c>
    </row>
    <row r="29" spans="1:21" ht="20.100000000000001" customHeight="1" x14ac:dyDescent="0.25">
      <c r="A29" s="121">
        <v>23</v>
      </c>
      <c r="B29" s="186" t="str">
        <f>IF('Dépenses sur frais réels'!B29="","",'Dépenses sur frais réels'!B29)</f>
        <v/>
      </c>
      <c r="C29" s="186" t="str">
        <f>IF('Dépenses sur frais réels'!C29="","",'Dépenses sur frais réels'!C29)</f>
        <v/>
      </c>
      <c r="D29" s="186" t="str">
        <f>IF('Dépenses sur frais réels'!D29="","",'Dépenses sur frais réels'!D29)</f>
        <v/>
      </c>
      <c r="E29" s="186" t="str">
        <f>IF('Dépenses sur frais réels'!E29="","",'Dépenses sur frais réels'!E29)</f>
        <v/>
      </c>
      <c r="F29" s="186" t="str">
        <f>IF('Dépenses sur frais réels'!F29="","",'Dépenses sur frais réels'!F29)</f>
        <v/>
      </c>
      <c r="G29" s="186" t="str">
        <f>IF('Dépenses sur frais réels'!G29="","",'Dépenses sur frais réels'!G29)</f>
        <v/>
      </c>
      <c r="H29" s="346" t="str">
        <f>IF('Dépenses sur frais réels'!H29="","",'Dépenses sur frais réels'!H29)</f>
        <v/>
      </c>
      <c r="I29" s="346" t="str">
        <f>IF('Dépenses sur frais réels'!I29="","",'Dépenses sur frais réels'!I29)</f>
        <v/>
      </c>
      <c r="J29" s="347" t="str">
        <f>IF('Dépenses sur frais réels'!J29="","",'Dépenses sur frais réels'!J29)</f>
        <v/>
      </c>
      <c r="K29" s="101"/>
      <c r="L29" s="283" t="str">
        <f t="shared" si="2"/>
        <v/>
      </c>
      <c r="M29" s="283" t="str">
        <f t="shared" si="3"/>
        <v/>
      </c>
      <c r="N29" s="101"/>
      <c r="O29" s="182"/>
      <c r="P29" s="355"/>
      <c r="Q29" s="138" t="str">
        <f t="shared" si="0"/>
        <v/>
      </c>
      <c r="R29" s="184" t="str">
        <f t="shared" si="4"/>
        <v/>
      </c>
      <c r="S29" s="414" t="str">
        <f>IF(AND(OR(K29="KO",N29&lt;&gt;""),OR(K29="",L29="",M29="")),Listes!$A$68,IF(AND(N29="",K29&lt;&gt;""),Listes!$A$69,IF(AND(J29&lt;N29,P29=""),Listes!$A$70,IF(AND(M29&lt;L29,P29=""),Listes!$A$71,IF(AND(N29&lt;J29,O29=""),Listes!$A$72,IF(AND(T29="",OR(K29&lt;&gt;"",L29&lt;&gt;"",M29&lt;&gt;"")),Listes!$A$73,""))))))</f>
        <v/>
      </c>
      <c r="T29" s="277"/>
      <c r="U29" s="317">
        <f t="shared" si="1"/>
        <v>0</v>
      </c>
    </row>
    <row r="30" spans="1:21" ht="20.100000000000001" customHeight="1" x14ac:dyDescent="0.25">
      <c r="A30" s="121">
        <v>24</v>
      </c>
      <c r="B30" s="186" t="str">
        <f>IF('Dépenses sur frais réels'!B30="","",'Dépenses sur frais réels'!B30)</f>
        <v/>
      </c>
      <c r="C30" s="186" t="str">
        <f>IF('Dépenses sur frais réels'!C30="","",'Dépenses sur frais réels'!C30)</f>
        <v/>
      </c>
      <c r="D30" s="186" t="str">
        <f>IF('Dépenses sur frais réels'!D30="","",'Dépenses sur frais réels'!D30)</f>
        <v/>
      </c>
      <c r="E30" s="186" t="str">
        <f>IF('Dépenses sur frais réels'!E30="","",'Dépenses sur frais réels'!E30)</f>
        <v/>
      </c>
      <c r="F30" s="186" t="str">
        <f>IF('Dépenses sur frais réels'!F30="","",'Dépenses sur frais réels'!F30)</f>
        <v/>
      </c>
      <c r="G30" s="186" t="str">
        <f>IF('Dépenses sur frais réels'!G30="","",'Dépenses sur frais réels'!G30)</f>
        <v/>
      </c>
      <c r="H30" s="346" t="str">
        <f>IF('Dépenses sur frais réels'!H30="","",'Dépenses sur frais réels'!H30)</f>
        <v/>
      </c>
      <c r="I30" s="346" t="str">
        <f>IF('Dépenses sur frais réels'!I30="","",'Dépenses sur frais réels'!I30)</f>
        <v/>
      </c>
      <c r="J30" s="347" t="str">
        <f>IF('Dépenses sur frais réels'!J30="","",'Dépenses sur frais réels'!J30)</f>
        <v/>
      </c>
      <c r="K30" s="101"/>
      <c r="L30" s="283" t="str">
        <f t="shared" si="2"/>
        <v/>
      </c>
      <c r="M30" s="283" t="str">
        <f t="shared" si="3"/>
        <v/>
      </c>
      <c r="N30" s="101"/>
      <c r="O30" s="182"/>
      <c r="P30" s="355"/>
      <c r="Q30" s="138" t="str">
        <f t="shared" si="0"/>
        <v/>
      </c>
      <c r="R30" s="184" t="str">
        <f t="shared" si="4"/>
        <v/>
      </c>
      <c r="S30" s="414" t="str">
        <f>IF(AND(OR(K30="KO",N30&lt;&gt;""),OR(K30="",L30="",M30="")),Listes!$A$68,IF(AND(N30="",K30&lt;&gt;""),Listes!$A$69,IF(AND(J30&lt;N30,P30=""),Listes!$A$70,IF(AND(M30&lt;L30,P30=""),Listes!$A$71,IF(AND(N30&lt;J30,O30=""),Listes!$A$72,IF(AND(T30="",OR(K30&lt;&gt;"",L30&lt;&gt;"",M30&lt;&gt;"")),Listes!$A$73,""))))))</f>
        <v/>
      </c>
      <c r="T30" s="277"/>
      <c r="U30" s="317">
        <f t="shared" si="1"/>
        <v>0</v>
      </c>
    </row>
    <row r="31" spans="1:21" ht="20.100000000000001" customHeight="1" x14ac:dyDescent="0.25">
      <c r="A31" s="121">
        <v>25</v>
      </c>
      <c r="B31" s="186" t="str">
        <f>IF('Dépenses sur frais réels'!B31="","",'Dépenses sur frais réels'!B31)</f>
        <v/>
      </c>
      <c r="C31" s="186" t="str">
        <f>IF('Dépenses sur frais réels'!C31="","",'Dépenses sur frais réels'!C31)</f>
        <v/>
      </c>
      <c r="D31" s="186" t="str">
        <f>IF('Dépenses sur frais réels'!D31="","",'Dépenses sur frais réels'!D31)</f>
        <v/>
      </c>
      <c r="E31" s="186" t="str">
        <f>IF('Dépenses sur frais réels'!E31="","",'Dépenses sur frais réels'!E31)</f>
        <v/>
      </c>
      <c r="F31" s="186" t="str">
        <f>IF('Dépenses sur frais réels'!F31="","",'Dépenses sur frais réels'!F31)</f>
        <v/>
      </c>
      <c r="G31" s="186" t="str">
        <f>IF('Dépenses sur frais réels'!G31="","",'Dépenses sur frais réels'!G31)</f>
        <v/>
      </c>
      <c r="H31" s="346" t="str">
        <f>IF('Dépenses sur frais réels'!H31="","",'Dépenses sur frais réels'!H31)</f>
        <v/>
      </c>
      <c r="I31" s="346" t="str">
        <f>IF('Dépenses sur frais réels'!I31="","",'Dépenses sur frais réels'!I31)</f>
        <v/>
      </c>
      <c r="J31" s="347" t="str">
        <f>IF('Dépenses sur frais réels'!J31="","",'Dépenses sur frais réels'!J31)</f>
        <v/>
      </c>
      <c r="K31" s="101"/>
      <c r="L31" s="283" t="str">
        <f t="shared" si="2"/>
        <v/>
      </c>
      <c r="M31" s="283" t="str">
        <f t="shared" si="3"/>
        <v/>
      </c>
      <c r="N31" s="101"/>
      <c r="O31" s="182"/>
      <c r="P31" s="355"/>
      <c r="Q31" s="138" t="str">
        <f t="shared" si="0"/>
        <v/>
      </c>
      <c r="R31" s="184" t="str">
        <f t="shared" si="4"/>
        <v/>
      </c>
      <c r="S31" s="414" t="str">
        <f>IF(AND(OR(K31="KO",N31&lt;&gt;""),OR(K31="",L31="",M31="")),Listes!$A$68,IF(AND(N31="",K31&lt;&gt;""),Listes!$A$69,IF(AND(J31&lt;N31,P31=""),Listes!$A$70,IF(AND(M31&lt;L31,P31=""),Listes!$A$71,IF(AND(N31&lt;J31,O31=""),Listes!$A$72,IF(AND(T31="",OR(K31&lt;&gt;"",L31&lt;&gt;"",M31&lt;&gt;"")),Listes!$A$73,""))))))</f>
        <v/>
      </c>
      <c r="T31" s="277"/>
      <c r="U31" s="317">
        <f t="shared" si="1"/>
        <v>0</v>
      </c>
    </row>
    <row r="32" spans="1:21" ht="20.100000000000001" customHeight="1" x14ac:dyDescent="0.25">
      <c r="A32" s="121">
        <v>26</v>
      </c>
      <c r="B32" s="186" t="str">
        <f>IF('Dépenses sur frais réels'!B32="","",'Dépenses sur frais réels'!B32)</f>
        <v/>
      </c>
      <c r="C32" s="186" t="str">
        <f>IF('Dépenses sur frais réels'!C32="","",'Dépenses sur frais réels'!C32)</f>
        <v/>
      </c>
      <c r="D32" s="186" t="str">
        <f>IF('Dépenses sur frais réels'!D32="","",'Dépenses sur frais réels'!D32)</f>
        <v/>
      </c>
      <c r="E32" s="186" t="str">
        <f>IF('Dépenses sur frais réels'!E32="","",'Dépenses sur frais réels'!E32)</f>
        <v/>
      </c>
      <c r="F32" s="186" t="str">
        <f>IF('Dépenses sur frais réels'!F32="","",'Dépenses sur frais réels'!F32)</f>
        <v/>
      </c>
      <c r="G32" s="186" t="str">
        <f>IF('Dépenses sur frais réels'!G32="","",'Dépenses sur frais réels'!G32)</f>
        <v/>
      </c>
      <c r="H32" s="346" t="str">
        <f>IF('Dépenses sur frais réels'!H32="","",'Dépenses sur frais réels'!H32)</f>
        <v/>
      </c>
      <c r="I32" s="346" t="str">
        <f>IF('Dépenses sur frais réels'!I32="","",'Dépenses sur frais réels'!I32)</f>
        <v/>
      </c>
      <c r="J32" s="347" t="str">
        <f>IF('Dépenses sur frais réels'!J32="","",'Dépenses sur frais réels'!J32)</f>
        <v/>
      </c>
      <c r="K32" s="101"/>
      <c r="L32" s="283" t="str">
        <f t="shared" si="2"/>
        <v/>
      </c>
      <c r="M32" s="283" t="str">
        <f t="shared" si="3"/>
        <v/>
      </c>
      <c r="N32" s="101"/>
      <c r="O32" s="182"/>
      <c r="P32" s="355"/>
      <c r="Q32" s="138" t="str">
        <f t="shared" si="0"/>
        <v/>
      </c>
      <c r="R32" s="184" t="str">
        <f t="shared" si="4"/>
        <v/>
      </c>
      <c r="S32" s="414" t="str">
        <f>IF(AND(OR(K32="KO",N32&lt;&gt;""),OR(K32="",L32="",M32="")),Listes!$A$68,IF(AND(N32="",K32&lt;&gt;""),Listes!$A$69,IF(AND(J32&lt;N32,P32=""),Listes!$A$70,IF(AND(M32&lt;L32,P32=""),Listes!$A$71,IF(AND(N32&lt;J32,O32=""),Listes!$A$72,IF(AND(T32="",OR(K32&lt;&gt;"",L32&lt;&gt;"",M32&lt;&gt;"")),Listes!$A$73,""))))))</f>
        <v/>
      </c>
      <c r="T32" s="277"/>
      <c r="U32" s="317">
        <f t="shared" si="1"/>
        <v>0</v>
      </c>
    </row>
    <row r="33" spans="1:21" ht="20.100000000000001" customHeight="1" x14ac:dyDescent="0.25">
      <c r="A33" s="121">
        <v>27</v>
      </c>
      <c r="B33" s="186" t="str">
        <f>IF('Dépenses sur frais réels'!B33="","",'Dépenses sur frais réels'!B33)</f>
        <v/>
      </c>
      <c r="C33" s="186" t="str">
        <f>IF('Dépenses sur frais réels'!C33="","",'Dépenses sur frais réels'!C33)</f>
        <v/>
      </c>
      <c r="D33" s="186" t="str">
        <f>IF('Dépenses sur frais réels'!D33="","",'Dépenses sur frais réels'!D33)</f>
        <v/>
      </c>
      <c r="E33" s="186" t="str">
        <f>IF('Dépenses sur frais réels'!E33="","",'Dépenses sur frais réels'!E33)</f>
        <v/>
      </c>
      <c r="F33" s="186" t="str">
        <f>IF('Dépenses sur frais réels'!F33="","",'Dépenses sur frais réels'!F33)</f>
        <v/>
      </c>
      <c r="G33" s="186" t="str">
        <f>IF('Dépenses sur frais réels'!G33="","",'Dépenses sur frais réels'!G33)</f>
        <v/>
      </c>
      <c r="H33" s="346" t="str">
        <f>IF('Dépenses sur frais réels'!H33="","",'Dépenses sur frais réels'!H33)</f>
        <v/>
      </c>
      <c r="I33" s="346" t="str">
        <f>IF('Dépenses sur frais réels'!I33="","",'Dépenses sur frais réels'!I33)</f>
        <v/>
      </c>
      <c r="J33" s="347" t="str">
        <f>IF('Dépenses sur frais réels'!J33="","",'Dépenses sur frais réels'!J33)</f>
        <v/>
      </c>
      <c r="K33" s="101"/>
      <c r="L33" s="283" t="str">
        <f t="shared" si="2"/>
        <v/>
      </c>
      <c r="M33" s="283" t="str">
        <f t="shared" si="3"/>
        <v/>
      </c>
      <c r="N33" s="101"/>
      <c r="O33" s="182"/>
      <c r="P33" s="355"/>
      <c r="Q33" s="138" t="str">
        <f t="shared" si="0"/>
        <v/>
      </c>
      <c r="R33" s="184" t="str">
        <f t="shared" si="4"/>
        <v/>
      </c>
      <c r="S33" s="414" t="str">
        <f>IF(AND(OR(K33="KO",N33&lt;&gt;""),OR(K33="",L33="",M33="")),Listes!$A$68,IF(AND(N33="",K33&lt;&gt;""),Listes!$A$69,IF(AND(J33&lt;N33,P33=""),Listes!$A$70,IF(AND(M33&lt;L33,P33=""),Listes!$A$71,IF(AND(N33&lt;J33,O33=""),Listes!$A$72,IF(AND(T33="",OR(K33&lt;&gt;"",L33&lt;&gt;"",M33&lt;&gt;"")),Listes!$A$73,""))))))</f>
        <v/>
      </c>
      <c r="T33" s="277"/>
      <c r="U33" s="317">
        <f t="shared" si="1"/>
        <v>0</v>
      </c>
    </row>
    <row r="34" spans="1:21" ht="20.100000000000001" customHeight="1" x14ac:dyDescent="0.25">
      <c r="A34" s="121">
        <v>28</v>
      </c>
      <c r="B34" s="186" t="str">
        <f>IF('Dépenses sur frais réels'!B34="","",'Dépenses sur frais réels'!B34)</f>
        <v/>
      </c>
      <c r="C34" s="186" t="str">
        <f>IF('Dépenses sur frais réels'!C34="","",'Dépenses sur frais réels'!C34)</f>
        <v/>
      </c>
      <c r="D34" s="186" t="str">
        <f>IF('Dépenses sur frais réels'!D34="","",'Dépenses sur frais réels'!D34)</f>
        <v/>
      </c>
      <c r="E34" s="186" t="str">
        <f>IF('Dépenses sur frais réels'!E34="","",'Dépenses sur frais réels'!E34)</f>
        <v/>
      </c>
      <c r="F34" s="186" t="str">
        <f>IF('Dépenses sur frais réels'!F34="","",'Dépenses sur frais réels'!F34)</f>
        <v/>
      </c>
      <c r="G34" s="186" t="str">
        <f>IF('Dépenses sur frais réels'!G34="","",'Dépenses sur frais réels'!G34)</f>
        <v/>
      </c>
      <c r="H34" s="346" t="str">
        <f>IF('Dépenses sur frais réels'!H34="","",'Dépenses sur frais réels'!H34)</f>
        <v/>
      </c>
      <c r="I34" s="346" t="str">
        <f>IF('Dépenses sur frais réels'!I34="","",'Dépenses sur frais réels'!I34)</f>
        <v/>
      </c>
      <c r="J34" s="347" t="str">
        <f>IF('Dépenses sur frais réels'!J34="","",'Dépenses sur frais réels'!J34)</f>
        <v/>
      </c>
      <c r="K34" s="101"/>
      <c r="L34" s="283" t="str">
        <f t="shared" si="2"/>
        <v/>
      </c>
      <c r="M34" s="283" t="str">
        <f t="shared" si="3"/>
        <v/>
      </c>
      <c r="N34" s="101"/>
      <c r="O34" s="182"/>
      <c r="P34" s="355"/>
      <c r="Q34" s="138" t="str">
        <f t="shared" si="0"/>
        <v/>
      </c>
      <c r="R34" s="184" t="str">
        <f t="shared" si="4"/>
        <v/>
      </c>
      <c r="S34" s="414" t="str">
        <f>IF(AND(OR(K34="KO",N34&lt;&gt;""),OR(K34="",L34="",M34="")),Listes!$A$68,IF(AND(N34="",K34&lt;&gt;""),Listes!$A$69,IF(AND(J34&lt;N34,P34=""),Listes!$A$70,IF(AND(M34&lt;L34,P34=""),Listes!$A$71,IF(AND(N34&lt;J34,O34=""),Listes!$A$72,IF(AND(T34="",OR(K34&lt;&gt;"",L34&lt;&gt;"",M34&lt;&gt;"")),Listes!$A$73,""))))))</f>
        <v/>
      </c>
      <c r="T34" s="277"/>
      <c r="U34" s="317">
        <f t="shared" si="1"/>
        <v>0</v>
      </c>
    </row>
    <row r="35" spans="1:21" ht="20.100000000000001" customHeight="1" x14ac:dyDescent="0.25">
      <c r="A35" s="121">
        <v>29</v>
      </c>
      <c r="B35" s="186" t="str">
        <f>IF('Dépenses sur frais réels'!B35="","",'Dépenses sur frais réels'!B35)</f>
        <v/>
      </c>
      <c r="C35" s="186" t="str">
        <f>IF('Dépenses sur frais réels'!C35="","",'Dépenses sur frais réels'!C35)</f>
        <v/>
      </c>
      <c r="D35" s="186" t="str">
        <f>IF('Dépenses sur frais réels'!D35="","",'Dépenses sur frais réels'!D35)</f>
        <v/>
      </c>
      <c r="E35" s="186" t="str">
        <f>IF('Dépenses sur frais réels'!E35="","",'Dépenses sur frais réels'!E35)</f>
        <v/>
      </c>
      <c r="F35" s="186" t="str">
        <f>IF('Dépenses sur frais réels'!F35="","",'Dépenses sur frais réels'!F35)</f>
        <v/>
      </c>
      <c r="G35" s="186" t="str">
        <f>IF('Dépenses sur frais réels'!G35="","",'Dépenses sur frais réels'!G35)</f>
        <v/>
      </c>
      <c r="H35" s="346" t="str">
        <f>IF('Dépenses sur frais réels'!H35="","",'Dépenses sur frais réels'!H35)</f>
        <v/>
      </c>
      <c r="I35" s="346" t="str">
        <f>IF('Dépenses sur frais réels'!I35="","",'Dépenses sur frais réels'!I35)</f>
        <v/>
      </c>
      <c r="J35" s="347" t="str">
        <f>IF('Dépenses sur frais réels'!J35="","",'Dépenses sur frais réels'!J35)</f>
        <v/>
      </c>
      <c r="K35" s="101"/>
      <c r="L35" s="283" t="str">
        <f t="shared" si="2"/>
        <v/>
      </c>
      <c r="M35" s="283" t="str">
        <f t="shared" si="3"/>
        <v/>
      </c>
      <c r="N35" s="101"/>
      <c r="O35" s="182"/>
      <c r="P35" s="355"/>
      <c r="Q35" s="138" t="str">
        <f t="shared" si="0"/>
        <v/>
      </c>
      <c r="R35" s="184" t="str">
        <f t="shared" si="4"/>
        <v/>
      </c>
      <c r="S35" s="414" t="str">
        <f>IF(AND(OR(K35="KO",N35&lt;&gt;""),OR(K35="",L35="",M35="")),Listes!$A$68,IF(AND(N35="",K35&lt;&gt;""),Listes!$A$69,IF(AND(J35&lt;N35,P35=""),Listes!$A$70,IF(AND(M35&lt;L35,P35=""),Listes!$A$71,IF(AND(N35&lt;J35,O35=""),Listes!$A$72,IF(AND(T35="",OR(K35&lt;&gt;"",L35&lt;&gt;"",M35&lt;&gt;"")),Listes!$A$73,""))))))</f>
        <v/>
      </c>
      <c r="T35" s="277"/>
      <c r="U35" s="317">
        <f t="shared" si="1"/>
        <v>0</v>
      </c>
    </row>
    <row r="36" spans="1:21" ht="20.100000000000001" customHeight="1" x14ac:dyDescent="0.25">
      <c r="A36" s="121">
        <v>30</v>
      </c>
      <c r="B36" s="186" t="str">
        <f>IF('Dépenses sur frais réels'!B36="","",'Dépenses sur frais réels'!B36)</f>
        <v/>
      </c>
      <c r="C36" s="186" t="str">
        <f>IF('Dépenses sur frais réels'!C36="","",'Dépenses sur frais réels'!C36)</f>
        <v/>
      </c>
      <c r="D36" s="186" t="str">
        <f>IF('Dépenses sur frais réels'!D36="","",'Dépenses sur frais réels'!D36)</f>
        <v/>
      </c>
      <c r="E36" s="186" t="str">
        <f>IF('Dépenses sur frais réels'!E36="","",'Dépenses sur frais réels'!E36)</f>
        <v/>
      </c>
      <c r="F36" s="186" t="str">
        <f>IF('Dépenses sur frais réels'!F36="","",'Dépenses sur frais réels'!F36)</f>
        <v/>
      </c>
      <c r="G36" s="186" t="str">
        <f>IF('Dépenses sur frais réels'!G36="","",'Dépenses sur frais réels'!G36)</f>
        <v/>
      </c>
      <c r="H36" s="346" t="str">
        <f>IF('Dépenses sur frais réels'!H36="","",'Dépenses sur frais réels'!H36)</f>
        <v/>
      </c>
      <c r="I36" s="346" t="str">
        <f>IF('Dépenses sur frais réels'!I36="","",'Dépenses sur frais réels'!I36)</f>
        <v/>
      </c>
      <c r="J36" s="347" t="str">
        <f>IF('Dépenses sur frais réels'!J36="","",'Dépenses sur frais réels'!J36)</f>
        <v/>
      </c>
      <c r="K36" s="101"/>
      <c r="L36" s="283" t="str">
        <f t="shared" si="2"/>
        <v/>
      </c>
      <c r="M36" s="283" t="str">
        <f t="shared" si="3"/>
        <v/>
      </c>
      <c r="N36" s="101"/>
      <c r="O36" s="182"/>
      <c r="P36" s="355"/>
      <c r="Q36" s="138" t="str">
        <f t="shared" si="0"/>
        <v/>
      </c>
      <c r="R36" s="184" t="str">
        <f t="shared" si="4"/>
        <v/>
      </c>
      <c r="S36" s="414" t="str">
        <f>IF(AND(OR(K36="KO",N36&lt;&gt;""),OR(K36="",L36="",M36="")),Listes!$A$68,IF(AND(N36="",K36&lt;&gt;""),Listes!$A$69,IF(AND(J36&lt;N36,P36=""),Listes!$A$70,IF(AND(M36&lt;L36,P36=""),Listes!$A$71,IF(AND(N36&lt;J36,O36=""),Listes!$A$72,IF(AND(T36="",OR(K36&lt;&gt;"",L36&lt;&gt;"",M36&lt;&gt;"")),Listes!$A$73,""))))))</f>
        <v/>
      </c>
      <c r="T36" s="277"/>
      <c r="U36" s="317">
        <f t="shared" si="1"/>
        <v>0</v>
      </c>
    </row>
    <row r="37" spans="1:21" ht="20.100000000000001" customHeight="1" x14ac:dyDescent="0.25">
      <c r="A37" s="121">
        <v>31</v>
      </c>
      <c r="B37" s="186" t="str">
        <f>IF('Dépenses sur frais réels'!B37="","",'Dépenses sur frais réels'!B37)</f>
        <v/>
      </c>
      <c r="C37" s="186" t="str">
        <f>IF('Dépenses sur frais réels'!C37="","",'Dépenses sur frais réels'!C37)</f>
        <v/>
      </c>
      <c r="D37" s="186" t="str">
        <f>IF('Dépenses sur frais réels'!D37="","",'Dépenses sur frais réels'!D37)</f>
        <v/>
      </c>
      <c r="E37" s="186" t="str">
        <f>IF('Dépenses sur frais réels'!E37="","",'Dépenses sur frais réels'!E37)</f>
        <v/>
      </c>
      <c r="F37" s="186" t="str">
        <f>IF('Dépenses sur frais réels'!F37="","",'Dépenses sur frais réels'!F37)</f>
        <v/>
      </c>
      <c r="G37" s="186" t="str">
        <f>IF('Dépenses sur frais réels'!G37="","",'Dépenses sur frais réels'!G37)</f>
        <v/>
      </c>
      <c r="H37" s="346" t="str">
        <f>IF('Dépenses sur frais réels'!H37="","",'Dépenses sur frais réels'!H37)</f>
        <v/>
      </c>
      <c r="I37" s="346" t="str">
        <f>IF('Dépenses sur frais réels'!I37="","",'Dépenses sur frais réels'!I37)</f>
        <v/>
      </c>
      <c r="J37" s="347" t="str">
        <f>IF('Dépenses sur frais réels'!J37="","",'Dépenses sur frais réels'!J37)</f>
        <v/>
      </c>
      <c r="K37" s="101"/>
      <c r="L37" s="283" t="str">
        <f t="shared" si="2"/>
        <v/>
      </c>
      <c r="M37" s="283" t="str">
        <f t="shared" si="3"/>
        <v/>
      </c>
      <c r="N37" s="101"/>
      <c r="O37" s="182"/>
      <c r="P37" s="355"/>
      <c r="Q37" s="138" t="str">
        <f t="shared" si="0"/>
        <v/>
      </c>
      <c r="R37" s="184" t="str">
        <f t="shared" si="4"/>
        <v/>
      </c>
      <c r="S37" s="414" t="str">
        <f>IF(AND(OR(K37="KO",N37&lt;&gt;""),OR(K37="",L37="",M37="")),Listes!$A$68,IF(AND(N37="",K37&lt;&gt;""),Listes!$A$69,IF(AND(J37&lt;N37,P37=""),Listes!$A$70,IF(AND(M37&lt;L37,P37=""),Listes!$A$71,IF(AND(N37&lt;J37,O37=""),Listes!$A$72,IF(AND(T37="",OR(K37&lt;&gt;"",L37&lt;&gt;"",M37&lt;&gt;"")),Listes!$A$73,""))))))</f>
        <v/>
      </c>
      <c r="T37" s="277"/>
      <c r="U37" s="317">
        <f t="shared" si="1"/>
        <v>0</v>
      </c>
    </row>
    <row r="38" spans="1:21" ht="20.100000000000001" customHeight="1" x14ac:dyDescent="0.25">
      <c r="A38" s="121">
        <v>32</v>
      </c>
      <c r="B38" s="186" t="str">
        <f>IF('Dépenses sur frais réels'!B38="","",'Dépenses sur frais réels'!B38)</f>
        <v/>
      </c>
      <c r="C38" s="186" t="str">
        <f>IF('Dépenses sur frais réels'!C38="","",'Dépenses sur frais réels'!C38)</f>
        <v/>
      </c>
      <c r="D38" s="186" t="str">
        <f>IF('Dépenses sur frais réels'!D38="","",'Dépenses sur frais réels'!D38)</f>
        <v/>
      </c>
      <c r="E38" s="186" t="str">
        <f>IF('Dépenses sur frais réels'!E38="","",'Dépenses sur frais réels'!E38)</f>
        <v/>
      </c>
      <c r="F38" s="186" t="str">
        <f>IF('Dépenses sur frais réels'!F38="","",'Dépenses sur frais réels'!F38)</f>
        <v/>
      </c>
      <c r="G38" s="186" t="str">
        <f>IF('Dépenses sur frais réels'!G38="","",'Dépenses sur frais réels'!G38)</f>
        <v/>
      </c>
      <c r="H38" s="346" t="str">
        <f>IF('Dépenses sur frais réels'!H38="","",'Dépenses sur frais réels'!H38)</f>
        <v/>
      </c>
      <c r="I38" s="346" t="str">
        <f>IF('Dépenses sur frais réels'!I38="","",'Dépenses sur frais réels'!I38)</f>
        <v/>
      </c>
      <c r="J38" s="347" t="str">
        <f>IF('Dépenses sur frais réels'!J38="","",'Dépenses sur frais réels'!J38)</f>
        <v/>
      </c>
      <c r="K38" s="101"/>
      <c r="L38" s="283" t="str">
        <f t="shared" si="2"/>
        <v/>
      </c>
      <c r="M38" s="283" t="str">
        <f t="shared" si="3"/>
        <v/>
      </c>
      <c r="N38" s="101"/>
      <c r="O38" s="182"/>
      <c r="P38" s="355"/>
      <c r="Q38" s="138" t="str">
        <f t="shared" si="0"/>
        <v/>
      </c>
      <c r="R38" s="184" t="str">
        <f t="shared" si="4"/>
        <v/>
      </c>
      <c r="S38" s="414" t="str">
        <f>IF(AND(OR(K38="KO",N38&lt;&gt;""),OR(K38="",L38="",M38="")),Listes!$A$68,IF(AND(N38="",K38&lt;&gt;""),Listes!$A$69,IF(AND(J38&lt;N38,P38=""),Listes!$A$70,IF(AND(M38&lt;L38,P38=""),Listes!$A$71,IF(AND(N38&lt;J38,O38=""),Listes!$A$72,IF(AND(T38="",OR(K38&lt;&gt;"",L38&lt;&gt;"",M38&lt;&gt;"")),Listes!$A$73,""))))))</f>
        <v/>
      </c>
      <c r="T38" s="277"/>
      <c r="U38" s="317">
        <f t="shared" si="1"/>
        <v>0</v>
      </c>
    </row>
    <row r="39" spans="1:21" ht="20.100000000000001" customHeight="1" x14ac:dyDescent="0.25">
      <c r="A39" s="121">
        <v>33</v>
      </c>
      <c r="B39" s="186" t="str">
        <f>IF('Dépenses sur frais réels'!B39="","",'Dépenses sur frais réels'!B39)</f>
        <v/>
      </c>
      <c r="C39" s="186" t="str">
        <f>IF('Dépenses sur frais réels'!C39="","",'Dépenses sur frais réels'!C39)</f>
        <v/>
      </c>
      <c r="D39" s="186" t="str">
        <f>IF('Dépenses sur frais réels'!D39="","",'Dépenses sur frais réels'!D39)</f>
        <v/>
      </c>
      <c r="E39" s="186" t="str">
        <f>IF('Dépenses sur frais réels'!E39="","",'Dépenses sur frais réels'!E39)</f>
        <v/>
      </c>
      <c r="F39" s="186" t="str">
        <f>IF('Dépenses sur frais réels'!F39="","",'Dépenses sur frais réels'!F39)</f>
        <v/>
      </c>
      <c r="G39" s="186" t="str">
        <f>IF('Dépenses sur frais réels'!G39="","",'Dépenses sur frais réels'!G39)</f>
        <v/>
      </c>
      <c r="H39" s="346" t="str">
        <f>IF('Dépenses sur frais réels'!H39="","",'Dépenses sur frais réels'!H39)</f>
        <v/>
      </c>
      <c r="I39" s="346" t="str">
        <f>IF('Dépenses sur frais réels'!I39="","",'Dépenses sur frais réels'!I39)</f>
        <v/>
      </c>
      <c r="J39" s="347" t="str">
        <f>IF('Dépenses sur frais réels'!J39="","",'Dépenses sur frais réels'!J39)</f>
        <v/>
      </c>
      <c r="K39" s="101"/>
      <c r="L39" s="283" t="str">
        <f t="shared" si="2"/>
        <v/>
      </c>
      <c r="M39" s="283" t="str">
        <f t="shared" si="3"/>
        <v/>
      </c>
      <c r="N39" s="101"/>
      <c r="O39" s="182"/>
      <c r="P39" s="355"/>
      <c r="Q39" s="138" t="str">
        <f t="shared" si="0"/>
        <v/>
      </c>
      <c r="R39" s="184" t="str">
        <f t="shared" si="4"/>
        <v/>
      </c>
      <c r="S39" s="414" t="str">
        <f>IF(AND(OR(K39="KO",N39&lt;&gt;""),OR(K39="",L39="",M39="")),Listes!$A$68,IF(AND(N39="",K39&lt;&gt;""),Listes!$A$69,IF(AND(J39&lt;N39,P39=""),Listes!$A$70,IF(AND(M39&lt;L39,P39=""),Listes!$A$71,IF(AND(N39&lt;J39,O39=""),Listes!$A$72,IF(AND(T39="",OR(K39&lt;&gt;"",L39&lt;&gt;"",M39&lt;&gt;"")),Listes!$A$73,""))))))</f>
        <v/>
      </c>
      <c r="T39" s="277"/>
      <c r="U39" s="317">
        <f t="shared" si="1"/>
        <v>0</v>
      </c>
    </row>
    <row r="40" spans="1:21" ht="20.100000000000001" customHeight="1" x14ac:dyDescent="0.25">
      <c r="A40" s="121">
        <v>34</v>
      </c>
      <c r="B40" s="186" t="str">
        <f>IF('Dépenses sur frais réels'!B40="","",'Dépenses sur frais réels'!B40)</f>
        <v/>
      </c>
      <c r="C40" s="186" t="str">
        <f>IF('Dépenses sur frais réels'!C40="","",'Dépenses sur frais réels'!C40)</f>
        <v/>
      </c>
      <c r="D40" s="186" t="str">
        <f>IF('Dépenses sur frais réels'!D40="","",'Dépenses sur frais réels'!D40)</f>
        <v/>
      </c>
      <c r="E40" s="186" t="str">
        <f>IF('Dépenses sur frais réels'!E40="","",'Dépenses sur frais réels'!E40)</f>
        <v/>
      </c>
      <c r="F40" s="186" t="str">
        <f>IF('Dépenses sur frais réels'!F40="","",'Dépenses sur frais réels'!F40)</f>
        <v/>
      </c>
      <c r="G40" s="186" t="str">
        <f>IF('Dépenses sur frais réels'!G40="","",'Dépenses sur frais réels'!G40)</f>
        <v/>
      </c>
      <c r="H40" s="346" t="str">
        <f>IF('Dépenses sur frais réels'!H40="","",'Dépenses sur frais réels'!H40)</f>
        <v/>
      </c>
      <c r="I40" s="346" t="str">
        <f>IF('Dépenses sur frais réels'!I40="","",'Dépenses sur frais réels'!I40)</f>
        <v/>
      </c>
      <c r="J40" s="347" t="str">
        <f>IF('Dépenses sur frais réels'!J40="","",'Dépenses sur frais réels'!J40)</f>
        <v/>
      </c>
      <c r="K40" s="101"/>
      <c r="L40" s="283" t="str">
        <f t="shared" si="2"/>
        <v/>
      </c>
      <c r="M40" s="283" t="str">
        <f t="shared" si="3"/>
        <v/>
      </c>
      <c r="N40" s="101"/>
      <c r="O40" s="182"/>
      <c r="P40" s="355"/>
      <c r="Q40" s="138" t="str">
        <f t="shared" si="0"/>
        <v/>
      </c>
      <c r="R40" s="184" t="str">
        <f t="shared" si="4"/>
        <v/>
      </c>
      <c r="S40" s="414" t="str">
        <f>IF(AND(OR(K40="KO",N40&lt;&gt;""),OR(K40="",L40="",M40="")),Listes!$A$68,IF(AND(N40="",K40&lt;&gt;""),Listes!$A$69,IF(AND(J40&lt;N40,P40=""),Listes!$A$70,IF(AND(M40&lt;L40,P40=""),Listes!$A$71,IF(AND(N40&lt;J40,O40=""),Listes!$A$72,IF(AND(T40="",OR(K40&lt;&gt;"",L40&lt;&gt;"",M40&lt;&gt;"")),Listes!$A$73,""))))))</f>
        <v/>
      </c>
      <c r="T40" s="277"/>
      <c r="U40" s="317">
        <f t="shared" si="1"/>
        <v>0</v>
      </c>
    </row>
    <row r="41" spans="1:21" ht="20.100000000000001" customHeight="1" x14ac:dyDescent="0.25">
      <c r="A41" s="121">
        <v>35</v>
      </c>
      <c r="B41" s="186" t="str">
        <f>IF('Dépenses sur frais réels'!B41="","",'Dépenses sur frais réels'!B41)</f>
        <v/>
      </c>
      <c r="C41" s="186" t="str">
        <f>IF('Dépenses sur frais réels'!C41="","",'Dépenses sur frais réels'!C41)</f>
        <v/>
      </c>
      <c r="D41" s="186" t="str">
        <f>IF('Dépenses sur frais réels'!D41="","",'Dépenses sur frais réels'!D41)</f>
        <v/>
      </c>
      <c r="E41" s="186" t="str">
        <f>IF('Dépenses sur frais réels'!E41="","",'Dépenses sur frais réels'!E41)</f>
        <v/>
      </c>
      <c r="F41" s="186" t="str">
        <f>IF('Dépenses sur frais réels'!F41="","",'Dépenses sur frais réels'!F41)</f>
        <v/>
      </c>
      <c r="G41" s="186" t="str">
        <f>IF('Dépenses sur frais réels'!G41="","",'Dépenses sur frais réels'!G41)</f>
        <v/>
      </c>
      <c r="H41" s="346" t="str">
        <f>IF('Dépenses sur frais réels'!H41="","",'Dépenses sur frais réels'!H41)</f>
        <v/>
      </c>
      <c r="I41" s="346" t="str">
        <f>IF('Dépenses sur frais réels'!I41="","",'Dépenses sur frais réels'!I41)</f>
        <v/>
      </c>
      <c r="J41" s="347" t="str">
        <f>IF('Dépenses sur frais réels'!J41="","",'Dépenses sur frais réels'!J41)</f>
        <v/>
      </c>
      <c r="K41" s="101"/>
      <c r="L41" s="283" t="str">
        <f t="shared" si="2"/>
        <v/>
      </c>
      <c r="M41" s="283" t="str">
        <f t="shared" si="3"/>
        <v/>
      </c>
      <c r="N41" s="101"/>
      <c r="O41" s="182"/>
      <c r="P41" s="355"/>
      <c r="Q41" s="138" t="str">
        <f t="shared" si="0"/>
        <v/>
      </c>
      <c r="R41" s="184" t="str">
        <f t="shared" si="4"/>
        <v/>
      </c>
      <c r="S41" s="414" t="str">
        <f>IF(AND(OR(K41="KO",N41&lt;&gt;""),OR(K41="",L41="",M41="")),Listes!$A$68,IF(AND(N41="",K41&lt;&gt;""),Listes!$A$69,IF(AND(J41&lt;N41,P41=""),Listes!$A$70,IF(AND(M41&lt;L41,P41=""),Listes!$A$71,IF(AND(N41&lt;J41,O41=""),Listes!$A$72,IF(AND(T41="",OR(K41&lt;&gt;"",L41&lt;&gt;"",M41&lt;&gt;"")),Listes!$A$73,""))))))</f>
        <v/>
      </c>
      <c r="T41" s="277"/>
      <c r="U41" s="317">
        <f t="shared" si="1"/>
        <v>0</v>
      </c>
    </row>
    <row r="42" spans="1:21" ht="20.100000000000001" customHeight="1" x14ac:dyDescent="0.25">
      <c r="A42" s="121">
        <v>36</v>
      </c>
      <c r="B42" s="186" t="str">
        <f>IF('Dépenses sur frais réels'!B42="","",'Dépenses sur frais réels'!B42)</f>
        <v/>
      </c>
      <c r="C42" s="186" t="str">
        <f>IF('Dépenses sur frais réels'!C42="","",'Dépenses sur frais réels'!C42)</f>
        <v/>
      </c>
      <c r="D42" s="186" t="str">
        <f>IF('Dépenses sur frais réels'!D42="","",'Dépenses sur frais réels'!D42)</f>
        <v/>
      </c>
      <c r="E42" s="186" t="str">
        <f>IF('Dépenses sur frais réels'!E42="","",'Dépenses sur frais réels'!E42)</f>
        <v/>
      </c>
      <c r="F42" s="186" t="str">
        <f>IF('Dépenses sur frais réels'!F42="","",'Dépenses sur frais réels'!F42)</f>
        <v/>
      </c>
      <c r="G42" s="186" t="str">
        <f>IF('Dépenses sur frais réels'!G42="","",'Dépenses sur frais réels'!G42)</f>
        <v/>
      </c>
      <c r="H42" s="346" t="str">
        <f>IF('Dépenses sur frais réels'!H42="","",'Dépenses sur frais réels'!H42)</f>
        <v/>
      </c>
      <c r="I42" s="346" t="str">
        <f>IF('Dépenses sur frais réels'!I42="","",'Dépenses sur frais réels'!I42)</f>
        <v/>
      </c>
      <c r="J42" s="347" t="str">
        <f>IF('Dépenses sur frais réels'!J42="","",'Dépenses sur frais réels'!J42)</f>
        <v/>
      </c>
      <c r="K42" s="101"/>
      <c r="L42" s="283" t="str">
        <f t="shared" si="2"/>
        <v/>
      </c>
      <c r="M42" s="283" t="str">
        <f t="shared" si="3"/>
        <v/>
      </c>
      <c r="N42" s="101"/>
      <c r="O42" s="182"/>
      <c r="P42" s="355"/>
      <c r="Q42" s="138" t="str">
        <f t="shared" si="0"/>
        <v/>
      </c>
      <c r="R42" s="184" t="str">
        <f t="shared" si="4"/>
        <v/>
      </c>
      <c r="S42" s="414" t="str">
        <f>IF(AND(OR(K42="KO",N42&lt;&gt;""),OR(K42="",L42="",M42="")),Listes!$A$68,IF(AND(N42="",K42&lt;&gt;""),Listes!$A$69,IF(AND(J42&lt;N42,P42=""),Listes!$A$70,IF(AND(M42&lt;L42,P42=""),Listes!$A$71,IF(AND(N42&lt;J42,O42=""),Listes!$A$72,IF(AND(T42="",OR(K42&lt;&gt;"",L42&lt;&gt;"",M42&lt;&gt;"")),Listes!$A$73,""))))))</f>
        <v/>
      </c>
      <c r="T42" s="277"/>
      <c r="U42" s="317">
        <f t="shared" si="1"/>
        <v>0</v>
      </c>
    </row>
    <row r="43" spans="1:21" ht="20.100000000000001" customHeight="1" x14ac:dyDescent="0.25">
      <c r="A43" s="121">
        <v>37</v>
      </c>
      <c r="B43" s="186" t="str">
        <f>IF('Dépenses sur frais réels'!B43="","",'Dépenses sur frais réels'!B43)</f>
        <v/>
      </c>
      <c r="C43" s="186" t="str">
        <f>IF('Dépenses sur frais réels'!C43="","",'Dépenses sur frais réels'!C43)</f>
        <v/>
      </c>
      <c r="D43" s="186" t="str">
        <f>IF('Dépenses sur frais réels'!D43="","",'Dépenses sur frais réels'!D43)</f>
        <v/>
      </c>
      <c r="E43" s="186" t="str">
        <f>IF('Dépenses sur frais réels'!E43="","",'Dépenses sur frais réels'!E43)</f>
        <v/>
      </c>
      <c r="F43" s="186" t="str">
        <f>IF('Dépenses sur frais réels'!F43="","",'Dépenses sur frais réels'!F43)</f>
        <v/>
      </c>
      <c r="G43" s="186" t="str">
        <f>IF('Dépenses sur frais réels'!G43="","",'Dépenses sur frais réels'!G43)</f>
        <v/>
      </c>
      <c r="H43" s="346" t="str">
        <f>IF('Dépenses sur frais réels'!H43="","",'Dépenses sur frais réels'!H43)</f>
        <v/>
      </c>
      <c r="I43" s="346" t="str">
        <f>IF('Dépenses sur frais réels'!I43="","",'Dépenses sur frais réels'!I43)</f>
        <v/>
      </c>
      <c r="J43" s="347" t="str">
        <f>IF('Dépenses sur frais réels'!J43="","",'Dépenses sur frais réels'!J43)</f>
        <v/>
      </c>
      <c r="K43" s="101"/>
      <c r="L43" s="283" t="str">
        <f t="shared" si="2"/>
        <v/>
      </c>
      <c r="M43" s="283" t="str">
        <f t="shared" si="3"/>
        <v/>
      </c>
      <c r="N43" s="101"/>
      <c r="O43" s="182"/>
      <c r="P43" s="355"/>
      <c r="Q43" s="138" t="str">
        <f t="shared" si="0"/>
        <v/>
      </c>
      <c r="R43" s="184" t="str">
        <f t="shared" si="4"/>
        <v/>
      </c>
      <c r="S43" s="414" t="str">
        <f>IF(AND(OR(K43="KO",N43&lt;&gt;""),OR(K43="",L43="",M43="")),Listes!$A$68,IF(AND(N43="",K43&lt;&gt;""),Listes!$A$69,IF(AND(J43&lt;N43,P43=""),Listes!$A$70,IF(AND(M43&lt;L43,P43=""),Listes!$A$71,IF(AND(N43&lt;J43,O43=""),Listes!$A$72,IF(AND(T43="",OR(K43&lt;&gt;"",L43&lt;&gt;"",M43&lt;&gt;"")),Listes!$A$73,""))))))</f>
        <v/>
      </c>
      <c r="T43" s="277"/>
      <c r="U43" s="317">
        <f t="shared" si="1"/>
        <v>0</v>
      </c>
    </row>
    <row r="44" spans="1:21" ht="20.100000000000001" customHeight="1" x14ac:dyDescent="0.25">
      <c r="A44" s="121">
        <v>38</v>
      </c>
      <c r="B44" s="186" t="str">
        <f>IF('Dépenses sur frais réels'!B44="","",'Dépenses sur frais réels'!B44)</f>
        <v/>
      </c>
      <c r="C44" s="186" t="str">
        <f>IF('Dépenses sur frais réels'!C44="","",'Dépenses sur frais réels'!C44)</f>
        <v/>
      </c>
      <c r="D44" s="186" t="str">
        <f>IF('Dépenses sur frais réels'!D44="","",'Dépenses sur frais réels'!D44)</f>
        <v/>
      </c>
      <c r="E44" s="186" t="str">
        <f>IF('Dépenses sur frais réels'!E44="","",'Dépenses sur frais réels'!E44)</f>
        <v/>
      </c>
      <c r="F44" s="186" t="str">
        <f>IF('Dépenses sur frais réels'!F44="","",'Dépenses sur frais réels'!F44)</f>
        <v/>
      </c>
      <c r="G44" s="186" t="str">
        <f>IF('Dépenses sur frais réels'!G44="","",'Dépenses sur frais réels'!G44)</f>
        <v/>
      </c>
      <c r="H44" s="346" t="str">
        <f>IF('Dépenses sur frais réels'!H44="","",'Dépenses sur frais réels'!H44)</f>
        <v/>
      </c>
      <c r="I44" s="346" t="str">
        <f>IF('Dépenses sur frais réels'!I44="","",'Dépenses sur frais réels'!I44)</f>
        <v/>
      </c>
      <c r="J44" s="347" t="str">
        <f>IF('Dépenses sur frais réels'!J44="","",'Dépenses sur frais réels'!J44)</f>
        <v/>
      </c>
      <c r="K44" s="101"/>
      <c r="L44" s="283" t="str">
        <f t="shared" si="2"/>
        <v/>
      </c>
      <c r="M44" s="283" t="str">
        <f t="shared" si="3"/>
        <v/>
      </c>
      <c r="N44" s="101"/>
      <c r="O44" s="182"/>
      <c r="P44" s="355"/>
      <c r="Q44" s="138" t="str">
        <f t="shared" si="0"/>
        <v/>
      </c>
      <c r="R44" s="184" t="str">
        <f t="shared" si="4"/>
        <v/>
      </c>
      <c r="S44" s="414" t="str">
        <f>IF(AND(OR(K44="KO",N44&lt;&gt;""),OR(K44="",L44="",M44="")),Listes!$A$68,IF(AND(N44="",K44&lt;&gt;""),Listes!$A$69,IF(AND(J44&lt;N44,P44=""),Listes!$A$70,IF(AND(M44&lt;L44,P44=""),Listes!$A$71,IF(AND(N44&lt;J44,O44=""),Listes!$A$72,IF(AND(T44="",OR(K44&lt;&gt;"",L44&lt;&gt;"",M44&lt;&gt;"")),Listes!$A$73,""))))))</f>
        <v/>
      </c>
      <c r="T44" s="277"/>
      <c r="U44" s="317">
        <f t="shared" si="1"/>
        <v>0</v>
      </c>
    </row>
    <row r="45" spans="1:21" ht="20.100000000000001" customHeight="1" x14ac:dyDescent="0.25">
      <c r="A45" s="121">
        <v>39</v>
      </c>
      <c r="B45" s="186" t="str">
        <f>IF('Dépenses sur frais réels'!B45="","",'Dépenses sur frais réels'!B45)</f>
        <v/>
      </c>
      <c r="C45" s="186" t="str">
        <f>IF('Dépenses sur frais réels'!C45="","",'Dépenses sur frais réels'!C45)</f>
        <v/>
      </c>
      <c r="D45" s="186" t="str">
        <f>IF('Dépenses sur frais réels'!D45="","",'Dépenses sur frais réels'!D45)</f>
        <v/>
      </c>
      <c r="E45" s="186" t="str">
        <f>IF('Dépenses sur frais réels'!E45="","",'Dépenses sur frais réels'!E45)</f>
        <v/>
      </c>
      <c r="F45" s="186" t="str">
        <f>IF('Dépenses sur frais réels'!F45="","",'Dépenses sur frais réels'!F45)</f>
        <v/>
      </c>
      <c r="G45" s="186" t="str">
        <f>IF('Dépenses sur frais réels'!G45="","",'Dépenses sur frais réels'!G45)</f>
        <v/>
      </c>
      <c r="H45" s="346" t="str">
        <f>IF('Dépenses sur frais réels'!H45="","",'Dépenses sur frais réels'!H45)</f>
        <v/>
      </c>
      <c r="I45" s="346" t="str">
        <f>IF('Dépenses sur frais réels'!I45="","",'Dépenses sur frais réels'!I45)</f>
        <v/>
      </c>
      <c r="J45" s="347" t="str">
        <f>IF('Dépenses sur frais réels'!J45="","",'Dépenses sur frais réels'!J45)</f>
        <v/>
      </c>
      <c r="K45" s="101"/>
      <c r="L45" s="283" t="str">
        <f t="shared" si="2"/>
        <v/>
      </c>
      <c r="M45" s="283" t="str">
        <f t="shared" si="3"/>
        <v/>
      </c>
      <c r="N45" s="101"/>
      <c r="O45" s="182"/>
      <c r="P45" s="355"/>
      <c r="Q45" s="138" t="str">
        <f t="shared" si="0"/>
        <v/>
      </c>
      <c r="R45" s="184" t="str">
        <f t="shared" si="4"/>
        <v/>
      </c>
      <c r="S45" s="414" t="str">
        <f>IF(AND(OR(K45="KO",N45&lt;&gt;""),OR(K45="",L45="",M45="")),Listes!$A$68,IF(AND(N45="",K45&lt;&gt;""),Listes!$A$69,IF(AND(J45&lt;N45,P45=""),Listes!$A$70,IF(AND(M45&lt;L45,P45=""),Listes!$A$71,IF(AND(N45&lt;J45,O45=""),Listes!$A$72,IF(AND(T45="",OR(K45&lt;&gt;"",L45&lt;&gt;"",M45&lt;&gt;"")),Listes!$A$73,""))))))</f>
        <v/>
      </c>
      <c r="T45" s="277"/>
      <c r="U45" s="317">
        <f t="shared" si="1"/>
        <v>0</v>
      </c>
    </row>
    <row r="46" spans="1:21" ht="20.100000000000001" customHeight="1" x14ac:dyDescent="0.25">
      <c r="A46" s="121">
        <v>40</v>
      </c>
      <c r="B46" s="186" t="str">
        <f>IF('Dépenses sur frais réels'!B46="","",'Dépenses sur frais réels'!B46)</f>
        <v/>
      </c>
      <c r="C46" s="186" t="str">
        <f>IF('Dépenses sur frais réels'!C46="","",'Dépenses sur frais réels'!C46)</f>
        <v/>
      </c>
      <c r="D46" s="186" t="str">
        <f>IF('Dépenses sur frais réels'!D46="","",'Dépenses sur frais réels'!D46)</f>
        <v/>
      </c>
      <c r="E46" s="186" t="str">
        <f>IF('Dépenses sur frais réels'!E46="","",'Dépenses sur frais réels'!E46)</f>
        <v/>
      </c>
      <c r="F46" s="186" t="str">
        <f>IF('Dépenses sur frais réels'!F46="","",'Dépenses sur frais réels'!F46)</f>
        <v/>
      </c>
      <c r="G46" s="186" t="str">
        <f>IF('Dépenses sur frais réels'!G46="","",'Dépenses sur frais réels'!G46)</f>
        <v/>
      </c>
      <c r="H46" s="346" t="str">
        <f>IF('Dépenses sur frais réels'!H46="","",'Dépenses sur frais réels'!H46)</f>
        <v/>
      </c>
      <c r="I46" s="346" t="str">
        <f>IF('Dépenses sur frais réels'!I46="","",'Dépenses sur frais réels'!I46)</f>
        <v/>
      </c>
      <c r="J46" s="347" t="str">
        <f>IF('Dépenses sur frais réels'!J46="","",'Dépenses sur frais réels'!J46)</f>
        <v/>
      </c>
      <c r="K46" s="101"/>
      <c r="L46" s="283" t="str">
        <f t="shared" si="2"/>
        <v/>
      </c>
      <c r="M46" s="283" t="str">
        <f t="shared" si="3"/>
        <v/>
      </c>
      <c r="N46" s="101"/>
      <c r="O46" s="182"/>
      <c r="P46" s="355"/>
      <c r="Q46" s="138" t="str">
        <f t="shared" si="0"/>
        <v/>
      </c>
      <c r="R46" s="184" t="str">
        <f t="shared" si="4"/>
        <v/>
      </c>
      <c r="S46" s="414" t="str">
        <f>IF(AND(OR(K46="KO",N46&lt;&gt;""),OR(K46="",L46="",M46="")),Listes!$A$68,IF(AND(N46="",K46&lt;&gt;""),Listes!$A$69,IF(AND(J46&lt;N46,P46=""),Listes!$A$70,IF(AND(M46&lt;L46,P46=""),Listes!$A$71,IF(AND(N46&lt;J46,O46=""),Listes!$A$72,IF(AND(T46="",OR(K46&lt;&gt;"",L46&lt;&gt;"",M46&lt;&gt;"")),Listes!$A$73,""))))))</f>
        <v/>
      </c>
      <c r="T46" s="277"/>
      <c r="U46" s="317">
        <f t="shared" si="1"/>
        <v>0</v>
      </c>
    </row>
    <row r="47" spans="1:21" ht="20.100000000000001" customHeight="1" x14ac:dyDescent="0.25">
      <c r="A47" s="121">
        <v>41</v>
      </c>
      <c r="B47" s="186" t="str">
        <f>IF('Dépenses sur frais réels'!B47="","",'Dépenses sur frais réels'!B47)</f>
        <v/>
      </c>
      <c r="C47" s="186" t="str">
        <f>IF('Dépenses sur frais réels'!C47="","",'Dépenses sur frais réels'!C47)</f>
        <v/>
      </c>
      <c r="D47" s="186" t="str">
        <f>IF('Dépenses sur frais réels'!D47="","",'Dépenses sur frais réels'!D47)</f>
        <v/>
      </c>
      <c r="E47" s="186" t="str">
        <f>IF('Dépenses sur frais réels'!E47="","",'Dépenses sur frais réels'!E47)</f>
        <v/>
      </c>
      <c r="F47" s="186" t="str">
        <f>IF('Dépenses sur frais réels'!F47="","",'Dépenses sur frais réels'!F47)</f>
        <v/>
      </c>
      <c r="G47" s="186" t="str">
        <f>IF('Dépenses sur frais réels'!G47="","",'Dépenses sur frais réels'!G47)</f>
        <v/>
      </c>
      <c r="H47" s="346" t="str">
        <f>IF('Dépenses sur frais réels'!H47="","",'Dépenses sur frais réels'!H47)</f>
        <v/>
      </c>
      <c r="I47" s="346" t="str">
        <f>IF('Dépenses sur frais réels'!I47="","",'Dépenses sur frais réels'!I47)</f>
        <v/>
      </c>
      <c r="J47" s="347" t="str">
        <f>IF('Dépenses sur frais réels'!J47="","",'Dépenses sur frais réels'!J47)</f>
        <v/>
      </c>
      <c r="K47" s="101"/>
      <c r="L47" s="283" t="str">
        <f t="shared" si="2"/>
        <v/>
      </c>
      <c r="M47" s="283" t="str">
        <f t="shared" si="3"/>
        <v/>
      </c>
      <c r="N47" s="101"/>
      <c r="O47" s="182"/>
      <c r="P47" s="355"/>
      <c r="Q47" s="138" t="str">
        <f t="shared" si="0"/>
        <v/>
      </c>
      <c r="R47" s="184" t="str">
        <f t="shared" si="4"/>
        <v/>
      </c>
      <c r="S47" s="414" t="str">
        <f>IF(AND(OR(K47="KO",N47&lt;&gt;""),OR(K47="",L47="",M47="")),Listes!$A$68,IF(AND(N47="",K47&lt;&gt;""),Listes!$A$69,IF(AND(J47&lt;N47,P47=""),Listes!$A$70,IF(AND(M47&lt;L47,P47=""),Listes!$A$71,IF(AND(N47&lt;J47,O47=""),Listes!$A$72,IF(AND(T47="",OR(K47&lt;&gt;"",L47&lt;&gt;"",M47&lt;&gt;"")),Listes!$A$73,""))))))</f>
        <v/>
      </c>
      <c r="T47" s="277"/>
      <c r="U47" s="317">
        <f t="shared" si="1"/>
        <v>0</v>
      </c>
    </row>
    <row r="48" spans="1:21" ht="20.100000000000001" customHeight="1" x14ac:dyDescent="0.25">
      <c r="A48" s="121">
        <v>42</v>
      </c>
      <c r="B48" s="186" t="str">
        <f>IF('Dépenses sur frais réels'!B48="","",'Dépenses sur frais réels'!B48)</f>
        <v/>
      </c>
      <c r="C48" s="186" t="str">
        <f>IF('Dépenses sur frais réels'!C48="","",'Dépenses sur frais réels'!C48)</f>
        <v/>
      </c>
      <c r="D48" s="186" t="str">
        <f>IF('Dépenses sur frais réels'!D48="","",'Dépenses sur frais réels'!D48)</f>
        <v/>
      </c>
      <c r="E48" s="186" t="str">
        <f>IF('Dépenses sur frais réels'!E48="","",'Dépenses sur frais réels'!E48)</f>
        <v/>
      </c>
      <c r="F48" s="186" t="str">
        <f>IF('Dépenses sur frais réels'!F48="","",'Dépenses sur frais réels'!F48)</f>
        <v/>
      </c>
      <c r="G48" s="186" t="str">
        <f>IF('Dépenses sur frais réels'!G48="","",'Dépenses sur frais réels'!G48)</f>
        <v/>
      </c>
      <c r="H48" s="346" t="str">
        <f>IF('Dépenses sur frais réels'!H48="","",'Dépenses sur frais réels'!H48)</f>
        <v/>
      </c>
      <c r="I48" s="346" t="str">
        <f>IF('Dépenses sur frais réels'!I48="","",'Dépenses sur frais réels'!I48)</f>
        <v/>
      </c>
      <c r="J48" s="347" t="str">
        <f>IF('Dépenses sur frais réels'!J48="","",'Dépenses sur frais réels'!J48)</f>
        <v/>
      </c>
      <c r="K48" s="101"/>
      <c r="L48" s="283" t="str">
        <f t="shared" si="2"/>
        <v/>
      </c>
      <c r="M48" s="283" t="str">
        <f t="shared" si="3"/>
        <v/>
      </c>
      <c r="N48" s="101"/>
      <c r="O48" s="182"/>
      <c r="P48" s="355"/>
      <c r="Q48" s="138" t="str">
        <f t="shared" si="0"/>
        <v/>
      </c>
      <c r="R48" s="184" t="str">
        <f t="shared" si="4"/>
        <v/>
      </c>
      <c r="S48" s="414" t="str">
        <f>IF(AND(OR(K48="KO",N48&lt;&gt;""),OR(K48="",L48="",M48="")),Listes!$A$68,IF(AND(N48="",K48&lt;&gt;""),Listes!$A$69,IF(AND(J48&lt;N48,P48=""),Listes!$A$70,IF(AND(M48&lt;L48,P48=""),Listes!$A$71,IF(AND(N48&lt;J48,O48=""),Listes!$A$72,IF(AND(T48="",OR(K48&lt;&gt;"",L48&lt;&gt;"",M48&lt;&gt;"")),Listes!$A$73,""))))))</f>
        <v/>
      </c>
      <c r="T48" s="277"/>
      <c r="U48" s="317">
        <f t="shared" si="1"/>
        <v>0</v>
      </c>
    </row>
    <row r="49" spans="1:21" ht="20.100000000000001" customHeight="1" x14ac:dyDescent="0.25">
      <c r="A49" s="121">
        <v>43</v>
      </c>
      <c r="B49" s="186" t="str">
        <f>IF('Dépenses sur frais réels'!B49="","",'Dépenses sur frais réels'!B49)</f>
        <v/>
      </c>
      <c r="C49" s="186" t="str">
        <f>IF('Dépenses sur frais réels'!C49="","",'Dépenses sur frais réels'!C49)</f>
        <v/>
      </c>
      <c r="D49" s="186" t="str">
        <f>IF('Dépenses sur frais réels'!D49="","",'Dépenses sur frais réels'!D49)</f>
        <v/>
      </c>
      <c r="E49" s="186" t="str">
        <f>IF('Dépenses sur frais réels'!E49="","",'Dépenses sur frais réels'!E49)</f>
        <v/>
      </c>
      <c r="F49" s="186" t="str">
        <f>IF('Dépenses sur frais réels'!F49="","",'Dépenses sur frais réels'!F49)</f>
        <v/>
      </c>
      <c r="G49" s="186" t="str">
        <f>IF('Dépenses sur frais réels'!G49="","",'Dépenses sur frais réels'!G49)</f>
        <v/>
      </c>
      <c r="H49" s="346" t="str">
        <f>IF('Dépenses sur frais réels'!H49="","",'Dépenses sur frais réels'!H49)</f>
        <v/>
      </c>
      <c r="I49" s="346" t="str">
        <f>IF('Dépenses sur frais réels'!I49="","",'Dépenses sur frais réels'!I49)</f>
        <v/>
      </c>
      <c r="J49" s="347" t="str">
        <f>IF('Dépenses sur frais réels'!J49="","",'Dépenses sur frais réels'!J49)</f>
        <v/>
      </c>
      <c r="K49" s="101"/>
      <c r="L49" s="283" t="str">
        <f t="shared" si="2"/>
        <v/>
      </c>
      <c r="M49" s="283" t="str">
        <f t="shared" si="3"/>
        <v/>
      </c>
      <c r="N49" s="101"/>
      <c r="O49" s="182"/>
      <c r="P49" s="355"/>
      <c r="Q49" s="138" t="str">
        <f t="shared" si="0"/>
        <v/>
      </c>
      <c r="R49" s="184" t="str">
        <f t="shared" si="4"/>
        <v/>
      </c>
      <c r="S49" s="414" t="str">
        <f>IF(AND(OR(K49="KO",N49&lt;&gt;""),OR(K49="",L49="",M49="")),Listes!$A$68,IF(AND(N49="",K49&lt;&gt;""),Listes!$A$69,IF(AND(J49&lt;N49,P49=""),Listes!$A$70,IF(AND(M49&lt;L49,P49=""),Listes!$A$71,IF(AND(N49&lt;J49,O49=""),Listes!$A$72,IF(AND(T49="",OR(K49&lt;&gt;"",L49&lt;&gt;"",M49&lt;&gt;"")),Listes!$A$73,""))))))</f>
        <v/>
      </c>
      <c r="T49" s="277"/>
      <c r="U49" s="317">
        <f t="shared" si="1"/>
        <v>0</v>
      </c>
    </row>
    <row r="50" spans="1:21" ht="20.100000000000001" customHeight="1" x14ac:dyDescent="0.25">
      <c r="A50" s="121">
        <v>44</v>
      </c>
      <c r="B50" s="186" t="str">
        <f>IF('Dépenses sur frais réels'!B50="","",'Dépenses sur frais réels'!B50)</f>
        <v/>
      </c>
      <c r="C50" s="186" t="str">
        <f>IF('Dépenses sur frais réels'!C50="","",'Dépenses sur frais réels'!C50)</f>
        <v/>
      </c>
      <c r="D50" s="186" t="str">
        <f>IF('Dépenses sur frais réels'!D50="","",'Dépenses sur frais réels'!D50)</f>
        <v/>
      </c>
      <c r="E50" s="186" t="str">
        <f>IF('Dépenses sur frais réels'!E50="","",'Dépenses sur frais réels'!E50)</f>
        <v/>
      </c>
      <c r="F50" s="186" t="str">
        <f>IF('Dépenses sur frais réels'!F50="","",'Dépenses sur frais réels'!F50)</f>
        <v/>
      </c>
      <c r="G50" s="186" t="str">
        <f>IF('Dépenses sur frais réels'!G50="","",'Dépenses sur frais réels'!G50)</f>
        <v/>
      </c>
      <c r="H50" s="346" t="str">
        <f>IF('Dépenses sur frais réels'!H50="","",'Dépenses sur frais réels'!H50)</f>
        <v/>
      </c>
      <c r="I50" s="346" t="str">
        <f>IF('Dépenses sur frais réels'!I50="","",'Dépenses sur frais réels'!I50)</f>
        <v/>
      </c>
      <c r="J50" s="347" t="str">
        <f>IF('Dépenses sur frais réels'!J50="","",'Dépenses sur frais réels'!J50)</f>
        <v/>
      </c>
      <c r="K50" s="101"/>
      <c r="L50" s="283" t="str">
        <f t="shared" si="2"/>
        <v/>
      </c>
      <c r="M50" s="283" t="str">
        <f t="shared" si="3"/>
        <v/>
      </c>
      <c r="N50" s="101"/>
      <c r="O50" s="182"/>
      <c r="P50" s="355"/>
      <c r="Q50" s="138" t="str">
        <f t="shared" si="0"/>
        <v/>
      </c>
      <c r="R50" s="184" t="str">
        <f t="shared" si="4"/>
        <v/>
      </c>
      <c r="S50" s="414" t="str">
        <f>IF(AND(OR(K50="KO",N50&lt;&gt;""),OR(K50="",L50="",M50="")),Listes!$A$68,IF(AND(N50="",K50&lt;&gt;""),Listes!$A$69,IF(AND(J50&lt;N50,P50=""),Listes!$A$70,IF(AND(M50&lt;L50,P50=""),Listes!$A$71,IF(AND(N50&lt;J50,O50=""),Listes!$A$72,IF(AND(T50="",OR(K50&lt;&gt;"",L50&lt;&gt;"",M50&lt;&gt;"")),Listes!$A$73,""))))))</f>
        <v/>
      </c>
      <c r="T50" s="277"/>
      <c r="U50" s="317">
        <f t="shared" si="1"/>
        <v>0</v>
      </c>
    </row>
    <row r="51" spans="1:21" ht="20.100000000000001" customHeight="1" x14ac:dyDescent="0.25">
      <c r="A51" s="121">
        <v>45</v>
      </c>
      <c r="B51" s="186" t="str">
        <f>IF('Dépenses sur frais réels'!B51="","",'Dépenses sur frais réels'!B51)</f>
        <v/>
      </c>
      <c r="C51" s="186" t="str">
        <f>IF('Dépenses sur frais réels'!C51="","",'Dépenses sur frais réels'!C51)</f>
        <v/>
      </c>
      <c r="D51" s="186" t="str">
        <f>IF('Dépenses sur frais réels'!D51="","",'Dépenses sur frais réels'!D51)</f>
        <v/>
      </c>
      <c r="E51" s="186" t="str">
        <f>IF('Dépenses sur frais réels'!E51="","",'Dépenses sur frais réels'!E51)</f>
        <v/>
      </c>
      <c r="F51" s="186" t="str">
        <f>IF('Dépenses sur frais réels'!F51="","",'Dépenses sur frais réels'!F51)</f>
        <v/>
      </c>
      <c r="G51" s="186" t="str">
        <f>IF('Dépenses sur frais réels'!G51="","",'Dépenses sur frais réels'!G51)</f>
        <v/>
      </c>
      <c r="H51" s="346" t="str">
        <f>IF('Dépenses sur frais réels'!H51="","",'Dépenses sur frais réels'!H51)</f>
        <v/>
      </c>
      <c r="I51" s="346" t="str">
        <f>IF('Dépenses sur frais réels'!I51="","",'Dépenses sur frais réels'!I51)</f>
        <v/>
      </c>
      <c r="J51" s="347" t="str">
        <f>IF('Dépenses sur frais réels'!J51="","",'Dépenses sur frais réels'!J51)</f>
        <v/>
      </c>
      <c r="K51" s="101"/>
      <c r="L51" s="283" t="str">
        <f t="shared" si="2"/>
        <v/>
      </c>
      <c r="M51" s="283" t="str">
        <f t="shared" si="3"/>
        <v/>
      </c>
      <c r="N51" s="101"/>
      <c r="O51" s="182"/>
      <c r="P51" s="355"/>
      <c r="Q51" s="138" t="str">
        <f t="shared" si="0"/>
        <v/>
      </c>
      <c r="R51" s="184" t="str">
        <f t="shared" si="4"/>
        <v/>
      </c>
      <c r="S51" s="414" t="str">
        <f>IF(AND(OR(K51="KO",N51&lt;&gt;""),OR(K51="",L51="",M51="")),Listes!$A$68,IF(AND(N51="",K51&lt;&gt;""),Listes!$A$69,IF(AND(J51&lt;N51,P51=""),Listes!$A$70,IF(AND(M51&lt;L51,P51=""),Listes!$A$71,IF(AND(N51&lt;J51,O51=""),Listes!$A$72,IF(AND(T51="",OR(K51&lt;&gt;"",L51&lt;&gt;"",M51&lt;&gt;"")),Listes!$A$73,""))))))</f>
        <v/>
      </c>
      <c r="T51" s="277"/>
      <c r="U51" s="317">
        <f t="shared" si="1"/>
        <v>0</v>
      </c>
    </row>
    <row r="52" spans="1:21" ht="20.100000000000001" customHeight="1" x14ac:dyDescent="0.25">
      <c r="A52" s="121">
        <v>46</v>
      </c>
      <c r="B52" s="186" t="str">
        <f>IF('Dépenses sur frais réels'!B52="","",'Dépenses sur frais réels'!B52)</f>
        <v/>
      </c>
      <c r="C52" s="186" t="str">
        <f>IF('Dépenses sur frais réels'!C52="","",'Dépenses sur frais réels'!C52)</f>
        <v/>
      </c>
      <c r="D52" s="186" t="str">
        <f>IF('Dépenses sur frais réels'!D52="","",'Dépenses sur frais réels'!D52)</f>
        <v/>
      </c>
      <c r="E52" s="186" t="str">
        <f>IF('Dépenses sur frais réels'!E52="","",'Dépenses sur frais réels'!E52)</f>
        <v/>
      </c>
      <c r="F52" s="186" t="str">
        <f>IF('Dépenses sur frais réels'!F52="","",'Dépenses sur frais réels'!F52)</f>
        <v/>
      </c>
      <c r="G52" s="186" t="str">
        <f>IF('Dépenses sur frais réels'!G52="","",'Dépenses sur frais réels'!G52)</f>
        <v/>
      </c>
      <c r="H52" s="346" t="str">
        <f>IF('Dépenses sur frais réels'!H52="","",'Dépenses sur frais réels'!H52)</f>
        <v/>
      </c>
      <c r="I52" s="346" t="str">
        <f>IF('Dépenses sur frais réels'!I52="","",'Dépenses sur frais réels'!I52)</f>
        <v/>
      </c>
      <c r="J52" s="347" t="str">
        <f>IF('Dépenses sur frais réels'!J52="","",'Dépenses sur frais réels'!J52)</f>
        <v/>
      </c>
      <c r="K52" s="101"/>
      <c r="L52" s="283" t="str">
        <f t="shared" si="2"/>
        <v/>
      </c>
      <c r="M52" s="283" t="str">
        <f t="shared" si="3"/>
        <v/>
      </c>
      <c r="N52" s="101"/>
      <c r="O52" s="182"/>
      <c r="P52" s="355"/>
      <c r="Q52" s="138" t="str">
        <f t="shared" si="0"/>
        <v/>
      </c>
      <c r="R52" s="184" t="str">
        <f t="shared" si="4"/>
        <v/>
      </c>
      <c r="S52" s="414" t="str">
        <f>IF(AND(OR(K52="KO",N52&lt;&gt;""),OR(K52="",L52="",M52="")),Listes!$A$68,IF(AND(N52="",K52&lt;&gt;""),Listes!$A$69,IF(AND(J52&lt;N52,P52=""),Listes!$A$70,IF(AND(M52&lt;L52,P52=""),Listes!$A$71,IF(AND(N52&lt;J52,O52=""),Listes!$A$72,IF(AND(T52="",OR(K52&lt;&gt;"",L52&lt;&gt;"",M52&lt;&gt;"")),Listes!$A$73,""))))))</f>
        <v/>
      </c>
      <c r="T52" s="277"/>
      <c r="U52" s="317">
        <f t="shared" si="1"/>
        <v>0</v>
      </c>
    </row>
    <row r="53" spans="1:21" ht="20.100000000000001" customHeight="1" x14ac:dyDescent="0.25">
      <c r="A53" s="121">
        <v>47</v>
      </c>
      <c r="B53" s="186" t="str">
        <f>IF('Dépenses sur frais réels'!B53="","",'Dépenses sur frais réels'!B53)</f>
        <v/>
      </c>
      <c r="C53" s="186" t="str">
        <f>IF('Dépenses sur frais réels'!C53="","",'Dépenses sur frais réels'!C53)</f>
        <v/>
      </c>
      <c r="D53" s="186" t="str">
        <f>IF('Dépenses sur frais réels'!D53="","",'Dépenses sur frais réels'!D53)</f>
        <v/>
      </c>
      <c r="E53" s="186" t="str">
        <f>IF('Dépenses sur frais réels'!E53="","",'Dépenses sur frais réels'!E53)</f>
        <v/>
      </c>
      <c r="F53" s="186" t="str">
        <f>IF('Dépenses sur frais réels'!F53="","",'Dépenses sur frais réels'!F53)</f>
        <v/>
      </c>
      <c r="G53" s="186" t="str">
        <f>IF('Dépenses sur frais réels'!G53="","",'Dépenses sur frais réels'!G53)</f>
        <v/>
      </c>
      <c r="H53" s="346" t="str">
        <f>IF('Dépenses sur frais réels'!H53="","",'Dépenses sur frais réels'!H53)</f>
        <v/>
      </c>
      <c r="I53" s="346" t="str">
        <f>IF('Dépenses sur frais réels'!I53="","",'Dépenses sur frais réels'!I53)</f>
        <v/>
      </c>
      <c r="J53" s="347" t="str">
        <f>IF('Dépenses sur frais réels'!J53="","",'Dépenses sur frais réels'!J53)</f>
        <v/>
      </c>
      <c r="K53" s="101"/>
      <c r="L53" s="283" t="str">
        <f t="shared" si="2"/>
        <v/>
      </c>
      <c r="M53" s="283" t="str">
        <f t="shared" si="3"/>
        <v/>
      </c>
      <c r="N53" s="101"/>
      <c r="O53" s="182"/>
      <c r="P53" s="355"/>
      <c r="Q53" s="138" t="str">
        <f t="shared" si="0"/>
        <v/>
      </c>
      <c r="R53" s="184" t="str">
        <f t="shared" si="4"/>
        <v/>
      </c>
      <c r="S53" s="414" t="str">
        <f>IF(AND(OR(K53="KO",N53&lt;&gt;""),OR(K53="",L53="",M53="")),Listes!$A$68,IF(AND(N53="",K53&lt;&gt;""),Listes!$A$69,IF(AND(J53&lt;N53,P53=""),Listes!$A$70,IF(AND(M53&lt;L53,P53=""),Listes!$A$71,IF(AND(N53&lt;J53,O53=""),Listes!$A$72,IF(AND(T53="",OR(K53&lt;&gt;"",L53&lt;&gt;"",M53&lt;&gt;"")),Listes!$A$73,""))))))</f>
        <v/>
      </c>
      <c r="T53" s="277"/>
      <c r="U53" s="317">
        <f t="shared" si="1"/>
        <v>0</v>
      </c>
    </row>
    <row r="54" spans="1:21" ht="20.100000000000001" customHeight="1" x14ac:dyDescent="0.25">
      <c r="A54" s="121">
        <v>48</v>
      </c>
      <c r="B54" s="186" t="str">
        <f>IF('Dépenses sur frais réels'!B54="","",'Dépenses sur frais réels'!B54)</f>
        <v/>
      </c>
      <c r="C54" s="186" t="str">
        <f>IF('Dépenses sur frais réels'!C54="","",'Dépenses sur frais réels'!C54)</f>
        <v/>
      </c>
      <c r="D54" s="186" t="str">
        <f>IF('Dépenses sur frais réels'!D54="","",'Dépenses sur frais réels'!D54)</f>
        <v/>
      </c>
      <c r="E54" s="186" t="str">
        <f>IF('Dépenses sur frais réels'!E54="","",'Dépenses sur frais réels'!E54)</f>
        <v/>
      </c>
      <c r="F54" s="186" t="str">
        <f>IF('Dépenses sur frais réels'!F54="","",'Dépenses sur frais réels'!F54)</f>
        <v/>
      </c>
      <c r="G54" s="186" t="str">
        <f>IF('Dépenses sur frais réels'!G54="","",'Dépenses sur frais réels'!G54)</f>
        <v/>
      </c>
      <c r="H54" s="346" t="str">
        <f>IF('Dépenses sur frais réels'!H54="","",'Dépenses sur frais réels'!H54)</f>
        <v/>
      </c>
      <c r="I54" s="346" t="str">
        <f>IF('Dépenses sur frais réels'!I54="","",'Dépenses sur frais réels'!I54)</f>
        <v/>
      </c>
      <c r="J54" s="347" t="str">
        <f>IF('Dépenses sur frais réels'!J54="","",'Dépenses sur frais réels'!J54)</f>
        <v/>
      </c>
      <c r="K54" s="101"/>
      <c r="L54" s="283" t="str">
        <f t="shared" si="2"/>
        <v/>
      </c>
      <c r="M54" s="283" t="str">
        <f t="shared" si="3"/>
        <v/>
      </c>
      <c r="N54" s="101"/>
      <c r="O54" s="182"/>
      <c r="P54" s="355"/>
      <c r="Q54" s="138" t="str">
        <f t="shared" si="0"/>
        <v/>
      </c>
      <c r="R54" s="184" t="str">
        <f t="shared" si="4"/>
        <v/>
      </c>
      <c r="S54" s="414" t="str">
        <f>IF(AND(OR(K54="KO",N54&lt;&gt;""),OR(K54="",L54="",M54="")),Listes!$A$68,IF(AND(N54="",K54&lt;&gt;""),Listes!$A$69,IF(AND(J54&lt;N54,P54=""),Listes!$A$70,IF(AND(M54&lt;L54,P54=""),Listes!$A$71,IF(AND(N54&lt;J54,O54=""),Listes!$A$72,IF(AND(T54="",OR(K54&lt;&gt;"",L54&lt;&gt;"",M54&lt;&gt;"")),Listes!$A$73,""))))))</f>
        <v/>
      </c>
      <c r="T54" s="277"/>
      <c r="U54" s="317">
        <f t="shared" si="1"/>
        <v>0</v>
      </c>
    </row>
    <row r="55" spans="1:21" ht="20.100000000000001" customHeight="1" x14ac:dyDescent="0.25">
      <c r="A55" s="121">
        <v>49</v>
      </c>
      <c r="B55" s="186" t="str">
        <f>IF('Dépenses sur frais réels'!B55="","",'Dépenses sur frais réels'!B55)</f>
        <v/>
      </c>
      <c r="C55" s="186" t="str">
        <f>IF('Dépenses sur frais réels'!C55="","",'Dépenses sur frais réels'!C55)</f>
        <v/>
      </c>
      <c r="D55" s="186" t="str">
        <f>IF('Dépenses sur frais réels'!D55="","",'Dépenses sur frais réels'!D55)</f>
        <v/>
      </c>
      <c r="E55" s="186" t="str">
        <f>IF('Dépenses sur frais réels'!E55="","",'Dépenses sur frais réels'!E55)</f>
        <v/>
      </c>
      <c r="F55" s="186" t="str">
        <f>IF('Dépenses sur frais réels'!F55="","",'Dépenses sur frais réels'!F55)</f>
        <v/>
      </c>
      <c r="G55" s="186" t="str">
        <f>IF('Dépenses sur frais réels'!G55="","",'Dépenses sur frais réels'!G55)</f>
        <v/>
      </c>
      <c r="H55" s="346" t="str">
        <f>IF('Dépenses sur frais réels'!H55="","",'Dépenses sur frais réels'!H55)</f>
        <v/>
      </c>
      <c r="I55" s="346" t="str">
        <f>IF('Dépenses sur frais réels'!I55="","",'Dépenses sur frais réels'!I55)</f>
        <v/>
      </c>
      <c r="J55" s="347" t="str">
        <f>IF('Dépenses sur frais réels'!J55="","",'Dépenses sur frais réels'!J55)</f>
        <v/>
      </c>
      <c r="K55" s="101"/>
      <c r="L55" s="283" t="str">
        <f t="shared" si="2"/>
        <v/>
      </c>
      <c r="M55" s="283" t="str">
        <f t="shared" si="3"/>
        <v/>
      </c>
      <c r="N55" s="101"/>
      <c r="O55" s="182"/>
      <c r="P55" s="355"/>
      <c r="Q55" s="138" t="str">
        <f t="shared" si="0"/>
        <v/>
      </c>
      <c r="R55" s="184" t="str">
        <f t="shared" si="4"/>
        <v/>
      </c>
      <c r="S55" s="414" t="str">
        <f>IF(AND(OR(K55="KO",N55&lt;&gt;""),OR(K55="",L55="",M55="")),Listes!$A$68,IF(AND(N55="",K55&lt;&gt;""),Listes!$A$69,IF(AND(J55&lt;N55,P55=""),Listes!$A$70,IF(AND(M55&lt;L55,P55=""),Listes!$A$71,IF(AND(N55&lt;J55,O55=""),Listes!$A$72,IF(AND(T55="",OR(K55&lt;&gt;"",L55&lt;&gt;"",M55&lt;&gt;"")),Listes!$A$73,""))))))</f>
        <v/>
      </c>
      <c r="T55" s="277"/>
      <c r="U55" s="317">
        <f t="shared" si="1"/>
        <v>0</v>
      </c>
    </row>
    <row r="56" spans="1:21" ht="20.100000000000001" customHeight="1" x14ac:dyDescent="0.25">
      <c r="A56" s="121">
        <v>50</v>
      </c>
      <c r="B56" s="186" t="str">
        <f>IF('Dépenses sur frais réels'!B56="","",'Dépenses sur frais réels'!B56)</f>
        <v/>
      </c>
      <c r="C56" s="186" t="str">
        <f>IF('Dépenses sur frais réels'!C56="","",'Dépenses sur frais réels'!C56)</f>
        <v/>
      </c>
      <c r="D56" s="186" t="str">
        <f>IF('Dépenses sur frais réels'!D56="","",'Dépenses sur frais réels'!D56)</f>
        <v/>
      </c>
      <c r="E56" s="186" t="str">
        <f>IF('Dépenses sur frais réels'!E56="","",'Dépenses sur frais réels'!E56)</f>
        <v/>
      </c>
      <c r="F56" s="186" t="str">
        <f>IF('Dépenses sur frais réels'!F56="","",'Dépenses sur frais réels'!F56)</f>
        <v/>
      </c>
      <c r="G56" s="186" t="str">
        <f>IF('Dépenses sur frais réels'!G56="","",'Dépenses sur frais réels'!G56)</f>
        <v/>
      </c>
      <c r="H56" s="346" t="str">
        <f>IF('Dépenses sur frais réels'!H56="","",'Dépenses sur frais réels'!H56)</f>
        <v/>
      </c>
      <c r="I56" s="346" t="str">
        <f>IF('Dépenses sur frais réels'!I56="","",'Dépenses sur frais réels'!I56)</f>
        <v/>
      </c>
      <c r="J56" s="347" t="str">
        <f>IF('Dépenses sur frais réels'!J56="","",'Dépenses sur frais réels'!J56)</f>
        <v/>
      </c>
      <c r="K56" s="101"/>
      <c r="L56" s="283" t="str">
        <f t="shared" si="2"/>
        <v/>
      </c>
      <c r="M56" s="283" t="str">
        <f t="shared" si="3"/>
        <v/>
      </c>
      <c r="N56" s="101"/>
      <c r="O56" s="182"/>
      <c r="P56" s="355"/>
      <c r="Q56" s="138" t="str">
        <f t="shared" si="0"/>
        <v/>
      </c>
      <c r="R56" s="184" t="str">
        <f t="shared" si="4"/>
        <v/>
      </c>
      <c r="S56" s="414" t="str">
        <f>IF(AND(OR(K56="KO",N56&lt;&gt;""),OR(K56="",L56="",M56="")),Listes!$A$68,IF(AND(N56="",K56&lt;&gt;""),Listes!$A$69,IF(AND(J56&lt;N56,P56=""),Listes!$A$70,IF(AND(M56&lt;L56,P56=""),Listes!$A$71,IF(AND(N56&lt;J56,O56=""),Listes!$A$72,IF(AND(T56="",OR(K56&lt;&gt;"",L56&lt;&gt;"",M56&lt;&gt;"")),Listes!$A$73,""))))))</f>
        <v/>
      </c>
      <c r="T56" s="277"/>
      <c r="U56" s="317">
        <f t="shared" si="1"/>
        <v>0</v>
      </c>
    </row>
    <row r="57" spans="1:21" ht="20.100000000000001" customHeight="1" x14ac:dyDescent="0.25">
      <c r="A57" s="121">
        <v>51</v>
      </c>
      <c r="B57" s="186" t="str">
        <f>IF('Dépenses sur frais réels'!B57="","",'Dépenses sur frais réels'!B57)</f>
        <v/>
      </c>
      <c r="C57" s="186" t="str">
        <f>IF('Dépenses sur frais réels'!C57="","",'Dépenses sur frais réels'!C57)</f>
        <v/>
      </c>
      <c r="D57" s="186" t="str">
        <f>IF('Dépenses sur frais réels'!D57="","",'Dépenses sur frais réels'!D57)</f>
        <v/>
      </c>
      <c r="E57" s="186" t="str">
        <f>IF('Dépenses sur frais réels'!E57="","",'Dépenses sur frais réels'!E57)</f>
        <v/>
      </c>
      <c r="F57" s="186" t="str">
        <f>IF('Dépenses sur frais réels'!F57="","",'Dépenses sur frais réels'!F57)</f>
        <v/>
      </c>
      <c r="G57" s="186" t="str">
        <f>IF('Dépenses sur frais réels'!G57="","",'Dépenses sur frais réels'!G57)</f>
        <v/>
      </c>
      <c r="H57" s="346" t="str">
        <f>IF('Dépenses sur frais réels'!H57="","",'Dépenses sur frais réels'!H57)</f>
        <v/>
      </c>
      <c r="I57" s="346" t="str">
        <f>IF('Dépenses sur frais réels'!I57="","",'Dépenses sur frais réels'!I57)</f>
        <v/>
      </c>
      <c r="J57" s="347" t="str">
        <f>IF('Dépenses sur frais réels'!J57="","",'Dépenses sur frais réels'!J57)</f>
        <v/>
      </c>
      <c r="K57" s="101"/>
      <c r="L57" s="283" t="str">
        <f t="shared" si="2"/>
        <v/>
      </c>
      <c r="M57" s="283" t="str">
        <f t="shared" si="3"/>
        <v/>
      </c>
      <c r="N57" s="101"/>
      <c r="O57" s="182"/>
      <c r="P57" s="355"/>
      <c r="Q57" s="138" t="str">
        <f t="shared" si="0"/>
        <v/>
      </c>
      <c r="R57" s="184" t="str">
        <f t="shared" si="4"/>
        <v/>
      </c>
      <c r="S57" s="414" t="str">
        <f>IF(AND(OR(K57="KO",N57&lt;&gt;""),OR(K57="",L57="",M57="")),Listes!$A$68,IF(AND(N57="",K57&lt;&gt;""),Listes!$A$69,IF(AND(J57&lt;N57,P57=""),Listes!$A$70,IF(AND(M57&lt;L57,P57=""),Listes!$A$71,IF(AND(N57&lt;J57,O57=""),Listes!$A$72,IF(AND(T57="",OR(K57&lt;&gt;"",L57&lt;&gt;"",M57&lt;&gt;"")),Listes!$A$73,""))))))</f>
        <v/>
      </c>
      <c r="T57" s="277"/>
      <c r="U57" s="317">
        <f t="shared" si="1"/>
        <v>0</v>
      </c>
    </row>
    <row r="58" spans="1:21" ht="20.100000000000001" customHeight="1" x14ac:dyDescent="0.25">
      <c r="A58" s="121">
        <v>52</v>
      </c>
      <c r="B58" s="186" t="str">
        <f>IF('Dépenses sur frais réels'!B58="","",'Dépenses sur frais réels'!B58)</f>
        <v/>
      </c>
      <c r="C58" s="186" t="str">
        <f>IF('Dépenses sur frais réels'!C58="","",'Dépenses sur frais réels'!C58)</f>
        <v/>
      </c>
      <c r="D58" s="186" t="str">
        <f>IF('Dépenses sur frais réels'!D58="","",'Dépenses sur frais réels'!D58)</f>
        <v/>
      </c>
      <c r="E58" s="186" t="str">
        <f>IF('Dépenses sur frais réels'!E58="","",'Dépenses sur frais réels'!E58)</f>
        <v/>
      </c>
      <c r="F58" s="186" t="str">
        <f>IF('Dépenses sur frais réels'!F58="","",'Dépenses sur frais réels'!F58)</f>
        <v/>
      </c>
      <c r="G58" s="186" t="str">
        <f>IF('Dépenses sur frais réels'!G58="","",'Dépenses sur frais réels'!G58)</f>
        <v/>
      </c>
      <c r="H58" s="346" t="str">
        <f>IF('Dépenses sur frais réels'!H58="","",'Dépenses sur frais réels'!H58)</f>
        <v/>
      </c>
      <c r="I58" s="346" t="str">
        <f>IF('Dépenses sur frais réels'!I58="","",'Dépenses sur frais réels'!I58)</f>
        <v/>
      </c>
      <c r="J58" s="347" t="str">
        <f>IF('Dépenses sur frais réels'!J58="","",'Dépenses sur frais réels'!J58)</f>
        <v/>
      </c>
      <c r="K58" s="101"/>
      <c r="L58" s="283" t="str">
        <f t="shared" si="2"/>
        <v/>
      </c>
      <c r="M58" s="283" t="str">
        <f t="shared" si="3"/>
        <v/>
      </c>
      <c r="N58" s="101"/>
      <c r="O58" s="182"/>
      <c r="P58" s="355"/>
      <c r="Q58" s="138" t="str">
        <f t="shared" si="0"/>
        <v/>
      </c>
      <c r="R58" s="184" t="str">
        <f t="shared" si="4"/>
        <v/>
      </c>
      <c r="S58" s="414" t="str">
        <f>IF(AND(OR(K58="KO",N58&lt;&gt;""),OR(K58="",L58="",M58="")),Listes!$A$68,IF(AND(N58="",K58&lt;&gt;""),Listes!$A$69,IF(AND(J58&lt;N58,P58=""),Listes!$A$70,IF(AND(M58&lt;L58,P58=""),Listes!$A$71,IF(AND(N58&lt;J58,O58=""),Listes!$A$72,IF(AND(T58="",OR(K58&lt;&gt;"",L58&lt;&gt;"",M58&lt;&gt;"")),Listes!$A$73,""))))))</f>
        <v/>
      </c>
      <c r="T58" s="277"/>
      <c r="U58" s="317">
        <f t="shared" si="1"/>
        <v>0</v>
      </c>
    </row>
    <row r="59" spans="1:21" ht="20.100000000000001" customHeight="1" x14ac:dyDescent="0.25">
      <c r="A59" s="121">
        <v>53</v>
      </c>
      <c r="B59" s="186" t="str">
        <f>IF('Dépenses sur frais réels'!B59="","",'Dépenses sur frais réels'!B59)</f>
        <v/>
      </c>
      <c r="C59" s="186" t="str">
        <f>IF('Dépenses sur frais réels'!C59="","",'Dépenses sur frais réels'!C59)</f>
        <v/>
      </c>
      <c r="D59" s="186" t="str">
        <f>IF('Dépenses sur frais réels'!D59="","",'Dépenses sur frais réels'!D59)</f>
        <v/>
      </c>
      <c r="E59" s="186" t="str">
        <f>IF('Dépenses sur frais réels'!E59="","",'Dépenses sur frais réels'!E59)</f>
        <v/>
      </c>
      <c r="F59" s="186" t="str">
        <f>IF('Dépenses sur frais réels'!F59="","",'Dépenses sur frais réels'!F59)</f>
        <v/>
      </c>
      <c r="G59" s="186" t="str">
        <f>IF('Dépenses sur frais réels'!G59="","",'Dépenses sur frais réels'!G59)</f>
        <v/>
      </c>
      <c r="H59" s="346" t="str">
        <f>IF('Dépenses sur frais réels'!H59="","",'Dépenses sur frais réels'!H59)</f>
        <v/>
      </c>
      <c r="I59" s="346" t="str">
        <f>IF('Dépenses sur frais réels'!I59="","",'Dépenses sur frais réels'!I59)</f>
        <v/>
      </c>
      <c r="J59" s="347" t="str">
        <f>IF('Dépenses sur frais réels'!J59="","",'Dépenses sur frais réels'!J59)</f>
        <v/>
      </c>
      <c r="K59" s="101"/>
      <c r="L59" s="283" t="str">
        <f t="shared" si="2"/>
        <v/>
      </c>
      <c r="M59" s="283" t="str">
        <f t="shared" si="3"/>
        <v/>
      </c>
      <c r="N59" s="101"/>
      <c r="O59" s="182"/>
      <c r="P59" s="355"/>
      <c r="Q59" s="138" t="str">
        <f t="shared" si="0"/>
        <v/>
      </c>
      <c r="R59" s="184" t="str">
        <f t="shared" si="4"/>
        <v/>
      </c>
      <c r="S59" s="414" t="str">
        <f>IF(AND(OR(K59="KO",N59&lt;&gt;""),OR(K59="",L59="",M59="")),Listes!$A$68,IF(AND(N59="",K59&lt;&gt;""),Listes!$A$69,IF(AND(J59&lt;N59,P59=""),Listes!$A$70,IF(AND(M59&lt;L59,P59=""),Listes!$A$71,IF(AND(N59&lt;J59,O59=""),Listes!$A$72,IF(AND(T59="",OR(K59&lt;&gt;"",L59&lt;&gt;"",M59&lt;&gt;"")),Listes!$A$73,""))))))</f>
        <v/>
      </c>
      <c r="T59" s="277"/>
      <c r="U59" s="317">
        <f t="shared" si="1"/>
        <v>0</v>
      </c>
    </row>
    <row r="60" spans="1:21" ht="20.100000000000001" customHeight="1" x14ac:dyDescent="0.25">
      <c r="A60" s="121">
        <v>54</v>
      </c>
      <c r="B60" s="186" t="str">
        <f>IF('Dépenses sur frais réels'!B60="","",'Dépenses sur frais réels'!B60)</f>
        <v/>
      </c>
      <c r="C60" s="186" t="str">
        <f>IF('Dépenses sur frais réels'!C60="","",'Dépenses sur frais réels'!C60)</f>
        <v/>
      </c>
      <c r="D60" s="186" t="str">
        <f>IF('Dépenses sur frais réels'!D60="","",'Dépenses sur frais réels'!D60)</f>
        <v/>
      </c>
      <c r="E60" s="186" t="str">
        <f>IF('Dépenses sur frais réels'!E60="","",'Dépenses sur frais réels'!E60)</f>
        <v/>
      </c>
      <c r="F60" s="186" t="str">
        <f>IF('Dépenses sur frais réels'!F60="","",'Dépenses sur frais réels'!F60)</f>
        <v/>
      </c>
      <c r="G60" s="186" t="str">
        <f>IF('Dépenses sur frais réels'!G60="","",'Dépenses sur frais réels'!G60)</f>
        <v/>
      </c>
      <c r="H60" s="346" t="str">
        <f>IF('Dépenses sur frais réels'!H60="","",'Dépenses sur frais réels'!H60)</f>
        <v/>
      </c>
      <c r="I60" s="346" t="str">
        <f>IF('Dépenses sur frais réels'!I60="","",'Dépenses sur frais réels'!I60)</f>
        <v/>
      </c>
      <c r="J60" s="347" t="str">
        <f>IF('Dépenses sur frais réels'!J60="","",'Dépenses sur frais réels'!J60)</f>
        <v/>
      </c>
      <c r="K60" s="101"/>
      <c r="L60" s="283" t="str">
        <f t="shared" si="2"/>
        <v/>
      </c>
      <c r="M60" s="283" t="str">
        <f t="shared" si="3"/>
        <v/>
      </c>
      <c r="N60" s="101"/>
      <c r="O60" s="182"/>
      <c r="P60" s="355"/>
      <c r="Q60" s="138" t="str">
        <f t="shared" si="0"/>
        <v/>
      </c>
      <c r="R60" s="184" t="str">
        <f t="shared" si="4"/>
        <v/>
      </c>
      <c r="S60" s="414" t="str">
        <f>IF(AND(OR(K60="KO",N60&lt;&gt;""),OR(K60="",L60="",M60="")),Listes!$A$68,IF(AND(N60="",K60&lt;&gt;""),Listes!$A$69,IF(AND(J60&lt;N60,P60=""),Listes!$A$70,IF(AND(M60&lt;L60,P60=""),Listes!$A$71,IF(AND(N60&lt;J60,O60=""),Listes!$A$72,IF(AND(T60="",OR(K60&lt;&gt;"",L60&lt;&gt;"",M60&lt;&gt;"")),Listes!$A$73,""))))))</f>
        <v/>
      </c>
      <c r="T60" s="277"/>
      <c r="U60" s="317">
        <f t="shared" si="1"/>
        <v>0</v>
      </c>
    </row>
    <row r="61" spans="1:21" ht="20.100000000000001" customHeight="1" x14ac:dyDescent="0.25">
      <c r="A61" s="121">
        <v>55</v>
      </c>
      <c r="B61" s="186" t="str">
        <f>IF('Dépenses sur frais réels'!B61="","",'Dépenses sur frais réels'!B61)</f>
        <v/>
      </c>
      <c r="C61" s="186" t="str">
        <f>IF('Dépenses sur frais réels'!C61="","",'Dépenses sur frais réels'!C61)</f>
        <v/>
      </c>
      <c r="D61" s="186" t="str">
        <f>IF('Dépenses sur frais réels'!D61="","",'Dépenses sur frais réels'!D61)</f>
        <v/>
      </c>
      <c r="E61" s="186" t="str">
        <f>IF('Dépenses sur frais réels'!E61="","",'Dépenses sur frais réels'!E61)</f>
        <v/>
      </c>
      <c r="F61" s="186" t="str">
        <f>IF('Dépenses sur frais réels'!F61="","",'Dépenses sur frais réels'!F61)</f>
        <v/>
      </c>
      <c r="G61" s="186" t="str">
        <f>IF('Dépenses sur frais réels'!G61="","",'Dépenses sur frais réels'!G61)</f>
        <v/>
      </c>
      <c r="H61" s="346" t="str">
        <f>IF('Dépenses sur frais réels'!H61="","",'Dépenses sur frais réels'!H61)</f>
        <v/>
      </c>
      <c r="I61" s="346" t="str">
        <f>IF('Dépenses sur frais réels'!I61="","",'Dépenses sur frais réels'!I61)</f>
        <v/>
      </c>
      <c r="J61" s="347" t="str">
        <f>IF('Dépenses sur frais réels'!J61="","",'Dépenses sur frais réels'!J61)</f>
        <v/>
      </c>
      <c r="K61" s="101"/>
      <c r="L61" s="283" t="str">
        <f t="shared" si="2"/>
        <v/>
      </c>
      <c r="M61" s="283" t="str">
        <f t="shared" si="3"/>
        <v/>
      </c>
      <c r="N61" s="101"/>
      <c r="O61" s="182"/>
      <c r="P61" s="355"/>
      <c r="Q61" s="138" t="str">
        <f t="shared" si="0"/>
        <v/>
      </c>
      <c r="R61" s="184" t="str">
        <f t="shared" si="4"/>
        <v/>
      </c>
      <c r="S61" s="414" t="str">
        <f>IF(AND(OR(K61="KO",N61&lt;&gt;""),OR(K61="",L61="",M61="")),Listes!$A$68,IF(AND(N61="",K61&lt;&gt;""),Listes!$A$69,IF(AND(J61&lt;N61,P61=""),Listes!$A$70,IF(AND(M61&lt;L61,P61=""),Listes!$A$71,IF(AND(N61&lt;J61,O61=""),Listes!$A$72,IF(AND(T61="",OR(K61&lt;&gt;"",L61&lt;&gt;"",M61&lt;&gt;"")),Listes!$A$73,""))))))</f>
        <v/>
      </c>
      <c r="T61" s="277"/>
      <c r="U61" s="317">
        <f t="shared" si="1"/>
        <v>0</v>
      </c>
    </row>
    <row r="62" spans="1:21" ht="20.100000000000001" customHeight="1" x14ac:dyDescent="0.25">
      <c r="A62" s="121">
        <v>56</v>
      </c>
      <c r="B62" s="186" t="str">
        <f>IF('Dépenses sur frais réels'!B62="","",'Dépenses sur frais réels'!B62)</f>
        <v/>
      </c>
      <c r="C62" s="186" t="str">
        <f>IF('Dépenses sur frais réels'!C62="","",'Dépenses sur frais réels'!C62)</f>
        <v/>
      </c>
      <c r="D62" s="186" t="str">
        <f>IF('Dépenses sur frais réels'!D62="","",'Dépenses sur frais réels'!D62)</f>
        <v/>
      </c>
      <c r="E62" s="186" t="str">
        <f>IF('Dépenses sur frais réels'!E62="","",'Dépenses sur frais réels'!E62)</f>
        <v/>
      </c>
      <c r="F62" s="186" t="str">
        <f>IF('Dépenses sur frais réels'!F62="","",'Dépenses sur frais réels'!F62)</f>
        <v/>
      </c>
      <c r="G62" s="186" t="str">
        <f>IF('Dépenses sur frais réels'!G62="","",'Dépenses sur frais réels'!G62)</f>
        <v/>
      </c>
      <c r="H62" s="346" t="str">
        <f>IF('Dépenses sur frais réels'!H62="","",'Dépenses sur frais réels'!H62)</f>
        <v/>
      </c>
      <c r="I62" s="346" t="str">
        <f>IF('Dépenses sur frais réels'!I62="","",'Dépenses sur frais réels'!I62)</f>
        <v/>
      </c>
      <c r="J62" s="347" t="str">
        <f>IF('Dépenses sur frais réels'!J62="","",'Dépenses sur frais réels'!J62)</f>
        <v/>
      </c>
      <c r="K62" s="101"/>
      <c r="L62" s="283" t="str">
        <f t="shared" si="2"/>
        <v/>
      </c>
      <c r="M62" s="283" t="str">
        <f t="shared" si="3"/>
        <v/>
      </c>
      <c r="N62" s="101"/>
      <c r="O62" s="182"/>
      <c r="P62" s="355"/>
      <c r="Q62" s="138" t="str">
        <f t="shared" si="0"/>
        <v/>
      </c>
      <c r="R62" s="184" t="str">
        <f t="shared" si="4"/>
        <v/>
      </c>
      <c r="S62" s="414" t="str">
        <f>IF(AND(OR(K62="KO",N62&lt;&gt;""),OR(K62="",L62="",M62="")),Listes!$A$68,IF(AND(N62="",K62&lt;&gt;""),Listes!$A$69,IF(AND(J62&lt;N62,P62=""),Listes!$A$70,IF(AND(M62&lt;L62,P62=""),Listes!$A$71,IF(AND(N62&lt;J62,O62=""),Listes!$A$72,IF(AND(T62="",OR(K62&lt;&gt;"",L62&lt;&gt;"",M62&lt;&gt;"")),Listes!$A$73,""))))))</f>
        <v/>
      </c>
      <c r="T62" s="277"/>
      <c r="U62" s="317">
        <f t="shared" si="1"/>
        <v>0</v>
      </c>
    </row>
    <row r="63" spans="1:21" ht="20.100000000000001" customHeight="1" x14ac:dyDescent="0.25">
      <c r="A63" s="121">
        <v>57</v>
      </c>
      <c r="B63" s="186" t="str">
        <f>IF('Dépenses sur frais réels'!B63="","",'Dépenses sur frais réels'!B63)</f>
        <v/>
      </c>
      <c r="C63" s="186" t="str">
        <f>IF('Dépenses sur frais réels'!C63="","",'Dépenses sur frais réels'!C63)</f>
        <v/>
      </c>
      <c r="D63" s="186" t="str">
        <f>IF('Dépenses sur frais réels'!D63="","",'Dépenses sur frais réels'!D63)</f>
        <v/>
      </c>
      <c r="E63" s="186" t="str">
        <f>IF('Dépenses sur frais réels'!E63="","",'Dépenses sur frais réels'!E63)</f>
        <v/>
      </c>
      <c r="F63" s="186" t="str">
        <f>IF('Dépenses sur frais réels'!F63="","",'Dépenses sur frais réels'!F63)</f>
        <v/>
      </c>
      <c r="G63" s="186" t="str">
        <f>IF('Dépenses sur frais réels'!G63="","",'Dépenses sur frais réels'!G63)</f>
        <v/>
      </c>
      <c r="H63" s="346" t="str">
        <f>IF('Dépenses sur frais réels'!H63="","",'Dépenses sur frais réels'!H63)</f>
        <v/>
      </c>
      <c r="I63" s="346" t="str">
        <f>IF('Dépenses sur frais réels'!I63="","",'Dépenses sur frais réels'!I63)</f>
        <v/>
      </c>
      <c r="J63" s="347" t="str">
        <f>IF('Dépenses sur frais réels'!J63="","",'Dépenses sur frais réels'!J63)</f>
        <v/>
      </c>
      <c r="K63" s="101"/>
      <c r="L63" s="283" t="str">
        <f t="shared" si="2"/>
        <v/>
      </c>
      <c r="M63" s="283" t="str">
        <f t="shared" si="3"/>
        <v/>
      </c>
      <c r="N63" s="101"/>
      <c r="O63" s="182"/>
      <c r="P63" s="355"/>
      <c r="Q63" s="138" t="str">
        <f t="shared" si="0"/>
        <v/>
      </c>
      <c r="R63" s="184" t="str">
        <f t="shared" si="4"/>
        <v/>
      </c>
      <c r="S63" s="414" t="str">
        <f>IF(AND(OR(K63="KO",N63&lt;&gt;""),OR(K63="",L63="",M63="")),Listes!$A$68,IF(AND(N63="",K63&lt;&gt;""),Listes!$A$69,IF(AND(J63&lt;N63,P63=""),Listes!$A$70,IF(AND(M63&lt;L63,P63=""),Listes!$A$71,IF(AND(N63&lt;J63,O63=""),Listes!$A$72,IF(AND(T63="",OR(K63&lt;&gt;"",L63&lt;&gt;"",M63&lt;&gt;"")),Listes!$A$73,""))))))</f>
        <v/>
      </c>
      <c r="T63" s="277"/>
      <c r="U63" s="317">
        <f t="shared" si="1"/>
        <v>0</v>
      </c>
    </row>
    <row r="64" spans="1:21" ht="20.100000000000001" customHeight="1" x14ac:dyDescent="0.25">
      <c r="A64" s="121">
        <v>58</v>
      </c>
      <c r="B64" s="186" t="str">
        <f>IF('Dépenses sur frais réels'!B64="","",'Dépenses sur frais réels'!B64)</f>
        <v/>
      </c>
      <c r="C64" s="186" t="str">
        <f>IF('Dépenses sur frais réels'!C64="","",'Dépenses sur frais réels'!C64)</f>
        <v/>
      </c>
      <c r="D64" s="186" t="str">
        <f>IF('Dépenses sur frais réels'!D64="","",'Dépenses sur frais réels'!D64)</f>
        <v/>
      </c>
      <c r="E64" s="186" t="str">
        <f>IF('Dépenses sur frais réels'!E64="","",'Dépenses sur frais réels'!E64)</f>
        <v/>
      </c>
      <c r="F64" s="186" t="str">
        <f>IF('Dépenses sur frais réels'!F64="","",'Dépenses sur frais réels'!F64)</f>
        <v/>
      </c>
      <c r="G64" s="186" t="str">
        <f>IF('Dépenses sur frais réels'!G64="","",'Dépenses sur frais réels'!G64)</f>
        <v/>
      </c>
      <c r="H64" s="346" t="str">
        <f>IF('Dépenses sur frais réels'!H64="","",'Dépenses sur frais réels'!H64)</f>
        <v/>
      </c>
      <c r="I64" s="346" t="str">
        <f>IF('Dépenses sur frais réels'!I64="","",'Dépenses sur frais réels'!I64)</f>
        <v/>
      </c>
      <c r="J64" s="347" t="str">
        <f>IF('Dépenses sur frais réels'!J64="","",'Dépenses sur frais réels'!J64)</f>
        <v/>
      </c>
      <c r="K64" s="101"/>
      <c r="L64" s="283" t="str">
        <f t="shared" si="2"/>
        <v/>
      </c>
      <c r="M64" s="283" t="str">
        <f t="shared" si="3"/>
        <v/>
      </c>
      <c r="N64" s="101"/>
      <c r="O64" s="182"/>
      <c r="P64" s="355"/>
      <c r="Q64" s="138" t="str">
        <f t="shared" si="0"/>
        <v/>
      </c>
      <c r="R64" s="184" t="str">
        <f t="shared" si="4"/>
        <v/>
      </c>
      <c r="S64" s="414" t="str">
        <f>IF(AND(OR(K64="KO",N64&lt;&gt;""),OR(K64="",L64="",M64="")),Listes!$A$68,IF(AND(N64="",K64&lt;&gt;""),Listes!$A$69,IF(AND(J64&lt;N64,P64=""),Listes!$A$70,IF(AND(M64&lt;L64,P64=""),Listes!$A$71,IF(AND(N64&lt;J64,O64=""),Listes!$A$72,IF(AND(T64="",OR(K64&lt;&gt;"",L64&lt;&gt;"",M64&lt;&gt;"")),Listes!$A$73,""))))))</f>
        <v/>
      </c>
      <c r="T64" s="277"/>
      <c r="U64" s="317">
        <f t="shared" si="1"/>
        <v>0</v>
      </c>
    </row>
    <row r="65" spans="1:21" ht="20.100000000000001" customHeight="1" x14ac:dyDescent="0.25">
      <c r="A65" s="121">
        <v>59</v>
      </c>
      <c r="B65" s="186" t="str">
        <f>IF('Dépenses sur frais réels'!B65="","",'Dépenses sur frais réels'!B65)</f>
        <v/>
      </c>
      <c r="C65" s="186" t="str">
        <f>IF('Dépenses sur frais réels'!C65="","",'Dépenses sur frais réels'!C65)</f>
        <v/>
      </c>
      <c r="D65" s="186" t="str">
        <f>IF('Dépenses sur frais réels'!D65="","",'Dépenses sur frais réels'!D65)</f>
        <v/>
      </c>
      <c r="E65" s="186" t="str">
        <f>IF('Dépenses sur frais réels'!E65="","",'Dépenses sur frais réels'!E65)</f>
        <v/>
      </c>
      <c r="F65" s="186" t="str">
        <f>IF('Dépenses sur frais réels'!F65="","",'Dépenses sur frais réels'!F65)</f>
        <v/>
      </c>
      <c r="G65" s="186" t="str">
        <f>IF('Dépenses sur frais réels'!G65="","",'Dépenses sur frais réels'!G65)</f>
        <v/>
      </c>
      <c r="H65" s="346" t="str">
        <f>IF('Dépenses sur frais réels'!H65="","",'Dépenses sur frais réels'!H65)</f>
        <v/>
      </c>
      <c r="I65" s="346" t="str">
        <f>IF('Dépenses sur frais réels'!I65="","",'Dépenses sur frais réels'!I65)</f>
        <v/>
      </c>
      <c r="J65" s="347" t="str">
        <f>IF('Dépenses sur frais réels'!J65="","",'Dépenses sur frais réels'!J65)</f>
        <v/>
      </c>
      <c r="K65" s="101"/>
      <c r="L65" s="283" t="str">
        <f t="shared" si="2"/>
        <v/>
      </c>
      <c r="M65" s="283" t="str">
        <f t="shared" si="3"/>
        <v/>
      </c>
      <c r="N65" s="101"/>
      <c r="O65" s="182"/>
      <c r="P65" s="355"/>
      <c r="Q65" s="138" t="str">
        <f t="shared" si="0"/>
        <v/>
      </c>
      <c r="R65" s="184" t="str">
        <f t="shared" si="4"/>
        <v/>
      </c>
      <c r="S65" s="414" t="str">
        <f>IF(AND(OR(K65="KO",N65&lt;&gt;""),OR(K65="",L65="",M65="")),Listes!$A$68,IF(AND(N65="",K65&lt;&gt;""),Listes!$A$69,IF(AND(J65&lt;N65,P65=""),Listes!$A$70,IF(AND(M65&lt;L65,P65=""),Listes!$A$71,IF(AND(N65&lt;J65,O65=""),Listes!$A$72,IF(AND(T65="",OR(K65&lt;&gt;"",L65&lt;&gt;"",M65&lt;&gt;"")),Listes!$A$73,""))))))</f>
        <v/>
      </c>
      <c r="T65" s="277"/>
      <c r="U65" s="317">
        <f t="shared" si="1"/>
        <v>0</v>
      </c>
    </row>
    <row r="66" spans="1:21" ht="20.100000000000001" customHeight="1" x14ac:dyDescent="0.25">
      <c r="A66" s="121">
        <v>60</v>
      </c>
      <c r="B66" s="186" t="str">
        <f>IF('Dépenses sur frais réels'!B66="","",'Dépenses sur frais réels'!B66)</f>
        <v/>
      </c>
      <c r="C66" s="186" t="str">
        <f>IF('Dépenses sur frais réels'!C66="","",'Dépenses sur frais réels'!C66)</f>
        <v/>
      </c>
      <c r="D66" s="186" t="str">
        <f>IF('Dépenses sur frais réels'!D66="","",'Dépenses sur frais réels'!D66)</f>
        <v/>
      </c>
      <c r="E66" s="186" t="str">
        <f>IF('Dépenses sur frais réels'!E66="","",'Dépenses sur frais réels'!E66)</f>
        <v/>
      </c>
      <c r="F66" s="186" t="str">
        <f>IF('Dépenses sur frais réels'!F66="","",'Dépenses sur frais réels'!F66)</f>
        <v/>
      </c>
      <c r="G66" s="186" t="str">
        <f>IF('Dépenses sur frais réels'!G66="","",'Dépenses sur frais réels'!G66)</f>
        <v/>
      </c>
      <c r="H66" s="346" t="str">
        <f>IF('Dépenses sur frais réels'!H66="","",'Dépenses sur frais réels'!H66)</f>
        <v/>
      </c>
      <c r="I66" s="346" t="str">
        <f>IF('Dépenses sur frais réels'!I66="","",'Dépenses sur frais réels'!I66)</f>
        <v/>
      </c>
      <c r="J66" s="347" t="str">
        <f>IF('Dépenses sur frais réels'!J66="","",'Dépenses sur frais réels'!J66)</f>
        <v/>
      </c>
      <c r="K66" s="101"/>
      <c r="L66" s="283" t="str">
        <f t="shared" si="2"/>
        <v/>
      </c>
      <c r="M66" s="283" t="str">
        <f t="shared" si="3"/>
        <v/>
      </c>
      <c r="N66" s="101"/>
      <c r="O66" s="182"/>
      <c r="P66" s="355"/>
      <c r="Q66" s="138" t="str">
        <f t="shared" si="0"/>
        <v/>
      </c>
      <c r="R66" s="184" t="str">
        <f t="shared" si="4"/>
        <v/>
      </c>
      <c r="S66" s="414" t="str">
        <f>IF(AND(OR(K66="KO",N66&lt;&gt;""),OR(K66="",L66="",M66="")),Listes!$A$68,IF(AND(N66="",K66&lt;&gt;""),Listes!$A$69,IF(AND(J66&lt;N66,P66=""),Listes!$A$70,IF(AND(M66&lt;L66,P66=""),Listes!$A$71,IF(AND(N66&lt;J66,O66=""),Listes!$A$72,IF(AND(T66="",OR(K66&lt;&gt;"",L66&lt;&gt;"",M66&lt;&gt;"")),Listes!$A$73,""))))))</f>
        <v/>
      </c>
      <c r="T66" s="277"/>
      <c r="U66" s="317">
        <f t="shared" si="1"/>
        <v>0</v>
      </c>
    </row>
    <row r="67" spans="1:21" ht="20.100000000000001" customHeight="1" x14ac:dyDescent="0.25">
      <c r="A67" s="121">
        <v>61</v>
      </c>
      <c r="B67" s="186" t="str">
        <f>IF('Dépenses sur frais réels'!B67="","",'Dépenses sur frais réels'!B67)</f>
        <v/>
      </c>
      <c r="C67" s="186" t="str">
        <f>IF('Dépenses sur frais réels'!C67="","",'Dépenses sur frais réels'!C67)</f>
        <v/>
      </c>
      <c r="D67" s="186" t="str">
        <f>IF('Dépenses sur frais réels'!D67="","",'Dépenses sur frais réels'!D67)</f>
        <v/>
      </c>
      <c r="E67" s="186" t="str">
        <f>IF('Dépenses sur frais réels'!E67="","",'Dépenses sur frais réels'!E67)</f>
        <v/>
      </c>
      <c r="F67" s="186" t="str">
        <f>IF('Dépenses sur frais réels'!F67="","",'Dépenses sur frais réels'!F67)</f>
        <v/>
      </c>
      <c r="G67" s="186" t="str">
        <f>IF('Dépenses sur frais réels'!G67="","",'Dépenses sur frais réels'!G67)</f>
        <v/>
      </c>
      <c r="H67" s="346" t="str">
        <f>IF('Dépenses sur frais réels'!H67="","",'Dépenses sur frais réels'!H67)</f>
        <v/>
      </c>
      <c r="I67" s="346" t="str">
        <f>IF('Dépenses sur frais réels'!I67="","",'Dépenses sur frais réels'!I67)</f>
        <v/>
      </c>
      <c r="J67" s="347" t="str">
        <f>IF('Dépenses sur frais réels'!J67="","",'Dépenses sur frais réels'!J67)</f>
        <v/>
      </c>
      <c r="K67" s="101"/>
      <c r="L67" s="283" t="str">
        <f t="shared" si="2"/>
        <v/>
      </c>
      <c r="M67" s="283" t="str">
        <f t="shared" si="3"/>
        <v/>
      </c>
      <c r="N67" s="101"/>
      <c r="O67" s="182"/>
      <c r="P67" s="355"/>
      <c r="Q67" s="138" t="str">
        <f t="shared" si="0"/>
        <v/>
      </c>
      <c r="R67" s="184" t="str">
        <f t="shared" si="4"/>
        <v/>
      </c>
      <c r="S67" s="414" t="str">
        <f>IF(AND(OR(K67="KO",N67&lt;&gt;""),OR(K67="",L67="",M67="")),Listes!$A$68,IF(AND(N67="",K67&lt;&gt;""),Listes!$A$69,IF(AND(J67&lt;N67,P67=""),Listes!$A$70,IF(AND(M67&lt;L67,P67=""),Listes!$A$71,IF(AND(N67&lt;J67,O67=""),Listes!$A$72,IF(AND(T67="",OR(K67&lt;&gt;"",L67&lt;&gt;"",M67&lt;&gt;"")),Listes!$A$73,""))))))</f>
        <v/>
      </c>
      <c r="T67" s="277"/>
      <c r="U67" s="317">
        <f t="shared" si="1"/>
        <v>0</v>
      </c>
    </row>
    <row r="68" spans="1:21" ht="20.100000000000001" customHeight="1" x14ac:dyDescent="0.25">
      <c r="A68" s="121">
        <v>62</v>
      </c>
      <c r="B68" s="186" t="str">
        <f>IF('Dépenses sur frais réels'!B68="","",'Dépenses sur frais réels'!B68)</f>
        <v/>
      </c>
      <c r="C68" s="186" t="str">
        <f>IF('Dépenses sur frais réels'!C68="","",'Dépenses sur frais réels'!C68)</f>
        <v/>
      </c>
      <c r="D68" s="186" t="str">
        <f>IF('Dépenses sur frais réels'!D68="","",'Dépenses sur frais réels'!D68)</f>
        <v/>
      </c>
      <c r="E68" s="186" t="str">
        <f>IF('Dépenses sur frais réels'!E68="","",'Dépenses sur frais réels'!E68)</f>
        <v/>
      </c>
      <c r="F68" s="186" t="str">
        <f>IF('Dépenses sur frais réels'!F68="","",'Dépenses sur frais réels'!F68)</f>
        <v/>
      </c>
      <c r="G68" s="186" t="str">
        <f>IF('Dépenses sur frais réels'!G68="","",'Dépenses sur frais réels'!G68)</f>
        <v/>
      </c>
      <c r="H68" s="346" t="str">
        <f>IF('Dépenses sur frais réels'!H68="","",'Dépenses sur frais réels'!H68)</f>
        <v/>
      </c>
      <c r="I68" s="346" t="str">
        <f>IF('Dépenses sur frais réels'!I68="","",'Dépenses sur frais réels'!I68)</f>
        <v/>
      </c>
      <c r="J68" s="347" t="str">
        <f>IF('Dépenses sur frais réels'!J68="","",'Dépenses sur frais réels'!J68)</f>
        <v/>
      </c>
      <c r="K68" s="101"/>
      <c r="L68" s="283" t="str">
        <f t="shared" si="2"/>
        <v/>
      </c>
      <c r="M68" s="283" t="str">
        <f t="shared" si="3"/>
        <v/>
      </c>
      <c r="N68" s="101"/>
      <c r="O68" s="182"/>
      <c r="P68" s="355"/>
      <c r="Q68" s="138" t="str">
        <f t="shared" si="0"/>
        <v/>
      </c>
      <c r="R68" s="184" t="str">
        <f t="shared" si="4"/>
        <v/>
      </c>
      <c r="S68" s="414" t="str">
        <f>IF(AND(OR(K68="KO",N68&lt;&gt;""),OR(K68="",L68="",M68="")),Listes!$A$68,IF(AND(N68="",K68&lt;&gt;""),Listes!$A$69,IF(AND(J68&lt;N68,P68=""),Listes!$A$70,IF(AND(M68&lt;L68,P68=""),Listes!$A$71,IF(AND(N68&lt;J68,O68=""),Listes!$A$72,IF(AND(T68="",OR(K68&lt;&gt;"",L68&lt;&gt;"",M68&lt;&gt;"")),Listes!$A$73,""))))))</f>
        <v/>
      </c>
      <c r="T68" s="277"/>
      <c r="U68" s="317">
        <f t="shared" si="1"/>
        <v>0</v>
      </c>
    </row>
    <row r="69" spans="1:21" ht="20.100000000000001" customHeight="1" x14ac:dyDescent="0.25">
      <c r="A69" s="121">
        <v>63</v>
      </c>
      <c r="B69" s="186" t="str">
        <f>IF('Dépenses sur frais réels'!B69="","",'Dépenses sur frais réels'!B69)</f>
        <v/>
      </c>
      <c r="C69" s="186" t="str">
        <f>IF('Dépenses sur frais réels'!C69="","",'Dépenses sur frais réels'!C69)</f>
        <v/>
      </c>
      <c r="D69" s="186" t="str">
        <f>IF('Dépenses sur frais réels'!D69="","",'Dépenses sur frais réels'!D69)</f>
        <v/>
      </c>
      <c r="E69" s="186" t="str">
        <f>IF('Dépenses sur frais réels'!E69="","",'Dépenses sur frais réels'!E69)</f>
        <v/>
      </c>
      <c r="F69" s="186" t="str">
        <f>IF('Dépenses sur frais réels'!F69="","",'Dépenses sur frais réels'!F69)</f>
        <v/>
      </c>
      <c r="G69" s="186" t="str">
        <f>IF('Dépenses sur frais réels'!G69="","",'Dépenses sur frais réels'!G69)</f>
        <v/>
      </c>
      <c r="H69" s="346" t="str">
        <f>IF('Dépenses sur frais réels'!H69="","",'Dépenses sur frais réels'!H69)</f>
        <v/>
      </c>
      <c r="I69" s="346" t="str">
        <f>IF('Dépenses sur frais réels'!I69="","",'Dépenses sur frais réels'!I69)</f>
        <v/>
      </c>
      <c r="J69" s="347" t="str">
        <f>IF('Dépenses sur frais réels'!J69="","",'Dépenses sur frais réels'!J69)</f>
        <v/>
      </c>
      <c r="K69" s="101"/>
      <c r="L69" s="283" t="str">
        <f t="shared" si="2"/>
        <v/>
      </c>
      <c r="M69" s="283" t="str">
        <f t="shared" si="3"/>
        <v/>
      </c>
      <c r="N69" s="101"/>
      <c r="O69" s="182"/>
      <c r="P69" s="355"/>
      <c r="Q69" s="138" t="str">
        <f t="shared" si="0"/>
        <v/>
      </c>
      <c r="R69" s="184" t="str">
        <f t="shared" si="4"/>
        <v/>
      </c>
      <c r="S69" s="414" t="str">
        <f>IF(AND(OR(K69="KO",N69&lt;&gt;""),OR(K69="",L69="",M69="")),Listes!$A$68,IF(AND(N69="",K69&lt;&gt;""),Listes!$A$69,IF(AND(J69&lt;N69,P69=""),Listes!$A$70,IF(AND(M69&lt;L69,P69=""),Listes!$A$71,IF(AND(N69&lt;J69,O69=""),Listes!$A$72,IF(AND(T69="",OR(K69&lt;&gt;"",L69&lt;&gt;"",M69&lt;&gt;"")),Listes!$A$73,""))))))</f>
        <v/>
      </c>
      <c r="T69" s="277"/>
      <c r="U69" s="317">
        <f t="shared" si="1"/>
        <v>0</v>
      </c>
    </row>
    <row r="70" spans="1:21" ht="20.100000000000001" customHeight="1" x14ac:dyDescent="0.25">
      <c r="A70" s="121">
        <v>64</v>
      </c>
      <c r="B70" s="186" t="str">
        <f>IF('Dépenses sur frais réels'!B70="","",'Dépenses sur frais réels'!B70)</f>
        <v/>
      </c>
      <c r="C70" s="186" t="str">
        <f>IF('Dépenses sur frais réels'!C70="","",'Dépenses sur frais réels'!C70)</f>
        <v/>
      </c>
      <c r="D70" s="186" t="str">
        <f>IF('Dépenses sur frais réels'!D70="","",'Dépenses sur frais réels'!D70)</f>
        <v/>
      </c>
      <c r="E70" s="186" t="str">
        <f>IF('Dépenses sur frais réels'!E70="","",'Dépenses sur frais réels'!E70)</f>
        <v/>
      </c>
      <c r="F70" s="186" t="str">
        <f>IF('Dépenses sur frais réels'!F70="","",'Dépenses sur frais réels'!F70)</f>
        <v/>
      </c>
      <c r="G70" s="186" t="str">
        <f>IF('Dépenses sur frais réels'!G70="","",'Dépenses sur frais réels'!G70)</f>
        <v/>
      </c>
      <c r="H70" s="346" t="str">
        <f>IF('Dépenses sur frais réels'!H70="","",'Dépenses sur frais réels'!H70)</f>
        <v/>
      </c>
      <c r="I70" s="346" t="str">
        <f>IF('Dépenses sur frais réels'!I70="","",'Dépenses sur frais réels'!I70)</f>
        <v/>
      </c>
      <c r="J70" s="347" t="str">
        <f>IF('Dépenses sur frais réels'!J70="","",'Dépenses sur frais réels'!J70)</f>
        <v/>
      </c>
      <c r="K70" s="101"/>
      <c r="L70" s="283" t="str">
        <f t="shared" si="2"/>
        <v/>
      </c>
      <c r="M70" s="283" t="str">
        <f t="shared" si="3"/>
        <v/>
      </c>
      <c r="N70" s="101"/>
      <c r="O70" s="182"/>
      <c r="P70" s="355"/>
      <c r="Q70" s="138" t="str">
        <f t="shared" si="0"/>
        <v/>
      </c>
      <c r="R70" s="184" t="str">
        <f t="shared" si="4"/>
        <v/>
      </c>
      <c r="S70" s="414" t="str">
        <f>IF(AND(OR(K70="KO",N70&lt;&gt;""),OR(K70="",L70="",M70="")),Listes!$A$68,IF(AND(N70="",K70&lt;&gt;""),Listes!$A$69,IF(AND(J70&lt;N70,P70=""),Listes!$A$70,IF(AND(M70&lt;L70,P70=""),Listes!$A$71,IF(AND(N70&lt;J70,O70=""),Listes!$A$72,IF(AND(T70="",OR(K70&lt;&gt;"",L70&lt;&gt;"",M70&lt;&gt;"")),Listes!$A$73,""))))))</f>
        <v/>
      </c>
      <c r="T70" s="277"/>
      <c r="U70" s="317">
        <f t="shared" si="1"/>
        <v>0</v>
      </c>
    </row>
    <row r="71" spans="1:21" ht="20.100000000000001" customHeight="1" x14ac:dyDescent="0.25">
      <c r="A71" s="121">
        <v>65</v>
      </c>
      <c r="B71" s="186" t="str">
        <f>IF('Dépenses sur frais réels'!B71="","",'Dépenses sur frais réels'!B71)</f>
        <v/>
      </c>
      <c r="C71" s="186" t="str">
        <f>IF('Dépenses sur frais réels'!C71="","",'Dépenses sur frais réels'!C71)</f>
        <v/>
      </c>
      <c r="D71" s="186" t="str">
        <f>IF('Dépenses sur frais réels'!D71="","",'Dépenses sur frais réels'!D71)</f>
        <v/>
      </c>
      <c r="E71" s="186" t="str">
        <f>IF('Dépenses sur frais réels'!E71="","",'Dépenses sur frais réels'!E71)</f>
        <v/>
      </c>
      <c r="F71" s="186" t="str">
        <f>IF('Dépenses sur frais réels'!F71="","",'Dépenses sur frais réels'!F71)</f>
        <v/>
      </c>
      <c r="G71" s="186" t="str">
        <f>IF('Dépenses sur frais réels'!G71="","",'Dépenses sur frais réels'!G71)</f>
        <v/>
      </c>
      <c r="H71" s="346" t="str">
        <f>IF('Dépenses sur frais réels'!H71="","",'Dépenses sur frais réels'!H71)</f>
        <v/>
      </c>
      <c r="I71" s="346" t="str">
        <f>IF('Dépenses sur frais réels'!I71="","",'Dépenses sur frais réels'!I71)</f>
        <v/>
      </c>
      <c r="J71" s="347" t="str">
        <f>IF('Dépenses sur frais réels'!J71="","",'Dépenses sur frais réels'!J71)</f>
        <v/>
      </c>
      <c r="K71" s="101"/>
      <c r="L71" s="283" t="str">
        <f t="shared" si="2"/>
        <v/>
      </c>
      <c r="M71" s="283" t="str">
        <f t="shared" si="3"/>
        <v/>
      </c>
      <c r="N71" s="101"/>
      <c r="O71" s="182"/>
      <c r="P71" s="355"/>
      <c r="Q71" s="138" t="str">
        <f t="shared" ref="Q71:Q134" si="5">IF(G71="Aller - Retour Mayotte - Hexagone",IF(1900=0,"",1900),IF(G71="Aller - Retour Mayotte - La Réunion",IF(700=0,"",700),IF(G71="Aller - Retour Mayotte - Caraïbes",IF(2200=0,"",2200),IF(E71="Billets de train",IF(N71=0,"",""),IF(E71="","")))))</f>
        <v/>
      </c>
      <c r="R71" s="184" t="str">
        <f t="shared" si="4"/>
        <v/>
      </c>
      <c r="S71" s="414" t="str">
        <f>IF(AND(OR(K71="KO",N71&lt;&gt;""),OR(K71="",L71="",M71="")),Listes!$A$68,IF(AND(N71="",K71&lt;&gt;""),Listes!$A$69,IF(AND(J71&lt;N71,P71=""),Listes!$A$70,IF(AND(M71&lt;L71,P71=""),Listes!$A$71,IF(AND(N71&lt;J71,O71=""),Listes!$A$72,IF(AND(T71="",OR(K71&lt;&gt;"",L71&lt;&gt;"",M71&lt;&gt;"")),Listes!$A$73,""))))))</f>
        <v/>
      </c>
      <c r="T71" s="277"/>
      <c r="U71" s="317">
        <f t="shared" ref="U71:U134" si="6">IF(AND(B71&lt;&gt;"",T71&lt;&gt;"Oui"),1,0)</f>
        <v>0</v>
      </c>
    </row>
    <row r="72" spans="1:21" ht="20.100000000000001" customHeight="1" x14ac:dyDescent="0.25">
      <c r="A72" s="121">
        <v>66</v>
      </c>
      <c r="B72" s="186" t="str">
        <f>IF('Dépenses sur frais réels'!B72="","",'Dépenses sur frais réels'!B72)</f>
        <v/>
      </c>
      <c r="C72" s="186" t="str">
        <f>IF('Dépenses sur frais réels'!C72="","",'Dépenses sur frais réels'!C72)</f>
        <v/>
      </c>
      <c r="D72" s="186" t="str">
        <f>IF('Dépenses sur frais réels'!D72="","",'Dépenses sur frais réels'!D72)</f>
        <v/>
      </c>
      <c r="E72" s="186" t="str">
        <f>IF('Dépenses sur frais réels'!E72="","",'Dépenses sur frais réels'!E72)</f>
        <v/>
      </c>
      <c r="F72" s="186" t="str">
        <f>IF('Dépenses sur frais réels'!F72="","",'Dépenses sur frais réels'!F72)</f>
        <v/>
      </c>
      <c r="G72" s="186" t="str">
        <f>IF('Dépenses sur frais réels'!G72="","",'Dépenses sur frais réels'!G72)</f>
        <v/>
      </c>
      <c r="H72" s="346" t="str">
        <f>IF('Dépenses sur frais réels'!H72="","",'Dépenses sur frais réels'!H72)</f>
        <v/>
      </c>
      <c r="I72" s="346" t="str">
        <f>IF('Dépenses sur frais réels'!I72="","",'Dépenses sur frais réels'!I72)</f>
        <v/>
      </c>
      <c r="J72" s="347" t="str">
        <f>IF('Dépenses sur frais réels'!J72="","",'Dépenses sur frais réels'!J72)</f>
        <v/>
      </c>
      <c r="K72" s="101"/>
      <c r="L72" s="283" t="str">
        <f t="shared" ref="L72:L135" si="7">IF(K72="","",IF(K72="KO","",H72))</f>
        <v/>
      </c>
      <c r="M72" s="283" t="str">
        <f t="shared" ref="M72:M135" si="8">IF(K72="","",IF(K72="KO","",I72))</f>
        <v/>
      </c>
      <c r="N72" s="101"/>
      <c r="O72" s="182"/>
      <c r="P72" s="355"/>
      <c r="Q72" s="138" t="str">
        <f t="shared" si="5"/>
        <v/>
      </c>
      <c r="R72" s="184" t="str">
        <f t="shared" ref="R72:R135" si="9">IF(N72="", "", MIN(N72,Q72))</f>
        <v/>
      </c>
      <c r="S72" s="414" t="str">
        <f>IF(AND(OR(K72="KO",N72&lt;&gt;""),OR(K72="",L72="",M72="")),Listes!$A$68,IF(AND(N72="",K72&lt;&gt;""),Listes!$A$69,IF(AND(J72&lt;N72,P72=""),Listes!$A$70,IF(AND(M72&lt;L72,P72=""),Listes!$A$71,IF(AND(N72&lt;J72,O72=""),Listes!$A$72,IF(AND(T72="",OR(K72&lt;&gt;"",L72&lt;&gt;"",M72&lt;&gt;"")),Listes!$A$73,""))))))</f>
        <v/>
      </c>
      <c r="T72" s="277"/>
      <c r="U72" s="317">
        <f t="shared" si="6"/>
        <v>0</v>
      </c>
    </row>
    <row r="73" spans="1:21" ht="20.100000000000001" customHeight="1" x14ac:dyDescent="0.25">
      <c r="A73" s="121">
        <v>67</v>
      </c>
      <c r="B73" s="186" t="str">
        <f>IF('Dépenses sur frais réels'!B73="","",'Dépenses sur frais réels'!B73)</f>
        <v/>
      </c>
      <c r="C73" s="186" t="str">
        <f>IF('Dépenses sur frais réels'!C73="","",'Dépenses sur frais réels'!C73)</f>
        <v/>
      </c>
      <c r="D73" s="186" t="str">
        <f>IF('Dépenses sur frais réels'!D73="","",'Dépenses sur frais réels'!D73)</f>
        <v/>
      </c>
      <c r="E73" s="186" t="str">
        <f>IF('Dépenses sur frais réels'!E73="","",'Dépenses sur frais réels'!E73)</f>
        <v/>
      </c>
      <c r="F73" s="186" t="str">
        <f>IF('Dépenses sur frais réels'!F73="","",'Dépenses sur frais réels'!F73)</f>
        <v/>
      </c>
      <c r="G73" s="186" t="str">
        <f>IF('Dépenses sur frais réels'!G73="","",'Dépenses sur frais réels'!G73)</f>
        <v/>
      </c>
      <c r="H73" s="346" t="str">
        <f>IF('Dépenses sur frais réels'!H73="","",'Dépenses sur frais réels'!H73)</f>
        <v/>
      </c>
      <c r="I73" s="346" t="str">
        <f>IF('Dépenses sur frais réels'!I73="","",'Dépenses sur frais réels'!I73)</f>
        <v/>
      </c>
      <c r="J73" s="347" t="str">
        <f>IF('Dépenses sur frais réels'!J73="","",'Dépenses sur frais réels'!J73)</f>
        <v/>
      </c>
      <c r="K73" s="101"/>
      <c r="L73" s="283" t="str">
        <f t="shared" si="7"/>
        <v/>
      </c>
      <c r="M73" s="283" t="str">
        <f t="shared" si="8"/>
        <v/>
      </c>
      <c r="N73" s="101"/>
      <c r="O73" s="182"/>
      <c r="P73" s="355"/>
      <c r="Q73" s="138" t="str">
        <f t="shared" si="5"/>
        <v/>
      </c>
      <c r="R73" s="184" t="str">
        <f t="shared" si="9"/>
        <v/>
      </c>
      <c r="S73" s="414" t="str">
        <f>IF(AND(OR(K73="KO",N73&lt;&gt;""),OR(K73="",L73="",M73="")),Listes!$A$68,IF(AND(N73="",K73&lt;&gt;""),Listes!$A$69,IF(AND(J73&lt;N73,P73=""),Listes!$A$70,IF(AND(M73&lt;L73,P73=""),Listes!$A$71,IF(AND(N73&lt;J73,O73=""),Listes!$A$72,IF(AND(T73="",OR(K73&lt;&gt;"",L73&lt;&gt;"",M73&lt;&gt;"")),Listes!$A$73,""))))))</f>
        <v/>
      </c>
      <c r="T73" s="277"/>
      <c r="U73" s="317">
        <f t="shared" si="6"/>
        <v>0</v>
      </c>
    </row>
    <row r="74" spans="1:21" ht="20.100000000000001" customHeight="1" x14ac:dyDescent="0.25">
      <c r="A74" s="121">
        <v>68</v>
      </c>
      <c r="B74" s="186" t="str">
        <f>IF('Dépenses sur frais réels'!B74="","",'Dépenses sur frais réels'!B74)</f>
        <v/>
      </c>
      <c r="C74" s="186" t="str">
        <f>IF('Dépenses sur frais réels'!C74="","",'Dépenses sur frais réels'!C74)</f>
        <v/>
      </c>
      <c r="D74" s="186" t="str">
        <f>IF('Dépenses sur frais réels'!D74="","",'Dépenses sur frais réels'!D74)</f>
        <v/>
      </c>
      <c r="E74" s="186" t="str">
        <f>IF('Dépenses sur frais réels'!E74="","",'Dépenses sur frais réels'!E74)</f>
        <v/>
      </c>
      <c r="F74" s="186" t="str">
        <f>IF('Dépenses sur frais réels'!F74="","",'Dépenses sur frais réels'!F74)</f>
        <v/>
      </c>
      <c r="G74" s="186" t="str">
        <f>IF('Dépenses sur frais réels'!G74="","",'Dépenses sur frais réels'!G74)</f>
        <v/>
      </c>
      <c r="H74" s="346" t="str">
        <f>IF('Dépenses sur frais réels'!H74="","",'Dépenses sur frais réels'!H74)</f>
        <v/>
      </c>
      <c r="I74" s="346" t="str">
        <f>IF('Dépenses sur frais réels'!I74="","",'Dépenses sur frais réels'!I74)</f>
        <v/>
      </c>
      <c r="J74" s="347" t="str">
        <f>IF('Dépenses sur frais réels'!J74="","",'Dépenses sur frais réels'!J74)</f>
        <v/>
      </c>
      <c r="K74" s="101"/>
      <c r="L74" s="283" t="str">
        <f t="shared" si="7"/>
        <v/>
      </c>
      <c r="M74" s="283" t="str">
        <f t="shared" si="8"/>
        <v/>
      </c>
      <c r="N74" s="101"/>
      <c r="O74" s="182"/>
      <c r="P74" s="355"/>
      <c r="Q74" s="138" t="str">
        <f t="shared" si="5"/>
        <v/>
      </c>
      <c r="R74" s="184" t="str">
        <f t="shared" si="9"/>
        <v/>
      </c>
      <c r="S74" s="414" t="str">
        <f>IF(AND(OR(K74="KO",N74&lt;&gt;""),OR(K74="",L74="",M74="")),Listes!$A$68,IF(AND(N74="",K74&lt;&gt;""),Listes!$A$69,IF(AND(J74&lt;N74,P74=""),Listes!$A$70,IF(AND(M74&lt;L74,P74=""),Listes!$A$71,IF(AND(N74&lt;J74,O74=""),Listes!$A$72,IF(AND(T74="",OR(K74&lt;&gt;"",L74&lt;&gt;"",M74&lt;&gt;"")),Listes!$A$73,""))))))</f>
        <v/>
      </c>
      <c r="T74" s="277"/>
      <c r="U74" s="317">
        <f t="shared" si="6"/>
        <v>0</v>
      </c>
    </row>
    <row r="75" spans="1:21" ht="20.100000000000001" customHeight="1" x14ac:dyDescent="0.25">
      <c r="A75" s="121">
        <v>69</v>
      </c>
      <c r="B75" s="186" t="str">
        <f>IF('Dépenses sur frais réels'!B75="","",'Dépenses sur frais réels'!B75)</f>
        <v/>
      </c>
      <c r="C75" s="186" t="str">
        <f>IF('Dépenses sur frais réels'!C75="","",'Dépenses sur frais réels'!C75)</f>
        <v/>
      </c>
      <c r="D75" s="186" t="str">
        <f>IF('Dépenses sur frais réels'!D75="","",'Dépenses sur frais réels'!D75)</f>
        <v/>
      </c>
      <c r="E75" s="186" t="str">
        <f>IF('Dépenses sur frais réels'!E75="","",'Dépenses sur frais réels'!E75)</f>
        <v/>
      </c>
      <c r="F75" s="186" t="str">
        <f>IF('Dépenses sur frais réels'!F75="","",'Dépenses sur frais réels'!F75)</f>
        <v/>
      </c>
      <c r="G75" s="186" t="str">
        <f>IF('Dépenses sur frais réels'!G75="","",'Dépenses sur frais réels'!G75)</f>
        <v/>
      </c>
      <c r="H75" s="346" t="str">
        <f>IF('Dépenses sur frais réels'!H75="","",'Dépenses sur frais réels'!H75)</f>
        <v/>
      </c>
      <c r="I75" s="346" t="str">
        <f>IF('Dépenses sur frais réels'!I75="","",'Dépenses sur frais réels'!I75)</f>
        <v/>
      </c>
      <c r="J75" s="347" t="str">
        <f>IF('Dépenses sur frais réels'!J75="","",'Dépenses sur frais réels'!J75)</f>
        <v/>
      </c>
      <c r="K75" s="101"/>
      <c r="L75" s="283" t="str">
        <f t="shared" si="7"/>
        <v/>
      </c>
      <c r="M75" s="283" t="str">
        <f t="shared" si="8"/>
        <v/>
      </c>
      <c r="N75" s="101"/>
      <c r="O75" s="182"/>
      <c r="P75" s="355"/>
      <c r="Q75" s="138" t="str">
        <f t="shared" si="5"/>
        <v/>
      </c>
      <c r="R75" s="184" t="str">
        <f t="shared" si="9"/>
        <v/>
      </c>
      <c r="S75" s="414" t="str">
        <f>IF(AND(OR(K75="KO",N75&lt;&gt;""),OR(K75="",L75="",M75="")),Listes!$A$68,IF(AND(N75="",K75&lt;&gt;""),Listes!$A$69,IF(AND(J75&lt;N75,P75=""),Listes!$A$70,IF(AND(M75&lt;L75,P75=""),Listes!$A$71,IF(AND(N75&lt;J75,O75=""),Listes!$A$72,IF(AND(T75="",OR(K75&lt;&gt;"",L75&lt;&gt;"",M75&lt;&gt;"")),Listes!$A$73,""))))))</f>
        <v/>
      </c>
      <c r="T75" s="277"/>
      <c r="U75" s="317">
        <f t="shared" si="6"/>
        <v>0</v>
      </c>
    </row>
    <row r="76" spans="1:21" ht="20.100000000000001" customHeight="1" x14ac:dyDescent="0.25">
      <c r="A76" s="121">
        <v>70</v>
      </c>
      <c r="B76" s="186" t="str">
        <f>IF('Dépenses sur frais réels'!B76="","",'Dépenses sur frais réels'!B76)</f>
        <v/>
      </c>
      <c r="C76" s="186" t="str">
        <f>IF('Dépenses sur frais réels'!C76="","",'Dépenses sur frais réels'!C76)</f>
        <v/>
      </c>
      <c r="D76" s="186" t="str">
        <f>IF('Dépenses sur frais réels'!D76="","",'Dépenses sur frais réels'!D76)</f>
        <v/>
      </c>
      <c r="E76" s="186" t="str">
        <f>IF('Dépenses sur frais réels'!E76="","",'Dépenses sur frais réels'!E76)</f>
        <v/>
      </c>
      <c r="F76" s="186" t="str">
        <f>IF('Dépenses sur frais réels'!F76="","",'Dépenses sur frais réels'!F76)</f>
        <v/>
      </c>
      <c r="G76" s="186" t="str">
        <f>IF('Dépenses sur frais réels'!G76="","",'Dépenses sur frais réels'!G76)</f>
        <v/>
      </c>
      <c r="H76" s="346" t="str">
        <f>IF('Dépenses sur frais réels'!H76="","",'Dépenses sur frais réels'!H76)</f>
        <v/>
      </c>
      <c r="I76" s="346" t="str">
        <f>IF('Dépenses sur frais réels'!I76="","",'Dépenses sur frais réels'!I76)</f>
        <v/>
      </c>
      <c r="J76" s="347" t="str">
        <f>IF('Dépenses sur frais réels'!J76="","",'Dépenses sur frais réels'!J76)</f>
        <v/>
      </c>
      <c r="K76" s="101"/>
      <c r="L76" s="283" t="str">
        <f t="shared" si="7"/>
        <v/>
      </c>
      <c r="M76" s="283" t="str">
        <f t="shared" si="8"/>
        <v/>
      </c>
      <c r="N76" s="101"/>
      <c r="O76" s="182"/>
      <c r="P76" s="355"/>
      <c r="Q76" s="138" t="str">
        <f t="shared" si="5"/>
        <v/>
      </c>
      <c r="R76" s="184" t="str">
        <f t="shared" si="9"/>
        <v/>
      </c>
      <c r="S76" s="414" t="str">
        <f>IF(AND(OR(K76="KO",N76&lt;&gt;""),OR(K76="",L76="",M76="")),Listes!$A$68,IF(AND(N76="",K76&lt;&gt;""),Listes!$A$69,IF(AND(J76&lt;N76,P76=""),Listes!$A$70,IF(AND(M76&lt;L76,P76=""),Listes!$A$71,IF(AND(N76&lt;J76,O76=""),Listes!$A$72,IF(AND(T76="",OR(K76&lt;&gt;"",L76&lt;&gt;"",M76&lt;&gt;"")),Listes!$A$73,""))))))</f>
        <v/>
      </c>
      <c r="T76" s="277"/>
      <c r="U76" s="317">
        <f t="shared" si="6"/>
        <v>0</v>
      </c>
    </row>
    <row r="77" spans="1:21" ht="20.100000000000001" customHeight="1" x14ac:dyDescent="0.25">
      <c r="A77" s="121">
        <v>71</v>
      </c>
      <c r="B77" s="186" t="str">
        <f>IF('Dépenses sur frais réels'!B77="","",'Dépenses sur frais réels'!B77)</f>
        <v/>
      </c>
      <c r="C77" s="186" t="str">
        <f>IF('Dépenses sur frais réels'!C77="","",'Dépenses sur frais réels'!C77)</f>
        <v/>
      </c>
      <c r="D77" s="186" t="str">
        <f>IF('Dépenses sur frais réels'!D77="","",'Dépenses sur frais réels'!D77)</f>
        <v/>
      </c>
      <c r="E77" s="186" t="str">
        <f>IF('Dépenses sur frais réels'!E77="","",'Dépenses sur frais réels'!E77)</f>
        <v/>
      </c>
      <c r="F77" s="186" t="str">
        <f>IF('Dépenses sur frais réels'!F77="","",'Dépenses sur frais réels'!F77)</f>
        <v/>
      </c>
      <c r="G77" s="186" t="str">
        <f>IF('Dépenses sur frais réels'!G77="","",'Dépenses sur frais réels'!G77)</f>
        <v/>
      </c>
      <c r="H77" s="346" t="str">
        <f>IF('Dépenses sur frais réels'!H77="","",'Dépenses sur frais réels'!H77)</f>
        <v/>
      </c>
      <c r="I77" s="346" t="str">
        <f>IF('Dépenses sur frais réels'!I77="","",'Dépenses sur frais réels'!I77)</f>
        <v/>
      </c>
      <c r="J77" s="347" t="str">
        <f>IF('Dépenses sur frais réels'!J77="","",'Dépenses sur frais réels'!J77)</f>
        <v/>
      </c>
      <c r="K77" s="101"/>
      <c r="L77" s="283" t="str">
        <f t="shared" si="7"/>
        <v/>
      </c>
      <c r="M77" s="283" t="str">
        <f t="shared" si="8"/>
        <v/>
      </c>
      <c r="N77" s="101"/>
      <c r="O77" s="182"/>
      <c r="P77" s="355"/>
      <c r="Q77" s="138" t="str">
        <f t="shared" si="5"/>
        <v/>
      </c>
      <c r="R77" s="184" t="str">
        <f t="shared" si="9"/>
        <v/>
      </c>
      <c r="S77" s="414" t="str">
        <f>IF(AND(OR(K77="KO",N77&lt;&gt;""),OR(K77="",L77="",M77="")),Listes!$A$68,IF(AND(N77="",K77&lt;&gt;""),Listes!$A$69,IF(AND(J77&lt;N77,P77=""),Listes!$A$70,IF(AND(M77&lt;L77,P77=""),Listes!$A$71,IF(AND(N77&lt;J77,O77=""),Listes!$A$72,IF(AND(T77="",OR(K77&lt;&gt;"",L77&lt;&gt;"",M77&lt;&gt;"")),Listes!$A$73,""))))))</f>
        <v/>
      </c>
      <c r="T77" s="277"/>
      <c r="U77" s="317">
        <f t="shared" si="6"/>
        <v>0</v>
      </c>
    </row>
    <row r="78" spans="1:21" ht="20.100000000000001" customHeight="1" x14ac:dyDescent="0.25">
      <c r="A78" s="121">
        <v>72</v>
      </c>
      <c r="B78" s="186" t="str">
        <f>IF('Dépenses sur frais réels'!B78="","",'Dépenses sur frais réels'!B78)</f>
        <v/>
      </c>
      <c r="C78" s="186" t="str">
        <f>IF('Dépenses sur frais réels'!C78="","",'Dépenses sur frais réels'!C78)</f>
        <v/>
      </c>
      <c r="D78" s="186" t="str">
        <f>IF('Dépenses sur frais réels'!D78="","",'Dépenses sur frais réels'!D78)</f>
        <v/>
      </c>
      <c r="E78" s="186" t="str">
        <f>IF('Dépenses sur frais réels'!E78="","",'Dépenses sur frais réels'!E78)</f>
        <v/>
      </c>
      <c r="F78" s="186" t="str">
        <f>IF('Dépenses sur frais réels'!F78="","",'Dépenses sur frais réels'!F78)</f>
        <v/>
      </c>
      <c r="G78" s="186" t="str">
        <f>IF('Dépenses sur frais réels'!G78="","",'Dépenses sur frais réels'!G78)</f>
        <v/>
      </c>
      <c r="H78" s="346" t="str">
        <f>IF('Dépenses sur frais réels'!H78="","",'Dépenses sur frais réels'!H78)</f>
        <v/>
      </c>
      <c r="I78" s="346" t="str">
        <f>IF('Dépenses sur frais réels'!I78="","",'Dépenses sur frais réels'!I78)</f>
        <v/>
      </c>
      <c r="J78" s="347" t="str">
        <f>IF('Dépenses sur frais réels'!J78="","",'Dépenses sur frais réels'!J78)</f>
        <v/>
      </c>
      <c r="K78" s="101"/>
      <c r="L78" s="283" t="str">
        <f t="shared" si="7"/>
        <v/>
      </c>
      <c r="M78" s="283" t="str">
        <f t="shared" si="8"/>
        <v/>
      </c>
      <c r="N78" s="101"/>
      <c r="O78" s="182"/>
      <c r="P78" s="355"/>
      <c r="Q78" s="138" t="str">
        <f t="shared" si="5"/>
        <v/>
      </c>
      <c r="R78" s="184" t="str">
        <f t="shared" si="9"/>
        <v/>
      </c>
      <c r="S78" s="414" t="str">
        <f>IF(AND(OR(K78="KO",N78&lt;&gt;""),OR(K78="",L78="",M78="")),Listes!$A$68,IF(AND(N78="",K78&lt;&gt;""),Listes!$A$69,IF(AND(J78&lt;N78,P78=""),Listes!$A$70,IF(AND(M78&lt;L78,P78=""),Listes!$A$71,IF(AND(N78&lt;J78,O78=""),Listes!$A$72,IF(AND(T78="",OR(K78&lt;&gt;"",L78&lt;&gt;"",M78&lt;&gt;"")),Listes!$A$73,""))))))</f>
        <v/>
      </c>
      <c r="T78" s="277"/>
      <c r="U78" s="317">
        <f t="shared" si="6"/>
        <v>0</v>
      </c>
    </row>
    <row r="79" spans="1:21" ht="20.100000000000001" customHeight="1" x14ac:dyDescent="0.25">
      <c r="A79" s="121">
        <v>73</v>
      </c>
      <c r="B79" s="186" t="str">
        <f>IF('Dépenses sur frais réels'!B79="","",'Dépenses sur frais réels'!B79)</f>
        <v/>
      </c>
      <c r="C79" s="186" t="str">
        <f>IF('Dépenses sur frais réels'!C79="","",'Dépenses sur frais réels'!C79)</f>
        <v/>
      </c>
      <c r="D79" s="186" t="str">
        <f>IF('Dépenses sur frais réels'!D79="","",'Dépenses sur frais réels'!D79)</f>
        <v/>
      </c>
      <c r="E79" s="186" t="str">
        <f>IF('Dépenses sur frais réels'!E79="","",'Dépenses sur frais réels'!E79)</f>
        <v/>
      </c>
      <c r="F79" s="186" t="str">
        <f>IF('Dépenses sur frais réels'!F79="","",'Dépenses sur frais réels'!F79)</f>
        <v/>
      </c>
      <c r="G79" s="186" t="str">
        <f>IF('Dépenses sur frais réels'!G79="","",'Dépenses sur frais réels'!G79)</f>
        <v/>
      </c>
      <c r="H79" s="346" t="str">
        <f>IF('Dépenses sur frais réels'!H79="","",'Dépenses sur frais réels'!H79)</f>
        <v/>
      </c>
      <c r="I79" s="346" t="str">
        <f>IF('Dépenses sur frais réels'!I79="","",'Dépenses sur frais réels'!I79)</f>
        <v/>
      </c>
      <c r="J79" s="347" t="str">
        <f>IF('Dépenses sur frais réels'!J79="","",'Dépenses sur frais réels'!J79)</f>
        <v/>
      </c>
      <c r="K79" s="101"/>
      <c r="L79" s="283" t="str">
        <f t="shared" si="7"/>
        <v/>
      </c>
      <c r="M79" s="283" t="str">
        <f t="shared" si="8"/>
        <v/>
      </c>
      <c r="N79" s="101"/>
      <c r="O79" s="182"/>
      <c r="P79" s="355"/>
      <c r="Q79" s="138" t="str">
        <f t="shared" si="5"/>
        <v/>
      </c>
      <c r="R79" s="184" t="str">
        <f t="shared" si="9"/>
        <v/>
      </c>
      <c r="S79" s="414" t="str">
        <f>IF(AND(OR(K79="KO",N79&lt;&gt;""),OR(K79="",L79="",M79="")),Listes!$A$68,IF(AND(N79="",K79&lt;&gt;""),Listes!$A$69,IF(AND(J79&lt;N79,P79=""),Listes!$A$70,IF(AND(M79&lt;L79,P79=""),Listes!$A$71,IF(AND(N79&lt;J79,O79=""),Listes!$A$72,IF(AND(T79="",OR(K79&lt;&gt;"",L79&lt;&gt;"",M79&lt;&gt;"")),Listes!$A$73,""))))))</f>
        <v/>
      </c>
      <c r="T79" s="277"/>
      <c r="U79" s="317">
        <f t="shared" si="6"/>
        <v>0</v>
      </c>
    </row>
    <row r="80" spans="1:21" ht="20.100000000000001" customHeight="1" x14ac:dyDescent="0.25">
      <c r="A80" s="121">
        <v>74</v>
      </c>
      <c r="B80" s="186" t="str">
        <f>IF('Dépenses sur frais réels'!B80="","",'Dépenses sur frais réels'!B80)</f>
        <v/>
      </c>
      <c r="C80" s="186" t="str">
        <f>IF('Dépenses sur frais réels'!C80="","",'Dépenses sur frais réels'!C80)</f>
        <v/>
      </c>
      <c r="D80" s="186" t="str">
        <f>IF('Dépenses sur frais réels'!D80="","",'Dépenses sur frais réels'!D80)</f>
        <v/>
      </c>
      <c r="E80" s="186" t="str">
        <f>IF('Dépenses sur frais réels'!E80="","",'Dépenses sur frais réels'!E80)</f>
        <v/>
      </c>
      <c r="F80" s="186" t="str">
        <f>IF('Dépenses sur frais réels'!F80="","",'Dépenses sur frais réels'!F80)</f>
        <v/>
      </c>
      <c r="G80" s="186" t="str">
        <f>IF('Dépenses sur frais réels'!G80="","",'Dépenses sur frais réels'!G80)</f>
        <v/>
      </c>
      <c r="H80" s="346" t="str">
        <f>IF('Dépenses sur frais réels'!H80="","",'Dépenses sur frais réels'!H80)</f>
        <v/>
      </c>
      <c r="I80" s="346" t="str">
        <f>IF('Dépenses sur frais réels'!I80="","",'Dépenses sur frais réels'!I80)</f>
        <v/>
      </c>
      <c r="J80" s="347" t="str">
        <f>IF('Dépenses sur frais réels'!J80="","",'Dépenses sur frais réels'!J80)</f>
        <v/>
      </c>
      <c r="K80" s="101"/>
      <c r="L80" s="283" t="str">
        <f t="shared" si="7"/>
        <v/>
      </c>
      <c r="M80" s="283" t="str">
        <f t="shared" si="8"/>
        <v/>
      </c>
      <c r="N80" s="101"/>
      <c r="O80" s="182"/>
      <c r="P80" s="355"/>
      <c r="Q80" s="138" t="str">
        <f t="shared" si="5"/>
        <v/>
      </c>
      <c r="R80" s="184" t="str">
        <f t="shared" si="9"/>
        <v/>
      </c>
      <c r="S80" s="414" t="str">
        <f>IF(AND(OR(K80="KO",N80&lt;&gt;""),OR(K80="",L80="",M80="")),Listes!$A$68,IF(AND(N80="",K80&lt;&gt;""),Listes!$A$69,IF(AND(J80&lt;N80,P80=""),Listes!$A$70,IF(AND(M80&lt;L80,P80=""),Listes!$A$71,IF(AND(N80&lt;J80,O80=""),Listes!$A$72,IF(AND(T80="",OR(K80&lt;&gt;"",L80&lt;&gt;"",M80&lt;&gt;"")),Listes!$A$73,""))))))</f>
        <v/>
      </c>
      <c r="T80" s="277"/>
      <c r="U80" s="317">
        <f t="shared" si="6"/>
        <v>0</v>
      </c>
    </row>
    <row r="81" spans="1:21" ht="20.100000000000001" customHeight="1" x14ac:dyDescent="0.25">
      <c r="A81" s="121">
        <v>75</v>
      </c>
      <c r="B81" s="186" t="str">
        <f>IF('Dépenses sur frais réels'!B81="","",'Dépenses sur frais réels'!B81)</f>
        <v/>
      </c>
      <c r="C81" s="186" t="str">
        <f>IF('Dépenses sur frais réels'!C81="","",'Dépenses sur frais réels'!C81)</f>
        <v/>
      </c>
      <c r="D81" s="186" t="str">
        <f>IF('Dépenses sur frais réels'!D81="","",'Dépenses sur frais réels'!D81)</f>
        <v/>
      </c>
      <c r="E81" s="186" t="str">
        <f>IF('Dépenses sur frais réels'!E81="","",'Dépenses sur frais réels'!E81)</f>
        <v/>
      </c>
      <c r="F81" s="186" t="str">
        <f>IF('Dépenses sur frais réels'!F81="","",'Dépenses sur frais réels'!F81)</f>
        <v/>
      </c>
      <c r="G81" s="186" t="str">
        <f>IF('Dépenses sur frais réels'!G81="","",'Dépenses sur frais réels'!G81)</f>
        <v/>
      </c>
      <c r="H81" s="346" t="str">
        <f>IF('Dépenses sur frais réels'!H81="","",'Dépenses sur frais réels'!H81)</f>
        <v/>
      </c>
      <c r="I81" s="346" t="str">
        <f>IF('Dépenses sur frais réels'!I81="","",'Dépenses sur frais réels'!I81)</f>
        <v/>
      </c>
      <c r="J81" s="347" t="str">
        <f>IF('Dépenses sur frais réels'!J81="","",'Dépenses sur frais réels'!J81)</f>
        <v/>
      </c>
      <c r="K81" s="101"/>
      <c r="L81" s="283" t="str">
        <f t="shared" si="7"/>
        <v/>
      </c>
      <c r="M81" s="283" t="str">
        <f t="shared" si="8"/>
        <v/>
      </c>
      <c r="N81" s="101"/>
      <c r="O81" s="182"/>
      <c r="P81" s="355"/>
      <c r="Q81" s="138" t="str">
        <f t="shared" si="5"/>
        <v/>
      </c>
      <c r="R81" s="184" t="str">
        <f t="shared" si="9"/>
        <v/>
      </c>
      <c r="S81" s="414" t="str">
        <f>IF(AND(OR(K81="KO",N81&lt;&gt;""),OR(K81="",L81="",M81="")),Listes!$A$68,IF(AND(N81="",K81&lt;&gt;""),Listes!$A$69,IF(AND(J81&lt;N81,P81=""),Listes!$A$70,IF(AND(M81&lt;L81,P81=""),Listes!$A$71,IF(AND(N81&lt;J81,O81=""),Listes!$A$72,IF(AND(T81="",OR(K81&lt;&gt;"",L81&lt;&gt;"",M81&lt;&gt;"")),Listes!$A$73,""))))))</f>
        <v/>
      </c>
      <c r="T81" s="277"/>
      <c r="U81" s="317">
        <f t="shared" si="6"/>
        <v>0</v>
      </c>
    </row>
    <row r="82" spans="1:21" ht="20.100000000000001" customHeight="1" x14ac:dyDescent="0.25">
      <c r="A82" s="121">
        <v>76</v>
      </c>
      <c r="B82" s="186" t="str">
        <f>IF('Dépenses sur frais réels'!B82="","",'Dépenses sur frais réels'!B82)</f>
        <v/>
      </c>
      <c r="C82" s="186" t="str">
        <f>IF('Dépenses sur frais réels'!C82="","",'Dépenses sur frais réels'!C82)</f>
        <v/>
      </c>
      <c r="D82" s="186" t="str">
        <f>IF('Dépenses sur frais réels'!D82="","",'Dépenses sur frais réels'!D82)</f>
        <v/>
      </c>
      <c r="E82" s="186" t="str">
        <f>IF('Dépenses sur frais réels'!E82="","",'Dépenses sur frais réels'!E82)</f>
        <v/>
      </c>
      <c r="F82" s="186" t="str">
        <f>IF('Dépenses sur frais réels'!F82="","",'Dépenses sur frais réels'!F82)</f>
        <v/>
      </c>
      <c r="G82" s="186" t="str">
        <f>IF('Dépenses sur frais réels'!G82="","",'Dépenses sur frais réels'!G82)</f>
        <v/>
      </c>
      <c r="H82" s="346" t="str">
        <f>IF('Dépenses sur frais réels'!H82="","",'Dépenses sur frais réels'!H82)</f>
        <v/>
      </c>
      <c r="I82" s="346" t="str">
        <f>IF('Dépenses sur frais réels'!I82="","",'Dépenses sur frais réels'!I82)</f>
        <v/>
      </c>
      <c r="J82" s="347" t="str">
        <f>IF('Dépenses sur frais réels'!J82="","",'Dépenses sur frais réels'!J82)</f>
        <v/>
      </c>
      <c r="K82" s="101"/>
      <c r="L82" s="283" t="str">
        <f t="shared" si="7"/>
        <v/>
      </c>
      <c r="M82" s="283" t="str">
        <f t="shared" si="8"/>
        <v/>
      </c>
      <c r="N82" s="101"/>
      <c r="O82" s="182"/>
      <c r="P82" s="355"/>
      <c r="Q82" s="138" t="str">
        <f t="shared" si="5"/>
        <v/>
      </c>
      <c r="R82" s="184" t="str">
        <f t="shared" si="9"/>
        <v/>
      </c>
      <c r="S82" s="414" t="str">
        <f>IF(AND(OR(K82="KO",N82&lt;&gt;""),OR(K82="",L82="",M82="")),Listes!$A$68,IF(AND(N82="",K82&lt;&gt;""),Listes!$A$69,IF(AND(J82&lt;N82,P82=""),Listes!$A$70,IF(AND(M82&lt;L82,P82=""),Listes!$A$71,IF(AND(N82&lt;J82,O82=""),Listes!$A$72,IF(AND(T82="",OR(K82&lt;&gt;"",L82&lt;&gt;"",M82&lt;&gt;"")),Listes!$A$73,""))))))</f>
        <v/>
      </c>
      <c r="T82" s="277"/>
      <c r="U82" s="317">
        <f t="shared" si="6"/>
        <v>0</v>
      </c>
    </row>
    <row r="83" spans="1:21" ht="20.100000000000001" customHeight="1" x14ac:dyDescent="0.25">
      <c r="A83" s="121">
        <v>77</v>
      </c>
      <c r="B83" s="186" t="str">
        <f>IF('Dépenses sur frais réels'!B83="","",'Dépenses sur frais réels'!B83)</f>
        <v/>
      </c>
      <c r="C83" s="186" t="str">
        <f>IF('Dépenses sur frais réels'!C83="","",'Dépenses sur frais réels'!C83)</f>
        <v/>
      </c>
      <c r="D83" s="186" t="str">
        <f>IF('Dépenses sur frais réels'!D83="","",'Dépenses sur frais réels'!D83)</f>
        <v/>
      </c>
      <c r="E83" s="186" t="str">
        <f>IF('Dépenses sur frais réels'!E83="","",'Dépenses sur frais réels'!E83)</f>
        <v/>
      </c>
      <c r="F83" s="186" t="str">
        <f>IF('Dépenses sur frais réels'!F83="","",'Dépenses sur frais réels'!F83)</f>
        <v/>
      </c>
      <c r="G83" s="186" t="str">
        <f>IF('Dépenses sur frais réels'!G83="","",'Dépenses sur frais réels'!G83)</f>
        <v/>
      </c>
      <c r="H83" s="346" t="str">
        <f>IF('Dépenses sur frais réels'!H83="","",'Dépenses sur frais réels'!H83)</f>
        <v/>
      </c>
      <c r="I83" s="346" t="str">
        <f>IF('Dépenses sur frais réels'!I83="","",'Dépenses sur frais réels'!I83)</f>
        <v/>
      </c>
      <c r="J83" s="347" t="str">
        <f>IF('Dépenses sur frais réels'!J83="","",'Dépenses sur frais réels'!J83)</f>
        <v/>
      </c>
      <c r="K83" s="101"/>
      <c r="L83" s="283" t="str">
        <f t="shared" si="7"/>
        <v/>
      </c>
      <c r="M83" s="283" t="str">
        <f t="shared" si="8"/>
        <v/>
      </c>
      <c r="N83" s="101"/>
      <c r="O83" s="182"/>
      <c r="P83" s="355"/>
      <c r="Q83" s="138" t="str">
        <f t="shared" si="5"/>
        <v/>
      </c>
      <c r="R83" s="184" t="str">
        <f t="shared" si="9"/>
        <v/>
      </c>
      <c r="S83" s="414" t="str">
        <f>IF(AND(OR(K83="KO",N83&lt;&gt;""),OR(K83="",L83="",M83="")),Listes!$A$68,IF(AND(N83="",K83&lt;&gt;""),Listes!$A$69,IF(AND(J83&lt;N83,P83=""),Listes!$A$70,IF(AND(M83&lt;L83,P83=""),Listes!$A$71,IF(AND(N83&lt;J83,O83=""),Listes!$A$72,IF(AND(T83="",OR(K83&lt;&gt;"",L83&lt;&gt;"",M83&lt;&gt;"")),Listes!$A$73,""))))))</f>
        <v/>
      </c>
      <c r="T83" s="277"/>
      <c r="U83" s="317">
        <f t="shared" si="6"/>
        <v>0</v>
      </c>
    </row>
    <row r="84" spans="1:21" ht="20.100000000000001" customHeight="1" x14ac:dyDescent="0.25">
      <c r="A84" s="121">
        <v>78</v>
      </c>
      <c r="B84" s="186" t="str">
        <f>IF('Dépenses sur frais réels'!B84="","",'Dépenses sur frais réels'!B84)</f>
        <v/>
      </c>
      <c r="C84" s="186" t="str">
        <f>IF('Dépenses sur frais réels'!C84="","",'Dépenses sur frais réels'!C84)</f>
        <v/>
      </c>
      <c r="D84" s="186" t="str">
        <f>IF('Dépenses sur frais réels'!D84="","",'Dépenses sur frais réels'!D84)</f>
        <v/>
      </c>
      <c r="E84" s="186" t="str">
        <f>IF('Dépenses sur frais réels'!E84="","",'Dépenses sur frais réels'!E84)</f>
        <v/>
      </c>
      <c r="F84" s="186" t="str">
        <f>IF('Dépenses sur frais réels'!F84="","",'Dépenses sur frais réels'!F84)</f>
        <v/>
      </c>
      <c r="G84" s="186" t="str">
        <f>IF('Dépenses sur frais réels'!G84="","",'Dépenses sur frais réels'!G84)</f>
        <v/>
      </c>
      <c r="H84" s="346" t="str">
        <f>IF('Dépenses sur frais réels'!H84="","",'Dépenses sur frais réels'!H84)</f>
        <v/>
      </c>
      <c r="I84" s="346" t="str">
        <f>IF('Dépenses sur frais réels'!I84="","",'Dépenses sur frais réels'!I84)</f>
        <v/>
      </c>
      <c r="J84" s="347" t="str">
        <f>IF('Dépenses sur frais réels'!J84="","",'Dépenses sur frais réels'!J84)</f>
        <v/>
      </c>
      <c r="K84" s="101"/>
      <c r="L84" s="283" t="str">
        <f t="shared" si="7"/>
        <v/>
      </c>
      <c r="M84" s="283" t="str">
        <f t="shared" si="8"/>
        <v/>
      </c>
      <c r="N84" s="101"/>
      <c r="O84" s="182"/>
      <c r="P84" s="355"/>
      <c r="Q84" s="138" t="str">
        <f t="shared" si="5"/>
        <v/>
      </c>
      <c r="R84" s="184" t="str">
        <f t="shared" si="9"/>
        <v/>
      </c>
      <c r="S84" s="414" t="str">
        <f>IF(AND(OR(K84="KO",N84&lt;&gt;""),OR(K84="",L84="",M84="")),Listes!$A$68,IF(AND(N84="",K84&lt;&gt;""),Listes!$A$69,IF(AND(J84&lt;N84,P84=""),Listes!$A$70,IF(AND(M84&lt;L84,P84=""),Listes!$A$71,IF(AND(N84&lt;J84,O84=""),Listes!$A$72,IF(AND(T84="",OR(K84&lt;&gt;"",L84&lt;&gt;"",M84&lt;&gt;"")),Listes!$A$73,""))))))</f>
        <v/>
      </c>
      <c r="T84" s="277"/>
      <c r="U84" s="317">
        <f t="shared" si="6"/>
        <v>0</v>
      </c>
    </row>
    <row r="85" spans="1:21" ht="20.100000000000001" customHeight="1" x14ac:dyDescent="0.25">
      <c r="A85" s="121">
        <v>79</v>
      </c>
      <c r="B85" s="186" t="str">
        <f>IF('Dépenses sur frais réels'!B85="","",'Dépenses sur frais réels'!B85)</f>
        <v/>
      </c>
      <c r="C85" s="186" t="str">
        <f>IF('Dépenses sur frais réels'!C85="","",'Dépenses sur frais réels'!C85)</f>
        <v/>
      </c>
      <c r="D85" s="186" t="str">
        <f>IF('Dépenses sur frais réels'!D85="","",'Dépenses sur frais réels'!D85)</f>
        <v/>
      </c>
      <c r="E85" s="186" t="str">
        <f>IF('Dépenses sur frais réels'!E85="","",'Dépenses sur frais réels'!E85)</f>
        <v/>
      </c>
      <c r="F85" s="186" t="str">
        <f>IF('Dépenses sur frais réels'!F85="","",'Dépenses sur frais réels'!F85)</f>
        <v/>
      </c>
      <c r="G85" s="186" t="str">
        <f>IF('Dépenses sur frais réels'!G85="","",'Dépenses sur frais réels'!G85)</f>
        <v/>
      </c>
      <c r="H85" s="346" t="str">
        <f>IF('Dépenses sur frais réels'!H85="","",'Dépenses sur frais réels'!H85)</f>
        <v/>
      </c>
      <c r="I85" s="346" t="str">
        <f>IF('Dépenses sur frais réels'!I85="","",'Dépenses sur frais réels'!I85)</f>
        <v/>
      </c>
      <c r="J85" s="347" t="str">
        <f>IF('Dépenses sur frais réels'!J85="","",'Dépenses sur frais réels'!J85)</f>
        <v/>
      </c>
      <c r="K85" s="101"/>
      <c r="L85" s="283" t="str">
        <f t="shared" si="7"/>
        <v/>
      </c>
      <c r="M85" s="283" t="str">
        <f t="shared" si="8"/>
        <v/>
      </c>
      <c r="N85" s="101"/>
      <c r="O85" s="182"/>
      <c r="P85" s="355"/>
      <c r="Q85" s="138" t="str">
        <f t="shared" si="5"/>
        <v/>
      </c>
      <c r="R85" s="184" t="str">
        <f t="shared" si="9"/>
        <v/>
      </c>
      <c r="S85" s="414" t="str">
        <f>IF(AND(OR(K85="KO",N85&lt;&gt;""),OR(K85="",L85="",M85="")),Listes!$A$68,IF(AND(N85="",K85&lt;&gt;""),Listes!$A$69,IF(AND(J85&lt;N85,P85=""),Listes!$A$70,IF(AND(M85&lt;L85,P85=""),Listes!$A$71,IF(AND(N85&lt;J85,O85=""),Listes!$A$72,IF(AND(T85="",OR(K85&lt;&gt;"",L85&lt;&gt;"",M85&lt;&gt;"")),Listes!$A$73,""))))))</f>
        <v/>
      </c>
      <c r="T85" s="277"/>
      <c r="U85" s="317">
        <f t="shared" si="6"/>
        <v>0</v>
      </c>
    </row>
    <row r="86" spans="1:21" ht="20.100000000000001" customHeight="1" x14ac:dyDescent="0.25">
      <c r="A86" s="121">
        <v>80</v>
      </c>
      <c r="B86" s="186" t="str">
        <f>IF('Dépenses sur frais réels'!B86="","",'Dépenses sur frais réels'!B86)</f>
        <v/>
      </c>
      <c r="C86" s="186" t="str">
        <f>IF('Dépenses sur frais réels'!C86="","",'Dépenses sur frais réels'!C86)</f>
        <v/>
      </c>
      <c r="D86" s="186" t="str">
        <f>IF('Dépenses sur frais réels'!D86="","",'Dépenses sur frais réels'!D86)</f>
        <v/>
      </c>
      <c r="E86" s="186" t="str">
        <f>IF('Dépenses sur frais réels'!E86="","",'Dépenses sur frais réels'!E86)</f>
        <v/>
      </c>
      <c r="F86" s="186" t="str">
        <f>IF('Dépenses sur frais réels'!F86="","",'Dépenses sur frais réels'!F86)</f>
        <v/>
      </c>
      <c r="G86" s="186" t="str">
        <f>IF('Dépenses sur frais réels'!G86="","",'Dépenses sur frais réels'!G86)</f>
        <v/>
      </c>
      <c r="H86" s="346" t="str">
        <f>IF('Dépenses sur frais réels'!H86="","",'Dépenses sur frais réels'!H86)</f>
        <v/>
      </c>
      <c r="I86" s="346" t="str">
        <f>IF('Dépenses sur frais réels'!I86="","",'Dépenses sur frais réels'!I86)</f>
        <v/>
      </c>
      <c r="J86" s="347" t="str">
        <f>IF('Dépenses sur frais réels'!J86="","",'Dépenses sur frais réels'!J86)</f>
        <v/>
      </c>
      <c r="K86" s="101"/>
      <c r="L86" s="283" t="str">
        <f t="shared" si="7"/>
        <v/>
      </c>
      <c r="M86" s="283" t="str">
        <f t="shared" si="8"/>
        <v/>
      </c>
      <c r="N86" s="101"/>
      <c r="O86" s="182"/>
      <c r="P86" s="355"/>
      <c r="Q86" s="138" t="str">
        <f t="shared" si="5"/>
        <v/>
      </c>
      <c r="R86" s="184" t="str">
        <f t="shared" si="9"/>
        <v/>
      </c>
      <c r="S86" s="414" t="str">
        <f>IF(AND(OR(K86="KO",N86&lt;&gt;""),OR(K86="",L86="",M86="")),Listes!$A$68,IF(AND(N86="",K86&lt;&gt;""),Listes!$A$69,IF(AND(J86&lt;N86,P86=""),Listes!$A$70,IF(AND(M86&lt;L86,P86=""),Listes!$A$71,IF(AND(N86&lt;J86,O86=""),Listes!$A$72,IF(AND(T86="",OR(K86&lt;&gt;"",L86&lt;&gt;"",M86&lt;&gt;"")),Listes!$A$73,""))))))</f>
        <v/>
      </c>
      <c r="T86" s="277"/>
      <c r="U86" s="317">
        <f t="shared" si="6"/>
        <v>0</v>
      </c>
    </row>
    <row r="87" spans="1:21" ht="20.100000000000001" customHeight="1" x14ac:dyDescent="0.25">
      <c r="A87" s="121">
        <v>81</v>
      </c>
      <c r="B87" s="186" t="str">
        <f>IF('Dépenses sur frais réels'!B87="","",'Dépenses sur frais réels'!B87)</f>
        <v/>
      </c>
      <c r="C87" s="186" t="str">
        <f>IF('Dépenses sur frais réels'!C87="","",'Dépenses sur frais réels'!C87)</f>
        <v/>
      </c>
      <c r="D87" s="186" t="str">
        <f>IF('Dépenses sur frais réels'!D87="","",'Dépenses sur frais réels'!D87)</f>
        <v/>
      </c>
      <c r="E87" s="186" t="str">
        <f>IF('Dépenses sur frais réels'!E87="","",'Dépenses sur frais réels'!E87)</f>
        <v/>
      </c>
      <c r="F87" s="186" t="str">
        <f>IF('Dépenses sur frais réels'!F87="","",'Dépenses sur frais réels'!F87)</f>
        <v/>
      </c>
      <c r="G87" s="186" t="str">
        <f>IF('Dépenses sur frais réels'!G87="","",'Dépenses sur frais réels'!G87)</f>
        <v/>
      </c>
      <c r="H87" s="346" t="str">
        <f>IF('Dépenses sur frais réels'!H87="","",'Dépenses sur frais réels'!H87)</f>
        <v/>
      </c>
      <c r="I87" s="346" t="str">
        <f>IF('Dépenses sur frais réels'!I87="","",'Dépenses sur frais réels'!I87)</f>
        <v/>
      </c>
      <c r="J87" s="347" t="str">
        <f>IF('Dépenses sur frais réels'!J87="","",'Dépenses sur frais réels'!J87)</f>
        <v/>
      </c>
      <c r="K87" s="101"/>
      <c r="L87" s="283" t="str">
        <f t="shared" si="7"/>
        <v/>
      </c>
      <c r="M87" s="283" t="str">
        <f t="shared" si="8"/>
        <v/>
      </c>
      <c r="N87" s="101"/>
      <c r="O87" s="182"/>
      <c r="P87" s="355"/>
      <c r="Q87" s="138" t="str">
        <f t="shared" si="5"/>
        <v/>
      </c>
      <c r="R87" s="184" t="str">
        <f t="shared" si="9"/>
        <v/>
      </c>
      <c r="S87" s="414" t="str">
        <f>IF(AND(OR(K87="KO",N87&lt;&gt;""),OR(K87="",L87="",M87="")),Listes!$A$68,IF(AND(N87="",K87&lt;&gt;""),Listes!$A$69,IF(AND(J87&lt;N87,P87=""),Listes!$A$70,IF(AND(M87&lt;L87,P87=""),Listes!$A$71,IF(AND(N87&lt;J87,O87=""),Listes!$A$72,IF(AND(T87="",OR(K87&lt;&gt;"",L87&lt;&gt;"",M87&lt;&gt;"")),Listes!$A$73,""))))))</f>
        <v/>
      </c>
      <c r="T87" s="277"/>
      <c r="U87" s="317">
        <f t="shared" si="6"/>
        <v>0</v>
      </c>
    </row>
    <row r="88" spans="1:21" ht="20.100000000000001" customHeight="1" x14ac:dyDescent="0.25">
      <c r="A88" s="121">
        <v>82</v>
      </c>
      <c r="B88" s="186" t="str">
        <f>IF('Dépenses sur frais réels'!B88="","",'Dépenses sur frais réels'!B88)</f>
        <v/>
      </c>
      <c r="C88" s="186" t="str">
        <f>IF('Dépenses sur frais réels'!C88="","",'Dépenses sur frais réels'!C88)</f>
        <v/>
      </c>
      <c r="D88" s="186" t="str">
        <f>IF('Dépenses sur frais réels'!D88="","",'Dépenses sur frais réels'!D88)</f>
        <v/>
      </c>
      <c r="E88" s="186" t="str">
        <f>IF('Dépenses sur frais réels'!E88="","",'Dépenses sur frais réels'!E88)</f>
        <v/>
      </c>
      <c r="F88" s="186" t="str">
        <f>IF('Dépenses sur frais réels'!F88="","",'Dépenses sur frais réels'!F88)</f>
        <v/>
      </c>
      <c r="G88" s="186" t="str">
        <f>IF('Dépenses sur frais réels'!G88="","",'Dépenses sur frais réels'!G88)</f>
        <v/>
      </c>
      <c r="H88" s="346" t="str">
        <f>IF('Dépenses sur frais réels'!H88="","",'Dépenses sur frais réels'!H88)</f>
        <v/>
      </c>
      <c r="I88" s="346" t="str">
        <f>IF('Dépenses sur frais réels'!I88="","",'Dépenses sur frais réels'!I88)</f>
        <v/>
      </c>
      <c r="J88" s="347" t="str">
        <f>IF('Dépenses sur frais réels'!J88="","",'Dépenses sur frais réels'!J88)</f>
        <v/>
      </c>
      <c r="K88" s="101"/>
      <c r="L88" s="283" t="str">
        <f t="shared" si="7"/>
        <v/>
      </c>
      <c r="M88" s="283" t="str">
        <f t="shared" si="8"/>
        <v/>
      </c>
      <c r="N88" s="101"/>
      <c r="O88" s="182"/>
      <c r="P88" s="355"/>
      <c r="Q88" s="138" t="str">
        <f t="shared" si="5"/>
        <v/>
      </c>
      <c r="R88" s="184" t="str">
        <f t="shared" si="9"/>
        <v/>
      </c>
      <c r="S88" s="414" t="str">
        <f>IF(AND(OR(K88="KO",N88&lt;&gt;""),OR(K88="",L88="",M88="")),Listes!$A$68,IF(AND(N88="",K88&lt;&gt;""),Listes!$A$69,IF(AND(J88&lt;N88,P88=""),Listes!$A$70,IF(AND(M88&lt;L88,P88=""),Listes!$A$71,IF(AND(N88&lt;J88,O88=""),Listes!$A$72,IF(AND(T88="",OR(K88&lt;&gt;"",L88&lt;&gt;"",M88&lt;&gt;"")),Listes!$A$73,""))))))</f>
        <v/>
      </c>
      <c r="T88" s="277"/>
      <c r="U88" s="317">
        <f t="shared" si="6"/>
        <v>0</v>
      </c>
    </row>
    <row r="89" spans="1:21" ht="20.100000000000001" customHeight="1" x14ac:dyDescent="0.25">
      <c r="A89" s="121">
        <v>83</v>
      </c>
      <c r="B89" s="186" t="str">
        <f>IF('Dépenses sur frais réels'!B89="","",'Dépenses sur frais réels'!B89)</f>
        <v/>
      </c>
      <c r="C89" s="186" t="str">
        <f>IF('Dépenses sur frais réels'!C89="","",'Dépenses sur frais réels'!C89)</f>
        <v/>
      </c>
      <c r="D89" s="186" t="str">
        <f>IF('Dépenses sur frais réels'!D89="","",'Dépenses sur frais réels'!D89)</f>
        <v/>
      </c>
      <c r="E89" s="186" t="str">
        <f>IF('Dépenses sur frais réels'!E89="","",'Dépenses sur frais réels'!E89)</f>
        <v/>
      </c>
      <c r="F89" s="186" t="str">
        <f>IF('Dépenses sur frais réels'!F89="","",'Dépenses sur frais réels'!F89)</f>
        <v/>
      </c>
      <c r="G89" s="186" t="str">
        <f>IF('Dépenses sur frais réels'!G89="","",'Dépenses sur frais réels'!G89)</f>
        <v/>
      </c>
      <c r="H89" s="346" t="str">
        <f>IF('Dépenses sur frais réels'!H89="","",'Dépenses sur frais réels'!H89)</f>
        <v/>
      </c>
      <c r="I89" s="346" t="str">
        <f>IF('Dépenses sur frais réels'!I89="","",'Dépenses sur frais réels'!I89)</f>
        <v/>
      </c>
      <c r="J89" s="347" t="str">
        <f>IF('Dépenses sur frais réels'!J89="","",'Dépenses sur frais réels'!J89)</f>
        <v/>
      </c>
      <c r="K89" s="101"/>
      <c r="L89" s="283" t="str">
        <f t="shared" si="7"/>
        <v/>
      </c>
      <c r="M89" s="283" t="str">
        <f t="shared" si="8"/>
        <v/>
      </c>
      <c r="N89" s="101"/>
      <c r="O89" s="182"/>
      <c r="P89" s="355"/>
      <c r="Q89" s="138" t="str">
        <f t="shared" si="5"/>
        <v/>
      </c>
      <c r="R89" s="184" t="str">
        <f t="shared" si="9"/>
        <v/>
      </c>
      <c r="S89" s="414" t="str">
        <f>IF(AND(OR(K89="KO",N89&lt;&gt;""),OR(K89="",L89="",M89="")),Listes!$A$68,IF(AND(N89="",K89&lt;&gt;""),Listes!$A$69,IF(AND(J89&lt;N89,P89=""),Listes!$A$70,IF(AND(M89&lt;L89,P89=""),Listes!$A$71,IF(AND(N89&lt;J89,O89=""),Listes!$A$72,IF(AND(T89="",OR(K89&lt;&gt;"",L89&lt;&gt;"",M89&lt;&gt;"")),Listes!$A$73,""))))))</f>
        <v/>
      </c>
      <c r="T89" s="277"/>
      <c r="U89" s="317">
        <f t="shared" si="6"/>
        <v>0</v>
      </c>
    </row>
    <row r="90" spans="1:21" ht="20.100000000000001" customHeight="1" x14ac:dyDescent="0.25">
      <c r="A90" s="121">
        <v>84</v>
      </c>
      <c r="B90" s="186" t="str">
        <f>IF('Dépenses sur frais réels'!B90="","",'Dépenses sur frais réels'!B90)</f>
        <v/>
      </c>
      <c r="C90" s="186" t="str">
        <f>IF('Dépenses sur frais réels'!C90="","",'Dépenses sur frais réels'!C90)</f>
        <v/>
      </c>
      <c r="D90" s="186" t="str">
        <f>IF('Dépenses sur frais réels'!D90="","",'Dépenses sur frais réels'!D90)</f>
        <v/>
      </c>
      <c r="E90" s="186" t="str">
        <f>IF('Dépenses sur frais réels'!E90="","",'Dépenses sur frais réels'!E90)</f>
        <v/>
      </c>
      <c r="F90" s="186" t="str">
        <f>IF('Dépenses sur frais réels'!F90="","",'Dépenses sur frais réels'!F90)</f>
        <v/>
      </c>
      <c r="G90" s="186" t="str">
        <f>IF('Dépenses sur frais réels'!G90="","",'Dépenses sur frais réels'!G90)</f>
        <v/>
      </c>
      <c r="H90" s="346" t="str">
        <f>IF('Dépenses sur frais réels'!H90="","",'Dépenses sur frais réels'!H90)</f>
        <v/>
      </c>
      <c r="I90" s="346" t="str">
        <f>IF('Dépenses sur frais réels'!I90="","",'Dépenses sur frais réels'!I90)</f>
        <v/>
      </c>
      <c r="J90" s="347" t="str">
        <f>IF('Dépenses sur frais réels'!J90="","",'Dépenses sur frais réels'!J90)</f>
        <v/>
      </c>
      <c r="K90" s="101"/>
      <c r="L90" s="283" t="str">
        <f t="shared" si="7"/>
        <v/>
      </c>
      <c r="M90" s="283" t="str">
        <f t="shared" si="8"/>
        <v/>
      </c>
      <c r="N90" s="101"/>
      <c r="O90" s="182"/>
      <c r="P90" s="355"/>
      <c r="Q90" s="138" t="str">
        <f t="shared" si="5"/>
        <v/>
      </c>
      <c r="R90" s="184" t="str">
        <f t="shared" si="9"/>
        <v/>
      </c>
      <c r="S90" s="414" t="str">
        <f>IF(AND(OR(K90="KO",N90&lt;&gt;""),OR(K90="",L90="",M90="")),Listes!$A$68,IF(AND(N90="",K90&lt;&gt;""),Listes!$A$69,IF(AND(J90&lt;N90,P90=""),Listes!$A$70,IF(AND(M90&lt;L90,P90=""),Listes!$A$71,IF(AND(N90&lt;J90,O90=""),Listes!$A$72,IF(AND(T90="",OR(K90&lt;&gt;"",L90&lt;&gt;"",M90&lt;&gt;"")),Listes!$A$73,""))))))</f>
        <v/>
      </c>
      <c r="T90" s="277"/>
      <c r="U90" s="317">
        <f t="shared" si="6"/>
        <v>0</v>
      </c>
    </row>
    <row r="91" spans="1:21" ht="20.100000000000001" customHeight="1" x14ac:dyDescent="0.25">
      <c r="A91" s="121">
        <v>85</v>
      </c>
      <c r="B91" s="186" t="str">
        <f>IF('Dépenses sur frais réels'!B91="","",'Dépenses sur frais réels'!B91)</f>
        <v/>
      </c>
      <c r="C91" s="186" t="str">
        <f>IF('Dépenses sur frais réels'!C91="","",'Dépenses sur frais réels'!C91)</f>
        <v/>
      </c>
      <c r="D91" s="186" t="str">
        <f>IF('Dépenses sur frais réels'!D91="","",'Dépenses sur frais réels'!D91)</f>
        <v/>
      </c>
      <c r="E91" s="186" t="str">
        <f>IF('Dépenses sur frais réels'!E91="","",'Dépenses sur frais réels'!E91)</f>
        <v/>
      </c>
      <c r="F91" s="186" t="str">
        <f>IF('Dépenses sur frais réels'!F91="","",'Dépenses sur frais réels'!F91)</f>
        <v/>
      </c>
      <c r="G91" s="186" t="str">
        <f>IF('Dépenses sur frais réels'!G91="","",'Dépenses sur frais réels'!G91)</f>
        <v/>
      </c>
      <c r="H91" s="346" t="str">
        <f>IF('Dépenses sur frais réels'!H91="","",'Dépenses sur frais réels'!H91)</f>
        <v/>
      </c>
      <c r="I91" s="346" t="str">
        <f>IF('Dépenses sur frais réels'!I91="","",'Dépenses sur frais réels'!I91)</f>
        <v/>
      </c>
      <c r="J91" s="347" t="str">
        <f>IF('Dépenses sur frais réels'!J91="","",'Dépenses sur frais réels'!J91)</f>
        <v/>
      </c>
      <c r="K91" s="101"/>
      <c r="L91" s="283" t="str">
        <f t="shared" si="7"/>
        <v/>
      </c>
      <c r="M91" s="283" t="str">
        <f t="shared" si="8"/>
        <v/>
      </c>
      <c r="N91" s="101"/>
      <c r="O91" s="182"/>
      <c r="P91" s="355"/>
      <c r="Q91" s="138" t="str">
        <f t="shared" si="5"/>
        <v/>
      </c>
      <c r="R91" s="184" t="str">
        <f t="shared" si="9"/>
        <v/>
      </c>
      <c r="S91" s="414" t="str">
        <f>IF(AND(OR(K91="KO",N91&lt;&gt;""),OR(K91="",L91="",M91="")),Listes!$A$68,IF(AND(N91="",K91&lt;&gt;""),Listes!$A$69,IF(AND(J91&lt;N91,P91=""),Listes!$A$70,IF(AND(M91&lt;L91,P91=""),Listes!$A$71,IF(AND(N91&lt;J91,O91=""),Listes!$A$72,IF(AND(T91="",OR(K91&lt;&gt;"",L91&lt;&gt;"",M91&lt;&gt;"")),Listes!$A$73,""))))))</f>
        <v/>
      </c>
      <c r="T91" s="277"/>
      <c r="U91" s="317">
        <f t="shared" si="6"/>
        <v>0</v>
      </c>
    </row>
    <row r="92" spans="1:21" ht="20.100000000000001" customHeight="1" x14ac:dyDescent="0.25">
      <c r="A92" s="121">
        <v>86</v>
      </c>
      <c r="B92" s="186" t="str">
        <f>IF('Dépenses sur frais réels'!B92="","",'Dépenses sur frais réels'!B92)</f>
        <v/>
      </c>
      <c r="C92" s="186" t="str">
        <f>IF('Dépenses sur frais réels'!C92="","",'Dépenses sur frais réels'!C92)</f>
        <v/>
      </c>
      <c r="D92" s="186" t="str">
        <f>IF('Dépenses sur frais réels'!D92="","",'Dépenses sur frais réels'!D92)</f>
        <v/>
      </c>
      <c r="E92" s="186" t="str">
        <f>IF('Dépenses sur frais réels'!E92="","",'Dépenses sur frais réels'!E92)</f>
        <v/>
      </c>
      <c r="F92" s="186" t="str">
        <f>IF('Dépenses sur frais réels'!F92="","",'Dépenses sur frais réels'!F92)</f>
        <v/>
      </c>
      <c r="G92" s="186" t="str">
        <f>IF('Dépenses sur frais réels'!G92="","",'Dépenses sur frais réels'!G92)</f>
        <v/>
      </c>
      <c r="H92" s="346" t="str">
        <f>IF('Dépenses sur frais réels'!H92="","",'Dépenses sur frais réels'!H92)</f>
        <v/>
      </c>
      <c r="I92" s="346" t="str">
        <f>IF('Dépenses sur frais réels'!I92="","",'Dépenses sur frais réels'!I92)</f>
        <v/>
      </c>
      <c r="J92" s="347" t="str">
        <f>IF('Dépenses sur frais réels'!J92="","",'Dépenses sur frais réels'!J92)</f>
        <v/>
      </c>
      <c r="K92" s="101"/>
      <c r="L92" s="283" t="str">
        <f t="shared" si="7"/>
        <v/>
      </c>
      <c r="M92" s="283" t="str">
        <f t="shared" si="8"/>
        <v/>
      </c>
      <c r="N92" s="101"/>
      <c r="O92" s="182"/>
      <c r="P92" s="355"/>
      <c r="Q92" s="138" t="str">
        <f t="shared" si="5"/>
        <v/>
      </c>
      <c r="R92" s="184" t="str">
        <f t="shared" si="9"/>
        <v/>
      </c>
      <c r="S92" s="414" t="str">
        <f>IF(AND(OR(K92="KO",N92&lt;&gt;""),OR(K92="",L92="",M92="")),Listes!$A$68,IF(AND(N92="",K92&lt;&gt;""),Listes!$A$69,IF(AND(J92&lt;N92,P92=""),Listes!$A$70,IF(AND(M92&lt;L92,P92=""),Listes!$A$71,IF(AND(N92&lt;J92,O92=""),Listes!$A$72,IF(AND(T92="",OR(K92&lt;&gt;"",L92&lt;&gt;"",M92&lt;&gt;"")),Listes!$A$73,""))))))</f>
        <v/>
      </c>
      <c r="T92" s="277"/>
      <c r="U92" s="317">
        <f t="shared" si="6"/>
        <v>0</v>
      </c>
    </row>
    <row r="93" spans="1:21" ht="20.100000000000001" customHeight="1" x14ac:dyDescent="0.25">
      <c r="A93" s="121">
        <v>87</v>
      </c>
      <c r="B93" s="186" t="str">
        <f>IF('Dépenses sur frais réels'!B93="","",'Dépenses sur frais réels'!B93)</f>
        <v/>
      </c>
      <c r="C93" s="186" t="str">
        <f>IF('Dépenses sur frais réels'!C93="","",'Dépenses sur frais réels'!C93)</f>
        <v/>
      </c>
      <c r="D93" s="186" t="str">
        <f>IF('Dépenses sur frais réels'!D93="","",'Dépenses sur frais réels'!D93)</f>
        <v/>
      </c>
      <c r="E93" s="186" t="str">
        <f>IF('Dépenses sur frais réels'!E93="","",'Dépenses sur frais réels'!E93)</f>
        <v/>
      </c>
      <c r="F93" s="186" t="str">
        <f>IF('Dépenses sur frais réels'!F93="","",'Dépenses sur frais réels'!F93)</f>
        <v/>
      </c>
      <c r="G93" s="186" t="str">
        <f>IF('Dépenses sur frais réels'!G93="","",'Dépenses sur frais réels'!G93)</f>
        <v/>
      </c>
      <c r="H93" s="346" t="str">
        <f>IF('Dépenses sur frais réels'!H93="","",'Dépenses sur frais réels'!H93)</f>
        <v/>
      </c>
      <c r="I93" s="346" t="str">
        <f>IF('Dépenses sur frais réels'!I93="","",'Dépenses sur frais réels'!I93)</f>
        <v/>
      </c>
      <c r="J93" s="347" t="str">
        <f>IF('Dépenses sur frais réels'!J93="","",'Dépenses sur frais réels'!J93)</f>
        <v/>
      </c>
      <c r="K93" s="101"/>
      <c r="L93" s="283" t="str">
        <f t="shared" si="7"/>
        <v/>
      </c>
      <c r="M93" s="283" t="str">
        <f t="shared" si="8"/>
        <v/>
      </c>
      <c r="N93" s="101"/>
      <c r="O93" s="182"/>
      <c r="P93" s="355"/>
      <c r="Q93" s="138" t="str">
        <f t="shared" si="5"/>
        <v/>
      </c>
      <c r="R93" s="184" t="str">
        <f t="shared" si="9"/>
        <v/>
      </c>
      <c r="S93" s="414" t="str">
        <f>IF(AND(OR(K93="KO",N93&lt;&gt;""),OR(K93="",L93="",M93="")),Listes!$A$68,IF(AND(N93="",K93&lt;&gt;""),Listes!$A$69,IF(AND(J93&lt;N93,P93=""),Listes!$A$70,IF(AND(M93&lt;L93,P93=""),Listes!$A$71,IF(AND(N93&lt;J93,O93=""),Listes!$A$72,IF(AND(T93="",OR(K93&lt;&gt;"",L93&lt;&gt;"",M93&lt;&gt;"")),Listes!$A$73,""))))))</f>
        <v/>
      </c>
      <c r="T93" s="277"/>
      <c r="U93" s="317">
        <f t="shared" si="6"/>
        <v>0</v>
      </c>
    </row>
    <row r="94" spans="1:21" ht="20.100000000000001" customHeight="1" x14ac:dyDescent="0.25">
      <c r="A94" s="121">
        <v>88</v>
      </c>
      <c r="B94" s="186" t="str">
        <f>IF('Dépenses sur frais réels'!B94="","",'Dépenses sur frais réels'!B94)</f>
        <v/>
      </c>
      <c r="C94" s="186" t="str">
        <f>IF('Dépenses sur frais réels'!C94="","",'Dépenses sur frais réels'!C94)</f>
        <v/>
      </c>
      <c r="D94" s="186" t="str">
        <f>IF('Dépenses sur frais réels'!D94="","",'Dépenses sur frais réels'!D94)</f>
        <v/>
      </c>
      <c r="E94" s="186" t="str">
        <f>IF('Dépenses sur frais réels'!E94="","",'Dépenses sur frais réels'!E94)</f>
        <v/>
      </c>
      <c r="F94" s="186" t="str">
        <f>IF('Dépenses sur frais réels'!F94="","",'Dépenses sur frais réels'!F94)</f>
        <v/>
      </c>
      <c r="G94" s="186" t="str">
        <f>IF('Dépenses sur frais réels'!G94="","",'Dépenses sur frais réels'!G94)</f>
        <v/>
      </c>
      <c r="H94" s="346" t="str">
        <f>IF('Dépenses sur frais réels'!H94="","",'Dépenses sur frais réels'!H94)</f>
        <v/>
      </c>
      <c r="I94" s="346" t="str">
        <f>IF('Dépenses sur frais réels'!I94="","",'Dépenses sur frais réels'!I94)</f>
        <v/>
      </c>
      <c r="J94" s="347" t="str">
        <f>IF('Dépenses sur frais réels'!J94="","",'Dépenses sur frais réels'!J94)</f>
        <v/>
      </c>
      <c r="K94" s="101"/>
      <c r="L94" s="283" t="str">
        <f t="shared" si="7"/>
        <v/>
      </c>
      <c r="M94" s="283" t="str">
        <f t="shared" si="8"/>
        <v/>
      </c>
      <c r="N94" s="101"/>
      <c r="O94" s="182"/>
      <c r="P94" s="355"/>
      <c r="Q94" s="138" t="str">
        <f t="shared" si="5"/>
        <v/>
      </c>
      <c r="R94" s="184" t="str">
        <f t="shared" si="9"/>
        <v/>
      </c>
      <c r="S94" s="414" t="str">
        <f>IF(AND(OR(K94="KO",N94&lt;&gt;""),OR(K94="",L94="",M94="")),Listes!$A$68,IF(AND(N94="",K94&lt;&gt;""),Listes!$A$69,IF(AND(J94&lt;N94,P94=""),Listes!$A$70,IF(AND(M94&lt;L94,P94=""),Listes!$A$71,IF(AND(N94&lt;J94,O94=""),Listes!$A$72,IF(AND(T94="",OR(K94&lt;&gt;"",L94&lt;&gt;"",M94&lt;&gt;"")),Listes!$A$73,""))))))</f>
        <v/>
      </c>
      <c r="T94" s="277"/>
      <c r="U94" s="317">
        <f t="shared" si="6"/>
        <v>0</v>
      </c>
    </row>
    <row r="95" spans="1:21" ht="20.100000000000001" customHeight="1" x14ac:dyDescent="0.25">
      <c r="A95" s="121">
        <v>89</v>
      </c>
      <c r="B95" s="186" t="str">
        <f>IF('Dépenses sur frais réels'!B95="","",'Dépenses sur frais réels'!B95)</f>
        <v/>
      </c>
      <c r="C95" s="186" t="str">
        <f>IF('Dépenses sur frais réels'!C95="","",'Dépenses sur frais réels'!C95)</f>
        <v/>
      </c>
      <c r="D95" s="186" t="str">
        <f>IF('Dépenses sur frais réels'!D95="","",'Dépenses sur frais réels'!D95)</f>
        <v/>
      </c>
      <c r="E95" s="186" t="str">
        <f>IF('Dépenses sur frais réels'!E95="","",'Dépenses sur frais réels'!E95)</f>
        <v/>
      </c>
      <c r="F95" s="186" t="str">
        <f>IF('Dépenses sur frais réels'!F95="","",'Dépenses sur frais réels'!F95)</f>
        <v/>
      </c>
      <c r="G95" s="186" t="str">
        <f>IF('Dépenses sur frais réels'!G95="","",'Dépenses sur frais réels'!G95)</f>
        <v/>
      </c>
      <c r="H95" s="346" t="str">
        <f>IF('Dépenses sur frais réels'!H95="","",'Dépenses sur frais réels'!H95)</f>
        <v/>
      </c>
      <c r="I95" s="346" t="str">
        <f>IF('Dépenses sur frais réels'!I95="","",'Dépenses sur frais réels'!I95)</f>
        <v/>
      </c>
      <c r="J95" s="347" t="str">
        <f>IF('Dépenses sur frais réels'!J95="","",'Dépenses sur frais réels'!J95)</f>
        <v/>
      </c>
      <c r="K95" s="101"/>
      <c r="L95" s="283" t="str">
        <f t="shared" si="7"/>
        <v/>
      </c>
      <c r="M95" s="283" t="str">
        <f t="shared" si="8"/>
        <v/>
      </c>
      <c r="N95" s="101"/>
      <c r="O95" s="182"/>
      <c r="P95" s="355"/>
      <c r="Q95" s="138" t="str">
        <f t="shared" si="5"/>
        <v/>
      </c>
      <c r="R95" s="184" t="str">
        <f t="shared" si="9"/>
        <v/>
      </c>
      <c r="S95" s="414" t="str">
        <f>IF(AND(OR(K95="KO",N95&lt;&gt;""),OR(K95="",L95="",M95="")),Listes!$A$68,IF(AND(N95="",K95&lt;&gt;""),Listes!$A$69,IF(AND(J95&lt;N95,P95=""),Listes!$A$70,IF(AND(M95&lt;L95,P95=""),Listes!$A$71,IF(AND(N95&lt;J95,O95=""),Listes!$A$72,IF(AND(T95="",OR(K95&lt;&gt;"",L95&lt;&gt;"",M95&lt;&gt;"")),Listes!$A$73,""))))))</f>
        <v/>
      </c>
      <c r="T95" s="277"/>
      <c r="U95" s="317">
        <f t="shared" si="6"/>
        <v>0</v>
      </c>
    </row>
    <row r="96" spans="1:21" ht="20.100000000000001" customHeight="1" x14ac:dyDescent="0.25">
      <c r="A96" s="121">
        <v>90</v>
      </c>
      <c r="B96" s="186" t="str">
        <f>IF('Dépenses sur frais réels'!B96="","",'Dépenses sur frais réels'!B96)</f>
        <v/>
      </c>
      <c r="C96" s="186" t="str">
        <f>IF('Dépenses sur frais réels'!C96="","",'Dépenses sur frais réels'!C96)</f>
        <v/>
      </c>
      <c r="D96" s="186" t="str">
        <f>IF('Dépenses sur frais réels'!D96="","",'Dépenses sur frais réels'!D96)</f>
        <v/>
      </c>
      <c r="E96" s="186" t="str">
        <f>IF('Dépenses sur frais réels'!E96="","",'Dépenses sur frais réels'!E96)</f>
        <v/>
      </c>
      <c r="F96" s="186" t="str">
        <f>IF('Dépenses sur frais réels'!F96="","",'Dépenses sur frais réels'!F96)</f>
        <v/>
      </c>
      <c r="G96" s="186" t="str">
        <f>IF('Dépenses sur frais réels'!G96="","",'Dépenses sur frais réels'!G96)</f>
        <v/>
      </c>
      <c r="H96" s="346" t="str">
        <f>IF('Dépenses sur frais réels'!H96="","",'Dépenses sur frais réels'!H96)</f>
        <v/>
      </c>
      <c r="I96" s="346" t="str">
        <f>IF('Dépenses sur frais réels'!I96="","",'Dépenses sur frais réels'!I96)</f>
        <v/>
      </c>
      <c r="J96" s="347" t="str">
        <f>IF('Dépenses sur frais réels'!J96="","",'Dépenses sur frais réels'!J96)</f>
        <v/>
      </c>
      <c r="K96" s="101"/>
      <c r="L96" s="283" t="str">
        <f t="shared" si="7"/>
        <v/>
      </c>
      <c r="M96" s="283" t="str">
        <f t="shared" si="8"/>
        <v/>
      </c>
      <c r="N96" s="101"/>
      <c r="O96" s="182"/>
      <c r="P96" s="355"/>
      <c r="Q96" s="138" t="str">
        <f t="shared" si="5"/>
        <v/>
      </c>
      <c r="R96" s="184" t="str">
        <f t="shared" si="9"/>
        <v/>
      </c>
      <c r="S96" s="414" t="str">
        <f>IF(AND(OR(K96="KO",N96&lt;&gt;""),OR(K96="",L96="",M96="")),Listes!$A$68,IF(AND(N96="",K96&lt;&gt;""),Listes!$A$69,IF(AND(J96&lt;N96,P96=""),Listes!$A$70,IF(AND(M96&lt;L96,P96=""),Listes!$A$71,IF(AND(N96&lt;J96,O96=""),Listes!$A$72,IF(AND(T96="",OR(K96&lt;&gt;"",L96&lt;&gt;"",M96&lt;&gt;"")),Listes!$A$73,""))))))</f>
        <v/>
      </c>
      <c r="T96" s="277"/>
      <c r="U96" s="317">
        <f t="shared" si="6"/>
        <v>0</v>
      </c>
    </row>
    <row r="97" spans="1:21" ht="20.100000000000001" customHeight="1" x14ac:dyDescent="0.25">
      <c r="A97" s="121">
        <v>91</v>
      </c>
      <c r="B97" s="186" t="str">
        <f>IF('Dépenses sur frais réels'!B97="","",'Dépenses sur frais réels'!B97)</f>
        <v/>
      </c>
      <c r="C97" s="186" t="str">
        <f>IF('Dépenses sur frais réels'!C97="","",'Dépenses sur frais réels'!C97)</f>
        <v/>
      </c>
      <c r="D97" s="186" t="str">
        <f>IF('Dépenses sur frais réels'!D97="","",'Dépenses sur frais réels'!D97)</f>
        <v/>
      </c>
      <c r="E97" s="186" t="str">
        <f>IF('Dépenses sur frais réels'!E97="","",'Dépenses sur frais réels'!E97)</f>
        <v/>
      </c>
      <c r="F97" s="186" t="str">
        <f>IF('Dépenses sur frais réels'!F97="","",'Dépenses sur frais réels'!F97)</f>
        <v/>
      </c>
      <c r="G97" s="186" t="str">
        <f>IF('Dépenses sur frais réels'!G97="","",'Dépenses sur frais réels'!G97)</f>
        <v/>
      </c>
      <c r="H97" s="346" t="str">
        <f>IF('Dépenses sur frais réels'!H97="","",'Dépenses sur frais réels'!H97)</f>
        <v/>
      </c>
      <c r="I97" s="346" t="str">
        <f>IF('Dépenses sur frais réels'!I97="","",'Dépenses sur frais réels'!I97)</f>
        <v/>
      </c>
      <c r="J97" s="347" t="str">
        <f>IF('Dépenses sur frais réels'!J97="","",'Dépenses sur frais réels'!J97)</f>
        <v/>
      </c>
      <c r="K97" s="101"/>
      <c r="L97" s="283" t="str">
        <f t="shared" si="7"/>
        <v/>
      </c>
      <c r="M97" s="283" t="str">
        <f t="shared" si="8"/>
        <v/>
      </c>
      <c r="N97" s="101"/>
      <c r="O97" s="182"/>
      <c r="P97" s="355"/>
      <c r="Q97" s="138" t="str">
        <f t="shared" si="5"/>
        <v/>
      </c>
      <c r="R97" s="184" t="str">
        <f t="shared" si="9"/>
        <v/>
      </c>
      <c r="S97" s="414" t="str">
        <f>IF(AND(OR(K97="KO",N97&lt;&gt;""),OR(K97="",L97="",M97="")),Listes!$A$68,IF(AND(N97="",K97&lt;&gt;""),Listes!$A$69,IF(AND(J97&lt;N97,P97=""),Listes!$A$70,IF(AND(M97&lt;L97,P97=""),Listes!$A$71,IF(AND(N97&lt;J97,O97=""),Listes!$A$72,IF(AND(T97="",OR(K97&lt;&gt;"",L97&lt;&gt;"",M97&lt;&gt;"")),Listes!$A$73,""))))))</f>
        <v/>
      </c>
      <c r="T97" s="277"/>
      <c r="U97" s="317">
        <f t="shared" si="6"/>
        <v>0</v>
      </c>
    </row>
    <row r="98" spans="1:21" ht="20.100000000000001" customHeight="1" x14ac:dyDescent="0.25">
      <c r="A98" s="121">
        <v>92</v>
      </c>
      <c r="B98" s="186" t="str">
        <f>IF('Dépenses sur frais réels'!B98="","",'Dépenses sur frais réels'!B98)</f>
        <v/>
      </c>
      <c r="C98" s="186" t="str">
        <f>IF('Dépenses sur frais réels'!C98="","",'Dépenses sur frais réels'!C98)</f>
        <v/>
      </c>
      <c r="D98" s="186" t="str">
        <f>IF('Dépenses sur frais réels'!D98="","",'Dépenses sur frais réels'!D98)</f>
        <v/>
      </c>
      <c r="E98" s="186" t="str">
        <f>IF('Dépenses sur frais réels'!E98="","",'Dépenses sur frais réels'!E98)</f>
        <v/>
      </c>
      <c r="F98" s="186" t="str">
        <f>IF('Dépenses sur frais réels'!F98="","",'Dépenses sur frais réels'!F98)</f>
        <v/>
      </c>
      <c r="G98" s="186" t="str">
        <f>IF('Dépenses sur frais réels'!G98="","",'Dépenses sur frais réels'!G98)</f>
        <v/>
      </c>
      <c r="H98" s="346" t="str">
        <f>IF('Dépenses sur frais réels'!H98="","",'Dépenses sur frais réels'!H98)</f>
        <v/>
      </c>
      <c r="I98" s="346" t="str">
        <f>IF('Dépenses sur frais réels'!I98="","",'Dépenses sur frais réels'!I98)</f>
        <v/>
      </c>
      <c r="J98" s="347" t="str">
        <f>IF('Dépenses sur frais réels'!J98="","",'Dépenses sur frais réels'!J98)</f>
        <v/>
      </c>
      <c r="K98" s="101"/>
      <c r="L98" s="283" t="str">
        <f t="shared" si="7"/>
        <v/>
      </c>
      <c r="M98" s="283" t="str">
        <f t="shared" si="8"/>
        <v/>
      </c>
      <c r="N98" s="101"/>
      <c r="O98" s="182"/>
      <c r="P98" s="355"/>
      <c r="Q98" s="138" t="str">
        <f t="shared" si="5"/>
        <v/>
      </c>
      <c r="R98" s="184" t="str">
        <f t="shared" si="9"/>
        <v/>
      </c>
      <c r="S98" s="414" t="str">
        <f>IF(AND(OR(K98="KO",N98&lt;&gt;""),OR(K98="",L98="",M98="")),Listes!$A$68,IF(AND(N98="",K98&lt;&gt;""),Listes!$A$69,IF(AND(J98&lt;N98,P98=""),Listes!$A$70,IF(AND(M98&lt;L98,P98=""),Listes!$A$71,IF(AND(N98&lt;J98,O98=""),Listes!$A$72,IF(AND(T98="",OR(K98&lt;&gt;"",L98&lt;&gt;"",M98&lt;&gt;"")),Listes!$A$73,""))))))</f>
        <v/>
      </c>
      <c r="T98" s="277"/>
      <c r="U98" s="317">
        <f t="shared" si="6"/>
        <v>0</v>
      </c>
    </row>
    <row r="99" spans="1:21" ht="20.100000000000001" customHeight="1" x14ac:dyDescent="0.25">
      <c r="A99" s="121">
        <v>93</v>
      </c>
      <c r="B99" s="186" t="str">
        <f>IF('Dépenses sur frais réels'!B99="","",'Dépenses sur frais réels'!B99)</f>
        <v/>
      </c>
      <c r="C99" s="186" t="str">
        <f>IF('Dépenses sur frais réels'!C99="","",'Dépenses sur frais réels'!C99)</f>
        <v/>
      </c>
      <c r="D99" s="186" t="str">
        <f>IF('Dépenses sur frais réels'!D99="","",'Dépenses sur frais réels'!D99)</f>
        <v/>
      </c>
      <c r="E99" s="186" t="str">
        <f>IF('Dépenses sur frais réels'!E99="","",'Dépenses sur frais réels'!E99)</f>
        <v/>
      </c>
      <c r="F99" s="186" t="str">
        <f>IF('Dépenses sur frais réels'!F99="","",'Dépenses sur frais réels'!F99)</f>
        <v/>
      </c>
      <c r="G99" s="186" t="str">
        <f>IF('Dépenses sur frais réels'!G99="","",'Dépenses sur frais réels'!G99)</f>
        <v/>
      </c>
      <c r="H99" s="346" t="str">
        <f>IF('Dépenses sur frais réels'!H99="","",'Dépenses sur frais réels'!H99)</f>
        <v/>
      </c>
      <c r="I99" s="346" t="str">
        <f>IF('Dépenses sur frais réels'!I99="","",'Dépenses sur frais réels'!I99)</f>
        <v/>
      </c>
      <c r="J99" s="347" t="str">
        <f>IF('Dépenses sur frais réels'!J99="","",'Dépenses sur frais réels'!J99)</f>
        <v/>
      </c>
      <c r="K99" s="101"/>
      <c r="L99" s="283" t="str">
        <f t="shared" si="7"/>
        <v/>
      </c>
      <c r="M99" s="283" t="str">
        <f t="shared" si="8"/>
        <v/>
      </c>
      <c r="N99" s="101"/>
      <c r="O99" s="182"/>
      <c r="P99" s="355"/>
      <c r="Q99" s="138" t="str">
        <f t="shared" si="5"/>
        <v/>
      </c>
      <c r="R99" s="184" t="str">
        <f t="shared" si="9"/>
        <v/>
      </c>
      <c r="S99" s="414" t="str">
        <f>IF(AND(OR(K99="KO",N99&lt;&gt;""),OR(K99="",L99="",M99="")),Listes!$A$68,IF(AND(N99="",K99&lt;&gt;""),Listes!$A$69,IF(AND(J99&lt;N99,P99=""),Listes!$A$70,IF(AND(M99&lt;L99,P99=""),Listes!$A$71,IF(AND(N99&lt;J99,O99=""),Listes!$A$72,IF(AND(T99="",OR(K99&lt;&gt;"",L99&lt;&gt;"",M99&lt;&gt;"")),Listes!$A$73,""))))))</f>
        <v/>
      </c>
      <c r="T99" s="277"/>
      <c r="U99" s="317">
        <f t="shared" si="6"/>
        <v>0</v>
      </c>
    </row>
    <row r="100" spans="1:21" ht="20.100000000000001" customHeight="1" x14ac:dyDescent="0.25">
      <c r="A100" s="121">
        <v>94</v>
      </c>
      <c r="B100" s="186" t="str">
        <f>IF('Dépenses sur frais réels'!B100="","",'Dépenses sur frais réels'!B100)</f>
        <v/>
      </c>
      <c r="C100" s="186" t="str">
        <f>IF('Dépenses sur frais réels'!C100="","",'Dépenses sur frais réels'!C100)</f>
        <v/>
      </c>
      <c r="D100" s="186" t="str">
        <f>IF('Dépenses sur frais réels'!D100="","",'Dépenses sur frais réels'!D100)</f>
        <v/>
      </c>
      <c r="E100" s="186" t="str">
        <f>IF('Dépenses sur frais réels'!E100="","",'Dépenses sur frais réels'!E100)</f>
        <v/>
      </c>
      <c r="F100" s="186" t="str">
        <f>IF('Dépenses sur frais réels'!F100="","",'Dépenses sur frais réels'!F100)</f>
        <v/>
      </c>
      <c r="G100" s="186" t="str">
        <f>IF('Dépenses sur frais réels'!G100="","",'Dépenses sur frais réels'!G100)</f>
        <v/>
      </c>
      <c r="H100" s="346" t="str">
        <f>IF('Dépenses sur frais réels'!H100="","",'Dépenses sur frais réels'!H100)</f>
        <v/>
      </c>
      <c r="I100" s="346" t="str">
        <f>IF('Dépenses sur frais réels'!I100="","",'Dépenses sur frais réels'!I100)</f>
        <v/>
      </c>
      <c r="J100" s="347" t="str">
        <f>IF('Dépenses sur frais réels'!J100="","",'Dépenses sur frais réels'!J100)</f>
        <v/>
      </c>
      <c r="K100" s="101"/>
      <c r="L100" s="283" t="str">
        <f t="shared" si="7"/>
        <v/>
      </c>
      <c r="M100" s="283" t="str">
        <f t="shared" si="8"/>
        <v/>
      </c>
      <c r="N100" s="101"/>
      <c r="O100" s="182"/>
      <c r="P100" s="355"/>
      <c r="Q100" s="138" t="str">
        <f t="shared" si="5"/>
        <v/>
      </c>
      <c r="R100" s="184" t="str">
        <f t="shared" si="9"/>
        <v/>
      </c>
      <c r="S100" s="414" t="str">
        <f>IF(AND(OR(K100="KO",N100&lt;&gt;""),OR(K100="",L100="",M100="")),Listes!$A$68,IF(AND(N100="",K100&lt;&gt;""),Listes!$A$69,IF(AND(J100&lt;N100,P100=""),Listes!$A$70,IF(AND(M100&lt;L100,P100=""),Listes!$A$71,IF(AND(N100&lt;J100,O100=""),Listes!$A$72,IF(AND(T100="",OR(K100&lt;&gt;"",L100&lt;&gt;"",M100&lt;&gt;"")),Listes!$A$73,""))))))</f>
        <v/>
      </c>
      <c r="T100" s="277"/>
      <c r="U100" s="317">
        <f t="shared" si="6"/>
        <v>0</v>
      </c>
    </row>
    <row r="101" spans="1:21" ht="20.100000000000001" customHeight="1" x14ac:dyDescent="0.25">
      <c r="A101" s="121">
        <v>95</v>
      </c>
      <c r="B101" s="186" t="str">
        <f>IF('Dépenses sur frais réels'!B101="","",'Dépenses sur frais réels'!B101)</f>
        <v/>
      </c>
      <c r="C101" s="186" t="str">
        <f>IF('Dépenses sur frais réels'!C101="","",'Dépenses sur frais réels'!C101)</f>
        <v/>
      </c>
      <c r="D101" s="186" t="str">
        <f>IF('Dépenses sur frais réels'!D101="","",'Dépenses sur frais réels'!D101)</f>
        <v/>
      </c>
      <c r="E101" s="186" t="str">
        <f>IF('Dépenses sur frais réels'!E101="","",'Dépenses sur frais réels'!E101)</f>
        <v/>
      </c>
      <c r="F101" s="186" t="str">
        <f>IF('Dépenses sur frais réels'!F101="","",'Dépenses sur frais réels'!F101)</f>
        <v/>
      </c>
      <c r="G101" s="186" t="str">
        <f>IF('Dépenses sur frais réels'!G101="","",'Dépenses sur frais réels'!G101)</f>
        <v/>
      </c>
      <c r="H101" s="346" t="str">
        <f>IF('Dépenses sur frais réels'!H101="","",'Dépenses sur frais réels'!H101)</f>
        <v/>
      </c>
      <c r="I101" s="346" t="str">
        <f>IF('Dépenses sur frais réels'!I101="","",'Dépenses sur frais réels'!I101)</f>
        <v/>
      </c>
      <c r="J101" s="347" t="str">
        <f>IF('Dépenses sur frais réels'!J101="","",'Dépenses sur frais réels'!J101)</f>
        <v/>
      </c>
      <c r="K101" s="101"/>
      <c r="L101" s="283" t="str">
        <f t="shared" si="7"/>
        <v/>
      </c>
      <c r="M101" s="283" t="str">
        <f t="shared" si="8"/>
        <v/>
      </c>
      <c r="N101" s="101"/>
      <c r="O101" s="182"/>
      <c r="P101" s="355"/>
      <c r="Q101" s="138" t="str">
        <f t="shared" si="5"/>
        <v/>
      </c>
      <c r="R101" s="184" t="str">
        <f t="shared" si="9"/>
        <v/>
      </c>
      <c r="S101" s="414" t="str">
        <f>IF(AND(OR(K101="KO",N101&lt;&gt;""),OR(K101="",L101="",M101="")),Listes!$A$68,IF(AND(N101="",K101&lt;&gt;""),Listes!$A$69,IF(AND(J101&lt;N101,P101=""),Listes!$A$70,IF(AND(M101&lt;L101,P101=""),Listes!$A$71,IF(AND(N101&lt;J101,O101=""),Listes!$A$72,IF(AND(T101="",OR(K101&lt;&gt;"",L101&lt;&gt;"",M101&lt;&gt;"")),Listes!$A$73,""))))))</f>
        <v/>
      </c>
      <c r="T101" s="277"/>
      <c r="U101" s="317">
        <f t="shared" si="6"/>
        <v>0</v>
      </c>
    </row>
    <row r="102" spans="1:21" ht="20.100000000000001" customHeight="1" x14ac:dyDescent="0.25">
      <c r="A102" s="121">
        <v>96</v>
      </c>
      <c r="B102" s="186" t="str">
        <f>IF('Dépenses sur frais réels'!B102="","",'Dépenses sur frais réels'!B102)</f>
        <v/>
      </c>
      <c r="C102" s="186" t="str">
        <f>IF('Dépenses sur frais réels'!C102="","",'Dépenses sur frais réels'!C102)</f>
        <v/>
      </c>
      <c r="D102" s="186" t="str">
        <f>IF('Dépenses sur frais réels'!D102="","",'Dépenses sur frais réels'!D102)</f>
        <v/>
      </c>
      <c r="E102" s="186" t="str">
        <f>IF('Dépenses sur frais réels'!E102="","",'Dépenses sur frais réels'!E102)</f>
        <v/>
      </c>
      <c r="F102" s="186" t="str">
        <f>IF('Dépenses sur frais réels'!F102="","",'Dépenses sur frais réels'!F102)</f>
        <v/>
      </c>
      <c r="G102" s="186" t="str">
        <f>IF('Dépenses sur frais réels'!G102="","",'Dépenses sur frais réels'!G102)</f>
        <v/>
      </c>
      <c r="H102" s="346" t="str">
        <f>IF('Dépenses sur frais réels'!H102="","",'Dépenses sur frais réels'!H102)</f>
        <v/>
      </c>
      <c r="I102" s="346" t="str">
        <f>IF('Dépenses sur frais réels'!I102="","",'Dépenses sur frais réels'!I102)</f>
        <v/>
      </c>
      <c r="J102" s="347" t="str">
        <f>IF('Dépenses sur frais réels'!J102="","",'Dépenses sur frais réels'!J102)</f>
        <v/>
      </c>
      <c r="K102" s="101"/>
      <c r="L102" s="283" t="str">
        <f t="shared" si="7"/>
        <v/>
      </c>
      <c r="M102" s="283" t="str">
        <f t="shared" si="8"/>
        <v/>
      </c>
      <c r="N102" s="101"/>
      <c r="O102" s="182"/>
      <c r="P102" s="355"/>
      <c r="Q102" s="138" t="str">
        <f t="shared" si="5"/>
        <v/>
      </c>
      <c r="R102" s="184" t="str">
        <f t="shared" si="9"/>
        <v/>
      </c>
      <c r="S102" s="414" t="str">
        <f>IF(AND(OR(K102="KO",N102&lt;&gt;""),OR(K102="",L102="",M102="")),Listes!$A$68,IF(AND(N102="",K102&lt;&gt;""),Listes!$A$69,IF(AND(J102&lt;N102,P102=""),Listes!$A$70,IF(AND(M102&lt;L102,P102=""),Listes!$A$71,IF(AND(N102&lt;J102,O102=""),Listes!$A$72,IF(AND(T102="",OR(K102&lt;&gt;"",L102&lt;&gt;"",M102&lt;&gt;"")),Listes!$A$73,""))))))</f>
        <v/>
      </c>
      <c r="T102" s="277"/>
      <c r="U102" s="317">
        <f t="shared" si="6"/>
        <v>0</v>
      </c>
    </row>
    <row r="103" spans="1:21" ht="20.100000000000001" customHeight="1" x14ac:dyDescent="0.25">
      <c r="A103" s="121">
        <v>97</v>
      </c>
      <c r="B103" s="186" t="str">
        <f>IF('Dépenses sur frais réels'!B103="","",'Dépenses sur frais réels'!B103)</f>
        <v/>
      </c>
      <c r="C103" s="186" t="str">
        <f>IF('Dépenses sur frais réels'!C103="","",'Dépenses sur frais réels'!C103)</f>
        <v/>
      </c>
      <c r="D103" s="186" t="str">
        <f>IF('Dépenses sur frais réels'!D103="","",'Dépenses sur frais réels'!D103)</f>
        <v/>
      </c>
      <c r="E103" s="186" t="str">
        <f>IF('Dépenses sur frais réels'!E103="","",'Dépenses sur frais réels'!E103)</f>
        <v/>
      </c>
      <c r="F103" s="186" t="str">
        <f>IF('Dépenses sur frais réels'!F103="","",'Dépenses sur frais réels'!F103)</f>
        <v/>
      </c>
      <c r="G103" s="186" t="str">
        <f>IF('Dépenses sur frais réels'!G103="","",'Dépenses sur frais réels'!G103)</f>
        <v/>
      </c>
      <c r="H103" s="346" t="str">
        <f>IF('Dépenses sur frais réels'!H103="","",'Dépenses sur frais réels'!H103)</f>
        <v/>
      </c>
      <c r="I103" s="346" t="str">
        <f>IF('Dépenses sur frais réels'!I103="","",'Dépenses sur frais réels'!I103)</f>
        <v/>
      </c>
      <c r="J103" s="347" t="str">
        <f>IF('Dépenses sur frais réels'!J103="","",'Dépenses sur frais réels'!J103)</f>
        <v/>
      </c>
      <c r="K103" s="101"/>
      <c r="L103" s="283" t="str">
        <f t="shared" si="7"/>
        <v/>
      </c>
      <c r="M103" s="283" t="str">
        <f t="shared" si="8"/>
        <v/>
      </c>
      <c r="N103" s="101"/>
      <c r="O103" s="182"/>
      <c r="P103" s="355"/>
      <c r="Q103" s="138" t="str">
        <f t="shared" si="5"/>
        <v/>
      </c>
      <c r="R103" s="184" t="str">
        <f t="shared" si="9"/>
        <v/>
      </c>
      <c r="S103" s="414" t="str">
        <f>IF(AND(OR(K103="KO",N103&lt;&gt;""),OR(K103="",L103="",M103="")),Listes!$A$68,IF(AND(N103="",K103&lt;&gt;""),Listes!$A$69,IF(AND(J103&lt;N103,P103=""),Listes!$A$70,IF(AND(M103&lt;L103,P103=""),Listes!$A$71,IF(AND(N103&lt;J103,O103=""),Listes!$A$72,IF(AND(T103="",OR(K103&lt;&gt;"",L103&lt;&gt;"",M103&lt;&gt;"")),Listes!$A$73,""))))))</f>
        <v/>
      </c>
      <c r="T103" s="277"/>
      <c r="U103" s="317">
        <f t="shared" si="6"/>
        <v>0</v>
      </c>
    </row>
    <row r="104" spans="1:21" ht="20.100000000000001" customHeight="1" x14ac:dyDescent="0.25">
      <c r="A104" s="121">
        <v>98</v>
      </c>
      <c r="B104" s="186" t="str">
        <f>IF('Dépenses sur frais réels'!B104="","",'Dépenses sur frais réels'!B104)</f>
        <v/>
      </c>
      <c r="C104" s="186" t="str">
        <f>IF('Dépenses sur frais réels'!C104="","",'Dépenses sur frais réels'!C104)</f>
        <v/>
      </c>
      <c r="D104" s="186" t="str">
        <f>IF('Dépenses sur frais réels'!D104="","",'Dépenses sur frais réels'!D104)</f>
        <v/>
      </c>
      <c r="E104" s="186" t="str">
        <f>IF('Dépenses sur frais réels'!E104="","",'Dépenses sur frais réels'!E104)</f>
        <v/>
      </c>
      <c r="F104" s="186" t="str">
        <f>IF('Dépenses sur frais réels'!F104="","",'Dépenses sur frais réels'!F104)</f>
        <v/>
      </c>
      <c r="G104" s="186" t="str">
        <f>IF('Dépenses sur frais réels'!G104="","",'Dépenses sur frais réels'!G104)</f>
        <v/>
      </c>
      <c r="H104" s="346" t="str">
        <f>IF('Dépenses sur frais réels'!H104="","",'Dépenses sur frais réels'!H104)</f>
        <v/>
      </c>
      <c r="I104" s="346" t="str">
        <f>IF('Dépenses sur frais réels'!I104="","",'Dépenses sur frais réels'!I104)</f>
        <v/>
      </c>
      <c r="J104" s="347" t="str">
        <f>IF('Dépenses sur frais réels'!J104="","",'Dépenses sur frais réels'!J104)</f>
        <v/>
      </c>
      <c r="K104" s="101"/>
      <c r="L104" s="283" t="str">
        <f t="shared" si="7"/>
        <v/>
      </c>
      <c r="M104" s="283" t="str">
        <f t="shared" si="8"/>
        <v/>
      </c>
      <c r="N104" s="101"/>
      <c r="O104" s="182"/>
      <c r="P104" s="355"/>
      <c r="Q104" s="138" t="str">
        <f t="shared" si="5"/>
        <v/>
      </c>
      <c r="R104" s="184" t="str">
        <f t="shared" si="9"/>
        <v/>
      </c>
      <c r="S104" s="414" t="str">
        <f>IF(AND(OR(K104="KO",N104&lt;&gt;""),OR(K104="",L104="",M104="")),Listes!$A$68,IF(AND(N104="",K104&lt;&gt;""),Listes!$A$69,IF(AND(J104&lt;N104,P104=""),Listes!$A$70,IF(AND(M104&lt;L104,P104=""),Listes!$A$71,IF(AND(N104&lt;J104,O104=""),Listes!$A$72,IF(AND(T104="",OR(K104&lt;&gt;"",L104&lt;&gt;"",M104&lt;&gt;"")),Listes!$A$73,""))))))</f>
        <v/>
      </c>
      <c r="T104" s="277"/>
      <c r="U104" s="317">
        <f t="shared" si="6"/>
        <v>0</v>
      </c>
    </row>
    <row r="105" spans="1:21" ht="20.100000000000001" customHeight="1" x14ac:dyDescent="0.25">
      <c r="A105" s="121">
        <v>99</v>
      </c>
      <c r="B105" s="186" t="str">
        <f>IF('Dépenses sur frais réels'!B105="","",'Dépenses sur frais réels'!B105)</f>
        <v/>
      </c>
      <c r="C105" s="186" t="str">
        <f>IF('Dépenses sur frais réels'!C105="","",'Dépenses sur frais réels'!C105)</f>
        <v/>
      </c>
      <c r="D105" s="186" t="str">
        <f>IF('Dépenses sur frais réels'!D105="","",'Dépenses sur frais réels'!D105)</f>
        <v/>
      </c>
      <c r="E105" s="186" t="str">
        <f>IF('Dépenses sur frais réels'!E105="","",'Dépenses sur frais réels'!E105)</f>
        <v/>
      </c>
      <c r="F105" s="186" t="str">
        <f>IF('Dépenses sur frais réels'!F105="","",'Dépenses sur frais réels'!F105)</f>
        <v/>
      </c>
      <c r="G105" s="186" t="str">
        <f>IF('Dépenses sur frais réels'!G105="","",'Dépenses sur frais réels'!G105)</f>
        <v/>
      </c>
      <c r="H105" s="346" t="str">
        <f>IF('Dépenses sur frais réels'!H105="","",'Dépenses sur frais réels'!H105)</f>
        <v/>
      </c>
      <c r="I105" s="346" t="str">
        <f>IF('Dépenses sur frais réels'!I105="","",'Dépenses sur frais réels'!I105)</f>
        <v/>
      </c>
      <c r="J105" s="347" t="str">
        <f>IF('Dépenses sur frais réels'!J105="","",'Dépenses sur frais réels'!J105)</f>
        <v/>
      </c>
      <c r="K105" s="101"/>
      <c r="L105" s="283" t="str">
        <f t="shared" si="7"/>
        <v/>
      </c>
      <c r="M105" s="283" t="str">
        <f t="shared" si="8"/>
        <v/>
      </c>
      <c r="N105" s="101"/>
      <c r="O105" s="182"/>
      <c r="P105" s="355"/>
      <c r="Q105" s="138" t="str">
        <f t="shared" si="5"/>
        <v/>
      </c>
      <c r="R105" s="184" t="str">
        <f t="shared" si="9"/>
        <v/>
      </c>
      <c r="S105" s="414" t="str">
        <f>IF(AND(OR(K105="KO",N105&lt;&gt;""),OR(K105="",L105="",M105="")),Listes!$A$68,IF(AND(N105="",K105&lt;&gt;""),Listes!$A$69,IF(AND(J105&lt;N105,P105=""),Listes!$A$70,IF(AND(M105&lt;L105,P105=""),Listes!$A$71,IF(AND(N105&lt;J105,O105=""),Listes!$A$72,IF(AND(T105="",OR(K105&lt;&gt;"",L105&lt;&gt;"",M105&lt;&gt;"")),Listes!$A$73,""))))))</f>
        <v/>
      </c>
      <c r="T105" s="277"/>
      <c r="U105" s="317">
        <f t="shared" si="6"/>
        <v>0</v>
      </c>
    </row>
    <row r="106" spans="1:21" ht="20.100000000000001" customHeight="1" x14ac:dyDescent="0.25">
      <c r="A106" s="121">
        <v>100</v>
      </c>
      <c r="B106" s="186" t="str">
        <f>IF('Dépenses sur frais réels'!B106="","",'Dépenses sur frais réels'!B106)</f>
        <v/>
      </c>
      <c r="C106" s="186" t="str">
        <f>IF('Dépenses sur frais réels'!C106="","",'Dépenses sur frais réels'!C106)</f>
        <v/>
      </c>
      <c r="D106" s="186" t="str">
        <f>IF('Dépenses sur frais réels'!D106="","",'Dépenses sur frais réels'!D106)</f>
        <v/>
      </c>
      <c r="E106" s="186" t="str">
        <f>IF('Dépenses sur frais réels'!E106="","",'Dépenses sur frais réels'!E106)</f>
        <v/>
      </c>
      <c r="F106" s="186" t="str">
        <f>IF('Dépenses sur frais réels'!F106="","",'Dépenses sur frais réels'!F106)</f>
        <v/>
      </c>
      <c r="G106" s="186" t="str">
        <f>IF('Dépenses sur frais réels'!G106="","",'Dépenses sur frais réels'!G106)</f>
        <v/>
      </c>
      <c r="H106" s="346" t="str">
        <f>IF('Dépenses sur frais réels'!H106="","",'Dépenses sur frais réels'!H106)</f>
        <v/>
      </c>
      <c r="I106" s="346" t="str">
        <f>IF('Dépenses sur frais réels'!I106="","",'Dépenses sur frais réels'!I106)</f>
        <v/>
      </c>
      <c r="J106" s="347" t="str">
        <f>IF('Dépenses sur frais réels'!J106="","",'Dépenses sur frais réels'!J106)</f>
        <v/>
      </c>
      <c r="K106" s="101"/>
      <c r="L106" s="283" t="str">
        <f t="shared" si="7"/>
        <v/>
      </c>
      <c r="M106" s="283" t="str">
        <f t="shared" si="8"/>
        <v/>
      </c>
      <c r="N106" s="101"/>
      <c r="O106" s="182"/>
      <c r="P106" s="355"/>
      <c r="Q106" s="138" t="str">
        <f t="shared" si="5"/>
        <v/>
      </c>
      <c r="R106" s="184" t="str">
        <f t="shared" si="9"/>
        <v/>
      </c>
      <c r="S106" s="414" t="str">
        <f>IF(AND(OR(K106="KO",N106&lt;&gt;""),OR(K106="",L106="",M106="")),Listes!$A$68,IF(AND(N106="",K106&lt;&gt;""),Listes!$A$69,IF(AND(J106&lt;N106,P106=""),Listes!$A$70,IF(AND(M106&lt;L106,P106=""),Listes!$A$71,IF(AND(N106&lt;J106,O106=""),Listes!$A$72,IF(AND(T106="",OR(K106&lt;&gt;"",L106&lt;&gt;"",M106&lt;&gt;"")),Listes!$A$73,""))))))</f>
        <v/>
      </c>
      <c r="T106" s="277"/>
      <c r="U106" s="317">
        <f t="shared" si="6"/>
        <v>0</v>
      </c>
    </row>
    <row r="107" spans="1:21" ht="20.100000000000001" customHeight="1" x14ac:dyDescent="0.25">
      <c r="A107" s="121">
        <v>101</v>
      </c>
      <c r="B107" s="186" t="str">
        <f>IF('Dépenses sur frais réels'!B107="","",'Dépenses sur frais réels'!B107)</f>
        <v/>
      </c>
      <c r="C107" s="186" t="str">
        <f>IF('Dépenses sur frais réels'!C107="","",'Dépenses sur frais réels'!C107)</f>
        <v/>
      </c>
      <c r="D107" s="186" t="str">
        <f>IF('Dépenses sur frais réels'!D107="","",'Dépenses sur frais réels'!D107)</f>
        <v/>
      </c>
      <c r="E107" s="186" t="str">
        <f>IF('Dépenses sur frais réels'!E107="","",'Dépenses sur frais réels'!E107)</f>
        <v/>
      </c>
      <c r="F107" s="186" t="str">
        <f>IF('Dépenses sur frais réels'!F107="","",'Dépenses sur frais réels'!F107)</f>
        <v/>
      </c>
      <c r="G107" s="186" t="str">
        <f>IF('Dépenses sur frais réels'!G107="","",'Dépenses sur frais réels'!G107)</f>
        <v/>
      </c>
      <c r="H107" s="346" t="str">
        <f>IF('Dépenses sur frais réels'!H107="","",'Dépenses sur frais réels'!H107)</f>
        <v/>
      </c>
      <c r="I107" s="346" t="str">
        <f>IF('Dépenses sur frais réels'!I107="","",'Dépenses sur frais réels'!I107)</f>
        <v/>
      </c>
      <c r="J107" s="347" t="str">
        <f>IF('Dépenses sur frais réels'!J107="","",'Dépenses sur frais réels'!J107)</f>
        <v/>
      </c>
      <c r="K107" s="101"/>
      <c r="L107" s="283" t="str">
        <f t="shared" si="7"/>
        <v/>
      </c>
      <c r="M107" s="283" t="str">
        <f t="shared" si="8"/>
        <v/>
      </c>
      <c r="N107" s="101"/>
      <c r="O107" s="182"/>
      <c r="P107" s="355"/>
      <c r="Q107" s="138" t="str">
        <f t="shared" si="5"/>
        <v/>
      </c>
      <c r="R107" s="184" t="str">
        <f t="shared" si="9"/>
        <v/>
      </c>
      <c r="S107" s="414" t="str">
        <f>IF(AND(OR(K107="KO",N107&lt;&gt;""),OR(K107="",L107="",M107="")),Listes!$A$68,IF(AND(N107="",K107&lt;&gt;""),Listes!$A$69,IF(AND(J107&lt;N107,P107=""),Listes!$A$70,IF(AND(M107&lt;L107,P107=""),Listes!$A$71,IF(AND(N107&lt;J107,O107=""),Listes!$A$72,IF(AND(T107="",OR(K107&lt;&gt;"",L107&lt;&gt;"",M107&lt;&gt;"")),Listes!$A$73,""))))))</f>
        <v/>
      </c>
      <c r="T107" s="277"/>
      <c r="U107" s="317">
        <f t="shared" si="6"/>
        <v>0</v>
      </c>
    </row>
    <row r="108" spans="1:21" ht="20.100000000000001" customHeight="1" x14ac:dyDescent="0.25">
      <c r="A108" s="121">
        <v>102</v>
      </c>
      <c r="B108" s="186" t="str">
        <f>IF('Dépenses sur frais réels'!B108="","",'Dépenses sur frais réels'!B108)</f>
        <v/>
      </c>
      <c r="C108" s="186" t="str">
        <f>IF('Dépenses sur frais réels'!C108="","",'Dépenses sur frais réels'!C108)</f>
        <v/>
      </c>
      <c r="D108" s="186" t="str">
        <f>IF('Dépenses sur frais réels'!D108="","",'Dépenses sur frais réels'!D108)</f>
        <v/>
      </c>
      <c r="E108" s="186" t="str">
        <f>IF('Dépenses sur frais réels'!E108="","",'Dépenses sur frais réels'!E108)</f>
        <v/>
      </c>
      <c r="F108" s="186" t="str">
        <f>IF('Dépenses sur frais réels'!F108="","",'Dépenses sur frais réels'!F108)</f>
        <v/>
      </c>
      <c r="G108" s="186" t="str">
        <f>IF('Dépenses sur frais réels'!G108="","",'Dépenses sur frais réels'!G108)</f>
        <v/>
      </c>
      <c r="H108" s="346" t="str">
        <f>IF('Dépenses sur frais réels'!H108="","",'Dépenses sur frais réels'!H108)</f>
        <v/>
      </c>
      <c r="I108" s="346" t="str">
        <f>IF('Dépenses sur frais réels'!I108="","",'Dépenses sur frais réels'!I108)</f>
        <v/>
      </c>
      <c r="J108" s="347" t="str">
        <f>IF('Dépenses sur frais réels'!J108="","",'Dépenses sur frais réels'!J108)</f>
        <v/>
      </c>
      <c r="K108" s="101"/>
      <c r="L108" s="283" t="str">
        <f t="shared" si="7"/>
        <v/>
      </c>
      <c r="M108" s="283" t="str">
        <f t="shared" si="8"/>
        <v/>
      </c>
      <c r="N108" s="101"/>
      <c r="O108" s="182"/>
      <c r="P108" s="355"/>
      <c r="Q108" s="138" t="str">
        <f t="shared" si="5"/>
        <v/>
      </c>
      <c r="R108" s="184" t="str">
        <f t="shared" si="9"/>
        <v/>
      </c>
      <c r="S108" s="414" t="str">
        <f>IF(AND(OR(K108="KO",N108&lt;&gt;""),OR(K108="",L108="",M108="")),Listes!$A$68,IF(AND(N108="",K108&lt;&gt;""),Listes!$A$69,IF(AND(J108&lt;N108,P108=""),Listes!$A$70,IF(AND(M108&lt;L108,P108=""),Listes!$A$71,IF(AND(N108&lt;J108,O108=""),Listes!$A$72,IF(AND(T108="",OR(K108&lt;&gt;"",L108&lt;&gt;"",M108&lt;&gt;"")),Listes!$A$73,""))))))</f>
        <v/>
      </c>
      <c r="T108" s="277"/>
      <c r="U108" s="317">
        <f t="shared" si="6"/>
        <v>0</v>
      </c>
    </row>
    <row r="109" spans="1:21" ht="20.100000000000001" customHeight="1" x14ac:dyDescent="0.25">
      <c r="A109" s="121">
        <v>103</v>
      </c>
      <c r="B109" s="186" t="str">
        <f>IF('Dépenses sur frais réels'!B109="","",'Dépenses sur frais réels'!B109)</f>
        <v/>
      </c>
      <c r="C109" s="186" t="str">
        <f>IF('Dépenses sur frais réels'!C109="","",'Dépenses sur frais réels'!C109)</f>
        <v/>
      </c>
      <c r="D109" s="186" t="str">
        <f>IF('Dépenses sur frais réels'!D109="","",'Dépenses sur frais réels'!D109)</f>
        <v/>
      </c>
      <c r="E109" s="186" t="str">
        <f>IF('Dépenses sur frais réels'!E109="","",'Dépenses sur frais réels'!E109)</f>
        <v/>
      </c>
      <c r="F109" s="186" t="str">
        <f>IF('Dépenses sur frais réels'!F109="","",'Dépenses sur frais réels'!F109)</f>
        <v/>
      </c>
      <c r="G109" s="186" t="str">
        <f>IF('Dépenses sur frais réels'!G109="","",'Dépenses sur frais réels'!G109)</f>
        <v/>
      </c>
      <c r="H109" s="346" t="str">
        <f>IF('Dépenses sur frais réels'!H109="","",'Dépenses sur frais réels'!H109)</f>
        <v/>
      </c>
      <c r="I109" s="346" t="str">
        <f>IF('Dépenses sur frais réels'!I109="","",'Dépenses sur frais réels'!I109)</f>
        <v/>
      </c>
      <c r="J109" s="347" t="str">
        <f>IF('Dépenses sur frais réels'!J109="","",'Dépenses sur frais réels'!J109)</f>
        <v/>
      </c>
      <c r="K109" s="101"/>
      <c r="L109" s="283" t="str">
        <f t="shared" si="7"/>
        <v/>
      </c>
      <c r="M109" s="283" t="str">
        <f t="shared" si="8"/>
        <v/>
      </c>
      <c r="N109" s="101"/>
      <c r="O109" s="182"/>
      <c r="P109" s="355"/>
      <c r="Q109" s="138" t="str">
        <f t="shared" si="5"/>
        <v/>
      </c>
      <c r="R109" s="184" t="str">
        <f t="shared" si="9"/>
        <v/>
      </c>
      <c r="S109" s="414" t="str">
        <f>IF(AND(OR(K109="KO",N109&lt;&gt;""),OR(K109="",L109="",M109="")),Listes!$A$68,IF(AND(N109="",K109&lt;&gt;""),Listes!$A$69,IF(AND(J109&lt;N109,P109=""),Listes!$A$70,IF(AND(M109&lt;L109,P109=""),Listes!$A$71,IF(AND(N109&lt;J109,O109=""),Listes!$A$72,IF(AND(T109="",OR(K109&lt;&gt;"",L109&lt;&gt;"",M109&lt;&gt;"")),Listes!$A$73,""))))))</f>
        <v/>
      </c>
      <c r="T109" s="277"/>
      <c r="U109" s="317">
        <f t="shared" si="6"/>
        <v>0</v>
      </c>
    </row>
    <row r="110" spans="1:21" ht="20.100000000000001" customHeight="1" x14ac:dyDescent="0.25">
      <c r="A110" s="121">
        <v>104</v>
      </c>
      <c r="B110" s="186" t="str">
        <f>IF('Dépenses sur frais réels'!B110="","",'Dépenses sur frais réels'!B110)</f>
        <v/>
      </c>
      <c r="C110" s="186" t="str">
        <f>IF('Dépenses sur frais réels'!C110="","",'Dépenses sur frais réels'!C110)</f>
        <v/>
      </c>
      <c r="D110" s="186" t="str">
        <f>IF('Dépenses sur frais réels'!D110="","",'Dépenses sur frais réels'!D110)</f>
        <v/>
      </c>
      <c r="E110" s="186" t="str">
        <f>IF('Dépenses sur frais réels'!E110="","",'Dépenses sur frais réels'!E110)</f>
        <v/>
      </c>
      <c r="F110" s="186" t="str">
        <f>IF('Dépenses sur frais réels'!F110="","",'Dépenses sur frais réels'!F110)</f>
        <v/>
      </c>
      <c r="G110" s="186" t="str">
        <f>IF('Dépenses sur frais réels'!G110="","",'Dépenses sur frais réels'!G110)</f>
        <v/>
      </c>
      <c r="H110" s="346" t="str">
        <f>IF('Dépenses sur frais réels'!H110="","",'Dépenses sur frais réels'!H110)</f>
        <v/>
      </c>
      <c r="I110" s="346" t="str">
        <f>IF('Dépenses sur frais réels'!I110="","",'Dépenses sur frais réels'!I110)</f>
        <v/>
      </c>
      <c r="J110" s="347" t="str">
        <f>IF('Dépenses sur frais réels'!J110="","",'Dépenses sur frais réels'!J110)</f>
        <v/>
      </c>
      <c r="K110" s="101"/>
      <c r="L110" s="283" t="str">
        <f t="shared" si="7"/>
        <v/>
      </c>
      <c r="M110" s="283" t="str">
        <f t="shared" si="8"/>
        <v/>
      </c>
      <c r="N110" s="101"/>
      <c r="O110" s="182"/>
      <c r="P110" s="355"/>
      <c r="Q110" s="138" t="str">
        <f t="shared" si="5"/>
        <v/>
      </c>
      <c r="R110" s="184" t="str">
        <f t="shared" si="9"/>
        <v/>
      </c>
      <c r="S110" s="414" t="str">
        <f>IF(AND(OR(K110="KO",N110&lt;&gt;""),OR(K110="",L110="",M110="")),Listes!$A$68,IF(AND(N110="",K110&lt;&gt;""),Listes!$A$69,IF(AND(J110&lt;N110,P110=""),Listes!$A$70,IF(AND(M110&lt;L110,P110=""),Listes!$A$71,IF(AND(N110&lt;J110,O110=""),Listes!$A$72,IF(AND(T110="",OR(K110&lt;&gt;"",L110&lt;&gt;"",M110&lt;&gt;"")),Listes!$A$73,""))))))</f>
        <v/>
      </c>
      <c r="T110" s="277"/>
      <c r="U110" s="317">
        <f t="shared" si="6"/>
        <v>0</v>
      </c>
    </row>
    <row r="111" spans="1:21" ht="20.100000000000001" customHeight="1" x14ac:dyDescent="0.25">
      <c r="A111" s="121">
        <v>105</v>
      </c>
      <c r="B111" s="186" t="str">
        <f>IF('Dépenses sur frais réels'!B111="","",'Dépenses sur frais réels'!B111)</f>
        <v/>
      </c>
      <c r="C111" s="186" t="str">
        <f>IF('Dépenses sur frais réels'!C111="","",'Dépenses sur frais réels'!C111)</f>
        <v/>
      </c>
      <c r="D111" s="186" t="str">
        <f>IF('Dépenses sur frais réels'!D111="","",'Dépenses sur frais réels'!D111)</f>
        <v/>
      </c>
      <c r="E111" s="186" t="str">
        <f>IF('Dépenses sur frais réels'!E111="","",'Dépenses sur frais réels'!E111)</f>
        <v/>
      </c>
      <c r="F111" s="186" t="str">
        <f>IF('Dépenses sur frais réels'!F111="","",'Dépenses sur frais réels'!F111)</f>
        <v/>
      </c>
      <c r="G111" s="186" t="str">
        <f>IF('Dépenses sur frais réels'!G111="","",'Dépenses sur frais réels'!G111)</f>
        <v/>
      </c>
      <c r="H111" s="346" t="str">
        <f>IF('Dépenses sur frais réels'!H111="","",'Dépenses sur frais réels'!H111)</f>
        <v/>
      </c>
      <c r="I111" s="346" t="str">
        <f>IF('Dépenses sur frais réels'!I111="","",'Dépenses sur frais réels'!I111)</f>
        <v/>
      </c>
      <c r="J111" s="347" t="str">
        <f>IF('Dépenses sur frais réels'!J111="","",'Dépenses sur frais réels'!J111)</f>
        <v/>
      </c>
      <c r="K111" s="101"/>
      <c r="L111" s="283" t="str">
        <f t="shared" si="7"/>
        <v/>
      </c>
      <c r="M111" s="283" t="str">
        <f t="shared" si="8"/>
        <v/>
      </c>
      <c r="N111" s="101"/>
      <c r="O111" s="182"/>
      <c r="P111" s="355"/>
      <c r="Q111" s="138" t="str">
        <f t="shared" si="5"/>
        <v/>
      </c>
      <c r="R111" s="184" t="str">
        <f t="shared" si="9"/>
        <v/>
      </c>
      <c r="S111" s="414" t="str">
        <f>IF(AND(OR(K111="KO",N111&lt;&gt;""),OR(K111="",L111="",M111="")),Listes!$A$68,IF(AND(N111="",K111&lt;&gt;""),Listes!$A$69,IF(AND(J111&lt;N111,P111=""),Listes!$A$70,IF(AND(M111&lt;L111,P111=""),Listes!$A$71,IF(AND(N111&lt;J111,O111=""),Listes!$A$72,IF(AND(T111="",OR(K111&lt;&gt;"",L111&lt;&gt;"",M111&lt;&gt;"")),Listes!$A$73,""))))))</f>
        <v/>
      </c>
      <c r="T111" s="277"/>
      <c r="U111" s="317">
        <f t="shared" si="6"/>
        <v>0</v>
      </c>
    </row>
    <row r="112" spans="1:21" ht="20.100000000000001" customHeight="1" x14ac:dyDescent="0.25">
      <c r="A112" s="121">
        <v>106</v>
      </c>
      <c r="B112" s="186" t="str">
        <f>IF('Dépenses sur frais réels'!B112="","",'Dépenses sur frais réels'!B112)</f>
        <v/>
      </c>
      <c r="C112" s="186" t="str">
        <f>IF('Dépenses sur frais réels'!C112="","",'Dépenses sur frais réels'!C112)</f>
        <v/>
      </c>
      <c r="D112" s="186" t="str">
        <f>IF('Dépenses sur frais réels'!D112="","",'Dépenses sur frais réels'!D112)</f>
        <v/>
      </c>
      <c r="E112" s="186" t="str">
        <f>IF('Dépenses sur frais réels'!E112="","",'Dépenses sur frais réels'!E112)</f>
        <v/>
      </c>
      <c r="F112" s="186" t="str">
        <f>IF('Dépenses sur frais réels'!F112="","",'Dépenses sur frais réels'!F112)</f>
        <v/>
      </c>
      <c r="G112" s="186" t="str">
        <f>IF('Dépenses sur frais réels'!G112="","",'Dépenses sur frais réels'!G112)</f>
        <v/>
      </c>
      <c r="H112" s="346" t="str">
        <f>IF('Dépenses sur frais réels'!H112="","",'Dépenses sur frais réels'!H112)</f>
        <v/>
      </c>
      <c r="I112" s="346" t="str">
        <f>IF('Dépenses sur frais réels'!I112="","",'Dépenses sur frais réels'!I112)</f>
        <v/>
      </c>
      <c r="J112" s="347" t="str">
        <f>IF('Dépenses sur frais réels'!J112="","",'Dépenses sur frais réels'!J112)</f>
        <v/>
      </c>
      <c r="K112" s="101"/>
      <c r="L112" s="283" t="str">
        <f t="shared" si="7"/>
        <v/>
      </c>
      <c r="M112" s="283" t="str">
        <f t="shared" si="8"/>
        <v/>
      </c>
      <c r="N112" s="101"/>
      <c r="O112" s="182"/>
      <c r="P112" s="355"/>
      <c r="Q112" s="138" t="str">
        <f t="shared" si="5"/>
        <v/>
      </c>
      <c r="R112" s="184" t="str">
        <f t="shared" si="9"/>
        <v/>
      </c>
      <c r="S112" s="414" t="str">
        <f>IF(AND(OR(K112="KO",N112&lt;&gt;""),OR(K112="",L112="",M112="")),Listes!$A$68,IF(AND(N112="",K112&lt;&gt;""),Listes!$A$69,IF(AND(J112&lt;N112,P112=""),Listes!$A$70,IF(AND(M112&lt;L112,P112=""),Listes!$A$71,IF(AND(N112&lt;J112,O112=""),Listes!$A$72,IF(AND(T112="",OR(K112&lt;&gt;"",L112&lt;&gt;"",M112&lt;&gt;"")),Listes!$A$73,""))))))</f>
        <v/>
      </c>
      <c r="T112" s="277"/>
      <c r="U112" s="317">
        <f t="shared" si="6"/>
        <v>0</v>
      </c>
    </row>
    <row r="113" spans="1:21" ht="20.100000000000001" customHeight="1" x14ac:dyDescent="0.25">
      <c r="A113" s="121">
        <v>107</v>
      </c>
      <c r="B113" s="186" t="str">
        <f>IF('Dépenses sur frais réels'!B113="","",'Dépenses sur frais réels'!B113)</f>
        <v/>
      </c>
      <c r="C113" s="186" t="str">
        <f>IF('Dépenses sur frais réels'!C113="","",'Dépenses sur frais réels'!C113)</f>
        <v/>
      </c>
      <c r="D113" s="186" t="str">
        <f>IF('Dépenses sur frais réels'!D113="","",'Dépenses sur frais réels'!D113)</f>
        <v/>
      </c>
      <c r="E113" s="186" t="str">
        <f>IF('Dépenses sur frais réels'!E113="","",'Dépenses sur frais réels'!E113)</f>
        <v/>
      </c>
      <c r="F113" s="186" t="str">
        <f>IF('Dépenses sur frais réels'!F113="","",'Dépenses sur frais réels'!F113)</f>
        <v/>
      </c>
      <c r="G113" s="186" t="str">
        <f>IF('Dépenses sur frais réels'!G113="","",'Dépenses sur frais réels'!G113)</f>
        <v/>
      </c>
      <c r="H113" s="346" t="str">
        <f>IF('Dépenses sur frais réels'!H113="","",'Dépenses sur frais réels'!H113)</f>
        <v/>
      </c>
      <c r="I113" s="346" t="str">
        <f>IF('Dépenses sur frais réels'!I113="","",'Dépenses sur frais réels'!I113)</f>
        <v/>
      </c>
      <c r="J113" s="347" t="str">
        <f>IF('Dépenses sur frais réels'!J113="","",'Dépenses sur frais réels'!J113)</f>
        <v/>
      </c>
      <c r="K113" s="101"/>
      <c r="L113" s="283" t="str">
        <f t="shared" si="7"/>
        <v/>
      </c>
      <c r="M113" s="283" t="str">
        <f t="shared" si="8"/>
        <v/>
      </c>
      <c r="N113" s="101"/>
      <c r="O113" s="182"/>
      <c r="P113" s="355"/>
      <c r="Q113" s="138" t="str">
        <f t="shared" si="5"/>
        <v/>
      </c>
      <c r="R113" s="184" t="str">
        <f t="shared" si="9"/>
        <v/>
      </c>
      <c r="S113" s="414" t="str">
        <f>IF(AND(OR(K113="KO",N113&lt;&gt;""),OR(K113="",L113="",M113="")),Listes!$A$68,IF(AND(N113="",K113&lt;&gt;""),Listes!$A$69,IF(AND(J113&lt;N113,P113=""),Listes!$A$70,IF(AND(M113&lt;L113,P113=""),Listes!$A$71,IF(AND(N113&lt;J113,O113=""),Listes!$A$72,IF(AND(T113="",OR(K113&lt;&gt;"",L113&lt;&gt;"",M113&lt;&gt;"")),Listes!$A$73,""))))))</f>
        <v/>
      </c>
      <c r="T113" s="277"/>
      <c r="U113" s="317">
        <f t="shared" si="6"/>
        <v>0</v>
      </c>
    </row>
    <row r="114" spans="1:21" ht="20.100000000000001" customHeight="1" x14ac:dyDescent="0.25">
      <c r="A114" s="121">
        <v>108</v>
      </c>
      <c r="B114" s="186" t="str">
        <f>IF('Dépenses sur frais réels'!B114="","",'Dépenses sur frais réels'!B114)</f>
        <v/>
      </c>
      <c r="C114" s="186" t="str">
        <f>IF('Dépenses sur frais réels'!C114="","",'Dépenses sur frais réels'!C114)</f>
        <v/>
      </c>
      <c r="D114" s="186" t="str">
        <f>IF('Dépenses sur frais réels'!D114="","",'Dépenses sur frais réels'!D114)</f>
        <v/>
      </c>
      <c r="E114" s="186" t="str">
        <f>IF('Dépenses sur frais réels'!E114="","",'Dépenses sur frais réels'!E114)</f>
        <v/>
      </c>
      <c r="F114" s="186" t="str">
        <f>IF('Dépenses sur frais réels'!F114="","",'Dépenses sur frais réels'!F114)</f>
        <v/>
      </c>
      <c r="G114" s="186" t="str">
        <f>IF('Dépenses sur frais réels'!G114="","",'Dépenses sur frais réels'!G114)</f>
        <v/>
      </c>
      <c r="H114" s="346" t="str">
        <f>IF('Dépenses sur frais réels'!H114="","",'Dépenses sur frais réels'!H114)</f>
        <v/>
      </c>
      <c r="I114" s="346" t="str">
        <f>IF('Dépenses sur frais réels'!I114="","",'Dépenses sur frais réels'!I114)</f>
        <v/>
      </c>
      <c r="J114" s="347" t="str">
        <f>IF('Dépenses sur frais réels'!J114="","",'Dépenses sur frais réels'!J114)</f>
        <v/>
      </c>
      <c r="K114" s="101"/>
      <c r="L114" s="283" t="str">
        <f t="shared" si="7"/>
        <v/>
      </c>
      <c r="M114" s="283" t="str">
        <f t="shared" si="8"/>
        <v/>
      </c>
      <c r="N114" s="101"/>
      <c r="O114" s="182"/>
      <c r="P114" s="355"/>
      <c r="Q114" s="138" t="str">
        <f t="shared" si="5"/>
        <v/>
      </c>
      <c r="R114" s="184" t="str">
        <f t="shared" si="9"/>
        <v/>
      </c>
      <c r="S114" s="414" t="str">
        <f>IF(AND(OR(K114="KO",N114&lt;&gt;""),OR(K114="",L114="",M114="")),Listes!$A$68,IF(AND(N114="",K114&lt;&gt;""),Listes!$A$69,IF(AND(J114&lt;N114,P114=""),Listes!$A$70,IF(AND(M114&lt;L114,P114=""),Listes!$A$71,IF(AND(N114&lt;J114,O114=""),Listes!$A$72,IF(AND(T114="",OR(K114&lt;&gt;"",L114&lt;&gt;"",M114&lt;&gt;"")),Listes!$A$73,""))))))</f>
        <v/>
      </c>
      <c r="T114" s="277"/>
      <c r="U114" s="317">
        <f t="shared" si="6"/>
        <v>0</v>
      </c>
    </row>
    <row r="115" spans="1:21" ht="20.100000000000001" customHeight="1" x14ac:dyDescent="0.25">
      <c r="A115" s="121">
        <v>109</v>
      </c>
      <c r="B115" s="186" t="str">
        <f>IF('Dépenses sur frais réels'!B115="","",'Dépenses sur frais réels'!B115)</f>
        <v/>
      </c>
      <c r="C115" s="186" t="str">
        <f>IF('Dépenses sur frais réels'!C115="","",'Dépenses sur frais réels'!C115)</f>
        <v/>
      </c>
      <c r="D115" s="186" t="str">
        <f>IF('Dépenses sur frais réels'!D115="","",'Dépenses sur frais réels'!D115)</f>
        <v/>
      </c>
      <c r="E115" s="186" t="str">
        <f>IF('Dépenses sur frais réels'!E115="","",'Dépenses sur frais réels'!E115)</f>
        <v/>
      </c>
      <c r="F115" s="186" t="str">
        <f>IF('Dépenses sur frais réels'!F115="","",'Dépenses sur frais réels'!F115)</f>
        <v/>
      </c>
      <c r="G115" s="186" t="str">
        <f>IF('Dépenses sur frais réels'!G115="","",'Dépenses sur frais réels'!G115)</f>
        <v/>
      </c>
      <c r="H115" s="346" t="str">
        <f>IF('Dépenses sur frais réels'!H115="","",'Dépenses sur frais réels'!H115)</f>
        <v/>
      </c>
      <c r="I115" s="346" t="str">
        <f>IF('Dépenses sur frais réels'!I115="","",'Dépenses sur frais réels'!I115)</f>
        <v/>
      </c>
      <c r="J115" s="347" t="str">
        <f>IF('Dépenses sur frais réels'!J115="","",'Dépenses sur frais réels'!J115)</f>
        <v/>
      </c>
      <c r="K115" s="101"/>
      <c r="L115" s="283" t="str">
        <f t="shared" si="7"/>
        <v/>
      </c>
      <c r="M115" s="283" t="str">
        <f t="shared" si="8"/>
        <v/>
      </c>
      <c r="N115" s="101"/>
      <c r="O115" s="182"/>
      <c r="P115" s="355"/>
      <c r="Q115" s="138" t="str">
        <f t="shared" si="5"/>
        <v/>
      </c>
      <c r="R115" s="184" t="str">
        <f t="shared" si="9"/>
        <v/>
      </c>
      <c r="S115" s="414" t="str">
        <f>IF(AND(OR(K115="KO",N115&lt;&gt;""),OR(K115="",L115="",M115="")),Listes!$A$68,IF(AND(N115="",K115&lt;&gt;""),Listes!$A$69,IF(AND(J115&lt;N115,P115=""),Listes!$A$70,IF(AND(M115&lt;L115,P115=""),Listes!$A$71,IF(AND(N115&lt;J115,O115=""),Listes!$A$72,IF(AND(T115="",OR(K115&lt;&gt;"",L115&lt;&gt;"",M115&lt;&gt;"")),Listes!$A$73,""))))))</f>
        <v/>
      </c>
      <c r="T115" s="277"/>
      <c r="U115" s="317">
        <f t="shared" si="6"/>
        <v>0</v>
      </c>
    </row>
    <row r="116" spans="1:21" ht="20.100000000000001" customHeight="1" x14ac:dyDescent="0.25">
      <c r="A116" s="121">
        <v>110</v>
      </c>
      <c r="B116" s="186" t="str">
        <f>IF('Dépenses sur frais réels'!B116="","",'Dépenses sur frais réels'!B116)</f>
        <v/>
      </c>
      <c r="C116" s="186" t="str">
        <f>IF('Dépenses sur frais réels'!C116="","",'Dépenses sur frais réels'!C116)</f>
        <v/>
      </c>
      <c r="D116" s="186" t="str">
        <f>IF('Dépenses sur frais réels'!D116="","",'Dépenses sur frais réels'!D116)</f>
        <v/>
      </c>
      <c r="E116" s="186" t="str">
        <f>IF('Dépenses sur frais réels'!E116="","",'Dépenses sur frais réels'!E116)</f>
        <v/>
      </c>
      <c r="F116" s="186" t="str">
        <f>IF('Dépenses sur frais réels'!F116="","",'Dépenses sur frais réels'!F116)</f>
        <v/>
      </c>
      <c r="G116" s="186" t="str">
        <f>IF('Dépenses sur frais réels'!G116="","",'Dépenses sur frais réels'!G116)</f>
        <v/>
      </c>
      <c r="H116" s="346" t="str">
        <f>IF('Dépenses sur frais réels'!H116="","",'Dépenses sur frais réels'!H116)</f>
        <v/>
      </c>
      <c r="I116" s="346" t="str">
        <f>IF('Dépenses sur frais réels'!I116="","",'Dépenses sur frais réels'!I116)</f>
        <v/>
      </c>
      <c r="J116" s="347" t="str">
        <f>IF('Dépenses sur frais réels'!J116="","",'Dépenses sur frais réels'!J116)</f>
        <v/>
      </c>
      <c r="K116" s="101"/>
      <c r="L116" s="283" t="str">
        <f t="shared" si="7"/>
        <v/>
      </c>
      <c r="M116" s="283" t="str">
        <f t="shared" si="8"/>
        <v/>
      </c>
      <c r="N116" s="101"/>
      <c r="O116" s="182"/>
      <c r="P116" s="355"/>
      <c r="Q116" s="138" t="str">
        <f t="shared" si="5"/>
        <v/>
      </c>
      <c r="R116" s="184" t="str">
        <f t="shared" si="9"/>
        <v/>
      </c>
      <c r="S116" s="414" t="str">
        <f>IF(AND(OR(K116="KO",N116&lt;&gt;""),OR(K116="",L116="",M116="")),Listes!$A$68,IF(AND(N116="",K116&lt;&gt;""),Listes!$A$69,IF(AND(J116&lt;N116,P116=""),Listes!$A$70,IF(AND(M116&lt;L116,P116=""),Listes!$A$71,IF(AND(N116&lt;J116,O116=""),Listes!$A$72,IF(AND(T116="",OR(K116&lt;&gt;"",L116&lt;&gt;"",M116&lt;&gt;"")),Listes!$A$73,""))))))</f>
        <v/>
      </c>
      <c r="T116" s="277"/>
      <c r="U116" s="317">
        <f t="shared" si="6"/>
        <v>0</v>
      </c>
    </row>
    <row r="117" spans="1:21" ht="20.100000000000001" customHeight="1" x14ac:dyDescent="0.25">
      <c r="A117" s="121">
        <v>111</v>
      </c>
      <c r="B117" s="186" t="str">
        <f>IF('Dépenses sur frais réels'!B117="","",'Dépenses sur frais réels'!B117)</f>
        <v/>
      </c>
      <c r="C117" s="186" t="str">
        <f>IF('Dépenses sur frais réels'!C117="","",'Dépenses sur frais réels'!C117)</f>
        <v/>
      </c>
      <c r="D117" s="186" t="str">
        <f>IF('Dépenses sur frais réels'!D117="","",'Dépenses sur frais réels'!D117)</f>
        <v/>
      </c>
      <c r="E117" s="186" t="str">
        <f>IF('Dépenses sur frais réels'!E117="","",'Dépenses sur frais réels'!E117)</f>
        <v/>
      </c>
      <c r="F117" s="186" t="str">
        <f>IF('Dépenses sur frais réels'!F117="","",'Dépenses sur frais réels'!F117)</f>
        <v/>
      </c>
      <c r="G117" s="186" t="str">
        <f>IF('Dépenses sur frais réels'!G117="","",'Dépenses sur frais réels'!G117)</f>
        <v/>
      </c>
      <c r="H117" s="346" t="str">
        <f>IF('Dépenses sur frais réels'!H117="","",'Dépenses sur frais réels'!H117)</f>
        <v/>
      </c>
      <c r="I117" s="346" t="str">
        <f>IF('Dépenses sur frais réels'!I117="","",'Dépenses sur frais réels'!I117)</f>
        <v/>
      </c>
      <c r="J117" s="347" t="str">
        <f>IF('Dépenses sur frais réels'!J117="","",'Dépenses sur frais réels'!J117)</f>
        <v/>
      </c>
      <c r="K117" s="101"/>
      <c r="L117" s="283" t="str">
        <f t="shared" si="7"/>
        <v/>
      </c>
      <c r="M117" s="283" t="str">
        <f t="shared" si="8"/>
        <v/>
      </c>
      <c r="N117" s="101"/>
      <c r="O117" s="182"/>
      <c r="P117" s="355"/>
      <c r="Q117" s="138" t="str">
        <f t="shared" si="5"/>
        <v/>
      </c>
      <c r="R117" s="184" t="str">
        <f t="shared" si="9"/>
        <v/>
      </c>
      <c r="S117" s="414" t="str">
        <f>IF(AND(OR(K117="KO",N117&lt;&gt;""),OR(K117="",L117="",M117="")),Listes!$A$68,IF(AND(N117="",K117&lt;&gt;""),Listes!$A$69,IF(AND(J117&lt;N117,P117=""),Listes!$A$70,IF(AND(M117&lt;L117,P117=""),Listes!$A$71,IF(AND(N117&lt;J117,O117=""),Listes!$A$72,IF(AND(T117="",OR(K117&lt;&gt;"",L117&lt;&gt;"",M117&lt;&gt;"")),Listes!$A$73,""))))))</f>
        <v/>
      </c>
      <c r="T117" s="277"/>
      <c r="U117" s="317">
        <f t="shared" si="6"/>
        <v>0</v>
      </c>
    </row>
    <row r="118" spans="1:21" ht="20.100000000000001" customHeight="1" x14ac:dyDescent="0.25">
      <c r="A118" s="121">
        <v>112</v>
      </c>
      <c r="B118" s="186" t="str">
        <f>IF('Dépenses sur frais réels'!B118="","",'Dépenses sur frais réels'!B118)</f>
        <v/>
      </c>
      <c r="C118" s="186" t="str">
        <f>IF('Dépenses sur frais réels'!C118="","",'Dépenses sur frais réels'!C118)</f>
        <v/>
      </c>
      <c r="D118" s="186" t="str">
        <f>IF('Dépenses sur frais réels'!D118="","",'Dépenses sur frais réels'!D118)</f>
        <v/>
      </c>
      <c r="E118" s="186" t="str">
        <f>IF('Dépenses sur frais réels'!E118="","",'Dépenses sur frais réels'!E118)</f>
        <v/>
      </c>
      <c r="F118" s="186" t="str">
        <f>IF('Dépenses sur frais réels'!F118="","",'Dépenses sur frais réels'!F118)</f>
        <v/>
      </c>
      <c r="G118" s="186" t="str">
        <f>IF('Dépenses sur frais réels'!G118="","",'Dépenses sur frais réels'!G118)</f>
        <v/>
      </c>
      <c r="H118" s="346" t="str">
        <f>IF('Dépenses sur frais réels'!H118="","",'Dépenses sur frais réels'!H118)</f>
        <v/>
      </c>
      <c r="I118" s="346" t="str">
        <f>IF('Dépenses sur frais réels'!I118="","",'Dépenses sur frais réels'!I118)</f>
        <v/>
      </c>
      <c r="J118" s="347" t="str">
        <f>IF('Dépenses sur frais réels'!J118="","",'Dépenses sur frais réels'!J118)</f>
        <v/>
      </c>
      <c r="K118" s="101"/>
      <c r="L118" s="283" t="str">
        <f t="shared" si="7"/>
        <v/>
      </c>
      <c r="M118" s="283" t="str">
        <f t="shared" si="8"/>
        <v/>
      </c>
      <c r="N118" s="101"/>
      <c r="O118" s="182"/>
      <c r="P118" s="355"/>
      <c r="Q118" s="138" t="str">
        <f t="shared" si="5"/>
        <v/>
      </c>
      <c r="R118" s="184" t="str">
        <f t="shared" si="9"/>
        <v/>
      </c>
      <c r="S118" s="414" t="str">
        <f>IF(AND(OR(K118="KO",N118&lt;&gt;""),OR(K118="",L118="",M118="")),Listes!$A$68,IF(AND(N118="",K118&lt;&gt;""),Listes!$A$69,IF(AND(J118&lt;N118,P118=""),Listes!$A$70,IF(AND(M118&lt;L118,P118=""),Listes!$A$71,IF(AND(N118&lt;J118,O118=""),Listes!$A$72,IF(AND(T118="",OR(K118&lt;&gt;"",L118&lt;&gt;"",M118&lt;&gt;"")),Listes!$A$73,""))))))</f>
        <v/>
      </c>
      <c r="T118" s="277"/>
      <c r="U118" s="317">
        <f t="shared" si="6"/>
        <v>0</v>
      </c>
    </row>
    <row r="119" spans="1:21" ht="20.100000000000001" customHeight="1" x14ac:dyDescent="0.25">
      <c r="A119" s="121">
        <v>113</v>
      </c>
      <c r="B119" s="186" t="str">
        <f>IF('Dépenses sur frais réels'!B119="","",'Dépenses sur frais réels'!B119)</f>
        <v/>
      </c>
      <c r="C119" s="186" t="str">
        <f>IF('Dépenses sur frais réels'!C119="","",'Dépenses sur frais réels'!C119)</f>
        <v/>
      </c>
      <c r="D119" s="186" t="str">
        <f>IF('Dépenses sur frais réels'!D119="","",'Dépenses sur frais réels'!D119)</f>
        <v/>
      </c>
      <c r="E119" s="186" t="str">
        <f>IF('Dépenses sur frais réels'!E119="","",'Dépenses sur frais réels'!E119)</f>
        <v/>
      </c>
      <c r="F119" s="186" t="str">
        <f>IF('Dépenses sur frais réels'!F119="","",'Dépenses sur frais réels'!F119)</f>
        <v/>
      </c>
      <c r="G119" s="186" t="str">
        <f>IF('Dépenses sur frais réels'!G119="","",'Dépenses sur frais réels'!G119)</f>
        <v/>
      </c>
      <c r="H119" s="346" t="str">
        <f>IF('Dépenses sur frais réels'!H119="","",'Dépenses sur frais réels'!H119)</f>
        <v/>
      </c>
      <c r="I119" s="346" t="str">
        <f>IF('Dépenses sur frais réels'!I119="","",'Dépenses sur frais réels'!I119)</f>
        <v/>
      </c>
      <c r="J119" s="347" t="str">
        <f>IF('Dépenses sur frais réels'!J119="","",'Dépenses sur frais réels'!J119)</f>
        <v/>
      </c>
      <c r="K119" s="101"/>
      <c r="L119" s="283" t="str">
        <f t="shared" si="7"/>
        <v/>
      </c>
      <c r="M119" s="283" t="str">
        <f t="shared" si="8"/>
        <v/>
      </c>
      <c r="N119" s="101"/>
      <c r="O119" s="182"/>
      <c r="P119" s="355"/>
      <c r="Q119" s="138" t="str">
        <f t="shared" si="5"/>
        <v/>
      </c>
      <c r="R119" s="184" t="str">
        <f t="shared" si="9"/>
        <v/>
      </c>
      <c r="S119" s="414" t="str">
        <f>IF(AND(OR(K119="KO",N119&lt;&gt;""),OR(K119="",L119="",M119="")),Listes!$A$68,IF(AND(N119="",K119&lt;&gt;""),Listes!$A$69,IF(AND(J119&lt;N119,P119=""),Listes!$A$70,IF(AND(M119&lt;L119,P119=""),Listes!$A$71,IF(AND(N119&lt;J119,O119=""),Listes!$A$72,IF(AND(T119="",OR(K119&lt;&gt;"",L119&lt;&gt;"",M119&lt;&gt;"")),Listes!$A$73,""))))))</f>
        <v/>
      </c>
      <c r="T119" s="277"/>
      <c r="U119" s="317">
        <f t="shared" si="6"/>
        <v>0</v>
      </c>
    </row>
    <row r="120" spans="1:21" ht="20.100000000000001" customHeight="1" x14ac:dyDescent="0.25">
      <c r="A120" s="121">
        <v>114</v>
      </c>
      <c r="B120" s="186" t="str">
        <f>IF('Dépenses sur frais réels'!B120="","",'Dépenses sur frais réels'!B120)</f>
        <v/>
      </c>
      <c r="C120" s="186" t="str">
        <f>IF('Dépenses sur frais réels'!C120="","",'Dépenses sur frais réels'!C120)</f>
        <v/>
      </c>
      <c r="D120" s="186" t="str">
        <f>IF('Dépenses sur frais réels'!D120="","",'Dépenses sur frais réels'!D120)</f>
        <v/>
      </c>
      <c r="E120" s="186" t="str">
        <f>IF('Dépenses sur frais réels'!E120="","",'Dépenses sur frais réels'!E120)</f>
        <v/>
      </c>
      <c r="F120" s="186" t="str">
        <f>IF('Dépenses sur frais réels'!F120="","",'Dépenses sur frais réels'!F120)</f>
        <v/>
      </c>
      <c r="G120" s="186" t="str">
        <f>IF('Dépenses sur frais réels'!G120="","",'Dépenses sur frais réels'!G120)</f>
        <v/>
      </c>
      <c r="H120" s="346" t="str">
        <f>IF('Dépenses sur frais réels'!H120="","",'Dépenses sur frais réels'!H120)</f>
        <v/>
      </c>
      <c r="I120" s="346" t="str">
        <f>IF('Dépenses sur frais réels'!I120="","",'Dépenses sur frais réels'!I120)</f>
        <v/>
      </c>
      <c r="J120" s="347" t="str">
        <f>IF('Dépenses sur frais réels'!J120="","",'Dépenses sur frais réels'!J120)</f>
        <v/>
      </c>
      <c r="K120" s="101"/>
      <c r="L120" s="283" t="str">
        <f t="shared" si="7"/>
        <v/>
      </c>
      <c r="M120" s="283" t="str">
        <f t="shared" si="8"/>
        <v/>
      </c>
      <c r="N120" s="101"/>
      <c r="O120" s="182"/>
      <c r="P120" s="355"/>
      <c r="Q120" s="138" t="str">
        <f t="shared" si="5"/>
        <v/>
      </c>
      <c r="R120" s="184" t="str">
        <f t="shared" si="9"/>
        <v/>
      </c>
      <c r="S120" s="414" t="str">
        <f>IF(AND(OR(K120="KO",N120&lt;&gt;""),OR(K120="",L120="",M120="")),Listes!$A$68,IF(AND(N120="",K120&lt;&gt;""),Listes!$A$69,IF(AND(J120&lt;N120,P120=""),Listes!$A$70,IF(AND(M120&lt;L120,P120=""),Listes!$A$71,IF(AND(N120&lt;J120,O120=""),Listes!$A$72,IF(AND(T120="",OR(K120&lt;&gt;"",L120&lt;&gt;"",M120&lt;&gt;"")),Listes!$A$73,""))))))</f>
        <v/>
      </c>
      <c r="T120" s="277"/>
      <c r="U120" s="317">
        <f t="shared" si="6"/>
        <v>0</v>
      </c>
    </row>
    <row r="121" spans="1:21" ht="20.100000000000001" customHeight="1" x14ac:dyDescent="0.25">
      <c r="A121" s="121">
        <v>115</v>
      </c>
      <c r="B121" s="186" t="str">
        <f>IF('Dépenses sur frais réels'!B121="","",'Dépenses sur frais réels'!B121)</f>
        <v/>
      </c>
      <c r="C121" s="186" t="str">
        <f>IF('Dépenses sur frais réels'!C121="","",'Dépenses sur frais réels'!C121)</f>
        <v/>
      </c>
      <c r="D121" s="186" t="str">
        <f>IF('Dépenses sur frais réels'!D121="","",'Dépenses sur frais réels'!D121)</f>
        <v/>
      </c>
      <c r="E121" s="186" t="str">
        <f>IF('Dépenses sur frais réels'!E121="","",'Dépenses sur frais réels'!E121)</f>
        <v/>
      </c>
      <c r="F121" s="186" t="str">
        <f>IF('Dépenses sur frais réels'!F121="","",'Dépenses sur frais réels'!F121)</f>
        <v/>
      </c>
      <c r="G121" s="186" t="str">
        <f>IF('Dépenses sur frais réels'!G121="","",'Dépenses sur frais réels'!G121)</f>
        <v/>
      </c>
      <c r="H121" s="346" t="str">
        <f>IF('Dépenses sur frais réels'!H121="","",'Dépenses sur frais réels'!H121)</f>
        <v/>
      </c>
      <c r="I121" s="346" t="str">
        <f>IF('Dépenses sur frais réels'!I121="","",'Dépenses sur frais réels'!I121)</f>
        <v/>
      </c>
      <c r="J121" s="347" t="str">
        <f>IF('Dépenses sur frais réels'!J121="","",'Dépenses sur frais réels'!J121)</f>
        <v/>
      </c>
      <c r="K121" s="101"/>
      <c r="L121" s="283" t="str">
        <f t="shared" si="7"/>
        <v/>
      </c>
      <c r="M121" s="283" t="str">
        <f t="shared" si="8"/>
        <v/>
      </c>
      <c r="N121" s="101"/>
      <c r="O121" s="182"/>
      <c r="P121" s="355"/>
      <c r="Q121" s="138" t="str">
        <f t="shared" si="5"/>
        <v/>
      </c>
      <c r="R121" s="184" t="str">
        <f t="shared" si="9"/>
        <v/>
      </c>
      <c r="S121" s="414" t="str">
        <f>IF(AND(OR(K121="KO",N121&lt;&gt;""),OR(K121="",L121="",M121="")),Listes!$A$68,IF(AND(N121="",K121&lt;&gt;""),Listes!$A$69,IF(AND(J121&lt;N121,P121=""),Listes!$A$70,IF(AND(M121&lt;L121,P121=""),Listes!$A$71,IF(AND(N121&lt;J121,O121=""),Listes!$A$72,IF(AND(T121="",OR(K121&lt;&gt;"",L121&lt;&gt;"",M121&lt;&gt;"")),Listes!$A$73,""))))))</f>
        <v/>
      </c>
      <c r="T121" s="277"/>
      <c r="U121" s="317">
        <f t="shared" si="6"/>
        <v>0</v>
      </c>
    </row>
    <row r="122" spans="1:21" ht="20.100000000000001" customHeight="1" x14ac:dyDescent="0.25">
      <c r="A122" s="121">
        <v>116</v>
      </c>
      <c r="B122" s="186" t="str">
        <f>IF('Dépenses sur frais réels'!B122="","",'Dépenses sur frais réels'!B122)</f>
        <v/>
      </c>
      <c r="C122" s="186" t="str">
        <f>IF('Dépenses sur frais réels'!C122="","",'Dépenses sur frais réels'!C122)</f>
        <v/>
      </c>
      <c r="D122" s="186" t="str">
        <f>IF('Dépenses sur frais réels'!D122="","",'Dépenses sur frais réels'!D122)</f>
        <v/>
      </c>
      <c r="E122" s="186" t="str">
        <f>IF('Dépenses sur frais réels'!E122="","",'Dépenses sur frais réels'!E122)</f>
        <v/>
      </c>
      <c r="F122" s="186" t="str">
        <f>IF('Dépenses sur frais réels'!F122="","",'Dépenses sur frais réels'!F122)</f>
        <v/>
      </c>
      <c r="G122" s="186" t="str">
        <f>IF('Dépenses sur frais réels'!G122="","",'Dépenses sur frais réels'!G122)</f>
        <v/>
      </c>
      <c r="H122" s="346" t="str">
        <f>IF('Dépenses sur frais réels'!H122="","",'Dépenses sur frais réels'!H122)</f>
        <v/>
      </c>
      <c r="I122" s="346" t="str">
        <f>IF('Dépenses sur frais réels'!I122="","",'Dépenses sur frais réels'!I122)</f>
        <v/>
      </c>
      <c r="J122" s="347" t="str">
        <f>IF('Dépenses sur frais réels'!J122="","",'Dépenses sur frais réels'!J122)</f>
        <v/>
      </c>
      <c r="K122" s="101"/>
      <c r="L122" s="283" t="str">
        <f t="shared" si="7"/>
        <v/>
      </c>
      <c r="M122" s="283" t="str">
        <f t="shared" si="8"/>
        <v/>
      </c>
      <c r="N122" s="101"/>
      <c r="O122" s="182"/>
      <c r="P122" s="355"/>
      <c r="Q122" s="138" t="str">
        <f t="shared" si="5"/>
        <v/>
      </c>
      <c r="R122" s="184" t="str">
        <f t="shared" si="9"/>
        <v/>
      </c>
      <c r="S122" s="414" t="str">
        <f>IF(AND(OR(K122="KO",N122&lt;&gt;""),OR(K122="",L122="",M122="")),Listes!$A$68,IF(AND(N122="",K122&lt;&gt;""),Listes!$A$69,IF(AND(J122&lt;N122,P122=""),Listes!$A$70,IF(AND(M122&lt;L122,P122=""),Listes!$A$71,IF(AND(N122&lt;J122,O122=""),Listes!$A$72,IF(AND(T122="",OR(K122&lt;&gt;"",L122&lt;&gt;"",M122&lt;&gt;"")),Listes!$A$73,""))))))</f>
        <v/>
      </c>
      <c r="T122" s="277"/>
      <c r="U122" s="317">
        <f t="shared" si="6"/>
        <v>0</v>
      </c>
    </row>
    <row r="123" spans="1:21" ht="20.100000000000001" customHeight="1" x14ac:dyDescent="0.25">
      <c r="A123" s="121">
        <v>117</v>
      </c>
      <c r="B123" s="186" t="str">
        <f>IF('Dépenses sur frais réels'!B123="","",'Dépenses sur frais réels'!B123)</f>
        <v/>
      </c>
      <c r="C123" s="186" t="str">
        <f>IF('Dépenses sur frais réels'!C123="","",'Dépenses sur frais réels'!C123)</f>
        <v/>
      </c>
      <c r="D123" s="186" t="str">
        <f>IF('Dépenses sur frais réels'!D123="","",'Dépenses sur frais réels'!D123)</f>
        <v/>
      </c>
      <c r="E123" s="186" t="str">
        <f>IF('Dépenses sur frais réels'!E123="","",'Dépenses sur frais réels'!E123)</f>
        <v/>
      </c>
      <c r="F123" s="186" t="str">
        <f>IF('Dépenses sur frais réels'!F123="","",'Dépenses sur frais réels'!F123)</f>
        <v/>
      </c>
      <c r="G123" s="186" t="str">
        <f>IF('Dépenses sur frais réels'!G123="","",'Dépenses sur frais réels'!G123)</f>
        <v/>
      </c>
      <c r="H123" s="346" t="str">
        <f>IF('Dépenses sur frais réels'!H123="","",'Dépenses sur frais réels'!H123)</f>
        <v/>
      </c>
      <c r="I123" s="346" t="str">
        <f>IF('Dépenses sur frais réels'!I123="","",'Dépenses sur frais réels'!I123)</f>
        <v/>
      </c>
      <c r="J123" s="347" t="str">
        <f>IF('Dépenses sur frais réels'!J123="","",'Dépenses sur frais réels'!J123)</f>
        <v/>
      </c>
      <c r="K123" s="101"/>
      <c r="L123" s="283" t="str">
        <f t="shared" si="7"/>
        <v/>
      </c>
      <c r="M123" s="283" t="str">
        <f t="shared" si="8"/>
        <v/>
      </c>
      <c r="N123" s="101"/>
      <c r="O123" s="182"/>
      <c r="P123" s="355"/>
      <c r="Q123" s="138" t="str">
        <f t="shared" si="5"/>
        <v/>
      </c>
      <c r="R123" s="184" t="str">
        <f t="shared" si="9"/>
        <v/>
      </c>
      <c r="S123" s="414" t="str">
        <f>IF(AND(OR(K123="KO",N123&lt;&gt;""),OR(K123="",L123="",M123="")),Listes!$A$68,IF(AND(N123="",K123&lt;&gt;""),Listes!$A$69,IF(AND(J123&lt;N123,P123=""),Listes!$A$70,IF(AND(M123&lt;L123,P123=""),Listes!$A$71,IF(AND(N123&lt;J123,O123=""),Listes!$A$72,IF(AND(T123="",OR(K123&lt;&gt;"",L123&lt;&gt;"",M123&lt;&gt;"")),Listes!$A$73,""))))))</f>
        <v/>
      </c>
      <c r="T123" s="277"/>
      <c r="U123" s="317">
        <f t="shared" si="6"/>
        <v>0</v>
      </c>
    </row>
    <row r="124" spans="1:21" ht="20.100000000000001" customHeight="1" x14ac:dyDescent="0.25">
      <c r="A124" s="121">
        <v>118</v>
      </c>
      <c r="B124" s="186" t="str">
        <f>IF('Dépenses sur frais réels'!B124="","",'Dépenses sur frais réels'!B124)</f>
        <v/>
      </c>
      <c r="C124" s="186" t="str">
        <f>IF('Dépenses sur frais réels'!C124="","",'Dépenses sur frais réels'!C124)</f>
        <v/>
      </c>
      <c r="D124" s="186" t="str">
        <f>IF('Dépenses sur frais réels'!D124="","",'Dépenses sur frais réels'!D124)</f>
        <v/>
      </c>
      <c r="E124" s="186" t="str">
        <f>IF('Dépenses sur frais réels'!E124="","",'Dépenses sur frais réels'!E124)</f>
        <v/>
      </c>
      <c r="F124" s="186" t="str">
        <f>IF('Dépenses sur frais réels'!F124="","",'Dépenses sur frais réels'!F124)</f>
        <v/>
      </c>
      <c r="G124" s="186" t="str">
        <f>IF('Dépenses sur frais réels'!G124="","",'Dépenses sur frais réels'!G124)</f>
        <v/>
      </c>
      <c r="H124" s="346" t="str">
        <f>IF('Dépenses sur frais réels'!H124="","",'Dépenses sur frais réels'!H124)</f>
        <v/>
      </c>
      <c r="I124" s="346" t="str">
        <f>IF('Dépenses sur frais réels'!I124="","",'Dépenses sur frais réels'!I124)</f>
        <v/>
      </c>
      <c r="J124" s="347" t="str">
        <f>IF('Dépenses sur frais réels'!J124="","",'Dépenses sur frais réels'!J124)</f>
        <v/>
      </c>
      <c r="K124" s="101"/>
      <c r="L124" s="283" t="str">
        <f t="shared" si="7"/>
        <v/>
      </c>
      <c r="M124" s="283" t="str">
        <f t="shared" si="8"/>
        <v/>
      </c>
      <c r="N124" s="101"/>
      <c r="O124" s="182"/>
      <c r="P124" s="355"/>
      <c r="Q124" s="138" t="str">
        <f t="shared" si="5"/>
        <v/>
      </c>
      <c r="R124" s="184" t="str">
        <f t="shared" si="9"/>
        <v/>
      </c>
      <c r="S124" s="414" t="str">
        <f>IF(AND(OR(K124="KO",N124&lt;&gt;""),OR(K124="",L124="",M124="")),Listes!$A$68,IF(AND(N124="",K124&lt;&gt;""),Listes!$A$69,IF(AND(J124&lt;N124,P124=""),Listes!$A$70,IF(AND(M124&lt;L124,P124=""),Listes!$A$71,IF(AND(N124&lt;J124,O124=""),Listes!$A$72,IF(AND(T124="",OR(K124&lt;&gt;"",L124&lt;&gt;"",M124&lt;&gt;"")),Listes!$A$73,""))))))</f>
        <v/>
      </c>
      <c r="T124" s="277"/>
      <c r="U124" s="317">
        <f t="shared" si="6"/>
        <v>0</v>
      </c>
    </row>
    <row r="125" spans="1:21" ht="20.100000000000001" customHeight="1" x14ac:dyDescent="0.25">
      <c r="A125" s="121">
        <v>119</v>
      </c>
      <c r="B125" s="186" t="str">
        <f>IF('Dépenses sur frais réels'!B125="","",'Dépenses sur frais réels'!B125)</f>
        <v/>
      </c>
      <c r="C125" s="186" t="str">
        <f>IF('Dépenses sur frais réels'!C125="","",'Dépenses sur frais réels'!C125)</f>
        <v/>
      </c>
      <c r="D125" s="186" t="str">
        <f>IF('Dépenses sur frais réels'!D125="","",'Dépenses sur frais réels'!D125)</f>
        <v/>
      </c>
      <c r="E125" s="186" t="str">
        <f>IF('Dépenses sur frais réels'!E125="","",'Dépenses sur frais réels'!E125)</f>
        <v/>
      </c>
      <c r="F125" s="186" t="str">
        <f>IF('Dépenses sur frais réels'!F125="","",'Dépenses sur frais réels'!F125)</f>
        <v/>
      </c>
      <c r="G125" s="186" t="str">
        <f>IF('Dépenses sur frais réels'!G125="","",'Dépenses sur frais réels'!G125)</f>
        <v/>
      </c>
      <c r="H125" s="346" t="str">
        <f>IF('Dépenses sur frais réels'!H125="","",'Dépenses sur frais réels'!H125)</f>
        <v/>
      </c>
      <c r="I125" s="346" t="str">
        <f>IF('Dépenses sur frais réels'!I125="","",'Dépenses sur frais réels'!I125)</f>
        <v/>
      </c>
      <c r="J125" s="347" t="str">
        <f>IF('Dépenses sur frais réels'!J125="","",'Dépenses sur frais réels'!J125)</f>
        <v/>
      </c>
      <c r="K125" s="101"/>
      <c r="L125" s="283" t="str">
        <f t="shared" si="7"/>
        <v/>
      </c>
      <c r="M125" s="283" t="str">
        <f t="shared" si="8"/>
        <v/>
      </c>
      <c r="N125" s="101"/>
      <c r="O125" s="182"/>
      <c r="P125" s="355"/>
      <c r="Q125" s="138" t="str">
        <f t="shared" si="5"/>
        <v/>
      </c>
      <c r="R125" s="184" t="str">
        <f t="shared" si="9"/>
        <v/>
      </c>
      <c r="S125" s="414" t="str">
        <f>IF(AND(OR(K125="KO",N125&lt;&gt;""),OR(K125="",L125="",M125="")),Listes!$A$68,IF(AND(N125="",K125&lt;&gt;""),Listes!$A$69,IF(AND(J125&lt;N125,P125=""),Listes!$A$70,IF(AND(M125&lt;L125,P125=""),Listes!$A$71,IF(AND(N125&lt;J125,O125=""),Listes!$A$72,IF(AND(T125="",OR(K125&lt;&gt;"",L125&lt;&gt;"",M125&lt;&gt;"")),Listes!$A$73,""))))))</f>
        <v/>
      </c>
      <c r="T125" s="277"/>
      <c r="U125" s="317">
        <f t="shared" si="6"/>
        <v>0</v>
      </c>
    </row>
    <row r="126" spans="1:21" ht="20.100000000000001" customHeight="1" x14ac:dyDescent="0.25">
      <c r="A126" s="121">
        <v>120</v>
      </c>
      <c r="B126" s="186" t="str">
        <f>IF('Dépenses sur frais réels'!B126="","",'Dépenses sur frais réels'!B126)</f>
        <v/>
      </c>
      <c r="C126" s="186" t="str">
        <f>IF('Dépenses sur frais réels'!C126="","",'Dépenses sur frais réels'!C126)</f>
        <v/>
      </c>
      <c r="D126" s="186" t="str">
        <f>IF('Dépenses sur frais réels'!D126="","",'Dépenses sur frais réels'!D126)</f>
        <v/>
      </c>
      <c r="E126" s="186" t="str">
        <f>IF('Dépenses sur frais réels'!E126="","",'Dépenses sur frais réels'!E126)</f>
        <v/>
      </c>
      <c r="F126" s="186" t="str">
        <f>IF('Dépenses sur frais réels'!F126="","",'Dépenses sur frais réels'!F126)</f>
        <v/>
      </c>
      <c r="G126" s="186" t="str">
        <f>IF('Dépenses sur frais réels'!G126="","",'Dépenses sur frais réels'!G126)</f>
        <v/>
      </c>
      <c r="H126" s="346" t="str">
        <f>IF('Dépenses sur frais réels'!H126="","",'Dépenses sur frais réels'!H126)</f>
        <v/>
      </c>
      <c r="I126" s="346" t="str">
        <f>IF('Dépenses sur frais réels'!I126="","",'Dépenses sur frais réels'!I126)</f>
        <v/>
      </c>
      <c r="J126" s="347" t="str">
        <f>IF('Dépenses sur frais réels'!J126="","",'Dépenses sur frais réels'!J126)</f>
        <v/>
      </c>
      <c r="K126" s="101"/>
      <c r="L126" s="283" t="str">
        <f t="shared" si="7"/>
        <v/>
      </c>
      <c r="M126" s="283" t="str">
        <f t="shared" si="8"/>
        <v/>
      </c>
      <c r="N126" s="101"/>
      <c r="O126" s="182"/>
      <c r="P126" s="355"/>
      <c r="Q126" s="138" t="str">
        <f t="shared" si="5"/>
        <v/>
      </c>
      <c r="R126" s="184" t="str">
        <f t="shared" si="9"/>
        <v/>
      </c>
      <c r="S126" s="414" t="str">
        <f>IF(AND(OR(K126="KO",N126&lt;&gt;""),OR(K126="",L126="",M126="")),Listes!$A$68,IF(AND(N126="",K126&lt;&gt;""),Listes!$A$69,IF(AND(J126&lt;N126,P126=""),Listes!$A$70,IF(AND(M126&lt;L126,P126=""),Listes!$A$71,IF(AND(N126&lt;J126,O126=""),Listes!$A$72,IF(AND(T126="",OR(K126&lt;&gt;"",L126&lt;&gt;"",M126&lt;&gt;"")),Listes!$A$73,""))))))</f>
        <v/>
      </c>
      <c r="T126" s="277"/>
      <c r="U126" s="317">
        <f t="shared" si="6"/>
        <v>0</v>
      </c>
    </row>
    <row r="127" spans="1:21" ht="20.100000000000001" customHeight="1" x14ac:dyDescent="0.25">
      <c r="A127" s="121">
        <v>121</v>
      </c>
      <c r="B127" s="186" t="str">
        <f>IF('Dépenses sur frais réels'!B127="","",'Dépenses sur frais réels'!B127)</f>
        <v/>
      </c>
      <c r="C127" s="186" t="str">
        <f>IF('Dépenses sur frais réels'!C127="","",'Dépenses sur frais réels'!C127)</f>
        <v/>
      </c>
      <c r="D127" s="186" t="str">
        <f>IF('Dépenses sur frais réels'!D127="","",'Dépenses sur frais réels'!D127)</f>
        <v/>
      </c>
      <c r="E127" s="186" t="str">
        <f>IF('Dépenses sur frais réels'!E127="","",'Dépenses sur frais réels'!E127)</f>
        <v/>
      </c>
      <c r="F127" s="186" t="str">
        <f>IF('Dépenses sur frais réels'!F127="","",'Dépenses sur frais réels'!F127)</f>
        <v/>
      </c>
      <c r="G127" s="186" t="str">
        <f>IF('Dépenses sur frais réels'!G127="","",'Dépenses sur frais réels'!G127)</f>
        <v/>
      </c>
      <c r="H127" s="346" t="str">
        <f>IF('Dépenses sur frais réels'!H127="","",'Dépenses sur frais réels'!H127)</f>
        <v/>
      </c>
      <c r="I127" s="346" t="str">
        <f>IF('Dépenses sur frais réels'!I127="","",'Dépenses sur frais réels'!I127)</f>
        <v/>
      </c>
      <c r="J127" s="347" t="str">
        <f>IF('Dépenses sur frais réels'!J127="","",'Dépenses sur frais réels'!J127)</f>
        <v/>
      </c>
      <c r="K127" s="101"/>
      <c r="L127" s="283" t="str">
        <f t="shared" si="7"/>
        <v/>
      </c>
      <c r="M127" s="283" t="str">
        <f t="shared" si="8"/>
        <v/>
      </c>
      <c r="N127" s="101"/>
      <c r="O127" s="182"/>
      <c r="P127" s="355"/>
      <c r="Q127" s="138" t="str">
        <f t="shared" si="5"/>
        <v/>
      </c>
      <c r="R127" s="184" t="str">
        <f t="shared" si="9"/>
        <v/>
      </c>
      <c r="S127" s="414" t="str">
        <f>IF(AND(OR(K127="KO",N127&lt;&gt;""),OR(K127="",L127="",M127="")),Listes!$A$68,IF(AND(N127="",K127&lt;&gt;""),Listes!$A$69,IF(AND(J127&lt;N127,P127=""),Listes!$A$70,IF(AND(M127&lt;L127,P127=""),Listes!$A$71,IF(AND(N127&lt;J127,O127=""),Listes!$A$72,IF(AND(T127="",OR(K127&lt;&gt;"",L127&lt;&gt;"",M127&lt;&gt;"")),Listes!$A$73,""))))))</f>
        <v/>
      </c>
      <c r="T127" s="277"/>
      <c r="U127" s="317">
        <f t="shared" si="6"/>
        <v>0</v>
      </c>
    </row>
    <row r="128" spans="1:21" ht="20.100000000000001" customHeight="1" x14ac:dyDescent="0.25">
      <c r="A128" s="121">
        <v>122</v>
      </c>
      <c r="B128" s="186" t="str">
        <f>IF('Dépenses sur frais réels'!B128="","",'Dépenses sur frais réels'!B128)</f>
        <v/>
      </c>
      <c r="C128" s="186" t="str">
        <f>IF('Dépenses sur frais réels'!C128="","",'Dépenses sur frais réels'!C128)</f>
        <v/>
      </c>
      <c r="D128" s="186" t="str">
        <f>IF('Dépenses sur frais réels'!D128="","",'Dépenses sur frais réels'!D128)</f>
        <v/>
      </c>
      <c r="E128" s="186" t="str">
        <f>IF('Dépenses sur frais réels'!E128="","",'Dépenses sur frais réels'!E128)</f>
        <v/>
      </c>
      <c r="F128" s="186" t="str">
        <f>IF('Dépenses sur frais réels'!F128="","",'Dépenses sur frais réels'!F128)</f>
        <v/>
      </c>
      <c r="G128" s="186" t="str">
        <f>IF('Dépenses sur frais réels'!G128="","",'Dépenses sur frais réels'!G128)</f>
        <v/>
      </c>
      <c r="H128" s="346" t="str">
        <f>IF('Dépenses sur frais réels'!H128="","",'Dépenses sur frais réels'!H128)</f>
        <v/>
      </c>
      <c r="I128" s="346" t="str">
        <f>IF('Dépenses sur frais réels'!I128="","",'Dépenses sur frais réels'!I128)</f>
        <v/>
      </c>
      <c r="J128" s="347" t="str">
        <f>IF('Dépenses sur frais réels'!J128="","",'Dépenses sur frais réels'!J128)</f>
        <v/>
      </c>
      <c r="K128" s="101"/>
      <c r="L128" s="283" t="str">
        <f t="shared" si="7"/>
        <v/>
      </c>
      <c r="M128" s="283" t="str">
        <f t="shared" si="8"/>
        <v/>
      </c>
      <c r="N128" s="101"/>
      <c r="O128" s="182"/>
      <c r="P128" s="355"/>
      <c r="Q128" s="138" t="str">
        <f t="shared" si="5"/>
        <v/>
      </c>
      <c r="R128" s="184" t="str">
        <f t="shared" si="9"/>
        <v/>
      </c>
      <c r="S128" s="414" t="str">
        <f>IF(AND(OR(K128="KO",N128&lt;&gt;""),OR(K128="",L128="",M128="")),Listes!$A$68,IF(AND(N128="",K128&lt;&gt;""),Listes!$A$69,IF(AND(J128&lt;N128,P128=""),Listes!$A$70,IF(AND(M128&lt;L128,P128=""),Listes!$A$71,IF(AND(N128&lt;J128,O128=""),Listes!$A$72,IF(AND(T128="",OR(K128&lt;&gt;"",L128&lt;&gt;"",M128&lt;&gt;"")),Listes!$A$73,""))))))</f>
        <v/>
      </c>
      <c r="T128" s="277"/>
      <c r="U128" s="317">
        <f t="shared" si="6"/>
        <v>0</v>
      </c>
    </row>
    <row r="129" spans="1:21" ht="20.100000000000001" customHeight="1" x14ac:dyDescent="0.25">
      <c r="A129" s="121">
        <v>123</v>
      </c>
      <c r="B129" s="186" t="str">
        <f>IF('Dépenses sur frais réels'!B129="","",'Dépenses sur frais réels'!B129)</f>
        <v/>
      </c>
      <c r="C129" s="186" t="str">
        <f>IF('Dépenses sur frais réels'!C129="","",'Dépenses sur frais réels'!C129)</f>
        <v/>
      </c>
      <c r="D129" s="186" t="str">
        <f>IF('Dépenses sur frais réels'!D129="","",'Dépenses sur frais réels'!D129)</f>
        <v/>
      </c>
      <c r="E129" s="186" t="str">
        <f>IF('Dépenses sur frais réels'!E129="","",'Dépenses sur frais réels'!E129)</f>
        <v/>
      </c>
      <c r="F129" s="186" t="str">
        <f>IF('Dépenses sur frais réels'!F129="","",'Dépenses sur frais réels'!F129)</f>
        <v/>
      </c>
      <c r="G129" s="186" t="str">
        <f>IF('Dépenses sur frais réels'!G129="","",'Dépenses sur frais réels'!G129)</f>
        <v/>
      </c>
      <c r="H129" s="346" t="str">
        <f>IF('Dépenses sur frais réels'!H129="","",'Dépenses sur frais réels'!H129)</f>
        <v/>
      </c>
      <c r="I129" s="346" t="str">
        <f>IF('Dépenses sur frais réels'!I129="","",'Dépenses sur frais réels'!I129)</f>
        <v/>
      </c>
      <c r="J129" s="347" t="str">
        <f>IF('Dépenses sur frais réels'!J129="","",'Dépenses sur frais réels'!J129)</f>
        <v/>
      </c>
      <c r="K129" s="101"/>
      <c r="L129" s="283" t="str">
        <f t="shared" si="7"/>
        <v/>
      </c>
      <c r="M129" s="283" t="str">
        <f t="shared" si="8"/>
        <v/>
      </c>
      <c r="N129" s="101"/>
      <c r="O129" s="182"/>
      <c r="P129" s="355"/>
      <c r="Q129" s="138" t="str">
        <f t="shared" si="5"/>
        <v/>
      </c>
      <c r="R129" s="184" t="str">
        <f t="shared" si="9"/>
        <v/>
      </c>
      <c r="S129" s="414" t="str">
        <f>IF(AND(OR(K129="KO",N129&lt;&gt;""),OR(K129="",L129="",M129="")),Listes!$A$68,IF(AND(N129="",K129&lt;&gt;""),Listes!$A$69,IF(AND(J129&lt;N129,P129=""),Listes!$A$70,IF(AND(M129&lt;L129,P129=""),Listes!$A$71,IF(AND(N129&lt;J129,O129=""),Listes!$A$72,IF(AND(T129="",OR(K129&lt;&gt;"",L129&lt;&gt;"",M129&lt;&gt;"")),Listes!$A$73,""))))))</f>
        <v/>
      </c>
      <c r="T129" s="277"/>
      <c r="U129" s="317">
        <f t="shared" si="6"/>
        <v>0</v>
      </c>
    </row>
    <row r="130" spans="1:21" ht="20.100000000000001" customHeight="1" x14ac:dyDescent="0.25">
      <c r="A130" s="121">
        <v>124</v>
      </c>
      <c r="B130" s="186" t="str">
        <f>IF('Dépenses sur frais réels'!B130="","",'Dépenses sur frais réels'!B130)</f>
        <v/>
      </c>
      <c r="C130" s="186" t="str">
        <f>IF('Dépenses sur frais réels'!C130="","",'Dépenses sur frais réels'!C130)</f>
        <v/>
      </c>
      <c r="D130" s="186" t="str">
        <f>IF('Dépenses sur frais réels'!D130="","",'Dépenses sur frais réels'!D130)</f>
        <v/>
      </c>
      <c r="E130" s="186" t="str">
        <f>IF('Dépenses sur frais réels'!E130="","",'Dépenses sur frais réels'!E130)</f>
        <v/>
      </c>
      <c r="F130" s="186" t="str">
        <f>IF('Dépenses sur frais réels'!F130="","",'Dépenses sur frais réels'!F130)</f>
        <v/>
      </c>
      <c r="G130" s="186" t="str">
        <f>IF('Dépenses sur frais réels'!G130="","",'Dépenses sur frais réels'!G130)</f>
        <v/>
      </c>
      <c r="H130" s="346" t="str">
        <f>IF('Dépenses sur frais réels'!H130="","",'Dépenses sur frais réels'!H130)</f>
        <v/>
      </c>
      <c r="I130" s="346" t="str">
        <f>IF('Dépenses sur frais réels'!I130="","",'Dépenses sur frais réels'!I130)</f>
        <v/>
      </c>
      <c r="J130" s="347" t="str">
        <f>IF('Dépenses sur frais réels'!J130="","",'Dépenses sur frais réels'!J130)</f>
        <v/>
      </c>
      <c r="K130" s="101"/>
      <c r="L130" s="283" t="str">
        <f t="shared" si="7"/>
        <v/>
      </c>
      <c r="M130" s="283" t="str">
        <f t="shared" si="8"/>
        <v/>
      </c>
      <c r="N130" s="101"/>
      <c r="O130" s="182"/>
      <c r="P130" s="355"/>
      <c r="Q130" s="138" t="str">
        <f t="shared" si="5"/>
        <v/>
      </c>
      <c r="R130" s="184" t="str">
        <f t="shared" si="9"/>
        <v/>
      </c>
      <c r="S130" s="414" t="str">
        <f>IF(AND(OR(K130="KO",N130&lt;&gt;""),OR(K130="",L130="",M130="")),Listes!$A$68,IF(AND(N130="",K130&lt;&gt;""),Listes!$A$69,IF(AND(J130&lt;N130,P130=""),Listes!$A$70,IF(AND(M130&lt;L130,P130=""),Listes!$A$71,IF(AND(N130&lt;J130,O130=""),Listes!$A$72,IF(AND(T130="",OR(K130&lt;&gt;"",L130&lt;&gt;"",M130&lt;&gt;"")),Listes!$A$73,""))))))</f>
        <v/>
      </c>
      <c r="T130" s="277"/>
      <c r="U130" s="317">
        <f t="shared" si="6"/>
        <v>0</v>
      </c>
    </row>
    <row r="131" spans="1:21" ht="20.100000000000001" customHeight="1" x14ac:dyDescent="0.25">
      <c r="A131" s="121">
        <v>125</v>
      </c>
      <c r="B131" s="186" t="str">
        <f>IF('Dépenses sur frais réels'!B131="","",'Dépenses sur frais réels'!B131)</f>
        <v/>
      </c>
      <c r="C131" s="186" t="str">
        <f>IF('Dépenses sur frais réels'!C131="","",'Dépenses sur frais réels'!C131)</f>
        <v/>
      </c>
      <c r="D131" s="186" t="str">
        <f>IF('Dépenses sur frais réels'!D131="","",'Dépenses sur frais réels'!D131)</f>
        <v/>
      </c>
      <c r="E131" s="186" t="str">
        <f>IF('Dépenses sur frais réels'!E131="","",'Dépenses sur frais réels'!E131)</f>
        <v/>
      </c>
      <c r="F131" s="186" t="str">
        <f>IF('Dépenses sur frais réels'!F131="","",'Dépenses sur frais réels'!F131)</f>
        <v/>
      </c>
      <c r="G131" s="186" t="str">
        <f>IF('Dépenses sur frais réels'!G131="","",'Dépenses sur frais réels'!G131)</f>
        <v/>
      </c>
      <c r="H131" s="346" t="str">
        <f>IF('Dépenses sur frais réels'!H131="","",'Dépenses sur frais réels'!H131)</f>
        <v/>
      </c>
      <c r="I131" s="346" t="str">
        <f>IF('Dépenses sur frais réels'!I131="","",'Dépenses sur frais réels'!I131)</f>
        <v/>
      </c>
      <c r="J131" s="347" t="str">
        <f>IF('Dépenses sur frais réels'!J131="","",'Dépenses sur frais réels'!J131)</f>
        <v/>
      </c>
      <c r="K131" s="101"/>
      <c r="L131" s="283" t="str">
        <f t="shared" si="7"/>
        <v/>
      </c>
      <c r="M131" s="283" t="str">
        <f t="shared" si="8"/>
        <v/>
      </c>
      <c r="N131" s="101"/>
      <c r="O131" s="182"/>
      <c r="P131" s="355"/>
      <c r="Q131" s="138" t="str">
        <f t="shared" si="5"/>
        <v/>
      </c>
      <c r="R131" s="184" t="str">
        <f t="shared" si="9"/>
        <v/>
      </c>
      <c r="S131" s="414" t="str">
        <f>IF(AND(OR(K131="KO",N131&lt;&gt;""),OR(K131="",L131="",M131="")),Listes!$A$68,IF(AND(N131="",K131&lt;&gt;""),Listes!$A$69,IF(AND(J131&lt;N131,P131=""),Listes!$A$70,IF(AND(M131&lt;L131,P131=""),Listes!$A$71,IF(AND(N131&lt;J131,O131=""),Listes!$A$72,IF(AND(T131="",OR(K131&lt;&gt;"",L131&lt;&gt;"",M131&lt;&gt;"")),Listes!$A$73,""))))))</f>
        <v/>
      </c>
      <c r="T131" s="277"/>
      <c r="U131" s="317">
        <f t="shared" si="6"/>
        <v>0</v>
      </c>
    </row>
    <row r="132" spans="1:21" ht="20.100000000000001" customHeight="1" x14ac:dyDescent="0.25">
      <c r="A132" s="121">
        <v>126</v>
      </c>
      <c r="B132" s="186" t="str">
        <f>IF('Dépenses sur frais réels'!B132="","",'Dépenses sur frais réels'!B132)</f>
        <v/>
      </c>
      <c r="C132" s="186" t="str">
        <f>IF('Dépenses sur frais réels'!C132="","",'Dépenses sur frais réels'!C132)</f>
        <v/>
      </c>
      <c r="D132" s="186" t="str">
        <f>IF('Dépenses sur frais réels'!D132="","",'Dépenses sur frais réels'!D132)</f>
        <v/>
      </c>
      <c r="E132" s="186" t="str">
        <f>IF('Dépenses sur frais réels'!E132="","",'Dépenses sur frais réels'!E132)</f>
        <v/>
      </c>
      <c r="F132" s="186" t="str">
        <f>IF('Dépenses sur frais réels'!F132="","",'Dépenses sur frais réels'!F132)</f>
        <v/>
      </c>
      <c r="G132" s="186" t="str">
        <f>IF('Dépenses sur frais réels'!G132="","",'Dépenses sur frais réels'!G132)</f>
        <v/>
      </c>
      <c r="H132" s="346" t="str">
        <f>IF('Dépenses sur frais réels'!H132="","",'Dépenses sur frais réels'!H132)</f>
        <v/>
      </c>
      <c r="I132" s="346" t="str">
        <f>IF('Dépenses sur frais réels'!I132="","",'Dépenses sur frais réels'!I132)</f>
        <v/>
      </c>
      <c r="J132" s="347" t="str">
        <f>IF('Dépenses sur frais réels'!J132="","",'Dépenses sur frais réels'!J132)</f>
        <v/>
      </c>
      <c r="K132" s="101"/>
      <c r="L132" s="283" t="str">
        <f t="shared" si="7"/>
        <v/>
      </c>
      <c r="M132" s="283" t="str">
        <f t="shared" si="8"/>
        <v/>
      </c>
      <c r="N132" s="101"/>
      <c r="O132" s="182"/>
      <c r="P132" s="355"/>
      <c r="Q132" s="138" t="str">
        <f t="shared" si="5"/>
        <v/>
      </c>
      <c r="R132" s="184" t="str">
        <f t="shared" si="9"/>
        <v/>
      </c>
      <c r="S132" s="414" t="str">
        <f>IF(AND(OR(K132="KO",N132&lt;&gt;""),OR(K132="",L132="",M132="")),Listes!$A$68,IF(AND(N132="",K132&lt;&gt;""),Listes!$A$69,IF(AND(J132&lt;N132,P132=""),Listes!$A$70,IF(AND(M132&lt;L132,P132=""),Listes!$A$71,IF(AND(N132&lt;J132,O132=""),Listes!$A$72,IF(AND(T132="",OR(K132&lt;&gt;"",L132&lt;&gt;"",M132&lt;&gt;"")),Listes!$A$73,""))))))</f>
        <v/>
      </c>
      <c r="T132" s="277"/>
      <c r="U132" s="317">
        <f t="shared" si="6"/>
        <v>0</v>
      </c>
    </row>
    <row r="133" spans="1:21" ht="20.100000000000001" customHeight="1" x14ac:dyDescent="0.25">
      <c r="A133" s="121">
        <v>127</v>
      </c>
      <c r="B133" s="186" t="str">
        <f>IF('Dépenses sur frais réels'!B133="","",'Dépenses sur frais réels'!B133)</f>
        <v/>
      </c>
      <c r="C133" s="186" t="str">
        <f>IF('Dépenses sur frais réels'!C133="","",'Dépenses sur frais réels'!C133)</f>
        <v/>
      </c>
      <c r="D133" s="186" t="str">
        <f>IF('Dépenses sur frais réels'!D133="","",'Dépenses sur frais réels'!D133)</f>
        <v/>
      </c>
      <c r="E133" s="186" t="str">
        <f>IF('Dépenses sur frais réels'!E133="","",'Dépenses sur frais réels'!E133)</f>
        <v/>
      </c>
      <c r="F133" s="186" t="str">
        <f>IF('Dépenses sur frais réels'!F133="","",'Dépenses sur frais réels'!F133)</f>
        <v/>
      </c>
      <c r="G133" s="186" t="str">
        <f>IF('Dépenses sur frais réels'!G133="","",'Dépenses sur frais réels'!G133)</f>
        <v/>
      </c>
      <c r="H133" s="346" t="str">
        <f>IF('Dépenses sur frais réels'!H133="","",'Dépenses sur frais réels'!H133)</f>
        <v/>
      </c>
      <c r="I133" s="346" t="str">
        <f>IF('Dépenses sur frais réels'!I133="","",'Dépenses sur frais réels'!I133)</f>
        <v/>
      </c>
      <c r="J133" s="347" t="str">
        <f>IF('Dépenses sur frais réels'!J133="","",'Dépenses sur frais réels'!J133)</f>
        <v/>
      </c>
      <c r="K133" s="101"/>
      <c r="L133" s="283" t="str">
        <f t="shared" si="7"/>
        <v/>
      </c>
      <c r="M133" s="283" t="str">
        <f t="shared" si="8"/>
        <v/>
      </c>
      <c r="N133" s="101"/>
      <c r="O133" s="182"/>
      <c r="P133" s="355"/>
      <c r="Q133" s="138" t="str">
        <f t="shared" si="5"/>
        <v/>
      </c>
      <c r="R133" s="184" t="str">
        <f t="shared" si="9"/>
        <v/>
      </c>
      <c r="S133" s="414" t="str">
        <f>IF(AND(OR(K133="KO",N133&lt;&gt;""),OR(K133="",L133="",M133="")),Listes!$A$68,IF(AND(N133="",K133&lt;&gt;""),Listes!$A$69,IF(AND(J133&lt;N133,P133=""),Listes!$A$70,IF(AND(M133&lt;L133,P133=""),Listes!$A$71,IF(AND(N133&lt;J133,O133=""),Listes!$A$72,IF(AND(T133="",OR(K133&lt;&gt;"",L133&lt;&gt;"",M133&lt;&gt;"")),Listes!$A$73,""))))))</f>
        <v/>
      </c>
      <c r="T133" s="277"/>
      <c r="U133" s="317">
        <f t="shared" si="6"/>
        <v>0</v>
      </c>
    </row>
    <row r="134" spans="1:21" ht="20.100000000000001" customHeight="1" x14ac:dyDescent="0.25">
      <c r="A134" s="121">
        <v>128</v>
      </c>
      <c r="B134" s="186" t="str">
        <f>IF('Dépenses sur frais réels'!B134="","",'Dépenses sur frais réels'!B134)</f>
        <v/>
      </c>
      <c r="C134" s="186" t="str">
        <f>IF('Dépenses sur frais réels'!C134="","",'Dépenses sur frais réels'!C134)</f>
        <v/>
      </c>
      <c r="D134" s="186" t="str">
        <f>IF('Dépenses sur frais réels'!D134="","",'Dépenses sur frais réels'!D134)</f>
        <v/>
      </c>
      <c r="E134" s="186" t="str">
        <f>IF('Dépenses sur frais réels'!E134="","",'Dépenses sur frais réels'!E134)</f>
        <v/>
      </c>
      <c r="F134" s="186" t="str">
        <f>IF('Dépenses sur frais réels'!F134="","",'Dépenses sur frais réels'!F134)</f>
        <v/>
      </c>
      <c r="G134" s="186" t="str">
        <f>IF('Dépenses sur frais réels'!G134="","",'Dépenses sur frais réels'!G134)</f>
        <v/>
      </c>
      <c r="H134" s="346" t="str">
        <f>IF('Dépenses sur frais réels'!H134="","",'Dépenses sur frais réels'!H134)</f>
        <v/>
      </c>
      <c r="I134" s="346" t="str">
        <f>IF('Dépenses sur frais réels'!I134="","",'Dépenses sur frais réels'!I134)</f>
        <v/>
      </c>
      <c r="J134" s="347" t="str">
        <f>IF('Dépenses sur frais réels'!J134="","",'Dépenses sur frais réels'!J134)</f>
        <v/>
      </c>
      <c r="K134" s="101"/>
      <c r="L134" s="283" t="str">
        <f t="shared" si="7"/>
        <v/>
      </c>
      <c r="M134" s="283" t="str">
        <f t="shared" si="8"/>
        <v/>
      </c>
      <c r="N134" s="101"/>
      <c r="O134" s="182"/>
      <c r="P134" s="355"/>
      <c r="Q134" s="138" t="str">
        <f t="shared" si="5"/>
        <v/>
      </c>
      <c r="R134" s="184" t="str">
        <f t="shared" si="9"/>
        <v/>
      </c>
      <c r="S134" s="414" t="str">
        <f>IF(AND(OR(K134="KO",N134&lt;&gt;""),OR(K134="",L134="",M134="")),Listes!$A$68,IF(AND(N134="",K134&lt;&gt;""),Listes!$A$69,IF(AND(J134&lt;N134,P134=""),Listes!$A$70,IF(AND(M134&lt;L134,P134=""),Listes!$A$71,IF(AND(N134&lt;J134,O134=""),Listes!$A$72,IF(AND(T134="",OR(K134&lt;&gt;"",L134&lt;&gt;"",M134&lt;&gt;"")),Listes!$A$73,""))))))</f>
        <v/>
      </c>
      <c r="T134" s="277"/>
      <c r="U134" s="317">
        <f t="shared" si="6"/>
        <v>0</v>
      </c>
    </row>
    <row r="135" spans="1:21" ht="20.100000000000001" customHeight="1" x14ac:dyDescent="0.25">
      <c r="A135" s="121">
        <v>129</v>
      </c>
      <c r="B135" s="186" t="str">
        <f>IF('Dépenses sur frais réels'!B135="","",'Dépenses sur frais réels'!B135)</f>
        <v/>
      </c>
      <c r="C135" s="186" t="str">
        <f>IF('Dépenses sur frais réels'!C135="","",'Dépenses sur frais réels'!C135)</f>
        <v/>
      </c>
      <c r="D135" s="186" t="str">
        <f>IF('Dépenses sur frais réels'!D135="","",'Dépenses sur frais réels'!D135)</f>
        <v/>
      </c>
      <c r="E135" s="186" t="str">
        <f>IF('Dépenses sur frais réels'!E135="","",'Dépenses sur frais réels'!E135)</f>
        <v/>
      </c>
      <c r="F135" s="186" t="str">
        <f>IF('Dépenses sur frais réels'!F135="","",'Dépenses sur frais réels'!F135)</f>
        <v/>
      </c>
      <c r="G135" s="186" t="str">
        <f>IF('Dépenses sur frais réels'!G135="","",'Dépenses sur frais réels'!G135)</f>
        <v/>
      </c>
      <c r="H135" s="346" t="str">
        <f>IF('Dépenses sur frais réels'!H135="","",'Dépenses sur frais réels'!H135)</f>
        <v/>
      </c>
      <c r="I135" s="346" t="str">
        <f>IF('Dépenses sur frais réels'!I135="","",'Dépenses sur frais réels'!I135)</f>
        <v/>
      </c>
      <c r="J135" s="347" t="str">
        <f>IF('Dépenses sur frais réels'!J135="","",'Dépenses sur frais réels'!J135)</f>
        <v/>
      </c>
      <c r="K135" s="101"/>
      <c r="L135" s="283" t="str">
        <f t="shared" si="7"/>
        <v/>
      </c>
      <c r="M135" s="283" t="str">
        <f t="shared" si="8"/>
        <v/>
      </c>
      <c r="N135" s="101"/>
      <c r="O135" s="182"/>
      <c r="P135" s="355"/>
      <c r="Q135" s="138" t="str">
        <f t="shared" ref="Q135:Q198" si="10">IF(G135="Aller - Retour Mayotte - Hexagone",IF(1900=0,"",1900),IF(G135="Aller - Retour Mayotte - La Réunion",IF(700=0,"",700),IF(G135="Aller - Retour Mayotte - Caraïbes",IF(2200=0,"",2200),IF(E135="Billets de train",IF(N135=0,"",""),IF(E135="","")))))</f>
        <v/>
      </c>
      <c r="R135" s="184" t="str">
        <f t="shared" si="9"/>
        <v/>
      </c>
      <c r="S135" s="414" t="str">
        <f>IF(AND(OR(K135="KO",N135&lt;&gt;""),OR(K135="",L135="",M135="")),Listes!$A$68,IF(AND(N135="",K135&lt;&gt;""),Listes!$A$69,IF(AND(J135&lt;N135,P135=""),Listes!$A$70,IF(AND(M135&lt;L135,P135=""),Listes!$A$71,IF(AND(N135&lt;J135,O135=""),Listes!$A$72,IF(AND(T135="",OR(K135&lt;&gt;"",L135&lt;&gt;"",M135&lt;&gt;"")),Listes!$A$73,""))))))</f>
        <v/>
      </c>
      <c r="T135" s="277"/>
      <c r="U135" s="317">
        <f t="shared" ref="U135:U198" si="11">IF(AND(B135&lt;&gt;"",T135&lt;&gt;"Oui"),1,0)</f>
        <v>0</v>
      </c>
    </row>
    <row r="136" spans="1:21" ht="20.100000000000001" customHeight="1" x14ac:dyDescent="0.25">
      <c r="A136" s="121">
        <v>130</v>
      </c>
      <c r="B136" s="186" t="str">
        <f>IF('Dépenses sur frais réels'!B136="","",'Dépenses sur frais réels'!B136)</f>
        <v/>
      </c>
      <c r="C136" s="186" t="str">
        <f>IF('Dépenses sur frais réels'!C136="","",'Dépenses sur frais réels'!C136)</f>
        <v/>
      </c>
      <c r="D136" s="186" t="str">
        <f>IF('Dépenses sur frais réels'!D136="","",'Dépenses sur frais réels'!D136)</f>
        <v/>
      </c>
      <c r="E136" s="186" t="str">
        <f>IF('Dépenses sur frais réels'!E136="","",'Dépenses sur frais réels'!E136)</f>
        <v/>
      </c>
      <c r="F136" s="186" t="str">
        <f>IF('Dépenses sur frais réels'!F136="","",'Dépenses sur frais réels'!F136)</f>
        <v/>
      </c>
      <c r="G136" s="186" t="str">
        <f>IF('Dépenses sur frais réels'!G136="","",'Dépenses sur frais réels'!G136)</f>
        <v/>
      </c>
      <c r="H136" s="346" t="str">
        <f>IF('Dépenses sur frais réels'!H136="","",'Dépenses sur frais réels'!H136)</f>
        <v/>
      </c>
      <c r="I136" s="346" t="str">
        <f>IF('Dépenses sur frais réels'!I136="","",'Dépenses sur frais réels'!I136)</f>
        <v/>
      </c>
      <c r="J136" s="347" t="str">
        <f>IF('Dépenses sur frais réels'!J136="","",'Dépenses sur frais réels'!J136)</f>
        <v/>
      </c>
      <c r="K136" s="101"/>
      <c r="L136" s="283" t="str">
        <f t="shared" ref="L136:L199" si="12">IF(K136="","",IF(K136="KO","",H136))</f>
        <v/>
      </c>
      <c r="M136" s="283" t="str">
        <f t="shared" ref="M136:M199" si="13">IF(K136="","",IF(K136="KO","",I136))</f>
        <v/>
      </c>
      <c r="N136" s="101"/>
      <c r="O136" s="182"/>
      <c r="P136" s="355"/>
      <c r="Q136" s="138" t="str">
        <f t="shared" si="10"/>
        <v/>
      </c>
      <c r="R136" s="184" t="str">
        <f t="shared" ref="R136:R199" si="14">IF(N136="", "", MIN(N136,Q136))</f>
        <v/>
      </c>
      <c r="S136" s="414" t="str">
        <f>IF(AND(OR(K136="KO",N136&lt;&gt;""),OR(K136="",L136="",M136="")),Listes!$A$68,IF(AND(N136="",K136&lt;&gt;""),Listes!$A$69,IF(AND(J136&lt;N136,P136=""),Listes!$A$70,IF(AND(M136&lt;L136,P136=""),Listes!$A$71,IF(AND(N136&lt;J136,O136=""),Listes!$A$72,IF(AND(T136="",OR(K136&lt;&gt;"",L136&lt;&gt;"",M136&lt;&gt;"")),Listes!$A$73,""))))))</f>
        <v/>
      </c>
      <c r="T136" s="277"/>
      <c r="U136" s="317">
        <f t="shared" si="11"/>
        <v>0</v>
      </c>
    </row>
    <row r="137" spans="1:21" ht="20.100000000000001" customHeight="1" x14ac:dyDescent="0.25">
      <c r="A137" s="121">
        <v>131</v>
      </c>
      <c r="B137" s="186" t="str">
        <f>IF('Dépenses sur frais réels'!B137="","",'Dépenses sur frais réels'!B137)</f>
        <v/>
      </c>
      <c r="C137" s="186" t="str">
        <f>IF('Dépenses sur frais réels'!C137="","",'Dépenses sur frais réels'!C137)</f>
        <v/>
      </c>
      <c r="D137" s="186" t="str">
        <f>IF('Dépenses sur frais réels'!D137="","",'Dépenses sur frais réels'!D137)</f>
        <v/>
      </c>
      <c r="E137" s="186" t="str">
        <f>IF('Dépenses sur frais réels'!E137="","",'Dépenses sur frais réels'!E137)</f>
        <v/>
      </c>
      <c r="F137" s="186" t="str">
        <f>IF('Dépenses sur frais réels'!F137="","",'Dépenses sur frais réels'!F137)</f>
        <v/>
      </c>
      <c r="G137" s="186" t="str">
        <f>IF('Dépenses sur frais réels'!G137="","",'Dépenses sur frais réels'!G137)</f>
        <v/>
      </c>
      <c r="H137" s="346" t="str">
        <f>IF('Dépenses sur frais réels'!H137="","",'Dépenses sur frais réels'!H137)</f>
        <v/>
      </c>
      <c r="I137" s="346" t="str">
        <f>IF('Dépenses sur frais réels'!I137="","",'Dépenses sur frais réels'!I137)</f>
        <v/>
      </c>
      <c r="J137" s="347" t="str">
        <f>IF('Dépenses sur frais réels'!J137="","",'Dépenses sur frais réels'!J137)</f>
        <v/>
      </c>
      <c r="K137" s="101"/>
      <c r="L137" s="283" t="str">
        <f t="shared" si="12"/>
        <v/>
      </c>
      <c r="M137" s="283" t="str">
        <f t="shared" si="13"/>
        <v/>
      </c>
      <c r="N137" s="101"/>
      <c r="O137" s="182"/>
      <c r="P137" s="355"/>
      <c r="Q137" s="138" t="str">
        <f t="shared" si="10"/>
        <v/>
      </c>
      <c r="R137" s="184" t="str">
        <f t="shared" si="14"/>
        <v/>
      </c>
      <c r="S137" s="414" t="str">
        <f>IF(AND(OR(K137="KO",N137&lt;&gt;""),OR(K137="",L137="",M137="")),Listes!$A$68,IF(AND(N137="",K137&lt;&gt;""),Listes!$A$69,IF(AND(J137&lt;N137,P137=""),Listes!$A$70,IF(AND(M137&lt;L137,P137=""),Listes!$A$71,IF(AND(N137&lt;J137,O137=""),Listes!$A$72,IF(AND(T137="",OR(K137&lt;&gt;"",L137&lt;&gt;"",M137&lt;&gt;"")),Listes!$A$73,""))))))</f>
        <v/>
      </c>
      <c r="T137" s="277"/>
      <c r="U137" s="317">
        <f t="shared" si="11"/>
        <v>0</v>
      </c>
    </row>
    <row r="138" spans="1:21" ht="20.100000000000001" customHeight="1" x14ac:dyDescent="0.25">
      <c r="A138" s="121">
        <v>132</v>
      </c>
      <c r="B138" s="186" t="str">
        <f>IF('Dépenses sur frais réels'!B138="","",'Dépenses sur frais réels'!B138)</f>
        <v/>
      </c>
      <c r="C138" s="186" t="str">
        <f>IF('Dépenses sur frais réels'!C138="","",'Dépenses sur frais réels'!C138)</f>
        <v/>
      </c>
      <c r="D138" s="186" t="str">
        <f>IF('Dépenses sur frais réels'!D138="","",'Dépenses sur frais réels'!D138)</f>
        <v/>
      </c>
      <c r="E138" s="186" t="str">
        <f>IF('Dépenses sur frais réels'!E138="","",'Dépenses sur frais réels'!E138)</f>
        <v/>
      </c>
      <c r="F138" s="186" t="str">
        <f>IF('Dépenses sur frais réels'!F138="","",'Dépenses sur frais réels'!F138)</f>
        <v/>
      </c>
      <c r="G138" s="186" t="str">
        <f>IF('Dépenses sur frais réels'!G138="","",'Dépenses sur frais réels'!G138)</f>
        <v/>
      </c>
      <c r="H138" s="346" t="str">
        <f>IF('Dépenses sur frais réels'!H138="","",'Dépenses sur frais réels'!H138)</f>
        <v/>
      </c>
      <c r="I138" s="346" t="str">
        <f>IF('Dépenses sur frais réels'!I138="","",'Dépenses sur frais réels'!I138)</f>
        <v/>
      </c>
      <c r="J138" s="347" t="str">
        <f>IF('Dépenses sur frais réels'!J138="","",'Dépenses sur frais réels'!J138)</f>
        <v/>
      </c>
      <c r="K138" s="101"/>
      <c r="L138" s="283" t="str">
        <f t="shared" si="12"/>
        <v/>
      </c>
      <c r="M138" s="283" t="str">
        <f t="shared" si="13"/>
        <v/>
      </c>
      <c r="N138" s="101"/>
      <c r="O138" s="182"/>
      <c r="P138" s="355"/>
      <c r="Q138" s="138" t="str">
        <f t="shared" si="10"/>
        <v/>
      </c>
      <c r="R138" s="184" t="str">
        <f t="shared" si="14"/>
        <v/>
      </c>
      <c r="S138" s="414" t="str">
        <f>IF(AND(OR(K138="KO",N138&lt;&gt;""),OR(K138="",L138="",M138="")),Listes!$A$68,IF(AND(N138="",K138&lt;&gt;""),Listes!$A$69,IF(AND(J138&lt;N138,P138=""),Listes!$A$70,IF(AND(M138&lt;L138,P138=""),Listes!$A$71,IF(AND(N138&lt;J138,O138=""),Listes!$A$72,IF(AND(T138="",OR(K138&lt;&gt;"",L138&lt;&gt;"",M138&lt;&gt;"")),Listes!$A$73,""))))))</f>
        <v/>
      </c>
      <c r="T138" s="277"/>
      <c r="U138" s="317">
        <f t="shared" si="11"/>
        <v>0</v>
      </c>
    </row>
    <row r="139" spans="1:21" ht="20.100000000000001" customHeight="1" x14ac:dyDescent="0.25">
      <c r="A139" s="121">
        <v>133</v>
      </c>
      <c r="B139" s="186" t="str">
        <f>IF('Dépenses sur frais réels'!B139="","",'Dépenses sur frais réels'!B139)</f>
        <v/>
      </c>
      <c r="C139" s="186" t="str">
        <f>IF('Dépenses sur frais réels'!C139="","",'Dépenses sur frais réels'!C139)</f>
        <v/>
      </c>
      <c r="D139" s="186" t="str">
        <f>IF('Dépenses sur frais réels'!D139="","",'Dépenses sur frais réels'!D139)</f>
        <v/>
      </c>
      <c r="E139" s="186" t="str">
        <f>IF('Dépenses sur frais réels'!E139="","",'Dépenses sur frais réels'!E139)</f>
        <v/>
      </c>
      <c r="F139" s="186" t="str">
        <f>IF('Dépenses sur frais réels'!F139="","",'Dépenses sur frais réels'!F139)</f>
        <v/>
      </c>
      <c r="G139" s="186" t="str">
        <f>IF('Dépenses sur frais réels'!G139="","",'Dépenses sur frais réels'!G139)</f>
        <v/>
      </c>
      <c r="H139" s="346" t="str">
        <f>IF('Dépenses sur frais réels'!H139="","",'Dépenses sur frais réels'!H139)</f>
        <v/>
      </c>
      <c r="I139" s="346" t="str">
        <f>IF('Dépenses sur frais réels'!I139="","",'Dépenses sur frais réels'!I139)</f>
        <v/>
      </c>
      <c r="J139" s="347" t="str">
        <f>IF('Dépenses sur frais réels'!J139="","",'Dépenses sur frais réels'!J139)</f>
        <v/>
      </c>
      <c r="K139" s="101"/>
      <c r="L139" s="283" t="str">
        <f t="shared" si="12"/>
        <v/>
      </c>
      <c r="M139" s="283" t="str">
        <f t="shared" si="13"/>
        <v/>
      </c>
      <c r="N139" s="101"/>
      <c r="O139" s="182"/>
      <c r="P139" s="355"/>
      <c r="Q139" s="138" t="str">
        <f t="shared" si="10"/>
        <v/>
      </c>
      <c r="R139" s="184" t="str">
        <f t="shared" si="14"/>
        <v/>
      </c>
      <c r="S139" s="414" t="str">
        <f>IF(AND(OR(K139="KO",N139&lt;&gt;""),OR(K139="",L139="",M139="")),Listes!$A$68,IF(AND(N139="",K139&lt;&gt;""),Listes!$A$69,IF(AND(J139&lt;N139,P139=""),Listes!$A$70,IF(AND(M139&lt;L139,P139=""),Listes!$A$71,IF(AND(N139&lt;J139,O139=""),Listes!$A$72,IF(AND(T139="",OR(K139&lt;&gt;"",L139&lt;&gt;"",M139&lt;&gt;"")),Listes!$A$73,""))))))</f>
        <v/>
      </c>
      <c r="T139" s="277"/>
      <c r="U139" s="317">
        <f t="shared" si="11"/>
        <v>0</v>
      </c>
    </row>
    <row r="140" spans="1:21" ht="20.100000000000001" customHeight="1" x14ac:dyDescent="0.25">
      <c r="A140" s="121">
        <v>134</v>
      </c>
      <c r="B140" s="186" t="str">
        <f>IF('Dépenses sur frais réels'!B140="","",'Dépenses sur frais réels'!B140)</f>
        <v/>
      </c>
      <c r="C140" s="186" t="str">
        <f>IF('Dépenses sur frais réels'!C140="","",'Dépenses sur frais réels'!C140)</f>
        <v/>
      </c>
      <c r="D140" s="186" t="str">
        <f>IF('Dépenses sur frais réels'!D140="","",'Dépenses sur frais réels'!D140)</f>
        <v/>
      </c>
      <c r="E140" s="186" t="str">
        <f>IF('Dépenses sur frais réels'!E140="","",'Dépenses sur frais réels'!E140)</f>
        <v/>
      </c>
      <c r="F140" s="186" t="str">
        <f>IF('Dépenses sur frais réels'!F140="","",'Dépenses sur frais réels'!F140)</f>
        <v/>
      </c>
      <c r="G140" s="186" t="str">
        <f>IF('Dépenses sur frais réels'!G140="","",'Dépenses sur frais réels'!G140)</f>
        <v/>
      </c>
      <c r="H140" s="346" t="str">
        <f>IF('Dépenses sur frais réels'!H140="","",'Dépenses sur frais réels'!H140)</f>
        <v/>
      </c>
      <c r="I140" s="346" t="str">
        <f>IF('Dépenses sur frais réels'!I140="","",'Dépenses sur frais réels'!I140)</f>
        <v/>
      </c>
      <c r="J140" s="347" t="str">
        <f>IF('Dépenses sur frais réels'!J140="","",'Dépenses sur frais réels'!J140)</f>
        <v/>
      </c>
      <c r="K140" s="101"/>
      <c r="L140" s="283" t="str">
        <f t="shared" si="12"/>
        <v/>
      </c>
      <c r="M140" s="283" t="str">
        <f t="shared" si="13"/>
        <v/>
      </c>
      <c r="N140" s="101"/>
      <c r="O140" s="182"/>
      <c r="P140" s="355"/>
      <c r="Q140" s="138" t="str">
        <f t="shared" si="10"/>
        <v/>
      </c>
      <c r="R140" s="184" t="str">
        <f t="shared" si="14"/>
        <v/>
      </c>
      <c r="S140" s="414" t="str">
        <f>IF(AND(OR(K140="KO",N140&lt;&gt;""),OR(K140="",L140="",M140="")),Listes!$A$68,IF(AND(N140="",K140&lt;&gt;""),Listes!$A$69,IF(AND(J140&lt;N140,P140=""),Listes!$A$70,IF(AND(M140&lt;L140,P140=""),Listes!$A$71,IF(AND(N140&lt;J140,O140=""),Listes!$A$72,IF(AND(T140="",OR(K140&lt;&gt;"",L140&lt;&gt;"",M140&lt;&gt;"")),Listes!$A$73,""))))))</f>
        <v/>
      </c>
      <c r="T140" s="277"/>
      <c r="U140" s="317">
        <f t="shared" si="11"/>
        <v>0</v>
      </c>
    </row>
    <row r="141" spans="1:21" ht="20.100000000000001" customHeight="1" x14ac:dyDescent="0.25">
      <c r="A141" s="121">
        <v>135</v>
      </c>
      <c r="B141" s="186" t="str">
        <f>IF('Dépenses sur frais réels'!B141="","",'Dépenses sur frais réels'!B141)</f>
        <v/>
      </c>
      <c r="C141" s="186" t="str">
        <f>IF('Dépenses sur frais réels'!C141="","",'Dépenses sur frais réels'!C141)</f>
        <v/>
      </c>
      <c r="D141" s="186" t="str">
        <f>IF('Dépenses sur frais réels'!D141="","",'Dépenses sur frais réels'!D141)</f>
        <v/>
      </c>
      <c r="E141" s="186" t="str">
        <f>IF('Dépenses sur frais réels'!E141="","",'Dépenses sur frais réels'!E141)</f>
        <v/>
      </c>
      <c r="F141" s="186" t="str">
        <f>IF('Dépenses sur frais réels'!F141="","",'Dépenses sur frais réels'!F141)</f>
        <v/>
      </c>
      <c r="G141" s="186" t="str">
        <f>IF('Dépenses sur frais réels'!G141="","",'Dépenses sur frais réels'!G141)</f>
        <v/>
      </c>
      <c r="H141" s="346" t="str">
        <f>IF('Dépenses sur frais réels'!H141="","",'Dépenses sur frais réels'!H141)</f>
        <v/>
      </c>
      <c r="I141" s="346" t="str">
        <f>IF('Dépenses sur frais réels'!I141="","",'Dépenses sur frais réels'!I141)</f>
        <v/>
      </c>
      <c r="J141" s="347" t="str">
        <f>IF('Dépenses sur frais réels'!J141="","",'Dépenses sur frais réels'!J141)</f>
        <v/>
      </c>
      <c r="K141" s="101"/>
      <c r="L141" s="283" t="str">
        <f t="shared" si="12"/>
        <v/>
      </c>
      <c r="M141" s="283" t="str">
        <f t="shared" si="13"/>
        <v/>
      </c>
      <c r="N141" s="101"/>
      <c r="O141" s="182"/>
      <c r="P141" s="355"/>
      <c r="Q141" s="138" t="str">
        <f t="shared" si="10"/>
        <v/>
      </c>
      <c r="R141" s="184" t="str">
        <f t="shared" si="14"/>
        <v/>
      </c>
      <c r="S141" s="414" t="str">
        <f>IF(AND(OR(K141="KO",N141&lt;&gt;""),OR(K141="",L141="",M141="")),Listes!$A$68,IF(AND(N141="",K141&lt;&gt;""),Listes!$A$69,IF(AND(J141&lt;N141,P141=""),Listes!$A$70,IF(AND(M141&lt;L141,P141=""),Listes!$A$71,IF(AND(N141&lt;J141,O141=""),Listes!$A$72,IF(AND(T141="",OR(K141&lt;&gt;"",L141&lt;&gt;"",M141&lt;&gt;"")),Listes!$A$73,""))))))</f>
        <v/>
      </c>
      <c r="T141" s="277"/>
      <c r="U141" s="317">
        <f t="shared" si="11"/>
        <v>0</v>
      </c>
    </row>
    <row r="142" spans="1:21" ht="20.100000000000001" customHeight="1" x14ac:dyDescent="0.25">
      <c r="A142" s="121">
        <v>136</v>
      </c>
      <c r="B142" s="186" t="str">
        <f>IF('Dépenses sur frais réels'!B142="","",'Dépenses sur frais réels'!B142)</f>
        <v/>
      </c>
      <c r="C142" s="186" t="str">
        <f>IF('Dépenses sur frais réels'!C142="","",'Dépenses sur frais réels'!C142)</f>
        <v/>
      </c>
      <c r="D142" s="186" t="str">
        <f>IF('Dépenses sur frais réels'!D142="","",'Dépenses sur frais réels'!D142)</f>
        <v/>
      </c>
      <c r="E142" s="186" t="str">
        <f>IF('Dépenses sur frais réels'!E142="","",'Dépenses sur frais réels'!E142)</f>
        <v/>
      </c>
      <c r="F142" s="186" t="str">
        <f>IF('Dépenses sur frais réels'!F142="","",'Dépenses sur frais réels'!F142)</f>
        <v/>
      </c>
      <c r="G142" s="186" t="str">
        <f>IF('Dépenses sur frais réels'!G142="","",'Dépenses sur frais réels'!G142)</f>
        <v/>
      </c>
      <c r="H142" s="346" t="str">
        <f>IF('Dépenses sur frais réels'!H142="","",'Dépenses sur frais réels'!H142)</f>
        <v/>
      </c>
      <c r="I142" s="346" t="str">
        <f>IF('Dépenses sur frais réels'!I142="","",'Dépenses sur frais réels'!I142)</f>
        <v/>
      </c>
      <c r="J142" s="347" t="str">
        <f>IF('Dépenses sur frais réels'!J142="","",'Dépenses sur frais réels'!J142)</f>
        <v/>
      </c>
      <c r="K142" s="101"/>
      <c r="L142" s="283" t="str">
        <f t="shared" si="12"/>
        <v/>
      </c>
      <c r="M142" s="283" t="str">
        <f t="shared" si="13"/>
        <v/>
      </c>
      <c r="N142" s="101"/>
      <c r="O142" s="182"/>
      <c r="P142" s="355"/>
      <c r="Q142" s="138" t="str">
        <f t="shared" si="10"/>
        <v/>
      </c>
      <c r="R142" s="184" t="str">
        <f t="shared" si="14"/>
        <v/>
      </c>
      <c r="S142" s="414" t="str">
        <f>IF(AND(OR(K142="KO",N142&lt;&gt;""),OR(K142="",L142="",M142="")),Listes!$A$68,IF(AND(N142="",K142&lt;&gt;""),Listes!$A$69,IF(AND(J142&lt;N142,P142=""),Listes!$A$70,IF(AND(M142&lt;L142,P142=""),Listes!$A$71,IF(AND(N142&lt;J142,O142=""),Listes!$A$72,IF(AND(T142="",OR(K142&lt;&gt;"",L142&lt;&gt;"",M142&lt;&gt;"")),Listes!$A$73,""))))))</f>
        <v/>
      </c>
      <c r="T142" s="277"/>
      <c r="U142" s="317">
        <f t="shared" si="11"/>
        <v>0</v>
      </c>
    </row>
    <row r="143" spans="1:21" ht="20.100000000000001" customHeight="1" x14ac:dyDescent="0.25">
      <c r="A143" s="121">
        <v>137</v>
      </c>
      <c r="B143" s="186" t="str">
        <f>IF('Dépenses sur frais réels'!B143="","",'Dépenses sur frais réels'!B143)</f>
        <v/>
      </c>
      <c r="C143" s="186" t="str">
        <f>IF('Dépenses sur frais réels'!C143="","",'Dépenses sur frais réels'!C143)</f>
        <v/>
      </c>
      <c r="D143" s="186" t="str">
        <f>IF('Dépenses sur frais réels'!D143="","",'Dépenses sur frais réels'!D143)</f>
        <v/>
      </c>
      <c r="E143" s="186" t="str">
        <f>IF('Dépenses sur frais réels'!E143="","",'Dépenses sur frais réels'!E143)</f>
        <v/>
      </c>
      <c r="F143" s="186" t="str">
        <f>IF('Dépenses sur frais réels'!F143="","",'Dépenses sur frais réels'!F143)</f>
        <v/>
      </c>
      <c r="G143" s="186" t="str">
        <f>IF('Dépenses sur frais réels'!G143="","",'Dépenses sur frais réels'!G143)</f>
        <v/>
      </c>
      <c r="H143" s="346" t="str">
        <f>IF('Dépenses sur frais réels'!H143="","",'Dépenses sur frais réels'!H143)</f>
        <v/>
      </c>
      <c r="I143" s="346" t="str">
        <f>IF('Dépenses sur frais réels'!I143="","",'Dépenses sur frais réels'!I143)</f>
        <v/>
      </c>
      <c r="J143" s="347" t="str">
        <f>IF('Dépenses sur frais réels'!J143="","",'Dépenses sur frais réels'!J143)</f>
        <v/>
      </c>
      <c r="K143" s="101"/>
      <c r="L143" s="283" t="str">
        <f t="shared" si="12"/>
        <v/>
      </c>
      <c r="M143" s="283" t="str">
        <f t="shared" si="13"/>
        <v/>
      </c>
      <c r="N143" s="101"/>
      <c r="O143" s="182"/>
      <c r="P143" s="355"/>
      <c r="Q143" s="138" t="str">
        <f t="shared" si="10"/>
        <v/>
      </c>
      <c r="R143" s="184" t="str">
        <f t="shared" si="14"/>
        <v/>
      </c>
      <c r="S143" s="414" t="str">
        <f>IF(AND(OR(K143="KO",N143&lt;&gt;""),OR(K143="",L143="",M143="")),Listes!$A$68,IF(AND(N143="",K143&lt;&gt;""),Listes!$A$69,IF(AND(J143&lt;N143,P143=""),Listes!$A$70,IF(AND(M143&lt;L143,P143=""),Listes!$A$71,IF(AND(N143&lt;J143,O143=""),Listes!$A$72,IF(AND(T143="",OR(K143&lt;&gt;"",L143&lt;&gt;"",M143&lt;&gt;"")),Listes!$A$73,""))))))</f>
        <v/>
      </c>
      <c r="T143" s="277"/>
      <c r="U143" s="317">
        <f t="shared" si="11"/>
        <v>0</v>
      </c>
    </row>
    <row r="144" spans="1:21" ht="20.100000000000001" customHeight="1" x14ac:dyDescent="0.25">
      <c r="A144" s="121">
        <v>138</v>
      </c>
      <c r="B144" s="186" t="str">
        <f>IF('Dépenses sur frais réels'!B144="","",'Dépenses sur frais réels'!B144)</f>
        <v/>
      </c>
      <c r="C144" s="186" t="str">
        <f>IF('Dépenses sur frais réels'!C144="","",'Dépenses sur frais réels'!C144)</f>
        <v/>
      </c>
      <c r="D144" s="186" t="str">
        <f>IF('Dépenses sur frais réels'!D144="","",'Dépenses sur frais réels'!D144)</f>
        <v/>
      </c>
      <c r="E144" s="186" t="str">
        <f>IF('Dépenses sur frais réels'!E144="","",'Dépenses sur frais réels'!E144)</f>
        <v/>
      </c>
      <c r="F144" s="186" t="str">
        <f>IF('Dépenses sur frais réels'!F144="","",'Dépenses sur frais réels'!F144)</f>
        <v/>
      </c>
      <c r="G144" s="186" t="str">
        <f>IF('Dépenses sur frais réels'!G144="","",'Dépenses sur frais réels'!G144)</f>
        <v/>
      </c>
      <c r="H144" s="346" t="str">
        <f>IF('Dépenses sur frais réels'!H144="","",'Dépenses sur frais réels'!H144)</f>
        <v/>
      </c>
      <c r="I144" s="346" t="str">
        <f>IF('Dépenses sur frais réels'!I144="","",'Dépenses sur frais réels'!I144)</f>
        <v/>
      </c>
      <c r="J144" s="347" t="str">
        <f>IF('Dépenses sur frais réels'!J144="","",'Dépenses sur frais réels'!J144)</f>
        <v/>
      </c>
      <c r="K144" s="101"/>
      <c r="L144" s="283" t="str">
        <f t="shared" si="12"/>
        <v/>
      </c>
      <c r="M144" s="283" t="str">
        <f t="shared" si="13"/>
        <v/>
      </c>
      <c r="N144" s="101"/>
      <c r="O144" s="182"/>
      <c r="P144" s="355"/>
      <c r="Q144" s="138" t="str">
        <f t="shared" si="10"/>
        <v/>
      </c>
      <c r="R144" s="184" t="str">
        <f t="shared" si="14"/>
        <v/>
      </c>
      <c r="S144" s="414" t="str">
        <f>IF(AND(OR(K144="KO",N144&lt;&gt;""),OR(K144="",L144="",M144="")),Listes!$A$68,IF(AND(N144="",K144&lt;&gt;""),Listes!$A$69,IF(AND(J144&lt;N144,P144=""),Listes!$A$70,IF(AND(M144&lt;L144,P144=""),Listes!$A$71,IF(AND(N144&lt;J144,O144=""),Listes!$A$72,IF(AND(T144="",OR(K144&lt;&gt;"",L144&lt;&gt;"",M144&lt;&gt;"")),Listes!$A$73,""))))))</f>
        <v/>
      </c>
      <c r="T144" s="277"/>
      <c r="U144" s="317">
        <f t="shared" si="11"/>
        <v>0</v>
      </c>
    </row>
    <row r="145" spans="1:21" ht="20.100000000000001" customHeight="1" x14ac:dyDescent="0.25">
      <c r="A145" s="121">
        <v>139</v>
      </c>
      <c r="B145" s="186" t="str">
        <f>IF('Dépenses sur frais réels'!B145="","",'Dépenses sur frais réels'!B145)</f>
        <v/>
      </c>
      <c r="C145" s="186" t="str">
        <f>IF('Dépenses sur frais réels'!C145="","",'Dépenses sur frais réels'!C145)</f>
        <v/>
      </c>
      <c r="D145" s="186" t="str">
        <f>IF('Dépenses sur frais réels'!D145="","",'Dépenses sur frais réels'!D145)</f>
        <v/>
      </c>
      <c r="E145" s="186" t="str">
        <f>IF('Dépenses sur frais réels'!E145="","",'Dépenses sur frais réels'!E145)</f>
        <v/>
      </c>
      <c r="F145" s="186" t="str">
        <f>IF('Dépenses sur frais réels'!F145="","",'Dépenses sur frais réels'!F145)</f>
        <v/>
      </c>
      <c r="G145" s="186" t="str">
        <f>IF('Dépenses sur frais réels'!G145="","",'Dépenses sur frais réels'!G145)</f>
        <v/>
      </c>
      <c r="H145" s="346" t="str">
        <f>IF('Dépenses sur frais réels'!H145="","",'Dépenses sur frais réels'!H145)</f>
        <v/>
      </c>
      <c r="I145" s="346" t="str">
        <f>IF('Dépenses sur frais réels'!I145="","",'Dépenses sur frais réels'!I145)</f>
        <v/>
      </c>
      <c r="J145" s="347" t="str">
        <f>IF('Dépenses sur frais réels'!J145="","",'Dépenses sur frais réels'!J145)</f>
        <v/>
      </c>
      <c r="K145" s="101"/>
      <c r="L145" s="283" t="str">
        <f t="shared" si="12"/>
        <v/>
      </c>
      <c r="M145" s="283" t="str">
        <f t="shared" si="13"/>
        <v/>
      </c>
      <c r="N145" s="101"/>
      <c r="O145" s="182"/>
      <c r="P145" s="355"/>
      <c r="Q145" s="138" t="str">
        <f t="shared" si="10"/>
        <v/>
      </c>
      <c r="R145" s="184" t="str">
        <f t="shared" si="14"/>
        <v/>
      </c>
      <c r="S145" s="414" t="str">
        <f>IF(AND(OR(K145="KO",N145&lt;&gt;""),OR(K145="",L145="",M145="")),Listes!$A$68,IF(AND(N145="",K145&lt;&gt;""),Listes!$A$69,IF(AND(J145&lt;N145,P145=""),Listes!$A$70,IF(AND(M145&lt;L145,P145=""),Listes!$A$71,IF(AND(N145&lt;J145,O145=""),Listes!$A$72,IF(AND(T145="",OR(K145&lt;&gt;"",L145&lt;&gt;"",M145&lt;&gt;"")),Listes!$A$73,""))))))</f>
        <v/>
      </c>
      <c r="T145" s="277"/>
      <c r="U145" s="317">
        <f t="shared" si="11"/>
        <v>0</v>
      </c>
    </row>
    <row r="146" spans="1:21" ht="20.100000000000001" customHeight="1" x14ac:dyDescent="0.25">
      <c r="A146" s="121">
        <v>140</v>
      </c>
      <c r="B146" s="186" t="str">
        <f>IF('Dépenses sur frais réels'!B146="","",'Dépenses sur frais réels'!B146)</f>
        <v/>
      </c>
      <c r="C146" s="186" t="str">
        <f>IF('Dépenses sur frais réels'!C146="","",'Dépenses sur frais réels'!C146)</f>
        <v/>
      </c>
      <c r="D146" s="186" t="str">
        <f>IF('Dépenses sur frais réels'!D146="","",'Dépenses sur frais réels'!D146)</f>
        <v/>
      </c>
      <c r="E146" s="186" t="str">
        <f>IF('Dépenses sur frais réels'!E146="","",'Dépenses sur frais réels'!E146)</f>
        <v/>
      </c>
      <c r="F146" s="186" t="str">
        <f>IF('Dépenses sur frais réels'!F146="","",'Dépenses sur frais réels'!F146)</f>
        <v/>
      </c>
      <c r="G146" s="186" t="str">
        <f>IF('Dépenses sur frais réels'!G146="","",'Dépenses sur frais réels'!G146)</f>
        <v/>
      </c>
      <c r="H146" s="346" t="str">
        <f>IF('Dépenses sur frais réels'!H146="","",'Dépenses sur frais réels'!H146)</f>
        <v/>
      </c>
      <c r="I146" s="346" t="str">
        <f>IF('Dépenses sur frais réels'!I146="","",'Dépenses sur frais réels'!I146)</f>
        <v/>
      </c>
      <c r="J146" s="347" t="str">
        <f>IF('Dépenses sur frais réels'!J146="","",'Dépenses sur frais réels'!J146)</f>
        <v/>
      </c>
      <c r="K146" s="101"/>
      <c r="L146" s="283" t="str">
        <f t="shared" si="12"/>
        <v/>
      </c>
      <c r="M146" s="283" t="str">
        <f t="shared" si="13"/>
        <v/>
      </c>
      <c r="N146" s="101"/>
      <c r="O146" s="182"/>
      <c r="P146" s="355"/>
      <c r="Q146" s="138" t="str">
        <f t="shared" si="10"/>
        <v/>
      </c>
      <c r="R146" s="184" t="str">
        <f t="shared" si="14"/>
        <v/>
      </c>
      <c r="S146" s="414" t="str">
        <f>IF(AND(OR(K146="KO",N146&lt;&gt;""),OR(K146="",L146="",M146="")),Listes!$A$68,IF(AND(N146="",K146&lt;&gt;""),Listes!$A$69,IF(AND(J146&lt;N146,P146=""),Listes!$A$70,IF(AND(M146&lt;L146,P146=""),Listes!$A$71,IF(AND(N146&lt;J146,O146=""),Listes!$A$72,IF(AND(T146="",OR(K146&lt;&gt;"",L146&lt;&gt;"",M146&lt;&gt;"")),Listes!$A$73,""))))))</f>
        <v/>
      </c>
      <c r="T146" s="277"/>
      <c r="U146" s="317">
        <f t="shared" si="11"/>
        <v>0</v>
      </c>
    </row>
    <row r="147" spans="1:21" ht="20.100000000000001" customHeight="1" x14ac:dyDescent="0.25">
      <c r="A147" s="121">
        <v>141</v>
      </c>
      <c r="B147" s="186" t="str">
        <f>IF('Dépenses sur frais réels'!B147="","",'Dépenses sur frais réels'!B147)</f>
        <v/>
      </c>
      <c r="C147" s="186" t="str">
        <f>IF('Dépenses sur frais réels'!C147="","",'Dépenses sur frais réels'!C147)</f>
        <v/>
      </c>
      <c r="D147" s="186" t="str">
        <f>IF('Dépenses sur frais réels'!D147="","",'Dépenses sur frais réels'!D147)</f>
        <v/>
      </c>
      <c r="E147" s="186" t="str">
        <f>IF('Dépenses sur frais réels'!E147="","",'Dépenses sur frais réels'!E147)</f>
        <v/>
      </c>
      <c r="F147" s="186" t="str">
        <f>IF('Dépenses sur frais réels'!F147="","",'Dépenses sur frais réels'!F147)</f>
        <v/>
      </c>
      <c r="G147" s="186" t="str">
        <f>IF('Dépenses sur frais réels'!G147="","",'Dépenses sur frais réels'!G147)</f>
        <v/>
      </c>
      <c r="H147" s="346" t="str">
        <f>IF('Dépenses sur frais réels'!H147="","",'Dépenses sur frais réels'!H147)</f>
        <v/>
      </c>
      <c r="I147" s="346" t="str">
        <f>IF('Dépenses sur frais réels'!I147="","",'Dépenses sur frais réels'!I147)</f>
        <v/>
      </c>
      <c r="J147" s="347" t="str">
        <f>IF('Dépenses sur frais réels'!J147="","",'Dépenses sur frais réels'!J147)</f>
        <v/>
      </c>
      <c r="K147" s="101"/>
      <c r="L147" s="283" t="str">
        <f t="shared" si="12"/>
        <v/>
      </c>
      <c r="M147" s="283" t="str">
        <f t="shared" si="13"/>
        <v/>
      </c>
      <c r="N147" s="101"/>
      <c r="O147" s="182"/>
      <c r="P147" s="355"/>
      <c r="Q147" s="138" t="str">
        <f t="shared" si="10"/>
        <v/>
      </c>
      <c r="R147" s="184" t="str">
        <f t="shared" si="14"/>
        <v/>
      </c>
      <c r="S147" s="414" t="str">
        <f>IF(AND(OR(K147="KO",N147&lt;&gt;""),OR(K147="",L147="",M147="")),Listes!$A$68,IF(AND(N147="",K147&lt;&gt;""),Listes!$A$69,IF(AND(J147&lt;N147,P147=""),Listes!$A$70,IF(AND(M147&lt;L147,P147=""),Listes!$A$71,IF(AND(N147&lt;J147,O147=""),Listes!$A$72,IF(AND(T147="",OR(K147&lt;&gt;"",L147&lt;&gt;"",M147&lt;&gt;"")),Listes!$A$73,""))))))</f>
        <v/>
      </c>
      <c r="T147" s="277"/>
      <c r="U147" s="317">
        <f t="shared" si="11"/>
        <v>0</v>
      </c>
    </row>
    <row r="148" spans="1:21" ht="20.100000000000001" customHeight="1" x14ac:dyDescent="0.25">
      <c r="A148" s="121">
        <v>142</v>
      </c>
      <c r="B148" s="186" t="str">
        <f>IF('Dépenses sur frais réels'!B148="","",'Dépenses sur frais réels'!B148)</f>
        <v/>
      </c>
      <c r="C148" s="186" t="str">
        <f>IF('Dépenses sur frais réels'!C148="","",'Dépenses sur frais réels'!C148)</f>
        <v/>
      </c>
      <c r="D148" s="186" t="str">
        <f>IF('Dépenses sur frais réels'!D148="","",'Dépenses sur frais réels'!D148)</f>
        <v/>
      </c>
      <c r="E148" s="186" t="str">
        <f>IF('Dépenses sur frais réels'!E148="","",'Dépenses sur frais réels'!E148)</f>
        <v/>
      </c>
      <c r="F148" s="186" t="str">
        <f>IF('Dépenses sur frais réels'!F148="","",'Dépenses sur frais réels'!F148)</f>
        <v/>
      </c>
      <c r="G148" s="186" t="str">
        <f>IF('Dépenses sur frais réels'!G148="","",'Dépenses sur frais réels'!G148)</f>
        <v/>
      </c>
      <c r="H148" s="346" t="str">
        <f>IF('Dépenses sur frais réels'!H148="","",'Dépenses sur frais réels'!H148)</f>
        <v/>
      </c>
      <c r="I148" s="346" t="str">
        <f>IF('Dépenses sur frais réels'!I148="","",'Dépenses sur frais réels'!I148)</f>
        <v/>
      </c>
      <c r="J148" s="347" t="str">
        <f>IF('Dépenses sur frais réels'!J148="","",'Dépenses sur frais réels'!J148)</f>
        <v/>
      </c>
      <c r="K148" s="101"/>
      <c r="L148" s="283" t="str">
        <f t="shared" si="12"/>
        <v/>
      </c>
      <c r="M148" s="283" t="str">
        <f t="shared" si="13"/>
        <v/>
      </c>
      <c r="N148" s="101"/>
      <c r="O148" s="182"/>
      <c r="P148" s="355"/>
      <c r="Q148" s="138" t="str">
        <f t="shared" si="10"/>
        <v/>
      </c>
      <c r="R148" s="184" t="str">
        <f t="shared" si="14"/>
        <v/>
      </c>
      <c r="S148" s="414" t="str">
        <f>IF(AND(OR(K148="KO",N148&lt;&gt;""),OR(K148="",L148="",M148="")),Listes!$A$68,IF(AND(N148="",K148&lt;&gt;""),Listes!$A$69,IF(AND(J148&lt;N148,P148=""),Listes!$A$70,IF(AND(M148&lt;L148,P148=""),Listes!$A$71,IF(AND(N148&lt;J148,O148=""),Listes!$A$72,IF(AND(T148="",OR(K148&lt;&gt;"",L148&lt;&gt;"",M148&lt;&gt;"")),Listes!$A$73,""))))))</f>
        <v/>
      </c>
      <c r="T148" s="277"/>
      <c r="U148" s="317">
        <f t="shared" si="11"/>
        <v>0</v>
      </c>
    </row>
    <row r="149" spans="1:21" ht="20.100000000000001" customHeight="1" x14ac:dyDescent="0.25">
      <c r="A149" s="121">
        <v>143</v>
      </c>
      <c r="B149" s="186" t="str">
        <f>IF('Dépenses sur frais réels'!B149="","",'Dépenses sur frais réels'!B149)</f>
        <v/>
      </c>
      <c r="C149" s="186" t="str">
        <f>IF('Dépenses sur frais réels'!C149="","",'Dépenses sur frais réels'!C149)</f>
        <v/>
      </c>
      <c r="D149" s="186" t="str">
        <f>IF('Dépenses sur frais réels'!D149="","",'Dépenses sur frais réels'!D149)</f>
        <v/>
      </c>
      <c r="E149" s="186" t="str">
        <f>IF('Dépenses sur frais réels'!E149="","",'Dépenses sur frais réels'!E149)</f>
        <v/>
      </c>
      <c r="F149" s="186" t="str">
        <f>IF('Dépenses sur frais réels'!F149="","",'Dépenses sur frais réels'!F149)</f>
        <v/>
      </c>
      <c r="G149" s="186" t="str">
        <f>IF('Dépenses sur frais réels'!G149="","",'Dépenses sur frais réels'!G149)</f>
        <v/>
      </c>
      <c r="H149" s="346" t="str">
        <f>IF('Dépenses sur frais réels'!H149="","",'Dépenses sur frais réels'!H149)</f>
        <v/>
      </c>
      <c r="I149" s="346" t="str">
        <f>IF('Dépenses sur frais réels'!I149="","",'Dépenses sur frais réels'!I149)</f>
        <v/>
      </c>
      <c r="J149" s="347" t="str">
        <f>IF('Dépenses sur frais réels'!J149="","",'Dépenses sur frais réels'!J149)</f>
        <v/>
      </c>
      <c r="K149" s="101"/>
      <c r="L149" s="283" t="str">
        <f t="shared" si="12"/>
        <v/>
      </c>
      <c r="M149" s="283" t="str">
        <f t="shared" si="13"/>
        <v/>
      </c>
      <c r="N149" s="101"/>
      <c r="O149" s="182"/>
      <c r="P149" s="355"/>
      <c r="Q149" s="138" t="str">
        <f t="shared" si="10"/>
        <v/>
      </c>
      <c r="R149" s="184" t="str">
        <f t="shared" si="14"/>
        <v/>
      </c>
      <c r="S149" s="414" t="str">
        <f>IF(AND(OR(K149="KO",N149&lt;&gt;""),OR(K149="",L149="",M149="")),Listes!$A$68,IF(AND(N149="",K149&lt;&gt;""),Listes!$A$69,IF(AND(J149&lt;N149,P149=""),Listes!$A$70,IF(AND(M149&lt;L149,P149=""),Listes!$A$71,IF(AND(N149&lt;J149,O149=""),Listes!$A$72,IF(AND(T149="",OR(K149&lt;&gt;"",L149&lt;&gt;"",M149&lt;&gt;"")),Listes!$A$73,""))))))</f>
        <v/>
      </c>
      <c r="T149" s="277"/>
      <c r="U149" s="317">
        <f t="shared" si="11"/>
        <v>0</v>
      </c>
    </row>
    <row r="150" spans="1:21" ht="20.100000000000001" customHeight="1" x14ac:dyDescent="0.25">
      <c r="A150" s="121">
        <v>144</v>
      </c>
      <c r="B150" s="186" t="str">
        <f>IF('Dépenses sur frais réels'!B150="","",'Dépenses sur frais réels'!B150)</f>
        <v/>
      </c>
      <c r="C150" s="186" t="str">
        <f>IF('Dépenses sur frais réels'!C150="","",'Dépenses sur frais réels'!C150)</f>
        <v/>
      </c>
      <c r="D150" s="186" t="str">
        <f>IF('Dépenses sur frais réels'!D150="","",'Dépenses sur frais réels'!D150)</f>
        <v/>
      </c>
      <c r="E150" s="186" t="str">
        <f>IF('Dépenses sur frais réels'!E150="","",'Dépenses sur frais réels'!E150)</f>
        <v/>
      </c>
      <c r="F150" s="186" t="str">
        <f>IF('Dépenses sur frais réels'!F150="","",'Dépenses sur frais réels'!F150)</f>
        <v/>
      </c>
      <c r="G150" s="186" t="str">
        <f>IF('Dépenses sur frais réels'!G150="","",'Dépenses sur frais réels'!G150)</f>
        <v/>
      </c>
      <c r="H150" s="346" t="str">
        <f>IF('Dépenses sur frais réels'!H150="","",'Dépenses sur frais réels'!H150)</f>
        <v/>
      </c>
      <c r="I150" s="346" t="str">
        <f>IF('Dépenses sur frais réels'!I150="","",'Dépenses sur frais réels'!I150)</f>
        <v/>
      </c>
      <c r="J150" s="347" t="str">
        <f>IF('Dépenses sur frais réels'!J150="","",'Dépenses sur frais réels'!J150)</f>
        <v/>
      </c>
      <c r="K150" s="101"/>
      <c r="L150" s="283" t="str">
        <f t="shared" si="12"/>
        <v/>
      </c>
      <c r="M150" s="283" t="str">
        <f t="shared" si="13"/>
        <v/>
      </c>
      <c r="N150" s="101"/>
      <c r="O150" s="182"/>
      <c r="P150" s="355"/>
      <c r="Q150" s="138" t="str">
        <f t="shared" si="10"/>
        <v/>
      </c>
      <c r="R150" s="184" t="str">
        <f t="shared" si="14"/>
        <v/>
      </c>
      <c r="S150" s="414" t="str">
        <f>IF(AND(OR(K150="KO",N150&lt;&gt;""),OR(K150="",L150="",M150="")),Listes!$A$68,IF(AND(N150="",K150&lt;&gt;""),Listes!$A$69,IF(AND(J150&lt;N150,P150=""),Listes!$A$70,IF(AND(M150&lt;L150,P150=""),Listes!$A$71,IF(AND(N150&lt;J150,O150=""),Listes!$A$72,IF(AND(T150="",OR(K150&lt;&gt;"",L150&lt;&gt;"",M150&lt;&gt;"")),Listes!$A$73,""))))))</f>
        <v/>
      </c>
      <c r="T150" s="277"/>
      <c r="U150" s="317">
        <f t="shared" si="11"/>
        <v>0</v>
      </c>
    </row>
    <row r="151" spans="1:21" ht="20.100000000000001" customHeight="1" x14ac:dyDescent="0.25">
      <c r="A151" s="121">
        <v>145</v>
      </c>
      <c r="B151" s="186" t="str">
        <f>IF('Dépenses sur frais réels'!B151="","",'Dépenses sur frais réels'!B151)</f>
        <v/>
      </c>
      <c r="C151" s="186" t="str">
        <f>IF('Dépenses sur frais réels'!C151="","",'Dépenses sur frais réels'!C151)</f>
        <v/>
      </c>
      <c r="D151" s="186" t="str">
        <f>IF('Dépenses sur frais réels'!D151="","",'Dépenses sur frais réels'!D151)</f>
        <v/>
      </c>
      <c r="E151" s="186" t="str">
        <f>IF('Dépenses sur frais réels'!E151="","",'Dépenses sur frais réels'!E151)</f>
        <v/>
      </c>
      <c r="F151" s="186" t="str">
        <f>IF('Dépenses sur frais réels'!F151="","",'Dépenses sur frais réels'!F151)</f>
        <v/>
      </c>
      <c r="G151" s="186" t="str">
        <f>IF('Dépenses sur frais réels'!G151="","",'Dépenses sur frais réels'!G151)</f>
        <v/>
      </c>
      <c r="H151" s="346" t="str">
        <f>IF('Dépenses sur frais réels'!H151="","",'Dépenses sur frais réels'!H151)</f>
        <v/>
      </c>
      <c r="I151" s="346" t="str">
        <f>IF('Dépenses sur frais réels'!I151="","",'Dépenses sur frais réels'!I151)</f>
        <v/>
      </c>
      <c r="J151" s="347" t="str">
        <f>IF('Dépenses sur frais réels'!J151="","",'Dépenses sur frais réels'!J151)</f>
        <v/>
      </c>
      <c r="K151" s="101"/>
      <c r="L151" s="283" t="str">
        <f t="shared" si="12"/>
        <v/>
      </c>
      <c r="M151" s="283" t="str">
        <f t="shared" si="13"/>
        <v/>
      </c>
      <c r="N151" s="101"/>
      <c r="O151" s="182"/>
      <c r="P151" s="355"/>
      <c r="Q151" s="138" t="str">
        <f t="shared" si="10"/>
        <v/>
      </c>
      <c r="R151" s="184" t="str">
        <f t="shared" si="14"/>
        <v/>
      </c>
      <c r="S151" s="414" t="str">
        <f>IF(AND(OR(K151="KO",N151&lt;&gt;""),OR(K151="",L151="",M151="")),Listes!$A$68,IF(AND(N151="",K151&lt;&gt;""),Listes!$A$69,IF(AND(J151&lt;N151,P151=""),Listes!$A$70,IF(AND(M151&lt;L151,P151=""),Listes!$A$71,IF(AND(N151&lt;J151,O151=""),Listes!$A$72,IF(AND(T151="",OR(K151&lt;&gt;"",L151&lt;&gt;"",M151&lt;&gt;"")),Listes!$A$73,""))))))</f>
        <v/>
      </c>
      <c r="T151" s="277"/>
      <c r="U151" s="317">
        <f t="shared" si="11"/>
        <v>0</v>
      </c>
    </row>
    <row r="152" spans="1:21" ht="20.100000000000001" customHeight="1" x14ac:dyDescent="0.25">
      <c r="A152" s="121">
        <v>146</v>
      </c>
      <c r="B152" s="186" t="str">
        <f>IF('Dépenses sur frais réels'!B152="","",'Dépenses sur frais réels'!B152)</f>
        <v/>
      </c>
      <c r="C152" s="186" t="str">
        <f>IF('Dépenses sur frais réels'!C152="","",'Dépenses sur frais réels'!C152)</f>
        <v/>
      </c>
      <c r="D152" s="186" t="str">
        <f>IF('Dépenses sur frais réels'!D152="","",'Dépenses sur frais réels'!D152)</f>
        <v/>
      </c>
      <c r="E152" s="186" t="str">
        <f>IF('Dépenses sur frais réels'!E152="","",'Dépenses sur frais réels'!E152)</f>
        <v/>
      </c>
      <c r="F152" s="186" t="str">
        <f>IF('Dépenses sur frais réels'!F152="","",'Dépenses sur frais réels'!F152)</f>
        <v/>
      </c>
      <c r="G152" s="186" t="str">
        <f>IF('Dépenses sur frais réels'!G152="","",'Dépenses sur frais réels'!G152)</f>
        <v/>
      </c>
      <c r="H152" s="346" t="str">
        <f>IF('Dépenses sur frais réels'!H152="","",'Dépenses sur frais réels'!H152)</f>
        <v/>
      </c>
      <c r="I152" s="346" t="str">
        <f>IF('Dépenses sur frais réels'!I152="","",'Dépenses sur frais réels'!I152)</f>
        <v/>
      </c>
      <c r="J152" s="347" t="str">
        <f>IF('Dépenses sur frais réels'!J152="","",'Dépenses sur frais réels'!J152)</f>
        <v/>
      </c>
      <c r="K152" s="101"/>
      <c r="L152" s="283" t="str">
        <f t="shared" si="12"/>
        <v/>
      </c>
      <c r="M152" s="283" t="str">
        <f t="shared" si="13"/>
        <v/>
      </c>
      <c r="N152" s="101"/>
      <c r="O152" s="182"/>
      <c r="P152" s="355"/>
      <c r="Q152" s="138" t="str">
        <f t="shared" si="10"/>
        <v/>
      </c>
      <c r="R152" s="184" t="str">
        <f t="shared" si="14"/>
        <v/>
      </c>
      <c r="S152" s="414" t="str">
        <f>IF(AND(OR(K152="KO",N152&lt;&gt;""),OR(K152="",L152="",M152="")),Listes!$A$68,IF(AND(N152="",K152&lt;&gt;""),Listes!$A$69,IF(AND(J152&lt;N152,P152=""),Listes!$A$70,IF(AND(M152&lt;L152,P152=""),Listes!$A$71,IF(AND(N152&lt;J152,O152=""),Listes!$A$72,IF(AND(T152="",OR(K152&lt;&gt;"",L152&lt;&gt;"",M152&lt;&gt;"")),Listes!$A$73,""))))))</f>
        <v/>
      </c>
      <c r="T152" s="277"/>
      <c r="U152" s="317">
        <f t="shared" si="11"/>
        <v>0</v>
      </c>
    </row>
    <row r="153" spans="1:21" ht="20.100000000000001" customHeight="1" x14ac:dyDescent="0.25">
      <c r="A153" s="121">
        <v>147</v>
      </c>
      <c r="B153" s="186" t="str">
        <f>IF('Dépenses sur frais réels'!B153="","",'Dépenses sur frais réels'!B153)</f>
        <v/>
      </c>
      <c r="C153" s="186" t="str">
        <f>IF('Dépenses sur frais réels'!C153="","",'Dépenses sur frais réels'!C153)</f>
        <v/>
      </c>
      <c r="D153" s="186" t="str">
        <f>IF('Dépenses sur frais réels'!D153="","",'Dépenses sur frais réels'!D153)</f>
        <v/>
      </c>
      <c r="E153" s="186" t="str">
        <f>IF('Dépenses sur frais réels'!E153="","",'Dépenses sur frais réels'!E153)</f>
        <v/>
      </c>
      <c r="F153" s="186" t="str">
        <f>IF('Dépenses sur frais réels'!F153="","",'Dépenses sur frais réels'!F153)</f>
        <v/>
      </c>
      <c r="G153" s="186" t="str">
        <f>IF('Dépenses sur frais réels'!G153="","",'Dépenses sur frais réels'!G153)</f>
        <v/>
      </c>
      <c r="H153" s="346" t="str">
        <f>IF('Dépenses sur frais réels'!H153="","",'Dépenses sur frais réels'!H153)</f>
        <v/>
      </c>
      <c r="I153" s="346" t="str">
        <f>IF('Dépenses sur frais réels'!I153="","",'Dépenses sur frais réels'!I153)</f>
        <v/>
      </c>
      <c r="J153" s="347" t="str">
        <f>IF('Dépenses sur frais réels'!J153="","",'Dépenses sur frais réels'!J153)</f>
        <v/>
      </c>
      <c r="K153" s="101"/>
      <c r="L153" s="283" t="str">
        <f t="shared" si="12"/>
        <v/>
      </c>
      <c r="M153" s="283" t="str">
        <f t="shared" si="13"/>
        <v/>
      </c>
      <c r="N153" s="101"/>
      <c r="O153" s="182"/>
      <c r="P153" s="355"/>
      <c r="Q153" s="138" t="str">
        <f t="shared" si="10"/>
        <v/>
      </c>
      <c r="R153" s="184" t="str">
        <f t="shared" si="14"/>
        <v/>
      </c>
      <c r="S153" s="414" t="str">
        <f>IF(AND(OR(K153="KO",N153&lt;&gt;""),OR(K153="",L153="",M153="")),Listes!$A$68,IF(AND(N153="",K153&lt;&gt;""),Listes!$A$69,IF(AND(J153&lt;N153,P153=""),Listes!$A$70,IF(AND(M153&lt;L153,P153=""),Listes!$A$71,IF(AND(N153&lt;J153,O153=""),Listes!$A$72,IF(AND(T153="",OR(K153&lt;&gt;"",L153&lt;&gt;"",M153&lt;&gt;"")),Listes!$A$73,""))))))</f>
        <v/>
      </c>
      <c r="T153" s="277"/>
      <c r="U153" s="317">
        <f t="shared" si="11"/>
        <v>0</v>
      </c>
    </row>
    <row r="154" spans="1:21" ht="20.100000000000001" customHeight="1" x14ac:dyDescent="0.25">
      <c r="A154" s="121">
        <v>148</v>
      </c>
      <c r="B154" s="186" t="str">
        <f>IF('Dépenses sur frais réels'!B154="","",'Dépenses sur frais réels'!B154)</f>
        <v/>
      </c>
      <c r="C154" s="186" t="str">
        <f>IF('Dépenses sur frais réels'!C154="","",'Dépenses sur frais réels'!C154)</f>
        <v/>
      </c>
      <c r="D154" s="186" t="str">
        <f>IF('Dépenses sur frais réels'!D154="","",'Dépenses sur frais réels'!D154)</f>
        <v/>
      </c>
      <c r="E154" s="186" t="str">
        <f>IF('Dépenses sur frais réels'!E154="","",'Dépenses sur frais réels'!E154)</f>
        <v/>
      </c>
      <c r="F154" s="186" t="str">
        <f>IF('Dépenses sur frais réels'!F154="","",'Dépenses sur frais réels'!F154)</f>
        <v/>
      </c>
      <c r="G154" s="186" t="str">
        <f>IF('Dépenses sur frais réels'!G154="","",'Dépenses sur frais réels'!G154)</f>
        <v/>
      </c>
      <c r="H154" s="346" t="str">
        <f>IF('Dépenses sur frais réels'!H154="","",'Dépenses sur frais réels'!H154)</f>
        <v/>
      </c>
      <c r="I154" s="346" t="str">
        <f>IF('Dépenses sur frais réels'!I154="","",'Dépenses sur frais réels'!I154)</f>
        <v/>
      </c>
      <c r="J154" s="347" t="str">
        <f>IF('Dépenses sur frais réels'!J154="","",'Dépenses sur frais réels'!J154)</f>
        <v/>
      </c>
      <c r="K154" s="101"/>
      <c r="L154" s="283" t="str">
        <f t="shared" si="12"/>
        <v/>
      </c>
      <c r="M154" s="283" t="str">
        <f t="shared" si="13"/>
        <v/>
      </c>
      <c r="N154" s="101"/>
      <c r="O154" s="182"/>
      <c r="P154" s="355"/>
      <c r="Q154" s="138" t="str">
        <f t="shared" si="10"/>
        <v/>
      </c>
      <c r="R154" s="184" t="str">
        <f t="shared" si="14"/>
        <v/>
      </c>
      <c r="S154" s="414" t="str">
        <f>IF(AND(OR(K154="KO",N154&lt;&gt;""),OR(K154="",L154="",M154="")),Listes!$A$68,IF(AND(N154="",K154&lt;&gt;""),Listes!$A$69,IF(AND(J154&lt;N154,P154=""),Listes!$A$70,IF(AND(M154&lt;L154,P154=""),Listes!$A$71,IF(AND(N154&lt;J154,O154=""),Listes!$A$72,IF(AND(T154="",OR(K154&lt;&gt;"",L154&lt;&gt;"",M154&lt;&gt;"")),Listes!$A$73,""))))))</f>
        <v/>
      </c>
      <c r="T154" s="277"/>
      <c r="U154" s="317">
        <f t="shared" si="11"/>
        <v>0</v>
      </c>
    </row>
    <row r="155" spans="1:21" ht="20.100000000000001" customHeight="1" x14ac:dyDescent="0.25">
      <c r="A155" s="121">
        <v>149</v>
      </c>
      <c r="B155" s="186" t="str">
        <f>IF('Dépenses sur frais réels'!B155="","",'Dépenses sur frais réels'!B155)</f>
        <v/>
      </c>
      <c r="C155" s="186" t="str">
        <f>IF('Dépenses sur frais réels'!C155="","",'Dépenses sur frais réels'!C155)</f>
        <v/>
      </c>
      <c r="D155" s="186" t="str">
        <f>IF('Dépenses sur frais réels'!D155="","",'Dépenses sur frais réels'!D155)</f>
        <v/>
      </c>
      <c r="E155" s="186" t="str">
        <f>IF('Dépenses sur frais réels'!E155="","",'Dépenses sur frais réels'!E155)</f>
        <v/>
      </c>
      <c r="F155" s="186" t="str">
        <f>IF('Dépenses sur frais réels'!F155="","",'Dépenses sur frais réels'!F155)</f>
        <v/>
      </c>
      <c r="G155" s="186" t="str">
        <f>IF('Dépenses sur frais réels'!G155="","",'Dépenses sur frais réels'!G155)</f>
        <v/>
      </c>
      <c r="H155" s="346" t="str">
        <f>IF('Dépenses sur frais réels'!H155="","",'Dépenses sur frais réels'!H155)</f>
        <v/>
      </c>
      <c r="I155" s="346" t="str">
        <f>IF('Dépenses sur frais réels'!I155="","",'Dépenses sur frais réels'!I155)</f>
        <v/>
      </c>
      <c r="J155" s="347" t="str">
        <f>IF('Dépenses sur frais réels'!J155="","",'Dépenses sur frais réels'!J155)</f>
        <v/>
      </c>
      <c r="K155" s="101"/>
      <c r="L155" s="283" t="str">
        <f t="shared" si="12"/>
        <v/>
      </c>
      <c r="M155" s="283" t="str">
        <f t="shared" si="13"/>
        <v/>
      </c>
      <c r="N155" s="101"/>
      <c r="O155" s="182"/>
      <c r="P155" s="355"/>
      <c r="Q155" s="138" t="str">
        <f t="shared" si="10"/>
        <v/>
      </c>
      <c r="R155" s="184" t="str">
        <f t="shared" si="14"/>
        <v/>
      </c>
      <c r="S155" s="414" t="str">
        <f>IF(AND(OR(K155="KO",N155&lt;&gt;""),OR(K155="",L155="",M155="")),Listes!$A$68,IF(AND(N155="",K155&lt;&gt;""),Listes!$A$69,IF(AND(J155&lt;N155,P155=""),Listes!$A$70,IF(AND(M155&lt;L155,P155=""),Listes!$A$71,IF(AND(N155&lt;J155,O155=""),Listes!$A$72,IF(AND(T155="",OR(K155&lt;&gt;"",L155&lt;&gt;"",M155&lt;&gt;"")),Listes!$A$73,""))))))</f>
        <v/>
      </c>
      <c r="T155" s="277"/>
      <c r="U155" s="317">
        <f t="shared" si="11"/>
        <v>0</v>
      </c>
    </row>
    <row r="156" spans="1:21" ht="20.100000000000001" customHeight="1" x14ac:dyDescent="0.25">
      <c r="A156" s="121">
        <v>150</v>
      </c>
      <c r="B156" s="186" t="str">
        <f>IF('Dépenses sur frais réels'!B156="","",'Dépenses sur frais réels'!B156)</f>
        <v/>
      </c>
      <c r="C156" s="186" t="str">
        <f>IF('Dépenses sur frais réels'!C156="","",'Dépenses sur frais réels'!C156)</f>
        <v/>
      </c>
      <c r="D156" s="186" t="str">
        <f>IF('Dépenses sur frais réels'!D156="","",'Dépenses sur frais réels'!D156)</f>
        <v/>
      </c>
      <c r="E156" s="186" t="str">
        <f>IF('Dépenses sur frais réels'!E156="","",'Dépenses sur frais réels'!E156)</f>
        <v/>
      </c>
      <c r="F156" s="186" t="str">
        <f>IF('Dépenses sur frais réels'!F156="","",'Dépenses sur frais réels'!F156)</f>
        <v/>
      </c>
      <c r="G156" s="186" t="str">
        <f>IF('Dépenses sur frais réels'!G156="","",'Dépenses sur frais réels'!G156)</f>
        <v/>
      </c>
      <c r="H156" s="346" t="str">
        <f>IF('Dépenses sur frais réels'!H156="","",'Dépenses sur frais réels'!H156)</f>
        <v/>
      </c>
      <c r="I156" s="346" t="str">
        <f>IF('Dépenses sur frais réels'!I156="","",'Dépenses sur frais réels'!I156)</f>
        <v/>
      </c>
      <c r="J156" s="347" t="str">
        <f>IF('Dépenses sur frais réels'!J156="","",'Dépenses sur frais réels'!J156)</f>
        <v/>
      </c>
      <c r="K156" s="101"/>
      <c r="L156" s="283" t="str">
        <f t="shared" si="12"/>
        <v/>
      </c>
      <c r="M156" s="283" t="str">
        <f t="shared" si="13"/>
        <v/>
      </c>
      <c r="N156" s="101"/>
      <c r="O156" s="182"/>
      <c r="P156" s="355"/>
      <c r="Q156" s="138" t="str">
        <f t="shared" si="10"/>
        <v/>
      </c>
      <c r="R156" s="184" t="str">
        <f t="shared" si="14"/>
        <v/>
      </c>
      <c r="S156" s="414" t="str">
        <f>IF(AND(OR(K156="KO",N156&lt;&gt;""),OR(K156="",L156="",M156="")),Listes!$A$68,IF(AND(N156="",K156&lt;&gt;""),Listes!$A$69,IF(AND(J156&lt;N156,P156=""),Listes!$A$70,IF(AND(M156&lt;L156,P156=""),Listes!$A$71,IF(AND(N156&lt;J156,O156=""),Listes!$A$72,IF(AND(T156="",OR(K156&lt;&gt;"",L156&lt;&gt;"",M156&lt;&gt;"")),Listes!$A$73,""))))))</f>
        <v/>
      </c>
      <c r="T156" s="277"/>
      <c r="U156" s="317">
        <f t="shared" si="11"/>
        <v>0</v>
      </c>
    </row>
    <row r="157" spans="1:21" ht="20.100000000000001" customHeight="1" x14ac:dyDescent="0.25">
      <c r="A157" s="121">
        <v>151</v>
      </c>
      <c r="B157" s="186" t="str">
        <f>IF('Dépenses sur frais réels'!B157="","",'Dépenses sur frais réels'!B157)</f>
        <v/>
      </c>
      <c r="C157" s="186" t="str">
        <f>IF('Dépenses sur frais réels'!C157="","",'Dépenses sur frais réels'!C157)</f>
        <v/>
      </c>
      <c r="D157" s="186" t="str">
        <f>IF('Dépenses sur frais réels'!D157="","",'Dépenses sur frais réels'!D157)</f>
        <v/>
      </c>
      <c r="E157" s="186" t="str">
        <f>IF('Dépenses sur frais réels'!E157="","",'Dépenses sur frais réels'!E157)</f>
        <v/>
      </c>
      <c r="F157" s="186" t="str">
        <f>IF('Dépenses sur frais réels'!F157="","",'Dépenses sur frais réels'!F157)</f>
        <v/>
      </c>
      <c r="G157" s="186" t="str">
        <f>IF('Dépenses sur frais réels'!G157="","",'Dépenses sur frais réels'!G157)</f>
        <v/>
      </c>
      <c r="H157" s="346" t="str">
        <f>IF('Dépenses sur frais réels'!H157="","",'Dépenses sur frais réels'!H157)</f>
        <v/>
      </c>
      <c r="I157" s="346" t="str">
        <f>IF('Dépenses sur frais réels'!I157="","",'Dépenses sur frais réels'!I157)</f>
        <v/>
      </c>
      <c r="J157" s="347" t="str">
        <f>IF('Dépenses sur frais réels'!J157="","",'Dépenses sur frais réels'!J157)</f>
        <v/>
      </c>
      <c r="K157" s="101"/>
      <c r="L157" s="283" t="str">
        <f t="shared" si="12"/>
        <v/>
      </c>
      <c r="M157" s="283" t="str">
        <f t="shared" si="13"/>
        <v/>
      </c>
      <c r="N157" s="101"/>
      <c r="O157" s="182"/>
      <c r="P157" s="355"/>
      <c r="Q157" s="138" t="str">
        <f t="shared" si="10"/>
        <v/>
      </c>
      <c r="R157" s="184" t="str">
        <f t="shared" si="14"/>
        <v/>
      </c>
      <c r="S157" s="414" t="str">
        <f>IF(AND(OR(K157="KO",N157&lt;&gt;""),OR(K157="",L157="",M157="")),Listes!$A$68,IF(AND(N157="",K157&lt;&gt;""),Listes!$A$69,IF(AND(J157&lt;N157,P157=""),Listes!$A$70,IF(AND(M157&lt;L157,P157=""),Listes!$A$71,IF(AND(N157&lt;J157,O157=""),Listes!$A$72,IF(AND(T157="",OR(K157&lt;&gt;"",L157&lt;&gt;"",M157&lt;&gt;"")),Listes!$A$73,""))))))</f>
        <v/>
      </c>
      <c r="T157" s="277"/>
      <c r="U157" s="317">
        <f t="shared" si="11"/>
        <v>0</v>
      </c>
    </row>
    <row r="158" spans="1:21" ht="20.100000000000001" customHeight="1" x14ac:dyDescent="0.25">
      <c r="A158" s="121">
        <v>152</v>
      </c>
      <c r="B158" s="186" t="str">
        <f>IF('Dépenses sur frais réels'!B158="","",'Dépenses sur frais réels'!B158)</f>
        <v/>
      </c>
      <c r="C158" s="186" t="str">
        <f>IF('Dépenses sur frais réels'!C158="","",'Dépenses sur frais réels'!C158)</f>
        <v/>
      </c>
      <c r="D158" s="186" t="str">
        <f>IF('Dépenses sur frais réels'!D158="","",'Dépenses sur frais réels'!D158)</f>
        <v/>
      </c>
      <c r="E158" s="186" t="str">
        <f>IF('Dépenses sur frais réels'!E158="","",'Dépenses sur frais réels'!E158)</f>
        <v/>
      </c>
      <c r="F158" s="186" t="str">
        <f>IF('Dépenses sur frais réels'!F158="","",'Dépenses sur frais réels'!F158)</f>
        <v/>
      </c>
      <c r="G158" s="186" t="str">
        <f>IF('Dépenses sur frais réels'!G158="","",'Dépenses sur frais réels'!G158)</f>
        <v/>
      </c>
      <c r="H158" s="346" t="str">
        <f>IF('Dépenses sur frais réels'!H158="","",'Dépenses sur frais réels'!H158)</f>
        <v/>
      </c>
      <c r="I158" s="346" t="str">
        <f>IF('Dépenses sur frais réels'!I158="","",'Dépenses sur frais réels'!I158)</f>
        <v/>
      </c>
      <c r="J158" s="347" t="str">
        <f>IF('Dépenses sur frais réels'!J158="","",'Dépenses sur frais réels'!J158)</f>
        <v/>
      </c>
      <c r="K158" s="101"/>
      <c r="L158" s="283" t="str">
        <f t="shared" si="12"/>
        <v/>
      </c>
      <c r="M158" s="283" t="str">
        <f t="shared" si="13"/>
        <v/>
      </c>
      <c r="N158" s="101"/>
      <c r="O158" s="182"/>
      <c r="P158" s="355"/>
      <c r="Q158" s="138" t="str">
        <f t="shared" si="10"/>
        <v/>
      </c>
      <c r="R158" s="184" t="str">
        <f t="shared" si="14"/>
        <v/>
      </c>
      <c r="S158" s="414" t="str">
        <f>IF(AND(OR(K158="KO",N158&lt;&gt;""),OR(K158="",L158="",M158="")),Listes!$A$68,IF(AND(N158="",K158&lt;&gt;""),Listes!$A$69,IF(AND(J158&lt;N158,P158=""),Listes!$A$70,IF(AND(M158&lt;L158,P158=""),Listes!$A$71,IF(AND(N158&lt;J158,O158=""),Listes!$A$72,IF(AND(T158="",OR(K158&lt;&gt;"",L158&lt;&gt;"",M158&lt;&gt;"")),Listes!$A$73,""))))))</f>
        <v/>
      </c>
      <c r="T158" s="277"/>
      <c r="U158" s="317">
        <f t="shared" si="11"/>
        <v>0</v>
      </c>
    </row>
    <row r="159" spans="1:21" ht="20.100000000000001" customHeight="1" x14ac:dyDescent="0.25">
      <c r="A159" s="121">
        <v>153</v>
      </c>
      <c r="B159" s="186" t="str">
        <f>IF('Dépenses sur frais réels'!B159="","",'Dépenses sur frais réels'!B159)</f>
        <v/>
      </c>
      <c r="C159" s="186" t="str">
        <f>IF('Dépenses sur frais réels'!C159="","",'Dépenses sur frais réels'!C159)</f>
        <v/>
      </c>
      <c r="D159" s="186" t="str">
        <f>IF('Dépenses sur frais réels'!D159="","",'Dépenses sur frais réels'!D159)</f>
        <v/>
      </c>
      <c r="E159" s="186" t="str">
        <f>IF('Dépenses sur frais réels'!E159="","",'Dépenses sur frais réels'!E159)</f>
        <v/>
      </c>
      <c r="F159" s="186" t="str">
        <f>IF('Dépenses sur frais réels'!F159="","",'Dépenses sur frais réels'!F159)</f>
        <v/>
      </c>
      <c r="G159" s="186" t="str">
        <f>IF('Dépenses sur frais réels'!G159="","",'Dépenses sur frais réels'!G159)</f>
        <v/>
      </c>
      <c r="H159" s="346" t="str">
        <f>IF('Dépenses sur frais réels'!H159="","",'Dépenses sur frais réels'!H159)</f>
        <v/>
      </c>
      <c r="I159" s="346" t="str">
        <f>IF('Dépenses sur frais réels'!I159="","",'Dépenses sur frais réels'!I159)</f>
        <v/>
      </c>
      <c r="J159" s="347" t="str">
        <f>IF('Dépenses sur frais réels'!J159="","",'Dépenses sur frais réels'!J159)</f>
        <v/>
      </c>
      <c r="K159" s="101"/>
      <c r="L159" s="283" t="str">
        <f t="shared" si="12"/>
        <v/>
      </c>
      <c r="M159" s="283" t="str">
        <f t="shared" si="13"/>
        <v/>
      </c>
      <c r="N159" s="101"/>
      <c r="O159" s="182"/>
      <c r="P159" s="355"/>
      <c r="Q159" s="138" t="str">
        <f t="shared" si="10"/>
        <v/>
      </c>
      <c r="R159" s="184" t="str">
        <f t="shared" si="14"/>
        <v/>
      </c>
      <c r="S159" s="414" t="str">
        <f>IF(AND(OR(K159="KO",N159&lt;&gt;""),OR(K159="",L159="",M159="")),Listes!$A$68,IF(AND(N159="",K159&lt;&gt;""),Listes!$A$69,IF(AND(J159&lt;N159,P159=""),Listes!$A$70,IF(AND(M159&lt;L159,P159=""),Listes!$A$71,IF(AND(N159&lt;J159,O159=""),Listes!$A$72,IF(AND(T159="",OR(K159&lt;&gt;"",L159&lt;&gt;"",M159&lt;&gt;"")),Listes!$A$73,""))))))</f>
        <v/>
      </c>
      <c r="T159" s="277"/>
      <c r="U159" s="317">
        <f t="shared" si="11"/>
        <v>0</v>
      </c>
    </row>
    <row r="160" spans="1:21" ht="20.100000000000001" customHeight="1" x14ac:dyDescent="0.25">
      <c r="A160" s="121">
        <v>154</v>
      </c>
      <c r="B160" s="186" t="str">
        <f>IF('Dépenses sur frais réels'!B160="","",'Dépenses sur frais réels'!B160)</f>
        <v/>
      </c>
      <c r="C160" s="186" t="str">
        <f>IF('Dépenses sur frais réels'!C160="","",'Dépenses sur frais réels'!C160)</f>
        <v/>
      </c>
      <c r="D160" s="186" t="str">
        <f>IF('Dépenses sur frais réels'!D160="","",'Dépenses sur frais réels'!D160)</f>
        <v/>
      </c>
      <c r="E160" s="186" t="str">
        <f>IF('Dépenses sur frais réels'!E160="","",'Dépenses sur frais réels'!E160)</f>
        <v/>
      </c>
      <c r="F160" s="186" t="str">
        <f>IF('Dépenses sur frais réels'!F160="","",'Dépenses sur frais réels'!F160)</f>
        <v/>
      </c>
      <c r="G160" s="186" t="str">
        <f>IF('Dépenses sur frais réels'!G160="","",'Dépenses sur frais réels'!G160)</f>
        <v/>
      </c>
      <c r="H160" s="346" t="str">
        <f>IF('Dépenses sur frais réels'!H160="","",'Dépenses sur frais réels'!H160)</f>
        <v/>
      </c>
      <c r="I160" s="346" t="str">
        <f>IF('Dépenses sur frais réels'!I160="","",'Dépenses sur frais réels'!I160)</f>
        <v/>
      </c>
      <c r="J160" s="347" t="str">
        <f>IF('Dépenses sur frais réels'!J160="","",'Dépenses sur frais réels'!J160)</f>
        <v/>
      </c>
      <c r="K160" s="101"/>
      <c r="L160" s="283" t="str">
        <f t="shared" si="12"/>
        <v/>
      </c>
      <c r="M160" s="283" t="str">
        <f t="shared" si="13"/>
        <v/>
      </c>
      <c r="N160" s="101"/>
      <c r="O160" s="182"/>
      <c r="P160" s="355"/>
      <c r="Q160" s="138" t="str">
        <f t="shared" si="10"/>
        <v/>
      </c>
      <c r="R160" s="184" t="str">
        <f t="shared" si="14"/>
        <v/>
      </c>
      <c r="S160" s="414" t="str">
        <f>IF(AND(OR(K160="KO",N160&lt;&gt;""),OR(K160="",L160="",M160="")),Listes!$A$68,IF(AND(N160="",K160&lt;&gt;""),Listes!$A$69,IF(AND(J160&lt;N160,P160=""),Listes!$A$70,IF(AND(M160&lt;L160,P160=""),Listes!$A$71,IF(AND(N160&lt;J160,O160=""),Listes!$A$72,IF(AND(T160="",OR(K160&lt;&gt;"",L160&lt;&gt;"",M160&lt;&gt;"")),Listes!$A$73,""))))))</f>
        <v/>
      </c>
      <c r="T160" s="277"/>
      <c r="U160" s="317">
        <f t="shared" si="11"/>
        <v>0</v>
      </c>
    </row>
    <row r="161" spans="1:21" ht="20.100000000000001" customHeight="1" x14ac:dyDescent="0.25">
      <c r="A161" s="121">
        <v>155</v>
      </c>
      <c r="B161" s="186" t="str">
        <f>IF('Dépenses sur frais réels'!B161="","",'Dépenses sur frais réels'!B161)</f>
        <v/>
      </c>
      <c r="C161" s="186" t="str">
        <f>IF('Dépenses sur frais réels'!C161="","",'Dépenses sur frais réels'!C161)</f>
        <v/>
      </c>
      <c r="D161" s="186" t="str">
        <f>IF('Dépenses sur frais réels'!D161="","",'Dépenses sur frais réels'!D161)</f>
        <v/>
      </c>
      <c r="E161" s="186" t="str">
        <f>IF('Dépenses sur frais réels'!E161="","",'Dépenses sur frais réels'!E161)</f>
        <v/>
      </c>
      <c r="F161" s="186" t="str">
        <f>IF('Dépenses sur frais réels'!F161="","",'Dépenses sur frais réels'!F161)</f>
        <v/>
      </c>
      <c r="G161" s="186" t="str">
        <f>IF('Dépenses sur frais réels'!G161="","",'Dépenses sur frais réels'!G161)</f>
        <v/>
      </c>
      <c r="H161" s="346" t="str">
        <f>IF('Dépenses sur frais réels'!H161="","",'Dépenses sur frais réels'!H161)</f>
        <v/>
      </c>
      <c r="I161" s="346" t="str">
        <f>IF('Dépenses sur frais réels'!I161="","",'Dépenses sur frais réels'!I161)</f>
        <v/>
      </c>
      <c r="J161" s="347" t="str">
        <f>IF('Dépenses sur frais réels'!J161="","",'Dépenses sur frais réels'!J161)</f>
        <v/>
      </c>
      <c r="K161" s="101"/>
      <c r="L161" s="283" t="str">
        <f t="shared" si="12"/>
        <v/>
      </c>
      <c r="M161" s="283" t="str">
        <f t="shared" si="13"/>
        <v/>
      </c>
      <c r="N161" s="101"/>
      <c r="O161" s="182"/>
      <c r="P161" s="355"/>
      <c r="Q161" s="138" t="str">
        <f t="shared" si="10"/>
        <v/>
      </c>
      <c r="R161" s="184" t="str">
        <f t="shared" si="14"/>
        <v/>
      </c>
      <c r="S161" s="414" t="str">
        <f>IF(AND(OR(K161="KO",N161&lt;&gt;""),OR(K161="",L161="",M161="")),Listes!$A$68,IF(AND(N161="",K161&lt;&gt;""),Listes!$A$69,IF(AND(J161&lt;N161,P161=""),Listes!$A$70,IF(AND(M161&lt;L161,P161=""),Listes!$A$71,IF(AND(N161&lt;J161,O161=""),Listes!$A$72,IF(AND(T161="",OR(K161&lt;&gt;"",L161&lt;&gt;"",M161&lt;&gt;"")),Listes!$A$73,""))))))</f>
        <v/>
      </c>
      <c r="T161" s="277"/>
      <c r="U161" s="317">
        <f t="shared" si="11"/>
        <v>0</v>
      </c>
    </row>
    <row r="162" spans="1:21" ht="20.100000000000001" customHeight="1" x14ac:dyDescent="0.25">
      <c r="A162" s="121">
        <v>156</v>
      </c>
      <c r="B162" s="186" t="str">
        <f>IF('Dépenses sur frais réels'!B162="","",'Dépenses sur frais réels'!B162)</f>
        <v/>
      </c>
      <c r="C162" s="186" t="str">
        <f>IF('Dépenses sur frais réels'!C162="","",'Dépenses sur frais réels'!C162)</f>
        <v/>
      </c>
      <c r="D162" s="186" t="str">
        <f>IF('Dépenses sur frais réels'!D162="","",'Dépenses sur frais réels'!D162)</f>
        <v/>
      </c>
      <c r="E162" s="186" t="str">
        <f>IF('Dépenses sur frais réels'!E162="","",'Dépenses sur frais réels'!E162)</f>
        <v/>
      </c>
      <c r="F162" s="186" t="str">
        <f>IF('Dépenses sur frais réels'!F162="","",'Dépenses sur frais réels'!F162)</f>
        <v/>
      </c>
      <c r="G162" s="186" t="str">
        <f>IF('Dépenses sur frais réels'!G162="","",'Dépenses sur frais réels'!G162)</f>
        <v/>
      </c>
      <c r="H162" s="346" t="str">
        <f>IF('Dépenses sur frais réels'!H162="","",'Dépenses sur frais réels'!H162)</f>
        <v/>
      </c>
      <c r="I162" s="346" t="str">
        <f>IF('Dépenses sur frais réels'!I162="","",'Dépenses sur frais réels'!I162)</f>
        <v/>
      </c>
      <c r="J162" s="347" t="str">
        <f>IF('Dépenses sur frais réels'!J162="","",'Dépenses sur frais réels'!J162)</f>
        <v/>
      </c>
      <c r="K162" s="101"/>
      <c r="L162" s="283" t="str">
        <f t="shared" si="12"/>
        <v/>
      </c>
      <c r="M162" s="283" t="str">
        <f t="shared" si="13"/>
        <v/>
      </c>
      <c r="N162" s="101"/>
      <c r="O162" s="182"/>
      <c r="P162" s="355"/>
      <c r="Q162" s="138" t="str">
        <f t="shared" si="10"/>
        <v/>
      </c>
      <c r="R162" s="184" t="str">
        <f t="shared" si="14"/>
        <v/>
      </c>
      <c r="S162" s="414" t="str">
        <f>IF(AND(OR(K162="KO",N162&lt;&gt;""),OR(K162="",L162="",M162="")),Listes!$A$68,IF(AND(N162="",K162&lt;&gt;""),Listes!$A$69,IF(AND(J162&lt;N162,P162=""),Listes!$A$70,IF(AND(M162&lt;L162,P162=""),Listes!$A$71,IF(AND(N162&lt;J162,O162=""),Listes!$A$72,IF(AND(T162="",OR(K162&lt;&gt;"",L162&lt;&gt;"",M162&lt;&gt;"")),Listes!$A$73,""))))))</f>
        <v/>
      </c>
      <c r="T162" s="277"/>
      <c r="U162" s="317">
        <f t="shared" si="11"/>
        <v>0</v>
      </c>
    </row>
    <row r="163" spans="1:21" ht="20.100000000000001" customHeight="1" x14ac:dyDescent="0.25">
      <c r="A163" s="121">
        <v>157</v>
      </c>
      <c r="B163" s="186" t="str">
        <f>IF('Dépenses sur frais réels'!B163="","",'Dépenses sur frais réels'!B163)</f>
        <v/>
      </c>
      <c r="C163" s="186" t="str">
        <f>IF('Dépenses sur frais réels'!C163="","",'Dépenses sur frais réels'!C163)</f>
        <v/>
      </c>
      <c r="D163" s="186" t="str">
        <f>IF('Dépenses sur frais réels'!D163="","",'Dépenses sur frais réels'!D163)</f>
        <v/>
      </c>
      <c r="E163" s="186" t="str">
        <f>IF('Dépenses sur frais réels'!E163="","",'Dépenses sur frais réels'!E163)</f>
        <v/>
      </c>
      <c r="F163" s="186" t="str">
        <f>IF('Dépenses sur frais réels'!F163="","",'Dépenses sur frais réels'!F163)</f>
        <v/>
      </c>
      <c r="G163" s="186" t="str">
        <f>IF('Dépenses sur frais réels'!G163="","",'Dépenses sur frais réels'!G163)</f>
        <v/>
      </c>
      <c r="H163" s="346" t="str">
        <f>IF('Dépenses sur frais réels'!H163="","",'Dépenses sur frais réels'!H163)</f>
        <v/>
      </c>
      <c r="I163" s="346" t="str">
        <f>IF('Dépenses sur frais réels'!I163="","",'Dépenses sur frais réels'!I163)</f>
        <v/>
      </c>
      <c r="J163" s="347" t="str">
        <f>IF('Dépenses sur frais réels'!J163="","",'Dépenses sur frais réels'!J163)</f>
        <v/>
      </c>
      <c r="K163" s="101"/>
      <c r="L163" s="283" t="str">
        <f t="shared" si="12"/>
        <v/>
      </c>
      <c r="M163" s="283" t="str">
        <f t="shared" si="13"/>
        <v/>
      </c>
      <c r="N163" s="101"/>
      <c r="O163" s="182"/>
      <c r="P163" s="355"/>
      <c r="Q163" s="138" t="str">
        <f t="shared" si="10"/>
        <v/>
      </c>
      <c r="R163" s="184" t="str">
        <f t="shared" si="14"/>
        <v/>
      </c>
      <c r="S163" s="414" t="str">
        <f>IF(AND(OR(K163="KO",N163&lt;&gt;""),OR(K163="",L163="",M163="")),Listes!$A$68,IF(AND(N163="",K163&lt;&gt;""),Listes!$A$69,IF(AND(J163&lt;N163,P163=""),Listes!$A$70,IF(AND(M163&lt;L163,P163=""),Listes!$A$71,IF(AND(N163&lt;J163,O163=""),Listes!$A$72,IF(AND(T163="",OR(K163&lt;&gt;"",L163&lt;&gt;"",M163&lt;&gt;"")),Listes!$A$73,""))))))</f>
        <v/>
      </c>
      <c r="T163" s="277"/>
      <c r="U163" s="317">
        <f t="shared" si="11"/>
        <v>0</v>
      </c>
    </row>
    <row r="164" spans="1:21" ht="20.100000000000001" customHeight="1" x14ac:dyDescent="0.25">
      <c r="A164" s="121">
        <v>158</v>
      </c>
      <c r="B164" s="186" t="str">
        <f>IF('Dépenses sur frais réels'!B164="","",'Dépenses sur frais réels'!B164)</f>
        <v/>
      </c>
      <c r="C164" s="186" t="str">
        <f>IF('Dépenses sur frais réels'!C164="","",'Dépenses sur frais réels'!C164)</f>
        <v/>
      </c>
      <c r="D164" s="186" t="str">
        <f>IF('Dépenses sur frais réels'!D164="","",'Dépenses sur frais réels'!D164)</f>
        <v/>
      </c>
      <c r="E164" s="186" t="str">
        <f>IF('Dépenses sur frais réels'!E164="","",'Dépenses sur frais réels'!E164)</f>
        <v/>
      </c>
      <c r="F164" s="186" t="str">
        <f>IF('Dépenses sur frais réels'!F164="","",'Dépenses sur frais réels'!F164)</f>
        <v/>
      </c>
      <c r="G164" s="186" t="str">
        <f>IF('Dépenses sur frais réels'!G164="","",'Dépenses sur frais réels'!G164)</f>
        <v/>
      </c>
      <c r="H164" s="346" t="str">
        <f>IF('Dépenses sur frais réels'!H164="","",'Dépenses sur frais réels'!H164)</f>
        <v/>
      </c>
      <c r="I164" s="346" t="str">
        <f>IF('Dépenses sur frais réels'!I164="","",'Dépenses sur frais réels'!I164)</f>
        <v/>
      </c>
      <c r="J164" s="347" t="str">
        <f>IF('Dépenses sur frais réels'!J164="","",'Dépenses sur frais réels'!J164)</f>
        <v/>
      </c>
      <c r="K164" s="101"/>
      <c r="L164" s="283" t="str">
        <f t="shared" si="12"/>
        <v/>
      </c>
      <c r="M164" s="283" t="str">
        <f t="shared" si="13"/>
        <v/>
      </c>
      <c r="N164" s="101"/>
      <c r="O164" s="182"/>
      <c r="P164" s="355"/>
      <c r="Q164" s="138" t="str">
        <f t="shared" si="10"/>
        <v/>
      </c>
      <c r="R164" s="184" t="str">
        <f t="shared" si="14"/>
        <v/>
      </c>
      <c r="S164" s="414" t="str">
        <f>IF(AND(OR(K164="KO",N164&lt;&gt;""),OR(K164="",L164="",M164="")),Listes!$A$68,IF(AND(N164="",K164&lt;&gt;""),Listes!$A$69,IF(AND(J164&lt;N164,P164=""),Listes!$A$70,IF(AND(M164&lt;L164,P164=""),Listes!$A$71,IF(AND(N164&lt;J164,O164=""),Listes!$A$72,IF(AND(T164="",OR(K164&lt;&gt;"",L164&lt;&gt;"",M164&lt;&gt;"")),Listes!$A$73,""))))))</f>
        <v/>
      </c>
      <c r="T164" s="277"/>
      <c r="U164" s="317">
        <f t="shared" si="11"/>
        <v>0</v>
      </c>
    </row>
    <row r="165" spans="1:21" ht="20.100000000000001" customHeight="1" x14ac:dyDescent="0.25">
      <c r="A165" s="121">
        <v>159</v>
      </c>
      <c r="B165" s="186" t="str">
        <f>IF('Dépenses sur frais réels'!B165="","",'Dépenses sur frais réels'!B165)</f>
        <v/>
      </c>
      <c r="C165" s="186" t="str">
        <f>IF('Dépenses sur frais réels'!C165="","",'Dépenses sur frais réels'!C165)</f>
        <v/>
      </c>
      <c r="D165" s="186" t="str">
        <f>IF('Dépenses sur frais réels'!D165="","",'Dépenses sur frais réels'!D165)</f>
        <v/>
      </c>
      <c r="E165" s="186" t="str">
        <f>IF('Dépenses sur frais réels'!E165="","",'Dépenses sur frais réels'!E165)</f>
        <v/>
      </c>
      <c r="F165" s="186" t="str">
        <f>IF('Dépenses sur frais réels'!F165="","",'Dépenses sur frais réels'!F165)</f>
        <v/>
      </c>
      <c r="G165" s="186" t="str">
        <f>IF('Dépenses sur frais réels'!G165="","",'Dépenses sur frais réels'!G165)</f>
        <v/>
      </c>
      <c r="H165" s="346" t="str">
        <f>IF('Dépenses sur frais réels'!H165="","",'Dépenses sur frais réels'!H165)</f>
        <v/>
      </c>
      <c r="I165" s="346" t="str">
        <f>IF('Dépenses sur frais réels'!I165="","",'Dépenses sur frais réels'!I165)</f>
        <v/>
      </c>
      <c r="J165" s="347" t="str">
        <f>IF('Dépenses sur frais réels'!J165="","",'Dépenses sur frais réels'!J165)</f>
        <v/>
      </c>
      <c r="K165" s="101"/>
      <c r="L165" s="283" t="str">
        <f t="shared" si="12"/>
        <v/>
      </c>
      <c r="M165" s="283" t="str">
        <f t="shared" si="13"/>
        <v/>
      </c>
      <c r="N165" s="101"/>
      <c r="O165" s="182"/>
      <c r="P165" s="355"/>
      <c r="Q165" s="138" t="str">
        <f t="shared" si="10"/>
        <v/>
      </c>
      <c r="R165" s="184" t="str">
        <f t="shared" si="14"/>
        <v/>
      </c>
      <c r="S165" s="414" t="str">
        <f>IF(AND(OR(K165="KO",N165&lt;&gt;""),OR(K165="",L165="",M165="")),Listes!$A$68,IF(AND(N165="",K165&lt;&gt;""),Listes!$A$69,IF(AND(J165&lt;N165,P165=""),Listes!$A$70,IF(AND(M165&lt;L165,P165=""),Listes!$A$71,IF(AND(N165&lt;J165,O165=""),Listes!$A$72,IF(AND(T165="",OR(K165&lt;&gt;"",L165&lt;&gt;"",M165&lt;&gt;"")),Listes!$A$73,""))))))</f>
        <v/>
      </c>
      <c r="T165" s="277"/>
      <c r="U165" s="317">
        <f t="shared" si="11"/>
        <v>0</v>
      </c>
    </row>
    <row r="166" spans="1:21" ht="20.100000000000001" customHeight="1" x14ac:dyDescent="0.25">
      <c r="A166" s="121">
        <v>160</v>
      </c>
      <c r="B166" s="186" t="str">
        <f>IF('Dépenses sur frais réels'!B166="","",'Dépenses sur frais réels'!B166)</f>
        <v/>
      </c>
      <c r="C166" s="186" t="str">
        <f>IF('Dépenses sur frais réels'!C166="","",'Dépenses sur frais réels'!C166)</f>
        <v/>
      </c>
      <c r="D166" s="186" t="str">
        <f>IF('Dépenses sur frais réels'!D166="","",'Dépenses sur frais réels'!D166)</f>
        <v/>
      </c>
      <c r="E166" s="186" t="str">
        <f>IF('Dépenses sur frais réels'!E166="","",'Dépenses sur frais réels'!E166)</f>
        <v/>
      </c>
      <c r="F166" s="186" t="str">
        <f>IF('Dépenses sur frais réels'!F166="","",'Dépenses sur frais réels'!F166)</f>
        <v/>
      </c>
      <c r="G166" s="186" t="str">
        <f>IF('Dépenses sur frais réels'!G166="","",'Dépenses sur frais réels'!G166)</f>
        <v/>
      </c>
      <c r="H166" s="346" t="str">
        <f>IF('Dépenses sur frais réels'!H166="","",'Dépenses sur frais réels'!H166)</f>
        <v/>
      </c>
      <c r="I166" s="346" t="str">
        <f>IF('Dépenses sur frais réels'!I166="","",'Dépenses sur frais réels'!I166)</f>
        <v/>
      </c>
      <c r="J166" s="347" t="str">
        <f>IF('Dépenses sur frais réels'!J166="","",'Dépenses sur frais réels'!J166)</f>
        <v/>
      </c>
      <c r="K166" s="101"/>
      <c r="L166" s="283" t="str">
        <f t="shared" si="12"/>
        <v/>
      </c>
      <c r="M166" s="283" t="str">
        <f t="shared" si="13"/>
        <v/>
      </c>
      <c r="N166" s="101"/>
      <c r="O166" s="182"/>
      <c r="P166" s="355"/>
      <c r="Q166" s="138" t="str">
        <f t="shared" si="10"/>
        <v/>
      </c>
      <c r="R166" s="184" t="str">
        <f t="shared" si="14"/>
        <v/>
      </c>
      <c r="S166" s="414" t="str">
        <f>IF(AND(OR(K166="KO",N166&lt;&gt;""),OR(K166="",L166="",M166="")),Listes!$A$68,IF(AND(N166="",K166&lt;&gt;""),Listes!$A$69,IF(AND(J166&lt;N166,P166=""),Listes!$A$70,IF(AND(M166&lt;L166,P166=""),Listes!$A$71,IF(AND(N166&lt;J166,O166=""),Listes!$A$72,IF(AND(T166="",OR(K166&lt;&gt;"",L166&lt;&gt;"",M166&lt;&gt;"")),Listes!$A$73,""))))))</f>
        <v/>
      </c>
      <c r="T166" s="277"/>
      <c r="U166" s="317">
        <f t="shared" si="11"/>
        <v>0</v>
      </c>
    </row>
    <row r="167" spans="1:21" ht="20.100000000000001" customHeight="1" x14ac:dyDescent="0.25">
      <c r="A167" s="121">
        <v>161</v>
      </c>
      <c r="B167" s="186" t="str">
        <f>IF('Dépenses sur frais réels'!B167="","",'Dépenses sur frais réels'!B167)</f>
        <v/>
      </c>
      <c r="C167" s="186" t="str">
        <f>IF('Dépenses sur frais réels'!C167="","",'Dépenses sur frais réels'!C167)</f>
        <v/>
      </c>
      <c r="D167" s="186" t="str">
        <f>IF('Dépenses sur frais réels'!D167="","",'Dépenses sur frais réels'!D167)</f>
        <v/>
      </c>
      <c r="E167" s="186" t="str">
        <f>IF('Dépenses sur frais réels'!E167="","",'Dépenses sur frais réels'!E167)</f>
        <v/>
      </c>
      <c r="F167" s="186" t="str">
        <f>IF('Dépenses sur frais réels'!F167="","",'Dépenses sur frais réels'!F167)</f>
        <v/>
      </c>
      <c r="G167" s="186" t="str">
        <f>IF('Dépenses sur frais réels'!G167="","",'Dépenses sur frais réels'!G167)</f>
        <v/>
      </c>
      <c r="H167" s="346" t="str">
        <f>IF('Dépenses sur frais réels'!H167="","",'Dépenses sur frais réels'!H167)</f>
        <v/>
      </c>
      <c r="I167" s="346" t="str">
        <f>IF('Dépenses sur frais réels'!I167="","",'Dépenses sur frais réels'!I167)</f>
        <v/>
      </c>
      <c r="J167" s="347" t="str">
        <f>IF('Dépenses sur frais réels'!J167="","",'Dépenses sur frais réels'!J167)</f>
        <v/>
      </c>
      <c r="K167" s="101"/>
      <c r="L167" s="283" t="str">
        <f t="shared" si="12"/>
        <v/>
      </c>
      <c r="M167" s="283" t="str">
        <f t="shared" si="13"/>
        <v/>
      </c>
      <c r="N167" s="101"/>
      <c r="O167" s="182"/>
      <c r="P167" s="355"/>
      <c r="Q167" s="138" t="str">
        <f t="shared" si="10"/>
        <v/>
      </c>
      <c r="R167" s="184" t="str">
        <f t="shared" si="14"/>
        <v/>
      </c>
      <c r="S167" s="414" t="str">
        <f>IF(AND(OR(K167="KO",N167&lt;&gt;""),OR(K167="",L167="",M167="")),Listes!$A$68,IF(AND(N167="",K167&lt;&gt;""),Listes!$A$69,IF(AND(J167&lt;N167,P167=""),Listes!$A$70,IF(AND(M167&lt;L167,P167=""),Listes!$A$71,IF(AND(N167&lt;J167,O167=""),Listes!$A$72,IF(AND(T167="",OR(K167&lt;&gt;"",L167&lt;&gt;"",M167&lt;&gt;"")),Listes!$A$73,""))))))</f>
        <v/>
      </c>
      <c r="T167" s="277"/>
      <c r="U167" s="317">
        <f t="shared" si="11"/>
        <v>0</v>
      </c>
    </row>
    <row r="168" spans="1:21" ht="20.100000000000001" customHeight="1" x14ac:dyDescent="0.25">
      <c r="A168" s="121">
        <v>162</v>
      </c>
      <c r="B168" s="186" t="str">
        <f>IF('Dépenses sur frais réels'!B168="","",'Dépenses sur frais réels'!B168)</f>
        <v/>
      </c>
      <c r="C168" s="186" t="str">
        <f>IF('Dépenses sur frais réels'!C168="","",'Dépenses sur frais réels'!C168)</f>
        <v/>
      </c>
      <c r="D168" s="186" t="str">
        <f>IF('Dépenses sur frais réels'!D168="","",'Dépenses sur frais réels'!D168)</f>
        <v/>
      </c>
      <c r="E168" s="186" t="str">
        <f>IF('Dépenses sur frais réels'!E168="","",'Dépenses sur frais réels'!E168)</f>
        <v/>
      </c>
      <c r="F168" s="186" t="str">
        <f>IF('Dépenses sur frais réels'!F168="","",'Dépenses sur frais réels'!F168)</f>
        <v/>
      </c>
      <c r="G168" s="186" t="str">
        <f>IF('Dépenses sur frais réels'!G168="","",'Dépenses sur frais réels'!G168)</f>
        <v/>
      </c>
      <c r="H168" s="346" t="str">
        <f>IF('Dépenses sur frais réels'!H168="","",'Dépenses sur frais réels'!H168)</f>
        <v/>
      </c>
      <c r="I168" s="346" t="str">
        <f>IF('Dépenses sur frais réels'!I168="","",'Dépenses sur frais réels'!I168)</f>
        <v/>
      </c>
      <c r="J168" s="347" t="str">
        <f>IF('Dépenses sur frais réels'!J168="","",'Dépenses sur frais réels'!J168)</f>
        <v/>
      </c>
      <c r="K168" s="101"/>
      <c r="L168" s="283" t="str">
        <f t="shared" si="12"/>
        <v/>
      </c>
      <c r="M168" s="283" t="str">
        <f t="shared" si="13"/>
        <v/>
      </c>
      <c r="N168" s="101"/>
      <c r="O168" s="182"/>
      <c r="P168" s="355"/>
      <c r="Q168" s="138" t="str">
        <f t="shared" si="10"/>
        <v/>
      </c>
      <c r="R168" s="184" t="str">
        <f t="shared" si="14"/>
        <v/>
      </c>
      <c r="S168" s="414" t="str">
        <f>IF(AND(OR(K168="KO",N168&lt;&gt;""),OR(K168="",L168="",M168="")),Listes!$A$68,IF(AND(N168="",K168&lt;&gt;""),Listes!$A$69,IF(AND(J168&lt;N168,P168=""),Listes!$A$70,IF(AND(M168&lt;L168,P168=""),Listes!$A$71,IF(AND(N168&lt;J168,O168=""),Listes!$A$72,IF(AND(T168="",OR(K168&lt;&gt;"",L168&lt;&gt;"",M168&lt;&gt;"")),Listes!$A$73,""))))))</f>
        <v/>
      </c>
      <c r="T168" s="277"/>
      <c r="U168" s="317">
        <f t="shared" si="11"/>
        <v>0</v>
      </c>
    </row>
    <row r="169" spans="1:21" ht="20.100000000000001" customHeight="1" x14ac:dyDescent="0.25">
      <c r="A169" s="121">
        <v>163</v>
      </c>
      <c r="B169" s="186" t="str">
        <f>IF('Dépenses sur frais réels'!B169="","",'Dépenses sur frais réels'!B169)</f>
        <v/>
      </c>
      <c r="C169" s="186" t="str">
        <f>IF('Dépenses sur frais réels'!C169="","",'Dépenses sur frais réels'!C169)</f>
        <v/>
      </c>
      <c r="D169" s="186" t="str">
        <f>IF('Dépenses sur frais réels'!D169="","",'Dépenses sur frais réels'!D169)</f>
        <v/>
      </c>
      <c r="E169" s="186" t="str">
        <f>IF('Dépenses sur frais réels'!E169="","",'Dépenses sur frais réels'!E169)</f>
        <v/>
      </c>
      <c r="F169" s="186" t="str">
        <f>IF('Dépenses sur frais réels'!F169="","",'Dépenses sur frais réels'!F169)</f>
        <v/>
      </c>
      <c r="G169" s="186" t="str">
        <f>IF('Dépenses sur frais réels'!G169="","",'Dépenses sur frais réels'!G169)</f>
        <v/>
      </c>
      <c r="H169" s="346" t="str">
        <f>IF('Dépenses sur frais réels'!H169="","",'Dépenses sur frais réels'!H169)</f>
        <v/>
      </c>
      <c r="I169" s="346" t="str">
        <f>IF('Dépenses sur frais réels'!I169="","",'Dépenses sur frais réels'!I169)</f>
        <v/>
      </c>
      <c r="J169" s="347" t="str">
        <f>IF('Dépenses sur frais réels'!J169="","",'Dépenses sur frais réels'!J169)</f>
        <v/>
      </c>
      <c r="K169" s="101"/>
      <c r="L169" s="283" t="str">
        <f t="shared" si="12"/>
        <v/>
      </c>
      <c r="M169" s="283" t="str">
        <f t="shared" si="13"/>
        <v/>
      </c>
      <c r="N169" s="101"/>
      <c r="O169" s="182"/>
      <c r="P169" s="355"/>
      <c r="Q169" s="138" t="str">
        <f t="shared" si="10"/>
        <v/>
      </c>
      <c r="R169" s="184" t="str">
        <f t="shared" si="14"/>
        <v/>
      </c>
      <c r="S169" s="414" t="str">
        <f>IF(AND(OR(K169="KO",N169&lt;&gt;""),OR(K169="",L169="",M169="")),Listes!$A$68,IF(AND(N169="",K169&lt;&gt;""),Listes!$A$69,IF(AND(J169&lt;N169,P169=""),Listes!$A$70,IF(AND(M169&lt;L169,P169=""),Listes!$A$71,IF(AND(N169&lt;J169,O169=""),Listes!$A$72,IF(AND(T169="",OR(K169&lt;&gt;"",L169&lt;&gt;"",M169&lt;&gt;"")),Listes!$A$73,""))))))</f>
        <v/>
      </c>
      <c r="T169" s="277"/>
      <c r="U169" s="317">
        <f t="shared" si="11"/>
        <v>0</v>
      </c>
    </row>
    <row r="170" spans="1:21" ht="20.100000000000001" customHeight="1" x14ac:dyDescent="0.25">
      <c r="A170" s="121">
        <v>164</v>
      </c>
      <c r="B170" s="186" t="str">
        <f>IF('Dépenses sur frais réels'!B170="","",'Dépenses sur frais réels'!B170)</f>
        <v/>
      </c>
      <c r="C170" s="186" t="str">
        <f>IF('Dépenses sur frais réels'!C170="","",'Dépenses sur frais réels'!C170)</f>
        <v/>
      </c>
      <c r="D170" s="186" t="str">
        <f>IF('Dépenses sur frais réels'!D170="","",'Dépenses sur frais réels'!D170)</f>
        <v/>
      </c>
      <c r="E170" s="186" t="str">
        <f>IF('Dépenses sur frais réels'!E170="","",'Dépenses sur frais réels'!E170)</f>
        <v/>
      </c>
      <c r="F170" s="186" t="str">
        <f>IF('Dépenses sur frais réels'!F170="","",'Dépenses sur frais réels'!F170)</f>
        <v/>
      </c>
      <c r="G170" s="186" t="str">
        <f>IF('Dépenses sur frais réels'!G170="","",'Dépenses sur frais réels'!G170)</f>
        <v/>
      </c>
      <c r="H170" s="346" t="str">
        <f>IF('Dépenses sur frais réels'!H170="","",'Dépenses sur frais réels'!H170)</f>
        <v/>
      </c>
      <c r="I170" s="346" t="str">
        <f>IF('Dépenses sur frais réels'!I170="","",'Dépenses sur frais réels'!I170)</f>
        <v/>
      </c>
      <c r="J170" s="347" t="str">
        <f>IF('Dépenses sur frais réels'!J170="","",'Dépenses sur frais réels'!J170)</f>
        <v/>
      </c>
      <c r="K170" s="101"/>
      <c r="L170" s="283" t="str">
        <f t="shared" si="12"/>
        <v/>
      </c>
      <c r="M170" s="283" t="str">
        <f t="shared" si="13"/>
        <v/>
      </c>
      <c r="N170" s="101"/>
      <c r="O170" s="182"/>
      <c r="P170" s="355"/>
      <c r="Q170" s="138" t="str">
        <f t="shared" si="10"/>
        <v/>
      </c>
      <c r="R170" s="184" t="str">
        <f t="shared" si="14"/>
        <v/>
      </c>
      <c r="S170" s="414" t="str">
        <f>IF(AND(OR(K170="KO",N170&lt;&gt;""),OR(K170="",L170="",M170="")),Listes!$A$68,IF(AND(N170="",K170&lt;&gt;""),Listes!$A$69,IF(AND(J170&lt;N170,P170=""),Listes!$A$70,IF(AND(M170&lt;L170,P170=""),Listes!$A$71,IF(AND(N170&lt;J170,O170=""),Listes!$A$72,IF(AND(T170="",OR(K170&lt;&gt;"",L170&lt;&gt;"",M170&lt;&gt;"")),Listes!$A$73,""))))))</f>
        <v/>
      </c>
      <c r="T170" s="277"/>
      <c r="U170" s="317">
        <f t="shared" si="11"/>
        <v>0</v>
      </c>
    </row>
    <row r="171" spans="1:21" ht="20.100000000000001" customHeight="1" x14ac:dyDescent="0.25">
      <c r="A171" s="121">
        <v>165</v>
      </c>
      <c r="B171" s="186" t="str">
        <f>IF('Dépenses sur frais réels'!B171="","",'Dépenses sur frais réels'!B171)</f>
        <v/>
      </c>
      <c r="C171" s="186" t="str">
        <f>IF('Dépenses sur frais réels'!C171="","",'Dépenses sur frais réels'!C171)</f>
        <v/>
      </c>
      <c r="D171" s="186" t="str">
        <f>IF('Dépenses sur frais réels'!D171="","",'Dépenses sur frais réels'!D171)</f>
        <v/>
      </c>
      <c r="E171" s="186" t="str">
        <f>IF('Dépenses sur frais réels'!E171="","",'Dépenses sur frais réels'!E171)</f>
        <v/>
      </c>
      <c r="F171" s="186" t="str">
        <f>IF('Dépenses sur frais réels'!F171="","",'Dépenses sur frais réels'!F171)</f>
        <v/>
      </c>
      <c r="G171" s="186" t="str">
        <f>IF('Dépenses sur frais réels'!G171="","",'Dépenses sur frais réels'!G171)</f>
        <v/>
      </c>
      <c r="H171" s="346" t="str">
        <f>IF('Dépenses sur frais réels'!H171="","",'Dépenses sur frais réels'!H171)</f>
        <v/>
      </c>
      <c r="I171" s="346" t="str">
        <f>IF('Dépenses sur frais réels'!I171="","",'Dépenses sur frais réels'!I171)</f>
        <v/>
      </c>
      <c r="J171" s="347" t="str">
        <f>IF('Dépenses sur frais réels'!J171="","",'Dépenses sur frais réels'!J171)</f>
        <v/>
      </c>
      <c r="K171" s="101"/>
      <c r="L171" s="283" t="str">
        <f t="shared" si="12"/>
        <v/>
      </c>
      <c r="M171" s="283" t="str">
        <f t="shared" si="13"/>
        <v/>
      </c>
      <c r="N171" s="101"/>
      <c r="O171" s="182"/>
      <c r="P171" s="355"/>
      <c r="Q171" s="138" t="str">
        <f t="shared" si="10"/>
        <v/>
      </c>
      <c r="R171" s="184" t="str">
        <f t="shared" si="14"/>
        <v/>
      </c>
      <c r="S171" s="414" t="str">
        <f>IF(AND(OR(K171="KO",N171&lt;&gt;""),OR(K171="",L171="",M171="")),Listes!$A$68,IF(AND(N171="",K171&lt;&gt;""),Listes!$A$69,IF(AND(J171&lt;N171,P171=""),Listes!$A$70,IF(AND(M171&lt;L171,P171=""),Listes!$A$71,IF(AND(N171&lt;J171,O171=""),Listes!$A$72,IF(AND(T171="",OR(K171&lt;&gt;"",L171&lt;&gt;"",M171&lt;&gt;"")),Listes!$A$73,""))))))</f>
        <v/>
      </c>
      <c r="T171" s="277"/>
      <c r="U171" s="317">
        <f t="shared" si="11"/>
        <v>0</v>
      </c>
    </row>
    <row r="172" spans="1:21" ht="20.100000000000001" customHeight="1" x14ac:dyDescent="0.25">
      <c r="A172" s="121">
        <v>166</v>
      </c>
      <c r="B172" s="186" t="str">
        <f>IF('Dépenses sur frais réels'!B172="","",'Dépenses sur frais réels'!B172)</f>
        <v/>
      </c>
      <c r="C172" s="186" t="str">
        <f>IF('Dépenses sur frais réels'!C172="","",'Dépenses sur frais réels'!C172)</f>
        <v/>
      </c>
      <c r="D172" s="186" t="str">
        <f>IF('Dépenses sur frais réels'!D172="","",'Dépenses sur frais réels'!D172)</f>
        <v/>
      </c>
      <c r="E172" s="186" t="str">
        <f>IF('Dépenses sur frais réels'!E172="","",'Dépenses sur frais réels'!E172)</f>
        <v/>
      </c>
      <c r="F172" s="186" t="str">
        <f>IF('Dépenses sur frais réels'!F172="","",'Dépenses sur frais réels'!F172)</f>
        <v/>
      </c>
      <c r="G172" s="186" t="str">
        <f>IF('Dépenses sur frais réels'!G172="","",'Dépenses sur frais réels'!G172)</f>
        <v/>
      </c>
      <c r="H172" s="346" t="str">
        <f>IF('Dépenses sur frais réels'!H172="","",'Dépenses sur frais réels'!H172)</f>
        <v/>
      </c>
      <c r="I172" s="346" t="str">
        <f>IF('Dépenses sur frais réels'!I172="","",'Dépenses sur frais réels'!I172)</f>
        <v/>
      </c>
      <c r="J172" s="347" t="str">
        <f>IF('Dépenses sur frais réels'!J172="","",'Dépenses sur frais réels'!J172)</f>
        <v/>
      </c>
      <c r="K172" s="101"/>
      <c r="L172" s="283" t="str">
        <f t="shared" si="12"/>
        <v/>
      </c>
      <c r="M172" s="283" t="str">
        <f t="shared" si="13"/>
        <v/>
      </c>
      <c r="N172" s="101"/>
      <c r="O172" s="182"/>
      <c r="P172" s="355"/>
      <c r="Q172" s="138" t="str">
        <f t="shared" si="10"/>
        <v/>
      </c>
      <c r="R172" s="184" t="str">
        <f t="shared" si="14"/>
        <v/>
      </c>
      <c r="S172" s="414" t="str">
        <f>IF(AND(OR(K172="KO",N172&lt;&gt;""),OR(K172="",L172="",M172="")),Listes!$A$68,IF(AND(N172="",K172&lt;&gt;""),Listes!$A$69,IF(AND(J172&lt;N172,P172=""),Listes!$A$70,IF(AND(M172&lt;L172,P172=""),Listes!$A$71,IF(AND(N172&lt;J172,O172=""),Listes!$A$72,IF(AND(T172="",OR(K172&lt;&gt;"",L172&lt;&gt;"",M172&lt;&gt;"")),Listes!$A$73,""))))))</f>
        <v/>
      </c>
      <c r="T172" s="277"/>
      <c r="U172" s="317">
        <f t="shared" si="11"/>
        <v>0</v>
      </c>
    </row>
    <row r="173" spans="1:21" ht="20.100000000000001" customHeight="1" x14ac:dyDescent="0.25">
      <c r="A173" s="121">
        <v>167</v>
      </c>
      <c r="B173" s="186" t="str">
        <f>IF('Dépenses sur frais réels'!B173="","",'Dépenses sur frais réels'!B173)</f>
        <v/>
      </c>
      <c r="C173" s="186" t="str">
        <f>IF('Dépenses sur frais réels'!C173="","",'Dépenses sur frais réels'!C173)</f>
        <v/>
      </c>
      <c r="D173" s="186" t="str">
        <f>IF('Dépenses sur frais réels'!D173="","",'Dépenses sur frais réels'!D173)</f>
        <v/>
      </c>
      <c r="E173" s="186" t="str">
        <f>IF('Dépenses sur frais réels'!E173="","",'Dépenses sur frais réels'!E173)</f>
        <v/>
      </c>
      <c r="F173" s="186" t="str">
        <f>IF('Dépenses sur frais réels'!F173="","",'Dépenses sur frais réels'!F173)</f>
        <v/>
      </c>
      <c r="G173" s="186" t="str">
        <f>IF('Dépenses sur frais réels'!G173="","",'Dépenses sur frais réels'!G173)</f>
        <v/>
      </c>
      <c r="H173" s="346" t="str">
        <f>IF('Dépenses sur frais réels'!H173="","",'Dépenses sur frais réels'!H173)</f>
        <v/>
      </c>
      <c r="I173" s="346" t="str">
        <f>IF('Dépenses sur frais réels'!I173="","",'Dépenses sur frais réels'!I173)</f>
        <v/>
      </c>
      <c r="J173" s="347" t="str">
        <f>IF('Dépenses sur frais réels'!J173="","",'Dépenses sur frais réels'!J173)</f>
        <v/>
      </c>
      <c r="K173" s="101"/>
      <c r="L173" s="283" t="str">
        <f t="shared" si="12"/>
        <v/>
      </c>
      <c r="M173" s="283" t="str">
        <f t="shared" si="13"/>
        <v/>
      </c>
      <c r="N173" s="101"/>
      <c r="O173" s="182"/>
      <c r="P173" s="355"/>
      <c r="Q173" s="138" t="str">
        <f t="shared" si="10"/>
        <v/>
      </c>
      <c r="R173" s="184" t="str">
        <f t="shared" si="14"/>
        <v/>
      </c>
      <c r="S173" s="414" t="str">
        <f>IF(AND(OR(K173="KO",N173&lt;&gt;""),OR(K173="",L173="",M173="")),Listes!$A$68,IF(AND(N173="",K173&lt;&gt;""),Listes!$A$69,IF(AND(J173&lt;N173,P173=""),Listes!$A$70,IF(AND(M173&lt;L173,P173=""),Listes!$A$71,IF(AND(N173&lt;J173,O173=""),Listes!$A$72,IF(AND(T173="",OR(K173&lt;&gt;"",L173&lt;&gt;"",M173&lt;&gt;"")),Listes!$A$73,""))))))</f>
        <v/>
      </c>
      <c r="T173" s="277"/>
      <c r="U173" s="317">
        <f t="shared" si="11"/>
        <v>0</v>
      </c>
    </row>
    <row r="174" spans="1:21" ht="20.100000000000001" customHeight="1" x14ac:dyDescent="0.25">
      <c r="A174" s="121">
        <v>168</v>
      </c>
      <c r="B174" s="186" t="str">
        <f>IF('Dépenses sur frais réels'!B174="","",'Dépenses sur frais réels'!B174)</f>
        <v/>
      </c>
      <c r="C174" s="186" t="str">
        <f>IF('Dépenses sur frais réels'!C174="","",'Dépenses sur frais réels'!C174)</f>
        <v/>
      </c>
      <c r="D174" s="186" t="str">
        <f>IF('Dépenses sur frais réels'!D174="","",'Dépenses sur frais réels'!D174)</f>
        <v/>
      </c>
      <c r="E174" s="186" t="str">
        <f>IF('Dépenses sur frais réels'!E174="","",'Dépenses sur frais réels'!E174)</f>
        <v/>
      </c>
      <c r="F174" s="186" t="str">
        <f>IF('Dépenses sur frais réels'!F174="","",'Dépenses sur frais réels'!F174)</f>
        <v/>
      </c>
      <c r="G174" s="186" t="str">
        <f>IF('Dépenses sur frais réels'!G174="","",'Dépenses sur frais réels'!G174)</f>
        <v/>
      </c>
      <c r="H174" s="346" t="str">
        <f>IF('Dépenses sur frais réels'!H174="","",'Dépenses sur frais réels'!H174)</f>
        <v/>
      </c>
      <c r="I174" s="346" t="str">
        <f>IF('Dépenses sur frais réels'!I174="","",'Dépenses sur frais réels'!I174)</f>
        <v/>
      </c>
      <c r="J174" s="347" t="str">
        <f>IF('Dépenses sur frais réels'!J174="","",'Dépenses sur frais réels'!J174)</f>
        <v/>
      </c>
      <c r="K174" s="101"/>
      <c r="L174" s="283" t="str">
        <f t="shared" si="12"/>
        <v/>
      </c>
      <c r="M174" s="283" t="str">
        <f t="shared" si="13"/>
        <v/>
      </c>
      <c r="N174" s="101"/>
      <c r="O174" s="182"/>
      <c r="P174" s="355"/>
      <c r="Q174" s="138" t="str">
        <f t="shared" si="10"/>
        <v/>
      </c>
      <c r="R174" s="184" t="str">
        <f t="shared" si="14"/>
        <v/>
      </c>
      <c r="S174" s="414" t="str">
        <f>IF(AND(OR(K174="KO",N174&lt;&gt;""),OR(K174="",L174="",M174="")),Listes!$A$68,IF(AND(N174="",K174&lt;&gt;""),Listes!$A$69,IF(AND(J174&lt;N174,P174=""),Listes!$A$70,IF(AND(M174&lt;L174,P174=""),Listes!$A$71,IF(AND(N174&lt;J174,O174=""),Listes!$A$72,IF(AND(T174="",OR(K174&lt;&gt;"",L174&lt;&gt;"",M174&lt;&gt;"")),Listes!$A$73,""))))))</f>
        <v/>
      </c>
      <c r="T174" s="277"/>
      <c r="U174" s="317">
        <f t="shared" si="11"/>
        <v>0</v>
      </c>
    </row>
    <row r="175" spans="1:21" ht="20.100000000000001" customHeight="1" x14ac:dyDescent="0.25">
      <c r="A175" s="121">
        <v>169</v>
      </c>
      <c r="B175" s="186" t="str">
        <f>IF('Dépenses sur frais réels'!B175="","",'Dépenses sur frais réels'!B175)</f>
        <v/>
      </c>
      <c r="C175" s="186" t="str">
        <f>IF('Dépenses sur frais réels'!C175="","",'Dépenses sur frais réels'!C175)</f>
        <v/>
      </c>
      <c r="D175" s="186" t="str">
        <f>IF('Dépenses sur frais réels'!D175="","",'Dépenses sur frais réels'!D175)</f>
        <v/>
      </c>
      <c r="E175" s="186" t="str">
        <f>IF('Dépenses sur frais réels'!E175="","",'Dépenses sur frais réels'!E175)</f>
        <v/>
      </c>
      <c r="F175" s="186" t="str">
        <f>IF('Dépenses sur frais réels'!F175="","",'Dépenses sur frais réels'!F175)</f>
        <v/>
      </c>
      <c r="G175" s="186" t="str">
        <f>IF('Dépenses sur frais réels'!G175="","",'Dépenses sur frais réels'!G175)</f>
        <v/>
      </c>
      <c r="H175" s="346" t="str">
        <f>IF('Dépenses sur frais réels'!H175="","",'Dépenses sur frais réels'!H175)</f>
        <v/>
      </c>
      <c r="I175" s="346" t="str">
        <f>IF('Dépenses sur frais réels'!I175="","",'Dépenses sur frais réels'!I175)</f>
        <v/>
      </c>
      <c r="J175" s="347" t="str">
        <f>IF('Dépenses sur frais réels'!J175="","",'Dépenses sur frais réels'!J175)</f>
        <v/>
      </c>
      <c r="K175" s="101"/>
      <c r="L175" s="283" t="str">
        <f t="shared" si="12"/>
        <v/>
      </c>
      <c r="M175" s="283" t="str">
        <f t="shared" si="13"/>
        <v/>
      </c>
      <c r="N175" s="101"/>
      <c r="O175" s="182"/>
      <c r="P175" s="355"/>
      <c r="Q175" s="138" t="str">
        <f t="shared" si="10"/>
        <v/>
      </c>
      <c r="R175" s="184" t="str">
        <f t="shared" si="14"/>
        <v/>
      </c>
      <c r="S175" s="414" t="str">
        <f>IF(AND(OR(K175="KO",N175&lt;&gt;""),OR(K175="",L175="",M175="")),Listes!$A$68,IF(AND(N175="",K175&lt;&gt;""),Listes!$A$69,IF(AND(J175&lt;N175,P175=""),Listes!$A$70,IF(AND(M175&lt;L175,P175=""),Listes!$A$71,IF(AND(N175&lt;J175,O175=""),Listes!$A$72,IF(AND(T175="",OR(K175&lt;&gt;"",L175&lt;&gt;"",M175&lt;&gt;"")),Listes!$A$73,""))))))</f>
        <v/>
      </c>
      <c r="T175" s="277"/>
      <c r="U175" s="317">
        <f t="shared" si="11"/>
        <v>0</v>
      </c>
    </row>
    <row r="176" spans="1:21" ht="20.100000000000001" customHeight="1" x14ac:dyDescent="0.25">
      <c r="A176" s="121">
        <v>170</v>
      </c>
      <c r="B176" s="186" t="str">
        <f>IF('Dépenses sur frais réels'!B176="","",'Dépenses sur frais réels'!B176)</f>
        <v/>
      </c>
      <c r="C176" s="186" t="str">
        <f>IF('Dépenses sur frais réels'!C176="","",'Dépenses sur frais réels'!C176)</f>
        <v/>
      </c>
      <c r="D176" s="186" t="str">
        <f>IF('Dépenses sur frais réels'!D176="","",'Dépenses sur frais réels'!D176)</f>
        <v/>
      </c>
      <c r="E176" s="186" t="str">
        <f>IF('Dépenses sur frais réels'!E176="","",'Dépenses sur frais réels'!E176)</f>
        <v/>
      </c>
      <c r="F176" s="186" t="str">
        <f>IF('Dépenses sur frais réels'!F176="","",'Dépenses sur frais réels'!F176)</f>
        <v/>
      </c>
      <c r="G176" s="186" t="str">
        <f>IF('Dépenses sur frais réels'!G176="","",'Dépenses sur frais réels'!G176)</f>
        <v/>
      </c>
      <c r="H176" s="346" t="str">
        <f>IF('Dépenses sur frais réels'!H176="","",'Dépenses sur frais réels'!H176)</f>
        <v/>
      </c>
      <c r="I176" s="346" t="str">
        <f>IF('Dépenses sur frais réels'!I176="","",'Dépenses sur frais réels'!I176)</f>
        <v/>
      </c>
      <c r="J176" s="347" t="str">
        <f>IF('Dépenses sur frais réels'!J176="","",'Dépenses sur frais réels'!J176)</f>
        <v/>
      </c>
      <c r="K176" s="101"/>
      <c r="L176" s="283" t="str">
        <f t="shared" si="12"/>
        <v/>
      </c>
      <c r="M176" s="283" t="str">
        <f t="shared" si="13"/>
        <v/>
      </c>
      <c r="N176" s="101"/>
      <c r="O176" s="182"/>
      <c r="P176" s="355"/>
      <c r="Q176" s="138" t="str">
        <f t="shared" si="10"/>
        <v/>
      </c>
      <c r="R176" s="184" t="str">
        <f t="shared" si="14"/>
        <v/>
      </c>
      <c r="S176" s="414" t="str">
        <f>IF(AND(OR(K176="KO",N176&lt;&gt;""),OR(K176="",L176="",M176="")),Listes!$A$68,IF(AND(N176="",K176&lt;&gt;""),Listes!$A$69,IF(AND(J176&lt;N176,P176=""),Listes!$A$70,IF(AND(M176&lt;L176,P176=""),Listes!$A$71,IF(AND(N176&lt;J176,O176=""),Listes!$A$72,IF(AND(T176="",OR(K176&lt;&gt;"",L176&lt;&gt;"",M176&lt;&gt;"")),Listes!$A$73,""))))))</f>
        <v/>
      </c>
      <c r="T176" s="277"/>
      <c r="U176" s="317">
        <f t="shared" si="11"/>
        <v>0</v>
      </c>
    </row>
    <row r="177" spans="1:21" ht="20.100000000000001" customHeight="1" x14ac:dyDescent="0.25">
      <c r="A177" s="121">
        <v>171</v>
      </c>
      <c r="B177" s="186" t="str">
        <f>IF('Dépenses sur frais réels'!B177="","",'Dépenses sur frais réels'!B177)</f>
        <v/>
      </c>
      <c r="C177" s="186" t="str">
        <f>IF('Dépenses sur frais réels'!C177="","",'Dépenses sur frais réels'!C177)</f>
        <v/>
      </c>
      <c r="D177" s="186" t="str">
        <f>IF('Dépenses sur frais réels'!D177="","",'Dépenses sur frais réels'!D177)</f>
        <v/>
      </c>
      <c r="E177" s="186" t="str">
        <f>IF('Dépenses sur frais réels'!E177="","",'Dépenses sur frais réels'!E177)</f>
        <v/>
      </c>
      <c r="F177" s="186" t="str">
        <f>IF('Dépenses sur frais réels'!F177="","",'Dépenses sur frais réels'!F177)</f>
        <v/>
      </c>
      <c r="G177" s="186" t="str">
        <f>IF('Dépenses sur frais réels'!G177="","",'Dépenses sur frais réels'!G177)</f>
        <v/>
      </c>
      <c r="H177" s="346" t="str">
        <f>IF('Dépenses sur frais réels'!H177="","",'Dépenses sur frais réels'!H177)</f>
        <v/>
      </c>
      <c r="I177" s="346" t="str">
        <f>IF('Dépenses sur frais réels'!I177="","",'Dépenses sur frais réels'!I177)</f>
        <v/>
      </c>
      <c r="J177" s="347" t="str">
        <f>IF('Dépenses sur frais réels'!J177="","",'Dépenses sur frais réels'!J177)</f>
        <v/>
      </c>
      <c r="K177" s="101"/>
      <c r="L177" s="283" t="str">
        <f t="shared" si="12"/>
        <v/>
      </c>
      <c r="M177" s="283" t="str">
        <f t="shared" si="13"/>
        <v/>
      </c>
      <c r="N177" s="101"/>
      <c r="O177" s="182"/>
      <c r="P177" s="355"/>
      <c r="Q177" s="138" t="str">
        <f t="shared" si="10"/>
        <v/>
      </c>
      <c r="R177" s="184" t="str">
        <f t="shared" si="14"/>
        <v/>
      </c>
      <c r="S177" s="414" t="str">
        <f>IF(AND(OR(K177="KO",N177&lt;&gt;""),OR(K177="",L177="",M177="")),Listes!$A$68,IF(AND(N177="",K177&lt;&gt;""),Listes!$A$69,IF(AND(J177&lt;N177,P177=""),Listes!$A$70,IF(AND(M177&lt;L177,P177=""),Listes!$A$71,IF(AND(N177&lt;J177,O177=""),Listes!$A$72,IF(AND(T177="",OR(K177&lt;&gt;"",L177&lt;&gt;"",M177&lt;&gt;"")),Listes!$A$73,""))))))</f>
        <v/>
      </c>
      <c r="T177" s="277"/>
      <c r="U177" s="317">
        <f t="shared" si="11"/>
        <v>0</v>
      </c>
    </row>
    <row r="178" spans="1:21" ht="20.100000000000001" customHeight="1" x14ac:dyDescent="0.25">
      <c r="A178" s="121">
        <v>172</v>
      </c>
      <c r="B178" s="186" t="str">
        <f>IF('Dépenses sur frais réels'!B178="","",'Dépenses sur frais réels'!B178)</f>
        <v/>
      </c>
      <c r="C178" s="186" t="str">
        <f>IF('Dépenses sur frais réels'!C178="","",'Dépenses sur frais réels'!C178)</f>
        <v/>
      </c>
      <c r="D178" s="186" t="str">
        <f>IF('Dépenses sur frais réels'!D178="","",'Dépenses sur frais réels'!D178)</f>
        <v/>
      </c>
      <c r="E178" s="186" t="str">
        <f>IF('Dépenses sur frais réels'!E178="","",'Dépenses sur frais réels'!E178)</f>
        <v/>
      </c>
      <c r="F178" s="186" t="str">
        <f>IF('Dépenses sur frais réels'!F178="","",'Dépenses sur frais réels'!F178)</f>
        <v/>
      </c>
      <c r="G178" s="186" t="str">
        <f>IF('Dépenses sur frais réels'!G178="","",'Dépenses sur frais réels'!G178)</f>
        <v/>
      </c>
      <c r="H178" s="346" t="str">
        <f>IF('Dépenses sur frais réels'!H178="","",'Dépenses sur frais réels'!H178)</f>
        <v/>
      </c>
      <c r="I178" s="346" t="str">
        <f>IF('Dépenses sur frais réels'!I178="","",'Dépenses sur frais réels'!I178)</f>
        <v/>
      </c>
      <c r="J178" s="347" t="str">
        <f>IF('Dépenses sur frais réels'!J178="","",'Dépenses sur frais réels'!J178)</f>
        <v/>
      </c>
      <c r="K178" s="101"/>
      <c r="L178" s="283" t="str">
        <f t="shared" si="12"/>
        <v/>
      </c>
      <c r="M178" s="283" t="str">
        <f t="shared" si="13"/>
        <v/>
      </c>
      <c r="N178" s="101"/>
      <c r="O178" s="182"/>
      <c r="P178" s="355"/>
      <c r="Q178" s="138" t="str">
        <f t="shared" si="10"/>
        <v/>
      </c>
      <c r="R178" s="184" t="str">
        <f t="shared" si="14"/>
        <v/>
      </c>
      <c r="S178" s="414" t="str">
        <f>IF(AND(OR(K178="KO",N178&lt;&gt;""),OR(K178="",L178="",M178="")),Listes!$A$68,IF(AND(N178="",K178&lt;&gt;""),Listes!$A$69,IF(AND(J178&lt;N178,P178=""),Listes!$A$70,IF(AND(M178&lt;L178,P178=""),Listes!$A$71,IF(AND(N178&lt;J178,O178=""),Listes!$A$72,IF(AND(T178="",OR(K178&lt;&gt;"",L178&lt;&gt;"",M178&lt;&gt;"")),Listes!$A$73,""))))))</f>
        <v/>
      </c>
      <c r="T178" s="277"/>
      <c r="U178" s="317">
        <f t="shared" si="11"/>
        <v>0</v>
      </c>
    </row>
    <row r="179" spans="1:21" ht="20.100000000000001" customHeight="1" x14ac:dyDescent="0.25">
      <c r="A179" s="121">
        <v>173</v>
      </c>
      <c r="B179" s="186" t="str">
        <f>IF('Dépenses sur frais réels'!B179="","",'Dépenses sur frais réels'!B179)</f>
        <v/>
      </c>
      <c r="C179" s="186" t="str">
        <f>IF('Dépenses sur frais réels'!C179="","",'Dépenses sur frais réels'!C179)</f>
        <v/>
      </c>
      <c r="D179" s="186" t="str">
        <f>IF('Dépenses sur frais réels'!D179="","",'Dépenses sur frais réels'!D179)</f>
        <v/>
      </c>
      <c r="E179" s="186" t="str">
        <f>IF('Dépenses sur frais réels'!E179="","",'Dépenses sur frais réels'!E179)</f>
        <v/>
      </c>
      <c r="F179" s="186" t="str">
        <f>IF('Dépenses sur frais réels'!F179="","",'Dépenses sur frais réels'!F179)</f>
        <v/>
      </c>
      <c r="G179" s="186" t="str">
        <f>IF('Dépenses sur frais réels'!G179="","",'Dépenses sur frais réels'!G179)</f>
        <v/>
      </c>
      <c r="H179" s="346" t="str">
        <f>IF('Dépenses sur frais réels'!H179="","",'Dépenses sur frais réels'!H179)</f>
        <v/>
      </c>
      <c r="I179" s="346" t="str">
        <f>IF('Dépenses sur frais réels'!I179="","",'Dépenses sur frais réels'!I179)</f>
        <v/>
      </c>
      <c r="J179" s="347" t="str">
        <f>IF('Dépenses sur frais réels'!J179="","",'Dépenses sur frais réels'!J179)</f>
        <v/>
      </c>
      <c r="K179" s="101"/>
      <c r="L179" s="283" t="str">
        <f t="shared" si="12"/>
        <v/>
      </c>
      <c r="M179" s="283" t="str">
        <f t="shared" si="13"/>
        <v/>
      </c>
      <c r="N179" s="101"/>
      <c r="O179" s="182"/>
      <c r="P179" s="355"/>
      <c r="Q179" s="138" t="str">
        <f t="shared" si="10"/>
        <v/>
      </c>
      <c r="R179" s="184" t="str">
        <f t="shared" si="14"/>
        <v/>
      </c>
      <c r="S179" s="414" t="str">
        <f>IF(AND(OR(K179="KO",N179&lt;&gt;""),OR(K179="",L179="",M179="")),Listes!$A$68,IF(AND(N179="",K179&lt;&gt;""),Listes!$A$69,IF(AND(J179&lt;N179,P179=""),Listes!$A$70,IF(AND(M179&lt;L179,P179=""),Listes!$A$71,IF(AND(N179&lt;J179,O179=""),Listes!$A$72,IF(AND(T179="",OR(K179&lt;&gt;"",L179&lt;&gt;"",M179&lt;&gt;"")),Listes!$A$73,""))))))</f>
        <v/>
      </c>
      <c r="T179" s="277"/>
      <c r="U179" s="317">
        <f t="shared" si="11"/>
        <v>0</v>
      </c>
    </row>
    <row r="180" spans="1:21" ht="20.100000000000001" customHeight="1" x14ac:dyDescent="0.25">
      <c r="A180" s="121">
        <v>174</v>
      </c>
      <c r="B180" s="186" t="str">
        <f>IF('Dépenses sur frais réels'!B180="","",'Dépenses sur frais réels'!B180)</f>
        <v/>
      </c>
      <c r="C180" s="186" t="str">
        <f>IF('Dépenses sur frais réels'!C180="","",'Dépenses sur frais réels'!C180)</f>
        <v/>
      </c>
      <c r="D180" s="186" t="str">
        <f>IF('Dépenses sur frais réels'!D180="","",'Dépenses sur frais réels'!D180)</f>
        <v/>
      </c>
      <c r="E180" s="186" t="str">
        <f>IF('Dépenses sur frais réels'!E180="","",'Dépenses sur frais réels'!E180)</f>
        <v/>
      </c>
      <c r="F180" s="186" t="str">
        <f>IF('Dépenses sur frais réels'!F180="","",'Dépenses sur frais réels'!F180)</f>
        <v/>
      </c>
      <c r="G180" s="186" t="str">
        <f>IF('Dépenses sur frais réels'!G180="","",'Dépenses sur frais réels'!G180)</f>
        <v/>
      </c>
      <c r="H180" s="346" t="str">
        <f>IF('Dépenses sur frais réels'!H180="","",'Dépenses sur frais réels'!H180)</f>
        <v/>
      </c>
      <c r="I180" s="346" t="str">
        <f>IF('Dépenses sur frais réels'!I180="","",'Dépenses sur frais réels'!I180)</f>
        <v/>
      </c>
      <c r="J180" s="347" t="str">
        <f>IF('Dépenses sur frais réels'!J180="","",'Dépenses sur frais réels'!J180)</f>
        <v/>
      </c>
      <c r="K180" s="101"/>
      <c r="L180" s="283" t="str">
        <f t="shared" si="12"/>
        <v/>
      </c>
      <c r="M180" s="283" t="str">
        <f t="shared" si="13"/>
        <v/>
      </c>
      <c r="N180" s="101"/>
      <c r="O180" s="182"/>
      <c r="P180" s="355"/>
      <c r="Q180" s="138" t="str">
        <f t="shared" si="10"/>
        <v/>
      </c>
      <c r="R180" s="184" t="str">
        <f t="shared" si="14"/>
        <v/>
      </c>
      <c r="S180" s="414" t="str">
        <f>IF(AND(OR(K180="KO",N180&lt;&gt;""),OR(K180="",L180="",M180="")),Listes!$A$68,IF(AND(N180="",K180&lt;&gt;""),Listes!$A$69,IF(AND(J180&lt;N180,P180=""),Listes!$A$70,IF(AND(M180&lt;L180,P180=""),Listes!$A$71,IF(AND(N180&lt;J180,O180=""),Listes!$A$72,IF(AND(T180="",OR(K180&lt;&gt;"",L180&lt;&gt;"",M180&lt;&gt;"")),Listes!$A$73,""))))))</f>
        <v/>
      </c>
      <c r="T180" s="277"/>
      <c r="U180" s="317">
        <f t="shared" si="11"/>
        <v>0</v>
      </c>
    </row>
    <row r="181" spans="1:21" ht="20.100000000000001" customHeight="1" x14ac:dyDescent="0.25">
      <c r="A181" s="121">
        <v>175</v>
      </c>
      <c r="B181" s="186" t="str">
        <f>IF('Dépenses sur frais réels'!B181="","",'Dépenses sur frais réels'!B181)</f>
        <v/>
      </c>
      <c r="C181" s="186" t="str">
        <f>IF('Dépenses sur frais réels'!C181="","",'Dépenses sur frais réels'!C181)</f>
        <v/>
      </c>
      <c r="D181" s="186" t="str">
        <f>IF('Dépenses sur frais réels'!D181="","",'Dépenses sur frais réels'!D181)</f>
        <v/>
      </c>
      <c r="E181" s="186" t="str">
        <f>IF('Dépenses sur frais réels'!E181="","",'Dépenses sur frais réels'!E181)</f>
        <v/>
      </c>
      <c r="F181" s="186" t="str">
        <f>IF('Dépenses sur frais réels'!F181="","",'Dépenses sur frais réels'!F181)</f>
        <v/>
      </c>
      <c r="G181" s="186" t="str">
        <f>IF('Dépenses sur frais réels'!G181="","",'Dépenses sur frais réels'!G181)</f>
        <v/>
      </c>
      <c r="H181" s="346" t="str">
        <f>IF('Dépenses sur frais réels'!H181="","",'Dépenses sur frais réels'!H181)</f>
        <v/>
      </c>
      <c r="I181" s="346" t="str">
        <f>IF('Dépenses sur frais réels'!I181="","",'Dépenses sur frais réels'!I181)</f>
        <v/>
      </c>
      <c r="J181" s="347" t="str">
        <f>IF('Dépenses sur frais réels'!J181="","",'Dépenses sur frais réels'!J181)</f>
        <v/>
      </c>
      <c r="K181" s="101"/>
      <c r="L181" s="283" t="str">
        <f t="shared" si="12"/>
        <v/>
      </c>
      <c r="M181" s="283" t="str">
        <f t="shared" si="13"/>
        <v/>
      </c>
      <c r="N181" s="101"/>
      <c r="O181" s="182"/>
      <c r="P181" s="355"/>
      <c r="Q181" s="138" t="str">
        <f t="shared" si="10"/>
        <v/>
      </c>
      <c r="R181" s="184" t="str">
        <f t="shared" si="14"/>
        <v/>
      </c>
      <c r="S181" s="414" t="str">
        <f>IF(AND(OR(K181="KO",N181&lt;&gt;""),OR(K181="",L181="",M181="")),Listes!$A$68,IF(AND(N181="",K181&lt;&gt;""),Listes!$A$69,IF(AND(J181&lt;N181,P181=""),Listes!$A$70,IF(AND(M181&lt;L181,P181=""),Listes!$A$71,IF(AND(N181&lt;J181,O181=""),Listes!$A$72,IF(AND(T181="",OR(K181&lt;&gt;"",L181&lt;&gt;"",M181&lt;&gt;"")),Listes!$A$73,""))))))</f>
        <v/>
      </c>
      <c r="T181" s="277"/>
      <c r="U181" s="317">
        <f t="shared" si="11"/>
        <v>0</v>
      </c>
    </row>
    <row r="182" spans="1:21" ht="20.100000000000001" customHeight="1" x14ac:dyDescent="0.25">
      <c r="A182" s="121">
        <v>176</v>
      </c>
      <c r="B182" s="186" t="str">
        <f>IF('Dépenses sur frais réels'!B182="","",'Dépenses sur frais réels'!B182)</f>
        <v/>
      </c>
      <c r="C182" s="186" t="str">
        <f>IF('Dépenses sur frais réels'!C182="","",'Dépenses sur frais réels'!C182)</f>
        <v/>
      </c>
      <c r="D182" s="186" t="str">
        <f>IF('Dépenses sur frais réels'!D182="","",'Dépenses sur frais réels'!D182)</f>
        <v/>
      </c>
      <c r="E182" s="186" t="str">
        <f>IF('Dépenses sur frais réels'!E182="","",'Dépenses sur frais réels'!E182)</f>
        <v/>
      </c>
      <c r="F182" s="186" t="str">
        <f>IF('Dépenses sur frais réels'!F182="","",'Dépenses sur frais réels'!F182)</f>
        <v/>
      </c>
      <c r="G182" s="186" t="str">
        <f>IF('Dépenses sur frais réels'!G182="","",'Dépenses sur frais réels'!G182)</f>
        <v/>
      </c>
      <c r="H182" s="346" t="str">
        <f>IF('Dépenses sur frais réels'!H182="","",'Dépenses sur frais réels'!H182)</f>
        <v/>
      </c>
      <c r="I182" s="346" t="str">
        <f>IF('Dépenses sur frais réels'!I182="","",'Dépenses sur frais réels'!I182)</f>
        <v/>
      </c>
      <c r="J182" s="347" t="str">
        <f>IF('Dépenses sur frais réels'!J182="","",'Dépenses sur frais réels'!J182)</f>
        <v/>
      </c>
      <c r="K182" s="101"/>
      <c r="L182" s="283" t="str">
        <f t="shared" si="12"/>
        <v/>
      </c>
      <c r="M182" s="283" t="str">
        <f t="shared" si="13"/>
        <v/>
      </c>
      <c r="N182" s="101"/>
      <c r="O182" s="182"/>
      <c r="P182" s="355"/>
      <c r="Q182" s="138" t="str">
        <f t="shared" si="10"/>
        <v/>
      </c>
      <c r="R182" s="184" t="str">
        <f t="shared" si="14"/>
        <v/>
      </c>
      <c r="S182" s="414" t="str">
        <f>IF(AND(OR(K182="KO",N182&lt;&gt;""),OR(K182="",L182="",M182="")),Listes!$A$68,IF(AND(N182="",K182&lt;&gt;""),Listes!$A$69,IF(AND(J182&lt;N182,P182=""),Listes!$A$70,IF(AND(M182&lt;L182,P182=""),Listes!$A$71,IF(AND(N182&lt;J182,O182=""),Listes!$A$72,IF(AND(T182="",OR(K182&lt;&gt;"",L182&lt;&gt;"",M182&lt;&gt;"")),Listes!$A$73,""))))))</f>
        <v/>
      </c>
      <c r="T182" s="277"/>
      <c r="U182" s="317">
        <f t="shared" si="11"/>
        <v>0</v>
      </c>
    </row>
    <row r="183" spans="1:21" ht="20.100000000000001" customHeight="1" x14ac:dyDescent="0.25">
      <c r="A183" s="121">
        <v>177</v>
      </c>
      <c r="B183" s="186" t="str">
        <f>IF('Dépenses sur frais réels'!B183="","",'Dépenses sur frais réels'!B183)</f>
        <v/>
      </c>
      <c r="C183" s="186" t="str">
        <f>IF('Dépenses sur frais réels'!C183="","",'Dépenses sur frais réels'!C183)</f>
        <v/>
      </c>
      <c r="D183" s="186" t="str">
        <f>IF('Dépenses sur frais réels'!D183="","",'Dépenses sur frais réels'!D183)</f>
        <v/>
      </c>
      <c r="E183" s="186" t="str">
        <f>IF('Dépenses sur frais réels'!E183="","",'Dépenses sur frais réels'!E183)</f>
        <v/>
      </c>
      <c r="F183" s="186" t="str">
        <f>IF('Dépenses sur frais réels'!F183="","",'Dépenses sur frais réels'!F183)</f>
        <v/>
      </c>
      <c r="G183" s="186" t="str">
        <f>IF('Dépenses sur frais réels'!G183="","",'Dépenses sur frais réels'!G183)</f>
        <v/>
      </c>
      <c r="H183" s="346" t="str">
        <f>IF('Dépenses sur frais réels'!H183="","",'Dépenses sur frais réels'!H183)</f>
        <v/>
      </c>
      <c r="I183" s="346" t="str">
        <f>IF('Dépenses sur frais réels'!I183="","",'Dépenses sur frais réels'!I183)</f>
        <v/>
      </c>
      <c r="J183" s="347" t="str">
        <f>IF('Dépenses sur frais réels'!J183="","",'Dépenses sur frais réels'!J183)</f>
        <v/>
      </c>
      <c r="K183" s="101"/>
      <c r="L183" s="283" t="str">
        <f t="shared" si="12"/>
        <v/>
      </c>
      <c r="M183" s="283" t="str">
        <f t="shared" si="13"/>
        <v/>
      </c>
      <c r="N183" s="101"/>
      <c r="O183" s="182"/>
      <c r="P183" s="355"/>
      <c r="Q183" s="138" t="str">
        <f t="shared" si="10"/>
        <v/>
      </c>
      <c r="R183" s="184" t="str">
        <f t="shared" si="14"/>
        <v/>
      </c>
      <c r="S183" s="414" t="str">
        <f>IF(AND(OR(K183="KO",N183&lt;&gt;""),OR(K183="",L183="",M183="")),Listes!$A$68,IF(AND(N183="",K183&lt;&gt;""),Listes!$A$69,IF(AND(J183&lt;N183,P183=""),Listes!$A$70,IF(AND(M183&lt;L183,P183=""),Listes!$A$71,IF(AND(N183&lt;J183,O183=""),Listes!$A$72,IF(AND(T183="",OR(K183&lt;&gt;"",L183&lt;&gt;"",M183&lt;&gt;"")),Listes!$A$73,""))))))</f>
        <v/>
      </c>
      <c r="T183" s="277"/>
      <c r="U183" s="317">
        <f t="shared" si="11"/>
        <v>0</v>
      </c>
    </row>
    <row r="184" spans="1:21" ht="20.100000000000001" customHeight="1" x14ac:dyDescent="0.25">
      <c r="A184" s="121">
        <v>178</v>
      </c>
      <c r="B184" s="186" t="str">
        <f>IF('Dépenses sur frais réels'!B184="","",'Dépenses sur frais réels'!B184)</f>
        <v/>
      </c>
      <c r="C184" s="186" t="str">
        <f>IF('Dépenses sur frais réels'!C184="","",'Dépenses sur frais réels'!C184)</f>
        <v/>
      </c>
      <c r="D184" s="186" t="str">
        <f>IF('Dépenses sur frais réels'!D184="","",'Dépenses sur frais réels'!D184)</f>
        <v/>
      </c>
      <c r="E184" s="186" t="str">
        <f>IF('Dépenses sur frais réels'!E184="","",'Dépenses sur frais réels'!E184)</f>
        <v/>
      </c>
      <c r="F184" s="186" t="str">
        <f>IF('Dépenses sur frais réels'!F184="","",'Dépenses sur frais réels'!F184)</f>
        <v/>
      </c>
      <c r="G184" s="186" t="str">
        <f>IF('Dépenses sur frais réels'!G184="","",'Dépenses sur frais réels'!G184)</f>
        <v/>
      </c>
      <c r="H184" s="346" t="str">
        <f>IF('Dépenses sur frais réels'!H184="","",'Dépenses sur frais réels'!H184)</f>
        <v/>
      </c>
      <c r="I184" s="346" t="str">
        <f>IF('Dépenses sur frais réels'!I184="","",'Dépenses sur frais réels'!I184)</f>
        <v/>
      </c>
      <c r="J184" s="347" t="str">
        <f>IF('Dépenses sur frais réels'!J184="","",'Dépenses sur frais réels'!J184)</f>
        <v/>
      </c>
      <c r="K184" s="101"/>
      <c r="L184" s="283" t="str">
        <f t="shared" si="12"/>
        <v/>
      </c>
      <c r="M184" s="283" t="str">
        <f t="shared" si="13"/>
        <v/>
      </c>
      <c r="N184" s="101"/>
      <c r="O184" s="182"/>
      <c r="P184" s="355"/>
      <c r="Q184" s="138" t="str">
        <f t="shared" si="10"/>
        <v/>
      </c>
      <c r="R184" s="184" t="str">
        <f t="shared" si="14"/>
        <v/>
      </c>
      <c r="S184" s="414" t="str">
        <f>IF(AND(OR(K184="KO",N184&lt;&gt;""),OR(K184="",L184="",M184="")),Listes!$A$68,IF(AND(N184="",K184&lt;&gt;""),Listes!$A$69,IF(AND(J184&lt;N184,P184=""),Listes!$A$70,IF(AND(M184&lt;L184,P184=""),Listes!$A$71,IF(AND(N184&lt;J184,O184=""),Listes!$A$72,IF(AND(T184="",OR(K184&lt;&gt;"",L184&lt;&gt;"",M184&lt;&gt;"")),Listes!$A$73,""))))))</f>
        <v/>
      </c>
      <c r="T184" s="277"/>
      <c r="U184" s="317">
        <f t="shared" si="11"/>
        <v>0</v>
      </c>
    </row>
    <row r="185" spans="1:21" ht="20.100000000000001" customHeight="1" x14ac:dyDescent="0.25">
      <c r="A185" s="121">
        <v>179</v>
      </c>
      <c r="B185" s="186" t="str">
        <f>IF('Dépenses sur frais réels'!B185="","",'Dépenses sur frais réels'!B185)</f>
        <v/>
      </c>
      <c r="C185" s="186" t="str">
        <f>IF('Dépenses sur frais réels'!C185="","",'Dépenses sur frais réels'!C185)</f>
        <v/>
      </c>
      <c r="D185" s="186" t="str">
        <f>IF('Dépenses sur frais réels'!D185="","",'Dépenses sur frais réels'!D185)</f>
        <v/>
      </c>
      <c r="E185" s="186" t="str">
        <f>IF('Dépenses sur frais réels'!E185="","",'Dépenses sur frais réels'!E185)</f>
        <v/>
      </c>
      <c r="F185" s="186" t="str">
        <f>IF('Dépenses sur frais réels'!F185="","",'Dépenses sur frais réels'!F185)</f>
        <v/>
      </c>
      <c r="G185" s="186" t="str">
        <f>IF('Dépenses sur frais réels'!G185="","",'Dépenses sur frais réels'!G185)</f>
        <v/>
      </c>
      <c r="H185" s="346" t="str">
        <f>IF('Dépenses sur frais réels'!H185="","",'Dépenses sur frais réels'!H185)</f>
        <v/>
      </c>
      <c r="I185" s="346" t="str">
        <f>IF('Dépenses sur frais réels'!I185="","",'Dépenses sur frais réels'!I185)</f>
        <v/>
      </c>
      <c r="J185" s="347" t="str">
        <f>IF('Dépenses sur frais réels'!J185="","",'Dépenses sur frais réels'!J185)</f>
        <v/>
      </c>
      <c r="K185" s="101"/>
      <c r="L185" s="283" t="str">
        <f t="shared" si="12"/>
        <v/>
      </c>
      <c r="M185" s="283" t="str">
        <f t="shared" si="13"/>
        <v/>
      </c>
      <c r="N185" s="101"/>
      <c r="O185" s="182"/>
      <c r="P185" s="355"/>
      <c r="Q185" s="138" t="str">
        <f t="shared" si="10"/>
        <v/>
      </c>
      <c r="R185" s="184" t="str">
        <f t="shared" si="14"/>
        <v/>
      </c>
      <c r="S185" s="414" t="str">
        <f>IF(AND(OR(K185="KO",N185&lt;&gt;""),OR(K185="",L185="",M185="")),Listes!$A$68,IF(AND(N185="",K185&lt;&gt;""),Listes!$A$69,IF(AND(J185&lt;N185,P185=""),Listes!$A$70,IF(AND(M185&lt;L185,P185=""),Listes!$A$71,IF(AND(N185&lt;J185,O185=""),Listes!$A$72,IF(AND(T185="",OR(K185&lt;&gt;"",L185&lt;&gt;"",M185&lt;&gt;"")),Listes!$A$73,""))))))</f>
        <v/>
      </c>
      <c r="T185" s="277"/>
      <c r="U185" s="317">
        <f t="shared" si="11"/>
        <v>0</v>
      </c>
    </row>
    <row r="186" spans="1:21" ht="20.100000000000001" customHeight="1" x14ac:dyDescent="0.25">
      <c r="A186" s="121">
        <v>180</v>
      </c>
      <c r="B186" s="186" t="str">
        <f>IF('Dépenses sur frais réels'!B186="","",'Dépenses sur frais réels'!B186)</f>
        <v/>
      </c>
      <c r="C186" s="186" t="str">
        <f>IF('Dépenses sur frais réels'!C186="","",'Dépenses sur frais réels'!C186)</f>
        <v/>
      </c>
      <c r="D186" s="186" t="str">
        <f>IF('Dépenses sur frais réels'!D186="","",'Dépenses sur frais réels'!D186)</f>
        <v/>
      </c>
      <c r="E186" s="186" t="str">
        <f>IF('Dépenses sur frais réels'!E186="","",'Dépenses sur frais réels'!E186)</f>
        <v/>
      </c>
      <c r="F186" s="186" t="str">
        <f>IF('Dépenses sur frais réels'!F186="","",'Dépenses sur frais réels'!F186)</f>
        <v/>
      </c>
      <c r="G186" s="186" t="str">
        <f>IF('Dépenses sur frais réels'!G186="","",'Dépenses sur frais réels'!G186)</f>
        <v/>
      </c>
      <c r="H186" s="346" t="str">
        <f>IF('Dépenses sur frais réels'!H186="","",'Dépenses sur frais réels'!H186)</f>
        <v/>
      </c>
      <c r="I186" s="346" t="str">
        <f>IF('Dépenses sur frais réels'!I186="","",'Dépenses sur frais réels'!I186)</f>
        <v/>
      </c>
      <c r="J186" s="347" t="str">
        <f>IF('Dépenses sur frais réels'!J186="","",'Dépenses sur frais réels'!J186)</f>
        <v/>
      </c>
      <c r="K186" s="101"/>
      <c r="L186" s="283" t="str">
        <f t="shared" si="12"/>
        <v/>
      </c>
      <c r="M186" s="283" t="str">
        <f t="shared" si="13"/>
        <v/>
      </c>
      <c r="N186" s="101"/>
      <c r="O186" s="182"/>
      <c r="P186" s="355"/>
      <c r="Q186" s="138" t="str">
        <f t="shared" si="10"/>
        <v/>
      </c>
      <c r="R186" s="184" t="str">
        <f t="shared" si="14"/>
        <v/>
      </c>
      <c r="S186" s="414" t="str">
        <f>IF(AND(OR(K186="KO",N186&lt;&gt;""),OR(K186="",L186="",M186="")),Listes!$A$68,IF(AND(N186="",K186&lt;&gt;""),Listes!$A$69,IF(AND(J186&lt;N186,P186=""),Listes!$A$70,IF(AND(M186&lt;L186,P186=""),Listes!$A$71,IF(AND(N186&lt;J186,O186=""),Listes!$A$72,IF(AND(T186="",OR(K186&lt;&gt;"",L186&lt;&gt;"",M186&lt;&gt;"")),Listes!$A$73,""))))))</f>
        <v/>
      </c>
      <c r="T186" s="277"/>
      <c r="U186" s="317">
        <f t="shared" si="11"/>
        <v>0</v>
      </c>
    </row>
    <row r="187" spans="1:21" ht="20.100000000000001" customHeight="1" x14ac:dyDescent="0.25">
      <c r="A187" s="121">
        <v>181</v>
      </c>
      <c r="B187" s="186" t="str">
        <f>IF('Dépenses sur frais réels'!B187="","",'Dépenses sur frais réels'!B187)</f>
        <v/>
      </c>
      <c r="C187" s="186" t="str">
        <f>IF('Dépenses sur frais réels'!C187="","",'Dépenses sur frais réels'!C187)</f>
        <v/>
      </c>
      <c r="D187" s="186" t="str">
        <f>IF('Dépenses sur frais réels'!D187="","",'Dépenses sur frais réels'!D187)</f>
        <v/>
      </c>
      <c r="E187" s="186" t="str">
        <f>IF('Dépenses sur frais réels'!E187="","",'Dépenses sur frais réels'!E187)</f>
        <v/>
      </c>
      <c r="F187" s="186" t="str">
        <f>IF('Dépenses sur frais réels'!F187="","",'Dépenses sur frais réels'!F187)</f>
        <v/>
      </c>
      <c r="G187" s="186" t="str">
        <f>IF('Dépenses sur frais réels'!G187="","",'Dépenses sur frais réels'!G187)</f>
        <v/>
      </c>
      <c r="H187" s="346" t="str">
        <f>IF('Dépenses sur frais réels'!H187="","",'Dépenses sur frais réels'!H187)</f>
        <v/>
      </c>
      <c r="I187" s="346" t="str">
        <f>IF('Dépenses sur frais réels'!I187="","",'Dépenses sur frais réels'!I187)</f>
        <v/>
      </c>
      <c r="J187" s="347" t="str">
        <f>IF('Dépenses sur frais réels'!J187="","",'Dépenses sur frais réels'!J187)</f>
        <v/>
      </c>
      <c r="K187" s="101"/>
      <c r="L187" s="283" t="str">
        <f t="shared" si="12"/>
        <v/>
      </c>
      <c r="M187" s="283" t="str">
        <f t="shared" si="13"/>
        <v/>
      </c>
      <c r="N187" s="101"/>
      <c r="O187" s="182"/>
      <c r="P187" s="355"/>
      <c r="Q187" s="138" t="str">
        <f t="shared" si="10"/>
        <v/>
      </c>
      <c r="R187" s="184" t="str">
        <f t="shared" si="14"/>
        <v/>
      </c>
      <c r="S187" s="414" t="str">
        <f>IF(AND(OR(K187="KO",N187&lt;&gt;""),OR(K187="",L187="",M187="")),Listes!$A$68,IF(AND(N187="",K187&lt;&gt;""),Listes!$A$69,IF(AND(J187&lt;N187,P187=""),Listes!$A$70,IF(AND(M187&lt;L187,P187=""),Listes!$A$71,IF(AND(N187&lt;J187,O187=""),Listes!$A$72,IF(AND(T187="",OR(K187&lt;&gt;"",L187&lt;&gt;"",M187&lt;&gt;"")),Listes!$A$73,""))))))</f>
        <v/>
      </c>
      <c r="T187" s="277"/>
      <c r="U187" s="317">
        <f t="shared" si="11"/>
        <v>0</v>
      </c>
    </row>
    <row r="188" spans="1:21" ht="20.100000000000001" customHeight="1" x14ac:dyDescent="0.25">
      <c r="A188" s="121">
        <v>182</v>
      </c>
      <c r="B188" s="186" t="str">
        <f>IF('Dépenses sur frais réels'!B188="","",'Dépenses sur frais réels'!B188)</f>
        <v/>
      </c>
      <c r="C188" s="186" t="str">
        <f>IF('Dépenses sur frais réels'!C188="","",'Dépenses sur frais réels'!C188)</f>
        <v/>
      </c>
      <c r="D188" s="186" t="str">
        <f>IF('Dépenses sur frais réels'!D188="","",'Dépenses sur frais réels'!D188)</f>
        <v/>
      </c>
      <c r="E188" s="186" t="str">
        <f>IF('Dépenses sur frais réels'!E188="","",'Dépenses sur frais réels'!E188)</f>
        <v/>
      </c>
      <c r="F188" s="186" t="str">
        <f>IF('Dépenses sur frais réels'!F188="","",'Dépenses sur frais réels'!F188)</f>
        <v/>
      </c>
      <c r="G188" s="186" t="str">
        <f>IF('Dépenses sur frais réels'!G188="","",'Dépenses sur frais réels'!G188)</f>
        <v/>
      </c>
      <c r="H188" s="346" t="str">
        <f>IF('Dépenses sur frais réels'!H188="","",'Dépenses sur frais réels'!H188)</f>
        <v/>
      </c>
      <c r="I188" s="346" t="str">
        <f>IF('Dépenses sur frais réels'!I188="","",'Dépenses sur frais réels'!I188)</f>
        <v/>
      </c>
      <c r="J188" s="347" t="str">
        <f>IF('Dépenses sur frais réels'!J188="","",'Dépenses sur frais réels'!J188)</f>
        <v/>
      </c>
      <c r="K188" s="101"/>
      <c r="L188" s="283" t="str">
        <f t="shared" si="12"/>
        <v/>
      </c>
      <c r="M188" s="283" t="str">
        <f t="shared" si="13"/>
        <v/>
      </c>
      <c r="N188" s="101"/>
      <c r="O188" s="182"/>
      <c r="P188" s="355"/>
      <c r="Q188" s="138" t="str">
        <f t="shared" si="10"/>
        <v/>
      </c>
      <c r="R188" s="184" t="str">
        <f t="shared" si="14"/>
        <v/>
      </c>
      <c r="S188" s="414" t="str">
        <f>IF(AND(OR(K188="KO",N188&lt;&gt;""),OR(K188="",L188="",M188="")),Listes!$A$68,IF(AND(N188="",K188&lt;&gt;""),Listes!$A$69,IF(AND(J188&lt;N188,P188=""),Listes!$A$70,IF(AND(M188&lt;L188,P188=""),Listes!$A$71,IF(AND(N188&lt;J188,O188=""),Listes!$A$72,IF(AND(T188="",OR(K188&lt;&gt;"",L188&lt;&gt;"",M188&lt;&gt;"")),Listes!$A$73,""))))))</f>
        <v/>
      </c>
      <c r="T188" s="277"/>
      <c r="U188" s="317">
        <f t="shared" si="11"/>
        <v>0</v>
      </c>
    </row>
    <row r="189" spans="1:21" ht="20.100000000000001" customHeight="1" x14ac:dyDescent="0.25">
      <c r="A189" s="121">
        <v>183</v>
      </c>
      <c r="B189" s="186" t="str">
        <f>IF('Dépenses sur frais réels'!B189="","",'Dépenses sur frais réels'!B189)</f>
        <v/>
      </c>
      <c r="C189" s="186" t="str">
        <f>IF('Dépenses sur frais réels'!C189="","",'Dépenses sur frais réels'!C189)</f>
        <v/>
      </c>
      <c r="D189" s="186" t="str">
        <f>IF('Dépenses sur frais réels'!D189="","",'Dépenses sur frais réels'!D189)</f>
        <v/>
      </c>
      <c r="E189" s="186" t="str">
        <f>IF('Dépenses sur frais réels'!E189="","",'Dépenses sur frais réels'!E189)</f>
        <v/>
      </c>
      <c r="F189" s="186" t="str">
        <f>IF('Dépenses sur frais réels'!F189="","",'Dépenses sur frais réels'!F189)</f>
        <v/>
      </c>
      <c r="G189" s="186" t="str">
        <f>IF('Dépenses sur frais réels'!G189="","",'Dépenses sur frais réels'!G189)</f>
        <v/>
      </c>
      <c r="H189" s="346" t="str">
        <f>IF('Dépenses sur frais réels'!H189="","",'Dépenses sur frais réels'!H189)</f>
        <v/>
      </c>
      <c r="I189" s="346" t="str">
        <f>IF('Dépenses sur frais réels'!I189="","",'Dépenses sur frais réels'!I189)</f>
        <v/>
      </c>
      <c r="J189" s="347" t="str">
        <f>IF('Dépenses sur frais réels'!J189="","",'Dépenses sur frais réels'!J189)</f>
        <v/>
      </c>
      <c r="K189" s="101"/>
      <c r="L189" s="283" t="str">
        <f t="shared" si="12"/>
        <v/>
      </c>
      <c r="M189" s="283" t="str">
        <f t="shared" si="13"/>
        <v/>
      </c>
      <c r="N189" s="101"/>
      <c r="O189" s="182"/>
      <c r="P189" s="355"/>
      <c r="Q189" s="138" t="str">
        <f t="shared" si="10"/>
        <v/>
      </c>
      <c r="R189" s="184" t="str">
        <f t="shared" si="14"/>
        <v/>
      </c>
      <c r="S189" s="414" t="str">
        <f>IF(AND(OR(K189="KO",N189&lt;&gt;""),OR(K189="",L189="",M189="")),Listes!$A$68,IF(AND(N189="",K189&lt;&gt;""),Listes!$A$69,IF(AND(J189&lt;N189,P189=""),Listes!$A$70,IF(AND(M189&lt;L189,P189=""),Listes!$A$71,IF(AND(N189&lt;J189,O189=""),Listes!$A$72,IF(AND(T189="",OR(K189&lt;&gt;"",L189&lt;&gt;"",M189&lt;&gt;"")),Listes!$A$73,""))))))</f>
        <v/>
      </c>
      <c r="T189" s="277"/>
      <c r="U189" s="317">
        <f t="shared" si="11"/>
        <v>0</v>
      </c>
    </row>
    <row r="190" spans="1:21" ht="20.100000000000001" customHeight="1" x14ac:dyDescent="0.25">
      <c r="A190" s="121">
        <v>184</v>
      </c>
      <c r="B190" s="186" t="str">
        <f>IF('Dépenses sur frais réels'!B190="","",'Dépenses sur frais réels'!B190)</f>
        <v/>
      </c>
      <c r="C190" s="186" t="str">
        <f>IF('Dépenses sur frais réels'!C190="","",'Dépenses sur frais réels'!C190)</f>
        <v/>
      </c>
      <c r="D190" s="186" t="str">
        <f>IF('Dépenses sur frais réels'!D190="","",'Dépenses sur frais réels'!D190)</f>
        <v/>
      </c>
      <c r="E190" s="186" t="str">
        <f>IF('Dépenses sur frais réels'!E190="","",'Dépenses sur frais réels'!E190)</f>
        <v/>
      </c>
      <c r="F190" s="186" t="str">
        <f>IF('Dépenses sur frais réels'!F190="","",'Dépenses sur frais réels'!F190)</f>
        <v/>
      </c>
      <c r="G190" s="186" t="str">
        <f>IF('Dépenses sur frais réels'!G190="","",'Dépenses sur frais réels'!G190)</f>
        <v/>
      </c>
      <c r="H190" s="346" t="str">
        <f>IF('Dépenses sur frais réels'!H190="","",'Dépenses sur frais réels'!H190)</f>
        <v/>
      </c>
      <c r="I190" s="346" t="str">
        <f>IF('Dépenses sur frais réels'!I190="","",'Dépenses sur frais réels'!I190)</f>
        <v/>
      </c>
      <c r="J190" s="347" t="str">
        <f>IF('Dépenses sur frais réels'!J190="","",'Dépenses sur frais réels'!J190)</f>
        <v/>
      </c>
      <c r="K190" s="101"/>
      <c r="L190" s="283" t="str">
        <f t="shared" si="12"/>
        <v/>
      </c>
      <c r="M190" s="283" t="str">
        <f t="shared" si="13"/>
        <v/>
      </c>
      <c r="N190" s="101"/>
      <c r="O190" s="182"/>
      <c r="P190" s="355"/>
      <c r="Q190" s="138" t="str">
        <f t="shared" si="10"/>
        <v/>
      </c>
      <c r="R190" s="184" t="str">
        <f t="shared" si="14"/>
        <v/>
      </c>
      <c r="S190" s="414" t="str">
        <f>IF(AND(OR(K190="KO",N190&lt;&gt;""),OR(K190="",L190="",M190="")),Listes!$A$68,IF(AND(N190="",K190&lt;&gt;""),Listes!$A$69,IF(AND(J190&lt;N190,P190=""),Listes!$A$70,IF(AND(M190&lt;L190,P190=""),Listes!$A$71,IF(AND(N190&lt;J190,O190=""),Listes!$A$72,IF(AND(T190="",OR(K190&lt;&gt;"",L190&lt;&gt;"",M190&lt;&gt;"")),Listes!$A$73,""))))))</f>
        <v/>
      </c>
      <c r="T190" s="277"/>
      <c r="U190" s="317">
        <f t="shared" si="11"/>
        <v>0</v>
      </c>
    </row>
    <row r="191" spans="1:21" ht="20.100000000000001" customHeight="1" x14ac:dyDescent="0.25">
      <c r="A191" s="121">
        <v>185</v>
      </c>
      <c r="B191" s="186" t="str">
        <f>IF('Dépenses sur frais réels'!B191="","",'Dépenses sur frais réels'!B191)</f>
        <v/>
      </c>
      <c r="C191" s="186" t="str">
        <f>IF('Dépenses sur frais réels'!C191="","",'Dépenses sur frais réels'!C191)</f>
        <v/>
      </c>
      <c r="D191" s="186" t="str">
        <f>IF('Dépenses sur frais réels'!D191="","",'Dépenses sur frais réels'!D191)</f>
        <v/>
      </c>
      <c r="E191" s="186" t="str">
        <f>IF('Dépenses sur frais réels'!E191="","",'Dépenses sur frais réels'!E191)</f>
        <v/>
      </c>
      <c r="F191" s="186" t="str">
        <f>IF('Dépenses sur frais réels'!F191="","",'Dépenses sur frais réels'!F191)</f>
        <v/>
      </c>
      <c r="G191" s="186" t="str">
        <f>IF('Dépenses sur frais réels'!G191="","",'Dépenses sur frais réels'!G191)</f>
        <v/>
      </c>
      <c r="H191" s="346" t="str">
        <f>IF('Dépenses sur frais réels'!H191="","",'Dépenses sur frais réels'!H191)</f>
        <v/>
      </c>
      <c r="I191" s="346" t="str">
        <f>IF('Dépenses sur frais réels'!I191="","",'Dépenses sur frais réels'!I191)</f>
        <v/>
      </c>
      <c r="J191" s="347" t="str">
        <f>IF('Dépenses sur frais réels'!J191="","",'Dépenses sur frais réels'!J191)</f>
        <v/>
      </c>
      <c r="K191" s="101"/>
      <c r="L191" s="283" t="str">
        <f t="shared" si="12"/>
        <v/>
      </c>
      <c r="M191" s="283" t="str">
        <f t="shared" si="13"/>
        <v/>
      </c>
      <c r="N191" s="101"/>
      <c r="O191" s="182"/>
      <c r="P191" s="355"/>
      <c r="Q191" s="138" t="str">
        <f t="shared" si="10"/>
        <v/>
      </c>
      <c r="R191" s="184" t="str">
        <f t="shared" si="14"/>
        <v/>
      </c>
      <c r="S191" s="414" t="str">
        <f>IF(AND(OR(K191="KO",N191&lt;&gt;""),OR(K191="",L191="",M191="")),Listes!$A$68,IF(AND(N191="",K191&lt;&gt;""),Listes!$A$69,IF(AND(J191&lt;N191,P191=""),Listes!$A$70,IF(AND(M191&lt;L191,P191=""),Listes!$A$71,IF(AND(N191&lt;J191,O191=""),Listes!$A$72,IF(AND(T191="",OR(K191&lt;&gt;"",L191&lt;&gt;"",M191&lt;&gt;"")),Listes!$A$73,""))))))</f>
        <v/>
      </c>
      <c r="T191" s="277"/>
      <c r="U191" s="317">
        <f t="shared" si="11"/>
        <v>0</v>
      </c>
    </row>
    <row r="192" spans="1:21" ht="20.100000000000001" customHeight="1" x14ac:dyDescent="0.25">
      <c r="A192" s="121">
        <v>186</v>
      </c>
      <c r="B192" s="186" t="str">
        <f>IF('Dépenses sur frais réels'!B192="","",'Dépenses sur frais réels'!B192)</f>
        <v/>
      </c>
      <c r="C192" s="186" t="str">
        <f>IF('Dépenses sur frais réels'!C192="","",'Dépenses sur frais réels'!C192)</f>
        <v/>
      </c>
      <c r="D192" s="186" t="str">
        <f>IF('Dépenses sur frais réels'!D192="","",'Dépenses sur frais réels'!D192)</f>
        <v/>
      </c>
      <c r="E192" s="186" t="str">
        <f>IF('Dépenses sur frais réels'!E192="","",'Dépenses sur frais réels'!E192)</f>
        <v/>
      </c>
      <c r="F192" s="186" t="str">
        <f>IF('Dépenses sur frais réels'!F192="","",'Dépenses sur frais réels'!F192)</f>
        <v/>
      </c>
      <c r="G192" s="186" t="str">
        <f>IF('Dépenses sur frais réels'!G192="","",'Dépenses sur frais réels'!G192)</f>
        <v/>
      </c>
      <c r="H192" s="346" t="str">
        <f>IF('Dépenses sur frais réels'!H192="","",'Dépenses sur frais réels'!H192)</f>
        <v/>
      </c>
      <c r="I192" s="346" t="str">
        <f>IF('Dépenses sur frais réels'!I192="","",'Dépenses sur frais réels'!I192)</f>
        <v/>
      </c>
      <c r="J192" s="347" t="str">
        <f>IF('Dépenses sur frais réels'!J192="","",'Dépenses sur frais réels'!J192)</f>
        <v/>
      </c>
      <c r="K192" s="101"/>
      <c r="L192" s="283" t="str">
        <f t="shared" si="12"/>
        <v/>
      </c>
      <c r="M192" s="283" t="str">
        <f t="shared" si="13"/>
        <v/>
      </c>
      <c r="N192" s="101"/>
      <c r="O192" s="182"/>
      <c r="P192" s="355"/>
      <c r="Q192" s="138" t="str">
        <f t="shared" si="10"/>
        <v/>
      </c>
      <c r="R192" s="184" t="str">
        <f t="shared" si="14"/>
        <v/>
      </c>
      <c r="S192" s="414" t="str">
        <f>IF(AND(OR(K192="KO",N192&lt;&gt;""),OR(K192="",L192="",M192="")),Listes!$A$68,IF(AND(N192="",K192&lt;&gt;""),Listes!$A$69,IF(AND(J192&lt;N192,P192=""),Listes!$A$70,IF(AND(M192&lt;L192,P192=""),Listes!$A$71,IF(AND(N192&lt;J192,O192=""),Listes!$A$72,IF(AND(T192="",OR(K192&lt;&gt;"",L192&lt;&gt;"",M192&lt;&gt;"")),Listes!$A$73,""))))))</f>
        <v/>
      </c>
      <c r="T192" s="277"/>
      <c r="U192" s="317">
        <f t="shared" si="11"/>
        <v>0</v>
      </c>
    </row>
    <row r="193" spans="1:21" ht="20.100000000000001" customHeight="1" x14ac:dyDescent="0.25">
      <c r="A193" s="121">
        <v>187</v>
      </c>
      <c r="B193" s="186" t="str">
        <f>IF('Dépenses sur frais réels'!B193="","",'Dépenses sur frais réels'!B193)</f>
        <v/>
      </c>
      <c r="C193" s="186" t="str">
        <f>IF('Dépenses sur frais réels'!C193="","",'Dépenses sur frais réels'!C193)</f>
        <v/>
      </c>
      <c r="D193" s="186" t="str">
        <f>IF('Dépenses sur frais réels'!D193="","",'Dépenses sur frais réels'!D193)</f>
        <v/>
      </c>
      <c r="E193" s="186" t="str">
        <f>IF('Dépenses sur frais réels'!E193="","",'Dépenses sur frais réels'!E193)</f>
        <v/>
      </c>
      <c r="F193" s="186" t="str">
        <f>IF('Dépenses sur frais réels'!F193="","",'Dépenses sur frais réels'!F193)</f>
        <v/>
      </c>
      <c r="G193" s="186" t="str">
        <f>IF('Dépenses sur frais réels'!G193="","",'Dépenses sur frais réels'!G193)</f>
        <v/>
      </c>
      <c r="H193" s="346" t="str">
        <f>IF('Dépenses sur frais réels'!H193="","",'Dépenses sur frais réels'!H193)</f>
        <v/>
      </c>
      <c r="I193" s="346" t="str">
        <f>IF('Dépenses sur frais réels'!I193="","",'Dépenses sur frais réels'!I193)</f>
        <v/>
      </c>
      <c r="J193" s="347" t="str">
        <f>IF('Dépenses sur frais réels'!J193="","",'Dépenses sur frais réels'!J193)</f>
        <v/>
      </c>
      <c r="K193" s="101"/>
      <c r="L193" s="283" t="str">
        <f t="shared" si="12"/>
        <v/>
      </c>
      <c r="M193" s="283" t="str">
        <f t="shared" si="13"/>
        <v/>
      </c>
      <c r="N193" s="101"/>
      <c r="O193" s="182"/>
      <c r="P193" s="355"/>
      <c r="Q193" s="138" t="str">
        <f t="shared" si="10"/>
        <v/>
      </c>
      <c r="R193" s="184" t="str">
        <f t="shared" si="14"/>
        <v/>
      </c>
      <c r="S193" s="414" t="str">
        <f>IF(AND(OR(K193="KO",N193&lt;&gt;""),OR(K193="",L193="",M193="")),Listes!$A$68,IF(AND(N193="",K193&lt;&gt;""),Listes!$A$69,IF(AND(J193&lt;N193,P193=""),Listes!$A$70,IF(AND(M193&lt;L193,P193=""),Listes!$A$71,IF(AND(N193&lt;J193,O193=""),Listes!$A$72,IF(AND(T193="",OR(K193&lt;&gt;"",L193&lt;&gt;"",M193&lt;&gt;"")),Listes!$A$73,""))))))</f>
        <v/>
      </c>
      <c r="T193" s="277"/>
      <c r="U193" s="317">
        <f t="shared" si="11"/>
        <v>0</v>
      </c>
    </row>
    <row r="194" spans="1:21" ht="20.100000000000001" customHeight="1" x14ac:dyDescent="0.25">
      <c r="A194" s="121">
        <v>188</v>
      </c>
      <c r="B194" s="186" t="str">
        <f>IF('Dépenses sur frais réels'!B194="","",'Dépenses sur frais réels'!B194)</f>
        <v/>
      </c>
      <c r="C194" s="186" t="str">
        <f>IF('Dépenses sur frais réels'!C194="","",'Dépenses sur frais réels'!C194)</f>
        <v/>
      </c>
      <c r="D194" s="186" t="str">
        <f>IF('Dépenses sur frais réels'!D194="","",'Dépenses sur frais réels'!D194)</f>
        <v/>
      </c>
      <c r="E194" s="186" t="str">
        <f>IF('Dépenses sur frais réels'!E194="","",'Dépenses sur frais réels'!E194)</f>
        <v/>
      </c>
      <c r="F194" s="186" t="str">
        <f>IF('Dépenses sur frais réels'!F194="","",'Dépenses sur frais réels'!F194)</f>
        <v/>
      </c>
      <c r="G194" s="186" t="str">
        <f>IF('Dépenses sur frais réels'!G194="","",'Dépenses sur frais réels'!G194)</f>
        <v/>
      </c>
      <c r="H194" s="346" t="str">
        <f>IF('Dépenses sur frais réels'!H194="","",'Dépenses sur frais réels'!H194)</f>
        <v/>
      </c>
      <c r="I194" s="346" t="str">
        <f>IF('Dépenses sur frais réels'!I194="","",'Dépenses sur frais réels'!I194)</f>
        <v/>
      </c>
      <c r="J194" s="347" t="str">
        <f>IF('Dépenses sur frais réels'!J194="","",'Dépenses sur frais réels'!J194)</f>
        <v/>
      </c>
      <c r="K194" s="101"/>
      <c r="L194" s="283" t="str">
        <f t="shared" si="12"/>
        <v/>
      </c>
      <c r="M194" s="283" t="str">
        <f t="shared" si="13"/>
        <v/>
      </c>
      <c r="N194" s="101"/>
      <c r="O194" s="182"/>
      <c r="P194" s="355"/>
      <c r="Q194" s="138" t="str">
        <f t="shared" si="10"/>
        <v/>
      </c>
      <c r="R194" s="184" t="str">
        <f t="shared" si="14"/>
        <v/>
      </c>
      <c r="S194" s="414" t="str">
        <f>IF(AND(OR(K194="KO",N194&lt;&gt;""),OR(K194="",L194="",M194="")),Listes!$A$68,IF(AND(N194="",K194&lt;&gt;""),Listes!$A$69,IF(AND(J194&lt;N194,P194=""),Listes!$A$70,IF(AND(M194&lt;L194,P194=""),Listes!$A$71,IF(AND(N194&lt;J194,O194=""),Listes!$A$72,IF(AND(T194="",OR(K194&lt;&gt;"",L194&lt;&gt;"",M194&lt;&gt;"")),Listes!$A$73,""))))))</f>
        <v/>
      </c>
      <c r="T194" s="277"/>
      <c r="U194" s="317">
        <f t="shared" si="11"/>
        <v>0</v>
      </c>
    </row>
    <row r="195" spans="1:21" ht="20.100000000000001" customHeight="1" x14ac:dyDescent="0.25">
      <c r="A195" s="121">
        <v>189</v>
      </c>
      <c r="B195" s="186" t="str">
        <f>IF('Dépenses sur frais réels'!B195="","",'Dépenses sur frais réels'!B195)</f>
        <v/>
      </c>
      <c r="C195" s="186" t="str">
        <f>IF('Dépenses sur frais réels'!C195="","",'Dépenses sur frais réels'!C195)</f>
        <v/>
      </c>
      <c r="D195" s="186" t="str">
        <f>IF('Dépenses sur frais réels'!D195="","",'Dépenses sur frais réels'!D195)</f>
        <v/>
      </c>
      <c r="E195" s="186" t="str">
        <f>IF('Dépenses sur frais réels'!E195="","",'Dépenses sur frais réels'!E195)</f>
        <v/>
      </c>
      <c r="F195" s="186" t="str">
        <f>IF('Dépenses sur frais réels'!F195="","",'Dépenses sur frais réels'!F195)</f>
        <v/>
      </c>
      <c r="G195" s="186" t="str">
        <f>IF('Dépenses sur frais réels'!G195="","",'Dépenses sur frais réels'!G195)</f>
        <v/>
      </c>
      <c r="H195" s="346" t="str">
        <f>IF('Dépenses sur frais réels'!H195="","",'Dépenses sur frais réels'!H195)</f>
        <v/>
      </c>
      <c r="I195" s="346" t="str">
        <f>IF('Dépenses sur frais réels'!I195="","",'Dépenses sur frais réels'!I195)</f>
        <v/>
      </c>
      <c r="J195" s="347" t="str">
        <f>IF('Dépenses sur frais réels'!J195="","",'Dépenses sur frais réels'!J195)</f>
        <v/>
      </c>
      <c r="K195" s="101"/>
      <c r="L195" s="283" t="str">
        <f t="shared" si="12"/>
        <v/>
      </c>
      <c r="M195" s="283" t="str">
        <f t="shared" si="13"/>
        <v/>
      </c>
      <c r="N195" s="101"/>
      <c r="O195" s="182"/>
      <c r="P195" s="355"/>
      <c r="Q195" s="138" t="str">
        <f t="shared" si="10"/>
        <v/>
      </c>
      <c r="R195" s="184" t="str">
        <f t="shared" si="14"/>
        <v/>
      </c>
      <c r="S195" s="414" t="str">
        <f>IF(AND(OR(K195="KO",N195&lt;&gt;""),OR(K195="",L195="",M195="")),Listes!$A$68,IF(AND(N195="",K195&lt;&gt;""),Listes!$A$69,IF(AND(J195&lt;N195,P195=""),Listes!$A$70,IF(AND(M195&lt;L195,P195=""),Listes!$A$71,IF(AND(N195&lt;J195,O195=""),Listes!$A$72,IF(AND(T195="",OR(K195&lt;&gt;"",L195&lt;&gt;"",M195&lt;&gt;"")),Listes!$A$73,""))))))</f>
        <v/>
      </c>
      <c r="T195" s="277"/>
      <c r="U195" s="317">
        <f t="shared" si="11"/>
        <v>0</v>
      </c>
    </row>
    <row r="196" spans="1:21" ht="20.100000000000001" customHeight="1" x14ac:dyDescent="0.25">
      <c r="A196" s="121">
        <v>190</v>
      </c>
      <c r="B196" s="186" t="str">
        <f>IF('Dépenses sur frais réels'!B196="","",'Dépenses sur frais réels'!B196)</f>
        <v/>
      </c>
      <c r="C196" s="186" t="str">
        <f>IF('Dépenses sur frais réels'!C196="","",'Dépenses sur frais réels'!C196)</f>
        <v/>
      </c>
      <c r="D196" s="186" t="str">
        <f>IF('Dépenses sur frais réels'!D196="","",'Dépenses sur frais réels'!D196)</f>
        <v/>
      </c>
      <c r="E196" s="186" t="str">
        <f>IF('Dépenses sur frais réels'!E196="","",'Dépenses sur frais réels'!E196)</f>
        <v/>
      </c>
      <c r="F196" s="186" t="str">
        <f>IF('Dépenses sur frais réels'!F196="","",'Dépenses sur frais réels'!F196)</f>
        <v/>
      </c>
      <c r="G196" s="186" t="str">
        <f>IF('Dépenses sur frais réels'!G196="","",'Dépenses sur frais réels'!G196)</f>
        <v/>
      </c>
      <c r="H196" s="346" t="str">
        <f>IF('Dépenses sur frais réels'!H196="","",'Dépenses sur frais réels'!H196)</f>
        <v/>
      </c>
      <c r="I196" s="346" t="str">
        <f>IF('Dépenses sur frais réels'!I196="","",'Dépenses sur frais réels'!I196)</f>
        <v/>
      </c>
      <c r="J196" s="347" t="str">
        <f>IF('Dépenses sur frais réels'!J196="","",'Dépenses sur frais réels'!J196)</f>
        <v/>
      </c>
      <c r="K196" s="101"/>
      <c r="L196" s="283" t="str">
        <f t="shared" si="12"/>
        <v/>
      </c>
      <c r="M196" s="283" t="str">
        <f t="shared" si="13"/>
        <v/>
      </c>
      <c r="N196" s="101"/>
      <c r="O196" s="182"/>
      <c r="P196" s="355"/>
      <c r="Q196" s="138" t="str">
        <f t="shared" si="10"/>
        <v/>
      </c>
      <c r="R196" s="184" t="str">
        <f t="shared" si="14"/>
        <v/>
      </c>
      <c r="S196" s="414" t="str">
        <f>IF(AND(OR(K196="KO",N196&lt;&gt;""),OR(K196="",L196="",M196="")),Listes!$A$68,IF(AND(N196="",K196&lt;&gt;""),Listes!$A$69,IF(AND(J196&lt;N196,P196=""),Listes!$A$70,IF(AND(M196&lt;L196,P196=""),Listes!$A$71,IF(AND(N196&lt;J196,O196=""),Listes!$A$72,IF(AND(T196="",OR(K196&lt;&gt;"",L196&lt;&gt;"",M196&lt;&gt;"")),Listes!$A$73,""))))))</f>
        <v/>
      </c>
      <c r="T196" s="277"/>
      <c r="U196" s="317">
        <f t="shared" si="11"/>
        <v>0</v>
      </c>
    </row>
    <row r="197" spans="1:21" ht="20.100000000000001" customHeight="1" x14ac:dyDescent="0.25">
      <c r="A197" s="121">
        <v>191</v>
      </c>
      <c r="B197" s="186" t="str">
        <f>IF('Dépenses sur frais réels'!B197="","",'Dépenses sur frais réels'!B197)</f>
        <v/>
      </c>
      <c r="C197" s="186" t="str">
        <f>IF('Dépenses sur frais réels'!C197="","",'Dépenses sur frais réels'!C197)</f>
        <v/>
      </c>
      <c r="D197" s="186" t="str">
        <f>IF('Dépenses sur frais réels'!D197="","",'Dépenses sur frais réels'!D197)</f>
        <v/>
      </c>
      <c r="E197" s="186" t="str">
        <f>IF('Dépenses sur frais réels'!E197="","",'Dépenses sur frais réels'!E197)</f>
        <v/>
      </c>
      <c r="F197" s="186" t="str">
        <f>IF('Dépenses sur frais réels'!F197="","",'Dépenses sur frais réels'!F197)</f>
        <v/>
      </c>
      <c r="G197" s="186" t="str">
        <f>IF('Dépenses sur frais réels'!G197="","",'Dépenses sur frais réels'!G197)</f>
        <v/>
      </c>
      <c r="H197" s="346" t="str">
        <f>IF('Dépenses sur frais réels'!H197="","",'Dépenses sur frais réels'!H197)</f>
        <v/>
      </c>
      <c r="I197" s="346" t="str">
        <f>IF('Dépenses sur frais réels'!I197="","",'Dépenses sur frais réels'!I197)</f>
        <v/>
      </c>
      <c r="J197" s="347" t="str">
        <f>IF('Dépenses sur frais réels'!J197="","",'Dépenses sur frais réels'!J197)</f>
        <v/>
      </c>
      <c r="K197" s="101"/>
      <c r="L197" s="283" t="str">
        <f t="shared" si="12"/>
        <v/>
      </c>
      <c r="M197" s="283" t="str">
        <f t="shared" si="13"/>
        <v/>
      </c>
      <c r="N197" s="101"/>
      <c r="O197" s="182"/>
      <c r="P197" s="355"/>
      <c r="Q197" s="138" t="str">
        <f t="shared" si="10"/>
        <v/>
      </c>
      <c r="R197" s="184" t="str">
        <f t="shared" si="14"/>
        <v/>
      </c>
      <c r="S197" s="414" t="str">
        <f>IF(AND(OR(K197="KO",N197&lt;&gt;""),OR(K197="",L197="",M197="")),Listes!$A$68,IF(AND(N197="",K197&lt;&gt;""),Listes!$A$69,IF(AND(J197&lt;N197,P197=""),Listes!$A$70,IF(AND(M197&lt;L197,P197=""),Listes!$A$71,IF(AND(N197&lt;J197,O197=""),Listes!$A$72,IF(AND(T197="",OR(K197&lt;&gt;"",L197&lt;&gt;"",M197&lt;&gt;"")),Listes!$A$73,""))))))</f>
        <v/>
      </c>
      <c r="T197" s="277"/>
      <c r="U197" s="317">
        <f t="shared" si="11"/>
        <v>0</v>
      </c>
    </row>
    <row r="198" spans="1:21" ht="20.100000000000001" customHeight="1" x14ac:dyDescent="0.25">
      <c r="A198" s="121">
        <v>192</v>
      </c>
      <c r="B198" s="186" t="str">
        <f>IF('Dépenses sur frais réels'!B198="","",'Dépenses sur frais réels'!B198)</f>
        <v/>
      </c>
      <c r="C198" s="186" t="str">
        <f>IF('Dépenses sur frais réels'!C198="","",'Dépenses sur frais réels'!C198)</f>
        <v/>
      </c>
      <c r="D198" s="186" t="str">
        <f>IF('Dépenses sur frais réels'!D198="","",'Dépenses sur frais réels'!D198)</f>
        <v/>
      </c>
      <c r="E198" s="186" t="str">
        <f>IF('Dépenses sur frais réels'!E198="","",'Dépenses sur frais réels'!E198)</f>
        <v/>
      </c>
      <c r="F198" s="186" t="str">
        <f>IF('Dépenses sur frais réels'!F198="","",'Dépenses sur frais réels'!F198)</f>
        <v/>
      </c>
      <c r="G198" s="186" t="str">
        <f>IF('Dépenses sur frais réels'!G198="","",'Dépenses sur frais réels'!G198)</f>
        <v/>
      </c>
      <c r="H198" s="346" t="str">
        <f>IF('Dépenses sur frais réels'!H198="","",'Dépenses sur frais réels'!H198)</f>
        <v/>
      </c>
      <c r="I198" s="346" t="str">
        <f>IF('Dépenses sur frais réels'!I198="","",'Dépenses sur frais réels'!I198)</f>
        <v/>
      </c>
      <c r="J198" s="347" t="str">
        <f>IF('Dépenses sur frais réels'!J198="","",'Dépenses sur frais réels'!J198)</f>
        <v/>
      </c>
      <c r="K198" s="101"/>
      <c r="L198" s="283" t="str">
        <f t="shared" si="12"/>
        <v/>
      </c>
      <c r="M198" s="283" t="str">
        <f t="shared" si="13"/>
        <v/>
      </c>
      <c r="N198" s="101"/>
      <c r="O198" s="182"/>
      <c r="P198" s="355"/>
      <c r="Q198" s="138" t="str">
        <f t="shared" si="10"/>
        <v/>
      </c>
      <c r="R198" s="184" t="str">
        <f t="shared" si="14"/>
        <v/>
      </c>
      <c r="S198" s="414" t="str">
        <f>IF(AND(OR(K198="KO",N198&lt;&gt;""),OR(K198="",L198="",M198="")),Listes!$A$68,IF(AND(N198="",K198&lt;&gt;""),Listes!$A$69,IF(AND(J198&lt;N198,P198=""),Listes!$A$70,IF(AND(M198&lt;L198,P198=""),Listes!$A$71,IF(AND(N198&lt;J198,O198=""),Listes!$A$72,IF(AND(T198="",OR(K198&lt;&gt;"",L198&lt;&gt;"",M198&lt;&gt;"")),Listes!$A$73,""))))))</f>
        <v/>
      </c>
      <c r="T198" s="277"/>
      <c r="U198" s="317">
        <f t="shared" si="11"/>
        <v>0</v>
      </c>
    </row>
    <row r="199" spans="1:21" ht="20.100000000000001" customHeight="1" x14ac:dyDescent="0.25">
      <c r="A199" s="121">
        <v>193</v>
      </c>
      <c r="B199" s="186" t="str">
        <f>IF('Dépenses sur frais réels'!B199="","",'Dépenses sur frais réels'!B199)</f>
        <v/>
      </c>
      <c r="C199" s="186" t="str">
        <f>IF('Dépenses sur frais réels'!C199="","",'Dépenses sur frais réels'!C199)</f>
        <v/>
      </c>
      <c r="D199" s="186" t="str">
        <f>IF('Dépenses sur frais réels'!D199="","",'Dépenses sur frais réels'!D199)</f>
        <v/>
      </c>
      <c r="E199" s="186" t="str">
        <f>IF('Dépenses sur frais réels'!E199="","",'Dépenses sur frais réels'!E199)</f>
        <v/>
      </c>
      <c r="F199" s="186" t="str">
        <f>IF('Dépenses sur frais réels'!F199="","",'Dépenses sur frais réels'!F199)</f>
        <v/>
      </c>
      <c r="G199" s="186" t="str">
        <f>IF('Dépenses sur frais réels'!G199="","",'Dépenses sur frais réels'!G199)</f>
        <v/>
      </c>
      <c r="H199" s="346" t="str">
        <f>IF('Dépenses sur frais réels'!H199="","",'Dépenses sur frais réels'!H199)</f>
        <v/>
      </c>
      <c r="I199" s="346" t="str">
        <f>IF('Dépenses sur frais réels'!I199="","",'Dépenses sur frais réels'!I199)</f>
        <v/>
      </c>
      <c r="J199" s="347" t="str">
        <f>IF('Dépenses sur frais réels'!J199="","",'Dépenses sur frais réels'!J199)</f>
        <v/>
      </c>
      <c r="K199" s="101"/>
      <c r="L199" s="283" t="str">
        <f t="shared" si="12"/>
        <v/>
      </c>
      <c r="M199" s="283" t="str">
        <f t="shared" si="13"/>
        <v/>
      </c>
      <c r="N199" s="101"/>
      <c r="O199" s="182"/>
      <c r="P199" s="355"/>
      <c r="Q199" s="138" t="str">
        <f t="shared" ref="Q199:Q262" si="15">IF(G199="Aller - Retour Mayotte - Hexagone",IF(1900=0,"",1900),IF(G199="Aller - Retour Mayotte - La Réunion",IF(700=0,"",700),IF(G199="Aller - Retour Mayotte - Caraïbes",IF(2200=0,"",2200),IF(E199="Billets de train",IF(N199=0,"",""),IF(E199="","")))))</f>
        <v/>
      </c>
      <c r="R199" s="184" t="str">
        <f t="shared" si="14"/>
        <v/>
      </c>
      <c r="S199" s="414" t="str">
        <f>IF(AND(OR(K199="KO",N199&lt;&gt;""),OR(K199="",L199="",M199="")),Listes!$A$68,IF(AND(N199="",K199&lt;&gt;""),Listes!$A$69,IF(AND(J199&lt;N199,P199=""),Listes!$A$70,IF(AND(M199&lt;L199,P199=""),Listes!$A$71,IF(AND(N199&lt;J199,O199=""),Listes!$A$72,IF(AND(T199="",OR(K199&lt;&gt;"",L199&lt;&gt;"",M199&lt;&gt;"")),Listes!$A$73,""))))))</f>
        <v/>
      </c>
      <c r="T199" s="277"/>
      <c r="U199" s="317">
        <f t="shared" ref="U199:U262" si="16">IF(AND(B199&lt;&gt;"",T199&lt;&gt;"Oui"),1,0)</f>
        <v>0</v>
      </c>
    </row>
    <row r="200" spans="1:21" ht="20.100000000000001" customHeight="1" x14ac:dyDescent="0.25">
      <c r="A200" s="121">
        <v>194</v>
      </c>
      <c r="B200" s="186" t="str">
        <f>IF('Dépenses sur frais réels'!B200="","",'Dépenses sur frais réels'!B200)</f>
        <v/>
      </c>
      <c r="C200" s="186" t="str">
        <f>IF('Dépenses sur frais réels'!C200="","",'Dépenses sur frais réels'!C200)</f>
        <v/>
      </c>
      <c r="D200" s="186" t="str">
        <f>IF('Dépenses sur frais réels'!D200="","",'Dépenses sur frais réels'!D200)</f>
        <v/>
      </c>
      <c r="E200" s="186" t="str">
        <f>IF('Dépenses sur frais réels'!E200="","",'Dépenses sur frais réels'!E200)</f>
        <v/>
      </c>
      <c r="F200" s="186" t="str">
        <f>IF('Dépenses sur frais réels'!F200="","",'Dépenses sur frais réels'!F200)</f>
        <v/>
      </c>
      <c r="G200" s="186" t="str">
        <f>IF('Dépenses sur frais réels'!G200="","",'Dépenses sur frais réels'!G200)</f>
        <v/>
      </c>
      <c r="H200" s="346" t="str">
        <f>IF('Dépenses sur frais réels'!H200="","",'Dépenses sur frais réels'!H200)</f>
        <v/>
      </c>
      <c r="I200" s="346" t="str">
        <f>IF('Dépenses sur frais réels'!I200="","",'Dépenses sur frais réels'!I200)</f>
        <v/>
      </c>
      <c r="J200" s="347" t="str">
        <f>IF('Dépenses sur frais réels'!J200="","",'Dépenses sur frais réels'!J200)</f>
        <v/>
      </c>
      <c r="K200" s="101"/>
      <c r="L200" s="283" t="str">
        <f t="shared" ref="L200:L263" si="17">IF(K200="","",IF(K200="KO","",H200))</f>
        <v/>
      </c>
      <c r="M200" s="283" t="str">
        <f t="shared" ref="M200:M263" si="18">IF(K200="","",IF(K200="KO","",I200))</f>
        <v/>
      </c>
      <c r="N200" s="101"/>
      <c r="O200" s="182"/>
      <c r="P200" s="355"/>
      <c r="Q200" s="138" t="str">
        <f t="shared" si="15"/>
        <v/>
      </c>
      <c r="R200" s="184" t="str">
        <f t="shared" ref="R200:R263" si="19">IF(N200="", "", MIN(N200,Q200))</f>
        <v/>
      </c>
      <c r="S200" s="414" t="str">
        <f>IF(AND(OR(K200="KO",N200&lt;&gt;""),OR(K200="",L200="",M200="")),Listes!$A$68,IF(AND(N200="",K200&lt;&gt;""),Listes!$A$69,IF(AND(J200&lt;N200,P200=""),Listes!$A$70,IF(AND(M200&lt;L200,P200=""),Listes!$A$71,IF(AND(N200&lt;J200,O200=""),Listes!$A$72,IF(AND(T200="",OR(K200&lt;&gt;"",L200&lt;&gt;"",M200&lt;&gt;"")),Listes!$A$73,""))))))</f>
        <v/>
      </c>
      <c r="T200" s="277"/>
      <c r="U200" s="317">
        <f t="shared" si="16"/>
        <v>0</v>
      </c>
    </row>
    <row r="201" spans="1:21" ht="20.100000000000001" customHeight="1" x14ac:dyDescent="0.25">
      <c r="A201" s="121">
        <v>195</v>
      </c>
      <c r="B201" s="186" t="str">
        <f>IF('Dépenses sur frais réels'!B201="","",'Dépenses sur frais réels'!B201)</f>
        <v/>
      </c>
      <c r="C201" s="186" t="str">
        <f>IF('Dépenses sur frais réels'!C201="","",'Dépenses sur frais réels'!C201)</f>
        <v/>
      </c>
      <c r="D201" s="186" t="str">
        <f>IF('Dépenses sur frais réels'!D201="","",'Dépenses sur frais réels'!D201)</f>
        <v/>
      </c>
      <c r="E201" s="186" t="str">
        <f>IF('Dépenses sur frais réels'!E201="","",'Dépenses sur frais réels'!E201)</f>
        <v/>
      </c>
      <c r="F201" s="186" t="str">
        <f>IF('Dépenses sur frais réels'!F201="","",'Dépenses sur frais réels'!F201)</f>
        <v/>
      </c>
      <c r="G201" s="186" t="str">
        <f>IF('Dépenses sur frais réels'!G201="","",'Dépenses sur frais réels'!G201)</f>
        <v/>
      </c>
      <c r="H201" s="346" t="str">
        <f>IF('Dépenses sur frais réels'!H201="","",'Dépenses sur frais réels'!H201)</f>
        <v/>
      </c>
      <c r="I201" s="346" t="str">
        <f>IF('Dépenses sur frais réels'!I201="","",'Dépenses sur frais réels'!I201)</f>
        <v/>
      </c>
      <c r="J201" s="347" t="str">
        <f>IF('Dépenses sur frais réels'!J201="","",'Dépenses sur frais réels'!J201)</f>
        <v/>
      </c>
      <c r="K201" s="101"/>
      <c r="L201" s="283" t="str">
        <f t="shared" si="17"/>
        <v/>
      </c>
      <c r="M201" s="283" t="str">
        <f t="shared" si="18"/>
        <v/>
      </c>
      <c r="N201" s="101"/>
      <c r="O201" s="182"/>
      <c r="P201" s="355"/>
      <c r="Q201" s="138" t="str">
        <f t="shared" si="15"/>
        <v/>
      </c>
      <c r="R201" s="184" t="str">
        <f t="shared" si="19"/>
        <v/>
      </c>
      <c r="S201" s="414" t="str">
        <f>IF(AND(OR(K201="KO",N201&lt;&gt;""),OR(K201="",L201="",M201="")),Listes!$A$68,IF(AND(N201="",K201&lt;&gt;""),Listes!$A$69,IF(AND(J201&lt;N201,P201=""),Listes!$A$70,IF(AND(M201&lt;L201,P201=""),Listes!$A$71,IF(AND(N201&lt;J201,O201=""),Listes!$A$72,IF(AND(T201="",OR(K201&lt;&gt;"",L201&lt;&gt;"",M201&lt;&gt;"")),Listes!$A$73,""))))))</f>
        <v/>
      </c>
      <c r="T201" s="277"/>
      <c r="U201" s="317">
        <f t="shared" si="16"/>
        <v>0</v>
      </c>
    </row>
    <row r="202" spans="1:21" ht="20.100000000000001" customHeight="1" x14ac:dyDescent="0.25">
      <c r="A202" s="121">
        <v>196</v>
      </c>
      <c r="B202" s="186" t="str">
        <f>IF('Dépenses sur frais réels'!B202="","",'Dépenses sur frais réels'!B202)</f>
        <v/>
      </c>
      <c r="C202" s="186" t="str">
        <f>IF('Dépenses sur frais réels'!C202="","",'Dépenses sur frais réels'!C202)</f>
        <v/>
      </c>
      <c r="D202" s="186" t="str">
        <f>IF('Dépenses sur frais réels'!D202="","",'Dépenses sur frais réels'!D202)</f>
        <v/>
      </c>
      <c r="E202" s="186" t="str">
        <f>IF('Dépenses sur frais réels'!E202="","",'Dépenses sur frais réels'!E202)</f>
        <v/>
      </c>
      <c r="F202" s="186" t="str">
        <f>IF('Dépenses sur frais réels'!F202="","",'Dépenses sur frais réels'!F202)</f>
        <v/>
      </c>
      <c r="G202" s="186" t="str">
        <f>IF('Dépenses sur frais réels'!G202="","",'Dépenses sur frais réels'!G202)</f>
        <v/>
      </c>
      <c r="H202" s="346" t="str">
        <f>IF('Dépenses sur frais réels'!H202="","",'Dépenses sur frais réels'!H202)</f>
        <v/>
      </c>
      <c r="I202" s="346" t="str">
        <f>IF('Dépenses sur frais réels'!I202="","",'Dépenses sur frais réels'!I202)</f>
        <v/>
      </c>
      <c r="J202" s="347" t="str">
        <f>IF('Dépenses sur frais réels'!J202="","",'Dépenses sur frais réels'!J202)</f>
        <v/>
      </c>
      <c r="K202" s="101"/>
      <c r="L202" s="283" t="str">
        <f t="shared" si="17"/>
        <v/>
      </c>
      <c r="M202" s="283" t="str">
        <f t="shared" si="18"/>
        <v/>
      </c>
      <c r="N202" s="101"/>
      <c r="O202" s="182"/>
      <c r="P202" s="355"/>
      <c r="Q202" s="138" t="str">
        <f t="shared" si="15"/>
        <v/>
      </c>
      <c r="R202" s="184" t="str">
        <f t="shared" si="19"/>
        <v/>
      </c>
      <c r="S202" s="414" t="str">
        <f>IF(AND(OR(K202="KO",N202&lt;&gt;""),OR(K202="",L202="",M202="")),Listes!$A$68,IF(AND(N202="",K202&lt;&gt;""),Listes!$A$69,IF(AND(J202&lt;N202,P202=""),Listes!$A$70,IF(AND(M202&lt;L202,P202=""),Listes!$A$71,IF(AND(N202&lt;J202,O202=""),Listes!$A$72,IF(AND(T202="",OR(K202&lt;&gt;"",L202&lt;&gt;"",M202&lt;&gt;"")),Listes!$A$73,""))))))</f>
        <v/>
      </c>
      <c r="T202" s="277"/>
      <c r="U202" s="317">
        <f t="shared" si="16"/>
        <v>0</v>
      </c>
    </row>
    <row r="203" spans="1:21" ht="20.100000000000001" customHeight="1" x14ac:dyDescent="0.25">
      <c r="A203" s="121">
        <v>197</v>
      </c>
      <c r="B203" s="186" t="str">
        <f>IF('Dépenses sur frais réels'!B203="","",'Dépenses sur frais réels'!B203)</f>
        <v/>
      </c>
      <c r="C203" s="186" t="str">
        <f>IF('Dépenses sur frais réels'!C203="","",'Dépenses sur frais réels'!C203)</f>
        <v/>
      </c>
      <c r="D203" s="186" t="str">
        <f>IF('Dépenses sur frais réels'!D203="","",'Dépenses sur frais réels'!D203)</f>
        <v/>
      </c>
      <c r="E203" s="186" t="str">
        <f>IF('Dépenses sur frais réels'!E203="","",'Dépenses sur frais réels'!E203)</f>
        <v/>
      </c>
      <c r="F203" s="186" t="str">
        <f>IF('Dépenses sur frais réels'!F203="","",'Dépenses sur frais réels'!F203)</f>
        <v/>
      </c>
      <c r="G203" s="186" t="str">
        <f>IF('Dépenses sur frais réels'!G203="","",'Dépenses sur frais réels'!G203)</f>
        <v/>
      </c>
      <c r="H203" s="346" t="str">
        <f>IF('Dépenses sur frais réels'!H203="","",'Dépenses sur frais réels'!H203)</f>
        <v/>
      </c>
      <c r="I203" s="346" t="str">
        <f>IF('Dépenses sur frais réels'!I203="","",'Dépenses sur frais réels'!I203)</f>
        <v/>
      </c>
      <c r="J203" s="347" t="str">
        <f>IF('Dépenses sur frais réels'!J203="","",'Dépenses sur frais réels'!J203)</f>
        <v/>
      </c>
      <c r="K203" s="101"/>
      <c r="L203" s="283" t="str">
        <f t="shared" si="17"/>
        <v/>
      </c>
      <c r="M203" s="283" t="str">
        <f t="shared" si="18"/>
        <v/>
      </c>
      <c r="N203" s="101"/>
      <c r="O203" s="182"/>
      <c r="P203" s="355"/>
      <c r="Q203" s="138" t="str">
        <f t="shared" si="15"/>
        <v/>
      </c>
      <c r="R203" s="184" t="str">
        <f t="shared" si="19"/>
        <v/>
      </c>
      <c r="S203" s="414" t="str">
        <f>IF(AND(OR(K203="KO",N203&lt;&gt;""),OR(K203="",L203="",M203="")),Listes!$A$68,IF(AND(N203="",K203&lt;&gt;""),Listes!$A$69,IF(AND(J203&lt;N203,P203=""),Listes!$A$70,IF(AND(M203&lt;L203,P203=""),Listes!$A$71,IF(AND(N203&lt;J203,O203=""),Listes!$A$72,IF(AND(T203="",OR(K203&lt;&gt;"",L203&lt;&gt;"",M203&lt;&gt;"")),Listes!$A$73,""))))))</f>
        <v/>
      </c>
      <c r="T203" s="277"/>
      <c r="U203" s="317">
        <f t="shared" si="16"/>
        <v>0</v>
      </c>
    </row>
    <row r="204" spans="1:21" ht="20.100000000000001" customHeight="1" x14ac:dyDescent="0.25">
      <c r="A204" s="121">
        <v>198</v>
      </c>
      <c r="B204" s="186" t="str">
        <f>IF('Dépenses sur frais réels'!B204="","",'Dépenses sur frais réels'!B204)</f>
        <v/>
      </c>
      <c r="C204" s="186" t="str">
        <f>IF('Dépenses sur frais réels'!C204="","",'Dépenses sur frais réels'!C204)</f>
        <v/>
      </c>
      <c r="D204" s="186" t="str">
        <f>IF('Dépenses sur frais réels'!D204="","",'Dépenses sur frais réels'!D204)</f>
        <v/>
      </c>
      <c r="E204" s="186" t="str">
        <f>IF('Dépenses sur frais réels'!E204="","",'Dépenses sur frais réels'!E204)</f>
        <v/>
      </c>
      <c r="F204" s="186" t="str">
        <f>IF('Dépenses sur frais réels'!F204="","",'Dépenses sur frais réels'!F204)</f>
        <v/>
      </c>
      <c r="G204" s="186" t="str">
        <f>IF('Dépenses sur frais réels'!G204="","",'Dépenses sur frais réels'!G204)</f>
        <v/>
      </c>
      <c r="H204" s="346" t="str">
        <f>IF('Dépenses sur frais réels'!H204="","",'Dépenses sur frais réels'!H204)</f>
        <v/>
      </c>
      <c r="I204" s="346" t="str">
        <f>IF('Dépenses sur frais réels'!I204="","",'Dépenses sur frais réels'!I204)</f>
        <v/>
      </c>
      <c r="J204" s="347" t="str">
        <f>IF('Dépenses sur frais réels'!J204="","",'Dépenses sur frais réels'!J204)</f>
        <v/>
      </c>
      <c r="K204" s="101"/>
      <c r="L204" s="283" t="str">
        <f t="shared" si="17"/>
        <v/>
      </c>
      <c r="M204" s="283" t="str">
        <f t="shared" si="18"/>
        <v/>
      </c>
      <c r="N204" s="101"/>
      <c r="O204" s="182"/>
      <c r="P204" s="355"/>
      <c r="Q204" s="138" t="str">
        <f t="shared" si="15"/>
        <v/>
      </c>
      <c r="R204" s="184" t="str">
        <f t="shared" si="19"/>
        <v/>
      </c>
      <c r="S204" s="414" t="str">
        <f>IF(AND(OR(K204="KO",N204&lt;&gt;""),OR(K204="",L204="",M204="")),Listes!$A$68,IF(AND(N204="",K204&lt;&gt;""),Listes!$A$69,IF(AND(J204&lt;N204,P204=""),Listes!$A$70,IF(AND(M204&lt;L204,P204=""),Listes!$A$71,IF(AND(N204&lt;J204,O204=""),Listes!$A$72,IF(AND(T204="",OR(K204&lt;&gt;"",L204&lt;&gt;"",M204&lt;&gt;"")),Listes!$A$73,""))))))</f>
        <v/>
      </c>
      <c r="T204" s="277"/>
      <c r="U204" s="317">
        <f t="shared" si="16"/>
        <v>0</v>
      </c>
    </row>
    <row r="205" spans="1:21" ht="20.100000000000001" customHeight="1" x14ac:dyDescent="0.25">
      <c r="A205" s="121">
        <v>199</v>
      </c>
      <c r="B205" s="186" t="str">
        <f>IF('Dépenses sur frais réels'!B205="","",'Dépenses sur frais réels'!B205)</f>
        <v/>
      </c>
      <c r="C205" s="186" t="str">
        <f>IF('Dépenses sur frais réels'!C205="","",'Dépenses sur frais réels'!C205)</f>
        <v/>
      </c>
      <c r="D205" s="186" t="str">
        <f>IF('Dépenses sur frais réels'!D205="","",'Dépenses sur frais réels'!D205)</f>
        <v/>
      </c>
      <c r="E205" s="186" t="str">
        <f>IF('Dépenses sur frais réels'!E205="","",'Dépenses sur frais réels'!E205)</f>
        <v/>
      </c>
      <c r="F205" s="186" t="str">
        <f>IF('Dépenses sur frais réels'!F205="","",'Dépenses sur frais réels'!F205)</f>
        <v/>
      </c>
      <c r="G205" s="186" t="str">
        <f>IF('Dépenses sur frais réels'!G205="","",'Dépenses sur frais réels'!G205)</f>
        <v/>
      </c>
      <c r="H205" s="346" t="str">
        <f>IF('Dépenses sur frais réels'!H205="","",'Dépenses sur frais réels'!H205)</f>
        <v/>
      </c>
      <c r="I205" s="346" t="str">
        <f>IF('Dépenses sur frais réels'!I205="","",'Dépenses sur frais réels'!I205)</f>
        <v/>
      </c>
      <c r="J205" s="347" t="str">
        <f>IF('Dépenses sur frais réels'!J205="","",'Dépenses sur frais réels'!J205)</f>
        <v/>
      </c>
      <c r="K205" s="101"/>
      <c r="L205" s="283" t="str">
        <f t="shared" si="17"/>
        <v/>
      </c>
      <c r="M205" s="283" t="str">
        <f t="shared" si="18"/>
        <v/>
      </c>
      <c r="N205" s="101"/>
      <c r="O205" s="182"/>
      <c r="P205" s="355"/>
      <c r="Q205" s="138" t="str">
        <f t="shared" si="15"/>
        <v/>
      </c>
      <c r="R205" s="184" t="str">
        <f t="shared" si="19"/>
        <v/>
      </c>
      <c r="S205" s="414" t="str">
        <f>IF(AND(OR(K205="KO",N205&lt;&gt;""),OR(K205="",L205="",M205="")),Listes!$A$68,IF(AND(N205="",K205&lt;&gt;""),Listes!$A$69,IF(AND(J205&lt;N205,P205=""),Listes!$A$70,IF(AND(M205&lt;L205,P205=""),Listes!$A$71,IF(AND(N205&lt;J205,O205=""),Listes!$A$72,IF(AND(T205="",OR(K205&lt;&gt;"",L205&lt;&gt;"",M205&lt;&gt;"")),Listes!$A$73,""))))))</f>
        <v/>
      </c>
      <c r="T205" s="277"/>
      <c r="U205" s="317">
        <f t="shared" si="16"/>
        <v>0</v>
      </c>
    </row>
    <row r="206" spans="1:21" ht="20.100000000000001" customHeight="1" x14ac:dyDescent="0.25">
      <c r="A206" s="121">
        <v>200</v>
      </c>
      <c r="B206" s="186" t="str">
        <f>IF('Dépenses sur frais réels'!B206="","",'Dépenses sur frais réels'!B206)</f>
        <v/>
      </c>
      <c r="C206" s="186" t="str">
        <f>IF('Dépenses sur frais réels'!C206="","",'Dépenses sur frais réels'!C206)</f>
        <v/>
      </c>
      <c r="D206" s="186" t="str">
        <f>IF('Dépenses sur frais réels'!D206="","",'Dépenses sur frais réels'!D206)</f>
        <v/>
      </c>
      <c r="E206" s="186" t="str">
        <f>IF('Dépenses sur frais réels'!E206="","",'Dépenses sur frais réels'!E206)</f>
        <v/>
      </c>
      <c r="F206" s="186" t="str">
        <f>IF('Dépenses sur frais réels'!F206="","",'Dépenses sur frais réels'!F206)</f>
        <v/>
      </c>
      <c r="G206" s="186" t="str">
        <f>IF('Dépenses sur frais réels'!G206="","",'Dépenses sur frais réels'!G206)</f>
        <v/>
      </c>
      <c r="H206" s="346" t="str">
        <f>IF('Dépenses sur frais réels'!H206="","",'Dépenses sur frais réels'!H206)</f>
        <v/>
      </c>
      <c r="I206" s="346" t="str">
        <f>IF('Dépenses sur frais réels'!I206="","",'Dépenses sur frais réels'!I206)</f>
        <v/>
      </c>
      <c r="J206" s="347" t="str">
        <f>IF('Dépenses sur frais réels'!J206="","",'Dépenses sur frais réels'!J206)</f>
        <v/>
      </c>
      <c r="K206" s="101"/>
      <c r="L206" s="283" t="str">
        <f t="shared" si="17"/>
        <v/>
      </c>
      <c r="M206" s="283" t="str">
        <f t="shared" si="18"/>
        <v/>
      </c>
      <c r="N206" s="101"/>
      <c r="O206" s="182"/>
      <c r="P206" s="355"/>
      <c r="Q206" s="138" t="str">
        <f t="shared" si="15"/>
        <v/>
      </c>
      <c r="R206" s="184" t="str">
        <f t="shared" si="19"/>
        <v/>
      </c>
      <c r="S206" s="414" t="str">
        <f>IF(AND(OR(K206="KO",N206&lt;&gt;""),OR(K206="",L206="",M206="")),Listes!$A$68,IF(AND(N206="",K206&lt;&gt;""),Listes!$A$69,IF(AND(J206&lt;N206,P206=""),Listes!$A$70,IF(AND(M206&lt;L206,P206=""),Listes!$A$71,IF(AND(N206&lt;J206,O206=""),Listes!$A$72,IF(AND(T206="",OR(K206&lt;&gt;"",L206&lt;&gt;"",M206&lt;&gt;"")),Listes!$A$73,""))))))</f>
        <v/>
      </c>
      <c r="T206" s="277"/>
      <c r="U206" s="317">
        <f t="shared" si="16"/>
        <v>0</v>
      </c>
    </row>
    <row r="207" spans="1:21" ht="20.100000000000001" customHeight="1" x14ac:dyDescent="0.25">
      <c r="A207" s="121">
        <v>201</v>
      </c>
      <c r="B207" s="186" t="str">
        <f>IF('Dépenses sur frais réels'!B207="","",'Dépenses sur frais réels'!B207)</f>
        <v/>
      </c>
      <c r="C207" s="186" t="str">
        <f>IF('Dépenses sur frais réels'!C207="","",'Dépenses sur frais réels'!C207)</f>
        <v/>
      </c>
      <c r="D207" s="186" t="str">
        <f>IF('Dépenses sur frais réels'!D207="","",'Dépenses sur frais réels'!D207)</f>
        <v/>
      </c>
      <c r="E207" s="186" t="str">
        <f>IF('Dépenses sur frais réels'!E207="","",'Dépenses sur frais réels'!E207)</f>
        <v/>
      </c>
      <c r="F207" s="186" t="str">
        <f>IF('Dépenses sur frais réels'!F207="","",'Dépenses sur frais réels'!F207)</f>
        <v/>
      </c>
      <c r="G207" s="186" t="str">
        <f>IF('Dépenses sur frais réels'!G207="","",'Dépenses sur frais réels'!G207)</f>
        <v/>
      </c>
      <c r="H207" s="346" t="str">
        <f>IF('Dépenses sur frais réels'!H207="","",'Dépenses sur frais réels'!H207)</f>
        <v/>
      </c>
      <c r="I207" s="346" t="str">
        <f>IF('Dépenses sur frais réels'!I207="","",'Dépenses sur frais réels'!I207)</f>
        <v/>
      </c>
      <c r="J207" s="347" t="str">
        <f>IF('Dépenses sur frais réels'!J207="","",'Dépenses sur frais réels'!J207)</f>
        <v/>
      </c>
      <c r="K207" s="101"/>
      <c r="L207" s="283" t="str">
        <f t="shared" si="17"/>
        <v/>
      </c>
      <c r="M207" s="283" t="str">
        <f t="shared" si="18"/>
        <v/>
      </c>
      <c r="N207" s="101"/>
      <c r="O207" s="182"/>
      <c r="P207" s="355"/>
      <c r="Q207" s="138" t="str">
        <f t="shared" si="15"/>
        <v/>
      </c>
      <c r="R207" s="184" t="str">
        <f t="shared" si="19"/>
        <v/>
      </c>
      <c r="S207" s="414" t="str">
        <f>IF(AND(OR(K207="KO",N207&lt;&gt;""),OR(K207="",L207="",M207="")),Listes!$A$68,IF(AND(N207="",K207&lt;&gt;""),Listes!$A$69,IF(AND(J207&lt;N207,P207=""),Listes!$A$70,IF(AND(M207&lt;L207,P207=""),Listes!$A$71,IF(AND(N207&lt;J207,O207=""),Listes!$A$72,IF(AND(T207="",OR(K207&lt;&gt;"",L207&lt;&gt;"",M207&lt;&gt;"")),Listes!$A$73,""))))))</f>
        <v/>
      </c>
      <c r="T207" s="277"/>
      <c r="U207" s="317">
        <f t="shared" si="16"/>
        <v>0</v>
      </c>
    </row>
    <row r="208" spans="1:21" ht="20.100000000000001" customHeight="1" x14ac:dyDescent="0.25">
      <c r="A208" s="121">
        <v>202</v>
      </c>
      <c r="B208" s="186" t="str">
        <f>IF('Dépenses sur frais réels'!B208="","",'Dépenses sur frais réels'!B208)</f>
        <v/>
      </c>
      <c r="C208" s="186" t="str">
        <f>IF('Dépenses sur frais réels'!C208="","",'Dépenses sur frais réels'!C208)</f>
        <v/>
      </c>
      <c r="D208" s="186" t="str">
        <f>IF('Dépenses sur frais réels'!D208="","",'Dépenses sur frais réels'!D208)</f>
        <v/>
      </c>
      <c r="E208" s="186" t="str">
        <f>IF('Dépenses sur frais réels'!E208="","",'Dépenses sur frais réels'!E208)</f>
        <v/>
      </c>
      <c r="F208" s="186" t="str">
        <f>IF('Dépenses sur frais réels'!F208="","",'Dépenses sur frais réels'!F208)</f>
        <v/>
      </c>
      <c r="G208" s="186" t="str">
        <f>IF('Dépenses sur frais réels'!G208="","",'Dépenses sur frais réels'!G208)</f>
        <v/>
      </c>
      <c r="H208" s="346" t="str">
        <f>IF('Dépenses sur frais réels'!H208="","",'Dépenses sur frais réels'!H208)</f>
        <v/>
      </c>
      <c r="I208" s="346" t="str">
        <f>IF('Dépenses sur frais réels'!I208="","",'Dépenses sur frais réels'!I208)</f>
        <v/>
      </c>
      <c r="J208" s="347" t="str">
        <f>IF('Dépenses sur frais réels'!J208="","",'Dépenses sur frais réels'!J208)</f>
        <v/>
      </c>
      <c r="K208" s="101"/>
      <c r="L208" s="283" t="str">
        <f t="shared" si="17"/>
        <v/>
      </c>
      <c r="M208" s="283" t="str">
        <f t="shared" si="18"/>
        <v/>
      </c>
      <c r="N208" s="101"/>
      <c r="O208" s="182"/>
      <c r="P208" s="355"/>
      <c r="Q208" s="138" t="str">
        <f t="shared" si="15"/>
        <v/>
      </c>
      <c r="R208" s="184" t="str">
        <f t="shared" si="19"/>
        <v/>
      </c>
      <c r="S208" s="414" t="str">
        <f>IF(AND(OR(K208="KO",N208&lt;&gt;""),OR(K208="",L208="",M208="")),Listes!$A$68,IF(AND(N208="",K208&lt;&gt;""),Listes!$A$69,IF(AND(J208&lt;N208,P208=""),Listes!$A$70,IF(AND(M208&lt;L208,P208=""),Listes!$A$71,IF(AND(N208&lt;J208,O208=""),Listes!$A$72,IF(AND(T208="",OR(K208&lt;&gt;"",L208&lt;&gt;"",M208&lt;&gt;"")),Listes!$A$73,""))))))</f>
        <v/>
      </c>
      <c r="T208" s="277"/>
      <c r="U208" s="317">
        <f t="shared" si="16"/>
        <v>0</v>
      </c>
    </row>
    <row r="209" spans="1:21" ht="20.100000000000001" customHeight="1" x14ac:dyDescent="0.25">
      <c r="A209" s="121">
        <v>203</v>
      </c>
      <c r="B209" s="186" t="str">
        <f>IF('Dépenses sur frais réels'!B209="","",'Dépenses sur frais réels'!B209)</f>
        <v/>
      </c>
      <c r="C209" s="186" t="str">
        <f>IF('Dépenses sur frais réels'!C209="","",'Dépenses sur frais réels'!C209)</f>
        <v/>
      </c>
      <c r="D209" s="186" t="str">
        <f>IF('Dépenses sur frais réels'!D209="","",'Dépenses sur frais réels'!D209)</f>
        <v/>
      </c>
      <c r="E209" s="186" t="str">
        <f>IF('Dépenses sur frais réels'!E209="","",'Dépenses sur frais réels'!E209)</f>
        <v/>
      </c>
      <c r="F209" s="186" t="str">
        <f>IF('Dépenses sur frais réels'!F209="","",'Dépenses sur frais réels'!F209)</f>
        <v/>
      </c>
      <c r="G209" s="186" t="str">
        <f>IF('Dépenses sur frais réels'!G209="","",'Dépenses sur frais réels'!G209)</f>
        <v/>
      </c>
      <c r="H209" s="346" t="str">
        <f>IF('Dépenses sur frais réels'!H209="","",'Dépenses sur frais réels'!H209)</f>
        <v/>
      </c>
      <c r="I209" s="346" t="str">
        <f>IF('Dépenses sur frais réels'!I209="","",'Dépenses sur frais réels'!I209)</f>
        <v/>
      </c>
      <c r="J209" s="347" t="str">
        <f>IF('Dépenses sur frais réels'!J209="","",'Dépenses sur frais réels'!J209)</f>
        <v/>
      </c>
      <c r="K209" s="101"/>
      <c r="L209" s="283" t="str">
        <f t="shared" si="17"/>
        <v/>
      </c>
      <c r="M209" s="283" t="str">
        <f t="shared" si="18"/>
        <v/>
      </c>
      <c r="N209" s="101"/>
      <c r="O209" s="182"/>
      <c r="P209" s="355"/>
      <c r="Q209" s="138" t="str">
        <f t="shared" si="15"/>
        <v/>
      </c>
      <c r="R209" s="184" t="str">
        <f t="shared" si="19"/>
        <v/>
      </c>
      <c r="S209" s="414" t="str">
        <f>IF(AND(OR(K209="KO",N209&lt;&gt;""),OR(K209="",L209="",M209="")),Listes!$A$68,IF(AND(N209="",K209&lt;&gt;""),Listes!$A$69,IF(AND(J209&lt;N209,P209=""),Listes!$A$70,IF(AND(M209&lt;L209,P209=""),Listes!$A$71,IF(AND(N209&lt;J209,O209=""),Listes!$A$72,IF(AND(T209="",OR(K209&lt;&gt;"",L209&lt;&gt;"",M209&lt;&gt;"")),Listes!$A$73,""))))))</f>
        <v/>
      </c>
      <c r="T209" s="277"/>
      <c r="U209" s="317">
        <f t="shared" si="16"/>
        <v>0</v>
      </c>
    </row>
    <row r="210" spans="1:21" ht="20.100000000000001" customHeight="1" x14ac:dyDescent="0.25">
      <c r="A210" s="121">
        <v>204</v>
      </c>
      <c r="B210" s="186" t="str">
        <f>IF('Dépenses sur frais réels'!B210="","",'Dépenses sur frais réels'!B210)</f>
        <v/>
      </c>
      <c r="C210" s="186" t="str">
        <f>IF('Dépenses sur frais réels'!C210="","",'Dépenses sur frais réels'!C210)</f>
        <v/>
      </c>
      <c r="D210" s="186" t="str">
        <f>IF('Dépenses sur frais réels'!D210="","",'Dépenses sur frais réels'!D210)</f>
        <v/>
      </c>
      <c r="E210" s="186" t="str">
        <f>IF('Dépenses sur frais réels'!E210="","",'Dépenses sur frais réels'!E210)</f>
        <v/>
      </c>
      <c r="F210" s="186" t="str">
        <f>IF('Dépenses sur frais réels'!F210="","",'Dépenses sur frais réels'!F210)</f>
        <v/>
      </c>
      <c r="G210" s="186" t="str">
        <f>IF('Dépenses sur frais réels'!G210="","",'Dépenses sur frais réels'!G210)</f>
        <v/>
      </c>
      <c r="H210" s="346" t="str">
        <f>IF('Dépenses sur frais réels'!H210="","",'Dépenses sur frais réels'!H210)</f>
        <v/>
      </c>
      <c r="I210" s="346" t="str">
        <f>IF('Dépenses sur frais réels'!I210="","",'Dépenses sur frais réels'!I210)</f>
        <v/>
      </c>
      <c r="J210" s="347" t="str">
        <f>IF('Dépenses sur frais réels'!J210="","",'Dépenses sur frais réels'!J210)</f>
        <v/>
      </c>
      <c r="K210" s="101"/>
      <c r="L210" s="283" t="str">
        <f t="shared" si="17"/>
        <v/>
      </c>
      <c r="M210" s="283" t="str">
        <f t="shared" si="18"/>
        <v/>
      </c>
      <c r="N210" s="101"/>
      <c r="O210" s="182"/>
      <c r="P210" s="355"/>
      <c r="Q210" s="138" t="str">
        <f t="shared" si="15"/>
        <v/>
      </c>
      <c r="R210" s="184" t="str">
        <f t="shared" si="19"/>
        <v/>
      </c>
      <c r="S210" s="414" t="str">
        <f>IF(AND(OR(K210="KO",N210&lt;&gt;""),OR(K210="",L210="",M210="")),Listes!$A$68,IF(AND(N210="",K210&lt;&gt;""),Listes!$A$69,IF(AND(J210&lt;N210,P210=""),Listes!$A$70,IF(AND(M210&lt;L210,P210=""),Listes!$A$71,IF(AND(N210&lt;J210,O210=""),Listes!$A$72,IF(AND(T210="",OR(K210&lt;&gt;"",L210&lt;&gt;"",M210&lt;&gt;"")),Listes!$A$73,""))))))</f>
        <v/>
      </c>
      <c r="T210" s="277"/>
      <c r="U210" s="317">
        <f t="shared" si="16"/>
        <v>0</v>
      </c>
    </row>
    <row r="211" spans="1:21" ht="20.100000000000001" customHeight="1" x14ac:dyDescent="0.25">
      <c r="A211" s="121">
        <v>205</v>
      </c>
      <c r="B211" s="186" t="str">
        <f>IF('Dépenses sur frais réels'!B211="","",'Dépenses sur frais réels'!B211)</f>
        <v/>
      </c>
      <c r="C211" s="186" t="str">
        <f>IF('Dépenses sur frais réels'!C211="","",'Dépenses sur frais réels'!C211)</f>
        <v/>
      </c>
      <c r="D211" s="186" t="str">
        <f>IF('Dépenses sur frais réels'!D211="","",'Dépenses sur frais réels'!D211)</f>
        <v/>
      </c>
      <c r="E211" s="186" t="str">
        <f>IF('Dépenses sur frais réels'!E211="","",'Dépenses sur frais réels'!E211)</f>
        <v/>
      </c>
      <c r="F211" s="186" t="str">
        <f>IF('Dépenses sur frais réels'!F211="","",'Dépenses sur frais réels'!F211)</f>
        <v/>
      </c>
      <c r="G211" s="186" t="str">
        <f>IF('Dépenses sur frais réels'!G211="","",'Dépenses sur frais réels'!G211)</f>
        <v/>
      </c>
      <c r="H211" s="346" t="str">
        <f>IF('Dépenses sur frais réels'!H211="","",'Dépenses sur frais réels'!H211)</f>
        <v/>
      </c>
      <c r="I211" s="346" t="str">
        <f>IF('Dépenses sur frais réels'!I211="","",'Dépenses sur frais réels'!I211)</f>
        <v/>
      </c>
      <c r="J211" s="347" t="str">
        <f>IF('Dépenses sur frais réels'!J211="","",'Dépenses sur frais réels'!J211)</f>
        <v/>
      </c>
      <c r="K211" s="101"/>
      <c r="L211" s="283" t="str">
        <f t="shared" si="17"/>
        <v/>
      </c>
      <c r="M211" s="283" t="str">
        <f t="shared" si="18"/>
        <v/>
      </c>
      <c r="N211" s="101"/>
      <c r="O211" s="182"/>
      <c r="P211" s="355"/>
      <c r="Q211" s="138" t="str">
        <f t="shared" si="15"/>
        <v/>
      </c>
      <c r="R211" s="184" t="str">
        <f t="shared" si="19"/>
        <v/>
      </c>
      <c r="S211" s="414" t="str">
        <f>IF(AND(OR(K211="KO",N211&lt;&gt;""),OR(K211="",L211="",M211="")),Listes!$A$68,IF(AND(N211="",K211&lt;&gt;""),Listes!$A$69,IF(AND(J211&lt;N211,P211=""),Listes!$A$70,IF(AND(M211&lt;L211,P211=""),Listes!$A$71,IF(AND(N211&lt;J211,O211=""),Listes!$A$72,IF(AND(T211="",OR(K211&lt;&gt;"",L211&lt;&gt;"",M211&lt;&gt;"")),Listes!$A$73,""))))))</f>
        <v/>
      </c>
      <c r="T211" s="277"/>
      <c r="U211" s="317">
        <f t="shared" si="16"/>
        <v>0</v>
      </c>
    </row>
    <row r="212" spans="1:21" ht="20.100000000000001" customHeight="1" x14ac:dyDescent="0.25">
      <c r="A212" s="121">
        <v>206</v>
      </c>
      <c r="B212" s="186" t="str">
        <f>IF('Dépenses sur frais réels'!B212="","",'Dépenses sur frais réels'!B212)</f>
        <v/>
      </c>
      <c r="C212" s="186" t="str">
        <f>IF('Dépenses sur frais réels'!C212="","",'Dépenses sur frais réels'!C212)</f>
        <v/>
      </c>
      <c r="D212" s="186" t="str">
        <f>IF('Dépenses sur frais réels'!D212="","",'Dépenses sur frais réels'!D212)</f>
        <v/>
      </c>
      <c r="E212" s="186" t="str">
        <f>IF('Dépenses sur frais réels'!E212="","",'Dépenses sur frais réels'!E212)</f>
        <v/>
      </c>
      <c r="F212" s="186" t="str">
        <f>IF('Dépenses sur frais réels'!F212="","",'Dépenses sur frais réels'!F212)</f>
        <v/>
      </c>
      <c r="G212" s="186" t="str">
        <f>IF('Dépenses sur frais réels'!G212="","",'Dépenses sur frais réels'!G212)</f>
        <v/>
      </c>
      <c r="H212" s="346" t="str">
        <f>IF('Dépenses sur frais réels'!H212="","",'Dépenses sur frais réels'!H212)</f>
        <v/>
      </c>
      <c r="I212" s="346" t="str">
        <f>IF('Dépenses sur frais réels'!I212="","",'Dépenses sur frais réels'!I212)</f>
        <v/>
      </c>
      <c r="J212" s="347" t="str">
        <f>IF('Dépenses sur frais réels'!J212="","",'Dépenses sur frais réels'!J212)</f>
        <v/>
      </c>
      <c r="K212" s="101"/>
      <c r="L212" s="283" t="str">
        <f t="shared" si="17"/>
        <v/>
      </c>
      <c r="M212" s="283" t="str">
        <f t="shared" si="18"/>
        <v/>
      </c>
      <c r="N212" s="101"/>
      <c r="O212" s="182"/>
      <c r="P212" s="355"/>
      <c r="Q212" s="138" t="str">
        <f t="shared" si="15"/>
        <v/>
      </c>
      <c r="R212" s="184" t="str">
        <f t="shared" si="19"/>
        <v/>
      </c>
      <c r="S212" s="414" t="str">
        <f>IF(AND(OR(K212="KO",N212&lt;&gt;""),OR(K212="",L212="",M212="")),Listes!$A$68,IF(AND(N212="",K212&lt;&gt;""),Listes!$A$69,IF(AND(J212&lt;N212,P212=""),Listes!$A$70,IF(AND(M212&lt;L212,P212=""),Listes!$A$71,IF(AND(N212&lt;J212,O212=""),Listes!$A$72,IF(AND(T212="",OR(K212&lt;&gt;"",L212&lt;&gt;"",M212&lt;&gt;"")),Listes!$A$73,""))))))</f>
        <v/>
      </c>
      <c r="T212" s="277"/>
      <c r="U212" s="317">
        <f t="shared" si="16"/>
        <v>0</v>
      </c>
    </row>
    <row r="213" spans="1:21" ht="20.100000000000001" customHeight="1" x14ac:dyDescent="0.25">
      <c r="A213" s="121">
        <v>207</v>
      </c>
      <c r="B213" s="186" t="str">
        <f>IF('Dépenses sur frais réels'!B213="","",'Dépenses sur frais réels'!B213)</f>
        <v/>
      </c>
      <c r="C213" s="186" t="str">
        <f>IF('Dépenses sur frais réels'!C213="","",'Dépenses sur frais réels'!C213)</f>
        <v/>
      </c>
      <c r="D213" s="186" t="str">
        <f>IF('Dépenses sur frais réels'!D213="","",'Dépenses sur frais réels'!D213)</f>
        <v/>
      </c>
      <c r="E213" s="186" t="str">
        <f>IF('Dépenses sur frais réels'!E213="","",'Dépenses sur frais réels'!E213)</f>
        <v/>
      </c>
      <c r="F213" s="186" t="str">
        <f>IF('Dépenses sur frais réels'!F213="","",'Dépenses sur frais réels'!F213)</f>
        <v/>
      </c>
      <c r="G213" s="186" t="str">
        <f>IF('Dépenses sur frais réels'!G213="","",'Dépenses sur frais réels'!G213)</f>
        <v/>
      </c>
      <c r="H213" s="346" t="str">
        <f>IF('Dépenses sur frais réels'!H213="","",'Dépenses sur frais réels'!H213)</f>
        <v/>
      </c>
      <c r="I213" s="346" t="str">
        <f>IF('Dépenses sur frais réels'!I213="","",'Dépenses sur frais réels'!I213)</f>
        <v/>
      </c>
      <c r="J213" s="347" t="str">
        <f>IF('Dépenses sur frais réels'!J213="","",'Dépenses sur frais réels'!J213)</f>
        <v/>
      </c>
      <c r="K213" s="101"/>
      <c r="L213" s="283" t="str">
        <f t="shared" si="17"/>
        <v/>
      </c>
      <c r="M213" s="283" t="str">
        <f t="shared" si="18"/>
        <v/>
      </c>
      <c r="N213" s="101"/>
      <c r="O213" s="182"/>
      <c r="P213" s="355"/>
      <c r="Q213" s="138" t="str">
        <f t="shared" si="15"/>
        <v/>
      </c>
      <c r="R213" s="184" t="str">
        <f t="shared" si="19"/>
        <v/>
      </c>
      <c r="S213" s="414" t="str">
        <f>IF(AND(OR(K213="KO",N213&lt;&gt;""),OR(K213="",L213="",M213="")),Listes!$A$68,IF(AND(N213="",K213&lt;&gt;""),Listes!$A$69,IF(AND(J213&lt;N213,P213=""),Listes!$A$70,IF(AND(M213&lt;L213,P213=""),Listes!$A$71,IF(AND(N213&lt;J213,O213=""),Listes!$A$72,IF(AND(T213="",OR(K213&lt;&gt;"",L213&lt;&gt;"",M213&lt;&gt;"")),Listes!$A$73,""))))))</f>
        <v/>
      </c>
      <c r="T213" s="277"/>
      <c r="U213" s="317">
        <f t="shared" si="16"/>
        <v>0</v>
      </c>
    </row>
    <row r="214" spans="1:21" ht="20.100000000000001" customHeight="1" x14ac:dyDescent="0.25">
      <c r="A214" s="121">
        <v>208</v>
      </c>
      <c r="B214" s="186" t="str">
        <f>IF('Dépenses sur frais réels'!B214="","",'Dépenses sur frais réels'!B214)</f>
        <v/>
      </c>
      <c r="C214" s="186" t="str">
        <f>IF('Dépenses sur frais réels'!C214="","",'Dépenses sur frais réels'!C214)</f>
        <v/>
      </c>
      <c r="D214" s="186" t="str">
        <f>IF('Dépenses sur frais réels'!D214="","",'Dépenses sur frais réels'!D214)</f>
        <v/>
      </c>
      <c r="E214" s="186" t="str">
        <f>IF('Dépenses sur frais réels'!E214="","",'Dépenses sur frais réels'!E214)</f>
        <v/>
      </c>
      <c r="F214" s="186" t="str">
        <f>IF('Dépenses sur frais réels'!F214="","",'Dépenses sur frais réels'!F214)</f>
        <v/>
      </c>
      <c r="G214" s="186" t="str">
        <f>IF('Dépenses sur frais réels'!G214="","",'Dépenses sur frais réels'!G214)</f>
        <v/>
      </c>
      <c r="H214" s="346" t="str">
        <f>IF('Dépenses sur frais réels'!H214="","",'Dépenses sur frais réels'!H214)</f>
        <v/>
      </c>
      <c r="I214" s="346" t="str">
        <f>IF('Dépenses sur frais réels'!I214="","",'Dépenses sur frais réels'!I214)</f>
        <v/>
      </c>
      <c r="J214" s="347" t="str">
        <f>IF('Dépenses sur frais réels'!J214="","",'Dépenses sur frais réels'!J214)</f>
        <v/>
      </c>
      <c r="K214" s="101"/>
      <c r="L214" s="283" t="str">
        <f t="shared" si="17"/>
        <v/>
      </c>
      <c r="M214" s="283" t="str">
        <f t="shared" si="18"/>
        <v/>
      </c>
      <c r="N214" s="101"/>
      <c r="O214" s="182"/>
      <c r="P214" s="355"/>
      <c r="Q214" s="138" t="str">
        <f t="shared" si="15"/>
        <v/>
      </c>
      <c r="R214" s="184" t="str">
        <f t="shared" si="19"/>
        <v/>
      </c>
      <c r="S214" s="414" t="str">
        <f>IF(AND(OR(K214="KO",N214&lt;&gt;""),OR(K214="",L214="",M214="")),Listes!$A$68,IF(AND(N214="",K214&lt;&gt;""),Listes!$A$69,IF(AND(J214&lt;N214,P214=""),Listes!$A$70,IF(AND(M214&lt;L214,P214=""),Listes!$A$71,IF(AND(N214&lt;J214,O214=""),Listes!$A$72,IF(AND(T214="",OR(K214&lt;&gt;"",L214&lt;&gt;"",M214&lt;&gt;"")),Listes!$A$73,""))))))</f>
        <v/>
      </c>
      <c r="T214" s="277"/>
      <c r="U214" s="317">
        <f t="shared" si="16"/>
        <v>0</v>
      </c>
    </row>
    <row r="215" spans="1:21" ht="20.100000000000001" customHeight="1" x14ac:dyDescent="0.25">
      <c r="A215" s="121">
        <v>209</v>
      </c>
      <c r="B215" s="186" t="str">
        <f>IF('Dépenses sur frais réels'!B215="","",'Dépenses sur frais réels'!B215)</f>
        <v/>
      </c>
      <c r="C215" s="186" t="str">
        <f>IF('Dépenses sur frais réels'!C215="","",'Dépenses sur frais réels'!C215)</f>
        <v/>
      </c>
      <c r="D215" s="186" t="str">
        <f>IF('Dépenses sur frais réels'!D215="","",'Dépenses sur frais réels'!D215)</f>
        <v/>
      </c>
      <c r="E215" s="186" t="str">
        <f>IF('Dépenses sur frais réels'!E215="","",'Dépenses sur frais réels'!E215)</f>
        <v/>
      </c>
      <c r="F215" s="186" t="str">
        <f>IF('Dépenses sur frais réels'!F215="","",'Dépenses sur frais réels'!F215)</f>
        <v/>
      </c>
      <c r="G215" s="186" t="str">
        <f>IF('Dépenses sur frais réels'!G215="","",'Dépenses sur frais réels'!G215)</f>
        <v/>
      </c>
      <c r="H215" s="346" t="str">
        <f>IF('Dépenses sur frais réels'!H215="","",'Dépenses sur frais réels'!H215)</f>
        <v/>
      </c>
      <c r="I215" s="346" t="str">
        <f>IF('Dépenses sur frais réels'!I215="","",'Dépenses sur frais réels'!I215)</f>
        <v/>
      </c>
      <c r="J215" s="347" t="str">
        <f>IF('Dépenses sur frais réels'!J215="","",'Dépenses sur frais réels'!J215)</f>
        <v/>
      </c>
      <c r="K215" s="101"/>
      <c r="L215" s="283" t="str">
        <f t="shared" si="17"/>
        <v/>
      </c>
      <c r="M215" s="283" t="str">
        <f t="shared" si="18"/>
        <v/>
      </c>
      <c r="N215" s="101"/>
      <c r="O215" s="182"/>
      <c r="P215" s="355"/>
      <c r="Q215" s="138" t="str">
        <f t="shared" si="15"/>
        <v/>
      </c>
      <c r="R215" s="184" t="str">
        <f t="shared" si="19"/>
        <v/>
      </c>
      <c r="S215" s="414" t="str">
        <f>IF(AND(OR(K215="KO",N215&lt;&gt;""),OR(K215="",L215="",M215="")),Listes!$A$68,IF(AND(N215="",K215&lt;&gt;""),Listes!$A$69,IF(AND(J215&lt;N215,P215=""),Listes!$A$70,IF(AND(M215&lt;L215,P215=""),Listes!$A$71,IF(AND(N215&lt;J215,O215=""),Listes!$A$72,IF(AND(T215="",OR(K215&lt;&gt;"",L215&lt;&gt;"",M215&lt;&gt;"")),Listes!$A$73,""))))))</f>
        <v/>
      </c>
      <c r="T215" s="277"/>
      <c r="U215" s="317">
        <f t="shared" si="16"/>
        <v>0</v>
      </c>
    </row>
    <row r="216" spans="1:21" ht="20.100000000000001" customHeight="1" x14ac:dyDescent="0.25">
      <c r="A216" s="121">
        <v>210</v>
      </c>
      <c r="B216" s="186" t="str">
        <f>IF('Dépenses sur frais réels'!B216="","",'Dépenses sur frais réels'!B216)</f>
        <v/>
      </c>
      <c r="C216" s="186" t="str">
        <f>IF('Dépenses sur frais réels'!C216="","",'Dépenses sur frais réels'!C216)</f>
        <v/>
      </c>
      <c r="D216" s="186" t="str">
        <f>IF('Dépenses sur frais réels'!D216="","",'Dépenses sur frais réels'!D216)</f>
        <v/>
      </c>
      <c r="E216" s="186" t="str">
        <f>IF('Dépenses sur frais réels'!E216="","",'Dépenses sur frais réels'!E216)</f>
        <v/>
      </c>
      <c r="F216" s="186" t="str">
        <f>IF('Dépenses sur frais réels'!F216="","",'Dépenses sur frais réels'!F216)</f>
        <v/>
      </c>
      <c r="G216" s="186" t="str">
        <f>IF('Dépenses sur frais réels'!G216="","",'Dépenses sur frais réels'!G216)</f>
        <v/>
      </c>
      <c r="H216" s="346" t="str">
        <f>IF('Dépenses sur frais réels'!H216="","",'Dépenses sur frais réels'!H216)</f>
        <v/>
      </c>
      <c r="I216" s="346" t="str">
        <f>IF('Dépenses sur frais réels'!I216="","",'Dépenses sur frais réels'!I216)</f>
        <v/>
      </c>
      <c r="J216" s="347" t="str">
        <f>IF('Dépenses sur frais réels'!J216="","",'Dépenses sur frais réels'!J216)</f>
        <v/>
      </c>
      <c r="K216" s="101"/>
      <c r="L216" s="283" t="str">
        <f t="shared" si="17"/>
        <v/>
      </c>
      <c r="M216" s="283" t="str">
        <f t="shared" si="18"/>
        <v/>
      </c>
      <c r="N216" s="101"/>
      <c r="O216" s="182"/>
      <c r="P216" s="355"/>
      <c r="Q216" s="138" t="str">
        <f t="shared" si="15"/>
        <v/>
      </c>
      <c r="R216" s="184" t="str">
        <f t="shared" si="19"/>
        <v/>
      </c>
      <c r="S216" s="414" t="str">
        <f>IF(AND(OR(K216="KO",N216&lt;&gt;""),OR(K216="",L216="",M216="")),Listes!$A$68,IF(AND(N216="",K216&lt;&gt;""),Listes!$A$69,IF(AND(J216&lt;N216,P216=""),Listes!$A$70,IF(AND(M216&lt;L216,P216=""),Listes!$A$71,IF(AND(N216&lt;J216,O216=""),Listes!$A$72,IF(AND(T216="",OR(K216&lt;&gt;"",L216&lt;&gt;"",M216&lt;&gt;"")),Listes!$A$73,""))))))</f>
        <v/>
      </c>
      <c r="T216" s="277"/>
      <c r="U216" s="317">
        <f t="shared" si="16"/>
        <v>0</v>
      </c>
    </row>
    <row r="217" spans="1:21" ht="20.100000000000001" customHeight="1" x14ac:dyDescent="0.25">
      <c r="A217" s="121">
        <v>211</v>
      </c>
      <c r="B217" s="186" t="str">
        <f>IF('Dépenses sur frais réels'!B217="","",'Dépenses sur frais réels'!B217)</f>
        <v/>
      </c>
      <c r="C217" s="186" t="str">
        <f>IF('Dépenses sur frais réels'!C217="","",'Dépenses sur frais réels'!C217)</f>
        <v/>
      </c>
      <c r="D217" s="186" t="str">
        <f>IF('Dépenses sur frais réels'!D217="","",'Dépenses sur frais réels'!D217)</f>
        <v/>
      </c>
      <c r="E217" s="186" t="str">
        <f>IF('Dépenses sur frais réels'!E217="","",'Dépenses sur frais réels'!E217)</f>
        <v/>
      </c>
      <c r="F217" s="186" t="str">
        <f>IF('Dépenses sur frais réels'!F217="","",'Dépenses sur frais réels'!F217)</f>
        <v/>
      </c>
      <c r="G217" s="186" t="str">
        <f>IF('Dépenses sur frais réels'!G217="","",'Dépenses sur frais réels'!G217)</f>
        <v/>
      </c>
      <c r="H217" s="346" t="str">
        <f>IF('Dépenses sur frais réels'!H217="","",'Dépenses sur frais réels'!H217)</f>
        <v/>
      </c>
      <c r="I217" s="346" t="str">
        <f>IF('Dépenses sur frais réels'!I217="","",'Dépenses sur frais réels'!I217)</f>
        <v/>
      </c>
      <c r="J217" s="347" t="str">
        <f>IF('Dépenses sur frais réels'!J217="","",'Dépenses sur frais réels'!J217)</f>
        <v/>
      </c>
      <c r="K217" s="101"/>
      <c r="L217" s="283" t="str">
        <f t="shared" si="17"/>
        <v/>
      </c>
      <c r="M217" s="283" t="str">
        <f t="shared" si="18"/>
        <v/>
      </c>
      <c r="N217" s="101"/>
      <c r="O217" s="182"/>
      <c r="P217" s="355"/>
      <c r="Q217" s="138" t="str">
        <f t="shared" si="15"/>
        <v/>
      </c>
      <c r="R217" s="184" t="str">
        <f t="shared" si="19"/>
        <v/>
      </c>
      <c r="S217" s="414" t="str">
        <f>IF(AND(OR(K217="KO",N217&lt;&gt;""),OR(K217="",L217="",M217="")),Listes!$A$68,IF(AND(N217="",K217&lt;&gt;""),Listes!$A$69,IF(AND(J217&lt;N217,P217=""),Listes!$A$70,IF(AND(M217&lt;L217,P217=""),Listes!$A$71,IF(AND(N217&lt;J217,O217=""),Listes!$A$72,IF(AND(T217="",OR(K217&lt;&gt;"",L217&lt;&gt;"",M217&lt;&gt;"")),Listes!$A$73,""))))))</f>
        <v/>
      </c>
      <c r="T217" s="277"/>
      <c r="U217" s="317">
        <f t="shared" si="16"/>
        <v>0</v>
      </c>
    </row>
    <row r="218" spans="1:21" ht="20.100000000000001" customHeight="1" x14ac:dyDescent="0.25">
      <c r="A218" s="121">
        <v>212</v>
      </c>
      <c r="B218" s="186" t="str">
        <f>IF('Dépenses sur frais réels'!B218="","",'Dépenses sur frais réels'!B218)</f>
        <v/>
      </c>
      <c r="C218" s="186" t="str">
        <f>IF('Dépenses sur frais réels'!C218="","",'Dépenses sur frais réels'!C218)</f>
        <v/>
      </c>
      <c r="D218" s="186" t="str">
        <f>IF('Dépenses sur frais réels'!D218="","",'Dépenses sur frais réels'!D218)</f>
        <v/>
      </c>
      <c r="E218" s="186" t="str">
        <f>IF('Dépenses sur frais réels'!E218="","",'Dépenses sur frais réels'!E218)</f>
        <v/>
      </c>
      <c r="F218" s="186" t="str">
        <f>IF('Dépenses sur frais réels'!F218="","",'Dépenses sur frais réels'!F218)</f>
        <v/>
      </c>
      <c r="G218" s="186" t="str">
        <f>IF('Dépenses sur frais réels'!G218="","",'Dépenses sur frais réels'!G218)</f>
        <v/>
      </c>
      <c r="H218" s="346" t="str">
        <f>IF('Dépenses sur frais réels'!H218="","",'Dépenses sur frais réels'!H218)</f>
        <v/>
      </c>
      <c r="I218" s="346" t="str">
        <f>IF('Dépenses sur frais réels'!I218="","",'Dépenses sur frais réels'!I218)</f>
        <v/>
      </c>
      <c r="J218" s="347" t="str">
        <f>IF('Dépenses sur frais réels'!J218="","",'Dépenses sur frais réels'!J218)</f>
        <v/>
      </c>
      <c r="K218" s="101"/>
      <c r="L218" s="283" t="str">
        <f t="shared" si="17"/>
        <v/>
      </c>
      <c r="M218" s="283" t="str">
        <f t="shared" si="18"/>
        <v/>
      </c>
      <c r="N218" s="101"/>
      <c r="O218" s="182"/>
      <c r="P218" s="355"/>
      <c r="Q218" s="138" t="str">
        <f t="shared" si="15"/>
        <v/>
      </c>
      <c r="R218" s="184" t="str">
        <f t="shared" si="19"/>
        <v/>
      </c>
      <c r="S218" s="414" t="str">
        <f>IF(AND(OR(K218="KO",N218&lt;&gt;""),OR(K218="",L218="",M218="")),Listes!$A$68,IF(AND(N218="",K218&lt;&gt;""),Listes!$A$69,IF(AND(J218&lt;N218,P218=""),Listes!$A$70,IF(AND(M218&lt;L218,P218=""),Listes!$A$71,IF(AND(N218&lt;J218,O218=""),Listes!$A$72,IF(AND(T218="",OR(K218&lt;&gt;"",L218&lt;&gt;"",M218&lt;&gt;"")),Listes!$A$73,""))))))</f>
        <v/>
      </c>
      <c r="T218" s="277"/>
      <c r="U218" s="317">
        <f t="shared" si="16"/>
        <v>0</v>
      </c>
    </row>
    <row r="219" spans="1:21" ht="20.100000000000001" customHeight="1" x14ac:dyDescent="0.25">
      <c r="A219" s="121">
        <v>213</v>
      </c>
      <c r="B219" s="186" t="str">
        <f>IF('Dépenses sur frais réels'!B219="","",'Dépenses sur frais réels'!B219)</f>
        <v/>
      </c>
      <c r="C219" s="186" t="str">
        <f>IF('Dépenses sur frais réels'!C219="","",'Dépenses sur frais réels'!C219)</f>
        <v/>
      </c>
      <c r="D219" s="186" t="str">
        <f>IF('Dépenses sur frais réels'!D219="","",'Dépenses sur frais réels'!D219)</f>
        <v/>
      </c>
      <c r="E219" s="186" t="str">
        <f>IF('Dépenses sur frais réels'!E219="","",'Dépenses sur frais réels'!E219)</f>
        <v/>
      </c>
      <c r="F219" s="186" t="str">
        <f>IF('Dépenses sur frais réels'!F219="","",'Dépenses sur frais réels'!F219)</f>
        <v/>
      </c>
      <c r="G219" s="186" t="str">
        <f>IF('Dépenses sur frais réels'!G219="","",'Dépenses sur frais réels'!G219)</f>
        <v/>
      </c>
      <c r="H219" s="346" t="str">
        <f>IF('Dépenses sur frais réels'!H219="","",'Dépenses sur frais réels'!H219)</f>
        <v/>
      </c>
      <c r="I219" s="346" t="str">
        <f>IF('Dépenses sur frais réels'!I219="","",'Dépenses sur frais réels'!I219)</f>
        <v/>
      </c>
      <c r="J219" s="347" t="str">
        <f>IF('Dépenses sur frais réels'!J219="","",'Dépenses sur frais réels'!J219)</f>
        <v/>
      </c>
      <c r="K219" s="101"/>
      <c r="L219" s="283" t="str">
        <f t="shared" si="17"/>
        <v/>
      </c>
      <c r="M219" s="283" t="str">
        <f t="shared" si="18"/>
        <v/>
      </c>
      <c r="N219" s="101"/>
      <c r="O219" s="182"/>
      <c r="P219" s="355"/>
      <c r="Q219" s="138" t="str">
        <f t="shared" si="15"/>
        <v/>
      </c>
      <c r="R219" s="184" t="str">
        <f t="shared" si="19"/>
        <v/>
      </c>
      <c r="S219" s="414" t="str">
        <f>IF(AND(OR(K219="KO",N219&lt;&gt;""),OR(K219="",L219="",M219="")),Listes!$A$68,IF(AND(N219="",K219&lt;&gt;""),Listes!$A$69,IF(AND(J219&lt;N219,P219=""),Listes!$A$70,IF(AND(M219&lt;L219,P219=""),Listes!$A$71,IF(AND(N219&lt;J219,O219=""),Listes!$A$72,IF(AND(T219="",OR(K219&lt;&gt;"",L219&lt;&gt;"",M219&lt;&gt;"")),Listes!$A$73,""))))))</f>
        <v/>
      </c>
      <c r="T219" s="277"/>
      <c r="U219" s="317">
        <f t="shared" si="16"/>
        <v>0</v>
      </c>
    </row>
    <row r="220" spans="1:21" ht="20.100000000000001" customHeight="1" x14ac:dyDescent="0.25">
      <c r="A220" s="121">
        <v>214</v>
      </c>
      <c r="B220" s="186" t="str">
        <f>IF('Dépenses sur frais réels'!B220="","",'Dépenses sur frais réels'!B220)</f>
        <v/>
      </c>
      <c r="C220" s="186" t="str">
        <f>IF('Dépenses sur frais réels'!C220="","",'Dépenses sur frais réels'!C220)</f>
        <v/>
      </c>
      <c r="D220" s="186" t="str">
        <f>IF('Dépenses sur frais réels'!D220="","",'Dépenses sur frais réels'!D220)</f>
        <v/>
      </c>
      <c r="E220" s="186" t="str">
        <f>IF('Dépenses sur frais réels'!E220="","",'Dépenses sur frais réels'!E220)</f>
        <v/>
      </c>
      <c r="F220" s="186" t="str">
        <f>IF('Dépenses sur frais réels'!F220="","",'Dépenses sur frais réels'!F220)</f>
        <v/>
      </c>
      <c r="G220" s="186" t="str">
        <f>IF('Dépenses sur frais réels'!G220="","",'Dépenses sur frais réels'!G220)</f>
        <v/>
      </c>
      <c r="H220" s="346" t="str">
        <f>IF('Dépenses sur frais réels'!H220="","",'Dépenses sur frais réels'!H220)</f>
        <v/>
      </c>
      <c r="I220" s="346" t="str">
        <f>IF('Dépenses sur frais réels'!I220="","",'Dépenses sur frais réels'!I220)</f>
        <v/>
      </c>
      <c r="J220" s="347" t="str">
        <f>IF('Dépenses sur frais réels'!J220="","",'Dépenses sur frais réels'!J220)</f>
        <v/>
      </c>
      <c r="K220" s="101"/>
      <c r="L220" s="283" t="str">
        <f t="shared" si="17"/>
        <v/>
      </c>
      <c r="M220" s="283" t="str">
        <f t="shared" si="18"/>
        <v/>
      </c>
      <c r="N220" s="101"/>
      <c r="O220" s="182"/>
      <c r="P220" s="355"/>
      <c r="Q220" s="138" t="str">
        <f t="shared" si="15"/>
        <v/>
      </c>
      <c r="R220" s="184" t="str">
        <f t="shared" si="19"/>
        <v/>
      </c>
      <c r="S220" s="414" t="str">
        <f>IF(AND(OR(K220="KO",N220&lt;&gt;""),OR(K220="",L220="",M220="")),Listes!$A$68,IF(AND(N220="",K220&lt;&gt;""),Listes!$A$69,IF(AND(J220&lt;N220,P220=""),Listes!$A$70,IF(AND(M220&lt;L220,P220=""),Listes!$A$71,IF(AND(N220&lt;J220,O220=""),Listes!$A$72,IF(AND(T220="",OR(K220&lt;&gt;"",L220&lt;&gt;"",M220&lt;&gt;"")),Listes!$A$73,""))))))</f>
        <v/>
      </c>
      <c r="T220" s="277"/>
      <c r="U220" s="317">
        <f t="shared" si="16"/>
        <v>0</v>
      </c>
    </row>
    <row r="221" spans="1:21" ht="20.100000000000001" customHeight="1" x14ac:dyDescent="0.25">
      <c r="A221" s="121">
        <v>215</v>
      </c>
      <c r="B221" s="186" t="str">
        <f>IF('Dépenses sur frais réels'!B221="","",'Dépenses sur frais réels'!B221)</f>
        <v/>
      </c>
      <c r="C221" s="186" t="str">
        <f>IF('Dépenses sur frais réels'!C221="","",'Dépenses sur frais réels'!C221)</f>
        <v/>
      </c>
      <c r="D221" s="186" t="str">
        <f>IF('Dépenses sur frais réels'!D221="","",'Dépenses sur frais réels'!D221)</f>
        <v/>
      </c>
      <c r="E221" s="186" t="str">
        <f>IF('Dépenses sur frais réels'!E221="","",'Dépenses sur frais réels'!E221)</f>
        <v/>
      </c>
      <c r="F221" s="186" t="str">
        <f>IF('Dépenses sur frais réels'!F221="","",'Dépenses sur frais réels'!F221)</f>
        <v/>
      </c>
      <c r="G221" s="186" t="str">
        <f>IF('Dépenses sur frais réels'!G221="","",'Dépenses sur frais réels'!G221)</f>
        <v/>
      </c>
      <c r="H221" s="346" t="str">
        <f>IF('Dépenses sur frais réels'!H221="","",'Dépenses sur frais réels'!H221)</f>
        <v/>
      </c>
      <c r="I221" s="346" t="str">
        <f>IF('Dépenses sur frais réels'!I221="","",'Dépenses sur frais réels'!I221)</f>
        <v/>
      </c>
      <c r="J221" s="347" t="str">
        <f>IF('Dépenses sur frais réels'!J221="","",'Dépenses sur frais réels'!J221)</f>
        <v/>
      </c>
      <c r="K221" s="101"/>
      <c r="L221" s="283" t="str">
        <f t="shared" si="17"/>
        <v/>
      </c>
      <c r="M221" s="283" t="str">
        <f t="shared" si="18"/>
        <v/>
      </c>
      <c r="N221" s="101"/>
      <c r="O221" s="182"/>
      <c r="P221" s="355"/>
      <c r="Q221" s="138" t="str">
        <f t="shared" si="15"/>
        <v/>
      </c>
      <c r="R221" s="184" t="str">
        <f t="shared" si="19"/>
        <v/>
      </c>
      <c r="S221" s="414" t="str">
        <f>IF(AND(OR(K221="KO",N221&lt;&gt;""),OR(K221="",L221="",M221="")),Listes!$A$68,IF(AND(N221="",K221&lt;&gt;""),Listes!$A$69,IF(AND(J221&lt;N221,P221=""),Listes!$A$70,IF(AND(M221&lt;L221,P221=""),Listes!$A$71,IF(AND(N221&lt;J221,O221=""),Listes!$A$72,IF(AND(T221="",OR(K221&lt;&gt;"",L221&lt;&gt;"",M221&lt;&gt;"")),Listes!$A$73,""))))))</f>
        <v/>
      </c>
      <c r="T221" s="277"/>
      <c r="U221" s="317">
        <f t="shared" si="16"/>
        <v>0</v>
      </c>
    </row>
    <row r="222" spans="1:21" ht="20.100000000000001" customHeight="1" x14ac:dyDescent="0.25">
      <c r="A222" s="121">
        <v>216</v>
      </c>
      <c r="B222" s="186" t="str">
        <f>IF('Dépenses sur frais réels'!B222="","",'Dépenses sur frais réels'!B222)</f>
        <v/>
      </c>
      <c r="C222" s="186" t="str">
        <f>IF('Dépenses sur frais réels'!C222="","",'Dépenses sur frais réels'!C222)</f>
        <v/>
      </c>
      <c r="D222" s="186" t="str">
        <f>IF('Dépenses sur frais réels'!D222="","",'Dépenses sur frais réels'!D222)</f>
        <v/>
      </c>
      <c r="E222" s="186" t="str">
        <f>IF('Dépenses sur frais réels'!E222="","",'Dépenses sur frais réels'!E222)</f>
        <v/>
      </c>
      <c r="F222" s="186" t="str">
        <f>IF('Dépenses sur frais réels'!F222="","",'Dépenses sur frais réels'!F222)</f>
        <v/>
      </c>
      <c r="G222" s="186" t="str">
        <f>IF('Dépenses sur frais réels'!G222="","",'Dépenses sur frais réels'!G222)</f>
        <v/>
      </c>
      <c r="H222" s="346" t="str">
        <f>IF('Dépenses sur frais réels'!H222="","",'Dépenses sur frais réels'!H222)</f>
        <v/>
      </c>
      <c r="I222" s="346" t="str">
        <f>IF('Dépenses sur frais réels'!I222="","",'Dépenses sur frais réels'!I222)</f>
        <v/>
      </c>
      <c r="J222" s="347" t="str">
        <f>IF('Dépenses sur frais réels'!J222="","",'Dépenses sur frais réels'!J222)</f>
        <v/>
      </c>
      <c r="K222" s="101"/>
      <c r="L222" s="283" t="str">
        <f t="shared" si="17"/>
        <v/>
      </c>
      <c r="M222" s="283" t="str">
        <f t="shared" si="18"/>
        <v/>
      </c>
      <c r="N222" s="101"/>
      <c r="O222" s="182"/>
      <c r="P222" s="355"/>
      <c r="Q222" s="138" t="str">
        <f t="shared" si="15"/>
        <v/>
      </c>
      <c r="R222" s="184" t="str">
        <f t="shared" si="19"/>
        <v/>
      </c>
      <c r="S222" s="414" t="str">
        <f>IF(AND(OR(K222="KO",N222&lt;&gt;""),OR(K222="",L222="",M222="")),Listes!$A$68,IF(AND(N222="",K222&lt;&gt;""),Listes!$A$69,IF(AND(J222&lt;N222,P222=""),Listes!$A$70,IF(AND(M222&lt;L222,P222=""),Listes!$A$71,IF(AND(N222&lt;J222,O222=""),Listes!$A$72,IF(AND(T222="",OR(K222&lt;&gt;"",L222&lt;&gt;"",M222&lt;&gt;"")),Listes!$A$73,""))))))</f>
        <v/>
      </c>
      <c r="T222" s="277"/>
      <c r="U222" s="317">
        <f t="shared" si="16"/>
        <v>0</v>
      </c>
    </row>
    <row r="223" spans="1:21" ht="20.100000000000001" customHeight="1" x14ac:dyDescent="0.25">
      <c r="A223" s="121">
        <v>217</v>
      </c>
      <c r="B223" s="186" t="str">
        <f>IF('Dépenses sur frais réels'!B223="","",'Dépenses sur frais réels'!B223)</f>
        <v/>
      </c>
      <c r="C223" s="186" t="str">
        <f>IF('Dépenses sur frais réels'!C223="","",'Dépenses sur frais réels'!C223)</f>
        <v/>
      </c>
      <c r="D223" s="186" t="str">
        <f>IF('Dépenses sur frais réels'!D223="","",'Dépenses sur frais réels'!D223)</f>
        <v/>
      </c>
      <c r="E223" s="186" t="str">
        <f>IF('Dépenses sur frais réels'!E223="","",'Dépenses sur frais réels'!E223)</f>
        <v/>
      </c>
      <c r="F223" s="186" t="str">
        <f>IF('Dépenses sur frais réels'!F223="","",'Dépenses sur frais réels'!F223)</f>
        <v/>
      </c>
      <c r="G223" s="186" t="str">
        <f>IF('Dépenses sur frais réels'!G223="","",'Dépenses sur frais réels'!G223)</f>
        <v/>
      </c>
      <c r="H223" s="346" t="str">
        <f>IF('Dépenses sur frais réels'!H223="","",'Dépenses sur frais réels'!H223)</f>
        <v/>
      </c>
      <c r="I223" s="346" t="str">
        <f>IF('Dépenses sur frais réels'!I223="","",'Dépenses sur frais réels'!I223)</f>
        <v/>
      </c>
      <c r="J223" s="347" t="str">
        <f>IF('Dépenses sur frais réels'!J223="","",'Dépenses sur frais réels'!J223)</f>
        <v/>
      </c>
      <c r="K223" s="101"/>
      <c r="L223" s="283" t="str">
        <f t="shared" si="17"/>
        <v/>
      </c>
      <c r="M223" s="283" t="str">
        <f t="shared" si="18"/>
        <v/>
      </c>
      <c r="N223" s="101"/>
      <c r="O223" s="182"/>
      <c r="P223" s="355"/>
      <c r="Q223" s="138" t="str">
        <f t="shared" si="15"/>
        <v/>
      </c>
      <c r="R223" s="184" t="str">
        <f t="shared" si="19"/>
        <v/>
      </c>
      <c r="S223" s="414" t="str">
        <f>IF(AND(OR(K223="KO",N223&lt;&gt;""),OR(K223="",L223="",M223="")),Listes!$A$68,IF(AND(N223="",K223&lt;&gt;""),Listes!$A$69,IF(AND(J223&lt;N223,P223=""),Listes!$A$70,IF(AND(M223&lt;L223,P223=""),Listes!$A$71,IF(AND(N223&lt;J223,O223=""),Listes!$A$72,IF(AND(T223="",OR(K223&lt;&gt;"",L223&lt;&gt;"",M223&lt;&gt;"")),Listes!$A$73,""))))))</f>
        <v/>
      </c>
      <c r="T223" s="277"/>
      <c r="U223" s="317">
        <f t="shared" si="16"/>
        <v>0</v>
      </c>
    </row>
    <row r="224" spans="1:21" ht="20.100000000000001" customHeight="1" x14ac:dyDescent="0.25">
      <c r="A224" s="121">
        <v>218</v>
      </c>
      <c r="B224" s="186" t="str">
        <f>IF('Dépenses sur frais réels'!B224="","",'Dépenses sur frais réels'!B224)</f>
        <v/>
      </c>
      <c r="C224" s="186" t="str">
        <f>IF('Dépenses sur frais réels'!C224="","",'Dépenses sur frais réels'!C224)</f>
        <v/>
      </c>
      <c r="D224" s="186" t="str">
        <f>IF('Dépenses sur frais réels'!D224="","",'Dépenses sur frais réels'!D224)</f>
        <v/>
      </c>
      <c r="E224" s="186" t="str">
        <f>IF('Dépenses sur frais réels'!E224="","",'Dépenses sur frais réels'!E224)</f>
        <v/>
      </c>
      <c r="F224" s="186" t="str">
        <f>IF('Dépenses sur frais réels'!F224="","",'Dépenses sur frais réels'!F224)</f>
        <v/>
      </c>
      <c r="G224" s="186" t="str">
        <f>IF('Dépenses sur frais réels'!G224="","",'Dépenses sur frais réels'!G224)</f>
        <v/>
      </c>
      <c r="H224" s="346" t="str">
        <f>IF('Dépenses sur frais réels'!H224="","",'Dépenses sur frais réels'!H224)</f>
        <v/>
      </c>
      <c r="I224" s="346" t="str">
        <f>IF('Dépenses sur frais réels'!I224="","",'Dépenses sur frais réels'!I224)</f>
        <v/>
      </c>
      <c r="J224" s="347" t="str">
        <f>IF('Dépenses sur frais réels'!J224="","",'Dépenses sur frais réels'!J224)</f>
        <v/>
      </c>
      <c r="K224" s="101"/>
      <c r="L224" s="283" t="str">
        <f t="shared" si="17"/>
        <v/>
      </c>
      <c r="M224" s="283" t="str">
        <f t="shared" si="18"/>
        <v/>
      </c>
      <c r="N224" s="101"/>
      <c r="O224" s="182"/>
      <c r="P224" s="355"/>
      <c r="Q224" s="138" t="str">
        <f t="shared" si="15"/>
        <v/>
      </c>
      <c r="R224" s="184" t="str">
        <f t="shared" si="19"/>
        <v/>
      </c>
      <c r="S224" s="414" t="str">
        <f>IF(AND(OR(K224="KO",N224&lt;&gt;""),OR(K224="",L224="",M224="")),Listes!$A$68,IF(AND(N224="",K224&lt;&gt;""),Listes!$A$69,IF(AND(J224&lt;N224,P224=""),Listes!$A$70,IF(AND(M224&lt;L224,P224=""),Listes!$A$71,IF(AND(N224&lt;J224,O224=""),Listes!$A$72,IF(AND(T224="",OR(K224&lt;&gt;"",L224&lt;&gt;"",M224&lt;&gt;"")),Listes!$A$73,""))))))</f>
        <v/>
      </c>
      <c r="T224" s="277"/>
      <c r="U224" s="317">
        <f t="shared" si="16"/>
        <v>0</v>
      </c>
    </row>
    <row r="225" spans="1:21" ht="20.100000000000001" customHeight="1" x14ac:dyDescent="0.25">
      <c r="A225" s="121">
        <v>219</v>
      </c>
      <c r="B225" s="186" t="str">
        <f>IF('Dépenses sur frais réels'!B225="","",'Dépenses sur frais réels'!B225)</f>
        <v/>
      </c>
      <c r="C225" s="186" t="str">
        <f>IF('Dépenses sur frais réels'!C225="","",'Dépenses sur frais réels'!C225)</f>
        <v/>
      </c>
      <c r="D225" s="186" t="str">
        <f>IF('Dépenses sur frais réels'!D225="","",'Dépenses sur frais réels'!D225)</f>
        <v/>
      </c>
      <c r="E225" s="186" t="str">
        <f>IF('Dépenses sur frais réels'!E225="","",'Dépenses sur frais réels'!E225)</f>
        <v/>
      </c>
      <c r="F225" s="186" t="str">
        <f>IF('Dépenses sur frais réels'!F225="","",'Dépenses sur frais réels'!F225)</f>
        <v/>
      </c>
      <c r="G225" s="186" t="str">
        <f>IF('Dépenses sur frais réels'!G225="","",'Dépenses sur frais réels'!G225)</f>
        <v/>
      </c>
      <c r="H225" s="346" t="str">
        <f>IF('Dépenses sur frais réels'!H225="","",'Dépenses sur frais réels'!H225)</f>
        <v/>
      </c>
      <c r="I225" s="346" t="str">
        <f>IF('Dépenses sur frais réels'!I225="","",'Dépenses sur frais réels'!I225)</f>
        <v/>
      </c>
      <c r="J225" s="347" t="str">
        <f>IF('Dépenses sur frais réels'!J225="","",'Dépenses sur frais réels'!J225)</f>
        <v/>
      </c>
      <c r="K225" s="101"/>
      <c r="L225" s="283" t="str">
        <f t="shared" si="17"/>
        <v/>
      </c>
      <c r="M225" s="283" t="str">
        <f t="shared" si="18"/>
        <v/>
      </c>
      <c r="N225" s="101"/>
      <c r="O225" s="182"/>
      <c r="P225" s="355"/>
      <c r="Q225" s="138" t="str">
        <f t="shared" si="15"/>
        <v/>
      </c>
      <c r="R225" s="184" t="str">
        <f t="shared" si="19"/>
        <v/>
      </c>
      <c r="S225" s="414" t="str">
        <f>IF(AND(OR(K225="KO",N225&lt;&gt;""),OR(K225="",L225="",M225="")),Listes!$A$68,IF(AND(N225="",K225&lt;&gt;""),Listes!$A$69,IF(AND(J225&lt;N225,P225=""),Listes!$A$70,IF(AND(M225&lt;L225,P225=""),Listes!$A$71,IF(AND(N225&lt;J225,O225=""),Listes!$A$72,IF(AND(T225="",OR(K225&lt;&gt;"",L225&lt;&gt;"",M225&lt;&gt;"")),Listes!$A$73,""))))))</f>
        <v/>
      </c>
      <c r="T225" s="277"/>
      <c r="U225" s="317">
        <f t="shared" si="16"/>
        <v>0</v>
      </c>
    </row>
    <row r="226" spans="1:21" ht="20.100000000000001" customHeight="1" x14ac:dyDescent="0.25">
      <c r="A226" s="121">
        <v>220</v>
      </c>
      <c r="B226" s="186" t="str">
        <f>IF('Dépenses sur frais réels'!B226="","",'Dépenses sur frais réels'!B226)</f>
        <v/>
      </c>
      <c r="C226" s="186" t="str">
        <f>IF('Dépenses sur frais réels'!C226="","",'Dépenses sur frais réels'!C226)</f>
        <v/>
      </c>
      <c r="D226" s="186" t="str">
        <f>IF('Dépenses sur frais réels'!D226="","",'Dépenses sur frais réels'!D226)</f>
        <v/>
      </c>
      <c r="E226" s="186" t="str">
        <f>IF('Dépenses sur frais réels'!E226="","",'Dépenses sur frais réels'!E226)</f>
        <v/>
      </c>
      <c r="F226" s="186" t="str">
        <f>IF('Dépenses sur frais réels'!F226="","",'Dépenses sur frais réels'!F226)</f>
        <v/>
      </c>
      <c r="G226" s="186" t="str">
        <f>IF('Dépenses sur frais réels'!G226="","",'Dépenses sur frais réels'!G226)</f>
        <v/>
      </c>
      <c r="H226" s="346" t="str">
        <f>IF('Dépenses sur frais réels'!H226="","",'Dépenses sur frais réels'!H226)</f>
        <v/>
      </c>
      <c r="I226" s="346" t="str">
        <f>IF('Dépenses sur frais réels'!I226="","",'Dépenses sur frais réels'!I226)</f>
        <v/>
      </c>
      <c r="J226" s="347" t="str">
        <f>IF('Dépenses sur frais réels'!J226="","",'Dépenses sur frais réels'!J226)</f>
        <v/>
      </c>
      <c r="K226" s="101"/>
      <c r="L226" s="283" t="str">
        <f t="shared" si="17"/>
        <v/>
      </c>
      <c r="M226" s="283" t="str">
        <f t="shared" si="18"/>
        <v/>
      </c>
      <c r="N226" s="101"/>
      <c r="O226" s="182"/>
      <c r="P226" s="355"/>
      <c r="Q226" s="138" t="str">
        <f t="shared" si="15"/>
        <v/>
      </c>
      <c r="R226" s="184" t="str">
        <f t="shared" si="19"/>
        <v/>
      </c>
      <c r="S226" s="414" t="str">
        <f>IF(AND(OR(K226="KO",N226&lt;&gt;""),OR(K226="",L226="",M226="")),Listes!$A$68,IF(AND(N226="",K226&lt;&gt;""),Listes!$A$69,IF(AND(J226&lt;N226,P226=""),Listes!$A$70,IF(AND(M226&lt;L226,P226=""),Listes!$A$71,IF(AND(N226&lt;J226,O226=""),Listes!$A$72,IF(AND(T226="",OR(K226&lt;&gt;"",L226&lt;&gt;"",M226&lt;&gt;"")),Listes!$A$73,""))))))</f>
        <v/>
      </c>
      <c r="T226" s="277"/>
      <c r="U226" s="317">
        <f t="shared" si="16"/>
        <v>0</v>
      </c>
    </row>
    <row r="227" spans="1:21" ht="20.100000000000001" customHeight="1" x14ac:dyDescent="0.25">
      <c r="A227" s="121">
        <v>221</v>
      </c>
      <c r="B227" s="186" t="str">
        <f>IF('Dépenses sur frais réels'!B227="","",'Dépenses sur frais réels'!B227)</f>
        <v/>
      </c>
      <c r="C227" s="186" t="str">
        <f>IF('Dépenses sur frais réels'!C227="","",'Dépenses sur frais réels'!C227)</f>
        <v/>
      </c>
      <c r="D227" s="186" t="str">
        <f>IF('Dépenses sur frais réels'!D227="","",'Dépenses sur frais réels'!D227)</f>
        <v/>
      </c>
      <c r="E227" s="186" t="str">
        <f>IF('Dépenses sur frais réels'!E227="","",'Dépenses sur frais réels'!E227)</f>
        <v/>
      </c>
      <c r="F227" s="186" t="str">
        <f>IF('Dépenses sur frais réels'!F227="","",'Dépenses sur frais réels'!F227)</f>
        <v/>
      </c>
      <c r="G227" s="186" t="str">
        <f>IF('Dépenses sur frais réels'!G227="","",'Dépenses sur frais réels'!G227)</f>
        <v/>
      </c>
      <c r="H227" s="346" t="str">
        <f>IF('Dépenses sur frais réels'!H227="","",'Dépenses sur frais réels'!H227)</f>
        <v/>
      </c>
      <c r="I227" s="346" t="str">
        <f>IF('Dépenses sur frais réels'!I227="","",'Dépenses sur frais réels'!I227)</f>
        <v/>
      </c>
      <c r="J227" s="347" t="str">
        <f>IF('Dépenses sur frais réels'!J227="","",'Dépenses sur frais réels'!J227)</f>
        <v/>
      </c>
      <c r="K227" s="101"/>
      <c r="L227" s="283" t="str">
        <f t="shared" si="17"/>
        <v/>
      </c>
      <c r="M227" s="283" t="str">
        <f t="shared" si="18"/>
        <v/>
      </c>
      <c r="N227" s="101"/>
      <c r="O227" s="182"/>
      <c r="P227" s="355"/>
      <c r="Q227" s="138" t="str">
        <f t="shared" si="15"/>
        <v/>
      </c>
      <c r="R227" s="184" t="str">
        <f t="shared" si="19"/>
        <v/>
      </c>
      <c r="S227" s="414" t="str">
        <f>IF(AND(OR(K227="KO",N227&lt;&gt;""),OR(K227="",L227="",M227="")),Listes!$A$68,IF(AND(N227="",K227&lt;&gt;""),Listes!$A$69,IF(AND(J227&lt;N227,P227=""),Listes!$A$70,IF(AND(M227&lt;L227,P227=""),Listes!$A$71,IF(AND(N227&lt;J227,O227=""),Listes!$A$72,IF(AND(T227="",OR(K227&lt;&gt;"",L227&lt;&gt;"",M227&lt;&gt;"")),Listes!$A$73,""))))))</f>
        <v/>
      </c>
      <c r="T227" s="277"/>
      <c r="U227" s="317">
        <f t="shared" si="16"/>
        <v>0</v>
      </c>
    </row>
    <row r="228" spans="1:21" ht="20.100000000000001" customHeight="1" x14ac:dyDescent="0.25">
      <c r="A228" s="121">
        <v>222</v>
      </c>
      <c r="B228" s="186" t="str">
        <f>IF('Dépenses sur frais réels'!B228="","",'Dépenses sur frais réels'!B228)</f>
        <v/>
      </c>
      <c r="C228" s="186" t="str">
        <f>IF('Dépenses sur frais réels'!C228="","",'Dépenses sur frais réels'!C228)</f>
        <v/>
      </c>
      <c r="D228" s="186" t="str">
        <f>IF('Dépenses sur frais réels'!D228="","",'Dépenses sur frais réels'!D228)</f>
        <v/>
      </c>
      <c r="E228" s="186" t="str">
        <f>IF('Dépenses sur frais réels'!E228="","",'Dépenses sur frais réels'!E228)</f>
        <v/>
      </c>
      <c r="F228" s="186" t="str">
        <f>IF('Dépenses sur frais réels'!F228="","",'Dépenses sur frais réels'!F228)</f>
        <v/>
      </c>
      <c r="G228" s="186" t="str">
        <f>IF('Dépenses sur frais réels'!G228="","",'Dépenses sur frais réels'!G228)</f>
        <v/>
      </c>
      <c r="H228" s="346" t="str">
        <f>IF('Dépenses sur frais réels'!H228="","",'Dépenses sur frais réels'!H228)</f>
        <v/>
      </c>
      <c r="I228" s="346" t="str">
        <f>IF('Dépenses sur frais réels'!I228="","",'Dépenses sur frais réels'!I228)</f>
        <v/>
      </c>
      <c r="J228" s="347" t="str">
        <f>IF('Dépenses sur frais réels'!J228="","",'Dépenses sur frais réels'!J228)</f>
        <v/>
      </c>
      <c r="K228" s="101"/>
      <c r="L228" s="283" t="str">
        <f t="shared" si="17"/>
        <v/>
      </c>
      <c r="M228" s="283" t="str">
        <f t="shared" si="18"/>
        <v/>
      </c>
      <c r="N228" s="101"/>
      <c r="O228" s="182"/>
      <c r="P228" s="355"/>
      <c r="Q228" s="138" t="str">
        <f t="shared" si="15"/>
        <v/>
      </c>
      <c r="R228" s="184" t="str">
        <f t="shared" si="19"/>
        <v/>
      </c>
      <c r="S228" s="414" t="str">
        <f>IF(AND(OR(K228="KO",N228&lt;&gt;""),OR(K228="",L228="",M228="")),Listes!$A$68,IF(AND(N228="",K228&lt;&gt;""),Listes!$A$69,IF(AND(J228&lt;N228,P228=""),Listes!$A$70,IF(AND(M228&lt;L228,P228=""),Listes!$A$71,IF(AND(N228&lt;J228,O228=""),Listes!$A$72,IF(AND(T228="",OR(K228&lt;&gt;"",L228&lt;&gt;"",M228&lt;&gt;"")),Listes!$A$73,""))))))</f>
        <v/>
      </c>
      <c r="T228" s="277"/>
      <c r="U228" s="317">
        <f t="shared" si="16"/>
        <v>0</v>
      </c>
    </row>
    <row r="229" spans="1:21" ht="20.100000000000001" customHeight="1" x14ac:dyDescent="0.25">
      <c r="A229" s="121">
        <v>223</v>
      </c>
      <c r="B229" s="186" t="str">
        <f>IF('Dépenses sur frais réels'!B229="","",'Dépenses sur frais réels'!B229)</f>
        <v/>
      </c>
      <c r="C229" s="186" t="str">
        <f>IF('Dépenses sur frais réels'!C229="","",'Dépenses sur frais réels'!C229)</f>
        <v/>
      </c>
      <c r="D229" s="186" t="str">
        <f>IF('Dépenses sur frais réels'!D229="","",'Dépenses sur frais réels'!D229)</f>
        <v/>
      </c>
      <c r="E229" s="186" t="str">
        <f>IF('Dépenses sur frais réels'!E229="","",'Dépenses sur frais réels'!E229)</f>
        <v/>
      </c>
      <c r="F229" s="186" t="str">
        <f>IF('Dépenses sur frais réels'!F229="","",'Dépenses sur frais réels'!F229)</f>
        <v/>
      </c>
      <c r="G229" s="186" t="str">
        <f>IF('Dépenses sur frais réels'!G229="","",'Dépenses sur frais réels'!G229)</f>
        <v/>
      </c>
      <c r="H229" s="346" t="str">
        <f>IF('Dépenses sur frais réels'!H229="","",'Dépenses sur frais réels'!H229)</f>
        <v/>
      </c>
      <c r="I229" s="346" t="str">
        <f>IF('Dépenses sur frais réels'!I229="","",'Dépenses sur frais réels'!I229)</f>
        <v/>
      </c>
      <c r="J229" s="347" t="str">
        <f>IF('Dépenses sur frais réels'!J229="","",'Dépenses sur frais réels'!J229)</f>
        <v/>
      </c>
      <c r="K229" s="101"/>
      <c r="L229" s="283" t="str">
        <f t="shared" si="17"/>
        <v/>
      </c>
      <c r="M229" s="283" t="str">
        <f t="shared" si="18"/>
        <v/>
      </c>
      <c r="N229" s="101"/>
      <c r="O229" s="182"/>
      <c r="P229" s="355"/>
      <c r="Q229" s="138" t="str">
        <f t="shared" si="15"/>
        <v/>
      </c>
      <c r="R229" s="184" t="str">
        <f t="shared" si="19"/>
        <v/>
      </c>
      <c r="S229" s="414" t="str">
        <f>IF(AND(OR(K229="KO",N229&lt;&gt;""),OR(K229="",L229="",M229="")),Listes!$A$68,IF(AND(N229="",K229&lt;&gt;""),Listes!$A$69,IF(AND(J229&lt;N229,P229=""),Listes!$A$70,IF(AND(M229&lt;L229,P229=""),Listes!$A$71,IF(AND(N229&lt;J229,O229=""),Listes!$A$72,IF(AND(T229="",OR(K229&lt;&gt;"",L229&lt;&gt;"",M229&lt;&gt;"")),Listes!$A$73,""))))))</f>
        <v/>
      </c>
      <c r="T229" s="277"/>
      <c r="U229" s="317">
        <f t="shared" si="16"/>
        <v>0</v>
      </c>
    </row>
    <row r="230" spans="1:21" ht="20.100000000000001" customHeight="1" x14ac:dyDescent="0.25">
      <c r="A230" s="121">
        <v>224</v>
      </c>
      <c r="B230" s="186" t="str">
        <f>IF('Dépenses sur frais réels'!B230="","",'Dépenses sur frais réels'!B230)</f>
        <v/>
      </c>
      <c r="C230" s="186" t="str">
        <f>IF('Dépenses sur frais réels'!C230="","",'Dépenses sur frais réels'!C230)</f>
        <v/>
      </c>
      <c r="D230" s="186" t="str">
        <f>IF('Dépenses sur frais réels'!D230="","",'Dépenses sur frais réels'!D230)</f>
        <v/>
      </c>
      <c r="E230" s="186" t="str">
        <f>IF('Dépenses sur frais réels'!E230="","",'Dépenses sur frais réels'!E230)</f>
        <v/>
      </c>
      <c r="F230" s="186" t="str">
        <f>IF('Dépenses sur frais réels'!F230="","",'Dépenses sur frais réels'!F230)</f>
        <v/>
      </c>
      <c r="G230" s="186" t="str">
        <f>IF('Dépenses sur frais réels'!G230="","",'Dépenses sur frais réels'!G230)</f>
        <v/>
      </c>
      <c r="H230" s="346" t="str">
        <f>IF('Dépenses sur frais réels'!H230="","",'Dépenses sur frais réels'!H230)</f>
        <v/>
      </c>
      <c r="I230" s="346" t="str">
        <f>IF('Dépenses sur frais réels'!I230="","",'Dépenses sur frais réels'!I230)</f>
        <v/>
      </c>
      <c r="J230" s="347" t="str">
        <f>IF('Dépenses sur frais réels'!J230="","",'Dépenses sur frais réels'!J230)</f>
        <v/>
      </c>
      <c r="K230" s="101"/>
      <c r="L230" s="283" t="str">
        <f t="shared" si="17"/>
        <v/>
      </c>
      <c r="M230" s="283" t="str">
        <f t="shared" si="18"/>
        <v/>
      </c>
      <c r="N230" s="101"/>
      <c r="O230" s="182"/>
      <c r="P230" s="355"/>
      <c r="Q230" s="138" t="str">
        <f t="shared" si="15"/>
        <v/>
      </c>
      <c r="R230" s="184" t="str">
        <f t="shared" si="19"/>
        <v/>
      </c>
      <c r="S230" s="414" t="str">
        <f>IF(AND(OR(K230="KO",N230&lt;&gt;""),OR(K230="",L230="",M230="")),Listes!$A$68,IF(AND(N230="",K230&lt;&gt;""),Listes!$A$69,IF(AND(J230&lt;N230,P230=""),Listes!$A$70,IF(AND(M230&lt;L230,P230=""),Listes!$A$71,IF(AND(N230&lt;J230,O230=""),Listes!$A$72,IF(AND(T230="",OR(K230&lt;&gt;"",L230&lt;&gt;"",M230&lt;&gt;"")),Listes!$A$73,""))))))</f>
        <v/>
      </c>
      <c r="T230" s="277"/>
      <c r="U230" s="317">
        <f t="shared" si="16"/>
        <v>0</v>
      </c>
    </row>
    <row r="231" spans="1:21" ht="20.100000000000001" customHeight="1" x14ac:dyDescent="0.25">
      <c r="A231" s="121">
        <v>225</v>
      </c>
      <c r="B231" s="186" t="str">
        <f>IF('Dépenses sur frais réels'!B231="","",'Dépenses sur frais réels'!B231)</f>
        <v/>
      </c>
      <c r="C231" s="186" t="str">
        <f>IF('Dépenses sur frais réels'!C231="","",'Dépenses sur frais réels'!C231)</f>
        <v/>
      </c>
      <c r="D231" s="186" t="str">
        <f>IF('Dépenses sur frais réels'!D231="","",'Dépenses sur frais réels'!D231)</f>
        <v/>
      </c>
      <c r="E231" s="186" t="str">
        <f>IF('Dépenses sur frais réels'!E231="","",'Dépenses sur frais réels'!E231)</f>
        <v/>
      </c>
      <c r="F231" s="186" t="str">
        <f>IF('Dépenses sur frais réels'!F231="","",'Dépenses sur frais réels'!F231)</f>
        <v/>
      </c>
      <c r="G231" s="186" t="str">
        <f>IF('Dépenses sur frais réels'!G231="","",'Dépenses sur frais réels'!G231)</f>
        <v/>
      </c>
      <c r="H231" s="346" t="str">
        <f>IF('Dépenses sur frais réels'!H231="","",'Dépenses sur frais réels'!H231)</f>
        <v/>
      </c>
      <c r="I231" s="346" t="str">
        <f>IF('Dépenses sur frais réels'!I231="","",'Dépenses sur frais réels'!I231)</f>
        <v/>
      </c>
      <c r="J231" s="347" t="str">
        <f>IF('Dépenses sur frais réels'!J231="","",'Dépenses sur frais réels'!J231)</f>
        <v/>
      </c>
      <c r="K231" s="101"/>
      <c r="L231" s="283" t="str">
        <f t="shared" si="17"/>
        <v/>
      </c>
      <c r="M231" s="283" t="str">
        <f t="shared" si="18"/>
        <v/>
      </c>
      <c r="N231" s="101"/>
      <c r="O231" s="182"/>
      <c r="P231" s="355"/>
      <c r="Q231" s="138" t="str">
        <f t="shared" si="15"/>
        <v/>
      </c>
      <c r="R231" s="184" t="str">
        <f t="shared" si="19"/>
        <v/>
      </c>
      <c r="S231" s="414" t="str">
        <f>IF(AND(OR(K231="KO",N231&lt;&gt;""),OR(K231="",L231="",M231="")),Listes!$A$68,IF(AND(N231="",K231&lt;&gt;""),Listes!$A$69,IF(AND(J231&lt;N231,P231=""),Listes!$A$70,IF(AND(M231&lt;L231,P231=""),Listes!$A$71,IF(AND(N231&lt;J231,O231=""),Listes!$A$72,IF(AND(T231="",OR(K231&lt;&gt;"",L231&lt;&gt;"",M231&lt;&gt;"")),Listes!$A$73,""))))))</f>
        <v/>
      </c>
      <c r="T231" s="277"/>
      <c r="U231" s="317">
        <f t="shared" si="16"/>
        <v>0</v>
      </c>
    </row>
    <row r="232" spans="1:21" ht="20.100000000000001" customHeight="1" x14ac:dyDescent="0.25">
      <c r="A232" s="121">
        <v>226</v>
      </c>
      <c r="B232" s="186" t="str">
        <f>IF('Dépenses sur frais réels'!B232="","",'Dépenses sur frais réels'!B232)</f>
        <v/>
      </c>
      <c r="C232" s="186" t="str">
        <f>IF('Dépenses sur frais réels'!C232="","",'Dépenses sur frais réels'!C232)</f>
        <v/>
      </c>
      <c r="D232" s="186" t="str">
        <f>IF('Dépenses sur frais réels'!D232="","",'Dépenses sur frais réels'!D232)</f>
        <v/>
      </c>
      <c r="E232" s="186" t="str">
        <f>IF('Dépenses sur frais réels'!E232="","",'Dépenses sur frais réels'!E232)</f>
        <v/>
      </c>
      <c r="F232" s="186" t="str">
        <f>IF('Dépenses sur frais réels'!F232="","",'Dépenses sur frais réels'!F232)</f>
        <v/>
      </c>
      <c r="G232" s="186" t="str">
        <f>IF('Dépenses sur frais réels'!G232="","",'Dépenses sur frais réels'!G232)</f>
        <v/>
      </c>
      <c r="H232" s="346" t="str">
        <f>IF('Dépenses sur frais réels'!H232="","",'Dépenses sur frais réels'!H232)</f>
        <v/>
      </c>
      <c r="I232" s="346" t="str">
        <f>IF('Dépenses sur frais réels'!I232="","",'Dépenses sur frais réels'!I232)</f>
        <v/>
      </c>
      <c r="J232" s="347" t="str">
        <f>IF('Dépenses sur frais réels'!J232="","",'Dépenses sur frais réels'!J232)</f>
        <v/>
      </c>
      <c r="K232" s="101"/>
      <c r="L232" s="283" t="str">
        <f t="shared" si="17"/>
        <v/>
      </c>
      <c r="M232" s="283" t="str">
        <f t="shared" si="18"/>
        <v/>
      </c>
      <c r="N232" s="101"/>
      <c r="O232" s="182"/>
      <c r="P232" s="355"/>
      <c r="Q232" s="138" t="str">
        <f t="shared" si="15"/>
        <v/>
      </c>
      <c r="R232" s="184" t="str">
        <f t="shared" si="19"/>
        <v/>
      </c>
      <c r="S232" s="414" t="str">
        <f>IF(AND(OR(K232="KO",N232&lt;&gt;""),OR(K232="",L232="",M232="")),Listes!$A$68,IF(AND(N232="",K232&lt;&gt;""),Listes!$A$69,IF(AND(J232&lt;N232,P232=""),Listes!$A$70,IF(AND(M232&lt;L232,P232=""),Listes!$A$71,IF(AND(N232&lt;J232,O232=""),Listes!$A$72,IF(AND(T232="",OR(K232&lt;&gt;"",L232&lt;&gt;"",M232&lt;&gt;"")),Listes!$A$73,""))))))</f>
        <v/>
      </c>
      <c r="T232" s="277"/>
      <c r="U232" s="317">
        <f t="shared" si="16"/>
        <v>0</v>
      </c>
    </row>
    <row r="233" spans="1:21" ht="20.100000000000001" customHeight="1" x14ac:dyDescent="0.25">
      <c r="A233" s="121">
        <v>227</v>
      </c>
      <c r="B233" s="186" t="str">
        <f>IF('Dépenses sur frais réels'!B233="","",'Dépenses sur frais réels'!B233)</f>
        <v/>
      </c>
      <c r="C233" s="186" t="str">
        <f>IF('Dépenses sur frais réels'!C233="","",'Dépenses sur frais réels'!C233)</f>
        <v/>
      </c>
      <c r="D233" s="186" t="str">
        <f>IF('Dépenses sur frais réels'!D233="","",'Dépenses sur frais réels'!D233)</f>
        <v/>
      </c>
      <c r="E233" s="186" t="str">
        <f>IF('Dépenses sur frais réels'!E233="","",'Dépenses sur frais réels'!E233)</f>
        <v/>
      </c>
      <c r="F233" s="186" t="str">
        <f>IF('Dépenses sur frais réels'!F233="","",'Dépenses sur frais réels'!F233)</f>
        <v/>
      </c>
      <c r="G233" s="186" t="str">
        <f>IF('Dépenses sur frais réels'!G233="","",'Dépenses sur frais réels'!G233)</f>
        <v/>
      </c>
      <c r="H233" s="346" t="str">
        <f>IF('Dépenses sur frais réels'!H233="","",'Dépenses sur frais réels'!H233)</f>
        <v/>
      </c>
      <c r="I233" s="346" t="str">
        <f>IF('Dépenses sur frais réels'!I233="","",'Dépenses sur frais réels'!I233)</f>
        <v/>
      </c>
      <c r="J233" s="347" t="str">
        <f>IF('Dépenses sur frais réels'!J233="","",'Dépenses sur frais réels'!J233)</f>
        <v/>
      </c>
      <c r="K233" s="101"/>
      <c r="L233" s="283" t="str">
        <f t="shared" si="17"/>
        <v/>
      </c>
      <c r="M233" s="283" t="str">
        <f t="shared" si="18"/>
        <v/>
      </c>
      <c r="N233" s="101"/>
      <c r="O233" s="182"/>
      <c r="P233" s="355"/>
      <c r="Q233" s="138" t="str">
        <f t="shared" si="15"/>
        <v/>
      </c>
      <c r="R233" s="184" t="str">
        <f t="shared" si="19"/>
        <v/>
      </c>
      <c r="S233" s="414" t="str">
        <f>IF(AND(OR(K233="KO",N233&lt;&gt;""),OR(K233="",L233="",M233="")),Listes!$A$68,IF(AND(N233="",K233&lt;&gt;""),Listes!$A$69,IF(AND(J233&lt;N233,P233=""),Listes!$A$70,IF(AND(M233&lt;L233,P233=""),Listes!$A$71,IF(AND(N233&lt;J233,O233=""),Listes!$A$72,IF(AND(T233="",OR(K233&lt;&gt;"",L233&lt;&gt;"",M233&lt;&gt;"")),Listes!$A$73,""))))))</f>
        <v/>
      </c>
      <c r="T233" s="277"/>
      <c r="U233" s="317">
        <f t="shared" si="16"/>
        <v>0</v>
      </c>
    </row>
    <row r="234" spans="1:21" ht="20.100000000000001" customHeight="1" x14ac:dyDescent="0.25">
      <c r="A234" s="121">
        <v>228</v>
      </c>
      <c r="B234" s="186" t="str">
        <f>IF('Dépenses sur frais réels'!B234="","",'Dépenses sur frais réels'!B234)</f>
        <v/>
      </c>
      <c r="C234" s="186" t="str">
        <f>IF('Dépenses sur frais réels'!C234="","",'Dépenses sur frais réels'!C234)</f>
        <v/>
      </c>
      <c r="D234" s="186" t="str">
        <f>IF('Dépenses sur frais réels'!D234="","",'Dépenses sur frais réels'!D234)</f>
        <v/>
      </c>
      <c r="E234" s="186" t="str">
        <f>IF('Dépenses sur frais réels'!E234="","",'Dépenses sur frais réels'!E234)</f>
        <v/>
      </c>
      <c r="F234" s="186" t="str">
        <f>IF('Dépenses sur frais réels'!F234="","",'Dépenses sur frais réels'!F234)</f>
        <v/>
      </c>
      <c r="G234" s="186" t="str">
        <f>IF('Dépenses sur frais réels'!G234="","",'Dépenses sur frais réels'!G234)</f>
        <v/>
      </c>
      <c r="H234" s="346" t="str">
        <f>IF('Dépenses sur frais réels'!H234="","",'Dépenses sur frais réels'!H234)</f>
        <v/>
      </c>
      <c r="I234" s="346" t="str">
        <f>IF('Dépenses sur frais réels'!I234="","",'Dépenses sur frais réels'!I234)</f>
        <v/>
      </c>
      <c r="J234" s="347" t="str">
        <f>IF('Dépenses sur frais réels'!J234="","",'Dépenses sur frais réels'!J234)</f>
        <v/>
      </c>
      <c r="K234" s="101"/>
      <c r="L234" s="283" t="str">
        <f t="shared" si="17"/>
        <v/>
      </c>
      <c r="M234" s="283" t="str">
        <f t="shared" si="18"/>
        <v/>
      </c>
      <c r="N234" s="101"/>
      <c r="O234" s="182"/>
      <c r="P234" s="355"/>
      <c r="Q234" s="138" t="str">
        <f t="shared" si="15"/>
        <v/>
      </c>
      <c r="R234" s="184" t="str">
        <f t="shared" si="19"/>
        <v/>
      </c>
      <c r="S234" s="414" t="str">
        <f>IF(AND(OR(K234="KO",N234&lt;&gt;""),OR(K234="",L234="",M234="")),Listes!$A$68,IF(AND(N234="",K234&lt;&gt;""),Listes!$A$69,IF(AND(J234&lt;N234,P234=""),Listes!$A$70,IF(AND(M234&lt;L234,P234=""),Listes!$A$71,IF(AND(N234&lt;J234,O234=""),Listes!$A$72,IF(AND(T234="",OR(K234&lt;&gt;"",L234&lt;&gt;"",M234&lt;&gt;"")),Listes!$A$73,""))))))</f>
        <v/>
      </c>
      <c r="T234" s="277"/>
      <c r="U234" s="317">
        <f t="shared" si="16"/>
        <v>0</v>
      </c>
    </row>
    <row r="235" spans="1:21" ht="20.100000000000001" customHeight="1" x14ac:dyDescent="0.25">
      <c r="A235" s="121">
        <v>229</v>
      </c>
      <c r="B235" s="186" t="str">
        <f>IF('Dépenses sur frais réels'!B235="","",'Dépenses sur frais réels'!B235)</f>
        <v/>
      </c>
      <c r="C235" s="186" t="str">
        <f>IF('Dépenses sur frais réels'!C235="","",'Dépenses sur frais réels'!C235)</f>
        <v/>
      </c>
      <c r="D235" s="186" t="str">
        <f>IF('Dépenses sur frais réels'!D235="","",'Dépenses sur frais réels'!D235)</f>
        <v/>
      </c>
      <c r="E235" s="186" t="str">
        <f>IF('Dépenses sur frais réels'!E235="","",'Dépenses sur frais réels'!E235)</f>
        <v/>
      </c>
      <c r="F235" s="186" t="str">
        <f>IF('Dépenses sur frais réels'!F235="","",'Dépenses sur frais réels'!F235)</f>
        <v/>
      </c>
      <c r="G235" s="186" t="str">
        <f>IF('Dépenses sur frais réels'!G235="","",'Dépenses sur frais réels'!G235)</f>
        <v/>
      </c>
      <c r="H235" s="346" t="str">
        <f>IF('Dépenses sur frais réels'!H235="","",'Dépenses sur frais réels'!H235)</f>
        <v/>
      </c>
      <c r="I235" s="346" t="str">
        <f>IF('Dépenses sur frais réels'!I235="","",'Dépenses sur frais réels'!I235)</f>
        <v/>
      </c>
      <c r="J235" s="347" t="str">
        <f>IF('Dépenses sur frais réels'!J235="","",'Dépenses sur frais réels'!J235)</f>
        <v/>
      </c>
      <c r="K235" s="101"/>
      <c r="L235" s="283" t="str">
        <f t="shared" si="17"/>
        <v/>
      </c>
      <c r="M235" s="283" t="str">
        <f t="shared" si="18"/>
        <v/>
      </c>
      <c r="N235" s="101"/>
      <c r="O235" s="182"/>
      <c r="P235" s="355"/>
      <c r="Q235" s="138" t="str">
        <f t="shared" si="15"/>
        <v/>
      </c>
      <c r="R235" s="184" t="str">
        <f t="shared" si="19"/>
        <v/>
      </c>
      <c r="S235" s="414" t="str">
        <f>IF(AND(OR(K235="KO",N235&lt;&gt;""),OR(K235="",L235="",M235="")),Listes!$A$68,IF(AND(N235="",K235&lt;&gt;""),Listes!$A$69,IF(AND(J235&lt;N235,P235=""),Listes!$A$70,IF(AND(M235&lt;L235,P235=""),Listes!$A$71,IF(AND(N235&lt;J235,O235=""),Listes!$A$72,IF(AND(T235="",OR(K235&lt;&gt;"",L235&lt;&gt;"",M235&lt;&gt;"")),Listes!$A$73,""))))))</f>
        <v/>
      </c>
      <c r="T235" s="277"/>
      <c r="U235" s="317">
        <f t="shared" si="16"/>
        <v>0</v>
      </c>
    </row>
    <row r="236" spans="1:21" ht="20.100000000000001" customHeight="1" x14ac:dyDescent="0.25">
      <c r="A236" s="121">
        <v>230</v>
      </c>
      <c r="B236" s="186" t="str">
        <f>IF('Dépenses sur frais réels'!B236="","",'Dépenses sur frais réels'!B236)</f>
        <v/>
      </c>
      <c r="C236" s="186" t="str">
        <f>IF('Dépenses sur frais réels'!C236="","",'Dépenses sur frais réels'!C236)</f>
        <v/>
      </c>
      <c r="D236" s="186" t="str">
        <f>IF('Dépenses sur frais réels'!D236="","",'Dépenses sur frais réels'!D236)</f>
        <v/>
      </c>
      <c r="E236" s="186" t="str">
        <f>IF('Dépenses sur frais réels'!E236="","",'Dépenses sur frais réels'!E236)</f>
        <v/>
      </c>
      <c r="F236" s="186" t="str">
        <f>IF('Dépenses sur frais réels'!F236="","",'Dépenses sur frais réels'!F236)</f>
        <v/>
      </c>
      <c r="G236" s="186" t="str">
        <f>IF('Dépenses sur frais réels'!G236="","",'Dépenses sur frais réels'!G236)</f>
        <v/>
      </c>
      <c r="H236" s="346" t="str">
        <f>IF('Dépenses sur frais réels'!H236="","",'Dépenses sur frais réels'!H236)</f>
        <v/>
      </c>
      <c r="I236" s="346" t="str">
        <f>IF('Dépenses sur frais réels'!I236="","",'Dépenses sur frais réels'!I236)</f>
        <v/>
      </c>
      <c r="J236" s="347" t="str">
        <f>IF('Dépenses sur frais réels'!J236="","",'Dépenses sur frais réels'!J236)</f>
        <v/>
      </c>
      <c r="K236" s="101"/>
      <c r="L236" s="283" t="str">
        <f t="shared" si="17"/>
        <v/>
      </c>
      <c r="M236" s="283" t="str">
        <f t="shared" si="18"/>
        <v/>
      </c>
      <c r="N236" s="101"/>
      <c r="O236" s="182"/>
      <c r="P236" s="355"/>
      <c r="Q236" s="138" t="str">
        <f t="shared" si="15"/>
        <v/>
      </c>
      <c r="R236" s="184" t="str">
        <f t="shared" si="19"/>
        <v/>
      </c>
      <c r="S236" s="414" t="str">
        <f>IF(AND(OR(K236="KO",N236&lt;&gt;""),OR(K236="",L236="",M236="")),Listes!$A$68,IF(AND(N236="",K236&lt;&gt;""),Listes!$A$69,IF(AND(J236&lt;N236,P236=""),Listes!$A$70,IF(AND(M236&lt;L236,P236=""),Listes!$A$71,IF(AND(N236&lt;J236,O236=""),Listes!$A$72,IF(AND(T236="",OR(K236&lt;&gt;"",L236&lt;&gt;"",M236&lt;&gt;"")),Listes!$A$73,""))))))</f>
        <v/>
      </c>
      <c r="T236" s="277"/>
      <c r="U236" s="317">
        <f t="shared" si="16"/>
        <v>0</v>
      </c>
    </row>
    <row r="237" spans="1:21" ht="20.100000000000001" customHeight="1" x14ac:dyDescent="0.25">
      <c r="A237" s="121">
        <v>231</v>
      </c>
      <c r="B237" s="186" t="str">
        <f>IF('Dépenses sur frais réels'!B237="","",'Dépenses sur frais réels'!B237)</f>
        <v/>
      </c>
      <c r="C237" s="186" t="str">
        <f>IF('Dépenses sur frais réels'!C237="","",'Dépenses sur frais réels'!C237)</f>
        <v/>
      </c>
      <c r="D237" s="186" t="str">
        <f>IF('Dépenses sur frais réels'!D237="","",'Dépenses sur frais réels'!D237)</f>
        <v/>
      </c>
      <c r="E237" s="186" t="str">
        <f>IF('Dépenses sur frais réels'!E237="","",'Dépenses sur frais réels'!E237)</f>
        <v/>
      </c>
      <c r="F237" s="186" t="str">
        <f>IF('Dépenses sur frais réels'!F237="","",'Dépenses sur frais réels'!F237)</f>
        <v/>
      </c>
      <c r="G237" s="186" t="str">
        <f>IF('Dépenses sur frais réels'!G237="","",'Dépenses sur frais réels'!G237)</f>
        <v/>
      </c>
      <c r="H237" s="346" t="str">
        <f>IF('Dépenses sur frais réels'!H237="","",'Dépenses sur frais réels'!H237)</f>
        <v/>
      </c>
      <c r="I237" s="346" t="str">
        <f>IF('Dépenses sur frais réels'!I237="","",'Dépenses sur frais réels'!I237)</f>
        <v/>
      </c>
      <c r="J237" s="347" t="str">
        <f>IF('Dépenses sur frais réels'!J237="","",'Dépenses sur frais réels'!J237)</f>
        <v/>
      </c>
      <c r="K237" s="101"/>
      <c r="L237" s="283" t="str">
        <f t="shared" si="17"/>
        <v/>
      </c>
      <c r="M237" s="283" t="str">
        <f t="shared" si="18"/>
        <v/>
      </c>
      <c r="N237" s="101"/>
      <c r="O237" s="182"/>
      <c r="P237" s="355"/>
      <c r="Q237" s="138" t="str">
        <f t="shared" si="15"/>
        <v/>
      </c>
      <c r="R237" s="184" t="str">
        <f t="shared" si="19"/>
        <v/>
      </c>
      <c r="S237" s="414" t="str">
        <f>IF(AND(OR(K237="KO",N237&lt;&gt;""),OR(K237="",L237="",M237="")),Listes!$A$68,IF(AND(N237="",K237&lt;&gt;""),Listes!$A$69,IF(AND(J237&lt;N237,P237=""),Listes!$A$70,IF(AND(M237&lt;L237,P237=""),Listes!$A$71,IF(AND(N237&lt;J237,O237=""),Listes!$A$72,IF(AND(T237="",OR(K237&lt;&gt;"",L237&lt;&gt;"",M237&lt;&gt;"")),Listes!$A$73,""))))))</f>
        <v/>
      </c>
      <c r="T237" s="277"/>
      <c r="U237" s="317">
        <f t="shared" si="16"/>
        <v>0</v>
      </c>
    </row>
    <row r="238" spans="1:21" ht="20.100000000000001" customHeight="1" x14ac:dyDescent="0.25">
      <c r="A238" s="121">
        <v>232</v>
      </c>
      <c r="B238" s="186" t="str">
        <f>IF('Dépenses sur frais réels'!B238="","",'Dépenses sur frais réels'!B238)</f>
        <v/>
      </c>
      <c r="C238" s="186" t="str">
        <f>IF('Dépenses sur frais réels'!C238="","",'Dépenses sur frais réels'!C238)</f>
        <v/>
      </c>
      <c r="D238" s="186" t="str">
        <f>IF('Dépenses sur frais réels'!D238="","",'Dépenses sur frais réels'!D238)</f>
        <v/>
      </c>
      <c r="E238" s="186" t="str">
        <f>IF('Dépenses sur frais réels'!E238="","",'Dépenses sur frais réels'!E238)</f>
        <v/>
      </c>
      <c r="F238" s="186" t="str">
        <f>IF('Dépenses sur frais réels'!F238="","",'Dépenses sur frais réels'!F238)</f>
        <v/>
      </c>
      <c r="G238" s="186" t="str">
        <f>IF('Dépenses sur frais réels'!G238="","",'Dépenses sur frais réels'!G238)</f>
        <v/>
      </c>
      <c r="H238" s="346" t="str">
        <f>IF('Dépenses sur frais réels'!H238="","",'Dépenses sur frais réels'!H238)</f>
        <v/>
      </c>
      <c r="I238" s="346" t="str">
        <f>IF('Dépenses sur frais réels'!I238="","",'Dépenses sur frais réels'!I238)</f>
        <v/>
      </c>
      <c r="J238" s="347" t="str">
        <f>IF('Dépenses sur frais réels'!J238="","",'Dépenses sur frais réels'!J238)</f>
        <v/>
      </c>
      <c r="K238" s="101"/>
      <c r="L238" s="283" t="str">
        <f t="shared" si="17"/>
        <v/>
      </c>
      <c r="M238" s="283" t="str">
        <f t="shared" si="18"/>
        <v/>
      </c>
      <c r="N238" s="101"/>
      <c r="O238" s="182"/>
      <c r="P238" s="355"/>
      <c r="Q238" s="138" t="str">
        <f t="shared" si="15"/>
        <v/>
      </c>
      <c r="R238" s="184" t="str">
        <f t="shared" si="19"/>
        <v/>
      </c>
      <c r="S238" s="414" t="str">
        <f>IF(AND(OR(K238="KO",N238&lt;&gt;""),OR(K238="",L238="",M238="")),Listes!$A$68,IF(AND(N238="",K238&lt;&gt;""),Listes!$A$69,IF(AND(J238&lt;N238,P238=""),Listes!$A$70,IF(AND(M238&lt;L238,P238=""),Listes!$A$71,IF(AND(N238&lt;J238,O238=""),Listes!$A$72,IF(AND(T238="",OR(K238&lt;&gt;"",L238&lt;&gt;"",M238&lt;&gt;"")),Listes!$A$73,""))))))</f>
        <v/>
      </c>
      <c r="T238" s="277"/>
      <c r="U238" s="317">
        <f t="shared" si="16"/>
        <v>0</v>
      </c>
    </row>
    <row r="239" spans="1:21" ht="20.100000000000001" customHeight="1" x14ac:dyDescent="0.25">
      <c r="A239" s="121">
        <v>233</v>
      </c>
      <c r="B239" s="186" t="str">
        <f>IF('Dépenses sur frais réels'!B239="","",'Dépenses sur frais réels'!B239)</f>
        <v/>
      </c>
      <c r="C239" s="186" t="str">
        <f>IF('Dépenses sur frais réels'!C239="","",'Dépenses sur frais réels'!C239)</f>
        <v/>
      </c>
      <c r="D239" s="186" t="str">
        <f>IF('Dépenses sur frais réels'!D239="","",'Dépenses sur frais réels'!D239)</f>
        <v/>
      </c>
      <c r="E239" s="186" t="str">
        <f>IF('Dépenses sur frais réels'!E239="","",'Dépenses sur frais réels'!E239)</f>
        <v/>
      </c>
      <c r="F239" s="186" t="str">
        <f>IF('Dépenses sur frais réels'!F239="","",'Dépenses sur frais réels'!F239)</f>
        <v/>
      </c>
      <c r="G239" s="186" t="str">
        <f>IF('Dépenses sur frais réels'!G239="","",'Dépenses sur frais réels'!G239)</f>
        <v/>
      </c>
      <c r="H239" s="346" t="str">
        <f>IF('Dépenses sur frais réels'!H239="","",'Dépenses sur frais réels'!H239)</f>
        <v/>
      </c>
      <c r="I239" s="346" t="str">
        <f>IF('Dépenses sur frais réels'!I239="","",'Dépenses sur frais réels'!I239)</f>
        <v/>
      </c>
      <c r="J239" s="347" t="str">
        <f>IF('Dépenses sur frais réels'!J239="","",'Dépenses sur frais réels'!J239)</f>
        <v/>
      </c>
      <c r="K239" s="101"/>
      <c r="L239" s="283" t="str">
        <f t="shared" si="17"/>
        <v/>
      </c>
      <c r="M239" s="283" t="str">
        <f t="shared" si="18"/>
        <v/>
      </c>
      <c r="N239" s="101"/>
      <c r="O239" s="182"/>
      <c r="P239" s="355"/>
      <c r="Q239" s="138" t="str">
        <f t="shared" si="15"/>
        <v/>
      </c>
      <c r="R239" s="184" t="str">
        <f t="shared" si="19"/>
        <v/>
      </c>
      <c r="S239" s="414" t="str">
        <f>IF(AND(OR(K239="KO",N239&lt;&gt;""),OR(K239="",L239="",M239="")),Listes!$A$68,IF(AND(N239="",K239&lt;&gt;""),Listes!$A$69,IF(AND(J239&lt;N239,P239=""),Listes!$A$70,IF(AND(M239&lt;L239,P239=""),Listes!$A$71,IF(AND(N239&lt;J239,O239=""),Listes!$A$72,IF(AND(T239="",OR(K239&lt;&gt;"",L239&lt;&gt;"",M239&lt;&gt;"")),Listes!$A$73,""))))))</f>
        <v/>
      </c>
      <c r="T239" s="277"/>
      <c r="U239" s="317">
        <f t="shared" si="16"/>
        <v>0</v>
      </c>
    </row>
    <row r="240" spans="1:21" ht="20.100000000000001" customHeight="1" x14ac:dyDescent="0.25">
      <c r="A240" s="121">
        <v>234</v>
      </c>
      <c r="B240" s="186" t="str">
        <f>IF('Dépenses sur frais réels'!B240="","",'Dépenses sur frais réels'!B240)</f>
        <v/>
      </c>
      <c r="C240" s="186" t="str">
        <f>IF('Dépenses sur frais réels'!C240="","",'Dépenses sur frais réels'!C240)</f>
        <v/>
      </c>
      <c r="D240" s="186" t="str">
        <f>IF('Dépenses sur frais réels'!D240="","",'Dépenses sur frais réels'!D240)</f>
        <v/>
      </c>
      <c r="E240" s="186" t="str">
        <f>IF('Dépenses sur frais réels'!E240="","",'Dépenses sur frais réels'!E240)</f>
        <v/>
      </c>
      <c r="F240" s="186" t="str">
        <f>IF('Dépenses sur frais réels'!F240="","",'Dépenses sur frais réels'!F240)</f>
        <v/>
      </c>
      <c r="G240" s="186" t="str">
        <f>IF('Dépenses sur frais réels'!G240="","",'Dépenses sur frais réels'!G240)</f>
        <v/>
      </c>
      <c r="H240" s="346" t="str">
        <f>IF('Dépenses sur frais réels'!H240="","",'Dépenses sur frais réels'!H240)</f>
        <v/>
      </c>
      <c r="I240" s="346" t="str">
        <f>IF('Dépenses sur frais réels'!I240="","",'Dépenses sur frais réels'!I240)</f>
        <v/>
      </c>
      <c r="J240" s="347" t="str">
        <f>IF('Dépenses sur frais réels'!J240="","",'Dépenses sur frais réels'!J240)</f>
        <v/>
      </c>
      <c r="K240" s="101"/>
      <c r="L240" s="283" t="str">
        <f t="shared" si="17"/>
        <v/>
      </c>
      <c r="M240" s="283" t="str">
        <f t="shared" si="18"/>
        <v/>
      </c>
      <c r="N240" s="101"/>
      <c r="O240" s="182"/>
      <c r="P240" s="355"/>
      <c r="Q240" s="138" t="str">
        <f t="shared" si="15"/>
        <v/>
      </c>
      <c r="R240" s="184" t="str">
        <f t="shared" si="19"/>
        <v/>
      </c>
      <c r="S240" s="414" t="str">
        <f>IF(AND(OR(K240="KO",N240&lt;&gt;""),OR(K240="",L240="",M240="")),Listes!$A$68,IF(AND(N240="",K240&lt;&gt;""),Listes!$A$69,IF(AND(J240&lt;N240,P240=""),Listes!$A$70,IF(AND(M240&lt;L240,P240=""),Listes!$A$71,IF(AND(N240&lt;J240,O240=""),Listes!$A$72,IF(AND(T240="",OR(K240&lt;&gt;"",L240&lt;&gt;"",M240&lt;&gt;"")),Listes!$A$73,""))))))</f>
        <v/>
      </c>
      <c r="T240" s="277"/>
      <c r="U240" s="317">
        <f t="shared" si="16"/>
        <v>0</v>
      </c>
    </row>
    <row r="241" spans="1:21" ht="20.100000000000001" customHeight="1" x14ac:dyDescent="0.25">
      <c r="A241" s="121">
        <v>235</v>
      </c>
      <c r="B241" s="186" t="str">
        <f>IF('Dépenses sur frais réels'!B241="","",'Dépenses sur frais réels'!B241)</f>
        <v/>
      </c>
      <c r="C241" s="186" t="str">
        <f>IF('Dépenses sur frais réels'!C241="","",'Dépenses sur frais réels'!C241)</f>
        <v/>
      </c>
      <c r="D241" s="186" t="str">
        <f>IF('Dépenses sur frais réels'!D241="","",'Dépenses sur frais réels'!D241)</f>
        <v/>
      </c>
      <c r="E241" s="186" t="str">
        <f>IF('Dépenses sur frais réels'!E241="","",'Dépenses sur frais réels'!E241)</f>
        <v/>
      </c>
      <c r="F241" s="186" t="str">
        <f>IF('Dépenses sur frais réels'!F241="","",'Dépenses sur frais réels'!F241)</f>
        <v/>
      </c>
      <c r="G241" s="186" t="str">
        <f>IF('Dépenses sur frais réels'!G241="","",'Dépenses sur frais réels'!G241)</f>
        <v/>
      </c>
      <c r="H241" s="346" t="str">
        <f>IF('Dépenses sur frais réels'!H241="","",'Dépenses sur frais réels'!H241)</f>
        <v/>
      </c>
      <c r="I241" s="346" t="str">
        <f>IF('Dépenses sur frais réels'!I241="","",'Dépenses sur frais réels'!I241)</f>
        <v/>
      </c>
      <c r="J241" s="347" t="str">
        <f>IF('Dépenses sur frais réels'!J241="","",'Dépenses sur frais réels'!J241)</f>
        <v/>
      </c>
      <c r="K241" s="101"/>
      <c r="L241" s="283" t="str">
        <f t="shared" si="17"/>
        <v/>
      </c>
      <c r="M241" s="283" t="str">
        <f t="shared" si="18"/>
        <v/>
      </c>
      <c r="N241" s="101"/>
      <c r="O241" s="182"/>
      <c r="P241" s="355"/>
      <c r="Q241" s="138" t="str">
        <f t="shared" si="15"/>
        <v/>
      </c>
      <c r="R241" s="184" t="str">
        <f t="shared" si="19"/>
        <v/>
      </c>
      <c r="S241" s="414" t="str">
        <f>IF(AND(OR(K241="KO",N241&lt;&gt;""),OR(K241="",L241="",M241="")),Listes!$A$68,IF(AND(N241="",K241&lt;&gt;""),Listes!$A$69,IF(AND(J241&lt;N241,P241=""),Listes!$A$70,IF(AND(M241&lt;L241,P241=""),Listes!$A$71,IF(AND(N241&lt;J241,O241=""),Listes!$A$72,IF(AND(T241="",OR(K241&lt;&gt;"",L241&lt;&gt;"",M241&lt;&gt;"")),Listes!$A$73,""))))))</f>
        <v/>
      </c>
      <c r="T241" s="277"/>
      <c r="U241" s="317">
        <f t="shared" si="16"/>
        <v>0</v>
      </c>
    </row>
    <row r="242" spans="1:21" ht="20.100000000000001" customHeight="1" x14ac:dyDescent="0.25">
      <c r="A242" s="121">
        <v>236</v>
      </c>
      <c r="B242" s="186" t="str">
        <f>IF('Dépenses sur frais réels'!B242="","",'Dépenses sur frais réels'!B242)</f>
        <v/>
      </c>
      <c r="C242" s="186" t="str">
        <f>IF('Dépenses sur frais réels'!C242="","",'Dépenses sur frais réels'!C242)</f>
        <v/>
      </c>
      <c r="D242" s="186" t="str">
        <f>IF('Dépenses sur frais réels'!D242="","",'Dépenses sur frais réels'!D242)</f>
        <v/>
      </c>
      <c r="E242" s="186" t="str">
        <f>IF('Dépenses sur frais réels'!E242="","",'Dépenses sur frais réels'!E242)</f>
        <v/>
      </c>
      <c r="F242" s="186" t="str">
        <f>IF('Dépenses sur frais réels'!F242="","",'Dépenses sur frais réels'!F242)</f>
        <v/>
      </c>
      <c r="G242" s="186" t="str">
        <f>IF('Dépenses sur frais réels'!G242="","",'Dépenses sur frais réels'!G242)</f>
        <v/>
      </c>
      <c r="H242" s="346" t="str">
        <f>IF('Dépenses sur frais réels'!H242="","",'Dépenses sur frais réels'!H242)</f>
        <v/>
      </c>
      <c r="I242" s="346" t="str">
        <f>IF('Dépenses sur frais réels'!I242="","",'Dépenses sur frais réels'!I242)</f>
        <v/>
      </c>
      <c r="J242" s="347" t="str">
        <f>IF('Dépenses sur frais réels'!J242="","",'Dépenses sur frais réels'!J242)</f>
        <v/>
      </c>
      <c r="K242" s="101"/>
      <c r="L242" s="283" t="str">
        <f t="shared" si="17"/>
        <v/>
      </c>
      <c r="M242" s="283" t="str">
        <f t="shared" si="18"/>
        <v/>
      </c>
      <c r="N242" s="101"/>
      <c r="O242" s="182"/>
      <c r="P242" s="355"/>
      <c r="Q242" s="138" t="str">
        <f t="shared" si="15"/>
        <v/>
      </c>
      <c r="R242" s="184" t="str">
        <f t="shared" si="19"/>
        <v/>
      </c>
      <c r="S242" s="414" t="str">
        <f>IF(AND(OR(K242="KO",N242&lt;&gt;""),OR(K242="",L242="",M242="")),Listes!$A$68,IF(AND(N242="",K242&lt;&gt;""),Listes!$A$69,IF(AND(J242&lt;N242,P242=""),Listes!$A$70,IF(AND(M242&lt;L242,P242=""),Listes!$A$71,IF(AND(N242&lt;J242,O242=""),Listes!$A$72,IF(AND(T242="",OR(K242&lt;&gt;"",L242&lt;&gt;"",M242&lt;&gt;"")),Listes!$A$73,""))))))</f>
        <v/>
      </c>
      <c r="T242" s="277"/>
      <c r="U242" s="317">
        <f t="shared" si="16"/>
        <v>0</v>
      </c>
    </row>
    <row r="243" spans="1:21" ht="20.100000000000001" customHeight="1" x14ac:dyDescent="0.25">
      <c r="A243" s="121">
        <v>237</v>
      </c>
      <c r="B243" s="186" t="str">
        <f>IF('Dépenses sur frais réels'!B243="","",'Dépenses sur frais réels'!B243)</f>
        <v/>
      </c>
      <c r="C243" s="186" t="str">
        <f>IF('Dépenses sur frais réels'!C243="","",'Dépenses sur frais réels'!C243)</f>
        <v/>
      </c>
      <c r="D243" s="186" t="str">
        <f>IF('Dépenses sur frais réels'!D243="","",'Dépenses sur frais réels'!D243)</f>
        <v/>
      </c>
      <c r="E243" s="186" t="str">
        <f>IF('Dépenses sur frais réels'!E243="","",'Dépenses sur frais réels'!E243)</f>
        <v/>
      </c>
      <c r="F243" s="186" t="str">
        <f>IF('Dépenses sur frais réels'!F243="","",'Dépenses sur frais réels'!F243)</f>
        <v/>
      </c>
      <c r="G243" s="186" t="str">
        <f>IF('Dépenses sur frais réels'!G243="","",'Dépenses sur frais réels'!G243)</f>
        <v/>
      </c>
      <c r="H243" s="346" t="str">
        <f>IF('Dépenses sur frais réels'!H243="","",'Dépenses sur frais réels'!H243)</f>
        <v/>
      </c>
      <c r="I243" s="346" t="str">
        <f>IF('Dépenses sur frais réels'!I243="","",'Dépenses sur frais réels'!I243)</f>
        <v/>
      </c>
      <c r="J243" s="347" t="str">
        <f>IF('Dépenses sur frais réels'!J243="","",'Dépenses sur frais réels'!J243)</f>
        <v/>
      </c>
      <c r="K243" s="101"/>
      <c r="L243" s="283" t="str">
        <f t="shared" si="17"/>
        <v/>
      </c>
      <c r="M243" s="283" t="str">
        <f t="shared" si="18"/>
        <v/>
      </c>
      <c r="N243" s="101"/>
      <c r="O243" s="182"/>
      <c r="P243" s="355"/>
      <c r="Q243" s="138" t="str">
        <f t="shared" si="15"/>
        <v/>
      </c>
      <c r="R243" s="184" t="str">
        <f t="shared" si="19"/>
        <v/>
      </c>
      <c r="S243" s="414" t="str">
        <f>IF(AND(OR(K243="KO",N243&lt;&gt;""),OR(K243="",L243="",M243="")),Listes!$A$68,IF(AND(N243="",K243&lt;&gt;""),Listes!$A$69,IF(AND(J243&lt;N243,P243=""),Listes!$A$70,IF(AND(M243&lt;L243,P243=""),Listes!$A$71,IF(AND(N243&lt;J243,O243=""),Listes!$A$72,IF(AND(T243="",OR(K243&lt;&gt;"",L243&lt;&gt;"",M243&lt;&gt;"")),Listes!$A$73,""))))))</f>
        <v/>
      </c>
      <c r="T243" s="277"/>
      <c r="U243" s="317">
        <f t="shared" si="16"/>
        <v>0</v>
      </c>
    </row>
    <row r="244" spans="1:21" ht="20.100000000000001" customHeight="1" x14ac:dyDescent="0.25">
      <c r="A244" s="121">
        <v>238</v>
      </c>
      <c r="B244" s="186" t="str">
        <f>IF('Dépenses sur frais réels'!B244="","",'Dépenses sur frais réels'!B244)</f>
        <v/>
      </c>
      <c r="C244" s="186" t="str">
        <f>IF('Dépenses sur frais réels'!C244="","",'Dépenses sur frais réels'!C244)</f>
        <v/>
      </c>
      <c r="D244" s="186" t="str">
        <f>IF('Dépenses sur frais réels'!D244="","",'Dépenses sur frais réels'!D244)</f>
        <v/>
      </c>
      <c r="E244" s="186" t="str">
        <f>IF('Dépenses sur frais réels'!E244="","",'Dépenses sur frais réels'!E244)</f>
        <v/>
      </c>
      <c r="F244" s="186" t="str">
        <f>IF('Dépenses sur frais réels'!F244="","",'Dépenses sur frais réels'!F244)</f>
        <v/>
      </c>
      <c r="G244" s="186" t="str">
        <f>IF('Dépenses sur frais réels'!G244="","",'Dépenses sur frais réels'!G244)</f>
        <v/>
      </c>
      <c r="H244" s="346" t="str">
        <f>IF('Dépenses sur frais réels'!H244="","",'Dépenses sur frais réels'!H244)</f>
        <v/>
      </c>
      <c r="I244" s="346" t="str">
        <f>IF('Dépenses sur frais réels'!I244="","",'Dépenses sur frais réels'!I244)</f>
        <v/>
      </c>
      <c r="J244" s="347" t="str">
        <f>IF('Dépenses sur frais réels'!J244="","",'Dépenses sur frais réels'!J244)</f>
        <v/>
      </c>
      <c r="K244" s="101"/>
      <c r="L244" s="283" t="str">
        <f t="shared" si="17"/>
        <v/>
      </c>
      <c r="M244" s="283" t="str">
        <f t="shared" si="18"/>
        <v/>
      </c>
      <c r="N244" s="101"/>
      <c r="O244" s="182"/>
      <c r="P244" s="355"/>
      <c r="Q244" s="138" t="str">
        <f t="shared" si="15"/>
        <v/>
      </c>
      <c r="R244" s="184" t="str">
        <f t="shared" si="19"/>
        <v/>
      </c>
      <c r="S244" s="414" t="str">
        <f>IF(AND(OR(K244="KO",N244&lt;&gt;""),OR(K244="",L244="",M244="")),Listes!$A$68,IF(AND(N244="",K244&lt;&gt;""),Listes!$A$69,IF(AND(J244&lt;N244,P244=""),Listes!$A$70,IF(AND(M244&lt;L244,P244=""),Listes!$A$71,IF(AND(N244&lt;J244,O244=""),Listes!$A$72,IF(AND(T244="",OR(K244&lt;&gt;"",L244&lt;&gt;"",M244&lt;&gt;"")),Listes!$A$73,""))))))</f>
        <v/>
      </c>
      <c r="T244" s="277"/>
      <c r="U244" s="317">
        <f t="shared" si="16"/>
        <v>0</v>
      </c>
    </row>
    <row r="245" spans="1:21" ht="20.100000000000001" customHeight="1" x14ac:dyDescent="0.25">
      <c r="A245" s="121">
        <v>239</v>
      </c>
      <c r="B245" s="186" t="str">
        <f>IF('Dépenses sur frais réels'!B245="","",'Dépenses sur frais réels'!B245)</f>
        <v/>
      </c>
      <c r="C245" s="186" t="str">
        <f>IF('Dépenses sur frais réels'!C245="","",'Dépenses sur frais réels'!C245)</f>
        <v/>
      </c>
      <c r="D245" s="186" t="str">
        <f>IF('Dépenses sur frais réels'!D245="","",'Dépenses sur frais réels'!D245)</f>
        <v/>
      </c>
      <c r="E245" s="186" t="str">
        <f>IF('Dépenses sur frais réels'!E245="","",'Dépenses sur frais réels'!E245)</f>
        <v/>
      </c>
      <c r="F245" s="186" t="str">
        <f>IF('Dépenses sur frais réels'!F245="","",'Dépenses sur frais réels'!F245)</f>
        <v/>
      </c>
      <c r="G245" s="186" t="str">
        <f>IF('Dépenses sur frais réels'!G245="","",'Dépenses sur frais réels'!G245)</f>
        <v/>
      </c>
      <c r="H245" s="346" t="str">
        <f>IF('Dépenses sur frais réels'!H245="","",'Dépenses sur frais réels'!H245)</f>
        <v/>
      </c>
      <c r="I245" s="346" t="str">
        <f>IF('Dépenses sur frais réels'!I245="","",'Dépenses sur frais réels'!I245)</f>
        <v/>
      </c>
      <c r="J245" s="347" t="str">
        <f>IF('Dépenses sur frais réels'!J245="","",'Dépenses sur frais réels'!J245)</f>
        <v/>
      </c>
      <c r="K245" s="101"/>
      <c r="L245" s="283" t="str">
        <f t="shared" si="17"/>
        <v/>
      </c>
      <c r="M245" s="283" t="str">
        <f t="shared" si="18"/>
        <v/>
      </c>
      <c r="N245" s="101"/>
      <c r="O245" s="182"/>
      <c r="P245" s="355"/>
      <c r="Q245" s="138" t="str">
        <f t="shared" si="15"/>
        <v/>
      </c>
      <c r="R245" s="184" t="str">
        <f t="shared" si="19"/>
        <v/>
      </c>
      <c r="S245" s="414" t="str">
        <f>IF(AND(OR(K245="KO",N245&lt;&gt;""),OR(K245="",L245="",M245="")),Listes!$A$68,IF(AND(N245="",K245&lt;&gt;""),Listes!$A$69,IF(AND(J245&lt;N245,P245=""),Listes!$A$70,IF(AND(M245&lt;L245,P245=""),Listes!$A$71,IF(AND(N245&lt;J245,O245=""),Listes!$A$72,IF(AND(T245="",OR(K245&lt;&gt;"",L245&lt;&gt;"",M245&lt;&gt;"")),Listes!$A$73,""))))))</f>
        <v/>
      </c>
      <c r="T245" s="277"/>
      <c r="U245" s="317">
        <f t="shared" si="16"/>
        <v>0</v>
      </c>
    </row>
    <row r="246" spans="1:21" ht="20.100000000000001" customHeight="1" x14ac:dyDescent="0.25">
      <c r="A246" s="121">
        <v>240</v>
      </c>
      <c r="B246" s="186" t="str">
        <f>IF('Dépenses sur frais réels'!B246="","",'Dépenses sur frais réels'!B246)</f>
        <v/>
      </c>
      <c r="C246" s="186" t="str">
        <f>IF('Dépenses sur frais réels'!C246="","",'Dépenses sur frais réels'!C246)</f>
        <v/>
      </c>
      <c r="D246" s="186" t="str">
        <f>IF('Dépenses sur frais réels'!D246="","",'Dépenses sur frais réels'!D246)</f>
        <v/>
      </c>
      <c r="E246" s="186" t="str">
        <f>IF('Dépenses sur frais réels'!E246="","",'Dépenses sur frais réels'!E246)</f>
        <v/>
      </c>
      <c r="F246" s="186" t="str">
        <f>IF('Dépenses sur frais réels'!F246="","",'Dépenses sur frais réels'!F246)</f>
        <v/>
      </c>
      <c r="G246" s="186" t="str">
        <f>IF('Dépenses sur frais réels'!G246="","",'Dépenses sur frais réels'!G246)</f>
        <v/>
      </c>
      <c r="H246" s="346" t="str">
        <f>IF('Dépenses sur frais réels'!H246="","",'Dépenses sur frais réels'!H246)</f>
        <v/>
      </c>
      <c r="I246" s="346" t="str">
        <f>IF('Dépenses sur frais réels'!I246="","",'Dépenses sur frais réels'!I246)</f>
        <v/>
      </c>
      <c r="J246" s="347" t="str">
        <f>IF('Dépenses sur frais réels'!J246="","",'Dépenses sur frais réels'!J246)</f>
        <v/>
      </c>
      <c r="K246" s="101"/>
      <c r="L246" s="283" t="str">
        <f t="shared" si="17"/>
        <v/>
      </c>
      <c r="M246" s="283" t="str">
        <f t="shared" si="18"/>
        <v/>
      </c>
      <c r="N246" s="101"/>
      <c r="O246" s="182"/>
      <c r="P246" s="355"/>
      <c r="Q246" s="138" t="str">
        <f t="shared" si="15"/>
        <v/>
      </c>
      <c r="R246" s="184" t="str">
        <f t="shared" si="19"/>
        <v/>
      </c>
      <c r="S246" s="414" t="str">
        <f>IF(AND(OR(K246="KO",N246&lt;&gt;""),OR(K246="",L246="",M246="")),Listes!$A$68,IF(AND(N246="",K246&lt;&gt;""),Listes!$A$69,IF(AND(J246&lt;N246,P246=""),Listes!$A$70,IF(AND(M246&lt;L246,P246=""),Listes!$A$71,IF(AND(N246&lt;J246,O246=""),Listes!$A$72,IF(AND(T246="",OR(K246&lt;&gt;"",L246&lt;&gt;"",M246&lt;&gt;"")),Listes!$A$73,""))))))</f>
        <v/>
      </c>
      <c r="T246" s="277"/>
      <c r="U246" s="317">
        <f t="shared" si="16"/>
        <v>0</v>
      </c>
    </row>
    <row r="247" spans="1:21" ht="20.100000000000001" customHeight="1" x14ac:dyDescent="0.25">
      <c r="A247" s="121">
        <v>241</v>
      </c>
      <c r="B247" s="186" t="str">
        <f>IF('Dépenses sur frais réels'!B247="","",'Dépenses sur frais réels'!B247)</f>
        <v/>
      </c>
      <c r="C247" s="186" t="str">
        <f>IF('Dépenses sur frais réels'!C247="","",'Dépenses sur frais réels'!C247)</f>
        <v/>
      </c>
      <c r="D247" s="186" t="str">
        <f>IF('Dépenses sur frais réels'!D247="","",'Dépenses sur frais réels'!D247)</f>
        <v/>
      </c>
      <c r="E247" s="186" t="str">
        <f>IF('Dépenses sur frais réels'!E247="","",'Dépenses sur frais réels'!E247)</f>
        <v/>
      </c>
      <c r="F247" s="186" t="str">
        <f>IF('Dépenses sur frais réels'!F247="","",'Dépenses sur frais réels'!F247)</f>
        <v/>
      </c>
      <c r="G247" s="186" t="str">
        <f>IF('Dépenses sur frais réels'!G247="","",'Dépenses sur frais réels'!G247)</f>
        <v/>
      </c>
      <c r="H247" s="346" t="str">
        <f>IF('Dépenses sur frais réels'!H247="","",'Dépenses sur frais réels'!H247)</f>
        <v/>
      </c>
      <c r="I247" s="346" t="str">
        <f>IF('Dépenses sur frais réels'!I247="","",'Dépenses sur frais réels'!I247)</f>
        <v/>
      </c>
      <c r="J247" s="347" t="str">
        <f>IF('Dépenses sur frais réels'!J247="","",'Dépenses sur frais réels'!J247)</f>
        <v/>
      </c>
      <c r="K247" s="101"/>
      <c r="L247" s="283" t="str">
        <f t="shared" si="17"/>
        <v/>
      </c>
      <c r="M247" s="283" t="str">
        <f t="shared" si="18"/>
        <v/>
      </c>
      <c r="N247" s="101"/>
      <c r="O247" s="182"/>
      <c r="P247" s="355"/>
      <c r="Q247" s="138" t="str">
        <f t="shared" si="15"/>
        <v/>
      </c>
      <c r="R247" s="184" t="str">
        <f t="shared" si="19"/>
        <v/>
      </c>
      <c r="S247" s="414" t="str">
        <f>IF(AND(OR(K247="KO",N247&lt;&gt;""),OR(K247="",L247="",M247="")),Listes!$A$68,IF(AND(N247="",K247&lt;&gt;""),Listes!$A$69,IF(AND(J247&lt;N247,P247=""),Listes!$A$70,IF(AND(M247&lt;L247,P247=""),Listes!$A$71,IF(AND(N247&lt;J247,O247=""),Listes!$A$72,IF(AND(T247="",OR(K247&lt;&gt;"",L247&lt;&gt;"",M247&lt;&gt;"")),Listes!$A$73,""))))))</f>
        <v/>
      </c>
      <c r="T247" s="277"/>
      <c r="U247" s="317">
        <f t="shared" si="16"/>
        <v>0</v>
      </c>
    </row>
    <row r="248" spans="1:21" ht="20.100000000000001" customHeight="1" x14ac:dyDescent="0.25">
      <c r="A248" s="121">
        <v>242</v>
      </c>
      <c r="B248" s="186" t="str">
        <f>IF('Dépenses sur frais réels'!B248="","",'Dépenses sur frais réels'!B248)</f>
        <v/>
      </c>
      <c r="C248" s="186" t="str">
        <f>IF('Dépenses sur frais réels'!C248="","",'Dépenses sur frais réels'!C248)</f>
        <v/>
      </c>
      <c r="D248" s="186" t="str">
        <f>IF('Dépenses sur frais réels'!D248="","",'Dépenses sur frais réels'!D248)</f>
        <v/>
      </c>
      <c r="E248" s="186" t="str">
        <f>IF('Dépenses sur frais réels'!E248="","",'Dépenses sur frais réels'!E248)</f>
        <v/>
      </c>
      <c r="F248" s="186" t="str">
        <f>IF('Dépenses sur frais réels'!F248="","",'Dépenses sur frais réels'!F248)</f>
        <v/>
      </c>
      <c r="G248" s="186" t="str">
        <f>IF('Dépenses sur frais réels'!G248="","",'Dépenses sur frais réels'!G248)</f>
        <v/>
      </c>
      <c r="H248" s="346" t="str">
        <f>IF('Dépenses sur frais réels'!H248="","",'Dépenses sur frais réels'!H248)</f>
        <v/>
      </c>
      <c r="I248" s="346" t="str">
        <f>IF('Dépenses sur frais réels'!I248="","",'Dépenses sur frais réels'!I248)</f>
        <v/>
      </c>
      <c r="J248" s="347" t="str">
        <f>IF('Dépenses sur frais réels'!J248="","",'Dépenses sur frais réels'!J248)</f>
        <v/>
      </c>
      <c r="K248" s="101"/>
      <c r="L248" s="283" t="str">
        <f t="shared" si="17"/>
        <v/>
      </c>
      <c r="M248" s="283" t="str">
        <f t="shared" si="18"/>
        <v/>
      </c>
      <c r="N248" s="101"/>
      <c r="O248" s="182"/>
      <c r="P248" s="355"/>
      <c r="Q248" s="138" t="str">
        <f t="shared" si="15"/>
        <v/>
      </c>
      <c r="R248" s="184" t="str">
        <f t="shared" si="19"/>
        <v/>
      </c>
      <c r="S248" s="414" t="str">
        <f>IF(AND(OR(K248="KO",N248&lt;&gt;""),OR(K248="",L248="",M248="")),Listes!$A$68,IF(AND(N248="",K248&lt;&gt;""),Listes!$A$69,IF(AND(J248&lt;N248,P248=""),Listes!$A$70,IF(AND(M248&lt;L248,P248=""),Listes!$A$71,IF(AND(N248&lt;J248,O248=""),Listes!$A$72,IF(AND(T248="",OR(K248&lt;&gt;"",L248&lt;&gt;"",M248&lt;&gt;"")),Listes!$A$73,""))))))</f>
        <v/>
      </c>
      <c r="T248" s="277"/>
      <c r="U248" s="317">
        <f t="shared" si="16"/>
        <v>0</v>
      </c>
    </row>
    <row r="249" spans="1:21" ht="20.100000000000001" customHeight="1" x14ac:dyDescent="0.25">
      <c r="A249" s="121">
        <v>243</v>
      </c>
      <c r="B249" s="186" t="str">
        <f>IF('Dépenses sur frais réels'!B249="","",'Dépenses sur frais réels'!B249)</f>
        <v/>
      </c>
      <c r="C249" s="186" t="str">
        <f>IF('Dépenses sur frais réels'!C249="","",'Dépenses sur frais réels'!C249)</f>
        <v/>
      </c>
      <c r="D249" s="186" t="str">
        <f>IF('Dépenses sur frais réels'!D249="","",'Dépenses sur frais réels'!D249)</f>
        <v/>
      </c>
      <c r="E249" s="186" t="str">
        <f>IF('Dépenses sur frais réels'!E249="","",'Dépenses sur frais réels'!E249)</f>
        <v/>
      </c>
      <c r="F249" s="186" t="str">
        <f>IF('Dépenses sur frais réels'!F249="","",'Dépenses sur frais réels'!F249)</f>
        <v/>
      </c>
      <c r="G249" s="186" t="str">
        <f>IF('Dépenses sur frais réels'!G249="","",'Dépenses sur frais réels'!G249)</f>
        <v/>
      </c>
      <c r="H249" s="346" t="str">
        <f>IF('Dépenses sur frais réels'!H249="","",'Dépenses sur frais réels'!H249)</f>
        <v/>
      </c>
      <c r="I249" s="346" t="str">
        <f>IF('Dépenses sur frais réels'!I249="","",'Dépenses sur frais réels'!I249)</f>
        <v/>
      </c>
      <c r="J249" s="347" t="str">
        <f>IF('Dépenses sur frais réels'!J249="","",'Dépenses sur frais réels'!J249)</f>
        <v/>
      </c>
      <c r="K249" s="101"/>
      <c r="L249" s="283" t="str">
        <f t="shared" si="17"/>
        <v/>
      </c>
      <c r="M249" s="283" t="str">
        <f t="shared" si="18"/>
        <v/>
      </c>
      <c r="N249" s="101"/>
      <c r="O249" s="182"/>
      <c r="P249" s="355"/>
      <c r="Q249" s="138" t="str">
        <f t="shared" si="15"/>
        <v/>
      </c>
      <c r="R249" s="184" t="str">
        <f t="shared" si="19"/>
        <v/>
      </c>
      <c r="S249" s="414" t="str">
        <f>IF(AND(OR(K249="KO",N249&lt;&gt;""),OR(K249="",L249="",M249="")),Listes!$A$68,IF(AND(N249="",K249&lt;&gt;""),Listes!$A$69,IF(AND(J249&lt;N249,P249=""),Listes!$A$70,IF(AND(M249&lt;L249,P249=""),Listes!$A$71,IF(AND(N249&lt;J249,O249=""),Listes!$A$72,IF(AND(T249="",OR(K249&lt;&gt;"",L249&lt;&gt;"",M249&lt;&gt;"")),Listes!$A$73,""))))))</f>
        <v/>
      </c>
      <c r="T249" s="277"/>
      <c r="U249" s="317">
        <f t="shared" si="16"/>
        <v>0</v>
      </c>
    </row>
    <row r="250" spans="1:21" ht="20.100000000000001" customHeight="1" x14ac:dyDescent="0.25">
      <c r="A250" s="121">
        <v>244</v>
      </c>
      <c r="B250" s="186" t="str">
        <f>IF('Dépenses sur frais réels'!B250="","",'Dépenses sur frais réels'!B250)</f>
        <v/>
      </c>
      <c r="C250" s="186" t="str">
        <f>IF('Dépenses sur frais réels'!C250="","",'Dépenses sur frais réels'!C250)</f>
        <v/>
      </c>
      <c r="D250" s="186" t="str">
        <f>IF('Dépenses sur frais réels'!D250="","",'Dépenses sur frais réels'!D250)</f>
        <v/>
      </c>
      <c r="E250" s="186" t="str">
        <f>IF('Dépenses sur frais réels'!E250="","",'Dépenses sur frais réels'!E250)</f>
        <v/>
      </c>
      <c r="F250" s="186" t="str">
        <f>IF('Dépenses sur frais réels'!F250="","",'Dépenses sur frais réels'!F250)</f>
        <v/>
      </c>
      <c r="G250" s="186" t="str">
        <f>IF('Dépenses sur frais réels'!G250="","",'Dépenses sur frais réels'!G250)</f>
        <v/>
      </c>
      <c r="H250" s="346" t="str">
        <f>IF('Dépenses sur frais réels'!H250="","",'Dépenses sur frais réels'!H250)</f>
        <v/>
      </c>
      <c r="I250" s="346" t="str">
        <f>IF('Dépenses sur frais réels'!I250="","",'Dépenses sur frais réels'!I250)</f>
        <v/>
      </c>
      <c r="J250" s="347" t="str">
        <f>IF('Dépenses sur frais réels'!J250="","",'Dépenses sur frais réels'!J250)</f>
        <v/>
      </c>
      <c r="K250" s="101"/>
      <c r="L250" s="283" t="str">
        <f t="shared" si="17"/>
        <v/>
      </c>
      <c r="M250" s="283" t="str">
        <f t="shared" si="18"/>
        <v/>
      </c>
      <c r="N250" s="101"/>
      <c r="O250" s="182"/>
      <c r="P250" s="355"/>
      <c r="Q250" s="138" t="str">
        <f t="shared" si="15"/>
        <v/>
      </c>
      <c r="R250" s="184" t="str">
        <f t="shared" si="19"/>
        <v/>
      </c>
      <c r="S250" s="414" t="str">
        <f>IF(AND(OR(K250="KO",N250&lt;&gt;""),OR(K250="",L250="",M250="")),Listes!$A$68,IF(AND(N250="",K250&lt;&gt;""),Listes!$A$69,IF(AND(J250&lt;N250,P250=""),Listes!$A$70,IF(AND(M250&lt;L250,P250=""),Listes!$A$71,IF(AND(N250&lt;J250,O250=""),Listes!$A$72,IF(AND(T250="",OR(K250&lt;&gt;"",L250&lt;&gt;"",M250&lt;&gt;"")),Listes!$A$73,""))))))</f>
        <v/>
      </c>
      <c r="T250" s="277"/>
      <c r="U250" s="317">
        <f t="shared" si="16"/>
        <v>0</v>
      </c>
    </row>
    <row r="251" spans="1:21" ht="20.100000000000001" customHeight="1" x14ac:dyDescent="0.25">
      <c r="A251" s="121">
        <v>245</v>
      </c>
      <c r="B251" s="186" t="str">
        <f>IF('Dépenses sur frais réels'!B251="","",'Dépenses sur frais réels'!B251)</f>
        <v/>
      </c>
      <c r="C251" s="186" t="str">
        <f>IF('Dépenses sur frais réels'!C251="","",'Dépenses sur frais réels'!C251)</f>
        <v/>
      </c>
      <c r="D251" s="186" t="str">
        <f>IF('Dépenses sur frais réels'!D251="","",'Dépenses sur frais réels'!D251)</f>
        <v/>
      </c>
      <c r="E251" s="186" t="str">
        <f>IF('Dépenses sur frais réels'!E251="","",'Dépenses sur frais réels'!E251)</f>
        <v/>
      </c>
      <c r="F251" s="186" t="str">
        <f>IF('Dépenses sur frais réels'!F251="","",'Dépenses sur frais réels'!F251)</f>
        <v/>
      </c>
      <c r="G251" s="186" t="str">
        <f>IF('Dépenses sur frais réels'!G251="","",'Dépenses sur frais réels'!G251)</f>
        <v/>
      </c>
      <c r="H251" s="346" t="str">
        <f>IF('Dépenses sur frais réels'!H251="","",'Dépenses sur frais réels'!H251)</f>
        <v/>
      </c>
      <c r="I251" s="346" t="str">
        <f>IF('Dépenses sur frais réels'!I251="","",'Dépenses sur frais réels'!I251)</f>
        <v/>
      </c>
      <c r="J251" s="347" t="str">
        <f>IF('Dépenses sur frais réels'!J251="","",'Dépenses sur frais réels'!J251)</f>
        <v/>
      </c>
      <c r="K251" s="101"/>
      <c r="L251" s="283" t="str">
        <f t="shared" si="17"/>
        <v/>
      </c>
      <c r="M251" s="283" t="str">
        <f t="shared" si="18"/>
        <v/>
      </c>
      <c r="N251" s="101"/>
      <c r="O251" s="182"/>
      <c r="P251" s="355"/>
      <c r="Q251" s="138" t="str">
        <f t="shared" si="15"/>
        <v/>
      </c>
      <c r="R251" s="184" t="str">
        <f t="shared" si="19"/>
        <v/>
      </c>
      <c r="S251" s="414" t="str">
        <f>IF(AND(OR(K251="KO",N251&lt;&gt;""),OR(K251="",L251="",M251="")),Listes!$A$68,IF(AND(N251="",K251&lt;&gt;""),Listes!$A$69,IF(AND(J251&lt;N251,P251=""),Listes!$A$70,IF(AND(M251&lt;L251,P251=""),Listes!$A$71,IF(AND(N251&lt;J251,O251=""),Listes!$A$72,IF(AND(T251="",OR(K251&lt;&gt;"",L251&lt;&gt;"",M251&lt;&gt;"")),Listes!$A$73,""))))))</f>
        <v/>
      </c>
      <c r="T251" s="277"/>
      <c r="U251" s="317">
        <f t="shared" si="16"/>
        <v>0</v>
      </c>
    </row>
    <row r="252" spans="1:21" ht="20.100000000000001" customHeight="1" x14ac:dyDescent="0.25">
      <c r="A252" s="121">
        <v>246</v>
      </c>
      <c r="B252" s="186" t="str">
        <f>IF('Dépenses sur frais réels'!B252="","",'Dépenses sur frais réels'!B252)</f>
        <v/>
      </c>
      <c r="C252" s="186" t="str">
        <f>IF('Dépenses sur frais réels'!C252="","",'Dépenses sur frais réels'!C252)</f>
        <v/>
      </c>
      <c r="D252" s="186" t="str">
        <f>IF('Dépenses sur frais réels'!D252="","",'Dépenses sur frais réels'!D252)</f>
        <v/>
      </c>
      <c r="E252" s="186" t="str">
        <f>IF('Dépenses sur frais réels'!E252="","",'Dépenses sur frais réels'!E252)</f>
        <v/>
      </c>
      <c r="F252" s="186" t="str">
        <f>IF('Dépenses sur frais réels'!F252="","",'Dépenses sur frais réels'!F252)</f>
        <v/>
      </c>
      <c r="G252" s="186" t="str">
        <f>IF('Dépenses sur frais réels'!G252="","",'Dépenses sur frais réels'!G252)</f>
        <v/>
      </c>
      <c r="H252" s="346" t="str">
        <f>IF('Dépenses sur frais réels'!H252="","",'Dépenses sur frais réels'!H252)</f>
        <v/>
      </c>
      <c r="I252" s="346" t="str">
        <f>IF('Dépenses sur frais réels'!I252="","",'Dépenses sur frais réels'!I252)</f>
        <v/>
      </c>
      <c r="J252" s="347" t="str">
        <f>IF('Dépenses sur frais réels'!J252="","",'Dépenses sur frais réels'!J252)</f>
        <v/>
      </c>
      <c r="K252" s="101"/>
      <c r="L252" s="283" t="str">
        <f t="shared" si="17"/>
        <v/>
      </c>
      <c r="M252" s="283" t="str">
        <f t="shared" si="18"/>
        <v/>
      </c>
      <c r="N252" s="101"/>
      <c r="O252" s="182"/>
      <c r="P252" s="355"/>
      <c r="Q252" s="138" t="str">
        <f t="shared" si="15"/>
        <v/>
      </c>
      <c r="R252" s="184" t="str">
        <f t="shared" si="19"/>
        <v/>
      </c>
      <c r="S252" s="414" t="str">
        <f>IF(AND(OR(K252="KO",N252&lt;&gt;""),OR(K252="",L252="",M252="")),Listes!$A$68,IF(AND(N252="",K252&lt;&gt;""),Listes!$A$69,IF(AND(J252&lt;N252,P252=""),Listes!$A$70,IF(AND(M252&lt;L252,P252=""),Listes!$A$71,IF(AND(N252&lt;J252,O252=""),Listes!$A$72,IF(AND(T252="",OR(K252&lt;&gt;"",L252&lt;&gt;"",M252&lt;&gt;"")),Listes!$A$73,""))))))</f>
        <v/>
      </c>
      <c r="T252" s="277"/>
      <c r="U252" s="317">
        <f t="shared" si="16"/>
        <v>0</v>
      </c>
    </row>
    <row r="253" spans="1:21" ht="20.100000000000001" customHeight="1" x14ac:dyDescent="0.25">
      <c r="A253" s="121">
        <v>247</v>
      </c>
      <c r="B253" s="186" t="str">
        <f>IF('Dépenses sur frais réels'!B253="","",'Dépenses sur frais réels'!B253)</f>
        <v/>
      </c>
      <c r="C253" s="186" t="str">
        <f>IF('Dépenses sur frais réels'!C253="","",'Dépenses sur frais réels'!C253)</f>
        <v/>
      </c>
      <c r="D253" s="186" t="str">
        <f>IF('Dépenses sur frais réels'!D253="","",'Dépenses sur frais réels'!D253)</f>
        <v/>
      </c>
      <c r="E253" s="186" t="str">
        <f>IF('Dépenses sur frais réels'!E253="","",'Dépenses sur frais réels'!E253)</f>
        <v/>
      </c>
      <c r="F253" s="186" t="str">
        <f>IF('Dépenses sur frais réels'!F253="","",'Dépenses sur frais réels'!F253)</f>
        <v/>
      </c>
      <c r="G253" s="186" t="str">
        <f>IF('Dépenses sur frais réels'!G253="","",'Dépenses sur frais réels'!G253)</f>
        <v/>
      </c>
      <c r="H253" s="346" t="str">
        <f>IF('Dépenses sur frais réels'!H253="","",'Dépenses sur frais réels'!H253)</f>
        <v/>
      </c>
      <c r="I253" s="346" t="str">
        <f>IF('Dépenses sur frais réels'!I253="","",'Dépenses sur frais réels'!I253)</f>
        <v/>
      </c>
      <c r="J253" s="347" t="str">
        <f>IF('Dépenses sur frais réels'!J253="","",'Dépenses sur frais réels'!J253)</f>
        <v/>
      </c>
      <c r="K253" s="101"/>
      <c r="L253" s="283" t="str">
        <f t="shared" si="17"/>
        <v/>
      </c>
      <c r="M253" s="283" t="str">
        <f t="shared" si="18"/>
        <v/>
      </c>
      <c r="N253" s="101"/>
      <c r="O253" s="182"/>
      <c r="P253" s="355"/>
      <c r="Q253" s="138" t="str">
        <f t="shared" si="15"/>
        <v/>
      </c>
      <c r="R253" s="184" t="str">
        <f t="shared" si="19"/>
        <v/>
      </c>
      <c r="S253" s="414" t="str">
        <f>IF(AND(OR(K253="KO",N253&lt;&gt;""),OR(K253="",L253="",M253="")),Listes!$A$68,IF(AND(N253="",K253&lt;&gt;""),Listes!$A$69,IF(AND(J253&lt;N253,P253=""),Listes!$A$70,IF(AND(M253&lt;L253,P253=""),Listes!$A$71,IF(AND(N253&lt;J253,O253=""),Listes!$A$72,IF(AND(T253="",OR(K253&lt;&gt;"",L253&lt;&gt;"",M253&lt;&gt;"")),Listes!$A$73,""))))))</f>
        <v/>
      </c>
      <c r="T253" s="277"/>
      <c r="U253" s="317">
        <f t="shared" si="16"/>
        <v>0</v>
      </c>
    </row>
    <row r="254" spans="1:21" ht="20.100000000000001" customHeight="1" x14ac:dyDescent="0.25">
      <c r="A254" s="121">
        <v>248</v>
      </c>
      <c r="B254" s="186" t="str">
        <f>IF('Dépenses sur frais réels'!B254="","",'Dépenses sur frais réels'!B254)</f>
        <v/>
      </c>
      <c r="C254" s="186" t="str">
        <f>IF('Dépenses sur frais réels'!C254="","",'Dépenses sur frais réels'!C254)</f>
        <v/>
      </c>
      <c r="D254" s="186" t="str">
        <f>IF('Dépenses sur frais réels'!D254="","",'Dépenses sur frais réels'!D254)</f>
        <v/>
      </c>
      <c r="E254" s="186" t="str">
        <f>IF('Dépenses sur frais réels'!E254="","",'Dépenses sur frais réels'!E254)</f>
        <v/>
      </c>
      <c r="F254" s="186" t="str">
        <f>IF('Dépenses sur frais réels'!F254="","",'Dépenses sur frais réels'!F254)</f>
        <v/>
      </c>
      <c r="G254" s="186" t="str">
        <f>IF('Dépenses sur frais réels'!G254="","",'Dépenses sur frais réels'!G254)</f>
        <v/>
      </c>
      <c r="H254" s="346" t="str">
        <f>IF('Dépenses sur frais réels'!H254="","",'Dépenses sur frais réels'!H254)</f>
        <v/>
      </c>
      <c r="I254" s="346" t="str">
        <f>IF('Dépenses sur frais réels'!I254="","",'Dépenses sur frais réels'!I254)</f>
        <v/>
      </c>
      <c r="J254" s="347" t="str">
        <f>IF('Dépenses sur frais réels'!J254="","",'Dépenses sur frais réels'!J254)</f>
        <v/>
      </c>
      <c r="K254" s="101"/>
      <c r="L254" s="283" t="str">
        <f t="shared" si="17"/>
        <v/>
      </c>
      <c r="M254" s="283" t="str">
        <f t="shared" si="18"/>
        <v/>
      </c>
      <c r="N254" s="101"/>
      <c r="O254" s="182"/>
      <c r="P254" s="355"/>
      <c r="Q254" s="138" t="str">
        <f t="shared" si="15"/>
        <v/>
      </c>
      <c r="R254" s="184" t="str">
        <f t="shared" si="19"/>
        <v/>
      </c>
      <c r="S254" s="414" t="str">
        <f>IF(AND(OR(K254="KO",N254&lt;&gt;""),OR(K254="",L254="",M254="")),Listes!$A$68,IF(AND(N254="",K254&lt;&gt;""),Listes!$A$69,IF(AND(J254&lt;N254,P254=""),Listes!$A$70,IF(AND(M254&lt;L254,P254=""),Listes!$A$71,IF(AND(N254&lt;J254,O254=""),Listes!$A$72,IF(AND(T254="",OR(K254&lt;&gt;"",L254&lt;&gt;"",M254&lt;&gt;"")),Listes!$A$73,""))))))</f>
        <v/>
      </c>
      <c r="T254" s="277"/>
      <c r="U254" s="317">
        <f t="shared" si="16"/>
        <v>0</v>
      </c>
    </row>
    <row r="255" spans="1:21" ht="20.100000000000001" customHeight="1" x14ac:dyDescent="0.25">
      <c r="A255" s="121">
        <v>249</v>
      </c>
      <c r="B255" s="186" t="str">
        <f>IF('Dépenses sur frais réels'!B255="","",'Dépenses sur frais réels'!B255)</f>
        <v/>
      </c>
      <c r="C255" s="186" t="str">
        <f>IF('Dépenses sur frais réels'!C255="","",'Dépenses sur frais réels'!C255)</f>
        <v/>
      </c>
      <c r="D255" s="186" t="str">
        <f>IF('Dépenses sur frais réels'!D255="","",'Dépenses sur frais réels'!D255)</f>
        <v/>
      </c>
      <c r="E255" s="186" t="str">
        <f>IF('Dépenses sur frais réels'!E255="","",'Dépenses sur frais réels'!E255)</f>
        <v/>
      </c>
      <c r="F255" s="186" t="str">
        <f>IF('Dépenses sur frais réels'!F255="","",'Dépenses sur frais réels'!F255)</f>
        <v/>
      </c>
      <c r="G255" s="186" t="str">
        <f>IF('Dépenses sur frais réels'!G255="","",'Dépenses sur frais réels'!G255)</f>
        <v/>
      </c>
      <c r="H255" s="346" t="str">
        <f>IF('Dépenses sur frais réels'!H255="","",'Dépenses sur frais réels'!H255)</f>
        <v/>
      </c>
      <c r="I255" s="346" t="str">
        <f>IF('Dépenses sur frais réels'!I255="","",'Dépenses sur frais réels'!I255)</f>
        <v/>
      </c>
      <c r="J255" s="347" t="str">
        <f>IF('Dépenses sur frais réels'!J255="","",'Dépenses sur frais réels'!J255)</f>
        <v/>
      </c>
      <c r="K255" s="101"/>
      <c r="L255" s="283" t="str">
        <f t="shared" si="17"/>
        <v/>
      </c>
      <c r="M255" s="283" t="str">
        <f t="shared" si="18"/>
        <v/>
      </c>
      <c r="N255" s="101"/>
      <c r="O255" s="182"/>
      <c r="P255" s="355"/>
      <c r="Q255" s="138" t="str">
        <f t="shared" si="15"/>
        <v/>
      </c>
      <c r="R255" s="184" t="str">
        <f t="shared" si="19"/>
        <v/>
      </c>
      <c r="S255" s="414" t="str">
        <f>IF(AND(OR(K255="KO",N255&lt;&gt;""),OR(K255="",L255="",M255="")),Listes!$A$68,IF(AND(N255="",K255&lt;&gt;""),Listes!$A$69,IF(AND(J255&lt;N255,P255=""),Listes!$A$70,IF(AND(M255&lt;L255,P255=""),Listes!$A$71,IF(AND(N255&lt;J255,O255=""),Listes!$A$72,IF(AND(T255="",OR(K255&lt;&gt;"",L255&lt;&gt;"",M255&lt;&gt;"")),Listes!$A$73,""))))))</f>
        <v/>
      </c>
      <c r="T255" s="277"/>
      <c r="U255" s="317">
        <f t="shared" si="16"/>
        <v>0</v>
      </c>
    </row>
    <row r="256" spans="1:21" ht="20.100000000000001" customHeight="1" x14ac:dyDescent="0.25">
      <c r="A256" s="121">
        <v>250</v>
      </c>
      <c r="B256" s="186" t="str">
        <f>IF('Dépenses sur frais réels'!B256="","",'Dépenses sur frais réels'!B256)</f>
        <v/>
      </c>
      <c r="C256" s="186" t="str">
        <f>IF('Dépenses sur frais réels'!C256="","",'Dépenses sur frais réels'!C256)</f>
        <v/>
      </c>
      <c r="D256" s="186" t="str">
        <f>IF('Dépenses sur frais réels'!D256="","",'Dépenses sur frais réels'!D256)</f>
        <v/>
      </c>
      <c r="E256" s="186" t="str">
        <f>IF('Dépenses sur frais réels'!E256="","",'Dépenses sur frais réels'!E256)</f>
        <v/>
      </c>
      <c r="F256" s="186" t="str">
        <f>IF('Dépenses sur frais réels'!F256="","",'Dépenses sur frais réels'!F256)</f>
        <v/>
      </c>
      <c r="G256" s="186" t="str">
        <f>IF('Dépenses sur frais réels'!G256="","",'Dépenses sur frais réels'!G256)</f>
        <v/>
      </c>
      <c r="H256" s="346" t="str">
        <f>IF('Dépenses sur frais réels'!H256="","",'Dépenses sur frais réels'!H256)</f>
        <v/>
      </c>
      <c r="I256" s="346" t="str">
        <f>IF('Dépenses sur frais réels'!I256="","",'Dépenses sur frais réels'!I256)</f>
        <v/>
      </c>
      <c r="J256" s="347" t="str">
        <f>IF('Dépenses sur frais réels'!J256="","",'Dépenses sur frais réels'!J256)</f>
        <v/>
      </c>
      <c r="K256" s="101"/>
      <c r="L256" s="283" t="str">
        <f t="shared" si="17"/>
        <v/>
      </c>
      <c r="M256" s="283" t="str">
        <f t="shared" si="18"/>
        <v/>
      </c>
      <c r="N256" s="101"/>
      <c r="O256" s="182"/>
      <c r="P256" s="355"/>
      <c r="Q256" s="138" t="str">
        <f t="shared" si="15"/>
        <v/>
      </c>
      <c r="R256" s="184" t="str">
        <f t="shared" si="19"/>
        <v/>
      </c>
      <c r="S256" s="414" t="str">
        <f>IF(AND(OR(K256="KO",N256&lt;&gt;""),OR(K256="",L256="",M256="")),Listes!$A$68,IF(AND(N256="",K256&lt;&gt;""),Listes!$A$69,IF(AND(J256&lt;N256,P256=""),Listes!$A$70,IF(AND(M256&lt;L256,P256=""),Listes!$A$71,IF(AND(N256&lt;J256,O256=""),Listes!$A$72,IF(AND(T256="",OR(K256&lt;&gt;"",L256&lt;&gt;"",M256&lt;&gt;"")),Listes!$A$73,""))))))</f>
        <v/>
      </c>
      <c r="T256" s="277"/>
      <c r="U256" s="317">
        <f t="shared" si="16"/>
        <v>0</v>
      </c>
    </row>
    <row r="257" spans="1:21" ht="20.100000000000001" customHeight="1" x14ac:dyDescent="0.25">
      <c r="A257" s="121">
        <v>251</v>
      </c>
      <c r="B257" s="186" t="str">
        <f>IF('Dépenses sur frais réels'!B257="","",'Dépenses sur frais réels'!B257)</f>
        <v/>
      </c>
      <c r="C257" s="186" t="str">
        <f>IF('Dépenses sur frais réels'!C257="","",'Dépenses sur frais réels'!C257)</f>
        <v/>
      </c>
      <c r="D257" s="186" t="str">
        <f>IF('Dépenses sur frais réels'!D257="","",'Dépenses sur frais réels'!D257)</f>
        <v/>
      </c>
      <c r="E257" s="186" t="str">
        <f>IF('Dépenses sur frais réels'!E257="","",'Dépenses sur frais réels'!E257)</f>
        <v/>
      </c>
      <c r="F257" s="186" t="str">
        <f>IF('Dépenses sur frais réels'!F257="","",'Dépenses sur frais réels'!F257)</f>
        <v/>
      </c>
      <c r="G257" s="186" t="str">
        <f>IF('Dépenses sur frais réels'!G257="","",'Dépenses sur frais réels'!G257)</f>
        <v/>
      </c>
      <c r="H257" s="346" t="str">
        <f>IF('Dépenses sur frais réels'!H257="","",'Dépenses sur frais réels'!H257)</f>
        <v/>
      </c>
      <c r="I257" s="346" t="str">
        <f>IF('Dépenses sur frais réels'!I257="","",'Dépenses sur frais réels'!I257)</f>
        <v/>
      </c>
      <c r="J257" s="347" t="str">
        <f>IF('Dépenses sur frais réels'!J257="","",'Dépenses sur frais réels'!J257)</f>
        <v/>
      </c>
      <c r="K257" s="101"/>
      <c r="L257" s="283" t="str">
        <f t="shared" si="17"/>
        <v/>
      </c>
      <c r="M257" s="283" t="str">
        <f t="shared" si="18"/>
        <v/>
      </c>
      <c r="N257" s="101"/>
      <c r="O257" s="182"/>
      <c r="P257" s="355"/>
      <c r="Q257" s="138" t="str">
        <f t="shared" si="15"/>
        <v/>
      </c>
      <c r="R257" s="184" t="str">
        <f t="shared" si="19"/>
        <v/>
      </c>
      <c r="S257" s="414" t="str">
        <f>IF(AND(OR(K257="KO",N257&lt;&gt;""),OR(K257="",L257="",M257="")),Listes!$A$68,IF(AND(N257="",K257&lt;&gt;""),Listes!$A$69,IF(AND(J257&lt;N257,P257=""),Listes!$A$70,IF(AND(M257&lt;L257,P257=""),Listes!$A$71,IF(AND(N257&lt;J257,O257=""),Listes!$A$72,IF(AND(T257="",OR(K257&lt;&gt;"",L257&lt;&gt;"",M257&lt;&gt;"")),Listes!$A$73,""))))))</f>
        <v/>
      </c>
      <c r="T257" s="277"/>
      <c r="U257" s="317">
        <f t="shared" si="16"/>
        <v>0</v>
      </c>
    </row>
    <row r="258" spans="1:21" ht="20.100000000000001" customHeight="1" x14ac:dyDescent="0.25">
      <c r="A258" s="121">
        <v>252</v>
      </c>
      <c r="B258" s="186" t="str">
        <f>IF('Dépenses sur frais réels'!B258="","",'Dépenses sur frais réels'!B258)</f>
        <v/>
      </c>
      <c r="C258" s="186" t="str">
        <f>IF('Dépenses sur frais réels'!C258="","",'Dépenses sur frais réels'!C258)</f>
        <v/>
      </c>
      <c r="D258" s="186" t="str">
        <f>IF('Dépenses sur frais réels'!D258="","",'Dépenses sur frais réels'!D258)</f>
        <v/>
      </c>
      <c r="E258" s="186" t="str">
        <f>IF('Dépenses sur frais réels'!E258="","",'Dépenses sur frais réels'!E258)</f>
        <v/>
      </c>
      <c r="F258" s="186" t="str">
        <f>IF('Dépenses sur frais réels'!F258="","",'Dépenses sur frais réels'!F258)</f>
        <v/>
      </c>
      <c r="G258" s="186" t="str">
        <f>IF('Dépenses sur frais réels'!G258="","",'Dépenses sur frais réels'!G258)</f>
        <v/>
      </c>
      <c r="H258" s="346" t="str">
        <f>IF('Dépenses sur frais réels'!H258="","",'Dépenses sur frais réels'!H258)</f>
        <v/>
      </c>
      <c r="I258" s="346" t="str">
        <f>IF('Dépenses sur frais réels'!I258="","",'Dépenses sur frais réels'!I258)</f>
        <v/>
      </c>
      <c r="J258" s="347" t="str">
        <f>IF('Dépenses sur frais réels'!J258="","",'Dépenses sur frais réels'!J258)</f>
        <v/>
      </c>
      <c r="K258" s="101"/>
      <c r="L258" s="283" t="str">
        <f t="shared" si="17"/>
        <v/>
      </c>
      <c r="M258" s="283" t="str">
        <f t="shared" si="18"/>
        <v/>
      </c>
      <c r="N258" s="101"/>
      <c r="O258" s="182"/>
      <c r="P258" s="355"/>
      <c r="Q258" s="138" t="str">
        <f t="shared" si="15"/>
        <v/>
      </c>
      <c r="R258" s="184" t="str">
        <f t="shared" si="19"/>
        <v/>
      </c>
      <c r="S258" s="414" t="str">
        <f>IF(AND(OR(K258="KO",N258&lt;&gt;""),OR(K258="",L258="",M258="")),Listes!$A$68,IF(AND(N258="",K258&lt;&gt;""),Listes!$A$69,IF(AND(J258&lt;N258,P258=""),Listes!$A$70,IF(AND(M258&lt;L258,P258=""),Listes!$A$71,IF(AND(N258&lt;J258,O258=""),Listes!$A$72,IF(AND(T258="",OR(K258&lt;&gt;"",L258&lt;&gt;"",M258&lt;&gt;"")),Listes!$A$73,""))))))</f>
        <v/>
      </c>
      <c r="T258" s="277"/>
      <c r="U258" s="317">
        <f t="shared" si="16"/>
        <v>0</v>
      </c>
    </row>
    <row r="259" spans="1:21" ht="20.100000000000001" customHeight="1" x14ac:dyDescent="0.25">
      <c r="A259" s="121">
        <v>253</v>
      </c>
      <c r="B259" s="186" t="str">
        <f>IF('Dépenses sur frais réels'!B259="","",'Dépenses sur frais réels'!B259)</f>
        <v/>
      </c>
      <c r="C259" s="186" t="str">
        <f>IF('Dépenses sur frais réels'!C259="","",'Dépenses sur frais réels'!C259)</f>
        <v/>
      </c>
      <c r="D259" s="186" t="str">
        <f>IF('Dépenses sur frais réels'!D259="","",'Dépenses sur frais réels'!D259)</f>
        <v/>
      </c>
      <c r="E259" s="186" t="str">
        <f>IF('Dépenses sur frais réels'!E259="","",'Dépenses sur frais réels'!E259)</f>
        <v/>
      </c>
      <c r="F259" s="186" t="str">
        <f>IF('Dépenses sur frais réels'!F259="","",'Dépenses sur frais réels'!F259)</f>
        <v/>
      </c>
      <c r="G259" s="186" t="str">
        <f>IF('Dépenses sur frais réels'!G259="","",'Dépenses sur frais réels'!G259)</f>
        <v/>
      </c>
      <c r="H259" s="346" t="str">
        <f>IF('Dépenses sur frais réels'!H259="","",'Dépenses sur frais réels'!H259)</f>
        <v/>
      </c>
      <c r="I259" s="346" t="str">
        <f>IF('Dépenses sur frais réels'!I259="","",'Dépenses sur frais réels'!I259)</f>
        <v/>
      </c>
      <c r="J259" s="347" t="str">
        <f>IF('Dépenses sur frais réels'!J259="","",'Dépenses sur frais réels'!J259)</f>
        <v/>
      </c>
      <c r="K259" s="101"/>
      <c r="L259" s="283" t="str">
        <f t="shared" si="17"/>
        <v/>
      </c>
      <c r="M259" s="283" t="str">
        <f t="shared" si="18"/>
        <v/>
      </c>
      <c r="N259" s="101"/>
      <c r="O259" s="182"/>
      <c r="P259" s="355"/>
      <c r="Q259" s="138" t="str">
        <f t="shared" si="15"/>
        <v/>
      </c>
      <c r="R259" s="184" t="str">
        <f t="shared" si="19"/>
        <v/>
      </c>
      <c r="S259" s="414" t="str">
        <f>IF(AND(OR(K259="KO",N259&lt;&gt;""),OR(K259="",L259="",M259="")),Listes!$A$68,IF(AND(N259="",K259&lt;&gt;""),Listes!$A$69,IF(AND(J259&lt;N259,P259=""),Listes!$A$70,IF(AND(M259&lt;L259,P259=""),Listes!$A$71,IF(AND(N259&lt;J259,O259=""),Listes!$A$72,IF(AND(T259="",OR(K259&lt;&gt;"",L259&lt;&gt;"",M259&lt;&gt;"")),Listes!$A$73,""))))))</f>
        <v/>
      </c>
      <c r="T259" s="277"/>
      <c r="U259" s="317">
        <f t="shared" si="16"/>
        <v>0</v>
      </c>
    </row>
    <row r="260" spans="1:21" ht="20.100000000000001" customHeight="1" x14ac:dyDescent="0.25">
      <c r="A260" s="121">
        <v>254</v>
      </c>
      <c r="B260" s="186" t="str">
        <f>IF('Dépenses sur frais réels'!B260="","",'Dépenses sur frais réels'!B260)</f>
        <v/>
      </c>
      <c r="C260" s="186" t="str">
        <f>IF('Dépenses sur frais réels'!C260="","",'Dépenses sur frais réels'!C260)</f>
        <v/>
      </c>
      <c r="D260" s="186" t="str">
        <f>IF('Dépenses sur frais réels'!D260="","",'Dépenses sur frais réels'!D260)</f>
        <v/>
      </c>
      <c r="E260" s="186" t="str">
        <f>IF('Dépenses sur frais réels'!E260="","",'Dépenses sur frais réels'!E260)</f>
        <v/>
      </c>
      <c r="F260" s="186" t="str">
        <f>IF('Dépenses sur frais réels'!F260="","",'Dépenses sur frais réels'!F260)</f>
        <v/>
      </c>
      <c r="G260" s="186" t="str">
        <f>IF('Dépenses sur frais réels'!G260="","",'Dépenses sur frais réels'!G260)</f>
        <v/>
      </c>
      <c r="H260" s="346" t="str">
        <f>IF('Dépenses sur frais réels'!H260="","",'Dépenses sur frais réels'!H260)</f>
        <v/>
      </c>
      <c r="I260" s="346" t="str">
        <f>IF('Dépenses sur frais réels'!I260="","",'Dépenses sur frais réels'!I260)</f>
        <v/>
      </c>
      <c r="J260" s="347" t="str">
        <f>IF('Dépenses sur frais réels'!J260="","",'Dépenses sur frais réels'!J260)</f>
        <v/>
      </c>
      <c r="K260" s="101"/>
      <c r="L260" s="283" t="str">
        <f t="shared" si="17"/>
        <v/>
      </c>
      <c r="M260" s="283" t="str">
        <f t="shared" si="18"/>
        <v/>
      </c>
      <c r="N260" s="101"/>
      <c r="O260" s="182"/>
      <c r="P260" s="355"/>
      <c r="Q260" s="138" t="str">
        <f t="shared" si="15"/>
        <v/>
      </c>
      <c r="R260" s="184" t="str">
        <f t="shared" si="19"/>
        <v/>
      </c>
      <c r="S260" s="414" t="str">
        <f>IF(AND(OR(K260="KO",N260&lt;&gt;""),OR(K260="",L260="",M260="")),Listes!$A$68,IF(AND(N260="",K260&lt;&gt;""),Listes!$A$69,IF(AND(J260&lt;N260,P260=""),Listes!$A$70,IF(AND(M260&lt;L260,P260=""),Listes!$A$71,IF(AND(N260&lt;J260,O260=""),Listes!$A$72,IF(AND(T260="",OR(K260&lt;&gt;"",L260&lt;&gt;"",M260&lt;&gt;"")),Listes!$A$73,""))))))</f>
        <v/>
      </c>
      <c r="T260" s="277"/>
      <c r="U260" s="317">
        <f t="shared" si="16"/>
        <v>0</v>
      </c>
    </row>
    <row r="261" spans="1:21" ht="20.100000000000001" customHeight="1" x14ac:dyDescent="0.25">
      <c r="A261" s="121">
        <v>255</v>
      </c>
      <c r="B261" s="186" t="str">
        <f>IF('Dépenses sur frais réels'!B261="","",'Dépenses sur frais réels'!B261)</f>
        <v/>
      </c>
      <c r="C261" s="186" t="str">
        <f>IF('Dépenses sur frais réels'!C261="","",'Dépenses sur frais réels'!C261)</f>
        <v/>
      </c>
      <c r="D261" s="186" t="str">
        <f>IF('Dépenses sur frais réels'!D261="","",'Dépenses sur frais réels'!D261)</f>
        <v/>
      </c>
      <c r="E261" s="186" t="str">
        <f>IF('Dépenses sur frais réels'!E261="","",'Dépenses sur frais réels'!E261)</f>
        <v/>
      </c>
      <c r="F261" s="186" t="str">
        <f>IF('Dépenses sur frais réels'!F261="","",'Dépenses sur frais réels'!F261)</f>
        <v/>
      </c>
      <c r="G261" s="186" t="str">
        <f>IF('Dépenses sur frais réels'!G261="","",'Dépenses sur frais réels'!G261)</f>
        <v/>
      </c>
      <c r="H261" s="346" t="str">
        <f>IF('Dépenses sur frais réels'!H261="","",'Dépenses sur frais réels'!H261)</f>
        <v/>
      </c>
      <c r="I261" s="346" t="str">
        <f>IF('Dépenses sur frais réels'!I261="","",'Dépenses sur frais réels'!I261)</f>
        <v/>
      </c>
      <c r="J261" s="347" t="str">
        <f>IF('Dépenses sur frais réels'!J261="","",'Dépenses sur frais réels'!J261)</f>
        <v/>
      </c>
      <c r="K261" s="101"/>
      <c r="L261" s="283" t="str">
        <f t="shared" si="17"/>
        <v/>
      </c>
      <c r="M261" s="283" t="str">
        <f t="shared" si="18"/>
        <v/>
      </c>
      <c r="N261" s="101"/>
      <c r="O261" s="182"/>
      <c r="P261" s="355"/>
      <c r="Q261" s="138" t="str">
        <f t="shared" si="15"/>
        <v/>
      </c>
      <c r="R261" s="184" t="str">
        <f t="shared" si="19"/>
        <v/>
      </c>
      <c r="S261" s="414" t="str">
        <f>IF(AND(OR(K261="KO",N261&lt;&gt;""),OR(K261="",L261="",M261="")),Listes!$A$68,IF(AND(N261="",K261&lt;&gt;""),Listes!$A$69,IF(AND(J261&lt;N261,P261=""),Listes!$A$70,IF(AND(M261&lt;L261,P261=""),Listes!$A$71,IF(AND(N261&lt;J261,O261=""),Listes!$A$72,IF(AND(T261="",OR(K261&lt;&gt;"",L261&lt;&gt;"",M261&lt;&gt;"")),Listes!$A$73,""))))))</f>
        <v/>
      </c>
      <c r="T261" s="277"/>
      <c r="U261" s="317">
        <f t="shared" si="16"/>
        <v>0</v>
      </c>
    </row>
    <row r="262" spans="1:21" ht="20.100000000000001" customHeight="1" x14ac:dyDescent="0.25">
      <c r="A262" s="121">
        <v>256</v>
      </c>
      <c r="B262" s="186" t="str">
        <f>IF('Dépenses sur frais réels'!B262="","",'Dépenses sur frais réels'!B262)</f>
        <v/>
      </c>
      <c r="C262" s="186" t="str">
        <f>IF('Dépenses sur frais réels'!C262="","",'Dépenses sur frais réels'!C262)</f>
        <v/>
      </c>
      <c r="D262" s="186" t="str">
        <f>IF('Dépenses sur frais réels'!D262="","",'Dépenses sur frais réels'!D262)</f>
        <v/>
      </c>
      <c r="E262" s="186" t="str">
        <f>IF('Dépenses sur frais réels'!E262="","",'Dépenses sur frais réels'!E262)</f>
        <v/>
      </c>
      <c r="F262" s="186" t="str">
        <f>IF('Dépenses sur frais réels'!F262="","",'Dépenses sur frais réels'!F262)</f>
        <v/>
      </c>
      <c r="G262" s="186" t="str">
        <f>IF('Dépenses sur frais réels'!G262="","",'Dépenses sur frais réels'!G262)</f>
        <v/>
      </c>
      <c r="H262" s="346" t="str">
        <f>IF('Dépenses sur frais réels'!H262="","",'Dépenses sur frais réels'!H262)</f>
        <v/>
      </c>
      <c r="I262" s="346" t="str">
        <f>IF('Dépenses sur frais réels'!I262="","",'Dépenses sur frais réels'!I262)</f>
        <v/>
      </c>
      <c r="J262" s="347" t="str">
        <f>IF('Dépenses sur frais réels'!J262="","",'Dépenses sur frais réels'!J262)</f>
        <v/>
      </c>
      <c r="K262" s="101"/>
      <c r="L262" s="283" t="str">
        <f t="shared" si="17"/>
        <v/>
      </c>
      <c r="M262" s="283" t="str">
        <f t="shared" si="18"/>
        <v/>
      </c>
      <c r="N262" s="101"/>
      <c r="O262" s="182"/>
      <c r="P262" s="355"/>
      <c r="Q262" s="138" t="str">
        <f t="shared" si="15"/>
        <v/>
      </c>
      <c r="R262" s="184" t="str">
        <f t="shared" si="19"/>
        <v/>
      </c>
      <c r="S262" s="414" t="str">
        <f>IF(AND(OR(K262="KO",N262&lt;&gt;""),OR(K262="",L262="",M262="")),Listes!$A$68,IF(AND(N262="",K262&lt;&gt;""),Listes!$A$69,IF(AND(J262&lt;N262,P262=""),Listes!$A$70,IF(AND(M262&lt;L262,P262=""),Listes!$A$71,IF(AND(N262&lt;J262,O262=""),Listes!$A$72,IF(AND(T262="",OR(K262&lt;&gt;"",L262&lt;&gt;"",M262&lt;&gt;"")),Listes!$A$73,""))))))</f>
        <v/>
      </c>
      <c r="T262" s="277"/>
      <c r="U262" s="317">
        <f t="shared" si="16"/>
        <v>0</v>
      </c>
    </row>
    <row r="263" spans="1:21" ht="20.100000000000001" customHeight="1" x14ac:dyDescent="0.25">
      <c r="A263" s="121">
        <v>257</v>
      </c>
      <c r="B263" s="186" t="str">
        <f>IF('Dépenses sur frais réels'!B263="","",'Dépenses sur frais réels'!B263)</f>
        <v/>
      </c>
      <c r="C263" s="186" t="str">
        <f>IF('Dépenses sur frais réels'!C263="","",'Dépenses sur frais réels'!C263)</f>
        <v/>
      </c>
      <c r="D263" s="186" t="str">
        <f>IF('Dépenses sur frais réels'!D263="","",'Dépenses sur frais réels'!D263)</f>
        <v/>
      </c>
      <c r="E263" s="186" t="str">
        <f>IF('Dépenses sur frais réels'!E263="","",'Dépenses sur frais réels'!E263)</f>
        <v/>
      </c>
      <c r="F263" s="186" t="str">
        <f>IF('Dépenses sur frais réels'!F263="","",'Dépenses sur frais réels'!F263)</f>
        <v/>
      </c>
      <c r="G263" s="186" t="str">
        <f>IF('Dépenses sur frais réels'!G263="","",'Dépenses sur frais réels'!G263)</f>
        <v/>
      </c>
      <c r="H263" s="346" t="str">
        <f>IF('Dépenses sur frais réels'!H263="","",'Dépenses sur frais réels'!H263)</f>
        <v/>
      </c>
      <c r="I263" s="346" t="str">
        <f>IF('Dépenses sur frais réels'!I263="","",'Dépenses sur frais réels'!I263)</f>
        <v/>
      </c>
      <c r="J263" s="347" t="str">
        <f>IF('Dépenses sur frais réels'!J263="","",'Dépenses sur frais réels'!J263)</f>
        <v/>
      </c>
      <c r="K263" s="101"/>
      <c r="L263" s="283" t="str">
        <f t="shared" si="17"/>
        <v/>
      </c>
      <c r="M263" s="283" t="str">
        <f t="shared" si="18"/>
        <v/>
      </c>
      <c r="N263" s="101"/>
      <c r="O263" s="182"/>
      <c r="P263" s="355"/>
      <c r="Q263" s="138" t="str">
        <f t="shared" ref="Q263:Q326" si="20">IF(G263="Aller - Retour Mayotte - Hexagone",IF(1900=0,"",1900),IF(G263="Aller - Retour Mayotte - La Réunion",IF(700=0,"",700),IF(G263="Aller - Retour Mayotte - Caraïbes",IF(2200=0,"",2200),IF(E263="Billets de train",IF(N263=0,"",""),IF(E263="","")))))</f>
        <v/>
      </c>
      <c r="R263" s="184" t="str">
        <f t="shared" si="19"/>
        <v/>
      </c>
      <c r="S263" s="414" t="str">
        <f>IF(AND(OR(K263="KO",N263&lt;&gt;""),OR(K263="",L263="",M263="")),Listes!$A$68,IF(AND(N263="",K263&lt;&gt;""),Listes!$A$69,IF(AND(J263&lt;N263,P263=""),Listes!$A$70,IF(AND(M263&lt;L263,P263=""),Listes!$A$71,IF(AND(N263&lt;J263,O263=""),Listes!$A$72,IF(AND(T263="",OR(K263&lt;&gt;"",L263&lt;&gt;"",M263&lt;&gt;"")),Listes!$A$73,""))))))</f>
        <v/>
      </c>
      <c r="T263" s="277"/>
      <c r="U263" s="317">
        <f t="shared" ref="U263:U326" si="21">IF(AND(B263&lt;&gt;"",T263&lt;&gt;"Oui"),1,0)</f>
        <v>0</v>
      </c>
    </row>
    <row r="264" spans="1:21" ht="20.100000000000001" customHeight="1" x14ac:dyDescent="0.25">
      <c r="A264" s="121">
        <v>258</v>
      </c>
      <c r="B264" s="186" t="str">
        <f>IF('Dépenses sur frais réels'!B264="","",'Dépenses sur frais réels'!B264)</f>
        <v/>
      </c>
      <c r="C264" s="186" t="str">
        <f>IF('Dépenses sur frais réels'!C264="","",'Dépenses sur frais réels'!C264)</f>
        <v/>
      </c>
      <c r="D264" s="186" t="str">
        <f>IF('Dépenses sur frais réels'!D264="","",'Dépenses sur frais réels'!D264)</f>
        <v/>
      </c>
      <c r="E264" s="186" t="str">
        <f>IF('Dépenses sur frais réels'!E264="","",'Dépenses sur frais réels'!E264)</f>
        <v/>
      </c>
      <c r="F264" s="186" t="str">
        <f>IF('Dépenses sur frais réels'!F264="","",'Dépenses sur frais réels'!F264)</f>
        <v/>
      </c>
      <c r="G264" s="186" t="str">
        <f>IF('Dépenses sur frais réels'!G264="","",'Dépenses sur frais réels'!G264)</f>
        <v/>
      </c>
      <c r="H264" s="346" t="str">
        <f>IF('Dépenses sur frais réels'!H264="","",'Dépenses sur frais réels'!H264)</f>
        <v/>
      </c>
      <c r="I264" s="346" t="str">
        <f>IF('Dépenses sur frais réels'!I264="","",'Dépenses sur frais réels'!I264)</f>
        <v/>
      </c>
      <c r="J264" s="347" t="str">
        <f>IF('Dépenses sur frais réels'!J264="","",'Dépenses sur frais réels'!J264)</f>
        <v/>
      </c>
      <c r="K264" s="101"/>
      <c r="L264" s="283" t="str">
        <f t="shared" ref="L264:L327" si="22">IF(K264="","",IF(K264="KO","",H264))</f>
        <v/>
      </c>
      <c r="M264" s="283" t="str">
        <f t="shared" ref="M264:M327" si="23">IF(K264="","",IF(K264="KO","",I264))</f>
        <v/>
      </c>
      <c r="N264" s="101"/>
      <c r="O264" s="182"/>
      <c r="P264" s="355"/>
      <c r="Q264" s="138" t="str">
        <f t="shared" si="20"/>
        <v/>
      </c>
      <c r="R264" s="184" t="str">
        <f t="shared" ref="R264:R327" si="24">IF(N264="", "", MIN(N264,Q264))</f>
        <v/>
      </c>
      <c r="S264" s="414" t="str">
        <f>IF(AND(OR(K264="KO",N264&lt;&gt;""),OR(K264="",L264="",M264="")),Listes!$A$68,IF(AND(N264="",K264&lt;&gt;""),Listes!$A$69,IF(AND(J264&lt;N264,P264=""),Listes!$A$70,IF(AND(M264&lt;L264,P264=""),Listes!$A$71,IF(AND(N264&lt;J264,O264=""),Listes!$A$72,IF(AND(T264="",OR(K264&lt;&gt;"",L264&lt;&gt;"",M264&lt;&gt;"")),Listes!$A$73,""))))))</f>
        <v/>
      </c>
      <c r="T264" s="277"/>
      <c r="U264" s="317">
        <f t="shared" si="21"/>
        <v>0</v>
      </c>
    </row>
    <row r="265" spans="1:21" ht="20.100000000000001" customHeight="1" x14ac:dyDescent="0.25">
      <c r="A265" s="121">
        <v>259</v>
      </c>
      <c r="B265" s="186" t="str">
        <f>IF('Dépenses sur frais réels'!B265="","",'Dépenses sur frais réels'!B265)</f>
        <v/>
      </c>
      <c r="C265" s="186" t="str">
        <f>IF('Dépenses sur frais réels'!C265="","",'Dépenses sur frais réels'!C265)</f>
        <v/>
      </c>
      <c r="D265" s="186" t="str">
        <f>IF('Dépenses sur frais réels'!D265="","",'Dépenses sur frais réels'!D265)</f>
        <v/>
      </c>
      <c r="E265" s="186" t="str">
        <f>IF('Dépenses sur frais réels'!E265="","",'Dépenses sur frais réels'!E265)</f>
        <v/>
      </c>
      <c r="F265" s="186" t="str">
        <f>IF('Dépenses sur frais réels'!F265="","",'Dépenses sur frais réels'!F265)</f>
        <v/>
      </c>
      <c r="G265" s="186" t="str">
        <f>IF('Dépenses sur frais réels'!G265="","",'Dépenses sur frais réels'!G265)</f>
        <v/>
      </c>
      <c r="H265" s="346" t="str">
        <f>IF('Dépenses sur frais réels'!H265="","",'Dépenses sur frais réels'!H265)</f>
        <v/>
      </c>
      <c r="I265" s="346" t="str">
        <f>IF('Dépenses sur frais réels'!I265="","",'Dépenses sur frais réels'!I265)</f>
        <v/>
      </c>
      <c r="J265" s="347" t="str">
        <f>IF('Dépenses sur frais réels'!J265="","",'Dépenses sur frais réels'!J265)</f>
        <v/>
      </c>
      <c r="K265" s="101"/>
      <c r="L265" s="283" t="str">
        <f t="shared" si="22"/>
        <v/>
      </c>
      <c r="M265" s="283" t="str">
        <f t="shared" si="23"/>
        <v/>
      </c>
      <c r="N265" s="101"/>
      <c r="O265" s="182"/>
      <c r="P265" s="355"/>
      <c r="Q265" s="138" t="str">
        <f t="shared" si="20"/>
        <v/>
      </c>
      <c r="R265" s="184" t="str">
        <f t="shared" si="24"/>
        <v/>
      </c>
      <c r="S265" s="414" t="str">
        <f>IF(AND(OR(K265="KO",N265&lt;&gt;""),OR(K265="",L265="",M265="")),Listes!$A$68,IF(AND(N265="",K265&lt;&gt;""),Listes!$A$69,IF(AND(J265&lt;N265,P265=""),Listes!$A$70,IF(AND(M265&lt;L265,P265=""),Listes!$A$71,IF(AND(N265&lt;J265,O265=""),Listes!$A$72,IF(AND(T265="",OR(K265&lt;&gt;"",L265&lt;&gt;"",M265&lt;&gt;"")),Listes!$A$73,""))))))</f>
        <v/>
      </c>
      <c r="T265" s="277"/>
      <c r="U265" s="317">
        <f t="shared" si="21"/>
        <v>0</v>
      </c>
    </row>
    <row r="266" spans="1:21" ht="20.100000000000001" customHeight="1" x14ac:dyDescent="0.25">
      <c r="A266" s="121">
        <v>260</v>
      </c>
      <c r="B266" s="186" t="str">
        <f>IF('Dépenses sur frais réels'!B266="","",'Dépenses sur frais réels'!B266)</f>
        <v/>
      </c>
      <c r="C266" s="186" t="str">
        <f>IF('Dépenses sur frais réels'!C266="","",'Dépenses sur frais réels'!C266)</f>
        <v/>
      </c>
      <c r="D266" s="186" t="str">
        <f>IF('Dépenses sur frais réels'!D266="","",'Dépenses sur frais réels'!D266)</f>
        <v/>
      </c>
      <c r="E266" s="186" t="str">
        <f>IF('Dépenses sur frais réels'!E266="","",'Dépenses sur frais réels'!E266)</f>
        <v/>
      </c>
      <c r="F266" s="186" t="str">
        <f>IF('Dépenses sur frais réels'!F266="","",'Dépenses sur frais réels'!F266)</f>
        <v/>
      </c>
      <c r="G266" s="186" t="str">
        <f>IF('Dépenses sur frais réels'!G266="","",'Dépenses sur frais réels'!G266)</f>
        <v/>
      </c>
      <c r="H266" s="346" t="str">
        <f>IF('Dépenses sur frais réels'!H266="","",'Dépenses sur frais réels'!H266)</f>
        <v/>
      </c>
      <c r="I266" s="346" t="str">
        <f>IF('Dépenses sur frais réels'!I266="","",'Dépenses sur frais réels'!I266)</f>
        <v/>
      </c>
      <c r="J266" s="347" t="str">
        <f>IF('Dépenses sur frais réels'!J266="","",'Dépenses sur frais réels'!J266)</f>
        <v/>
      </c>
      <c r="K266" s="101"/>
      <c r="L266" s="283" t="str">
        <f t="shared" si="22"/>
        <v/>
      </c>
      <c r="M266" s="283" t="str">
        <f t="shared" si="23"/>
        <v/>
      </c>
      <c r="N266" s="101"/>
      <c r="O266" s="182"/>
      <c r="P266" s="355"/>
      <c r="Q266" s="138" t="str">
        <f t="shared" si="20"/>
        <v/>
      </c>
      <c r="R266" s="184" t="str">
        <f t="shared" si="24"/>
        <v/>
      </c>
      <c r="S266" s="414" t="str">
        <f>IF(AND(OR(K266="KO",N266&lt;&gt;""),OR(K266="",L266="",M266="")),Listes!$A$68,IF(AND(N266="",K266&lt;&gt;""),Listes!$A$69,IF(AND(J266&lt;N266,P266=""),Listes!$A$70,IF(AND(M266&lt;L266,P266=""),Listes!$A$71,IF(AND(N266&lt;J266,O266=""),Listes!$A$72,IF(AND(T266="",OR(K266&lt;&gt;"",L266&lt;&gt;"",M266&lt;&gt;"")),Listes!$A$73,""))))))</f>
        <v/>
      </c>
      <c r="T266" s="277"/>
      <c r="U266" s="317">
        <f t="shared" si="21"/>
        <v>0</v>
      </c>
    </row>
    <row r="267" spans="1:21" ht="20.100000000000001" customHeight="1" x14ac:dyDescent="0.25">
      <c r="A267" s="121">
        <v>261</v>
      </c>
      <c r="B267" s="186" t="str">
        <f>IF('Dépenses sur frais réels'!B267="","",'Dépenses sur frais réels'!B267)</f>
        <v/>
      </c>
      <c r="C267" s="186" t="str">
        <f>IF('Dépenses sur frais réels'!C267="","",'Dépenses sur frais réels'!C267)</f>
        <v/>
      </c>
      <c r="D267" s="186" t="str">
        <f>IF('Dépenses sur frais réels'!D267="","",'Dépenses sur frais réels'!D267)</f>
        <v/>
      </c>
      <c r="E267" s="186" t="str">
        <f>IF('Dépenses sur frais réels'!E267="","",'Dépenses sur frais réels'!E267)</f>
        <v/>
      </c>
      <c r="F267" s="186" t="str">
        <f>IF('Dépenses sur frais réels'!F267="","",'Dépenses sur frais réels'!F267)</f>
        <v/>
      </c>
      <c r="G267" s="186" t="str">
        <f>IF('Dépenses sur frais réels'!G267="","",'Dépenses sur frais réels'!G267)</f>
        <v/>
      </c>
      <c r="H267" s="346" t="str">
        <f>IF('Dépenses sur frais réels'!H267="","",'Dépenses sur frais réels'!H267)</f>
        <v/>
      </c>
      <c r="I267" s="346" t="str">
        <f>IF('Dépenses sur frais réels'!I267="","",'Dépenses sur frais réels'!I267)</f>
        <v/>
      </c>
      <c r="J267" s="347" t="str">
        <f>IF('Dépenses sur frais réels'!J267="","",'Dépenses sur frais réels'!J267)</f>
        <v/>
      </c>
      <c r="K267" s="101"/>
      <c r="L267" s="283" t="str">
        <f t="shared" si="22"/>
        <v/>
      </c>
      <c r="M267" s="283" t="str">
        <f t="shared" si="23"/>
        <v/>
      </c>
      <c r="N267" s="101"/>
      <c r="O267" s="182"/>
      <c r="P267" s="355"/>
      <c r="Q267" s="138" t="str">
        <f t="shared" si="20"/>
        <v/>
      </c>
      <c r="R267" s="184" t="str">
        <f t="shared" si="24"/>
        <v/>
      </c>
      <c r="S267" s="414" t="str">
        <f>IF(AND(OR(K267="KO",N267&lt;&gt;""),OR(K267="",L267="",M267="")),Listes!$A$68,IF(AND(N267="",K267&lt;&gt;""),Listes!$A$69,IF(AND(J267&lt;N267,P267=""),Listes!$A$70,IF(AND(M267&lt;L267,P267=""),Listes!$A$71,IF(AND(N267&lt;J267,O267=""),Listes!$A$72,IF(AND(T267="",OR(K267&lt;&gt;"",L267&lt;&gt;"",M267&lt;&gt;"")),Listes!$A$73,""))))))</f>
        <v/>
      </c>
      <c r="T267" s="277"/>
      <c r="U267" s="317">
        <f t="shared" si="21"/>
        <v>0</v>
      </c>
    </row>
    <row r="268" spans="1:21" ht="20.100000000000001" customHeight="1" x14ac:dyDescent="0.25">
      <c r="A268" s="121">
        <v>262</v>
      </c>
      <c r="B268" s="186" t="str">
        <f>IF('Dépenses sur frais réels'!B268="","",'Dépenses sur frais réels'!B268)</f>
        <v/>
      </c>
      <c r="C268" s="186" t="str">
        <f>IF('Dépenses sur frais réels'!C268="","",'Dépenses sur frais réels'!C268)</f>
        <v/>
      </c>
      <c r="D268" s="186" t="str">
        <f>IF('Dépenses sur frais réels'!D268="","",'Dépenses sur frais réels'!D268)</f>
        <v/>
      </c>
      <c r="E268" s="186" t="str">
        <f>IF('Dépenses sur frais réels'!E268="","",'Dépenses sur frais réels'!E268)</f>
        <v/>
      </c>
      <c r="F268" s="186" t="str">
        <f>IF('Dépenses sur frais réels'!F268="","",'Dépenses sur frais réels'!F268)</f>
        <v/>
      </c>
      <c r="G268" s="186" t="str">
        <f>IF('Dépenses sur frais réels'!G268="","",'Dépenses sur frais réels'!G268)</f>
        <v/>
      </c>
      <c r="H268" s="346" t="str">
        <f>IF('Dépenses sur frais réels'!H268="","",'Dépenses sur frais réels'!H268)</f>
        <v/>
      </c>
      <c r="I268" s="346" t="str">
        <f>IF('Dépenses sur frais réels'!I268="","",'Dépenses sur frais réels'!I268)</f>
        <v/>
      </c>
      <c r="J268" s="347" t="str">
        <f>IF('Dépenses sur frais réels'!J268="","",'Dépenses sur frais réels'!J268)</f>
        <v/>
      </c>
      <c r="K268" s="101"/>
      <c r="L268" s="283" t="str">
        <f t="shared" si="22"/>
        <v/>
      </c>
      <c r="M268" s="283" t="str">
        <f t="shared" si="23"/>
        <v/>
      </c>
      <c r="N268" s="101"/>
      <c r="O268" s="182"/>
      <c r="P268" s="355"/>
      <c r="Q268" s="138" t="str">
        <f t="shared" si="20"/>
        <v/>
      </c>
      <c r="R268" s="184" t="str">
        <f t="shared" si="24"/>
        <v/>
      </c>
      <c r="S268" s="414" t="str">
        <f>IF(AND(OR(K268="KO",N268&lt;&gt;""),OR(K268="",L268="",M268="")),Listes!$A$68,IF(AND(N268="",K268&lt;&gt;""),Listes!$A$69,IF(AND(J268&lt;N268,P268=""),Listes!$A$70,IF(AND(M268&lt;L268,P268=""),Listes!$A$71,IF(AND(N268&lt;J268,O268=""),Listes!$A$72,IF(AND(T268="",OR(K268&lt;&gt;"",L268&lt;&gt;"",M268&lt;&gt;"")),Listes!$A$73,""))))))</f>
        <v/>
      </c>
      <c r="T268" s="277"/>
      <c r="U268" s="317">
        <f t="shared" si="21"/>
        <v>0</v>
      </c>
    </row>
    <row r="269" spans="1:21" ht="20.100000000000001" customHeight="1" x14ac:dyDescent="0.25">
      <c r="A269" s="121">
        <v>263</v>
      </c>
      <c r="B269" s="186" t="str">
        <f>IF('Dépenses sur frais réels'!B269="","",'Dépenses sur frais réels'!B269)</f>
        <v/>
      </c>
      <c r="C269" s="186" t="str">
        <f>IF('Dépenses sur frais réels'!C269="","",'Dépenses sur frais réels'!C269)</f>
        <v/>
      </c>
      <c r="D269" s="186" t="str">
        <f>IF('Dépenses sur frais réels'!D269="","",'Dépenses sur frais réels'!D269)</f>
        <v/>
      </c>
      <c r="E269" s="186" t="str">
        <f>IF('Dépenses sur frais réels'!E269="","",'Dépenses sur frais réels'!E269)</f>
        <v/>
      </c>
      <c r="F269" s="186" t="str">
        <f>IF('Dépenses sur frais réels'!F269="","",'Dépenses sur frais réels'!F269)</f>
        <v/>
      </c>
      <c r="G269" s="186" t="str">
        <f>IF('Dépenses sur frais réels'!G269="","",'Dépenses sur frais réels'!G269)</f>
        <v/>
      </c>
      <c r="H269" s="346" t="str">
        <f>IF('Dépenses sur frais réels'!H269="","",'Dépenses sur frais réels'!H269)</f>
        <v/>
      </c>
      <c r="I269" s="346" t="str">
        <f>IF('Dépenses sur frais réels'!I269="","",'Dépenses sur frais réels'!I269)</f>
        <v/>
      </c>
      <c r="J269" s="347" t="str">
        <f>IF('Dépenses sur frais réels'!J269="","",'Dépenses sur frais réels'!J269)</f>
        <v/>
      </c>
      <c r="K269" s="101"/>
      <c r="L269" s="283" t="str">
        <f t="shared" si="22"/>
        <v/>
      </c>
      <c r="M269" s="283" t="str">
        <f t="shared" si="23"/>
        <v/>
      </c>
      <c r="N269" s="101"/>
      <c r="O269" s="182"/>
      <c r="P269" s="355"/>
      <c r="Q269" s="138" t="str">
        <f t="shared" si="20"/>
        <v/>
      </c>
      <c r="R269" s="184" t="str">
        <f t="shared" si="24"/>
        <v/>
      </c>
      <c r="S269" s="414" t="str">
        <f>IF(AND(OR(K269="KO",N269&lt;&gt;""),OR(K269="",L269="",M269="")),Listes!$A$68,IF(AND(N269="",K269&lt;&gt;""),Listes!$A$69,IF(AND(J269&lt;N269,P269=""),Listes!$A$70,IF(AND(M269&lt;L269,P269=""),Listes!$A$71,IF(AND(N269&lt;J269,O269=""),Listes!$A$72,IF(AND(T269="",OR(K269&lt;&gt;"",L269&lt;&gt;"",M269&lt;&gt;"")),Listes!$A$73,""))))))</f>
        <v/>
      </c>
      <c r="T269" s="277"/>
      <c r="U269" s="317">
        <f t="shared" si="21"/>
        <v>0</v>
      </c>
    </row>
    <row r="270" spans="1:21" ht="20.100000000000001" customHeight="1" x14ac:dyDescent="0.25">
      <c r="A270" s="121">
        <v>264</v>
      </c>
      <c r="B270" s="186" t="str">
        <f>IF('Dépenses sur frais réels'!B270="","",'Dépenses sur frais réels'!B270)</f>
        <v/>
      </c>
      <c r="C270" s="186" t="str">
        <f>IF('Dépenses sur frais réels'!C270="","",'Dépenses sur frais réels'!C270)</f>
        <v/>
      </c>
      <c r="D270" s="186" t="str">
        <f>IF('Dépenses sur frais réels'!D270="","",'Dépenses sur frais réels'!D270)</f>
        <v/>
      </c>
      <c r="E270" s="186" t="str">
        <f>IF('Dépenses sur frais réels'!E270="","",'Dépenses sur frais réels'!E270)</f>
        <v/>
      </c>
      <c r="F270" s="186" t="str">
        <f>IF('Dépenses sur frais réels'!F270="","",'Dépenses sur frais réels'!F270)</f>
        <v/>
      </c>
      <c r="G270" s="186" t="str">
        <f>IF('Dépenses sur frais réels'!G270="","",'Dépenses sur frais réels'!G270)</f>
        <v/>
      </c>
      <c r="H270" s="346" t="str">
        <f>IF('Dépenses sur frais réels'!H270="","",'Dépenses sur frais réels'!H270)</f>
        <v/>
      </c>
      <c r="I270" s="346" t="str">
        <f>IF('Dépenses sur frais réels'!I270="","",'Dépenses sur frais réels'!I270)</f>
        <v/>
      </c>
      <c r="J270" s="347" t="str">
        <f>IF('Dépenses sur frais réels'!J270="","",'Dépenses sur frais réels'!J270)</f>
        <v/>
      </c>
      <c r="K270" s="101"/>
      <c r="L270" s="283" t="str">
        <f t="shared" si="22"/>
        <v/>
      </c>
      <c r="M270" s="283" t="str">
        <f t="shared" si="23"/>
        <v/>
      </c>
      <c r="N270" s="101"/>
      <c r="O270" s="182"/>
      <c r="P270" s="355"/>
      <c r="Q270" s="138" t="str">
        <f t="shared" si="20"/>
        <v/>
      </c>
      <c r="R270" s="184" t="str">
        <f t="shared" si="24"/>
        <v/>
      </c>
      <c r="S270" s="414" t="str">
        <f>IF(AND(OR(K270="KO",N270&lt;&gt;""),OR(K270="",L270="",M270="")),Listes!$A$68,IF(AND(N270="",K270&lt;&gt;""),Listes!$A$69,IF(AND(J270&lt;N270,P270=""),Listes!$A$70,IF(AND(M270&lt;L270,P270=""),Listes!$A$71,IF(AND(N270&lt;J270,O270=""),Listes!$A$72,IF(AND(T270="",OR(K270&lt;&gt;"",L270&lt;&gt;"",M270&lt;&gt;"")),Listes!$A$73,""))))))</f>
        <v/>
      </c>
      <c r="T270" s="277"/>
      <c r="U270" s="317">
        <f t="shared" si="21"/>
        <v>0</v>
      </c>
    </row>
    <row r="271" spans="1:21" ht="20.100000000000001" customHeight="1" x14ac:dyDescent="0.25">
      <c r="A271" s="121">
        <v>265</v>
      </c>
      <c r="B271" s="186" t="str">
        <f>IF('Dépenses sur frais réels'!B271="","",'Dépenses sur frais réels'!B271)</f>
        <v/>
      </c>
      <c r="C271" s="186" t="str">
        <f>IF('Dépenses sur frais réels'!C271="","",'Dépenses sur frais réels'!C271)</f>
        <v/>
      </c>
      <c r="D271" s="186" t="str">
        <f>IF('Dépenses sur frais réels'!D271="","",'Dépenses sur frais réels'!D271)</f>
        <v/>
      </c>
      <c r="E271" s="186" t="str">
        <f>IF('Dépenses sur frais réels'!E271="","",'Dépenses sur frais réels'!E271)</f>
        <v/>
      </c>
      <c r="F271" s="186" t="str">
        <f>IF('Dépenses sur frais réels'!F271="","",'Dépenses sur frais réels'!F271)</f>
        <v/>
      </c>
      <c r="G271" s="186" t="str">
        <f>IF('Dépenses sur frais réels'!G271="","",'Dépenses sur frais réels'!G271)</f>
        <v/>
      </c>
      <c r="H271" s="346" t="str">
        <f>IF('Dépenses sur frais réels'!H271="","",'Dépenses sur frais réels'!H271)</f>
        <v/>
      </c>
      <c r="I271" s="346" t="str">
        <f>IF('Dépenses sur frais réels'!I271="","",'Dépenses sur frais réels'!I271)</f>
        <v/>
      </c>
      <c r="J271" s="347" t="str">
        <f>IF('Dépenses sur frais réels'!J271="","",'Dépenses sur frais réels'!J271)</f>
        <v/>
      </c>
      <c r="K271" s="101"/>
      <c r="L271" s="283" t="str">
        <f t="shared" si="22"/>
        <v/>
      </c>
      <c r="M271" s="283" t="str">
        <f t="shared" si="23"/>
        <v/>
      </c>
      <c r="N271" s="101"/>
      <c r="O271" s="182"/>
      <c r="P271" s="355"/>
      <c r="Q271" s="138" t="str">
        <f t="shared" si="20"/>
        <v/>
      </c>
      <c r="R271" s="184" t="str">
        <f t="shared" si="24"/>
        <v/>
      </c>
      <c r="S271" s="414" t="str">
        <f>IF(AND(OR(K271="KO",N271&lt;&gt;""),OR(K271="",L271="",M271="")),Listes!$A$68,IF(AND(N271="",K271&lt;&gt;""),Listes!$A$69,IF(AND(J271&lt;N271,P271=""),Listes!$A$70,IF(AND(M271&lt;L271,P271=""),Listes!$A$71,IF(AND(N271&lt;J271,O271=""),Listes!$A$72,IF(AND(T271="",OR(K271&lt;&gt;"",L271&lt;&gt;"",M271&lt;&gt;"")),Listes!$A$73,""))))))</f>
        <v/>
      </c>
      <c r="T271" s="277"/>
      <c r="U271" s="317">
        <f t="shared" si="21"/>
        <v>0</v>
      </c>
    </row>
    <row r="272" spans="1:21" ht="20.100000000000001" customHeight="1" x14ac:dyDescent="0.25">
      <c r="A272" s="121">
        <v>266</v>
      </c>
      <c r="B272" s="186" t="str">
        <f>IF('Dépenses sur frais réels'!B272="","",'Dépenses sur frais réels'!B272)</f>
        <v/>
      </c>
      <c r="C272" s="186" t="str">
        <f>IF('Dépenses sur frais réels'!C272="","",'Dépenses sur frais réels'!C272)</f>
        <v/>
      </c>
      <c r="D272" s="186" t="str">
        <f>IF('Dépenses sur frais réels'!D272="","",'Dépenses sur frais réels'!D272)</f>
        <v/>
      </c>
      <c r="E272" s="186" t="str">
        <f>IF('Dépenses sur frais réels'!E272="","",'Dépenses sur frais réels'!E272)</f>
        <v/>
      </c>
      <c r="F272" s="186" t="str">
        <f>IF('Dépenses sur frais réels'!F272="","",'Dépenses sur frais réels'!F272)</f>
        <v/>
      </c>
      <c r="G272" s="186" t="str">
        <f>IF('Dépenses sur frais réels'!G272="","",'Dépenses sur frais réels'!G272)</f>
        <v/>
      </c>
      <c r="H272" s="346" t="str">
        <f>IF('Dépenses sur frais réels'!H272="","",'Dépenses sur frais réels'!H272)</f>
        <v/>
      </c>
      <c r="I272" s="346" t="str">
        <f>IF('Dépenses sur frais réels'!I272="","",'Dépenses sur frais réels'!I272)</f>
        <v/>
      </c>
      <c r="J272" s="347" t="str">
        <f>IF('Dépenses sur frais réels'!J272="","",'Dépenses sur frais réels'!J272)</f>
        <v/>
      </c>
      <c r="K272" s="101"/>
      <c r="L272" s="283" t="str">
        <f t="shared" si="22"/>
        <v/>
      </c>
      <c r="M272" s="283" t="str">
        <f t="shared" si="23"/>
        <v/>
      </c>
      <c r="N272" s="101"/>
      <c r="O272" s="182"/>
      <c r="P272" s="355"/>
      <c r="Q272" s="138" t="str">
        <f t="shared" si="20"/>
        <v/>
      </c>
      <c r="R272" s="184" t="str">
        <f t="shared" si="24"/>
        <v/>
      </c>
      <c r="S272" s="414" t="str">
        <f>IF(AND(OR(K272="KO",N272&lt;&gt;""),OR(K272="",L272="",M272="")),Listes!$A$68,IF(AND(N272="",K272&lt;&gt;""),Listes!$A$69,IF(AND(J272&lt;N272,P272=""),Listes!$A$70,IF(AND(M272&lt;L272,P272=""),Listes!$A$71,IF(AND(N272&lt;J272,O272=""),Listes!$A$72,IF(AND(T272="",OR(K272&lt;&gt;"",L272&lt;&gt;"",M272&lt;&gt;"")),Listes!$A$73,""))))))</f>
        <v/>
      </c>
      <c r="T272" s="277"/>
      <c r="U272" s="317">
        <f t="shared" si="21"/>
        <v>0</v>
      </c>
    </row>
    <row r="273" spans="1:21" ht="20.100000000000001" customHeight="1" x14ac:dyDescent="0.25">
      <c r="A273" s="121">
        <v>267</v>
      </c>
      <c r="B273" s="186" t="str">
        <f>IF('Dépenses sur frais réels'!B273="","",'Dépenses sur frais réels'!B273)</f>
        <v/>
      </c>
      <c r="C273" s="186" t="str">
        <f>IF('Dépenses sur frais réels'!C273="","",'Dépenses sur frais réels'!C273)</f>
        <v/>
      </c>
      <c r="D273" s="186" t="str">
        <f>IF('Dépenses sur frais réels'!D273="","",'Dépenses sur frais réels'!D273)</f>
        <v/>
      </c>
      <c r="E273" s="186" t="str">
        <f>IF('Dépenses sur frais réels'!E273="","",'Dépenses sur frais réels'!E273)</f>
        <v/>
      </c>
      <c r="F273" s="186" t="str">
        <f>IF('Dépenses sur frais réels'!F273="","",'Dépenses sur frais réels'!F273)</f>
        <v/>
      </c>
      <c r="G273" s="186" t="str">
        <f>IF('Dépenses sur frais réels'!G273="","",'Dépenses sur frais réels'!G273)</f>
        <v/>
      </c>
      <c r="H273" s="346" t="str">
        <f>IF('Dépenses sur frais réels'!H273="","",'Dépenses sur frais réels'!H273)</f>
        <v/>
      </c>
      <c r="I273" s="346" t="str">
        <f>IF('Dépenses sur frais réels'!I273="","",'Dépenses sur frais réels'!I273)</f>
        <v/>
      </c>
      <c r="J273" s="347" t="str">
        <f>IF('Dépenses sur frais réels'!J273="","",'Dépenses sur frais réels'!J273)</f>
        <v/>
      </c>
      <c r="K273" s="101"/>
      <c r="L273" s="283" t="str">
        <f t="shared" si="22"/>
        <v/>
      </c>
      <c r="M273" s="283" t="str">
        <f t="shared" si="23"/>
        <v/>
      </c>
      <c r="N273" s="101"/>
      <c r="O273" s="182"/>
      <c r="P273" s="355"/>
      <c r="Q273" s="138" t="str">
        <f t="shared" si="20"/>
        <v/>
      </c>
      <c r="R273" s="184" t="str">
        <f t="shared" si="24"/>
        <v/>
      </c>
      <c r="S273" s="414" t="str">
        <f>IF(AND(OR(K273="KO",N273&lt;&gt;""),OR(K273="",L273="",M273="")),Listes!$A$68,IF(AND(N273="",K273&lt;&gt;""),Listes!$A$69,IF(AND(J273&lt;N273,P273=""),Listes!$A$70,IF(AND(M273&lt;L273,P273=""),Listes!$A$71,IF(AND(N273&lt;J273,O273=""),Listes!$A$72,IF(AND(T273="",OR(K273&lt;&gt;"",L273&lt;&gt;"",M273&lt;&gt;"")),Listes!$A$73,""))))))</f>
        <v/>
      </c>
      <c r="T273" s="277"/>
      <c r="U273" s="317">
        <f t="shared" si="21"/>
        <v>0</v>
      </c>
    </row>
    <row r="274" spans="1:21" ht="20.100000000000001" customHeight="1" x14ac:dyDescent="0.25">
      <c r="A274" s="121">
        <v>268</v>
      </c>
      <c r="B274" s="186" t="str">
        <f>IF('Dépenses sur frais réels'!B274="","",'Dépenses sur frais réels'!B274)</f>
        <v/>
      </c>
      <c r="C274" s="186" t="str">
        <f>IF('Dépenses sur frais réels'!C274="","",'Dépenses sur frais réels'!C274)</f>
        <v/>
      </c>
      <c r="D274" s="186" t="str">
        <f>IF('Dépenses sur frais réels'!D274="","",'Dépenses sur frais réels'!D274)</f>
        <v/>
      </c>
      <c r="E274" s="186" t="str">
        <f>IF('Dépenses sur frais réels'!E274="","",'Dépenses sur frais réels'!E274)</f>
        <v/>
      </c>
      <c r="F274" s="186" t="str">
        <f>IF('Dépenses sur frais réels'!F274="","",'Dépenses sur frais réels'!F274)</f>
        <v/>
      </c>
      <c r="G274" s="186" t="str">
        <f>IF('Dépenses sur frais réels'!G274="","",'Dépenses sur frais réels'!G274)</f>
        <v/>
      </c>
      <c r="H274" s="346" t="str">
        <f>IF('Dépenses sur frais réels'!H274="","",'Dépenses sur frais réels'!H274)</f>
        <v/>
      </c>
      <c r="I274" s="346" t="str">
        <f>IF('Dépenses sur frais réels'!I274="","",'Dépenses sur frais réels'!I274)</f>
        <v/>
      </c>
      <c r="J274" s="347" t="str">
        <f>IF('Dépenses sur frais réels'!J274="","",'Dépenses sur frais réels'!J274)</f>
        <v/>
      </c>
      <c r="K274" s="101"/>
      <c r="L274" s="283" t="str">
        <f t="shared" si="22"/>
        <v/>
      </c>
      <c r="M274" s="283" t="str">
        <f t="shared" si="23"/>
        <v/>
      </c>
      <c r="N274" s="101"/>
      <c r="O274" s="182"/>
      <c r="P274" s="355"/>
      <c r="Q274" s="138" t="str">
        <f t="shared" si="20"/>
        <v/>
      </c>
      <c r="R274" s="184" t="str">
        <f t="shared" si="24"/>
        <v/>
      </c>
      <c r="S274" s="414" t="str">
        <f>IF(AND(OR(K274="KO",N274&lt;&gt;""),OR(K274="",L274="",M274="")),Listes!$A$68,IF(AND(N274="",K274&lt;&gt;""),Listes!$A$69,IF(AND(J274&lt;N274,P274=""),Listes!$A$70,IF(AND(M274&lt;L274,P274=""),Listes!$A$71,IF(AND(N274&lt;J274,O274=""),Listes!$A$72,IF(AND(T274="",OR(K274&lt;&gt;"",L274&lt;&gt;"",M274&lt;&gt;"")),Listes!$A$73,""))))))</f>
        <v/>
      </c>
      <c r="T274" s="277"/>
      <c r="U274" s="317">
        <f t="shared" si="21"/>
        <v>0</v>
      </c>
    </row>
    <row r="275" spans="1:21" ht="20.100000000000001" customHeight="1" x14ac:dyDescent="0.25">
      <c r="A275" s="121">
        <v>269</v>
      </c>
      <c r="B275" s="186" t="str">
        <f>IF('Dépenses sur frais réels'!B275="","",'Dépenses sur frais réels'!B275)</f>
        <v/>
      </c>
      <c r="C275" s="186" t="str">
        <f>IF('Dépenses sur frais réels'!C275="","",'Dépenses sur frais réels'!C275)</f>
        <v/>
      </c>
      <c r="D275" s="186" t="str">
        <f>IF('Dépenses sur frais réels'!D275="","",'Dépenses sur frais réels'!D275)</f>
        <v/>
      </c>
      <c r="E275" s="186" t="str">
        <f>IF('Dépenses sur frais réels'!E275="","",'Dépenses sur frais réels'!E275)</f>
        <v/>
      </c>
      <c r="F275" s="186" t="str">
        <f>IF('Dépenses sur frais réels'!F275="","",'Dépenses sur frais réels'!F275)</f>
        <v/>
      </c>
      <c r="G275" s="186" t="str">
        <f>IF('Dépenses sur frais réels'!G275="","",'Dépenses sur frais réels'!G275)</f>
        <v/>
      </c>
      <c r="H275" s="346" t="str">
        <f>IF('Dépenses sur frais réels'!H275="","",'Dépenses sur frais réels'!H275)</f>
        <v/>
      </c>
      <c r="I275" s="346" t="str">
        <f>IF('Dépenses sur frais réels'!I275="","",'Dépenses sur frais réels'!I275)</f>
        <v/>
      </c>
      <c r="J275" s="347" t="str">
        <f>IF('Dépenses sur frais réels'!J275="","",'Dépenses sur frais réels'!J275)</f>
        <v/>
      </c>
      <c r="K275" s="101"/>
      <c r="L275" s="283" t="str">
        <f t="shared" si="22"/>
        <v/>
      </c>
      <c r="M275" s="283" t="str">
        <f t="shared" si="23"/>
        <v/>
      </c>
      <c r="N275" s="101"/>
      <c r="O275" s="182"/>
      <c r="P275" s="355"/>
      <c r="Q275" s="138" t="str">
        <f t="shared" si="20"/>
        <v/>
      </c>
      <c r="R275" s="184" t="str">
        <f t="shared" si="24"/>
        <v/>
      </c>
      <c r="S275" s="414" t="str">
        <f>IF(AND(OR(K275="KO",N275&lt;&gt;""),OR(K275="",L275="",M275="")),Listes!$A$68,IF(AND(N275="",K275&lt;&gt;""),Listes!$A$69,IF(AND(J275&lt;N275,P275=""),Listes!$A$70,IF(AND(M275&lt;L275,P275=""),Listes!$A$71,IF(AND(N275&lt;J275,O275=""),Listes!$A$72,IF(AND(T275="",OR(K275&lt;&gt;"",L275&lt;&gt;"",M275&lt;&gt;"")),Listes!$A$73,""))))))</f>
        <v/>
      </c>
      <c r="T275" s="277"/>
      <c r="U275" s="317">
        <f t="shared" si="21"/>
        <v>0</v>
      </c>
    </row>
    <row r="276" spans="1:21" ht="20.100000000000001" customHeight="1" x14ac:dyDescent="0.25">
      <c r="A276" s="121">
        <v>270</v>
      </c>
      <c r="B276" s="186" t="str">
        <f>IF('Dépenses sur frais réels'!B276="","",'Dépenses sur frais réels'!B276)</f>
        <v/>
      </c>
      <c r="C276" s="186" t="str">
        <f>IF('Dépenses sur frais réels'!C276="","",'Dépenses sur frais réels'!C276)</f>
        <v/>
      </c>
      <c r="D276" s="186" t="str">
        <f>IF('Dépenses sur frais réels'!D276="","",'Dépenses sur frais réels'!D276)</f>
        <v/>
      </c>
      <c r="E276" s="186" t="str">
        <f>IF('Dépenses sur frais réels'!E276="","",'Dépenses sur frais réels'!E276)</f>
        <v/>
      </c>
      <c r="F276" s="186" t="str">
        <f>IF('Dépenses sur frais réels'!F276="","",'Dépenses sur frais réels'!F276)</f>
        <v/>
      </c>
      <c r="G276" s="186" t="str">
        <f>IF('Dépenses sur frais réels'!G276="","",'Dépenses sur frais réels'!G276)</f>
        <v/>
      </c>
      <c r="H276" s="346" t="str">
        <f>IF('Dépenses sur frais réels'!H276="","",'Dépenses sur frais réels'!H276)</f>
        <v/>
      </c>
      <c r="I276" s="346" t="str">
        <f>IF('Dépenses sur frais réels'!I276="","",'Dépenses sur frais réels'!I276)</f>
        <v/>
      </c>
      <c r="J276" s="347" t="str">
        <f>IF('Dépenses sur frais réels'!J276="","",'Dépenses sur frais réels'!J276)</f>
        <v/>
      </c>
      <c r="K276" s="101"/>
      <c r="L276" s="283" t="str">
        <f t="shared" si="22"/>
        <v/>
      </c>
      <c r="M276" s="283" t="str">
        <f t="shared" si="23"/>
        <v/>
      </c>
      <c r="N276" s="101"/>
      <c r="O276" s="182"/>
      <c r="P276" s="355"/>
      <c r="Q276" s="138" t="str">
        <f t="shared" si="20"/>
        <v/>
      </c>
      <c r="R276" s="184" t="str">
        <f t="shared" si="24"/>
        <v/>
      </c>
      <c r="S276" s="414" t="str">
        <f>IF(AND(OR(K276="KO",N276&lt;&gt;""),OR(K276="",L276="",M276="")),Listes!$A$68,IF(AND(N276="",K276&lt;&gt;""),Listes!$A$69,IF(AND(J276&lt;N276,P276=""),Listes!$A$70,IF(AND(M276&lt;L276,P276=""),Listes!$A$71,IF(AND(N276&lt;J276,O276=""),Listes!$A$72,IF(AND(T276="",OR(K276&lt;&gt;"",L276&lt;&gt;"",M276&lt;&gt;"")),Listes!$A$73,""))))))</f>
        <v/>
      </c>
      <c r="T276" s="277"/>
      <c r="U276" s="317">
        <f t="shared" si="21"/>
        <v>0</v>
      </c>
    </row>
    <row r="277" spans="1:21" ht="20.100000000000001" customHeight="1" x14ac:dyDescent="0.25">
      <c r="A277" s="121">
        <v>271</v>
      </c>
      <c r="B277" s="186" t="str">
        <f>IF('Dépenses sur frais réels'!B277="","",'Dépenses sur frais réels'!B277)</f>
        <v/>
      </c>
      <c r="C277" s="186" t="str">
        <f>IF('Dépenses sur frais réels'!C277="","",'Dépenses sur frais réels'!C277)</f>
        <v/>
      </c>
      <c r="D277" s="186" t="str">
        <f>IF('Dépenses sur frais réels'!D277="","",'Dépenses sur frais réels'!D277)</f>
        <v/>
      </c>
      <c r="E277" s="186" t="str">
        <f>IF('Dépenses sur frais réels'!E277="","",'Dépenses sur frais réels'!E277)</f>
        <v/>
      </c>
      <c r="F277" s="186" t="str">
        <f>IF('Dépenses sur frais réels'!F277="","",'Dépenses sur frais réels'!F277)</f>
        <v/>
      </c>
      <c r="G277" s="186" t="str">
        <f>IF('Dépenses sur frais réels'!G277="","",'Dépenses sur frais réels'!G277)</f>
        <v/>
      </c>
      <c r="H277" s="346" t="str">
        <f>IF('Dépenses sur frais réels'!H277="","",'Dépenses sur frais réels'!H277)</f>
        <v/>
      </c>
      <c r="I277" s="346" t="str">
        <f>IF('Dépenses sur frais réels'!I277="","",'Dépenses sur frais réels'!I277)</f>
        <v/>
      </c>
      <c r="J277" s="347" t="str">
        <f>IF('Dépenses sur frais réels'!J277="","",'Dépenses sur frais réels'!J277)</f>
        <v/>
      </c>
      <c r="K277" s="101"/>
      <c r="L277" s="283" t="str">
        <f t="shared" si="22"/>
        <v/>
      </c>
      <c r="M277" s="283" t="str">
        <f t="shared" si="23"/>
        <v/>
      </c>
      <c r="N277" s="101"/>
      <c r="O277" s="182"/>
      <c r="P277" s="355"/>
      <c r="Q277" s="138" t="str">
        <f t="shared" si="20"/>
        <v/>
      </c>
      <c r="R277" s="184" t="str">
        <f t="shared" si="24"/>
        <v/>
      </c>
      <c r="S277" s="414" t="str">
        <f>IF(AND(OR(K277="KO",N277&lt;&gt;""),OR(K277="",L277="",M277="")),Listes!$A$68,IF(AND(N277="",K277&lt;&gt;""),Listes!$A$69,IF(AND(J277&lt;N277,P277=""),Listes!$A$70,IF(AND(M277&lt;L277,P277=""),Listes!$A$71,IF(AND(N277&lt;J277,O277=""),Listes!$A$72,IF(AND(T277="",OR(K277&lt;&gt;"",L277&lt;&gt;"",M277&lt;&gt;"")),Listes!$A$73,""))))))</f>
        <v/>
      </c>
      <c r="T277" s="277"/>
      <c r="U277" s="317">
        <f t="shared" si="21"/>
        <v>0</v>
      </c>
    </row>
    <row r="278" spans="1:21" ht="20.100000000000001" customHeight="1" x14ac:dyDescent="0.25">
      <c r="A278" s="121">
        <v>272</v>
      </c>
      <c r="B278" s="186" t="str">
        <f>IF('Dépenses sur frais réels'!B278="","",'Dépenses sur frais réels'!B278)</f>
        <v/>
      </c>
      <c r="C278" s="186" t="str">
        <f>IF('Dépenses sur frais réels'!C278="","",'Dépenses sur frais réels'!C278)</f>
        <v/>
      </c>
      <c r="D278" s="186" t="str">
        <f>IF('Dépenses sur frais réels'!D278="","",'Dépenses sur frais réels'!D278)</f>
        <v/>
      </c>
      <c r="E278" s="186" t="str">
        <f>IF('Dépenses sur frais réels'!E278="","",'Dépenses sur frais réels'!E278)</f>
        <v/>
      </c>
      <c r="F278" s="186" t="str">
        <f>IF('Dépenses sur frais réels'!F278="","",'Dépenses sur frais réels'!F278)</f>
        <v/>
      </c>
      <c r="G278" s="186" t="str">
        <f>IF('Dépenses sur frais réels'!G278="","",'Dépenses sur frais réels'!G278)</f>
        <v/>
      </c>
      <c r="H278" s="346" t="str">
        <f>IF('Dépenses sur frais réels'!H278="","",'Dépenses sur frais réels'!H278)</f>
        <v/>
      </c>
      <c r="I278" s="346" t="str">
        <f>IF('Dépenses sur frais réels'!I278="","",'Dépenses sur frais réels'!I278)</f>
        <v/>
      </c>
      <c r="J278" s="347" t="str">
        <f>IF('Dépenses sur frais réels'!J278="","",'Dépenses sur frais réels'!J278)</f>
        <v/>
      </c>
      <c r="K278" s="101"/>
      <c r="L278" s="283" t="str">
        <f t="shared" si="22"/>
        <v/>
      </c>
      <c r="M278" s="283" t="str">
        <f t="shared" si="23"/>
        <v/>
      </c>
      <c r="N278" s="101"/>
      <c r="O278" s="182"/>
      <c r="P278" s="355"/>
      <c r="Q278" s="138" t="str">
        <f t="shared" si="20"/>
        <v/>
      </c>
      <c r="R278" s="184" t="str">
        <f t="shared" si="24"/>
        <v/>
      </c>
      <c r="S278" s="414" t="str">
        <f>IF(AND(OR(K278="KO",N278&lt;&gt;""),OR(K278="",L278="",M278="")),Listes!$A$68,IF(AND(N278="",K278&lt;&gt;""),Listes!$A$69,IF(AND(J278&lt;N278,P278=""),Listes!$A$70,IF(AND(M278&lt;L278,P278=""),Listes!$A$71,IF(AND(N278&lt;J278,O278=""),Listes!$A$72,IF(AND(T278="",OR(K278&lt;&gt;"",L278&lt;&gt;"",M278&lt;&gt;"")),Listes!$A$73,""))))))</f>
        <v/>
      </c>
      <c r="T278" s="277"/>
      <c r="U278" s="317">
        <f t="shared" si="21"/>
        <v>0</v>
      </c>
    </row>
    <row r="279" spans="1:21" ht="20.100000000000001" customHeight="1" x14ac:dyDescent="0.25">
      <c r="A279" s="121">
        <v>273</v>
      </c>
      <c r="B279" s="186" t="str">
        <f>IF('Dépenses sur frais réels'!B279="","",'Dépenses sur frais réels'!B279)</f>
        <v/>
      </c>
      <c r="C279" s="186" t="str">
        <f>IF('Dépenses sur frais réels'!C279="","",'Dépenses sur frais réels'!C279)</f>
        <v/>
      </c>
      <c r="D279" s="186" t="str">
        <f>IF('Dépenses sur frais réels'!D279="","",'Dépenses sur frais réels'!D279)</f>
        <v/>
      </c>
      <c r="E279" s="186" t="str">
        <f>IF('Dépenses sur frais réels'!E279="","",'Dépenses sur frais réels'!E279)</f>
        <v/>
      </c>
      <c r="F279" s="186" t="str">
        <f>IF('Dépenses sur frais réels'!F279="","",'Dépenses sur frais réels'!F279)</f>
        <v/>
      </c>
      <c r="G279" s="186" t="str">
        <f>IF('Dépenses sur frais réels'!G279="","",'Dépenses sur frais réels'!G279)</f>
        <v/>
      </c>
      <c r="H279" s="346" t="str">
        <f>IF('Dépenses sur frais réels'!H279="","",'Dépenses sur frais réels'!H279)</f>
        <v/>
      </c>
      <c r="I279" s="346" t="str">
        <f>IF('Dépenses sur frais réels'!I279="","",'Dépenses sur frais réels'!I279)</f>
        <v/>
      </c>
      <c r="J279" s="347" t="str">
        <f>IF('Dépenses sur frais réels'!J279="","",'Dépenses sur frais réels'!J279)</f>
        <v/>
      </c>
      <c r="K279" s="101"/>
      <c r="L279" s="283" t="str">
        <f t="shared" si="22"/>
        <v/>
      </c>
      <c r="M279" s="283" t="str">
        <f t="shared" si="23"/>
        <v/>
      </c>
      <c r="N279" s="101"/>
      <c r="O279" s="182"/>
      <c r="P279" s="355"/>
      <c r="Q279" s="138" t="str">
        <f t="shared" si="20"/>
        <v/>
      </c>
      <c r="R279" s="184" t="str">
        <f t="shared" si="24"/>
        <v/>
      </c>
      <c r="S279" s="414" t="str">
        <f>IF(AND(OR(K279="KO",N279&lt;&gt;""),OR(K279="",L279="",M279="")),Listes!$A$68,IF(AND(N279="",K279&lt;&gt;""),Listes!$A$69,IF(AND(J279&lt;N279,P279=""),Listes!$A$70,IF(AND(M279&lt;L279,P279=""),Listes!$A$71,IF(AND(N279&lt;J279,O279=""),Listes!$A$72,IF(AND(T279="",OR(K279&lt;&gt;"",L279&lt;&gt;"",M279&lt;&gt;"")),Listes!$A$73,""))))))</f>
        <v/>
      </c>
      <c r="T279" s="277"/>
      <c r="U279" s="317">
        <f t="shared" si="21"/>
        <v>0</v>
      </c>
    </row>
    <row r="280" spans="1:21" ht="20.100000000000001" customHeight="1" x14ac:dyDescent="0.25">
      <c r="A280" s="121">
        <v>274</v>
      </c>
      <c r="B280" s="186" t="str">
        <f>IF('Dépenses sur frais réels'!B280="","",'Dépenses sur frais réels'!B280)</f>
        <v/>
      </c>
      <c r="C280" s="186" t="str">
        <f>IF('Dépenses sur frais réels'!C280="","",'Dépenses sur frais réels'!C280)</f>
        <v/>
      </c>
      <c r="D280" s="186" t="str">
        <f>IF('Dépenses sur frais réels'!D280="","",'Dépenses sur frais réels'!D280)</f>
        <v/>
      </c>
      <c r="E280" s="186" t="str">
        <f>IF('Dépenses sur frais réels'!E280="","",'Dépenses sur frais réels'!E280)</f>
        <v/>
      </c>
      <c r="F280" s="186" t="str">
        <f>IF('Dépenses sur frais réels'!F280="","",'Dépenses sur frais réels'!F280)</f>
        <v/>
      </c>
      <c r="G280" s="186" t="str">
        <f>IF('Dépenses sur frais réels'!G280="","",'Dépenses sur frais réels'!G280)</f>
        <v/>
      </c>
      <c r="H280" s="346" t="str">
        <f>IF('Dépenses sur frais réels'!H280="","",'Dépenses sur frais réels'!H280)</f>
        <v/>
      </c>
      <c r="I280" s="346" t="str">
        <f>IF('Dépenses sur frais réels'!I280="","",'Dépenses sur frais réels'!I280)</f>
        <v/>
      </c>
      <c r="J280" s="347" t="str">
        <f>IF('Dépenses sur frais réels'!J280="","",'Dépenses sur frais réels'!J280)</f>
        <v/>
      </c>
      <c r="K280" s="101"/>
      <c r="L280" s="283" t="str">
        <f t="shared" si="22"/>
        <v/>
      </c>
      <c r="M280" s="283" t="str">
        <f t="shared" si="23"/>
        <v/>
      </c>
      <c r="N280" s="101"/>
      <c r="O280" s="182"/>
      <c r="P280" s="355"/>
      <c r="Q280" s="138" t="str">
        <f t="shared" si="20"/>
        <v/>
      </c>
      <c r="R280" s="184" t="str">
        <f t="shared" si="24"/>
        <v/>
      </c>
      <c r="S280" s="414" t="str">
        <f>IF(AND(OR(K280="KO",N280&lt;&gt;""),OR(K280="",L280="",M280="")),Listes!$A$68,IF(AND(N280="",K280&lt;&gt;""),Listes!$A$69,IF(AND(J280&lt;N280,P280=""),Listes!$A$70,IF(AND(M280&lt;L280,P280=""),Listes!$A$71,IF(AND(N280&lt;J280,O280=""),Listes!$A$72,IF(AND(T280="",OR(K280&lt;&gt;"",L280&lt;&gt;"",M280&lt;&gt;"")),Listes!$A$73,""))))))</f>
        <v/>
      </c>
      <c r="T280" s="277"/>
      <c r="U280" s="317">
        <f t="shared" si="21"/>
        <v>0</v>
      </c>
    </row>
    <row r="281" spans="1:21" ht="20.100000000000001" customHeight="1" x14ac:dyDescent="0.25">
      <c r="A281" s="121">
        <v>275</v>
      </c>
      <c r="B281" s="186" t="str">
        <f>IF('Dépenses sur frais réels'!B281="","",'Dépenses sur frais réels'!B281)</f>
        <v/>
      </c>
      <c r="C281" s="186" t="str">
        <f>IF('Dépenses sur frais réels'!C281="","",'Dépenses sur frais réels'!C281)</f>
        <v/>
      </c>
      <c r="D281" s="186" t="str">
        <f>IF('Dépenses sur frais réels'!D281="","",'Dépenses sur frais réels'!D281)</f>
        <v/>
      </c>
      <c r="E281" s="186" t="str">
        <f>IF('Dépenses sur frais réels'!E281="","",'Dépenses sur frais réels'!E281)</f>
        <v/>
      </c>
      <c r="F281" s="186" t="str">
        <f>IF('Dépenses sur frais réels'!F281="","",'Dépenses sur frais réels'!F281)</f>
        <v/>
      </c>
      <c r="G281" s="186" t="str">
        <f>IF('Dépenses sur frais réels'!G281="","",'Dépenses sur frais réels'!G281)</f>
        <v/>
      </c>
      <c r="H281" s="346" t="str">
        <f>IF('Dépenses sur frais réels'!H281="","",'Dépenses sur frais réels'!H281)</f>
        <v/>
      </c>
      <c r="I281" s="346" t="str">
        <f>IF('Dépenses sur frais réels'!I281="","",'Dépenses sur frais réels'!I281)</f>
        <v/>
      </c>
      <c r="J281" s="347" t="str">
        <f>IF('Dépenses sur frais réels'!J281="","",'Dépenses sur frais réels'!J281)</f>
        <v/>
      </c>
      <c r="K281" s="101"/>
      <c r="L281" s="283" t="str">
        <f t="shared" si="22"/>
        <v/>
      </c>
      <c r="M281" s="283" t="str">
        <f t="shared" si="23"/>
        <v/>
      </c>
      <c r="N281" s="101"/>
      <c r="O281" s="182"/>
      <c r="P281" s="355"/>
      <c r="Q281" s="138" t="str">
        <f t="shared" si="20"/>
        <v/>
      </c>
      <c r="R281" s="184" t="str">
        <f t="shared" si="24"/>
        <v/>
      </c>
      <c r="S281" s="414" t="str">
        <f>IF(AND(OR(K281="KO",N281&lt;&gt;""),OR(K281="",L281="",M281="")),Listes!$A$68,IF(AND(N281="",K281&lt;&gt;""),Listes!$A$69,IF(AND(J281&lt;N281,P281=""),Listes!$A$70,IF(AND(M281&lt;L281,P281=""),Listes!$A$71,IF(AND(N281&lt;J281,O281=""),Listes!$A$72,IF(AND(T281="",OR(K281&lt;&gt;"",L281&lt;&gt;"",M281&lt;&gt;"")),Listes!$A$73,""))))))</f>
        <v/>
      </c>
      <c r="T281" s="277"/>
      <c r="U281" s="317">
        <f t="shared" si="21"/>
        <v>0</v>
      </c>
    </row>
    <row r="282" spans="1:21" ht="20.100000000000001" customHeight="1" x14ac:dyDescent="0.25">
      <c r="A282" s="121">
        <v>276</v>
      </c>
      <c r="B282" s="186" t="str">
        <f>IF('Dépenses sur frais réels'!B282="","",'Dépenses sur frais réels'!B282)</f>
        <v/>
      </c>
      <c r="C282" s="186" t="str">
        <f>IF('Dépenses sur frais réels'!C282="","",'Dépenses sur frais réels'!C282)</f>
        <v/>
      </c>
      <c r="D282" s="186" t="str">
        <f>IF('Dépenses sur frais réels'!D282="","",'Dépenses sur frais réels'!D282)</f>
        <v/>
      </c>
      <c r="E282" s="186" t="str">
        <f>IF('Dépenses sur frais réels'!E282="","",'Dépenses sur frais réels'!E282)</f>
        <v/>
      </c>
      <c r="F282" s="186" t="str">
        <f>IF('Dépenses sur frais réels'!F282="","",'Dépenses sur frais réels'!F282)</f>
        <v/>
      </c>
      <c r="G282" s="186" t="str">
        <f>IF('Dépenses sur frais réels'!G282="","",'Dépenses sur frais réels'!G282)</f>
        <v/>
      </c>
      <c r="H282" s="346" t="str">
        <f>IF('Dépenses sur frais réels'!H282="","",'Dépenses sur frais réels'!H282)</f>
        <v/>
      </c>
      <c r="I282" s="346" t="str">
        <f>IF('Dépenses sur frais réels'!I282="","",'Dépenses sur frais réels'!I282)</f>
        <v/>
      </c>
      <c r="J282" s="347" t="str">
        <f>IF('Dépenses sur frais réels'!J282="","",'Dépenses sur frais réels'!J282)</f>
        <v/>
      </c>
      <c r="K282" s="101"/>
      <c r="L282" s="283" t="str">
        <f t="shared" si="22"/>
        <v/>
      </c>
      <c r="M282" s="283" t="str">
        <f t="shared" si="23"/>
        <v/>
      </c>
      <c r="N282" s="101"/>
      <c r="O282" s="182"/>
      <c r="P282" s="355"/>
      <c r="Q282" s="138" t="str">
        <f t="shared" si="20"/>
        <v/>
      </c>
      <c r="R282" s="184" t="str">
        <f t="shared" si="24"/>
        <v/>
      </c>
      <c r="S282" s="414" t="str">
        <f>IF(AND(OR(K282="KO",N282&lt;&gt;""),OR(K282="",L282="",M282="")),Listes!$A$68,IF(AND(N282="",K282&lt;&gt;""),Listes!$A$69,IF(AND(J282&lt;N282,P282=""),Listes!$A$70,IF(AND(M282&lt;L282,P282=""),Listes!$A$71,IF(AND(N282&lt;J282,O282=""),Listes!$A$72,IF(AND(T282="",OR(K282&lt;&gt;"",L282&lt;&gt;"",M282&lt;&gt;"")),Listes!$A$73,""))))))</f>
        <v/>
      </c>
      <c r="T282" s="277"/>
      <c r="U282" s="317">
        <f t="shared" si="21"/>
        <v>0</v>
      </c>
    </row>
    <row r="283" spans="1:21" ht="20.100000000000001" customHeight="1" x14ac:dyDescent="0.25">
      <c r="A283" s="121">
        <v>277</v>
      </c>
      <c r="B283" s="186" t="str">
        <f>IF('Dépenses sur frais réels'!B283="","",'Dépenses sur frais réels'!B283)</f>
        <v/>
      </c>
      <c r="C283" s="186" t="str">
        <f>IF('Dépenses sur frais réels'!C283="","",'Dépenses sur frais réels'!C283)</f>
        <v/>
      </c>
      <c r="D283" s="186" t="str">
        <f>IF('Dépenses sur frais réels'!D283="","",'Dépenses sur frais réels'!D283)</f>
        <v/>
      </c>
      <c r="E283" s="186" t="str">
        <f>IF('Dépenses sur frais réels'!E283="","",'Dépenses sur frais réels'!E283)</f>
        <v/>
      </c>
      <c r="F283" s="186" t="str">
        <f>IF('Dépenses sur frais réels'!F283="","",'Dépenses sur frais réels'!F283)</f>
        <v/>
      </c>
      <c r="G283" s="186" t="str">
        <f>IF('Dépenses sur frais réels'!G283="","",'Dépenses sur frais réels'!G283)</f>
        <v/>
      </c>
      <c r="H283" s="346" t="str">
        <f>IF('Dépenses sur frais réels'!H283="","",'Dépenses sur frais réels'!H283)</f>
        <v/>
      </c>
      <c r="I283" s="346" t="str">
        <f>IF('Dépenses sur frais réels'!I283="","",'Dépenses sur frais réels'!I283)</f>
        <v/>
      </c>
      <c r="J283" s="347" t="str">
        <f>IF('Dépenses sur frais réels'!J283="","",'Dépenses sur frais réels'!J283)</f>
        <v/>
      </c>
      <c r="K283" s="101"/>
      <c r="L283" s="283" t="str">
        <f t="shared" si="22"/>
        <v/>
      </c>
      <c r="M283" s="283" t="str">
        <f t="shared" si="23"/>
        <v/>
      </c>
      <c r="N283" s="101"/>
      <c r="O283" s="182"/>
      <c r="P283" s="355"/>
      <c r="Q283" s="138" t="str">
        <f t="shared" si="20"/>
        <v/>
      </c>
      <c r="R283" s="184" t="str">
        <f t="shared" si="24"/>
        <v/>
      </c>
      <c r="S283" s="414" t="str">
        <f>IF(AND(OR(K283="KO",N283&lt;&gt;""),OR(K283="",L283="",M283="")),Listes!$A$68,IF(AND(N283="",K283&lt;&gt;""),Listes!$A$69,IF(AND(J283&lt;N283,P283=""),Listes!$A$70,IF(AND(M283&lt;L283,P283=""),Listes!$A$71,IF(AND(N283&lt;J283,O283=""),Listes!$A$72,IF(AND(T283="",OR(K283&lt;&gt;"",L283&lt;&gt;"",M283&lt;&gt;"")),Listes!$A$73,""))))))</f>
        <v/>
      </c>
      <c r="T283" s="277"/>
      <c r="U283" s="317">
        <f t="shared" si="21"/>
        <v>0</v>
      </c>
    </row>
    <row r="284" spans="1:21" ht="20.100000000000001" customHeight="1" x14ac:dyDescent="0.25">
      <c r="A284" s="121">
        <v>278</v>
      </c>
      <c r="B284" s="186" t="str">
        <f>IF('Dépenses sur frais réels'!B284="","",'Dépenses sur frais réels'!B284)</f>
        <v/>
      </c>
      <c r="C284" s="186" t="str">
        <f>IF('Dépenses sur frais réels'!C284="","",'Dépenses sur frais réels'!C284)</f>
        <v/>
      </c>
      <c r="D284" s="186" t="str">
        <f>IF('Dépenses sur frais réels'!D284="","",'Dépenses sur frais réels'!D284)</f>
        <v/>
      </c>
      <c r="E284" s="186" t="str">
        <f>IF('Dépenses sur frais réels'!E284="","",'Dépenses sur frais réels'!E284)</f>
        <v/>
      </c>
      <c r="F284" s="186" t="str">
        <f>IF('Dépenses sur frais réels'!F284="","",'Dépenses sur frais réels'!F284)</f>
        <v/>
      </c>
      <c r="G284" s="186" t="str">
        <f>IF('Dépenses sur frais réels'!G284="","",'Dépenses sur frais réels'!G284)</f>
        <v/>
      </c>
      <c r="H284" s="346" t="str">
        <f>IF('Dépenses sur frais réels'!H284="","",'Dépenses sur frais réels'!H284)</f>
        <v/>
      </c>
      <c r="I284" s="346" t="str">
        <f>IF('Dépenses sur frais réels'!I284="","",'Dépenses sur frais réels'!I284)</f>
        <v/>
      </c>
      <c r="J284" s="347" t="str">
        <f>IF('Dépenses sur frais réels'!J284="","",'Dépenses sur frais réels'!J284)</f>
        <v/>
      </c>
      <c r="K284" s="101"/>
      <c r="L284" s="283" t="str">
        <f t="shared" si="22"/>
        <v/>
      </c>
      <c r="M284" s="283" t="str">
        <f t="shared" si="23"/>
        <v/>
      </c>
      <c r="N284" s="101"/>
      <c r="O284" s="182"/>
      <c r="P284" s="355"/>
      <c r="Q284" s="138" t="str">
        <f t="shared" si="20"/>
        <v/>
      </c>
      <c r="R284" s="184" t="str">
        <f t="shared" si="24"/>
        <v/>
      </c>
      <c r="S284" s="414" t="str">
        <f>IF(AND(OR(K284="KO",N284&lt;&gt;""),OR(K284="",L284="",M284="")),Listes!$A$68,IF(AND(N284="",K284&lt;&gt;""),Listes!$A$69,IF(AND(J284&lt;N284,P284=""),Listes!$A$70,IF(AND(M284&lt;L284,P284=""),Listes!$A$71,IF(AND(N284&lt;J284,O284=""),Listes!$A$72,IF(AND(T284="",OR(K284&lt;&gt;"",L284&lt;&gt;"",M284&lt;&gt;"")),Listes!$A$73,""))))))</f>
        <v/>
      </c>
      <c r="T284" s="277"/>
      <c r="U284" s="317">
        <f t="shared" si="21"/>
        <v>0</v>
      </c>
    </row>
    <row r="285" spans="1:21" ht="20.100000000000001" customHeight="1" x14ac:dyDescent="0.25">
      <c r="A285" s="121">
        <v>279</v>
      </c>
      <c r="B285" s="186" t="str">
        <f>IF('Dépenses sur frais réels'!B285="","",'Dépenses sur frais réels'!B285)</f>
        <v/>
      </c>
      <c r="C285" s="186" t="str">
        <f>IF('Dépenses sur frais réels'!C285="","",'Dépenses sur frais réels'!C285)</f>
        <v/>
      </c>
      <c r="D285" s="186" t="str">
        <f>IF('Dépenses sur frais réels'!D285="","",'Dépenses sur frais réels'!D285)</f>
        <v/>
      </c>
      <c r="E285" s="186" t="str">
        <f>IF('Dépenses sur frais réels'!E285="","",'Dépenses sur frais réels'!E285)</f>
        <v/>
      </c>
      <c r="F285" s="186" t="str">
        <f>IF('Dépenses sur frais réels'!F285="","",'Dépenses sur frais réels'!F285)</f>
        <v/>
      </c>
      <c r="G285" s="186" t="str">
        <f>IF('Dépenses sur frais réels'!G285="","",'Dépenses sur frais réels'!G285)</f>
        <v/>
      </c>
      <c r="H285" s="346" t="str">
        <f>IF('Dépenses sur frais réels'!H285="","",'Dépenses sur frais réels'!H285)</f>
        <v/>
      </c>
      <c r="I285" s="346" t="str">
        <f>IF('Dépenses sur frais réels'!I285="","",'Dépenses sur frais réels'!I285)</f>
        <v/>
      </c>
      <c r="J285" s="347" t="str">
        <f>IF('Dépenses sur frais réels'!J285="","",'Dépenses sur frais réels'!J285)</f>
        <v/>
      </c>
      <c r="K285" s="101"/>
      <c r="L285" s="283" t="str">
        <f t="shared" si="22"/>
        <v/>
      </c>
      <c r="M285" s="283" t="str">
        <f t="shared" si="23"/>
        <v/>
      </c>
      <c r="N285" s="101"/>
      <c r="O285" s="182"/>
      <c r="P285" s="355"/>
      <c r="Q285" s="138" t="str">
        <f t="shared" si="20"/>
        <v/>
      </c>
      <c r="R285" s="184" t="str">
        <f t="shared" si="24"/>
        <v/>
      </c>
      <c r="S285" s="414" t="str">
        <f>IF(AND(OR(K285="KO",N285&lt;&gt;""),OR(K285="",L285="",M285="")),Listes!$A$68,IF(AND(N285="",K285&lt;&gt;""),Listes!$A$69,IF(AND(J285&lt;N285,P285=""),Listes!$A$70,IF(AND(M285&lt;L285,P285=""),Listes!$A$71,IF(AND(N285&lt;J285,O285=""),Listes!$A$72,IF(AND(T285="",OR(K285&lt;&gt;"",L285&lt;&gt;"",M285&lt;&gt;"")),Listes!$A$73,""))))))</f>
        <v/>
      </c>
      <c r="T285" s="277"/>
      <c r="U285" s="317">
        <f t="shared" si="21"/>
        <v>0</v>
      </c>
    </row>
    <row r="286" spans="1:21" ht="20.100000000000001" customHeight="1" x14ac:dyDescent="0.25">
      <c r="A286" s="121">
        <v>280</v>
      </c>
      <c r="B286" s="186" t="str">
        <f>IF('Dépenses sur frais réels'!B286="","",'Dépenses sur frais réels'!B286)</f>
        <v/>
      </c>
      <c r="C286" s="186" t="str">
        <f>IF('Dépenses sur frais réels'!C286="","",'Dépenses sur frais réels'!C286)</f>
        <v/>
      </c>
      <c r="D286" s="186" t="str">
        <f>IF('Dépenses sur frais réels'!D286="","",'Dépenses sur frais réels'!D286)</f>
        <v/>
      </c>
      <c r="E286" s="186" t="str">
        <f>IF('Dépenses sur frais réels'!E286="","",'Dépenses sur frais réels'!E286)</f>
        <v/>
      </c>
      <c r="F286" s="186" t="str">
        <f>IF('Dépenses sur frais réels'!F286="","",'Dépenses sur frais réels'!F286)</f>
        <v/>
      </c>
      <c r="G286" s="186" t="str">
        <f>IF('Dépenses sur frais réels'!G286="","",'Dépenses sur frais réels'!G286)</f>
        <v/>
      </c>
      <c r="H286" s="346" t="str">
        <f>IF('Dépenses sur frais réels'!H286="","",'Dépenses sur frais réels'!H286)</f>
        <v/>
      </c>
      <c r="I286" s="346" t="str">
        <f>IF('Dépenses sur frais réels'!I286="","",'Dépenses sur frais réels'!I286)</f>
        <v/>
      </c>
      <c r="J286" s="347" t="str">
        <f>IF('Dépenses sur frais réels'!J286="","",'Dépenses sur frais réels'!J286)</f>
        <v/>
      </c>
      <c r="K286" s="101"/>
      <c r="L286" s="283" t="str">
        <f t="shared" si="22"/>
        <v/>
      </c>
      <c r="M286" s="283" t="str">
        <f t="shared" si="23"/>
        <v/>
      </c>
      <c r="N286" s="101"/>
      <c r="O286" s="182"/>
      <c r="P286" s="355"/>
      <c r="Q286" s="138" t="str">
        <f t="shared" si="20"/>
        <v/>
      </c>
      <c r="R286" s="184" t="str">
        <f t="shared" si="24"/>
        <v/>
      </c>
      <c r="S286" s="414" t="str">
        <f>IF(AND(OR(K286="KO",N286&lt;&gt;""),OR(K286="",L286="",M286="")),Listes!$A$68,IF(AND(N286="",K286&lt;&gt;""),Listes!$A$69,IF(AND(J286&lt;N286,P286=""),Listes!$A$70,IF(AND(M286&lt;L286,P286=""),Listes!$A$71,IF(AND(N286&lt;J286,O286=""),Listes!$A$72,IF(AND(T286="",OR(K286&lt;&gt;"",L286&lt;&gt;"",M286&lt;&gt;"")),Listes!$A$73,""))))))</f>
        <v/>
      </c>
      <c r="T286" s="277"/>
      <c r="U286" s="317">
        <f t="shared" si="21"/>
        <v>0</v>
      </c>
    </row>
    <row r="287" spans="1:21" ht="20.100000000000001" customHeight="1" x14ac:dyDescent="0.25">
      <c r="A287" s="121">
        <v>281</v>
      </c>
      <c r="B287" s="186" t="str">
        <f>IF('Dépenses sur frais réels'!B287="","",'Dépenses sur frais réels'!B287)</f>
        <v/>
      </c>
      <c r="C287" s="186" t="str">
        <f>IF('Dépenses sur frais réels'!C287="","",'Dépenses sur frais réels'!C287)</f>
        <v/>
      </c>
      <c r="D287" s="186" t="str">
        <f>IF('Dépenses sur frais réels'!D287="","",'Dépenses sur frais réels'!D287)</f>
        <v/>
      </c>
      <c r="E287" s="186" t="str">
        <f>IF('Dépenses sur frais réels'!E287="","",'Dépenses sur frais réels'!E287)</f>
        <v/>
      </c>
      <c r="F287" s="186" t="str">
        <f>IF('Dépenses sur frais réels'!F287="","",'Dépenses sur frais réels'!F287)</f>
        <v/>
      </c>
      <c r="G287" s="186" t="str">
        <f>IF('Dépenses sur frais réels'!G287="","",'Dépenses sur frais réels'!G287)</f>
        <v/>
      </c>
      <c r="H287" s="346" t="str">
        <f>IF('Dépenses sur frais réels'!H287="","",'Dépenses sur frais réels'!H287)</f>
        <v/>
      </c>
      <c r="I287" s="346" t="str">
        <f>IF('Dépenses sur frais réels'!I287="","",'Dépenses sur frais réels'!I287)</f>
        <v/>
      </c>
      <c r="J287" s="347" t="str">
        <f>IF('Dépenses sur frais réels'!J287="","",'Dépenses sur frais réels'!J287)</f>
        <v/>
      </c>
      <c r="K287" s="101"/>
      <c r="L287" s="283" t="str">
        <f t="shared" si="22"/>
        <v/>
      </c>
      <c r="M287" s="283" t="str">
        <f t="shared" si="23"/>
        <v/>
      </c>
      <c r="N287" s="101"/>
      <c r="O287" s="182"/>
      <c r="P287" s="355"/>
      <c r="Q287" s="138" t="str">
        <f t="shared" si="20"/>
        <v/>
      </c>
      <c r="R287" s="184" t="str">
        <f t="shared" si="24"/>
        <v/>
      </c>
      <c r="S287" s="414" t="str">
        <f>IF(AND(OR(K287="KO",N287&lt;&gt;""),OR(K287="",L287="",M287="")),Listes!$A$68,IF(AND(N287="",K287&lt;&gt;""),Listes!$A$69,IF(AND(J287&lt;N287,P287=""),Listes!$A$70,IF(AND(M287&lt;L287,P287=""),Listes!$A$71,IF(AND(N287&lt;J287,O287=""),Listes!$A$72,IF(AND(T287="",OR(K287&lt;&gt;"",L287&lt;&gt;"",M287&lt;&gt;"")),Listes!$A$73,""))))))</f>
        <v/>
      </c>
      <c r="T287" s="277"/>
      <c r="U287" s="317">
        <f t="shared" si="21"/>
        <v>0</v>
      </c>
    </row>
    <row r="288" spans="1:21" ht="20.100000000000001" customHeight="1" x14ac:dyDescent="0.25">
      <c r="A288" s="121">
        <v>282</v>
      </c>
      <c r="B288" s="186" t="str">
        <f>IF('Dépenses sur frais réels'!B288="","",'Dépenses sur frais réels'!B288)</f>
        <v/>
      </c>
      <c r="C288" s="186" t="str">
        <f>IF('Dépenses sur frais réels'!C288="","",'Dépenses sur frais réels'!C288)</f>
        <v/>
      </c>
      <c r="D288" s="186" t="str">
        <f>IF('Dépenses sur frais réels'!D288="","",'Dépenses sur frais réels'!D288)</f>
        <v/>
      </c>
      <c r="E288" s="186" t="str">
        <f>IF('Dépenses sur frais réels'!E288="","",'Dépenses sur frais réels'!E288)</f>
        <v/>
      </c>
      <c r="F288" s="186" t="str">
        <f>IF('Dépenses sur frais réels'!F288="","",'Dépenses sur frais réels'!F288)</f>
        <v/>
      </c>
      <c r="G288" s="186" t="str">
        <f>IF('Dépenses sur frais réels'!G288="","",'Dépenses sur frais réels'!G288)</f>
        <v/>
      </c>
      <c r="H288" s="346" t="str">
        <f>IF('Dépenses sur frais réels'!H288="","",'Dépenses sur frais réels'!H288)</f>
        <v/>
      </c>
      <c r="I288" s="346" t="str">
        <f>IF('Dépenses sur frais réels'!I288="","",'Dépenses sur frais réels'!I288)</f>
        <v/>
      </c>
      <c r="J288" s="347" t="str">
        <f>IF('Dépenses sur frais réels'!J288="","",'Dépenses sur frais réels'!J288)</f>
        <v/>
      </c>
      <c r="K288" s="101"/>
      <c r="L288" s="283" t="str">
        <f t="shared" si="22"/>
        <v/>
      </c>
      <c r="M288" s="283" t="str">
        <f t="shared" si="23"/>
        <v/>
      </c>
      <c r="N288" s="101"/>
      <c r="O288" s="182"/>
      <c r="P288" s="355"/>
      <c r="Q288" s="138" t="str">
        <f t="shared" si="20"/>
        <v/>
      </c>
      <c r="R288" s="184" t="str">
        <f t="shared" si="24"/>
        <v/>
      </c>
      <c r="S288" s="414" t="str">
        <f>IF(AND(OR(K288="KO",N288&lt;&gt;""),OR(K288="",L288="",M288="")),Listes!$A$68,IF(AND(N288="",K288&lt;&gt;""),Listes!$A$69,IF(AND(J288&lt;N288,P288=""),Listes!$A$70,IF(AND(M288&lt;L288,P288=""),Listes!$A$71,IF(AND(N288&lt;J288,O288=""),Listes!$A$72,IF(AND(T288="",OR(K288&lt;&gt;"",L288&lt;&gt;"",M288&lt;&gt;"")),Listes!$A$73,""))))))</f>
        <v/>
      </c>
      <c r="T288" s="277"/>
      <c r="U288" s="317">
        <f t="shared" si="21"/>
        <v>0</v>
      </c>
    </row>
    <row r="289" spans="1:21" ht="20.100000000000001" customHeight="1" x14ac:dyDescent="0.25">
      <c r="A289" s="121">
        <v>283</v>
      </c>
      <c r="B289" s="186" t="str">
        <f>IF('Dépenses sur frais réels'!B289="","",'Dépenses sur frais réels'!B289)</f>
        <v/>
      </c>
      <c r="C289" s="186" t="str">
        <f>IF('Dépenses sur frais réels'!C289="","",'Dépenses sur frais réels'!C289)</f>
        <v/>
      </c>
      <c r="D289" s="186" t="str">
        <f>IF('Dépenses sur frais réels'!D289="","",'Dépenses sur frais réels'!D289)</f>
        <v/>
      </c>
      <c r="E289" s="186" t="str">
        <f>IF('Dépenses sur frais réels'!E289="","",'Dépenses sur frais réels'!E289)</f>
        <v/>
      </c>
      <c r="F289" s="186" t="str">
        <f>IF('Dépenses sur frais réels'!F289="","",'Dépenses sur frais réels'!F289)</f>
        <v/>
      </c>
      <c r="G289" s="186" t="str">
        <f>IF('Dépenses sur frais réels'!G289="","",'Dépenses sur frais réels'!G289)</f>
        <v/>
      </c>
      <c r="H289" s="346" t="str">
        <f>IF('Dépenses sur frais réels'!H289="","",'Dépenses sur frais réels'!H289)</f>
        <v/>
      </c>
      <c r="I289" s="346" t="str">
        <f>IF('Dépenses sur frais réels'!I289="","",'Dépenses sur frais réels'!I289)</f>
        <v/>
      </c>
      <c r="J289" s="347" t="str">
        <f>IF('Dépenses sur frais réels'!J289="","",'Dépenses sur frais réels'!J289)</f>
        <v/>
      </c>
      <c r="K289" s="101"/>
      <c r="L289" s="283" t="str">
        <f t="shared" si="22"/>
        <v/>
      </c>
      <c r="M289" s="283" t="str">
        <f t="shared" si="23"/>
        <v/>
      </c>
      <c r="N289" s="101"/>
      <c r="O289" s="182"/>
      <c r="P289" s="355"/>
      <c r="Q289" s="138" t="str">
        <f t="shared" si="20"/>
        <v/>
      </c>
      <c r="R289" s="184" t="str">
        <f t="shared" si="24"/>
        <v/>
      </c>
      <c r="S289" s="414" t="str">
        <f>IF(AND(OR(K289="KO",N289&lt;&gt;""),OR(K289="",L289="",M289="")),Listes!$A$68,IF(AND(N289="",K289&lt;&gt;""),Listes!$A$69,IF(AND(J289&lt;N289,P289=""),Listes!$A$70,IF(AND(M289&lt;L289,P289=""),Listes!$A$71,IF(AND(N289&lt;J289,O289=""),Listes!$A$72,IF(AND(T289="",OR(K289&lt;&gt;"",L289&lt;&gt;"",M289&lt;&gt;"")),Listes!$A$73,""))))))</f>
        <v/>
      </c>
      <c r="T289" s="277"/>
      <c r="U289" s="317">
        <f t="shared" si="21"/>
        <v>0</v>
      </c>
    </row>
    <row r="290" spans="1:21" ht="20.100000000000001" customHeight="1" x14ac:dyDescent="0.25">
      <c r="A290" s="121">
        <v>284</v>
      </c>
      <c r="B290" s="186" t="str">
        <f>IF('Dépenses sur frais réels'!B290="","",'Dépenses sur frais réels'!B290)</f>
        <v/>
      </c>
      <c r="C290" s="186" t="str">
        <f>IF('Dépenses sur frais réels'!C290="","",'Dépenses sur frais réels'!C290)</f>
        <v/>
      </c>
      <c r="D290" s="186" t="str">
        <f>IF('Dépenses sur frais réels'!D290="","",'Dépenses sur frais réels'!D290)</f>
        <v/>
      </c>
      <c r="E290" s="186" t="str">
        <f>IF('Dépenses sur frais réels'!E290="","",'Dépenses sur frais réels'!E290)</f>
        <v/>
      </c>
      <c r="F290" s="186" t="str">
        <f>IF('Dépenses sur frais réels'!F290="","",'Dépenses sur frais réels'!F290)</f>
        <v/>
      </c>
      <c r="G290" s="186" t="str">
        <f>IF('Dépenses sur frais réels'!G290="","",'Dépenses sur frais réels'!G290)</f>
        <v/>
      </c>
      <c r="H290" s="346" t="str">
        <f>IF('Dépenses sur frais réels'!H290="","",'Dépenses sur frais réels'!H290)</f>
        <v/>
      </c>
      <c r="I290" s="346" t="str">
        <f>IF('Dépenses sur frais réels'!I290="","",'Dépenses sur frais réels'!I290)</f>
        <v/>
      </c>
      <c r="J290" s="347" t="str">
        <f>IF('Dépenses sur frais réels'!J290="","",'Dépenses sur frais réels'!J290)</f>
        <v/>
      </c>
      <c r="K290" s="101"/>
      <c r="L290" s="283" t="str">
        <f t="shared" si="22"/>
        <v/>
      </c>
      <c r="M290" s="283" t="str">
        <f t="shared" si="23"/>
        <v/>
      </c>
      <c r="N290" s="101"/>
      <c r="O290" s="182"/>
      <c r="P290" s="355"/>
      <c r="Q290" s="138" t="str">
        <f t="shared" si="20"/>
        <v/>
      </c>
      <c r="R290" s="184" t="str">
        <f t="shared" si="24"/>
        <v/>
      </c>
      <c r="S290" s="414" t="str">
        <f>IF(AND(OR(K290="KO",N290&lt;&gt;""),OR(K290="",L290="",M290="")),Listes!$A$68,IF(AND(N290="",K290&lt;&gt;""),Listes!$A$69,IF(AND(J290&lt;N290,P290=""),Listes!$A$70,IF(AND(M290&lt;L290,P290=""),Listes!$A$71,IF(AND(N290&lt;J290,O290=""),Listes!$A$72,IF(AND(T290="",OR(K290&lt;&gt;"",L290&lt;&gt;"",M290&lt;&gt;"")),Listes!$A$73,""))))))</f>
        <v/>
      </c>
      <c r="T290" s="277"/>
      <c r="U290" s="317">
        <f t="shared" si="21"/>
        <v>0</v>
      </c>
    </row>
    <row r="291" spans="1:21" ht="20.100000000000001" customHeight="1" x14ac:dyDescent="0.25">
      <c r="A291" s="121">
        <v>285</v>
      </c>
      <c r="B291" s="186" t="str">
        <f>IF('Dépenses sur frais réels'!B291="","",'Dépenses sur frais réels'!B291)</f>
        <v/>
      </c>
      <c r="C291" s="186" t="str">
        <f>IF('Dépenses sur frais réels'!C291="","",'Dépenses sur frais réels'!C291)</f>
        <v/>
      </c>
      <c r="D291" s="186" t="str">
        <f>IF('Dépenses sur frais réels'!D291="","",'Dépenses sur frais réels'!D291)</f>
        <v/>
      </c>
      <c r="E291" s="186" t="str">
        <f>IF('Dépenses sur frais réels'!E291="","",'Dépenses sur frais réels'!E291)</f>
        <v/>
      </c>
      <c r="F291" s="186" t="str">
        <f>IF('Dépenses sur frais réels'!F291="","",'Dépenses sur frais réels'!F291)</f>
        <v/>
      </c>
      <c r="G291" s="186" t="str">
        <f>IF('Dépenses sur frais réels'!G291="","",'Dépenses sur frais réels'!G291)</f>
        <v/>
      </c>
      <c r="H291" s="346" t="str">
        <f>IF('Dépenses sur frais réels'!H291="","",'Dépenses sur frais réels'!H291)</f>
        <v/>
      </c>
      <c r="I291" s="346" t="str">
        <f>IF('Dépenses sur frais réels'!I291="","",'Dépenses sur frais réels'!I291)</f>
        <v/>
      </c>
      <c r="J291" s="347" t="str">
        <f>IF('Dépenses sur frais réels'!J291="","",'Dépenses sur frais réels'!J291)</f>
        <v/>
      </c>
      <c r="K291" s="101"/>
      <c r="L291" s="283" t="str">
        <f t="shared" si="22"/>
        <v/>
      </c>
      <c r="M291" s="283" t="str">
        <f t="shared" si="23"/>
        <v/>
      </c>
      <c r="N291" s="101"/>
      <c r="O291" s="182"/>
      <c r="P291" s="355"/>
      <c r="Q291" s="138" t="str">
        <f t="shared" si="20"/>
        <v/>
      </c>
      <c r="R291" s="184" t="str">
        <f t="shared" si="24"/>
        <v/>
      </c>
      <c r="S291" s="414" t="str">
        <f>IF(AND(OR(K291="KO",N291&lt;&gt;""),OR(K291="",L291="",M291="")),Listes!$A$68,IF(AND(N291="",K291&lt;&gt;""),Listes!$A$69,IF(AND(J291&lt;N291,P291=""),Listes!$A$70,IF(AND(M291&lt;L291,P291=""),Listes!$A$71,IF(AND(N291&lt;J291,O291=""),Listes!$A$72,IF(AND(T291="",OR(K291&lt;&gt;"",L291&lt;&gt;"",M291&lt;&gt;"")),Listes!$A$73,""))))))</f>
        <v/>
      </c>
      <c r="T291" s="277"/>
      <c r="U291" s="317">
        <f t="shared" si="21"/>
        <v>0</v>
      </c>
    </row>
    <row r="292" spans="1:21" ht="20.100000000000001" customHeight="1" x14ac:dyDescent="0.25">
      <c r="A292" s="121">
        <v>286</v>
      </c>
      <c r="B292" s="186" t="str">
        <f>IF('Dépenses sur frais réels'!B292="","",'Dépenses sur frais réels'!B292)</f>
        <v/>
      </c>
      <c r="C292" s="186" t="str">
        <f>IF('Dépenses sur frais réels'!C292="","",'Dépenses sur frais réels'!C292)</f>
        <v/>
      </c>
      <c r="D292" s="186" t="str">
        <f>IF('Dépenses sur frais réels'!D292="","",'Dépenses sur frais réels'!D292)</f>
        <v/>
      </c>
      <c r="E292" s="186" t="str">
        <f>IF('Dépenses sur frais réels'!E292="","",'Dépenses sur frais réels'!E292)</f>
        <v/>
      </c>
      <c r="F292" s="186" t="str">
        <f>IF('Dépenses sur frais réels'!F292="","",'Dépenses sur frais réels'!F292)</f>
        <v/>
      </c>
      <c r="G292" s="186" t="str">
        <f>IF('Dépenses sur frais réels'!G292="","",'Dépenses sur frais réels'!G292)</f>
        <v/>
      </c>
      <c r="H292" s="346" t="str">
        <f>IF('Dépenses sur frais réels'!H292="","",'Dépenses sur frais réels'!H292)</f>
        <v/>
      </c>
      <c r="I292" s="346" t="str">
        <f>IF('Dépenses sur frais réels'!I292="","",'Dépenses sur frais réels'!I292)</f>
        <v/>
      </c>
      <c r="J292" s="347" t="str">
        <f>IF('Dépenses sur frais réels'!J292="","",'Dépenses sur frais réels'!J292)</f>
        <v/>
      </c>
      <c r="K292" s="101"/>
      <c r="L292" s="283" t="str">
        <f t="shared" si="22"/>
        <v/>
      </c>
      <c r="M292" s="283" t="str">
        <f t="shared" si="23"/>
        <v/>
      </c>
      <c r="N292" s="101"/>
      <c r="O292" s="182"/>
      <c r="P292" s="355"/>
      <c r="Q292" s="138" t="str">
        <f t="shared" si="20"/>
        <v/>
      </c>
      <c r="R292" s="184" t="str">
        <f t="shared" si="24"/>
        <v/>
      </c>
      <c r="S292" s="414" t="str">
        <f>IF(AND(OR(K292="KO",N292&lt;&gt;""),OR(K292="",L292="",M292="")),Listes!$A$68,IF(AND(N292="",K292&lt;&gt;""),Listes!$A$69,IF(AND(J292&lt;N292,P292=""),Listes!$A$70,IF(AND(M292&lt;L292,P292=""),Listes!$A$71,IF(AND(N292&lt;J292,O292=""),Listes!$A$72,IF(AND(T292="",OR(K292&lt;&gt;"",L292&lt;&gt;"",M292&lt;&gt;"")),Listes!$A$73,""))))))</f>
        <v/>
      </c>
      <c r="T292" s="277"/>
      <c r="U292" s="317">
        <f t="shared" si="21"/>
        <v>0</v>
      </c>
    </row>
    <row r="293" spans="1:21" ht="20.100000000000001" customHeight="1" x14ac:dyDescent="0.25">
      <c r="A293" s="121">
        <v>287</v>
      </c>
      <c r="B293" s="186" t="str">
        <f>IF('Dépenses sur frais réels'!B293="","",'Dépenses sur frais réels'!B293)</f>
        <v/>
      </c>
      <c r="C293" s="186" t="str">
        <f>IF('Dépenses sur frais réels'!C293="","",'Dépenses sur frais réels'!C293)</f>
        <v/>
      </c>
      <c r="D293" s="186" t="str">
        <f>IF('Dépenses sur frais réels'!D293="","",'Dépenses sur frais réels'!D293)</f>
        <v/>
      </c>
      <c r="E293" s="186" t="str">
        <f>IF('Dépenses sur frais réels'!E293="","",'Dépenses sur frais réels'!E293)</f>
        <v/>
      </c>
      <c r="F293" s="186" t="str">
        <f>IF('Dépenses sur frais réels'!F293="","",'Dépenses sur frais réels'!F293)</f>
        <v/>
      </c>
      <c r="G293" s="186" t="str">
        <f>IF('Dépenses sur frais réels'!G293="","",'Dépenses sur frais réels'!G293)</f>
        <v/>
      </c>
      <c r="H293" s="346" t="str">
        <f>IF('Dépenses sur frais réels'!H293="","",'Dépenses sur frais réels'!H293)</f>
        <v/>
      </c>
      <c r="I293" s="346" t="str">
        <f>IF('Dépenses sur frais réels'!I293="","",'Dépenses sur frais réels'!I293)</f>
        <v/>
      </c>
      <c r="J293" s="347" t="str">
        <f>IF('Dépenses sur frais réels'!J293="","",'Dépenses sur frais réels'!J293)</f>
        <v/>
      </c>
      <c r="K293" s="101"/>
      <c r="L293" s="283" t="str">
        <f t="shared" si="22"/>
        <v/>
      </c>
      <c r="M293" s="283" t="str">
        <f t="shared" si="23"/>
        <v/>
      </c>
      <c r="N293" s="101"/>
      <c r="O293" s="182"/>
      <c r="P293" s="355"/>
      <c r="Q293" s="138" t="str">
        <f t="shared" si="20"/>
        <v/>
      </c>
      <c r="R293" s="184" t="str">
        <f t="shared" si="24"/>
        <v/>
      </c>
      <c r="S293" s="414" t="str">
        <f>IF(AND(OR(K293="KO",N293&lt;&gt;""),OR(K293="",L293="",M293="")),Listes!$A$68,IF(AND(N293="",K293&lt;&gt;""),Listes!$A$69,IF(AND(J293&lt;N293,P293=""),Listes!$A$70,IF(AND(M293&lt;L293,P293=""),Listes!$A$71,IF(AND(N293&lt;J293,O293=""),Listes!$A$72,IF(AND(T293="",OR(K293&lt;&gt;"",L293&lt;&gt;"",M293&lt;&gt;"")),Listes!$A$73,""))))))</f>
        <v/>
      </c>
      <c r="T293" s="277"/>
      <c r="U293" s="317">
        <f t="shared" si="21"/>
        <v>0</v>
      </c>
    </row>
    <row r="294" spans="1:21" ht="20.100000000000001" customHeight="1" x14ac:dyDescent="0.25">
      <c r="A294" s="121">
        <v>288</v>
      </c>
      <c r="B294" s="186" t="str">
        <f>IF('Dépenses sur frais réels'!B294="","",'Dépenses sur frais réels'!B294)</f>
        <v/>
      </c>
      <c r="C294" s="186" t="str">
        <f>IF('Dépenses sur frais réels'!C294="","",'Dépenses sur frais réels'!C294)</f>
        <v/>
      </c>
      <c r="D294" s="186" t="str">
        <f>IF('Dépenses sur frais réels'!D294="","",'Dépenses sur frais réels'!D294)</f>
        <v/>
      </c>
      <c r="E294" s="186" t="str">
        <f>IF('Dépenses sur frais réels'!E294="","",'Dépenses sur frais réels'!E294)</f>
        <v/>
      </c>
      <c r="F294" s="186" t="str">
        <f>IF('Dépenses sur frais réels'!F294="","",'Dépenses sur frais réels'!F294)</f>
        <v/>
      </c>
      <c r="G294" s="186" t="str">
        <f>IF('Dépenses sur frais réels'!G294="","",'Dépenses sur frais réels'!G294)</f>
        <v/>
      </c>
      <c r="H294" s="346" t="str">
        <f>IF('Dépenses sur frais réels'!H294="","",'Dépenses sur frais réels'!H294)</f>
        <v/>
      </c>
      <c r="I294" s="346" t="str">
        <f>IF('Dépenses sur frais réels'!I294="","",'Dépenses sur frais réels'!I294)</f>
        <v/>
      </c>
      <c r="J294" s="347" t="str">
        <f>IF('Dépenses sur frais réels'!J294="","",'Dépenses sur frais réels'!J294)</f>
        <v/>
      </c>
      <c r="K294" s="101"/>
      <c r="L294" s="283" t="str">
        <f t="shared" si="22"/>
        <v/>
      </c>
      <c r="M294" s="283" t="str">
        <f t="shared" si="23"/>
        <v/>
      </c>
      <c r="N294" s="101"/>
      <c r="O294" s="182"/>
      <c r="P294" s="355"/>
      <c r="Q294" s="138" t="str">
        <f t="shared" si="20"/>
        <v/>
      </c>
      <c r="R294" s="184" t="str">
        <f t="shared" si="24"/>
        <v/>
      </c>
      <c r="S294" s="414" t="str">
        <f>IF(AND(OR(K294="KO",N294&lt;&gt;""),OR(K294="",L294="",M294="")),Listes!$A$68,IF(AND(N294="",K294&lt;&gt;""),Listes!$A$69,IF(AND(J294&lt;N294,P294=""),Listes!$A$70,IF(AND(M294&lt;L294,P294=""),Listes!$A$71,IF(AND(N294&lt;J294,O294=""),Listes!$A$72,IF(AND(T294="",OR(K294&lt;&gt;"",L294&lt;&gt;"",M294&lt;&gt;"")),Listes!$A$73,""))))))</f>
        <v/>
      </c>
      <c r="T294" s="277"/>
      <c r="U294" s="317">
        <f t="shared" si="21"/>
        <v>0</v>
      </c>
    </row>
    <row r="295" spans="1:21" ht="20.100000000000001" customHeight="1" x14ac:dyDescent="0.25">
      <c r="A295" s="121">
        <v>289</v>
      </c>
      <c r="B295" s="186" t="str">
        <f>IF('Dépenses sur frais réels'!B295="","",'Dépenses sur frais réels'!B295)</f>
        <v/>
      </c>
      <c r="C295" s="186" t="str">
        <f>IF('Dépenses sur frais réels'!C295="","",'Dépenses sur frais réels'!C295)</f>
        <v/>
      </c>
      <c r="D295" s="186" t="str">
        <f>IF('Dépenses sur frais réels'!D295="","",'Dépenses sur frais réels'!D295)</f>
        <v/>
      </c>
      <c r="E295" s="186" t="str">
        <f>IF('Dépenses sur frais réels'!E295="","",'Dépenses sur frais réels'!E295)</f>
        <v/>
      </c>
      <c r="F295" s="186" t="str">
        <f>IF('Dépenses sur frais réels'!F295="","",'Dépenses sur frais réels'!F295)</f>
        <v/>
      </c>
      <c r="G295" s="186" t="str">
        <f>IF('Dépenses sur frais réels'!G295="","",'Dépenses sur frais réels'!G295)</f>
        <v/>
      </c>
      <c r="H295" s="346" t="str">
        <f>IF('Dépenses sur frais réels'!H295="","",'Dépenses sur frais réels'!H295)</f>
        <v/>
      </c>
      <c r="I295" s="346" t="str">
        <f>IF('Dépenses sur frais réels'!I295="","",'Dépenses sur frais réels'!I295)</f>
        <v/>
      </c>
      <c r="J295" s="347" t="str">
        <f>IF('Dépenses sur frais réels'!J295="","",'Dépenses sur frais réels'!J295)</f>
        <v/>
      </c>
      <c r="K295" s="101"/>
      <c r="L295" s="283" t="str">
        <f t="shared" si="22"/>
        <v/>
      </c>
      <c r="M295" s="283" t="str">
        <f t="shared" si="23"/>
        <v/>
      </c>
      <c r="N295" s="101"/>
      <c r="O295" s="182"/>
      <c r="P295" s="355"/>
      <c r="Q295" s="138" t="str">
        <f t="shared" si="20"/>
        <v/>
      </c>
      <c r="R295" s="184" t="str">
        <f t="shared" si="24"/>
        <v/>
      </c>
      <c r="S295" s="414" t="str">
        <f>IF(AND(OR(K295="KO",N295&lt;&gt;""),OR(K295="",L295="",M295="")),Listes!$A$68,IF(AND(N295="",K295&lt;&gt;""),Listes!$A$69,IF(AND(J295&lt;N295,P295=""),Listes!$A$70,IF(AND(M295&lt;L295,P295=""),Listes!$A$71,IF(AND(N295&lt;J295,O295=""),Listes!$A$72,IF(AND(T295="",OR(K295&lt;&gt;"",L295&lt;&gt;"",M295&lt;&gt;"")),Listes!$A$73,""))))))</f>
        <v/>
      </c>
      <c r="T295" s="277"/>
      <c r="U295" s="317">
        <f t="shared" si="21"/>
        <v>0</v>
      </c>
    </row>
    <row r="296" spans="1:21" ht="20.100000000000001" customHeight="1" x14ac:dyDescent="0.25">
      <c r="A296" s="121">
        <v>290</v>
      </c>
      <c r="B296" s="186" t="str">
        <f>IF('Dépenses sur frais réels'!B296="","",'Dépenses sur frais réels'!B296)</f>
        <v/>
      </c>
      <c r="C296" s="186" t="str">
        <f>IF('Dépenses sur frais réels'!C296="","",'Dépenses sur frais réels'!C296)</f>
        <v/>
      </c>
      <c r="D296" s="186" t="str">
        <f>IF('Dépenses sur frais réels'!D296="","",'Dépenses sur frais réels'!D296)</f>
        <v/>
      </c>
      <c r="E296" s="186" t="str">
        <f>IF('Dépenses sur frais réels'!E296="","",'Dépenses sur frais réels'!E296)</f>
        <v/>
      </c>
      <c r="F296" s="186" t="str">
        <f>IF('Dépenses sur frais réels'!F296="","",'Dépenses sur frais réels'!F296)</f>
        <v/>
      </c>
      <c r="G296" s="186" t="str">
        <f>IF('Dépenses sur frais réels'!G296="","",'Dépenses sur frais réels'!G296)</f>
        <v/>
      </c>
      <c r="H296" s="346" t="str">
        <f>IF('Dépenses sur frais réels'!H296="","",'Dépenses sur frais réels'!H296)</f>
        <v/>
      </c>
      <c r="I296" s="346" t="str">
        <f>IF('Dépenses sur frais réels'!I296="","",'Dépenses sur frais réels'!I296)</f>
        <v/>
      </c>
      <c r="J296" s="347" t="str">
        <f>IF('Dépenses sur frais réels'!J296="","",'Dépenses sur frais réels'!J296)</f>
        <v/>
      </c>
      <c r="K296" s="101"/>
      <c r="L296" s="283" t="str">
        <f t="shared" si="22"/>
        <v/>
      </c>
      <c r="M296" s="283" t="str">
        <f t="shared" si="23"/>
        <v/>
      </c>
      <c r="N296" s="101"/>
      <c r="O296" s="182"/>
      <c r="P296" s="355"/>
      <c r="Q296" s="138" t="str">
        <f t="shared" si="20"/>
        <v/>
      </c>
      <c r="R296" s="184" t="str">
        <f t="shared" si="24"/>
        <v/>
      </c>
      <c r="S296" s="414" t="str">
        <f>IF(AND(OR(K296="KO",N296&lt;&gt;""),OR(K296="",L296="",M296="")),Listes!$A$68,IF(AND(N296="",K296&lt;&gt;""),Listes!$A$69,IF(AND(J296&lt;N296,P296=""),Listes!$A$70,IF(AND(M296&lt;L296,P296=""),Listes!$A$71,IF(AND(N296&lt;J296,O296=""),Listes!$A$72,IF(AND(T296="",OR(K296&lt;&gt;"",L296&lt;&gt;"",M296&lt;&gt;"")),Listes!$A$73,""))))))</f>
        <v/>
      </c>
      <c r="T296" s="277"/>
      <c r="U296" s="317">
        <f t="shared" si="21"/>
        <v>0</v>
      </c>
    </row>
    <row r="297" spans="1:21" ht="20.100000000000001" customHeight="1" x14ac:dyDescent="0.25">
      <c r="A297" s="121">
        <v>291</v>
      </c>
      <c r="B297" s="186" t="str">
        <f>IF('Dépenses sur frais réels'!B297="","",'Dépenses sur frais réels'!B297)</f>
        <v/>
      </c>
      <c r="C297" s="186" t="str">
        <f>IF('Dépenses sur frais réels'!C297="","",'Dépenses sur frais réels'!C297)</f>
        <v/>
      </c>
      <c r="D297" s="186" t="str">
        <f>IF('Dépenses sur frais réels'!D297="","",'Dépenses sur frais réels'!D297)</f>
        <v/>
      </c>
      <c r="E297" s="186" t="str">
        <f>IF('Dépenses sur frais réels'!E297="","",'Dépenses sur frais réels'!E297)</f>
        <v/>
      </c>
      <c r="F297" s="186" t="str">
        <f>IF('Dépenses sur frais réels'!F297="","",'Dépenses sur frais réels'!F297)</f>
        <v/>
      </c>
      <c r="G297" s="186" t="str">
        <f>IF('Dépenses sur frais réels'!G297="","",'Dépenses sur frais réels'!G297)</f>
        <v/>
      </c>
      <c r="H297" s="346" t="str">
        <f>IF('Dépenses sur frais réels'!H297="","",'Dépenses sur frais réels'!H297)</f>
        <v/>
      </c>
      <c r="I297" s="346" t="str">
        <f>IF('Dépenses sur frais réels'!I297="","",'Dépenses sur frais réels'!I297)</f>
        <v/>
      </c>
      <c r="J297" s="347" t="str">
        <f>IF('Dépenses sur frais réels'!J297="","",'Dépenses sur frais réels'!J297)</f>
        <v/>
      </c>
      <c r="K297" s="101"/>
      <c r="L297" s="283" t="str">
        <f t="shared" si="22"/>
        <v/>
      </c>
      <c r="M297" s="283" t="str">
        <f t="shared" si="23"/>
        <v/>
      </c>
      <c r="N297" s="101"/>
      <c r="O297" s="182"/>
      <c r="P297" s="355"/>
      <c r="Q297" s="138" t="str">
        <f t="shared" si="20"/>
        <v/>
      </c>
      <c r="R297" s="184" t="str">
        <f t="shared" si="24"/>
        <v/>
      </c>
      <c r="S297" s="414" t="str">
        <f>IF(AND(OR(K297="KO",N297&lt;&gt;""),OR(K297="",L297="",M297="")),Listes!$A$68,IF(AND(N297="",K297&lt;&gt;""),Listes!$A$69,IF(AND(J297&lt;N297,P297=""),Listes!$A$70,IF(AND(M297&lt;L297,P297=""),Listes!$A$71,IF(AND(N297&lt;J297,O297=""),Listes!$A$72,IF(AND(T297="",OR(K297&lt;&gt;"",L297&lt;&gt;"",M297&lt;&gt;"")),Listes!$A$73,""))))))</f>
        <v/>
      </c>
      <c r="T297" s="277"/>
      <c r="U297" s="317">
        <f t="shared" si="21"/>
        <v>0</v>
      </c>
    </row>
    <row r="298" spans="1:21" ht="20.100000000000001" customHeight="1" x14ac:dyDescent="0.25">
      <c r="A298" s="121">
        <v>292</v>
      </c>
      <c r="B298" s="186" t="str">
        <f>IF('Dépenses sur frais réels'!B298="","",'Dépenses sur frais réels'!B298)</f>
        <v/>
      </c>
      <c r="C298" s="186" t="str">
        <f>IF('Dépenses sur frais réels'!C298="","",'Dépenses sur frais réels'!C298)</f>
        <v/>
      </c>
      <c r="D298" s="186" t="str">
        <f>IF('Dépenses sur frais réels'!D298="","",'Dépenses sur frais réels'!D298)</f>
        <v/>
      </c>
      <c r="E298" s="186" t="str">
        <f>IF('Dépenses sur frais réels'!E298="","",'Dépenses sur frais réels'!E298)</f>
        <v/>
      </c>
      <c r="F298" s="186" t="str">
        <f>IF('Dépenses sur frais réels'!F298="","",'Dépenses sur frais réels'!F298)</f>
        <v/>
      </c>
      <c r="G298" s="186" t="str">
        <f>IF('Dépenses sur frais réels'!G298="","",'Dépenses sur frais réels'!G298)</f>
        <v/>
      </c>
      <c r="H298" s="346" t="str">
        <f>IF('Dépenses sur frais réels'!H298="","",'Dépenses sur frais réels'!H298)</f>
        <v/>
      </c>
      <c r="I298" s="346" t="str">
        <f>IF('Dépenses sur frais réels'!I298="","",'Dépenses sur frais réels'!I298)</f>
        <v/>
      </c>
      <c r="J298" s="347" t="str">
        <f>IF('Dépenses sur frais réels'!J298="","",'Dépenses sur frais réels'!J298)</f>
        <v/>
      </c>
      <c r="K298" s="101"/>
      <c r="L298" s="283" t="str">
        <f t="shared" si="22"/>
        <v/>
      </c>
      <c r="M298" s="283" t="str">
        <f t="shared" si="23"/>
        <v/>
      </c>
      <c r="N298" s="101"/>
      <c r="O298" s="182"/>
      <c r="P298" s="355"/>
      <c r="Q298" s="138" t="str">
        <f t="shared" si="20"/>
        <v/>
      </c>
      <c r="R298" s="184" t="str">
        <f t="shared" si="24"/>
        <v/>
      </c>
      <c r="S298" s="414" t="str">
        <f>IF(AND(OR(K298="KO",N298&lt;&gt;""),OR(K298="",L298="",M298="")),Listes!$A$68,IF(AND(N298="",K298&lt;&gt;""),Listes!$A$69,IF(AND(J298&lt;N298,P298=""),Listes!$A$70,IF(AND(M298&lt;L298,P298=""),Listes!$A$71,IF(AND(N298&lt;J298,O298=""),Listes!$A$72,IF(AND(T298="",OR(K298&lt;&gt;"",L298&lt;&gt;"",M298&lt;&gt;"")),Listes!$A$73,""))))))</f>
        <v/>
      </c>
      <c r="T298" s="277"/>
      <c r="U298" s="317">
        <f t="shared" si="21"/>
        <v>0</v>
      </c>
    </row>
    <row r="299" spans="1:21" ht="20.100000000000001" customHeight="1" x14ac:dyDescent="0.25">
      <c r="A299" s="121">
        <v>293</v>
      </c>
      <c r="B299" s="186" t="str">
        <f>IF('Dépenses sur frais réels'!B299="","",'Dépenses sur frais réels'!B299)</f>
        <v/>
      </c>
      <c r="C299" s="186" t="str">
        <f>IF('Dépenses sur frais réels'!C299="","",'Dépenses sur frais réels'!C299)</f>
        <v/>
      </c>
      <c r="D299" s="186" t="str">
        <f>IF('Dépenses sur frais réels'!D299="","",'Dépenses sur frais réels'!D299)</f>
        <v/>
      </c>
      <c r="E299" s="186" t="str">
        <f>IF('Dépenses sur frais réels'!E299="","",'Dépenses sur frais réels'!E299)</f>
        <v/>
      </c>
      <c r="F299" s="186" t="str">
        <f>IF('Dépenses sur frais réels'!F299="","",'Dépenses sur frais réels'!F299)</f>
        <v/>
      </c>
      <c r="G299" s="186" t="str">
        <f>IF('Dépenses sur frais réels'!G299="","",'Dépenses sur frais réels'!G299)</f>
        <v/>
      </c>
      <c r="H299" s="346" t="str">
        <f>IF('Dépenses sur frais réels'!H299="","",'Dépenses sur frais réels'!H299)</f>
        <v/>
      </c>
      <c r="I299" s="346" t="str">
        <f>IF('Dépenses sur frais réels'!I299="","",'Dépenses sur frais réels'!I299)</f>
        <v/>
      </c>
      <c r="J299" s="347" t="str">
        <f>IF('Dépenses sur frais réels'!J299="","",'Dépenses sur frais réels'!J299)</f>
        <v/>
      </c>
      <c r="K299" s="101"/>
      <c r="L299" s="283" t="str">
        <f t="shared" si="22"/>
        <v/>
      </c>
      <c r="M299" s="283" t="str">
        <f t="shared" si="23"/>
        <v/>
      </c>
      <c r="N299" s="101"/>
      <c r="O299" s="182"/>
      <c r="P299" s="355"/>
      <c r="Q299" s="138" t="str">
        <f t="shared" si="20"/>
        <v/>
      </c>
      <c r="R299" s="184" t="str">
        <f t="shared" si="24"/>
        <v/>
      </c>
      <c r="S299" s="414" t="str">
        <f>IF(AND(OR(K299="KO",N299&lt;&gt;""),OR(K299="",L299="",M299="")),Listes!$A$68,IF(AND(N299="",K299&lt;&gt;""),Listes!$A$69,IF(AND(J299&lt;N299,P299=""),Listes!$A$70,IF(AND(M299&lt;L299,P299=""),Listes!$A$71,IF(AND(N299&lt;J299,O299=""),Listes!$A$72,IF(AND(T299="",OR(K299&lt;&gt;"",L299&lt;&gt;"",M299&lt;&gt;"")),Listes!$A$73,""))))))</f>
        <v/>
      </c>
      <c r="T299" s="277"/>
      <c r="U299" s="317">
        <f t="shared" si="21"/>
        <v>0</v>
      </c>
    </row>
    <row r="300" spans="1:21" ht="20.100000000000001" customHeight="1" x14ac:dyDescent="0.25">
      <c r="A300" s="121">
        <v>294</v>
      </c>
      <c r="B300" s="186" t="str">
        <f>IF('Dépenses sur frais réels'!B300="","",'Dépenses sur frais réels'!B300)</f>
        <v/>
      </c>
      <c r="C300" s="186" t="str">
        <f>IF('Dépenses sur frais réels'!C300="","",'Dépenses sur frais réels'!C300)</f>
        <v/>
      </c>
      <c r="D300" s="186" t="str">
        <f>IF('Dépenses sur frais réels'!D300="","",'Dépenses sur frais réels'!D300)</f>
        <v/>
      </c>
      <c r="E300" s="186" t="str">
        <f>IF('Dépenses sur frais réels'!E300="","",'Dépenses sur frais réels'!E300)</f>
        <v/>
      </c>
      <c r="F300" s="186" t="str">
        <f>IF('Dépenses sur frais réels'!F300="","",'Dépenses sur frais réels'!F300)</f>
        <v/>
      </c>
      <c r="G300" s="186" t="str">
        <f>IF('Dépenses sur frais réels'!G300="","",'Dépenses sur frais réels'!G300)</f>
        <v/>
      </c>
      <c r="H300" s="346" t="str">
        <f>IF('Dépenses sur frais réels'!H300="","",'Dépenses sur frais réels'!H300)</f>
        <v/>
      </c>
      <c r="I300" s="346" t="str">
        <f>IF('Dépenses sur frais réels'!I300="","",'Dépenses sur frais réels'!I300)</f>
        <v/>
      </c>
      <c r="J300" s="347" t="str">
        <f>IF('Dépenses sur frais réels'!J300="","",'Dépenses sur frais réels'!J300)</f>
        <v/>
      </c>
      <c r="K300" s="101"/>
      <c r="L300" s="283" t="str">
        <f t="shared" si="22"/>
        <v/>
      </c>
      <c r="M300" s="283" t="str">
        <f t="shared" si="23"/>
        <v/>
      </c>
      <c r="N300" s="101"/>
      <c r="O300" s="182"/>
      <c r="P300" s="355"/>
      <c r="Q300" s="138" t="str">
        <f t="shared" si="20"/>
        <v/>
      </c>
      <c r="R300" s="184" t="str">
        <f t="shared" si="24"/>
        <v/>
      </c>
      <c r="S300" s="414" t="str">
        <f>IF(AND(OR(K300="KO",N300&lt;&gt;""),OR(K300="",L300="",M300="")),Listes!$A$68,IF(AND(N300="",K300&lt;&gt;""),Listes!$A$69,IF(AND(J300&lt;N300,P300=""),Listes!$A$70,IF(AND(M300&lt;L300,P300=""),Listes!$A$71,IF(AND(N300&lt;J300,O300=""),Listes!$A$72,IF(AND(T300="",OR(K300&lt;&gt;"",L300&lt;&gt;"",M300&lt;&gt;"")),Listes!$A$73,""))))))</f>
        <v/>
      </c>
      <c r="T300" s="277"/>
      <c r="U300" s="317">
        <f t="shared" si="21"/>
        <v>0</v>
      </c>
    </row>
    <row r="301" spans="1:21" ht="20.100000000000001" customHeight="1" x14ac:dyDescent="0.25">
      <c r="A301" s="121">
        <v>295</v>
      </c>
      <c r="B301" s="186" t="str">
        <f>IF('Dépenses sur frais réels'!B301="","",'Dépenses sur frais réels'!B301)</f>
        <v/>
      </c>
      <c r="C301" s="186" t="str">
        <f>IF('Dépenses sur frais réels'!C301="","",'Dépenses sur frais réels'!C301)</f>
        <v/>
      </c>
      <c r="D301" s="186" t="str">
        <f>IF('Dépenses sur frais réels'!D301="","",'Dépenses sur frais réels'!D301)</f>
        <v/>
      </c>
      <c r="E301" s="186" t="str">
        <f>IF('Dépenses sur frais réels'!E301="","",'Dépenses sur frais réels'!E301)</f>
        <v/>
      </c>
      <c r="F301" s="186" t="str">
        <f>IF('Dépenses sur frais réels'!F301="","",'Dépenses sur frais réels'!F301)</f>
        <v/>
      </c>
      <c r="G301" s="186" t="str">
        <f>IF('Dépenses sur frais réels'!G301="","",'Dépenses sur frais réels'!G301)</f>
        <v/>
      </c>
      <c r="H301" s="346" t="str">
        <f>IF('Dépenses sur frais réels'!H301="","",'Dépenses sur frais réels'!H301)</f>
        <v/>
      </c>
      <c r="I301" s="346" t="str">
        <f>IF('Dépenses sur frais réels'!I301="","",'Dépenses sur frais réels'!I301)</f>
        <v/>
      </c>
      <c r="J301" s="347" t="str">
        <f>IF('Dépenses sur frais réels'!J301="","",'Dépenses sur frais réels'!J301)</f>
        <v/>
      </c>
      <c r="K301" s="101"/>
      <c r="L301" s="283" t="str">
        <f t="shared" si="22"/>
        <v/>
      </c>
      <c r="M301" s="283" t="str">
        <f t="shared" si="23"/>
        <v/>
      </c>
      <c r="N301" s="101"/>
      <c r="O301" s="182"/>
      <c r="P301" s="355"/>
      <c r="Q301" s="138" t="str">
        <f t="shared" si="20"/>
        <v/>
      </c>
      <c r="R301" s="184" t="str">
        <f t="shared" si="24"/>
        <v/>
      </c>
      <c r="S301" s="414" t="str">
        <f>IF(AND(OR(K301="KO",N301&lt;&gt;""),OR(K301="",L301="",M301="")),Listes!$A$68,IF(AND(N301="",K301&lt;&gt;""),Listes!$A$69,IF(AND(J301&lt;N301,P301=""),Listes!$A$70,IF(AND(M301&lt;L301,P301=""),Listes!$A$71,IF(AND(N301&lt;J301,O301=""),Listes!$A$72,IF(AND(T301="",OR(K301&lt;&gt;"",L301&lt;&gt;"",M301&lt;&gt;"")),Listes!$A$73,""))))))</f>
        <v/>
      </c>
      <c r="T301" s="277"/>
      <c r="U301" s="317">
        <f t="shared" si="21"/>
        <v>0</v>
      </c>
    </row>
    <row r="302" spans="1:21" ht="20.100000000000001" customHeight="1" x14ac:dyDescent="0.25">
      <c r="A302" s="121">
        <v>296</v>
      </c>
      <c r="B302" s="186" t="str">
        <f>IF('Dépenses sur frais réels'!B302="","",'Dépenses sur frais réels'!B302)</f>
        <v/>
      </c>
      <c r="C302" s="186" t="str">
        <f>IF('Dépenses sur frais réels'!C302="","",'Dépenses sur frais réels'!C302)</f>
        <v/>
      </c>
      <c r="D302" s="186" t="str">
        <f>IF('Dépenses sur frais réels'!D302="","",'Dépenses sur frais réels'!D302)</f>
        <v/>
      </c>
      <c r="E302" s="186" t="str">
        <f>IF('Dépenses sur frais réels'!E302="","",'Dépenses sur frais réels'!E302)</f>
        <v/>
      </c>
      <c r="F302" s="186" t="str">
        <f>IF('Dépenses sur frais réels'!F302="","",'Dépenses sur frais réels'!F302)</f>
        <v/>
      </c>
      <c r="G302" s="186" t="str">
        <f>IF('Dépenses sur frais réels'!G302="","",'Dépenses sur frais réels'!G302)</f>
        <v/>
      </c>
      <c r="H302" s="346" t="str">
        <f>IF('Dépenses sur frais réels'!H302="","",'Dépenses sur frais réels'!H302)</f>
        <v/>
      </c>
      <c r="I302" s="346" t="str">
        <f>IF('Dépenses sur frais réels'!I302="","",'Dépenses sur frais réels'!I302)</f>
        <v/>
      </c>
      <c r="J302" s="347" t="str">
        <f>IF('Dépenses sur frais réels'!J302="","",'Dépenses sur frais réels'!J302)</f>
        <v/>
      </c>
      <c r="K302" s="101"/>
      <c r="L302" s="283" t="str">
        <f t="shared" si="22"/>
        <v/>
      </c>
      <c r="M302" s="283" t="str">
        <f t="shared" si="23"/>
        <v/>
      </c>
      <c r="N302" s="101"/>
      <c r="O302" s="182"/>
      <c r="P302" s="355"/>
      <c r="Q302" s="138" t="str">
        <f t="shared" si="20"/>
        <v/>
      </c>
      <c r="R302" s="184" t="str">
        <f t="shared" si="24"/>
        <v/>
      </c>
      <c r="S302" s="414" t="str">
        <f>IF(AND(OR(K302="KO",N302&lt;&gt;""),OR(K302="",L302="",M302="")),Listes!$A$68,IF(AND(N302="",K302&lt;&gt;""),Listes!$A$69,IF(AND(J302&lt;N302,P302=""),Listes!$A$70,IF(AND(M302&lt;L302,P302=""),Listes!$A$71,IF(AND(N302&lt;J302,O302=""),Listes!$A$72,IF(AND(T302="",OR(K302&lt;&gt;"",L302&lt;&gt;"",M302&lt;&gt;"")),Listes!$A$73,""))))))</f>
        <v/>
      </c>
      <c r="T302" s="277"/>
      <c r="U302" s="317">
        <f t="shared" si="21"/>
        <v>0</v>
      </c>
    </row>
    <row r="303" spans="1:21" ht="20.100000000000001" customHeight="1" x14ac:dyDescent="0.25">
      <c r="A303" s="121">
        <v>297</v>
      </c>
      <c r="B303" s="186" t="str">
        <f>IF('Dépenses sur frais réels'!B303="","",'Dépenses sur frais réels'!B303)</f>
        <v/>
      </c>
      <c r="C303" s="186" t="str">
        <f>IF('Dépenses sur frais réels'!C303="","",'Dépenses sur frais réels'!C303)</f>
        <v/>
      </c>
      <c r="D303" s="186" t="str">
        <f>IF('Dépenses sur frais réels'!D303="","",'Dépenses sur frais réels'!D303)</f>
        <v/>
      </c>
      <c r="E303" s="186" t="str">
        <f>IF('Dépenses sur frais réels'!E303="","",'Dépenses sur frais réels'!E303)</f>
        <v/>
      </c>
      <c r="F303" s="186" t="str">
        <f>IF('Dépenses sur frais réels'!F303="","",'Dépenses sur frais réels'!F303)</f>
        <v/>
      </c>
      <c r="G303" s="186" t="str">
        <f>IF('Dépenses sur frais réels'!G303="","",'Dépenses sur frais réels'!G303)</f>
        <v/>
      </c>
      <c r="H303" s="346" t="str">
        <f>IF('Dépenses sur frais réels'!H303="","",'Dépenses sur frais réels'!H303)</f>
        <v/>
      </c>
      <c r="I303" s="346" t="str">
        <f>IF('Dépenses sur frais réels'!I303="","",'Dépenses sur frais réels'!I303)</f>
        <v/>
      </c>
      <c r="J303" s="347" t="str">
        <f>IF('Dépenses sur frais réels'!J303="","",'Dépenses sur frais réels'!J303)</f>
        <v/>
      </c>
      <c r="K303" s="101"/>
      <c r="L303" s="283" t="str">
        <f t="shared" si="22"/>
        <v/>
      </c>
      <c r="M303" s="283" t="str">
        <f t="shared" si="23"/>
        <v/>
      </c>
      <c r="N303" s="101"/>
      <c r="O303" s="182"/>
      <c r="P303" s="355"/>
      <c r="Q303" s="138" t="str">
        <f t="shared" si="20"/>
        <v/>
      </c>
      <c r="R303" s="184" t="str">
        <f t="shared" si="24"/>
        <v/>
      </c>
      <c r="S303" s="414" t="str">
        <f>IF(AND(OR(K303="KO",N303&lt;&gt;""),OR(K303="",L303="",M303="")),Listes!$A$68,IF(AND(N303="",K303&lt;&gt;""),Listes!$A$69,IF(AND(J303&lt;N303,P303=""),Listes!$A$70,IF(AND(M303&lt;L303,P303=""),Listes!$A$71,IF(AND(N303&lt;J303,O303=""),Listes!$A$72,IF(AND(T303="",OR(K303&lt;&gt;"",L303&lt;&gt;"",M303&lt;&gt;"")),Listes!$A$73,""))))))</f>
        <v/>
      </c>
      <c r="T303" s="277"/>
      <c r="U303" s="317">
        <f t="shared" si="21"/>
        <v>0</v>
      </c>
    </row>
    <row r="304" spans="1:21" ht="20.100000000000001" customHeight="1" x14ac:dyDescent="0.25">
      <c r="A304" s="121">
        <v>298</v>
      </c>
      <c r="B304" s="186" t="str">
        <f>IF('Dépenses sur frais réels'!B304="","",'Dépenses sur frais réels'!B304)</f>
        <v/>
      </c>
      <c r="C304" s="186" t="str">
        <f>IF('Dépenses sur frais réels'!C304="","",'Dépenses sur frais réels'!C304)</f>
        <v/>
      </c>
      <c r="D304" s="186" t="str">
        <f>IF('Dépenses sur frais réels'!D304="","",'Dépenses sur frais réels'!D304)</f>
        <v/>
      </c>
      <c r="E304" s="186" t="str">
        <f>IF('Dépenses sur frais réels'!E304="","",'Dépenses sur frais réels'!E304)</f>
        <v/>
      </c>
      <c r="F304" s="186" t="str">
        <f>IF('Dépenses sur frais réels'!F304="","",'Dépenses sur frais réels'!F304)</f>
        <v/>
      </c>
      <c r="G304" s="186" t="str">
        <f>IF('Dépenses sur frais réels'!G304="","",'Dépenses sur frais réels'!G304)</f>
        <v/>
      </c>
      <c r="H304" s="346" t="str">
        <f>IF('Dépenses sur frais réels'!H304="","",'Dépenses sur frais réels'!H304)</f>
        <v/>
      </c>
      <c r="I304" s="346" t="str">
        <f>IF('Dépenses sur frais réels'!I304="","",'Dépenses sur frais réels'!I304)</f>
        <v/>
      </c>
      <c r="J304" s="347" t="str">
        <f>IF('Dépenses sur frais réels'!J304="","",'Dépenses sur frais réels'!J304)</f>
        <v/>
      </c>
      <c r="K304" s="101"/>
      <c r="L304" s="283" t="str">
        <f t="shared" si="22"/>
        <v/>
      </c>
      <c r="M304" s="283" t="str">
        <f t="shared" si="23"/>
        <v/>
      </c>
      <c r="N304" s="101"/>
      <c r="O304" s="182"/>
      <c r="P304" s="355"/>
      <c r="Q304" s="138" t="str">
        <f t="shared" si="20"/>
        <v/>
      </c>
      <c r="R304" s="184" t="str">
        <f t="shared" si="24"/>
        <v/>
      </c>
      <c r="S304" s="414" t="str">
        <f>IF(AND(OR(K304="KO",N304&lt;&gt;""),OR(K304="",L304="",M304="")),Listes!$A$68,IF(AND(N304="",K304&lt;&gt;""),Listes!$A$69,IF(AND(J304&lt;N304,P304=""),Listes!$A$70,IF(AND(M304&lt;L304,P304=""),Listes!$A$71,IF(AND(N304&lt;J304,O304=""),Listes!$A$72,IF(AND(T304="",OR(K304&lt;&gt;"",L304&lt;&gt;"",M304&lt;&gt;"")),Listes!$A$73,""))))))</f>
        <v/>
      </c>
      <c r="T304" s="277"/>
      <c r="U304" s="317">
        <f t="shared" si="21"/>
        <v>0</v>
      </c>
    </row>
    <row r="305" spans="1:21" ht="20.100000000000001" customHeight="1" x14ac:dyDescent="0.25">
      <c r="A305" s="121">
        <v>299</v>
      </c>
      <c r="B305" s="186" t="str">
        <f>IF('Dépenses sur frais réels'!B305="","",'Dépenses sur frais réels'!B305)</f>
        <v/>
      </c>
      <c r="C305" s="186" t="str">
        <f>IF('Dépenses sur frais réels'!C305="","",'Dépenses sur frais réels'!C305)</f>
        <v/>
      </c>
      <c r="D305" s="186" t="str">
        <f>IF('Dépenses sur frais réels'!D305="","",'Dépenses sur frais réels'!D305)</f>
        <v/>
      </c>
      <c r="E305" s="186" t="str">
        <f>IF('Dépenses sur frais réels'!E305="","",'Dépenses sur frais réels'!E305)</f>
        <v/>
      </c>
      <c r="F305" s="186" t="str">
        <f>IF('Dépenses sur frais réels'!F305="","",'Dépenses sur frais réels'!F305)</f>
        <v/>
      </c>
      <c r="G305" s="186" t="str">
        <f>IF('Dépenses sur frais réels'!G305="","",'Dépenses sur frais réels'!G305)</f>
        <v/>
      </c>
      <c r="H305" s="346" t="str">
        <f>IF('Dépenses sur frais réels'!H305="","",'Dépenses sur frais réels'!H305)</f>
        <v/>
      </c>
      <c r="I305" s="346" t="str">
        <f>IF('Dépenses sur frais réels'!I305="","",'Dépenses sur frais réels'!I305)</f>
        <v/>
      </c>
      <c r="J305" s="347" t="str">
        <f>IF('Dépenses sur frais réels'!J305="","",'Dépenses sur frais réels'!J305)</f>
        <v/>
      </c>
      <c r="K305" s="101"/>
      <c r="L305" s="283" t="str">
        <f t="shared" si="22"/>
        <v/>
      </c>
      <c r="M305" s="283" t="str">
        <f t="shared" si="23"/>
        <v/>
      </c>
      <c r="N305" s="101"/>
      <c r="O305" s="182"/>
      <c r="P305" s="355"/>
      <c r="Q305" s="138" t="str">
        <f t="shared" si="20"/>
        <v/>
      </c>
      <c r="R305" s="184" t="str">
        <f t="shared" si="24"/>
        <v/>
      </c>
      <c r="S305" s="414" t="str">
        <f>IF(AND(OR(K305="KO",N305&lt;&gt;""),OR(K305="",L305="",M305="")),Listes!$A$68,IF(AND(N305="",K305&lt;&gt;""),Listes!$A$69,IF(AND(J305&lt;N305,P305=""),Listes!$A$70,IF(AND(M305&lt;L305,P305=""),Listes!$A$71,IF(AND(N305&lt;J305,O305=""),Listes!$A$72,IF(AND(T305="",OR(K305&lt;&gt;"",L305&lt;&gt;"",M305&lt;&gt;"")),Listes!$A$73,""))))))</f>
        <v/>
      </c>
      <c r="T305" s="277"/>
      <c r="U305" s="317">
        <f t="shared" si="21"/>
        <v>0</v>
      </c>
    </row>
    <row r="306" spans="1:21" ht="20.100000000000001" customHeight="1" x14ac:dyDescent="0.25">
      <c r="A306" s="121">
        <v>300</v>
      </c>
      <c r="B306" s="186" t="str">
        <f>IF('Dépenses sur frais réels'!B306="","",'Dépenses sur frais réels'!B306)</f>
        <v/>
      </c>
      <c r="C306" s="186" t="str">
        <f>IF('Dépenses sur frais réels'!C306="","",'Dépenses sur frais réels'!C306)</f>
        <v/>
      </c>
      <c r="D306" s="186" t="str">
        <f>IF('Dépenses sur frais réels'!D306="","",'Dépenses sur frais réels'!D306)</f>
        <v/>
      </c>
      <c r="E306" s="186" t="str">
        <f>IF('Dépenses sur frais réels'!E306="","",'Dépenses sur frais réels'!E306)</f>
        <v/>
      </c>
      <c r="F306" s="186" t="str">
        <f>IF('Dépenses sur frais réels'!F306="","",'Dépenses sur frais réels'!F306)</f>
        <v/>
      </c>
      <c r="G306" s="186" t="str">
        <f>IF('Dépenses sur frais réels'!G306="","",'Dépenses sur frais réels'!G306)</f>
        <v/>
      </c>
      <c r="H306" s="346" t="str">
        <f>IF('Dépenses sur frais réels'!H306="","",'Dépenses sur frais réels'!H306)</f>
        <v/>
      </c>
      <c r="I306" s="346" t="str">
        <f>IF('Dépenses sur frais réels'!I306="","",'Dépenses sur frais réels'!I306)</f>
        <v/>
      </c>
      <c r="J306" s="347" t="str">
        <f>IF('Dépenses sur frais réels'!J306="","",'Dépenses sur frais réels'!J306)</f>
        <v/>
      </c>
      <c r="K306" s="101"/>
      <c r="L306" s="283" t="str">
        <f t="shared" si="22"/>
        <v/>
      </c>
      <c r="M306" s="283" t="str">
        <f t="shared" si="23"/>
        <v/>
      </c>
      <c r="N306" s="101"/>
      <c r="O306" s="182"/>
      <c r="P306" s="355"/>
      <c r="Q306" s="138" t="str">
        <f t="shared" si="20"/>
        <v/>
      </c>
      <c r="R306" s="184" t="str">
        <f t="shared" si="24"/>
        <v/>
      </c>
      <c r="S306" s="414" t="str">
        <f>IF(AND(OR(K306="KO",N306&lt;&gt;""),OR(K306="",L306="",M306="")),Listes!$A$68,IF(AND(N306="",K306&lt;&gt;""),Listes!$A$69,IF(AND(J306&lt;N306,P306=""),Listes!$A$70,IF(AND(M306&lt;L306,P306=""),Listes!$A$71,IF(AND(N306&lt;J306,O306=""),Listes!$A$72,IF(AND(T306="",OR(K306&lt;&gt;"",L306&lt;&gt;"",M306&lt;&gt;"")),Listes!$A$73,""))))))</f>
        <v/>
      </c>
      <c r="T306" s="277"/>
      <c r="U306" s="317">
        <f t="shared" si="21"/>
        <v>0</v>
      </c>
    </row>
    <row r="307" spans="1:21" ht="20.100000000000001" customHeight="1" x14ac:dyDescent="0.25">
      <c r="A307" s="121">
        <v>301</v>
      </c>
      <c r="B307" s="186" t="str">
        <f>IF('Dépenses sur frais réels'!B307="","",'Dépenses sur frais réels'!B307)</f>
        <v/>
      </c>
      <c r="C307" s="186" t="str">
        <f>IF('Dépenses sur frais réels'!C307="","",'Dépenses sur frais réels'!C307)</f>
        <v/>
      </c>
      <c r="D307" s="186" t="str">
        <f>IF('Dépenses sur frais réels'!D307="","",'Dépenses sur frais réels'!D307)</f>
        <v/>
      </c>
      <c r="E307" s="186" t="str">
        <f>IF('Dépenses sur frais réels'!E307="","",'Dépenses sur frais réels'!E307)</f>
        <v/>
      </c>
      <c r="F307" s="186" t="str">
        <f>IF('Dépenses sur frais réels'!F307="","",'Dépenses sur frais réels'!F307)</f>
        <v/>
      </c>
      <c r="G307" s="186" t="str">
        <f>IF('Dépenses sur frais réels'!G307="","",'Dépenses sur frais réels'!G307)</f>
        <v/>
      </c>
      <c r="H307" s="346" t="str">
        <f>IF('Dépenses sur frais réels'!H307="","",'Dépenses sur frais réels'!H307)</f>
        <v/>
      </c>
      <c r="I307" s="346" t="str">
        <f>IF('Dépenses sur frais réels'!I307="","",'Dépenses sur frais réels'!I307)</f>
        <v/>
      </c>
      <c r="J307" s="347" t="str">
        <f>IF('Dépenses sur frais réels'!J307="","",'Dépenses sur frais réels'!J307)</f>
        <v/>
      </c>
      <c r="K307" s="101"/>
      <c r="L307" s="283" t="str">
        <f t="shared" si="22"/>
        <v/>
      </c>
      <c r="M307" s="283" t="str">
        <f t="shared" si="23"/>
        <v/>
      </c>
      <c r="N307" s="101"/>
      <c r="O307" s="182"/>
      <c r="P307" s="355"/>
      <c r="Q307" s="138" t="str">
        <f t="shared" si="20"/>
        <v/>
      </c>
      <c r="R307" s="184" t="str">
        <f t="shared" si="24"/>
        <v/>
      </c>
      <c r="S307" s="414" t="str">
        <f>IF(AND(OR(K307="KO",N307&lt;&gt;""),OR(K307="",L307="",M307="")),Listes!$A$68,IF(AND(N307="",K307&lt;&gt;""),Listes!$A$69,IF(AND(J307&lt;N307,P307=""),Listes!$A$70,IF(AND(M307&lt;L307,P307=""),Listes!$A$71,IF(AND(N307&lt;J307,O307=""),Listes!$A$72,IF(AND(T307="",OR(K307&lt;&gt;"",L307&lt;&gt;"",M307&lt;&gt;"")),Listes!$A$73,""))))))</f>
        <v/>
      </c>
      <c r="T307" s="277"/>
      <c r="U307" s="317">
        <f t="shared" si="21"/>
        <v>0</v>
      </c>
    </row>
    <row r="308" spans="1:21" ht="20.100000000000001" customHeight="1" x14ac:dyDescent="0.25">
      <c r="A308" s="121">
        <v>302</v>
      </c>
      <c r="B308" s="186" t="str">
        <f>IF('Dépenses sur frais réels'!B308="","",'Dépenses sur frais réels'!B308)</f>
        <v/>
      </c>
      <c r="C308" s="186" t="str">
        <f>IF('Dépenses sur frais réels'!C308="","",'Dépenses sur frais réels'!C308)</f>
        <v/>
      </c>
      <c r="D308" s="186" t="str">
        <f>IF('Dépenses sur frais réels'!D308="","",'Dépenses sur frais réels'!D308)</f>
        <v/>
      </c>
      <c r="E308" s="186" t="str">
        <f>IF('Dépenses sur frais réels'!E308="","",'Dépenses sur frais réels'!E308)</f>
        <v/>
      </c>
      <c r="F308" s="186" t="str">
        <f>IF('Dépenses sur frais réels'!F308="","",'Dépenses sur frais réels'!F308)</f>
        <v/>
      </c>
      <c r="G308" s="186" t="str">
        <f>IF('Dépenses sur frais réels'!G308="","",'Dépenses sur frais réels'!G308)</f>
        <v/>
      </c>
      <c r="H308" s="346" t="str">
        <f>IF('Dépenses sur frais réels'!H308="","",'Dépenses sur frais réels'!H308)</f>
        <v/>
      </c>
      <c r="I308" s="346" t="str">
        <f>IF('Dépenses sur frais réels'!I308="","",'Dépenses sur frais réels'!I308)</f>
        <v/>
      </c>
      <c r="J308" s="347" t="str">
        <f>IF('Dépenses sur frais réels'!J308="","",'Dépenses sur frais réels'!J308)</f>
        <v/>
      </c>
      <c r="K308" s="101"/>
      <c r="L308" s="283" t="str">
        <f t="shared" si="22"/>
        <v/>
      </c>
      <c r="M308" s="283" t="str">
        <f t="shared" si="23"/>
        <v/>
      </c>
      <c r="N308" s="101"/>
      <c r="O308" s="182"/>
      <c r="P308" s="355"/>
      <c r="Q308" s="138" t="str">
        <f t="shared" si="20"/>
        <v/>
      </c>
      <c r="R308" s="184" t="str">
        <f t="shared" si="24"/>
        <v/>
      </c>
      <c r="S308" s="414" t="str">
        <f>IF(AND(OR(K308="KO",N308&lt;&gt;""),OR(K308="",L308="",M308="")),Listes!$A$68,IF(AND(N308="",K308&lt;&gt;""),Listes!$A$69,IF(AND(J308&lt;N308,P308=""),Listes!$A$70,IF(AND(M308&lt;L308,P308=""),Listes!$A$71,IF(AND(N308&lt;J308,O308=""),Listes!$A$72,IF(AND(T308="",OR(K308&lt;&gt;"",L308&lt;&gt;"",M308&lt;&gt;"")),Listes!$A$73,""))))))</f>
        <v/>
      </c>
      <c r="T308" s="277"/>
      <c r="U308" s="317">
        <f t="shared" si="21"/>
        <v>0</v>
      </c>
    </row>
    <row r="309" spans="1:21" ht="20.100000000000001" customHeight="1" x14ac:dyDescent="0.25">
      <c r="A309" s="121">
        <v>303</v>
      </c>
      <c r="B309" s="186" t="str">
        <f>IF('Dépenses sur frais réels'!B309="","",'Dépenses sur frais réels'!B309)</f>
        <v/>
      </c>
      <c r="C309" s="186" t="str">
        <f>IF('Dépenses sur frais réels'!C309="","",'Dépenses sur frais réels'!C309)</f>
        <v/>
      </c>
      <c r="D309" s="186" t="str">
        <f>IF('Dépenses sur frais réels'!D309="","",'Dépenses sur frais réels'!D309)</f>
        <v/>
      </c>
      <c r="E309" s="186" t="str">
        <f>IF('Dépenses sur frais réels'!E309="","",'Dépenses sur frais réels'!E309)</f>
        <v/>
      </c>
      <c r="F309" s="186" t="str">
        <f>IF('Dépenses sur frais réels'!F309="","",'Dépenses sur frais réels'!F309)</f>
        <v/>
      </c>
      <c r="G309" s="186" t="str">
        <f>IF('Dépenses sur frais réels'!G309="","",'Dépenses sur frais réels'!G309)</f>
        <v/>
      </c>
      <c r="H309" s="346" t="str">
        <f>IF('Dépenses sur frais réels'!H309="","",'Dépenses sur frais réels'!H309)</f>
        <v/>
      </c>
      <c r="I309" s="346" t="str">
        <f>IF('Dépenses sur frais réels'!I309="","",'Dépenses sur frais réels'!I309)</f>
        <v/>
      </c>
      <c r="J309" s="347" t="str">
        <f>IF('Dépenses sur frais réels'!J309="","",'Dépenses sur frais réels'!J309)</f>
        <v/>
      </c>
      <c r="K309" s="101"/>
      <c r="L309" s="283" t="str">
        <f t="shared" si="22"/>
        <v/>
      </c>
      <c r="M309" s="283" t="str">
        <f t="shared" si="23"/>
        <v/>
      </c>
      <c r="N309" s="101"/>
      <c r="O309" s="182"/>
      <c r="P309" s="355"/>
      <c r="Q309" s="138" t="str">
        <f t="shared" si="20"/>
        <v/>
      </c>
      <c r="R309" s="184" t="str">
        <f t="shared" si="24"/>
        <v/>
      </c>
      <c r="S309" s="414" t="str">
        <f>IF(AND(OR(K309="KO",N309&lt;&gt;""),OR(K309="",L309="",M309="")),Listes!$A$68,IF(AND(N309="",K309&lt;&gt;""),Listes!$A$69,IF(AND(J309&lt;N309,P309=""),Listes!$A$70,IF(AND(M309&lt;L309,P309=""),Listes!$A$71,IF(AND(N309&lt;J309,O309=""),Listes!$A$72,IF(AND(T309="",OR(K309&lt;&gt;"",L309&lt;&gt;"",M309&lt;&gt;"")),Listes!$A$73,""))))))</f>
        <v/>
      </c>
      <c r="T309" s="277"/>
      <c r="U309" s="317">
        <f t="shared" si="21"/>
        <v>0</v>
      </c>
    </row>
    <row r="310" spans="1:21" ht="20.100000000000001" customHeight="1" x14ac:dyDescent="0.25">
      <c r="A310" s="121">
        <v>304</v>
      </c>
      <c r="B310" s="186" t="str">
        <f>IF('Dépenses sur frais réels'!B310="","",'Dépenses sur frais réels'!B310)</f>
        <v/>
      </c>
      <c r="C310" s="186" t="str">
        <f>IF('Dépenses sur frais réels'!C310="","",'Dépenses sur frais réels'!C310)</f>
        <v/>
      </c>
      <c r="D310" s="186" t="str">
        <f>IF('Dépenses sur frais réels'!D310="","",'Dépenses sur frais réels'!D310)</f>
        <v/>
      </c>
      <c r="E310" s="186" t="str">
        <f>IF('Dépenses sur frais réels'!E310="","",'Dépenses sur frais réels'!E310)</f>
        <v/>
      </c>
      <c r="F310" s="186" t="str">
        <f>IF('Dépenses sur frais réels'!F310="","",'Dépenses sur frais réels'!F310)</f>
        <v/>
      </c>
      <c r="G310" s="186" t="str">
        <f>IF('Dépenses sur frais réels'!G310="","",'Dépenses sur frais réels'!G310)</f>
        <v/>
      </c>
      <c r="H310" s="346" t="str">
        <f>IF('Dépenses sur frais réels'!H310="","",'Dépenses sur frais réels'!H310)</f>
        <v/>
      </c>
      <c r="I310" s="346" t="str">
        <f>IF('Dépenses sur frais réels'!I310="","",'Dépenses sur frais réels'!I310)</f>
        <v/>
      </c>
      <c r="J310" s="347" t="str">
        <f>IF('Dépenses sur frais réels'!J310="","",'Dépenses sur frais réels'!J310)</f>
        <v/>
      </c>
      <c r="K310" s="101"/>
      <c r="L310" s="283" t="str">
        <f t="shared" si="22"/>
        <v/>
      </c>
      <c r="M310" s="283" t="str">
        <f t="shared" si="23"/>
        <v/>
      </c>
      <c r="N310" s="101"/>
      <c r="O310" s="182"/>
      <c r="P310" s="355"/>
      <c r="Q310" s="138" t="str">
        <f t="shared" si="20"/>
        <v/>
      </c>
      <c r="R310" s="184" t="str">
        <f t="shared" si="24"/>
        <v/>
      </c>
      <c r="S310" s="414" t="str">
        <f>IF(AND(OR(K310="KO",N310&lt;&gt;""),OR(K310="",L310="",M310="")),Listes!$A$68,IF(AND(N310="",K310&lt;&gt;""),Listes!$A$69,IF(AND(J310&lt;N310,P310=""),Listes!$A$70,IF(AND(M310&lt;L310,P310=""),Listes!$A$71,IF(AND(N310&lt;J310,O310=""),Listes!$A$72,IF(AND(T310="",OR(K310&lt;&gt;"",L310&lt;&gt;"",M310&lt;&gt;"")),Listes!$A$73,""))))))</f>
        <v/>
      </c>
      <c r="T310" s="277"/>
      <c r="U310" s="317">
        <f t="shared" si="21"/>
        <v>0</v>
      </c>
    </row>
    <row r="311" spans="1:21" ht="20.100000000000001" customHeight="1" x14ac:dyDescent="0.25">
      <c r="A311" s="121">
        <v>305</v>
      </c>
      <c r="B311" s="186" t="str">
        <f>IF('Dépenses sur frais réels'!B311="","",'Dépenses sur frais réels'!B311)</f>
        <v/>
      </c>
      <c r="C311" s="186" t="str">
        <f>IF('Dépenses sur frais réels'!C311="","",'Dépenses sur frais réels'!C311)</f>
        <v/>
      </c>
      <c r="D311" s="186" t="str">
        <f>IF('Dépenses sur frais réels'!D311="","",'Dépenses sur frais réels'!D311)</f>
        <v/>
      </c>
      <c r="E311" s="186" t="str">
        <f>IF('Dépenses sur frais réels'!E311="","",'Dépenses sur frais réels'!E311)</f>
        <v/>
      </c>
      <c r="F311" s="186" t="str">
        <f>IF('Dépenses sur frais réels'!F311="","",'Dépenses sur frais réels'!F311)</f>
        <v/>
      </c>
      <c r="G311" s="186" t="str">
        <f>IF('Dépenses sur frais réels'!G311="","",'Dépenses sur frais réels'!G311)</f>
        <v/>
      </c>
      <c r="H311" s="346" t="str">
        <f>IF('Dépenses sur frais réels'!H311="","",'Dépenses sur frais réels'!H311)</f>
        <v/>
      </c>
      <c r="I311" s="346" t="str">
        <f>IF('Dépenses sur frais réels'!I311="","",'Dépenses sur frais réels'!I311)</f>
        <v/>
      </c>
      <c r="J311" s="347" t="str">
        <f>IF('Dépenses sur frais réels'!J311="","",'Dépenses sur frais réels'!J311)</f>
        <v/>
      </c>
      <c r="K311" s="101"/>
      <c r="L311" s="283" t="str">
        <f t="shared" si="22"/>
        <v/>
      </c>
      <c r="M311" s="283" t="str">
        <f t="shared" si="23"/>
        <v/>
      </c>
      <c r="N311" s="101"/>
      <c r="O311" s="182"/>
      <c r="P311" s="355"/>
      <c r="Q311" s="138" t="str">
        <f t="shared" si="20"/>
        <v/>
      </c>
      <c r="R311" s="184" t="str">
        <f t="shared" si="24"/>
        <v/>
      </c>
      <c r="S311" s="414" t="str">
        <f>IF(AND(OR(K311="KO",N311&lt;&gt;""),OR(K311="",L311="",M311="")),Listes!$A$68,IF(AND(N311="",K311&lt;&gt;""),Listes!$A$69,IF(AND(J311&lt;N311,P311=""),Listes!$A$70,IF(AND(M311&lt;L311,P311=""),Listes!$A$71,IF(AND(N311&lt;J311,O311=""),Listes!$A$72,IF(AND(T311="",OR(K311&lt;&gt;"",L311&lt;&gt;"",M311&lt;&gt;"")),Listes!$A$73,""))))))</f>
        <v/>
      </c>
      <c r="T311" s="277"/>
      <c r="U311" s="317">
        <f t="shared" si="21"/>
        <v>0</v>
      </c>
    </row>
    <row r="312" spans="1:21" ht="20.100000000000001" customHeight="1" x14ac:dyDescent="0.25">
      <c r="A312" s="121">
        <v>306</v>
      </c>
      <c r="B312" s="186" t="str">
        <f>IF('Dépenses sur frais réels'!B312="","",'Dépenses sur frais réels'!B312)</f>
        <v/>
      </c>
      <c r="C312" s="186" t="str">
        <f>IF('Dépenses sur frais réels'!C312="","",'Dépenses sur frais réels'!C312)</f>
        <v/>
      </c>
      <c r="D312" s="186" t="str">
        <f>IF('Dépenses sur frais réels'!D312="","",'Dépenses sur frais réels'!D312)</f>
        <v/>
      </c>
      <c r="E312" s="186" t="str">
        <f>IF('Dépenses sur frais réels'!E312="","",'Dépenses sur frais réels'!E312)</f>
        <v/>
      </c>
      <c r="F312" s="186" t="str">
        <f>IF('Dépenses sur frais réels'!F312="","",'Dépenses sur frais réels'!F312)</f>
        <v/>
      </c>
      <c r="G312" s="186" t="str">
        <f>IF('Dépenses sur frais réels'!G312="","",'Dépenses sur frais réels'!G312)</f>
        <v/>
      </c>
      <c r="H312" s="346" t="str">
        <f>IF('Dépenses sur frais réels'!H312="","",'Dépenses sur frais réels'!H312)</f>
        <v/>
      </c>
      <c r="I312" s="346" t="str">
        <f>IF('Dépenses sur frais réels'!I312="","",'Dépenses sur frais réels'!I312)</f>
        <v/>
      </c>
      <c r="J312" s="347" t="str">
        <f>IF('Dépenses sur frais réels'!J312="","",'Dépenses sur frais réels'!J312)</f>
        <v/>
      </c>
      <c r="K312" s="101"/>
      <c r="L312" s="283" t="str">
        <f t="shared" si="22"/>
        <v/>
      </c>
      <c r="M312" s="283" t="str">
        <f t="shared" si="23"/>
        <v/>
      </c>
      <c r="N312" s="101"/>
      <c r="O312" s="182"/>
      <c r="P312" s="355"/>
      <c r="Q312" s="138" t="str">
        <f t="shared" si="20"/>
        <v/>
      </c>
      <c r="R312" s="184" t="str">
        <f t="shared" si="24"/>
        <v/>
      </c>
      <c r="S312" s="414" t="str">
        <f>IF(AND(OR(K312="KO",N312&lt;&gt;""),OR(K312="",L312="",M312="")),Listes!$A$68,IF(AND(N312="",K312&lt;&gt;""),Listes!$A$69,IF(AND(J312&lt;N312,P312=""),Listes!$A$70,IF(AND(M312&lt;L312,P312=""),Listes!$A$71,IF(AND(N312&lt;J312,O312=""),Listes!$A$72,IF(AND(T312="",OR(K312&lt;&gt;"",L312&lt;&gt;"",M312&lt;&gt;"")),Listes!$A$73,""))))))</f>
        <v/>
      </c>
      <c r="T312" s="277"/>
      <c r="U312" s="317">
        <f t="shared" si="21"/>
        <v>0</v>
      </c>
    </row>
    <row r="313" spans="1:21" ht="20.100000000000001" customHeight="1" x14ac:dyDescent="0.25">
      <c r="A313" s="121">
        <v>307</v>
      </c>
      <c r="B313" s="186" t="str">
        <f>IF('Dépenses sur frais réels'!B313="","",'Dépenses sur frais réels'!B313)</f>
        <v/>
      </c>
      <c r="C313" s="186" t="str">
        <f>IF('Dépenses sur frais réels'!C313="","",'Dépenses sur frais réels'!C313)</f>
        <v/>
      </c>
      <c r="D313" s="186" t="str">
        <f>IF('Dépenses sur frais réels'!D313="","",'Dépenses sur frais réels'!D313)</f>
        <v/>
      </c>
      <c r="E313" s="186" t="str">
        <f>IF('Dépenses sur frais réels'!E313="","",'Dépenses sur frais réels'!E313)</f>
        <v/>
      </c>
      <c r="F313" s="186" t="str">
        <f>IF('Dépenses sur frais réels'!F313="","",'Dépenses sur frais réels'!F313)</f>
        <v/>
      </c>
      <c r="G313" s="186" t="str">
        <f>IF('Dépenses sur frais réels'!G313="","",'Dépenses sur frais réels'!G313)</f>
        <v/>
      </c>
      <c r="H313" s="346" t="str">
        <f>IF('Dépenses sur frais réels'!H313="","",'Dépenses sur frais réels'!H313)</f>
        <v/>
      </c>
      <c r="I313" s="346" t="str">
        <f>IF('Dépenses sur frais réels'!I313="","",'Dépenses sur frais réels'!I313)</f>
        <v/>
      </c>
      <c r="J313" s="347" t="str">
        <f>IF('Dépenses sur frais réels'!J313="","",'Dépenses sur frais réels'!J313)</f>
        <v/>
      </c>
      <c r="K313" s="101"/>
      <c r="L313" s="283" t="str">
        <f t="shared" si="22"/>
        <v/>
      </c>
      <c r="M313" s="283" t="str">
        <f t="shared" si="23"/>
        <v/>
      </c>
      <c r="N313" s="101"/>
      <c r="O313" s="182"/>
      <c r="P313" s="355"/>
      <c r="Q313" s="138" t="str">
        <f t="shared" si="20"/>
        <v/>
      </c>
      <c r="R313" s="184" t="str">
        <f t="shared" si="24"/>
        <v/>
      </c>
      <c r="S313" s="414" t="str">
        <f>IF(AND(OR(K313="KO",N313&lt;&gt;""),OR(K313="",L313="",M313="")),Listes!$A$68,IF(AND(N313="",K313&lt;&gt;""),Listes!$A$69,IF(AND(J313&lt;N313,P313=""),Listes!$A$70,IF(AND(M313&lt;L313,P313=""),Listes!$A$71,IF(AND(N313&lt;J313,O313=""),Listes!$A$72,IF(AND(T313="",OR(K313&lt;&gt;"",L313&lt;&gt;"",M313&lt;&gt;"")),Listes!$A$73,""))))))</f>
        <v/>
      </c>
      <c r="T313" s="277"/>
      <c r="U313" s="317">
        <f t="shared" si="21"/>
        <v>0</v>
      </c>
    </row>
    <row r="314" spans="1:21" ht="20.100000000000001" customHeight="1" x14ac:dyDescent="0.25">
      <c r="A314" s="121">
        <v>308</v>
      </c>
      <c r="B314" s="186" t="str">
        <f>IF('Dépenses sur frais réels'!B314="","",'Dépenses sur frais réels'!B314)</f>
        <v/>
      </c>
      <c r="C314" s="186" t="str">
        <f>IF('Dépenses sur frais réels'!C314="","",'Dépenses sur frais réels'!C314)</f>
        <v/>
      </c>
      <c r="D314" s="186" t="str">
        <f>IF('Dépenses sur frais réels'!D314="","",'Dépenses sur frais réels'!D314)</f>
        <v/>
      </c>
      <c r="E314" s="186" t="str">
        <f>IF('Dépenses sur frais réels'!E314="","",'Dépenses sur frais réels'!E314)</f>
        <v/>
      </c>
      <c r="F314" s="186" t="str">
        <f>IF('Dépenses sur frais réels'!F314="","",'Dépenses sur frais réels'!F314)</f>
        <v/>
      </c>
      <c r="G314" s="186" t="str">
        <f>IF('Dépenses sur frais réels'!G314="","",'Dépenses sur frais réels'!G314)</f>
        <v/>
      </c>
      <c r="H314" s="346" t="str">
        <f>IF('Dépenses sur frais réels'!H314="","",'Dépenses sur frais réels'!H314)</f>
        <v/>
      </c>
      <c r="I314" s="346" t="str">
        <f>IF('Dépenses sur frais réels'!I314="","",'Dépenses sur frais réels'!I314)</f>
        <v/>
      </c>
      <c r="J314" s="347" t="str">
        <f>IF('Dépenses sur frais réels'!J314="","",'Dépenses sur frais réels'!J314)</f>
        <v/>
      </c>
      <c r="K314" s="101"/>
      <c r="L314" s="283" t="str">
        <f t="shared" si="22"/>
        <v/>
      </c>
      <c r="M314" s="283" t="str">
        <f t="shared" si="23"/>
        <v/>
      </c>
      <c r="N314" s="101"/>
      <c r="O314" s="182"/>
      <c r="P314" s="355"/>
      <c r="Q314" s="138" t="str">
        <f t="shared" si="20"/>
        <v/>
      </c>
      <c r="R314" s="184" t="str">
        <f t="shared" si="24"/>
        <v/>
      </c>
      <c r="S314" s="414" t="str">
        <f>IF(AND(OR(K314="KO",N314&lt;&gt;""),OR(K314="",L314="",M314="")),Listes!$A$68,IF(AND(N314="",K314&lt;&gt;""),Listes!$A$69,IF(AND(J314&lt;N314,P314=""),Listes!$A$70,IF(AND(M314&lt;L314,P314=""),Listes!$A$71,IF(AND(N314&lt;J314,O314=""),Listes!$A$72,IF(AND(T314="",OR(K314&lt;&gt;"",L314&lt;&gt;"",M314&lt;&gt;"")),Listes!$A$73,""))))))</f>
        <v/>
      </c>
      <c r="T314" s="277"/>
      <c r="U314" s="317">
        <f t="shared" si="21"/>
        <v>0</v>
      </c>
    </row>
    <row r="315" spans="1:21" ht="20.100000000000001" customHeight="1" x14ac:dyDescent="0.25">
      <c r="A315" s="121">
        <v>309</v>
      </c>
      <c r="B315" s="186" t="str">
        <f>IF('Dépenses sur frais réels'!B315="","",'Dépenses sur frais réels'!B315)</f>
        <v/>
      </c>
      <c r="C315" s="186" t="str">
        <f>IF('Dépenses sur frais réels'!C315="","",'Dépenses sur frais réels'!C315)</f>
        <v/>
      </c>
      <c r="D315" s="186" t="str">
        <f>IF('Dépenses sur frais réels'!D315="","",'Dépenses sur frais réels'!D315)</f>
        <v/>
      </c>
      <c r="E315" s="186" t="str">
        <f>IF('Dépenses sur frais réels'!E315="","",'Dépenses sur frais réels'!E315)</f>
        <v/>
      </c>
      <c r="F315" s="186" t="str">
        <f>IF('Dépenses sur frais réels'!F315="","",'Dépenses sur frais réels'!F315)</f>
        <v/>
      </c>
      <c r="G315" s="186" t="str">
        <f>IF('Dépenses sur frais réels'!G315="","",'Dépenses sur frais réels'!G315)</f>
        <v/>
      </c>
      <c r="H315" s="346" t="str">
        <f>IF('Dépenses sur frais réels'!H315="","",'Dépenses sur frais réels'!H315)</f>
        <v/>
      </c>
      <c r="I315" s="346" t="str">
        <f>IF('Dépenses sur frais réels'!I315="","",'Dépenses sur frais réels'!I315)</f>
        <v/>
      </c>
      <c r="J315" s="347" t="str">
        <f>IF('Dépenses sur frais réels'!J315="","",'Dépenses sur frais réels'!J315)</f>
        <v/>
      </c>
      <c r="K315" s="101"/>
      <c r="L315" s="283" t="str">
        <f t="shared" si="22"/>
        <v/>
      </c>
      <c r="M315" s="283" t="str">
        <f t="shared" si="23"/>
        <v/>
      </c>
      <c r="N315" s="101"/>
      <c r="O315" s="182"/>
      <c r="P315" s="355"/>
      <c r="Q315" s="138" t="str">
        <f t="shared" si="20"/>
        <v/>
      </c>
      <c r="R315" s="184" t="str">
        <f t="shared" si="24"/>
        <v/>
      </c>
      <c r="S315" s="414" t="str">
        <f>IF(AND(OR(K315="KO",N315&lt;&gt;""),OR(K315="",L315="",M315="")),Listes!$A$68,IF(AND(N315="",K315&lt;&gt;""),Listes!$A$69,IF(AND(J315&lt;N315,P315=""),Listes!$A$70,IF(AND(M315&lt;L315,P315=""),Listes!$A$71,IF(AND(N315&lt;J315,O315=""),Listes!$A$72,IF(AND(T315="",OR(K315&lt;&gt;"",L315&lt;&gt;"",M315&lt;&gt;"")),Listes!$A$73,""))))))</f>
        <v/>
      </c>
      <c r="T315" s="277"/>
      <c r="U315" s="317">
        <f t="shared" si="21"/>
        <v>0</v>
      </c>
    </row>
    <row r="316" spans="1:21" ht="20.100000000000001" customHeight="1" x14ac:dyDescent="0.25">
      <c r="A316" s="121">
        <v>310</v>
      </c>
      <c r="B316" s="186" t="str">
        <f>IF('Dépenses sur frais réels'!B316="","",'Dépenses sur frais réels'!B316)</f>
        <v/>
      </c>
      <c r="C316" s="186" t="str">
        <f>IF('Dépenses sur frais réels'!C316="","",'Dépenses sur frais réels'!C316)</f>
        <v/>
      </c>
      <c r="D316" s="186" t="str">
        <f>IF('Dépenses sur frais réels'!D316="","",'Dépenses sur frais réels'!D316)</f>
        <v/>
      </c>
      <c r="E316" s="186" t="str">
        <f>IF('Dépenses sur frais réels'!E316="","",'Dépenses sur frais réels'!E316)</f>
        <v/>
      </c>
      <c r="F316" s="186" t="str">
        <f>IF('Dépenses sur frais réels'!F316="","",'Dépenses sur frais réels'!F316)</f>
        <v/>
      </c>
      <c r="G316" s="186" t="str">
        <f>IF('Dépenses sur frais réels'!G316="","",'Dépenses sur frais réels'!G316)</f>
        <v/>
      </c>
      <c r="H316" s="346" t="str">
        <f>IF('Dépenses sur frais réels'!H316="","",'Dépenses sur frais réels'!H316)</f>
        <v/>
      </c>
      <c r="I316" s="346" t="str">
        <f>IF('Dépenses sur frais réels'!I316="","",'Dépenses sur frais réels'!I316)</f>
        <v/>
      </c>
      <c r="J316" s="347" t="str">
        <f>IF('Dépenses sur frais réels'!J316="","",'Dépenses sur frais réels'!J316)</f>
        <v/>
      </c>
      <c r="K316" s="101"/>
      <c r="L316" s="283" t="str">
        <f t="shared" si="22"/>
        <v/>
      </c>
      <c r="M316" s="283" t="str">
        <f t="shared" si="23"/>
        <v/>
      </c>
      <c r="N316" s="101"/>
      <c r="O316" s="182"/>
      <c r="P316" s="355"/>
      <c r="Q316" s="138" t="str">
        <f t="shared" si="20"/>
        <v/>
      </c>
      <c r="R316" s="184" t="str">
        <f t="shared" si="24"/>
        <v/>
      </c>
      <c r="S316" s="414" t="str">
        <f>IF(AND(OR(K316="KO",N316&lt;&gt;""),OR(K316="",L316="",M316="")),Listes!$A$68,IF(AND(N316="",K316&lt;&gt;""),Listes!$A$69,IF(AND(J316&lt;N316,P316=""),Listes!$A$70,IF(AND(M316&lt;L316,P316=""),Listes!$A$71,IF(AND(N316&lt;J316,O316=""),Listes!$A$72,IF(AND(T316="",OR(K316&lt;&gt;"",L316&lt;&gt;"",M316&lt;&gt;"")),Listes!$A$73,""))))))</f>
        <v/>
      </c>
      <c r="T316" s="277"/>
      <c r="U316" s="317">
        <f t="shared" si="21"/>
        <v>0</v>
      </c>
    </row>
    <row r="317" spans="1:21" ht="20.100000000000001" customHeight="1" x14ac:dyDescent="0.25">
      <c r="A317" s="121">
        <v>311</v>
      </c>
      <c r="B317" s="186" t="str">
        <f>IF('Dépenses sur frais réels'!B317="","",'Dépenses sur frais réels'!B317)</f>
        <v/>
      </c>
      <c r="C317" s="186" t="str">
        <f>IF('Dépenses sur frais réels'!C317="","",'Dépenses sur frais réels'!C317)</f>
        <v/>
      </c>
      <c r="D317" s="186" t="str">
        <f>IF('Dépenses sur frais réels'!D317="","",'Dépenses sur frais réels'!D317)</f>
        <v/>
      </c>
      <c r="E317" s="186" t="str">
        <f>IF('Dépenses sur frais réels'!E317="","",'Dépenses sur frais réels'!E317)</f>
        <v/>
      </c>
      <c r="F317" s="186" t="str">
        <f>IF('Dépenses sur frais réels'!F317="","",'Dépenses sur frais réels'!F317)</f>
        <v/>
      </c>
      <c r="G317" s="186" t="str">
        <f>IF('Dépenses sur frais réels'!G317="","",'Dépenses sur frais réels'!G317)</f>
        <v/>
      </c>
      <c r="H317" s="346" t="str">
        <f>IF('Dépenses sur frais réels'!H317="","",'Dépenses sur frais réels'!H317)</f>
        <v/>
      </c>
      <c r="I317" s="346" t="str">
        <f>IF('Dépenses sur frais réels'!I317="","",'Dépenses sur frais réels'!I317)</f>
        <v/>
      </c>
      <c r="J317" s="347" t="str">
        <f>IF('Dépenses sur frais réels'!J317="","",'Dépenses sur frais réels'!J317)</f>
        <v/>
      </c>
      <c r="K317" s="101"/>
      <c r="L317" s="283" t="str">
        <f t="shared" si="22"/>
        <v/>
      </c>
      <c r="M317" s="283" t="str">
        <f t="shared" si="23"/>
        <v/>
      </c>
      <c r="N317" s="101"/>
      <c r="O317" s="182"/>
      <c r="P317" s="355"/>
      <c r="Q317" s="138" t="str">
        <f t="shared" si="20"/>
        <v/>
      </c>
      <c r="R317" s="184" t="str">
        <f t="shared" si="24"/>
        <v/>
      </c>
      <c r="S317" s="414" t="str">
        <f>IF(AND(OR(K317="KO",N317&lt;&gt;""),OR(K317="",L317="",M317="")),Listes!$A$68,IF(AND(N317="",K317&lt;&gt;""),Listes!$A$69,IF(AND(J317&lt;N317,P317=""),Listes!$A$70,IF(AND(M317&lt;L317,P317=""),Listes!$A$71,IF(AND(N317&lt;J317,O317=""),Listes!$A$72,IF(AND(T317="",OR(K317&lt;&gt;"",L317&lt;&gt;"",M317&lt;&gt;"")),Listes!$A$73,""))))))</f>
        <v/>
      </c>
      <c r="T317" s="277"/>
      <c r="U317" s="317">
        <f t="shared" si="21"/>
        <v>0</v>
      </c>
    </row>
    <row r="318" spans="1:21" ht="20.100000000000001" customHeight="1" x14ac:dyDescent="0.25">
      <c r="A318" s="121">
        <v>312</v>
      </c>
      <c r="B318" s="186" t="str">
        <f>IF('Dépenses sur frais réels'!B318="","",'Dépenses sur frais réels'!B318)</f>
        <v/>
      </c>
      <c r="C318" s="186" t="str">
        <f>IF('Dépenses sur frais réels'!C318="","",'Dépenses sur frais réels'!C318)</f>
        <v/>
      </c>
      <c r="D318" s="186" t="str">
        <f>IF('Dépenses sur frais réels'!D318="","",'Dépenses sur frais réels'!D318)</f>
        <v/>
      </c>
      <c r="E318" s="186" t="str">
        <f>IF('Dépenses sur frais réels'!E318="","",'Dépenses sur frais réels'!E318)</f>
        <v/>
      </c>
      <c r="F318" s="186" t="str">
        <f>IF('Dépenses sur frais réels'!F318="","",'Dépenses sur frais réels'!F318)</f>
        <v/>
      </c>
      <c r="G318" s="186" t="str">
        <f>IF('Dépenses sur frais réels'!G318="","",'Dépenses sur frais réels'!G318)</f>
        <v/>
      </c>
      <c r="H318" s="346" t="str">
        <f>IF('Dépenses sur frais réels'!H318="","",'Dépenses sur frais réels'!H318)</f>
        <v/>
      </c>
      <c r="I318" s="346" t="str">
        <f>IF('Dépenses sur frais réels'!I318="","",'Dépenses sur frais réels'!I318)</f>
        <v/>
      </c>
      <c r="J318" s="347" t="str">
        <f>IF('Dépenses sur frais réels'!J318="","",'Dépenses sur frais réels'!J318)</f>
        <v/>
      </c>
      <c r="K318" s="101"/>
      <c r="L318" s="283" t="str">
        <f t="shared" si="22"/>
        <v/>
      </c>
      <c r="M318" s="283" t="str">
        <f t="shared" si="23"/>
        <v/>
      </c>
      <c r="N318" s="101"/>
      <c r="O318" s="182"/>
      <c r="P318" s="355"/>
      <c r="Q318" s="138" t="str">
        <f t="shared" si="20"/>
        <v/>
      </c>
      <c r="R318" s="184" t="str">
        <f t="shared" si="24"/>
        <v/>
      </c>
      <c r="S318" s="414" t="str">
        <f>IF(AND(OR(K318="KO",N318&lt;&gt;""),OR(K318="",L318="",M318="")),Listes!$A$68,IF(AND(N318="",K318&lt;&gt;""),Listes!$A$69,IF(AND(J318&lt;N318,P318=""),Listes!$A$70,IF(AND(M318&lt;L318,P318=""),Listes!$A$71,IF(AND(N318&lt;J318,O318=""),Listes!$A$72,IF(AND(T318="",OR(K318&lt;&gt;"",L318&lt;&gt;"",M318&lt;&gt;"")),Listes!$A$73,""))))))</f>
        <v/>
      </c>
      <c r="T318" s="277"/>
      <c r="U318" s="317">
        <f t="shared" si="21"/>
        <v>0</v>
      </c>
    </row>
    <row r="319" spans="1:21" ht="20.100000000000001" customHeight="1" x14ac:dyDescent="0.25">
      <c r="A319" s="121">
        <v>313</v>
      </c>
      <c r="B319" s="186" t="str">
        <f>IF('Dépenses sur frais réels'!B319="","",'Dépenses sur frais réels'!B319)</f>
        <v/>
      </c>
      <c r="C319" s="186" t="str">
        <f>IF('Dépenses sur frais réels'!C319="","",'Dépenses sur frais réels'!C319)</f>
        <v/>
      </c>
      <c r="D319" s="186" t="str">
        <f>IF('Dépenses sur frais réels'!D319="","",'Dépenses sur frais réels'!D319)</f>
        <v/>
      </c>
      <c r="E319" s="186" t="str">
        <f>IF('Dépenses sur frais réels'!E319="","",'Dépenses sur frais réels'!E319)</f>
        <v/>
      </c>
      <c r="F319" s="186" t="str">
        <f>IF('Dépenses sur frais réels'!F319="","",'Dépenses sur frais réels'!F319)</f>
        <v/>
      </c>
      <c r="G319" s="186" t="str">
        <f>IF('Dépenses sur frais réels'!G319="","",'Dépenses sur frais réels'!G319)</f>
        <v/>
      </c>
      <c r="H319" s="346" t="str">
        <f>IF('Dépenses sur frais réels'!H319="","",'Dépenses sur frais réels'!H319)</f>
        <v/>
      </c>
      <c r="I319" s="346" t="str">
        <f>IF('Dépenses sur frais réels'!I319="","",'Dépenses sur frais réels'!I319)</f>
        <v/>
      </c>
      <c r="J319" s="347" t="str">
        <f>IF('Dépenses sur frais réels'!J319="","",'Dépenses sur frais réels'!J319)</f>
        <v/>
      </c>
      <c r="K319" s="101"/>
      <c r="L319" s="283" t="str">
        <f t="shared" si="22"/>
        <v/>
      </c>
      <c r="M319" s="283" t="str">
        <f t="shared" si="23"/>
        <v/>
      </c>
      <c r="N319" s="101"/>
      <c r="O319" s="182"/>
      <c r="P319" s="355"/>
      <c r="Q319" s="138" t="str">
        <f t="shared" si="20"/>
        <v/>
      </c>
      <c r="R319" s="184" t="str">
        <f t="shared" si="24"/>
        <v/>
      </c>
      <c r="S319" s="414" t="str">
        <f>IF(AND(OR(K319="KO",N319&lt;&gt;""),OR(K319="",L319="",M319="")),Listes!$A$68,IF(AND(N319="",K319&lt;&gt;""),Listes!$A$69,IF(AND(J319&lt;N319,P319=""),Listes!$A$70,IF(AND(M319&lt;L319,P319=""),Listes!$A$71,IF(AND(N319&lt;J319,O319=""),Listes!$A$72,IF(AND(T319="",OR(K319&lt;&gt;"",L319&lt;&gt;"",M319&lt;&gt;"")),Listes!$A$73,""))))))</f>
        <v/>
      </c>
      <c r="T319" s="277"/>
      <c r="U319" s="317">
        <f t="shared" si="21"/>
        <v>0</v>
      </c>
    </row>
    <row r="320" spans="1:21" ht="20.100000000000001" customHeight="1" x14ac:dyDescent="0.25">
      <c r="A320" s="121">
        <v>314</v>
      </c>
      <c r="B320" s="186" t="str">
        <f>IF('Dépenses sur frais réels'!B320="","",'Dépenses sur frais réels'!B320)</f>
        <v/>
      </c>
      <c r="C320" s="186" t="str">
        <f>IF('Dépenses sur frais réels'!C320="","",'Dépenses sur frais réels'!C320)</f>
        <v/>
      </c>
      <c r="D320" s="186" t="str">
        <f>IF('Dépenses sur frais réels'!D320="","",'Dépenses sur frais réels'!D320)</f>
        <v/>
      </c>
      <c r="E320" s="186" t="str">
        <f>IF('Dépenses sur frais réels'!E320="","",'Dépenses sur frais réels'!E320)</f>
        <v/>
      </c>
      <c r="F320" s="186" t="str">
        <f>IF('Dépenses sur frais réels'!F320="","",'Dépenses sur frais réels'!F320)</f>
        <v/>
      </c>
      <c r="G320" s="186" t="str">
        <f>IF('Dépenses sur frais réels'!G320="","",'Dépenses sur frais réels'!G320)</f>
        <v/>
      </c>
      <c r="H320" s="346" t="str">
        <f>IF('Dépenses sur frais réels'!H320="","",'Dépenses sur frais réels'!H320)</f>
        <v/>
      </c>
      <c r="I320" s="346" t="str">
        <f>IF('Dépenses sur frais réels'!I320="","",'Dépenses sur frais réels'!I320)</f>
        <v/>
      </c>
      <c r="J320" s="347" t="str">
        <f>IF('Dépenses sur frais réels'!J320="","",'Dépenses sur frais réels'!J320)</f>
        <v/>
      </c>
      <c r="K320" s="101"/>
      <c r="L320" s="283" t="str">
        <f t="shared" si="22"/>
        <v/>
      </c>
      <c r="M320" s="283" t="str">
        <f t="shared" si="23"/>
        <v/>
      </c>
      <c r="N320" s="101"/>
      <c r="O320" s="182"/>
      <c r="P320" s="355"/>
      <c r="Q320" s="138" t="str">
        <f t="shared" si="20"/>
        <v/>
      </c>
      <c r="R320" s="184" t="str">
        <f t="shared" si="24"/>
        <v/>
      </c>
      <c r="S320" s="414" t="str">
        <f>IF(AND(OR(K320="KO",N320&lt;&gt;""),OR(K320="",L320="",M320="")),Listes!$A$68,IF(AND(N320="",K320&lt;&gt;""),Listes!$A$69,IF(AND(J320&lt;N320,P320=""),Listes!$A$70,IF(AND(M320&lt;L320,P320=""),Listes!$A$71,IF(AND(N320&lt;J320,O320=""),Listes!$A$72,IF(AND(T320="",OR(K320&lt;&gt;"",L320&lt;&gt;"",M320&lt;&gt;"")),Listes!$A$73,""))))))</f>
        <v/>
      </c>
      <c r="T320" s="277"/>
      <c r="U320" s="317">
        <f t="shared" si="21"/>
        <v>0</v>
      </c>
    </row>
    <row r="321" spans="1:21" ht="20.100000000000001" customHeight="1" x14ac:dyDescent="0.25">
      <c r="A321" s="121">
        <v>315</v>
      </c>
      <c r="B321" s="186" t="str">
        <f>IF('Dépenses sur frais réels'!B321="","",'Dépenses sur frais réels'!B321)</f>
        <v/>
      </c>
      <c r="C321" s="186" t="str">
        <f>IF('Dépenses sur frais réels'!C321="","",'Dépenses sur frais réels'!C321)</f>
        <v/>
      </c>
      <c r="D321" s="186" t="str">
        <f>IF('Dépenses sur frais réels'!D321="","",'Dépenses sur frais réels'!D321)</f>
        <v/>
      </c>
      <c r="E321" s="186" t="str">
        <f>IF('Dépenses sur frais réels'!E321="","",'Dépenses sur frais réels'!E321)</f>
        <v/>
      </c>
      <c r="F321" s="186" t="str">
        <f>IF('Dépenses sur frais réels'!F321="","",'Dépenses sur frais réels'!F321)</f>
        <v/>
      </c>
      <c r="G321" s="186" t="str">
        <f>IF('Dépenses sur frais réels'!G321="","",'Dépenses sur frais réels'!G321)</f>
        <v/>
      </c>
      <c r="H321" s="346" t="str">
        <f>IF('Dépenses sur frais réels'!H321="","",'Dépenses sur frais réels'!H321)</f>
        <v/>
      </c>
      <c r="I321" s="346" t="str">
        <f>IF('Dépenses sur frais réels'!I321="","",'Dépenses sur frais réels'!I321)</f>
        <v/>
      </c>
      <c r="J321" s="347" t="str">
        <f>IF('Dépenses sur frais réels'!J321="","",'Dépenses sur frais réels'!J321)</f>
        <v/>
      </c>
      <c r="K321" s="101"/>
      <c r="L321" s="283" t="str">
        <f t="shared" si="22"/>
        <v/>
      </c>
      <c r="M321" s="283" t="str">
        <f t="shared" si="23"/>
        <v/>
      </c>
      <c r="N321" s="101"/>
      <c r="O321" s="182"/>
      <c r="P321" s="355"/>
      <c r="Q321" s="138" t="str">
        <f t="shared" si="20"/>
        <v/>
      </c>
      <c r="R321" s="184" t="str">
        <f t="shared" si="24"/>
        <v/>
      </c>
      <c r="S321" s="414" t="str">
        <f>IF(AND(OR(K321="KO",N321&lt;&gt;""),OR(K321="",L321="",M321="")),Listes!$A$68,IF(AND(N321="",K321&lt;&gt;""),Listes!$A$69,IF(AND(J321&lt;N321,P321=""),Listes!$A$70,IF(AND(M321&lt;L321,P321=""),Listes!$A$71,IF(AND(N321&lt;J321,O321=""),Listes!$A$72,IF(AND(T321="",OR(K321&lt;&gt;"",L321&lt;&gt;"",M321&lt;&gt;"")),Listes!$A$73,""))))))</f>
        <v/>
      </c>
      <c r="T321" s="277"/>
      <c r="U321" s="317">
        <f t="shared" si="21"/>
        <v>0</v>
      </c>
    </row>
    <row r="322" spans="1:21" ht="20.100000000000001" customHeight="1" x14ac:dyDescent="0.25">
      <c r="A322" s="121">
        <v>316</v>
      </c>
      <c r="B322" s="186" t="str">
        <f>IF('Dépenses sur frais réels'!B322="","",'Dépenses sur frais réels'!B322)</f>
        <v/>
      </c>
      <c r="C322" s="186" t="str">
        <f>IF('Dépenses sur frais réels'!C322="","",'Dépenses sur frais réels'!C322)</f>
        <v/>
      </c>
      <c r="D322" s="186" t="str">
        <f>IF('Dépenses sur frais réels'!D322="","",'Dépenses sur frais réels'!D322)</f>
        <v/>
      </c>
      <c r="E322" s="186" t="str">
        <f>IF('Dépenses sur frais réels'!E322="","",'Dépenses sur frais réels'!E322)</f>
        <v/>
      </c>
      <c r="F322" s="186" t="str">
        <f>IF('Dépenses sur frais réels'!F322="","",'Dépenses sur frais réels'!F322)</f>
        <v/>
      </c>
      <c r="G322" s="186" t="str">
        <f>IF('Dépenses sur frais réels'!G322="","",'Dépenses sur frais réels'!G322)</f>
        <v/>
      </c>
      <c r="H322" s="346" t="str">
        <f>IF('Dépenses sur frais réels'!H322="","",'Dépenses sur frais réels'!H322)</f>
        <v/>
      </c>
      <c r="I322" s="346" t="str">
        <f>IF('Dépenses sur frais réels'!I322="","",'Dépenses sur frais réels'!I322)</f>
        <v/>
      </c>
      <c r="J322" s="347" t="str">
        <f>IF('Dépenses sur frais réels'!J322="","",'Dépenses sur frais réels'!J322)</f>
        <v/>
      </c>
      <c r="K322" s="101"/>
      <c r="L322" s="283" t="str">
        <f t="shared" si="22"/>
        <v/>
      </c>
      <c r="M322" s="283" t="str">
        <f t="shared" si="23"/>
        <v/>
      </c>
      <c r="N322" s="101"/>
      <c r="O322" s="182"/>
      <c r="P322" s="355"/>
      <c r="Q322" s="138" t="str">
        <f t="shared" si="20"/>
        <v/>
      </c>
      <c r="R322" s="184" t="str">
        <f t="shared" si="24"/>
        <v/>
      </c>
      <c r="S322" s="414" t="str">
        <f>IF(AND(OR(K322="KO",N322&lt;&gt;""),OR(K322="",L322="",M322="")),Listes!$A$68,IF(AND(N322="",K322&lt;&gt;""),Listes!$A$69,IF(AND(J322&lt;N322,P322=""),Listes!$A$70,IF(AND(M322&lt;L322,P322=""),Listes!$A$71,IF(AND(N322&lt;J322,O322=""),Listes!$A$72,IF(AND(T322="",OR(K322&lt;&gt;"",L322&lt;&gt;"",M322&lt;&gt;"")),Listes!$A$73,""))))))</f>
        <v/>
      </c>
      <c r="T322" s="277"/>
      <c r="U322" s="317">
        <f t="shared" si="21"/>
        <v>0</v>
      </c>
    </row>
    <row r="323" spans="1:21" ht="20.100000000000001" customHeight="1" x14ac:dyDescent="0.25">
      <c r="A323" s="121">
        <v>317</v>
      </c>
      <c r="B323" s="186" t="str">
        <f>IF('Dépenses sur frais réels'!B323="","",'Dépenses sur frais réels'!B323)</f>
        <v/>
      </c>
      <c r="C323" s="186" t="str">
        <f>IF('Dépenses sur frais réels'!C323="","",'Dépenses sur frais réels'!C323)</f>
        <v/>
      </c>
      <c r="D323" s="186" t="str">
        <f>IF('Dépenses sur frais réels'!D323="","",'Dépenses sur frais réels'!D323)</f>
        <v/>
      </c>
      <c r="E323" s="186" t="str">
        <f>IF('Dépenses sur frais réels'!E323="","",'Dépenses sur frais réels'!E323)</f>
        <v/>
      </c>
      <c r="F323" s="186" t="str">
        <f>IF('Dépenses sur frais réels'!F323="","",'Dépenses sur frais réels'!F323)</f>
        <v/>
      </c>
      <c r="G323" s="186" t="str">
        <f>IF('Dépenses sur frais réels'!G323="","",'Dépenses sur frais réels'!G323)</f>
        <v/>
      </c>
      <c r="H323" s="346" t="str">
        <f>IF('Dépenses sur frais réels'!H323="","",'Dépenses sur frais réels'!H323)</f>
        <v/>
      </c>
      <c r="I323" s="346" t="str">
        <f>IF('Dépenses sur frais réels'!I323="","",'Dépenses sur frais réels'!I323)</f>
        <v/>
      </c>
      <c r="J323" s="347" t="str">
        <f>IF('Dépenses sur frais réels'!J323="","",'Dépenses sur frais réels'!J323)</f>
        <v/>
      </c>
      <c r="K323" s="101"/>
      <c r="L323" s="283" t="str">
        <f t="shared" si="22"/>
        <v/>
      </c>
      <c r="M323" s="283" t="str">
        <f t="shared" si="23"/>
        <v/>
      </c>
      <c r="N323" s="101"/>
      <c r="O323" s="182"/>
      <c r="P323" s="355"/>
      <c r="Q323" s="138" t="str">
        <f t="shared" si="20"/>
        <v/>
      </c>
      <c r="R323" s="184" t="str">
        <f t="shared" si="24"/>
        <v/>
      </c>
      <c r="S323" s="414" t="str">
        <f>IF(AND(OR(K323="KO",N323&lt;&gt;""),OR(K323="",L323="",M323="")),Listes!$A$68,IF(AND(N323="",K323&lt;&gt;""),Listes!$A$69,IF(AND(J323&lt;N323,P323=""),Listes!$A$70,IF(AND(M323&lt;L323,P323=""),Listes!$A$71,IF(AND(N323&lt;J323,O323=""),Listes!$A$72,IF(AND(T323="",OR(K323&lt;&gt;"",L323&lt;&gt;"",M323&lt;&gt;"")),Listes!$A$73,""))))))</f>
        <v/>
      </c>
      <c r="T323" s="277"/>
      <c r="U323" s="317">
        <f t="shared" si="21"/>
        <v>0</v>
      </c>
    </row>
    <row r="324" spans="1:21" ht="20.100000000000001" customHeight="1" x14ac:dyDescent="0.25">
      <c r="A324" s="121">
        <v>318</v>
      </c>
      <c r="B324" s="186" t="str">
        <f>IF('Dépenses sur frais réels'!B324="","",'Dépenses sur frais réels'!B324)</f>
        <v/>
      </c>
      <c r="C324" s="186" t="str">
        <f>IF('Dépenses sur frais réels'!C324="","",'Dépenses sur frais réels'!C324)</f>
        <v/>
      </c>
      <c r="D324" s="186" t="str">
        <f>IF('Dépenses sur frais réels'!D324="","",'Dépenses sur frais réels'!D324)</f>
        <v/>
      </c>
      <c r="E324" s="186" t="str">
        <f>IF('Dépenses sur frais réels'!E324="","",'Dépenses sur frais réels'!E324)</f>
        <v/>
      </c>
      <c r="F324" s="186" t="str">
        <f>IF('Dépenses sur frais réels'!F324="","",'Dépenses sur frais réels'!F324)</f>
        <v/>
      </c>
      <c r="G324" s="186" t="str">
        <f>IF('Dépenses sur frais réels'!G324="","",'Dépenses sur frais réels'!G324)</f>
        <v/>
      </c>
      <c r="H324" s="346" t="str">
        <f>IF('Dépenses sur frais réels'!H324="","",'Dépenses sur frais réels'!H324)</f>
        <v/>
      </c>
      <c r="I324" s="346" t="str">
        <f>IF('Dépenses sur frais réels'!I324="","",'Dépenses sur frais réels'!I324)</f>
        <v/>
      </c>
      <c r="J324" s="347" t="str">
        <f>IF('Dépenses sur frais réels'!J324="","",'Dépenses sur frais réels'!J324)</f>
        <v/>
      </c>
      <c r="K324" s="101"/>
      <c r="L324" s="283" t="str">
        <f t="shared" si="22"/>
        <v/>
      </c>
      <c r="M324" s="283" t="str">
        <f t="shared" si="23"/>
        <v/>
      </c>
      <c r="N324" s="101"/>
      <c r="O324" s="182"/>
      <c r="P324" s="355"/>
      <c r="Q324" s="138" t="str">
        <f t="shared" si="20"/>
        <v/>
      </c>
      <c r="R324" s="184" t="str">
        <f t="shared" si="24"/>
        <v/>
      </c>
      <c r="S324" s="414" t="str">
        <f>IF(AND(OR(K324="KO",N324&lt;&gt;""),OR(K324="",L324="",M324="")),Listes!$A$68,IF(AND(N324="",K324&lt;&gt;""),Listes!$A$69,IF(AND(J324&lt;N324,P324=""),Listes!$A$70,IF(AND(M324&lt;L324,P324=""),Listes!$A$71,IF(AND(N324&lt;J324,O324=""),Listes!$A$72,IF(AND(T324="",OR(K324&lt;&gt;"",L324&lt;&gt;"",M324&lt;&gt;"")),Listes!$A$73,""))))))</f>
        <v/>
      </c>
      <c r="T324" s="277"/>
      <c r="U324" s="317">
        <f t="shared" si="21"/>
        <v>0</v>
      </c>
    </row>
    <row r="325" spans="1:21" ht="20.100000000000001" customHeight="1" x14ac:dyDescent="0.25">
      <c r="A325" s="121">
        <v>319</v>
      </c>
      <c r="B325" s="186" t="str">
        <f>IF('Dépenses sur frais réels'!B325="","",'Dépenses sur frais réels'!B325)</f>
        <v/>
      </c>
      <c r="C325" s="186" t="str">
        <f>IF('Dépenses sur frais réels'!C325="","",'Dépenses sur frais réels'!C325)</f>
        <v/>
      </c>
      <c r="D325" s="186" t="str">
        <f>IF('Dépenses sur frais réels'!D325="","",'Dépenses sur frais réels'!D325)</f>
        <v/>
      </c>
      <c r="E325" s="186" t="str">
        <f>IF('Dépenses sur frais réels'!E325="","",'Dépenses sur frais réels'!E325)</f>
        <v/>
      </c>
      <c r="F325" s="186" t="str">
        <f>IF('Dépenses sur frais réels'!F325="","",'Dépenses sur frais réels'!F325)</f>
        <v/>
      </c>
      <c r="G325" s="186" t="str">
        <f>IF('Dépenses sur frais réels'!G325="","",'Dépenses sur frais réels'!G325)</f>
        <v/>
      </c>
      <c r="H325" s="346" t="str">
        <f>IF('Dépenses sur frais réels'!H325="","",'Dépenses sur frais réels'!H325)</f>
        <v/>
      </c>
      <c r="I325" s="346" t="str">
        <f>IF('Dépenses sur frais réels'!I325="","",'Dépenses sur frais réels'!I325)</f>
        <v/>
      </c>
      <c r="J325" s="347" t="str">
        <f>IF('Dépenses sur frais réels'!J325="","",'Dépenses sur frais réels'!J325)</f>
        <v/>
      </c>
      <c r="K325" s="101"/>
      <c r="L325" s="283" t="str">
        <f t="shared" si="22"/>
        <v/>
      </c>
      <c r="M325" s="283" t="str">
        <f t="shared" si="23"/>
        <v/>
      </c>
      <c r="N325" s="101"/>
      <c r="O325" s="182"/>
      <c r="P325" s="355"/>
      <c r="Q325" s="138" t="str">
        <f t="shared" si="20"/>
        <v/>
      </c>
      <c r="R325" s="184" t="str">
        <f t="shared" si="24"/>
        <v/>
      </c>
      <c r="S325" s="414" t="str">
        <f>IF(AND(OR(K325="KO",N325&lt;&gt;""),OR(K325="",L325="",M325="")),Listes!$A$68,IF(AND(N325="",K325&lt;&gt;""),Listes!$A$69,IF(AND(J325&lt;N325,P325=""),Listes!$A$70,IF(AND(M325&lt;L325,P325=""),Listes!$A$71,IF(AND(N325&lt;J325,O325=""),Listes!$A$72,IF(AND(T325="",OR(K325&lt;&gt;"",L325&lt;&gt;"",M325&lt;&gt;"")),Listes!$A$73,""))))))</f>
        <v/>
      </c>
      <c r="T325" s="277"/>
      <c r="U325" s="317">
        <f t="shared" si="21"/>
        <v>0</v>
      </c>
    </row>
    <row r="326" spans="1:21" ht="20.100000000000001" customHeight="1" x14ac:dyDescent="0.25">
      <c r="A326" s="121">
        <v>320</v>
      </c>
      <c r="B326" s="186" t="str">
        <f>IF('Dépenses sur frais réels'!B326="","",'Dépenses sur frais réels'!B326)</f>
        <v/>
      </c>
      <c r="C326" s="186" t="str">
        <f>IF('Dépenses sur frais réels'!C326="","",'Dépenses sur frais réels'!C326)</f>
        <v/>
      </c>
      <c r="D326" s="186" t="str">
        <f>IF('Dépenses sur frais réels'!D326="","",'Dépenses sur frais réels'!D326)</f>
        <v/>
      </c>
      <c r="E326" s="186" t="str">
        <f>IF('Dépenses sur frais réels'!E326="","",'Dépenses sur frais réels'!E326)</f>
        <v/>
      </c>
      <c r="F326" s="186" t="str">
        <f>IF('Dépenses sur frais réels'!F326="","",'Dépenses sur frais réels'!F326)</f>
        <v/>
      </c>
      <c r="G326" s="186" t="str">
        <f>IF('Dépenses sur frais réels'!G326="","",'Dépenses sur frais réels'!G326)</f>
        <v/>
      </c>
      <c r="H326" s="346" t="str">
        <f>IF('Dépenses sur frais réels'!H326="","",'Dépenses sur frais réels'!H326)</f>
        <v/>
      </c>
      <c r="I326" s="346" t="str">
        <f>IF('Dépenses sur frais réels'!I326="","",'Dépenses sur frais réels'!I326)</f>
        <v/>
      </c>
      <c r="J326" s="347" t="str">
        <f>IF('Dépenses sur frais réels'!J326="","",'Dépenses sur frais réels'!J326)</f>
        <v/>
      </c>
      <c r="K326" s="101"/>
      <c r="L326" s="283" t="str">
        <f t="shared" si="22"/>
        <v/>
      </c>
      <c r="M326" s="283" t="str">
        <f t="shared" si="23"/>
        <v/>
      </c>
      <c r="N326" s="101"/>
      <c r="O326" s="182"/>
      <c r="P326" s="355"/>
      <c r="Q326" s="138" t="str">
        <f t="shared" si="20"/>
        <v/>
      </c>
      <c r="R326" s="184" t="str">
        <f t="shared" si="24"/>
        <v/>
      </c>
      <c r="S326" s="414" t="str">
        <f>IF(AND(OR(K326="KO",N326&lt;&gt;""),OR(K326="",L326="",M326="")),Listes!$A$68,IF(AND(N326="",K326&lt;&gt;""),Listes!$A$69,IF(AND(J326&lt;N326,P326=""),Listes!$A$70,IF(AND(M326&lt;L326,P326=""),Listes!$A$71,IF(AND(N326&lt;J326,O326=""),Listes!$A$72,IF(AND(T326="",OR(K326&lt;&gt;"",L326&lt;&gt;"",M326&lt;&gt;"")),Listes!$A$73,""))))))</f>
        <v/>
      </c>
      <c r="T326" s="277"/>
      <c r="U326" s="317">
        <f t="shared" si="21"/>
        <v>0</v>
      </c>
    </row>
    <row r="327" spans="1:21" ht="20.100000000000001" customHeight="1" x14ac:dyDescent="0.25">
      <c r="A327" s="121">
        <v>321</v>
      </c>
      <c r="B327" s="186" t="str">
        <f>IF('Dépenses sur frais réels'!B327="","",'Dépenses sur frais réels'!B327)</f>
        <v/>
      </c>
      <c r="C327" s="186" t="str">
        <f>IF('Dépenses sur frais réels'!C327="","",'Dépenses sur frais réels'!C327)</f>
        <v/>
      </c>
      <c r="D327" s="186" t="str">
        <f>IF('Dépenses sur frais réels'!D327="","",'Dépenses sur frais réels'!D327)</f>
        <v/>
      </c>
      <c r="E327" s="186" t="str">
        <f>IF('Dépenses sur frais réels'!E327="","",'Dépenses sur frais réels'!E327)</f>
        <v/>
      </c>
      <c r="F327" s="186" t="str">
        <f>IF('Dépenses sur frais réels'!F327="","",'Dépenses sur frais réels'!F327)</f>
        <v/>
      </c>
      <c r="G327" s="186" t="str">
        <f>IF('Dépenses sur frais réels'!G327="","",'Dépenses sur frais réels'!G327)</f>
        <v/>
      </c>
      <c r="H327" s="346" t="str">
        <f>IF('Dépenses sur frais réels'!H327="","",'Dépenses sur frais réels'!H327)</f>
        <v/>
      </c>
      <c r="I327" s="346" t="str">
        <f>IF('Dépenses sur frais réels'!I327="","",'Dépenses sur frais réels'!I327)</f>
        <v/>
      </c>
      <c r="J327" s="347" t="str">
        <f>IF('Dépenses sur frais réels'!J327="","",'Dépenses sur frais réels'!J327)</f>
        <v/>
      </c>
      <c r="K327" s="101"/>
      <c r="L327" s="283" t="str">
        <f t="shared" si="22"/>
        <v/>
      </c>
      <c r="M327" s="283" t="str">
        <f t="shared" si="23"/>
        <v/>
      </c>
      <c r="N327" s="101"/>
      <c r="O327" s="182"/>
      <c r="P327" s="355"/>
      <c r="Q327" s="138" t="str">
        <f t="shared" ref="Q327:Q390" si="25">IF(G327="Aller - Retour Mayotte - Hexagone",IF(1900=0,"",1900),IF(G327="Aller - Retour Mayotte - La Réunion",IF(700=0,"",700),IF(G327="Aller - Retour Mayotte - Caraïbes",IF(2200=0,"",2200),IF(E327="Billets de train",IF(N327=0,"",""),IF(E327="","")))))</f>
        <v/>
      </c>
      <c r="R327" s="184" t="str">
        <f t="shared" si="24"/>
        <v/>
      </c>
      <c r="S327" s="414" t="str">
        <f>IF(AND(OR(K327="KO",N327&lt;&gt;""),OR(K327="",L327="",M327="")),Listes!$A$68,IF(AND(N327="",K327&lt;&gt;""),Listes!$A$69,IF(AND(J327&lt;N327,P327=""),Listes!$A$70,IF(AND(M327&lt;L327,P327=""),Listes!$A$71,IF(AND(N327&lt;J327,O327=""),Listes!$A$72,IF(AND(T327="",OR(K327&lt;&gt;"",L327&lt;&gt;"",M327&lt;&gt;"")),Listes!$A$73,""))))))</f>
        <v/>
      </c>
      <c r="T327" s="277"/>
      <c r="U327" s="317">
        <f t="shared" ref="U327:U390" si="26">IF(AND(B327&lt;&gt;"",T327&lt;&gt;"Oui"),1,0)</f>
        <v>0</v>
      </c>
    </row>
    <row r="328" spans="1:21" ht="20.100000000000001" customHeight="1" x14ac:dyDescent="0.25">
      <c r="A328" s="121">
        <v>322</v>
      </c>
      <c r="B328" s="186" t="str">
        <f>IF('Dépenses sur frais réels'!B328="","",'Dépenses sur frais réels'!B328)</f>
        <v/>
      </c>
      <c r="C328" s="186" t="str">
        <f>IF('Dépenses sur frais réels'!C328="","",'Dépenses sur frais réels'!C328)</f>
        <v/>
      </c>
      <c r="D328" s="186" t="str">
        <f>IF('Dépenses sur frais réels'!D328="","",'Dépenses sur frais réels'!D328)</f>
        <v/>
      </c>
      <c r="E328" s="186" t="str">
        <f>IF('Dépenses sur frais réels'!E328="","",'Dépenses sur frais réels'!E328)</f>
        <v/>
      </c>
      <c r="F328" s="186" t="str">
        <f>IF('Dépenses sur frais réels'!F328="","",'Dépenses sur frais réels'!F328)</f>
        <v/>
      </c>
      <c r="G328" s="186" t="str">
        <f>IF('Dépenses sur frais réels'!G328="","",'Dépenses sur frais réels'!G328)</f>
        <v/>
      </c>
      <c r="H328" s="346" t="str">
        <f>IF('Dépenses sur frais réels'!H328="","",'Dépenses sur frais réels'!H328)</f>
        <v/>
      </c>
      <c r="I328" s="346" t="str">
        <f>IF('Dépenses sur frais réels'!I328="","",'Dépenses sur frais réels'!I328)</f>
        <v/>
      </c>
      <c r="J328" s="347" t="str">
        <f>IF('Dépenses sur frais réels'!J328="","",'Dépenses sur frais réels'!J328)</f>
        <v/>
      </c>
      <c r="K328" s="101"/>
      <c r="L328" s="283" t="str">
        <f t="shared" ref="L328:L391" si="27">IF(K328="","",IF(K328="KO","",H328))</f>
        <v/>
      </c>
      <c r="M328" s="283" t="str">
        <f t="shared" ref="M328:M391" si="28">IF(K328="","",IF(K328="KO","",I328))</f>
        <v/>
      </c>
      <c r="N328" s="101"/>
      <c r="O328" s="182"/>
      <c r="P328" s="355"/>
      <c r="Q328" s="138" t="str">
        <f t="shared" si="25"/>
        <v/>
      </c>
      <c r="R328" s="184" t="str">
        <f t="shared" ref="R328:R391" si="29">IF(N328="", "", MIN(N328,Q328))</f>
        <v/>
      </c>
      <c r="S328" s="414" t="str">
        <f>IF(AND(OR(K328="KO",N328&lt;&gt;""),OR(K328="",L328="",M328="")),Listes!$A$68,IF(AND(N328="",K328&lt;&gt;""),Listes!$A$69,IF(AND(J328&lt;N328,P328=""),Listes!$A$70,IF(AND(M328&lt;L328,P328=""),Listes!$A$71,IF(AND(N328&lt;J328,O328=""),Listes!$A$72,IF(AND(T328="",OR(K328&lt;&gt;"",L328&lt;&gt;"",M328&lt;&gt;"")),Listes!$A$73,""))))))</f>
        <v/>
      </c>
      <c r="T328" s="277"/>
      <c r="U328" s="317">
        <f t="shared" si="26"/>
        <v>0</v>
      </c>
    </row>
    <row r="329" spans="1:21" ht="20.100000000000001" customHeight="1" x14ac:dyDescent="0.25">
      <c r="A329" s="121">
        <v>323</v>
      </c>
      <c r="B329" s="186" t="str">
        <f>IF('Dépenses sur frais réels'!B329="","",'Dépenses sur frais réels'!B329)</f>
        <v/>
      </c>
      <c r="C329" s="186" t="str">
        <f>IF('Dépenses sur frais réels'!C329="","",'Dépenses sur frais réels'!C329)</f>
        <v/>
      </c>
      <c r="D329" s="186" t="str">
        <f>IF('Dépenses sur frais réels'!D329="","",'Dépenses sur frais réels'!D329)</f>
        <v/>
      </c>
      <c r="E329" s="186" t="str">
        <f>IF('Dépenses sur frais réels'!E329="","",'Dépenses sur frais réels'!E329)</f>
        <v/>
      </c>
      <c r="F329" s="186" t="str">
        <f>IF('Dépenses sur frais réels'!F329="","",'Dépenses sur frais réels'!F329)</f>
        <v/>
      </c>
      <c r="G329" s="186" t="str">
        <f>IF('Dépenses sur frais réels'!G329="","",'Dépenses sur frais réels'!G329)</f>
        <v/>
      </c>
      <c r="H329" s="346" t="str">
        <f>IF('Dépenses sur frais réels'!H329="","",'Dépenses sur frais réels'!H329)</f>
        <v/>
      </c>
      <c r="I329" s="346" t="str">
        <f>IF('Dépenses sur frais réels'!I329="","",'Dépenses sur frais réels'!I329)</f>
        <v/>
      </c>
      <c r="J329" s="347" t="str">
        <f>IF('Dépenses sur frais réels'!J329="","",'Dépenses sur frais réels'!J329)</f>
        <v/>
      </c>
      <c r="K329" s="101"/>
      <c r="L329" s="283" t="str">
        <f t="shared" si="27"/>
        <v/>
      </c>
      <c r="M329" s="283" t="str">
        <f t="shared" si="28"/>
        <v/>
      </c>
      <c r="N329" s="101"/>
      <c r="O329" s="182"/>
      <c r="P329" s="355"/>
      <c r="Q329" s="138" t="str">
        <f t="shared" si="25"/>
        <v/>
      </c>
      <c r="R329" s="184" t="str">
        <f t="shared" si="29"/>
        <v/>
      </c>
      <c r="S329" s="414" t="str">
        <f>IF(AND(OR(K329="KO",N329&lt;&gt;""),OR(K329="",L329="",M329="")),Listes!$A$68,IF(AND(N329="",K329&lt;&gt;""),Listes!$A$69,IF(AND(J329&lt;N329,P329=""),Listes!$A$70,IF(AND(M329&lt;L329,P329=""),Listes!$A$71,IF(AND(N329&lt;J329,O329=""),Listes!$A$72,IF(AND(T329="",OR(K329&lt;&gt;"",L329&lt;&gt;"",M329&lt;&gt;"")),Listes!$A$73,""))))))</f>
        <v/>
      </c>
      <c r="T329" s="277"/>
      <c r="U329" s="317">
        <f t="shared" si="26"/>
        <v>0</v>
      </c>
    </row>
    <row r="330" spans="1:21" ht="20.100000000000001" customHeight="1" x14ac:dyDescent="0.25">
      <c r="A330" s="121">
        <v>324</v>
      </c>
      <c r="B330" s="186" t="str">
        <f>IF('Dépenses sur frais réels'!B330="","",'Dépenses sur frais réels'!B330)</f>
        <v/>
      </c>
      <c r="C330" s="186" t="str">
        <f>IF('Dépenses sur frais réels'!C330="","",'Dépenses sur frais réels'!C330)</f>
        <v/>
      </c>
      <c r="D330" s="186" t="str">
        <f>IF('Dépenses sur frais réels'!D330="","",'Dépenses sur frais réels'!D330)</f>
        <v/>
      </c>
      <c r="E330" s="186" t="str">
        <f>IF('Dépenses sur frais réels'!E330="","",'Dépenses sur frais réels'!E330)</f>
        <v/>
      </c>
      <c r="F330" s="186" t="str">
        <f>IF('Dépenses sur frais réels'!F330="","",'Dépenses sur frais réels'!F330)</f>
        <v/>
      </c>
      <c r="G330" s="186" t="str">
        <f>IF('Dépenses sur frais réels'!G330="","",'Dépenses sur frais réels'!G330)</f>
        <v/>
      </c>
      <c r="H330" s="346" t="str">
        <f>IF('Dépenses sur frais réels'!H330="","",'Dépenses sur frais réels'!H330)</f>
        <v/>
      </c>
      <c r="I330" s="346" t="str">
        <f>IF('Dépenses sur frais réels'!I330="","",'Dépenses sur frais réels'!I330)</f>
        <v/>
      </c>
      <c r="J330" s="347" t="str">
        <f>IF('Dépenses sur frais réels'!J330="","",'Dépenses sur frais réels'!J330)</f>
        <v/>
      </c>
      <c r="K330" s="101"/>
      <c r="L330" s="283" t="str">
        <f t="shared" si="27"/>
        <v/>
      </c>
      <c r="M330" s="283" t="str">
        <f t="shared" si="28"/>
        <v/>
      </c>
      <c r="N330" s="101"/>
      <c r="O330" s="182"/>
      <c r="P330" s="355"/>
      <c r="Q330" s="138" t="str">
        <f t="shared" si="25"/>
        <v/>
      </c>
      <c r="R330" s="184" t="str">
        <f t="shared" si="29"/>
        <v/>
      </c>
      <c r="S330" s="414" t="str">
        <f>IF(AND(OR(K330="KO",N330&lt;&gt;""),OR(K330="",L330="",M330="")),Listes!$A$68,IF(AND(N330="",K330&lt;&gt;""),Listes!$A$69,IF(AND(J330&lt;N330,P330=""),Listes!$A$70,IF(AND(M330&lt;L330,P330=""),Listes!$A$71,IF(AND(N330&lt;J330,O330=""),Listes!$A$72,IF(AND(T330="",OR(K330&lt;&gt;"",L330&lt;&gt;"",M330&lt;&gt;"")),Listes!$A$73,""))))))</f>
        <v/>
      </c>
      <c r="T330" s="277"/>
      <c r="U330" s="317">
        <f t="shared" si="26"/>
        <v>0</v>
      </c>
    </row>
    <row r="331" spans="1:21" ht="20.100000000000001" customHeight="1" x14ac:dyDescent="0.25">
      <c r="A331" s="121">
        <v>325</v>
      </c>
      <c r="B331" s="186" t="str">
        <f>IF('Dépenses sur frais réels'!B331="","",'Dépenses sur frais réels'!B331)</f>
        <v/>
      </c>
      <c r="C331" s="186" t="str">
        <f>IF('Dépenses sur frais réels'!C331="","",'Dépenses sur frais réels'!C331)</f>
        <v/>
      </c>
      <c r="D331" s="186" t="str">
        <f>IF('Dépenses sur frais réels'!D331="","",'Dépenses sur frais réels'!D331)</f>
        <v/>
      </c>
      <c r="E331" s="186" t="str">
        <f>IF('Dépenses sur frais réels'!E331="","",'Dépenses sur frais réels'!E331)</f>
        <v/>
      </c>
      <c r="F331" s="186" t="str">
        <f>IF('Dépenses sur frais réels'!F331="","",'Dépenses sur frais réels'!F331)</f>
        <v/>
      </c>
      <c r="G331" s="186" t="str">
        <f>IF('Dépenses sur frais réels'!G331="","",'Dépenses sur frais réels'!G331)</f>
        <v/>
      </c>
      <c r="H331" s="346" t="str">
        <f>IF('Dépenses sur frais réels'!H331="","",'Dépenses sur frais réels'!H331)</f>
        <v/>
      </c>
      <c r="I331" s="346" t="str">
        <f>IF('Dépenses sur frais réels'!I331="","",'Dépenses sur frais réels'!I331)</f>
        <v/>
      </c>
      <c r="J331" s="347" t="str">
        <f>IF('Dépenses sur frais réels'!J331="","",'Dépenses sur frais réels'!J331)</f>
        <v/>
      </c>
      <c r="K331" s="101"/>
      <c r="L331" s="283" t="str">
        <f t="shared" si="27"/>
        <v/>
      </c>
      <c r="M331" s="283" t="str">
        <f t="shared" si="28"/>
        <v/>
      </c>
      <c r="N331" s="101"/>
      <c r="O331" s="182"/>
      <c r="P331" s="355"/>
      <c r="Q331" s="138" t="str">
        <f t="shared" si="25"/>
        <v/>
      </c>
      <c r="R331" s="184" t="str">
        <f t="shared" si="29"/>
        <v/>
      </c>
      <c r="S331" s="414" t="str">
        <f>IF(AND(OR(K331="KO",N331&lt;&gt;""),OR(K331="",L331="",M331="")),Listes!$A$68,IF(AND(N331="",K331&lt;&gt;""),Listes!$A$69,IF(AND(J331&lt;N331,P331=""),Listes!$A$70,IF(AND(M331&lt;L331,P331=""),Listes!$A$71,IF(AND(N331&lt;J331,O331=""),Listes!$A$72,IF(AND(T331="",OR(K331&lt;&gt;"",L331&lt;&gt;"",M331&lt;&gt;"")),Listes!$A$73,""))))))</f>
        <v/>
      </c>
      <c r="T331" s="277"/>
      <c r="U331" s="317">
        <f t="shared" si="26"/>
        <v>0</v>
      </c>
    </row>
    <row r="332" spans="1:21" ht="20.100000000000001" customHeight="1" x14ac:dyDescent="0.25">
      <c r="A332" s="121">
        <v>326</v>
      </c>
      <c r="B332" s="186" t="str">
        <f>IF('Dépenses sur frais réels'!B332="","",'Dépenses sur frais réels'!B332)</f>
        <v/>
      </c>
      <c r="C332" s="186" t="str">
        <f>IF('Dépenses sur frais réels'!C332="","",'Dépenses sur frais réels'!C332)</f>
        <v/>
      </c>
      <c r="D332" s="186" t="str">
        <f>IF('Dépenses sur frais réels'!D332="","",'Dépenses sur frais réels'!D332)</f>
        <v/>
      </c>
      <c r="E332" s="186" t="str">
        <f>IF('Dépenses sur frais réels'!E332="","",'Dépenses sur frais réels'!E332)</f>
        <v/>
      </c>
      <c r="F332" s="186" t="str">
        <f>IF('Dépenses sur frais réels'!F332="","",'Dépenses sur frais réels'!F332)</f>
        <v/>
      </c>
      <c r="G332" s="186" t="str">
        <f>IF('Dépenses sur frais réels'!G332="","",'Dépenses sur frais réels'!G332)</f>
        <v/>
      </c>
      <c r="H332" s="346" t="str">
        <f>IF('Dépenses sur frais réels'!H332="","",'Dépenses sur frais réels'!H332)</f>
        <v/>
      </c>
      <c r="I332" s="346" t="str">
        <f>IF('Dépenses sur frais réels'!I332="","",'Dépenses sur frais réels'!I332)</f>
        <v/>
      </c>
      <c r="J332" s="347" t="str">
        <f>IF('Dépenses sur frais réels'!J332="","",'Dépenses sur frais réels'!J332)</f>
        <v/>
      </c>
      <c r="K332" s="101"/>
      <c r="L332" s="283" t="str">
        <f t="shared" si="27"/>
        <v/>
      </c>
      <c r="M332" s="283" t="str">
        <f t="shared" si="28"/>
        <v/>
      </c>
      <c r="N332" s="101"/>
      <c r="O332" s="182"/>
      <c r="P332" s="355"/>
      <c r="Q332" s="138" t="str">
        <f t="shared" si="25"/>
        <v/>
      </c>
      <c r="R332" s="184" t="str">
        <f t="shared" si="29"/>
        <v/>
      </c>
      <c r="S332" s="414" t="str">
        <f>IF(AND(OR(K332="KO",N332&lt;&gt;""),OR(K332="",L332="",M332="")),Listes!$A$68,IF(AND(N332="",K332&lt;&gt;""),Listes!$A$69,IF(AND(J332&lt;N332,P332=""),Listes!$A$70,IF(AND(M332&lt;L332,P332=""),Listes!$A$71,IF(AND(N332&lt;J332,O332=""),Listes!$A$72,IF(AND(T332="",OR(K332&lt;&gt;"",L332&lt;&gt;"",M332&lt;&gt;"")),Listes!$A$73,""))))))</f>
        <v/>
      </c>
      <c r="T332" s="277"/>
      <c r="U332" s="317">
        <f t="shared" si="26"/>
        <v>0</v>
      </c>
    </row>
    <row r="333" spans="1:21" ht="20.100000000000001" customHeight="1" x14ac:dyDescent="0.25">
      <c r="A333" s="121">
        <v>327</v>
      </c>
      <c r="B333" s="186" t="str">
        <f>IF('Dépenses sur frais réels'!B333="","",'Dépenses sur frais réels'!B333)</f>
        <v/>
      </c>
      <c r="C333" s="186" t="str">
        <f>IF('Dépenses sur frais réels'!C333="","",'Dépenses sur frais réels'!C333)</f>
        <v/>
      </c>
      <c r="D333" s="186" t="str">
        <f>IF('Dépenses sur frais réels'!D333="","",'Dépenses sur frais réels'!D333)</f>
        <v/>
      </c>
      <c r="E333" s="186" t="str">
        <f>IF('Dépenses sur frais réels'!E333="","",'Dépenses sur frais réels'!E333)</f>
        <v/>
      </c>
      <c r="F333" s="186" t="str">
        <f>IF('Dépenses sur frais réels'!F333="","",'Dépenses sur frais réels'!F333)</f>
        <v/>
      </c>
      <c r="G333" s="186" t="str">
        <f>IF('Dépenses sur frais réels'!G333="","",'Dépenses sur frais réels'!G333)</f>
        <v/>
      </c>
      <c r="H333" s="346" t="str">
        <f>IF('Dépenses sur frais réels'!H333="","",'Dépenses sur frais réels'!H333)</f>
        <v/>
      </c>
      <c r="I333" s="346" t="str">
        <f>IF('Dépenses sur frais réels'!I333="","",'Dépenses sur frais réels'!I333)</f>
        <v/>
      </c>
      <c r="J333" s="347" t="str">
        <f>IF('Dépenses sur frais réels'!J333="","",'Dépenses sur frais réels'!J333)</f>
        <v/>
      </c>
      <c r="K333" s="101"/>
      <c r="L333" s="283" t="str">
        <f t="shared" si="27"/>
        <v/>
      </c>
      <c r="M333" s="283" t="str">
        <f t="shared" si="28"/>
        <v/>
      </c>
      <c r="N333" s="101"/>
      <c r="O333" s="182"/>
      <c r="P333" s="355"/>
      <c r="Q333" s="138" t="str">
        <f t="shared" si="25"/>
        <v/>
      </c>
      <c r="R333" s="184" t="str">
        <f t="shared" si="29"/>
        <v/>
      </c>
      <c r="S333" s="414" t="str">
        <f>IF(AND(OR(K333="KO",N333&lt;&gt;""),OR(K333="",L333="",M333="")),Listes!$A$68,IF(AND(N333="",K333&lt;&gt;""),Listes!$A$69,IF(AND(J333&lt;N333,P333=""),Listes!$A$70,IF(AND(M333&lt;L333,P333=""),Listes!$A$71,IF(AND(N333&lt;J333,O333=""),Listes!$A$72,IF(AND(T333="",OR(K333&lt;&gt;"",L333&lt;&gt;"",M333&lt;&gt;"")),Listes!$A$73,""))))))</f>
        <v/>
      </c>
      <c r="T333" s="277"/>
      <c r="U333" s="317">
        <f t="shared" si="26"/>
        <v>0</v>
      </c>
    </row>
    <row r="334" spans="1:21" ht="20.100000000000001" customHeight="1" x14ac:dyDescent="0.25">
      <c r="A334" s="121">
        <v>328</v>
      </c>
      <c r="B334" s="186" t="str">
        <f>IF('Dépenses sur frais réels'!B334="","",'Dépenses sur frais réels'!B334)</f>
        <v/>
      </c>
      <c r="C334" s="186" t="str">
        <f>IF('Dépenses sur frais réels'!C334="","",'Dépenses sur frais réels'!C334)</f>
        <v/>
      </c>
      <c r="D334" s="186" t="str">
        <f>IF('Dépenses sur frais réels'!D334="","",'Dépenses sur frais réels'!D334)</f>
        <v/>
      </c>
      <c r="E334" s="186" t="str">
        <f>IF('Dépenses sur frais réels'!E334="","",'Dépenses sur frais réels'!E334)</f>
        <v/>
      </c>
      <c r="F334" s="186" t="str">
        <f>IF('Dépenses sur frais réels'!F334="","",'Dépenses sur frais réels'!F334)</f>
        <v/>
      </c>
      <c r="G334" s="186" t="str">
        <f>IF('Dépenses sur frais réels'!G334="","",'Dépenses sur frais réels'!G334)</f>
        <v/>
      </c>
      <c r="H334" s="346" t="str">
        <f>IF('Dépenses sur frais réels'!H334="","",'Dépenses sur frais réels'!H334)</f>
        <v/>
      </c>
      <c r="I334" s="346" t="str">
        <f>IF('Dépenses sur frais réels'!I334="","",'Dépenses sur frais réels'!I334)</f>
        <v/>
      </c>
      <c r="J334" s="347" t="str">
        <f>IF('Dépenses sur frais réels'!J334="","",'Dépenses sur frais réels'!J334)</f>
        <v/>
      </c>
      <c r="K334" s="101"/>
      <c r="L334" s="283" t="str">
        <f t="shared" si="27"/>
        <v/>
      </c>
      <c r="M334" s="283" t="str">
        <f t="shared" si="28"/>
        <v/>
      </c>
      <c r="N334" s="101"/>
      <c r="O334" s="182"/>
      <c r="P334" s="355"/>
      <c r="Q334" s="138" t="str">
        <f t="shared" si="25"/>
        <v/>
      </c>
      <c r="R334" s="184" t="str">
        <f t="shared" si="29"/>
        <v/>
      </c>
      <c r="S334" s="414" t="str">
        <f>IF(AND(OR(K334="KO",N334&lt;&gt;""),OR(K334="",L334="",M334="")),Listes!$A$68,IF(AND(N334="",K334&lt;&gt;""),Listes!$A$69,IF(AND(J334&lt;N334,P334=""),Listes!$A$70,IF(AND(M334&lt;L334,P334=""),Listes!$A$71,IF(AND(N334&lt;J334,O334=""),Listes!$A$72,IF(AND(T334="",OR(K334&lt;&gt;"",L334&lt;&gt;"",M334&lt;&gt;"")),Listes!$A$73,""))))))</f>
        <v/>
      </c>
      <c r="T334" s="277"/>
      <c r="U334" s="317">
        <f t="shared" si="26"/>
        <v>0</v>
      </c>
    </row>
    <row r="335" spans="1:21" ht="20.100000000000001" customHeight="1" x14ac:dyDescent="0.25">
      <c r="A335" s="121">
        <v>329</v>
      </c>
      <c r="B335" s="186" t="str">
        <f>IF('Dépenses sur frais réels'!B335="","",'Dépenses sur frais réels'!B335)</f>
        <v/>
      </c>
      <c r="C335" s="186" t="str">
        <f>IF('Dépenses sur frais réels'!C335="","",'Dépenses sur frais réels'!C335)</f>
        <v/>
      </c>
      <c r="D335" s="186" t="str">
        <f>IF('Dépenses sur frais réels'!D335="","",'Dépenses sur frais réels'!D335)</f>
        <v/>
      </c>
      <c r="E335" s="186" t="str">
        <f>IF('Dépenses sur frais réels'!E335="","",'Dépenses sur frais réels'!E335)</f>
        <v/>
      </c>
      <c r="F335" s="186" t="str">
        <f>IF('Dépenses sur frais réels'!F335="","",'Dépenses sur frais réels'!F335)</f>
        <v/>
      </c>
      <c r="G335" s="186" t="str">
        <f>IF('Dépenses sur frais réels'!G335="","",'Dépenses sur frais réels'!G335)</f>
        <v/>
      </c>
      <c r="H335" s="346" t="str">
        <f>IF('Dépenses sur frais réels'!H335="","",'Dépenses sur frais réels'!H335)</f>
        <v/>
      </c>
      <c r="I335" s="346" t="str">
        <f>IF('Dépenses sur frais réels'!I335="","",'Dépenses sur frais réels'!I335)</f>
        <v/>
      </c>
      <c r="J335" s="347" t="str">
        <f>IF('Dépenses sur frais réels'!J335="","",'Dépenses sur frais réels'!J335)</f>
        <v/>
      </c>
      <c r="K335" s="101"/>
      <c r="L335" s="283" t="str">
        <f t="shared" si="27"/>
        <v/>
      </c>
      <c r="M335" s="283" t="str">
        <f t="shared" si="28"/>
        <v/>
      </c>
      <c r="N335" s="101"/>
      <c r="O335" s="182"/>
      <c r="P335" s="355"/>
      <c r="Q335" s="138" t="str">
        <f t="shared" si="25"/>
        <v/>
      </c>
      <c r="R335" s="184" t="str">
        <f t="shared" si="29"/>
        <v/>
      </c>
      <c r="S335" s="414" t="str">
        <f>IF(AND(OR(K335="KO",N335&lt;&gt;""),OR(K335="",L335="",M335="")),Listes!$A$68,IF(AND(N335="",K335&lt;&gt;""),Listes!$A$69,IF(AND(J335&lt;N335,P335=""),Listes!$A$70,IF(AND(M335&lt;L335,P335=""),Listes!$A$71,IF(AND(N335&lt;J335,O335=""),Listes!$A$72,IF(AND(T335="",OR(K335&lt;&gt;"",L335&lt;&gt;"",M335&lt;&gt;"")),Listes!$A$73,""))))))</f>
        <v/>
      </c>
      <c r="T335" s="277"/>
      <c r="U335" s="317">
        <f t="shared" si="26"/>
        <v>0</v>
      </c>
    </row>
    <row r="336" spans="1:21" ht="20.100000000000001" customHeight="1" x14ac:dyDescent="0.25">
      <c r="A336" s="121">
        <v>330</v>
      </c>
      <c r="B336" s="186" t="str">
        <f>IF('Dépenses sur frais réels'!B336="","",'Dépenses sur frais réels'!B336)</f>
        <v/>
      </c>
      <c r="C336" s="186" t="str">
        <f>IF('Dépenses sur frais réels'!C336="","",'Dépenses sur frais réels'!C336)</f>
        <v/>
      </c>
      <c r="D336" s="186" t="str">
        <f>IF('Dépenses sur frais réels'!D336="","",'Dépenses sur frais réels'!D336)</f>
        <v/>
      </c>
      <c r="E336" s="186" t="str">
        <f>IF('Dépenses sur frais réels'!E336="","",'Dépenses sur frais réels'!E336)</f>
        <v/>
      </c>
      <c r="F336" s="186" t="str">
        <f>IF('Dépenses sur frais réels'!F336="","",'Dépenses sur frais réels'!F336)</f>
        <v/>
      </c>
      <c r="G336" s="186" t="str">
        <f>IF('Dépenses sur frais réels'!G336="","",'Dépenses sur frais réels'!G336)</f>
        <v/>
      </c>
      <c r="H336" s="346" t="str">
        <f>IF('Dépenses sur frais réels'!H336="","",'Dépenses sur frais réels'!H336)</f>
        <v/>
      </c>
      <c r="I336" s="346" t="str">
        <f>IF('Dépenses sur frais réels'!I336="","",'Dépenses sur frais réels'!I336)</f>
        <v/>
      </c>
      <c r="J336" s="347" t="str">
        <f>IF('Dépenses sur frais réels'!J336="","",'Dépenses sur frais réels'!J336)</f>
        <v/>
      </c>
      <c r="K336" s="101"/>
      <c r="L336" s="283" t="str">
        <f t="shared" si="27"/>
        <v/>
      </c>
      <c r="M336" s="283" t="str">
        <f t="shared" si="28"/>
        <v/>
      </c>
      <c r="N336" s="101"/>
      <c r="O336" s="182"/>
      <c r="P336" s="355"/>
      <c r="Q336" s="138" t="str">
        <f t="shared" si="25"/>
        <v/>
      </c>
      <c r="R336" s="184" t="str">
        <f t="shared" si="29"/>
        <v/>
      </c>
      <c r="S336" s="414" t="str">
        <f>IF(AND(OR(K336="KO",N336&lt;&gt;""),OR(K336="",L336="",M336="")),Listes!$A$68,IF(AND(N336="",K336&lt;&gt;""),Listes!$A$69,IF(AND(J336&lt;N336,P336=""),Listes!$A$70,IF(AND(M336&lt;L336,P336=""),Listes!$A$71,IF(AND(N336&lt;J336,O336=""),Listes!$A$72,IF(AND(T336="",OR(K336&lt;&gt;"",L336&lt;&gt;"",M336&lt;&gt;"")),Listes!$A$73,""))))))</f>
        <v/>
      </c>
      <c r="T336" s="277"/>
      <c r="U336" s="317">
        <f t="shared" si="26"/>
        <v>0</v>
      </c>
    </row>
    <row r="337" spans="1:21" ht="20.100000000000001" customHeight="1" x14ac:dyDescent="0.25">
      <c r="A337" s="121">
        <v>331</v>
      </c>
      <c r="B337" s="186" t="str">
        <f>IF('Dépenses sur frais réels'!B337="","",'Dépenses sur frais réels'!B337)</f>
        <v/>
      </c>
      <c r="C337" s="186" t="str">
        <f>IF('Dépenses sur frais réels'!C337="","",'Dépenses sur frais réels'!C337)</f>
        <v/>
      </c>
      <c r="D337" s="186" t="str">
        <f>IF('Dépenses sur frais réels'!D337="","",'Dépenses sur frais réels'!D337)</f>
        <v/>
      </c>
      <c r="E337" s="186" t="str">
        <f>IF('Dépenses sur frais réels'!E337="","",'Dépenses sur frais réels'!E337)</f>
        <v/>
      </c>
      <c r="F337" s="186" t="str">
        <f>IF('Dépenses sur frais réels'!F337="","",'Dépenses sur frais réels'!F337)</f>
        <v/>
      </c>
      <c r="G337" s="186" t="str">
        <f>IF('Dépenses sur frais réels'!G337="","",'Dépenses sur frais réels'!G337)</f>
        <v/>
      </c>
      <c r="H337" s="346" t="str">
        <f>IF('Dépenses sur frais réels'!H337="","",'Dépenses sur frais réels'!H337)</f>
        <v/>
      </c>
      <c r="I337" s="346" t="str">
        <f>IF('Dépenses sur frais réels'!I337="","",'Dépenses sur frais réels'!I337)</f>
        <v/>
      </c>
      <c r="J337" s="347" t="str">
        <f>IF('Dépenses sur frais réels'!J337="","",'Dépenses sur frais réels'!J337)</f>
        <v/>
      </c>
      <c r="K337" s="101"/>
      <c r="L337" s="283" t="str">
        <f t="shared" si="27"/>
        <v/>
      </c>
      <c r="M337" s="283" t="str">
        <f t="shared" si="28"/>
        <v/>
      </c>
      <c r="N337" s="101"/>
      <c r="O337" s="182"/>
      <c r="P337" s="355"/>
      <c r="Q337" s="138" t="str">
        <f t="shared" si="25"/>
        <v/>
      </c>
      <c r="R337" s="184" t="str">
        <f t="shared" si="29"/>
        <v/>
      </c>
      <c r="S337" s="414" t="str">
        <f>IF(AND(OR(K337="KO",N337&lt;&gt;""),OR(K337="",L337="",M337="")),Listes!$A$68,IF(AND(N337="",K337&lt;&gt;""),Listes!$A$69,IF(AND(J337&lt;N337,P337=""),Listes!$A$70,IF(AND(M337&lt;L337,P337=""),Listes!$A$71,IF(AND(N337&lt;J337,O337=""),Listes!$A$72,IF(AND(T337="",OR(K337&lt;&gt;"",L337&lt;&gt;"",M337&lt;&gt;"")),Listes!$A$73,""))))))</f>
        <v/>
      </c>
      <c r="T337" s="277"/>
      <c r="U337" s="317">
        <f t="shared" si="26"/>
        <v>0</v>
      </c>
    </row>
    <row r="338" spans="1:21" ht="20.100000000000001" customHeight="1" x14ac:dyDescent="0.25">
      <c r="A338" s="121">
        <v>332</v>
      </c>
      <c r="B338" s="186" t="str">
        <f>IF('Dépenses sur frais réels'!B338="","",'Dépenses sur frais réels'!B338)</f>
        <v/>
      </c>
      <c r="C338" s="186" t="str">
        <f>IF('Dépenses sur frais réels'!C338="","",'Dépenses sur frais réels'!C338)</f>
        <v/>
      </c>
      <c r="D338" s="186" t="str">
        <f>IF('Dépenses sur frais réels'!D338="","",'Dépenses sur frais réels'!D338)</f>
        <v/>
      </c>
      <c r="E338" s="186" t="str">
        <f>IF('Dépenses sur frais réels'!E338="","",'Dépenses sur frais réels'!E338)</f>
        <v/>
      </c>
      <c r="F338" s="186" t="str">
        <f>IF('Dépenses sur frais réels'!F338="","",'Dépenses sur frais réels'!F338)</f>
        <v/>
      </c>
      <c r="G338" s="186" t="str">
        <f>IF('Dépenses sur frais réels'!G338="","",'Dépenses sur frais réels'!G338)</f>
        <v/>
      </c>
      <c r="H338" s="346" t="str">
        <f>IF('Dépenses sur frais réels'!H338="","",'Dépenses sur frais réels'!H338)</f>
        <v/>
      </c>
      <c r="I338" s="346" t="str">
        <f>IF('Dépenses sur frais réels'!I338="","",'Dépenses sur frais réels'!I338)</f>
        <v/>
      </c>
      <c r="J338" s="347" t="str">
        <f>IF('Dépenses sur frais réels'!J338="","",'Dépenses sur frais réels'!J338)</f>
        <v/>
      </c>
      <c r="K338" s="101"/>
      <c r="L338" s="283" t="str">
        <f t="shared" si="27"/>
        <v/>
      </c>
      <c r="M338" s="283" t="str">
        <f t="shared" si="28"/>
        <v/>
      </c>
      <c r="N338" s="101"/>
      <c r="O338" s="182"/>
      <c r="P338" s="355"/>
      <c r="Q338" s="138" t="str">
        <f t="shared" si="25"/>
        <v/>
      </c>
      <c r="R338" s="184" t="str">
        <f t="shared" si="29"/>
        <v/>
      </c>
      <c r="S338" s="414" t="str">
        <f>IF(AND(OR(K338="KO",N338&lt;&gt;""),OR(K338="",L338="",M338="")),Listes!$A$68,IF(AND(N338="",K338&lt;&gt;""),Listes!$A$69,IF(AND(J338&lt;N338,P338=""),Listes!$A$70,IF(AND(M338&lt;L338,P338=""),Listes!$A$71,IF(AND(N338&lt;J338,O338=""),Listes!$A$72,IF(AND(T338="",OR(K338&lt;&gt;"",L338&lt;&gt;"",M338&lt;&gt;"")),Listes!$A$73,""))))))</f>
        <v/>
      </c>
      <c r="T338" s="277"/>
      <c r="U338" s="317">
        <f t="shared" si="26"/>
        <v>0</v>
      </c>
    </row>
    <row r="339" spans="1:21" ht="20.100000000000001" customHeight="1" x14ac:dyDescent="0.25">
      <c r="A339" s="121">
        <v>333</v>
      </c>
      <c r="B339" s="186" t="str">
        <f>IF('Dépenses sur frais réels'!B339="","",'Dépenses sur frais réels'!B339)</f>
        <v/>
      </c>
      <c r="C339" s="186" t="str">
        <f>IF('Dépenses sur frais réels'!C339="","",'Dépenses sur frais réels'!C339)</f>
        <v/>
      </c>
      <c r="D339" s="186" t="str">
        <f>IF('Dépenses sur frais réels'!D339="","",'Dépenses sur frais réels'!D339)</f>
        <v/>
      </c>
      <c r="E339" s="186" t="str">
        <f>IF('Dépenses sur frais réels'!E339="","",'Dépenses sur frais réels'!E339)</f>
        <v/>
      </c>
      <c r="F339" s="186" t="str">
        <f>IF('Dépenses sur frais réels'!F339="","",'Dépenses sur frais réels'!F339)</f>
        <v/>
      </c>
      <c r="G339" s="186" t="str">
        <f>IF('Dépenses sur frais réels'!G339="","",'Dépenses sur frais réels'!G339)</f>
        <v/>
      </c>
      <c r="H339" s="346" t="str">
        <f>IF('Dépenses sur frais réels'!H339="","",'Dépenses sur frais réels'!H339)</f>
        <v/>
      </c>
      <c r="I339" s="346" t="str">
        <f>IF('Dépenses sur frais réels'!I339="","",'Dépenses sur frais réels'!I339)</f>
        <v/>
      </c>
      <c r="J339" s="347" t="str">
        <f>IF('Dépenses sur frais réels'!J339="","",'Dépenses sur frais réels'!J339)</f>
        <v/>
      </c>
      <c r="K339" s="101"/>
      <c r="L339" s="283" t="str">
        <f t="shared" si="27"/>
        <v/>
      </c>
      <c r="M339" s="283" t="str">
        <f t="shared" si="28"/>
        <v/>
      </c>
      <c r="N339" s="101"/>
      <c r="O339" s="182"/>
      <c r="P339" s="355"/>
      <c r="Q339" s="138" t="str">
        <f t="shared" si="25"/>
        <v/>
      </c>
      <c r="R339" s="184" t="str">
        <f t="shared" si="29"/>
        <v/>
      </c>
      <c r="S339" s="414" t="str">
        <f>IF(AND(OR(K339="KO",N339&lt;&gt;""),OR(K339="",L339="",M339="")),Listes!$A$68,IF(AND(N339="",K339&lt;&gt;""),Listes!$A$69,IF(AND(J339&lt;N339,P339=""),Listes!$A$70,IF(AND(M339&lt;L339,P339=""),Listes!$A$71,IF(AND(N339&lt;J339,O339=""),Listes!$A$72,IF(AND(T339="",OR(K339&lt;&gt;"",L339&lt;&gt;"",M339&lt;&gt;"")),Listes!$A$73,""))))))</f>
        <v/>
      </c>
      <c r="T339" s="277"/>
      <c r="U339" s="317">
        <f t="shared" si="26"/>
        <v>0</v>
      </c>
    </row>
    <row r="340" spans="1:21" ht="20.100000000000001" customHeight="1" x14ac:dyDescent="0.25">
      <c r="A340" s="121">
        <v>334</v>
      </c>
      <c r="B340" s="186" t="str">
        <f>IF('Dépenses sur frais réels'!B340="","",'Dépenses sur frais réels'!B340)</f>
        <v/>
      </c>
      <c r="C340" s="186" t="str">
        <f>IF('Dépenses sur frais réels'!C340="","",'Dépenses sur frais réels'!C340)</f>
        <v/>
      </c>
      <c r="D340" s="186" t="str">
        <f>IF('Dépenses sur frais réels'!D340="","",'Dépenses sur frais réels'!D340)</f>
        <v/>
      </c>
      <c r="E340" s="186" t="str">
        <f>IF('Dépenses sur frais réels'!E340="","",'Dépenses sur frais réels'!E340)</f>
        <v/>
      </c>
      <c r="F340" s="186" t="str">
        <f>IF('Dépenses sur frais réels'!F340="","",'Dépenses sur frais réels'!F340)</f>
        <v/>
      </c>
      <c r="G340" s="186" t="str">
        <f>IF('Dépenses sur frais réels'!G340="","",'Dépenses sur frais réels'!G340)</f>
        <v/>
      </c>
      <c r="H340" s="346" t="str">
        <f>IF('Dépenses sur frais réels'!H340="","",'Dépenses sur frais réels'!H340)</f>
        <v/>
      </c>
      <c r="I340" s="346" t="str">
        <f>IF('Dépenses sur frais réels'!I340="","",'Dépenses sur frais réels'!I340)</f>
        <v/>
      </c>
      <c r="J340" s="347" t="str">
        <f>IF('Dépenses sur frais réels'!J340="","",'Dépenses sur frais réels'!J340)</f>
        <v/>
      </c>
      <c r="K340" s="101"/>
      <c r="L340" s="283" t="str">
        <f t="shared" si="27"/>
        <v/>
      </c>
      <c r="M340" s="283" t="str">
        <f t="shared" si="28"/>
        <v/>
      </c>
      <c r="N340" s="101"/>
      <c r="O340" s="182"/>
      <c r="P340" s="355"/>
      <c r="Q340" s="138" t="str">
        <f t="shared" si="25"/>
        <v/>
      </c>
      <c r="R340" s="184" t="str">
        <f t="shared" si="29"/>
        <v/>
      </c>
      <c r="S340" s="414" t="str">
        <f>IF(AND(OR(K340="KO",N340&lt;&gt;""),OR(K340="",L340="",M340="")),Listes!$A$68,IF(AND(N340="",K340&lt;&gt;""),Listes!$A$69,IF(AND(J340&lt;N340,P340=""),Listes!$A$70,IF(AND(M340&lt;L340,P340=""),Listes!$A$71,IF(AND(N340&lt;J340,O340=""),Listes!$A$72,IF(AND(T340="",OR(K340&lt;&gt;"",L340&lt;&gt;"",M340&lt;&gt;"")),Listes!$A$73,""))))))</f>
        <v/>
      </c>
      <c r="T340" s="277"/>
      <c r="U340" s="317">
        <f t="shared" si="26"/>
        <v>0</v>
      </c>
    </row>
    <row r="341" spans="1:21" ht="20.100000000000001" customHeight="1" x14ac:dyDescent="0.25">
      <c r="A341" s="121">
        <v>335</v>
      </c>
      <c r="B341" s="186" t="str">
        <f>IF('Dépenses sur frais réels'!B341="","",'Dépenses sur frais réels'!B341)</f>
        <v/>
      </c>
      <c r="C341" s="186" t="str">
        <f>IF('Dépenses sur frais réels'!C341="","",'Dépenses sur frais réels'!C341)</f>
        <v/>
      </c>
      <c r="D341" s="186" t="str">
        <f>IF('Dépenses sur frais réels'!D341="","",'Dépenses sur frais réels'!D341)</f>
        <v/>
      </c>
      <c r="E341" s="186" t="str">
        <f>IF('Dépenses sur frais réels'!E341="","",'Dépenses sur frais réels'!E341)</f>
        <v/>
      </c>
      <c r="F341" s="186" t="str">
        <f>IF('Dépenses sur frais réels'!F341="","",'Dépenses sur frais réels'!F341)</f>
        <v/>
      </c>
      <c r="G341" s="186" t="str">
        <f>IF('Dépenses sur frais réels'!G341="","",'Dépenses sur frais réels'!G341)</f>
        <v/>
      </c>
      <c r="H341" s="346" t="str">
        <f>IF('Dépenses sur frais réels'!H341="","",'Dépenses sur frais réels'!H341)</f>
        <v/>
      </c>
      <c r="I341" s="346" t="str">
        <f>IF('Dépenses sur frais réels'!I341="","",'Dépenses sur frais réels'!I341)</f>
        <v/>
      </c>
      <c r="J341" s="347" t="str">
        <f>IF('Dépenses sur frais réels'!J341="","",'Dépenses sur frais réels'!J341)</f>
        <v/>
      </c>
      <c r="K341" s="101"/>
      <c r="L341" s="283" t="str">
        <f t="shared" si="27"/>
        <v/>
      </c>
      <c r="M341" s="283" t="str">
        <f t="shared" si="28"/>
        <v/>
      </c>
      <c r="N341" s="101"/>
      <c r="O341" s="182"/>
      <c r="P341" s="355"/>
      <c r="Q341" s="138" t="str">
        <f t="shared" si="25"/>
        <v/>
      </c>
      <c r="R341" s="184" t="str">
        <f t="shared" si="29"/>
        <v/>
      </c>
      <c r="S341" s="414" t="str">
        <f>IF(AND(OR(K341="KO",N341&lt;&gt;""),OR(K341="",L341="",M341="")),Listes!$A$68,IF(AND(N341="",K341&lt;&gt;""),Listes!$A$69,IF(AND(J341&lt;N341,P341=""),Listes!$A$70,IF(AND(M341&lt;L341,P341=""),Listes!$A$71,IF(AND(N341&lt;J341,O341=""),Listes!$A$72,IF(AND(T341="",OR(K341&lt;&gt;"",L341&lt;&gt;"",M341&lt;&gt;"")),Listes!$A$73,""))))))</f>
        <v/>
      </c>
      <c r="T341" s="277"/>
      <c r="U341" s="317">
        <f t="shared" si="26"/>
        <v>0</v>
      </c>
    </row>
    <row r="342" spans="1:21" ht="20.100000000000001" customHeight="1" x14ac:dyDescent="0.25">
      <c r="A342" s="121">
        <v>336</v>
      </c>
      <c r="B342" s="186" t="str">
        <f>IF('Dépenses sur frais réels'!B342="","",'Dépenses sur frais réels'!B342)</f>
        <v/>
      </c>
      <c r="C342" s="186" t="str">
        <f>IF('Dépenses sur frais réels'!C342="","",'Dépenses sur frais réels'!C342)</f>
        <v/>
      </c>
      <c r="D342" s="186" t="str">
        <f>IF('Dépenses sur frais réels'!D342="","",'Dépenses sur frais réels'!D342)</f>
        <v/>
      </c>
      <c r="E342" s="186" t="str">
        <f>IF('Dépenses sur frais réels'!E342="","",'Dépenses sur frais réels'!E342)</f>
        <v/>
      </c>
      <c r="F342" s="186" t="str">
        <f>IF('Dépenses sur frais réels'!F342="","",'Dépenses sur frais réels'!F342)</f>
        <v/>
      </c>
      <c r="G342" s="186" t="str">
        <f>IF('Dépenses sur frais réels'!G342="","",'Dépenses sur frais réels'!G342)</f>
        <v/>
      </c>
      <c r="H342" s="346" t="str">
        <f>IF('Dépenses sur frais réels'!H342="","",'Dépenses sur frais réels'!H342)</f>
        <v/>
      </c>
      <c r="I342" s="346" t="str">
        <f>IF('Dépenses sur frais réels'!I342="","",'Dépenses sur frais réels'!I342)</f>
        <v/>
      </c>
      <c r="J342" s="347" t="str">
        <f>IF('Dépenses sur frais réels'!J342="","",'Dépenses sur frais réels'!J342)</f>
        <v/>
      </c>
      <c r="K342" s="101"/>
      <c r="L342" s="283" t="str">
        <f t="shared" si="27"/>
        <v/>
      </c>
      <c r="M342" s="283" t="str">
        <f t="shared" si="28"/>
        <v/>
      </c>
      <c r="N342" s="101"/>
      <c r="O342" s="182"/>
      <c r="P342" s="355"/>
      <c r="Q342" s="138" t="str">
        <f t="shared" si="25"/>
        <v/>
      </c>
      <c r="R342" s="184" t="str">
        <f t="shared" si="29"/>
        <v/>
      </c>
      <c r="S342" s="414" t="str">
        <f>IF(AND(OR(K342="KO",N342&lt;&gt;""),OR(K342="",L342="",M342="")),Listes!$A$68,IF(AND(N342="",K342&lt;&gt;""),Listes!$A$69,IF(AND(J342&lt;N342,P342=""),Listes!$A$70,IF(AND(M342&lt;L342,P342=""),Listes!$A$71,IF(AND(N342&lt;J342,O342=""),Listes!$A$72,IF(AND(T342="",OR(K342&lt;&gt;"",L342&lt;&gt;"",M342&lt;&gt;"")),Listes!$A$73,""))))))</f>
        <v/>
      </c>
      <c r="T342" s="277"/>
      <c r="U342" s="317">
        <f t="shared" si="26"/>
        <v>0</v>
      </c>
    </row>
    <row r="343" spans="1:21" ht="20.100000000000001" customHeight="1" x14ac:dyDescent="0.25">
      <c r="A343" s="121">
        <v>337</v>
      </c>
      <c r="B343" s="186" t="str">
        <f>IF('Dépenses sur frais réels'!B343="","",'Dépenses sur frais réels'!B343)</f>
        <v/>
      </c>
      <c r="C343" s="186" t="str">
        <f>IF('Dépenses sur frais réels'!C343="","",'Dépenses sur frais réels'!C343)</f>
        <v/>
      </c>
      <c r="D343" s="186" t="str">
        <f>IF('Dépenses sur frais réels'!D343="","",'Dépenses sur frais réels'!D343)</f>
        <v/>
      </c>
      <c r="E343" s="186" t="str">
        <f>IF('Dépenses sur frais réels'!E343="","",'Dépenses sur frais réels'!E343)</f>
        <v/>
      </c>
      <c r="F343" s="186" t="str">
        <f>IF('Dépenses sur frais réels'!F343="","",'Dépenses sur frais réels'!F343)</f>
        <v/>
      </c>
      <c r="G343" s="186" t="str">
        <f>IF('Dépenses sur frais réels'!G343="","",'Dépenses sur frais réels'!G343)</f>
        <v/>
      </c>
      <c r="H343" s="346" t="str">
        <f>IF('Dépenses sur frais réels'!H343="","",'Dépenses sur frais réels'!H343)</f>
        <v/>
      </c>
      <c r="I343" s="346" t="str">
        <f>IF('Dépenses sur frais réels'!I343="","",'Dépenses sur frais réels'!I343)</f>
        <v/>
      </c>
      <c r="J343" s="347" t="str">
        <f>IF('Dépenses sur frais réels'!J343="","",'Dépenses sur frais réels'!J343)</f>
        <v/>
      </c>
      <c r="K343" s="101"/>
      <c r="L343" s="283" t="str">
        <f t="shared" si="27"/>
        <v/>
      </c>
      <c r="M343" s="283" t="str">
        <f t="shared" si="28"/>
        <v/>
      </c>
      <c r="N343" s="101"/>
      <c r="O343" s="182"/>
      <c r="P343" s="355"/>
      <c r="Q343" s="138" t="str">
        <f t="shared" si="25"/>
        <v/>
      </c>
      <c r="R343" s="184" t="str">
        <f t="shared" si="29"/>
        <v/>
      </c>
      <c r="S343" s="414" t="str">
        <f>IF(AND(OR(K343="KO",N343&lt;&gt;""),OR(K343="",L343="",M343="")),Listes!$A$68,IF(AND(N343="",K343&lt;&gt;""),Listes!$A$69,IF(AND(J343&lt;N343,P343=""),Listes!$A$70,IF(AND(M343&lt;L343,P343=""),Listes!$A$71,IF(AND(N343&lt;J343,O343=""),Listes!$A$72,IF(AND(T343="",OR(K343&lt;&gt;"",L343&lt;&gt;"",M343&lt;&gt;"")),Listes!$A$73,""))))))</f>
        <v/>
      </c>
      <c r="T343" s="277"/>
      <c r="U343" s="317">
        <f t="shared" si="26"/>
        <v>0</v>
      </c>
    </row>
    <row r="344" spans="1:21" ht="20.100000000000001" customHeight="1" x14ac:dyDescent="0.25">
      <c r="A344" s="121">
        <v>338</v>
      </c>
      <c r="B344" s="186" t="str">
        <f>IF('Dépenses sur frais réels'!B344="","",'Dépenses sur frais réels'!B344)</f>
        <v/>
      </c>
      <c r="C344" s="186" t="str">
        <f>IF('Dépenses sur frais réels'!C344="","",'Dépenses sur frais réels'!C344)</f>
        <v/>
      </c>
      <c r="D344" s="186" t="str">
        <f>IF('Dépenses sur frais réels'!D344="","",'Dépenses sur frais réels'!D344)</f>
        <v/>
      </c>
      <c r="E344" s="186" t="str">
        <f>IF('Dépenses sur frais réels'!E344="","",'Dépenses sur frais réels'!E344)</f>
        <v/>
      </c>
      <c r="F344" s="186" t="str">
        <f>IF('Dépenses sur frais réels'!F344="","",'Dépenses sur frais réels'!F344)</f>
        <v/>
      </c>
      <c r="G344" s="186" t="str">
        <f>IF('Dépenses sur frais réels'!G344="","",'Dépenses sur frais réels'!G344)</f>
        <v/>
      </c>
      <c r="H344" s="346" t="str">
        <f>IF('Dépenses sur frais réels'!H344="","",'Dépenses sur frais réels'!H344)</f>
        <v/>
      </c>
      <c r="I344" s="346" t="str">
        <f>IF('Dépenses sur frais réels'!I344="","",'Dépenses sur frais réels'!I344)</f>
        <v/>
      </c>
      <c r="J344" s="347" t="str">
        <f>IF('Dépenses sur frais réels'!J344="","",'Dépenses sur frais réels'!J344)</f>
        <v/>
      </c>
      <c r="K344" s="101"/>
      <c r="L344" s="283" t="str">
        <f t="shared" si="27"/>
        <v/>
      </c>
      <c r="M344" s="283" t="str">
        <f t="shared" si="28"/>
        <v/>
      </c>
      <c r="N344" s="101"/>
      <c r="O344" s="182"/>
      <c r="P344" s="355"/>
      <c r="Q344" s="138" t="str">
        <f t="shared" si="25"/>
        <v/>
      </c>
      <c r="R344" s="184" t="str">
        <f t="shared" si="29"/>
        <v/>
      </c>
      <c r="S344" s="414" t="str">
        <f>IF(AND(OR(K344="KO",N344&lt;&gt;""),OR(K344="",L344="",M344="")),Listes!$A$68,IF(AND(N344="",K344&lt;&gt;""),Listes!$A$69,IF(AND(J344&lt;N344,P344=""),Listes!$A$70,IF(AND(M344&lt;L344,P344=""),Listes!$A$71,IF(AND(N344&lt;J344,O344=""),Listes!$A$72,IF(AND(T344="",OR(K344&lt;&gt;"",L344&lt;&gt;"",M344&lt;&gt;"")),Listes!$A$73,""))))))</f>
        <v/>
      </c>
      <c r="T344" s="277"/>
      <c r="U344" s="317">
        <f t="shared" si="26"/>
        <v>0</v>
      </c>
    </row>
    <row r="345" spans="1:21" ht="20.100000000000001" customHeight="1" x14ac:dyDescent="0.25">
      <c r="A345" s="121">
        <v>339</v>
      </c>
      <c r="B345" s="186" t="str">
        <f>IF('Dépenses sur frais réels'!B345="","",'Dépenses sur frais réels'!B345)</f>
        <v/>
      </c>
      <c r="C345" s="186" t="str">
        <f>IF('Dépenses sur frais réels'!C345="","",'Dépenses sur frais réels'!C345)</f>
        <v/>
      </c>
      <c r="D345" s="186" t="str">
        <f>IF('Dépenses sur frais réels'!D345="","",'Dépenses sur frais réels'!D345)</f>
        <v/>
      </c>
      <c r="E345" s="186" t="str">
        <f>IF('Dépenses sur frais réels'!E345="","",'Dépenses sur frais réels'!E345)</f>
        <v/>
      </c>
      <c r="F345" s="186" t="str">
        <f>IF('Dépenses sur frais réels'!F345="","",'Dépenses sur frais réels'!F345)</f>
        <v/>
      </c>
      <c r="G345" s="186" t="str">
        <f>IF('Dépenses sur frais réels'!G345="","",'Dépenses sur frais réels'!G345)</f>
        <v/>
      </c>
      <c r="H345" s="346" t="str">
        <f>IF('Dépenses sur frais réels'!H345="","",'Dépenses sur frais réels'!H345)</f>
        <v/>
      </c>
      <c r="I345" s="346" t="str">
        <f>IF('Dépenses sur frais réels'!I345="","",'Dépenses sur frais réels'!I345)</f>
        <v/>
      </c>
      <c r="J345" s="347" t="str">
        <f>IF('Dépenses sur frais réels'!J345="","",'Dépenses sur frais réels'!J345)</f>
        <v/>
      </c>
      <c r="K345" s="101"/>
      <c r="L345" s="283" t="str">
        <f t="shared" si="27"/>
        <v/>
      </c>
      <c r="M345" s="283" t="str">
        <f t="shared" si="28"/>
        <v/>
      </c>
      <c r="N345" s="101"/>
      <c r="O345" s="182"/>
      <c r="P345" s="355"/>
      <c r="Q345" s="138" t="str">
        <f t="shared" si="25"/>
        <v/>
      </c>
      <c r="R345" s="184" t="str">
        <f t="shared" si="29"/>
        <v/>
      </c>
      <c r="S345" s="414" t="str">
        <f>IF(AND(OR(K345="KO",N345&lt;&gt;""),OR(K345="",L345="",M345="")),Listes!$A$68,IF(AND(N345="",K345&lt;&gt;""),Listes!$A$69,IF(AND(J345&lt;N345,P345=""),Listes!$A$70,IF(AND(M345&lt;L345,P345=""),Listes!$A$71,IF(AND(N345&lt;J345,O345=""),Listes!$A$72,IF(AND(T345="",OR(K345&lt;&gt;"",L345&lt;&gt;"",M345&lt;&gt;"")),Listes!$A$73,""))))))</f>
        <v/>
      </c>
      <c r="T345" s="277"/>
      <c r="U345" s="317">
        <f t="shared" si="26"/>
        <v>0</v>
      </c>
    </row>
    <row r="346" spans="1:21" ht="20.100000000000001" customHeight="1" x14ac:dyDescent="0.25">
      <c r="A346" s="121">
        <v>340</v>
      </c>
      <c r="B346" s="186" t="str">
        <f>IF('Dépenses sur frais réels'!B346="","",'Dépenses sur frais réels'!B346)</f>
        <v/>
      </c>
      <c r="C346" s="186" t="str">
        <f>IF('Dépenses sur frais réels'!C346="","",'Dépenses sur frais réels'!C346)</f>
        <v/>
      </c>
      <c r="D346" s="186" t="str">
        <f>IF('Dépenses sur frais réels'!D346="","",'Dépenses sur frais réels'!D346)</f>
        <v/>
      </c>
      <c r="E346" s="186" t="str">
        <f>IF('Dépenses sur frais réels'!E346="","",'Dépenses sur frais réels'!E346)</f>
        <v/>
      </c>
      <c r="F346" s="186" t="str">
        <f>IF('Dépenses sur frais réels'!F346="","",'Dépenses sur frais réels'!F346)</f>
        <v/>
      </c>
      <c r="G346" s="186" t="str">
        <f>IF('Dépenses sur frais réels'!G346="","",'Dépenses sur frais réels'!G346)</f>
        <v/>
      </c>
      <c r="H346" s="346" t="str">
        <f>IF('Dépenses sur frais réels'!H346="","",'Dépenses sur frais réels'!H346)</f>
        <v/>
      </c>
      <c r="I346" s="346" t="str">
        <f>IF('Dépenses sur frais réels'!I346="","",'Dépenses sur frais réels'!I346)</f>
        <v/>
      </c>
      <c r="J346" s="347" t="str">
        <f>IF('Dépenses sur frais réels'!J346="","",'Dépenses sur frais réels'!J346)</f>
        <v/>
      </c>
      <c r="K346" s="101"/>
      <c r="L346" s="283" t="str">
        <f t="shared" si="27"/>
        <v/>
      </c>
      <c r="M346" s="283" t="str">
        <f t="shared" si="28"/>
        <v/>
      </c>
      <c r="N346" s="101"/>
      <c r="O346" s="182"/>
      <c r="P346" s="355"/>
      <c r="Q346" s="138" t="str">
        <f t="shared" si="25"/>
        <v/>
      </c>
      <c r="R346" s="184" t="str">
        <f t="shared" si="29"/>
        <v/>
      </c>
      <c r="S346" s="414" t="str">
        <f>IF(AND(OR(K346="KO",N346&lt;&gt;""),OR(K346="",L346="",M346="")),Listes!$A$68,IF(AND(N346="",K346&lt;&gt;""),Listes!$A$69,IF(AND(J346&lt;N346,P346=""),Listes!$A$70,IF(AND(M346&lt;L346,P346=""),Listes!$A$71,IF(AND(N346&lt;J346,O346=""),Listes!$A$72,IF(AND(T346="",OR(K346&lt;&gt;"",L346&lt;&gt;"",M346&lt;&gt;"")),Listes!$A$73,""))))))</f>
        <v/>
      </c>
      <c r="T346" s="277"/>
      <c r="U346" s="317">
        <f t="shared" si="26"/>
        <v>0</v>
      </c>
    </row>
    <row r="347" spans="1:21" ht="20.100000000000001" customHeight="1" x14ac:dyDescent="0.25">
      <c r="A347" s="121">
        <v>341</v>
      </c>
      <c r="B347" s="186" t="str">
        <f>IF('Dépenses sur frais réels'!B347="","",'Dépenses sur frais réels'!B347)</f>
        <v/>
      </c>
      <c r="C347" s="186" t="str">
        <f>IF('Dépenses sur frais réels'!C347="","",'Dépenses sur frais réels'!C347)</f>
        <v/>
      </c>
      <c r="D347" s="186" t="str">
        <f>IF('Dépenses sur frais réels'!D347="","",'Dépenses sur frais réels'!D347)</f>
        <v/>
      </c>
      <c r="E347" s="186" t="str">
        <f>IF('Dépenses sur frais réels'!E347="","",'Dépenses sur frais réels'!E347)</f>
        <v/>
      </c>
      <c r="F347" s="186" t="str">
        <f>IF('Dépenses sur frais réels'!F347="","",'Dépenses sur frais réels'!F347)</f>
        <v/>
      </c>
      <c r="G347" s="186" t="str">
        <f>IF('Dépenses sur frais réels'!G347="","",'Dépenses sur frais réels'!G347)</f>
        <v/>
      </c>
      <c r="H347" s="346" t="str">
        <f>IF('Dépenses sur frais réels'!H347="","",'Dépenses sur frais réels'!H347)</f>
        <v/>
      </c>
      <c r="I347" s="346" t="str">
        <f>IF('Dépenses sur frais réels'!I347="","",'Dépenses sur frais réels'!I347)</f>
        <v/>
      </c>
      <c r="J347" s="347" t="str">
        <f>IF('Dépenses sur frais réels'!J347="","",'Dépenses sur frais réels'!J347)</f>
        <v/>
      </c>
      <c r="K347" s="101"/>
      <c r="L347" s="283" t="str">
        <f t="shared" si="27"/>
        <v/>
      </c>
      <c r="M347" s="283" t="str">
        <f t="shared" si="28"/>
        <v/>
      </c>
      <c r="N347" s="101"/>
      <c r="O347" s="182"/>
      <c r="P347" s="355"/>
      <c r="Q347" s="138" t="str">
        <f t="shared" si="25"/>
        <v/>
      </c>
      <c r="R347" s="184" t="str">
        <f t="shared" si="29"/>
        <v/>
      </c>
      <c r="S347" s="414" t="str">
        <f>IF(AND(OR(K347="KO",N347&lt;&gt;""),OR(K347="",L347="",M347="")),Listes!$A$68,IF(AND(N347="",K347&lt;&gt;""),Listes!$A$69,IF(AND(J347&lt;N347,P347=""),Listes!$A$70,IF(AND(M347&lt;L347,P347=""),Listes!$A$71,IF(AND(N347&lt;J347,O347=""),Listes!$A$72,IF(AND(T347="",OR(K347&lt;&gt;"",L347&lt;&gt;"",M347&lt;&gt;"")),Listes!$A$73,""))))))</f>
        <v/>
      </c>
      <c r="T347" s="277"/>
      <c r="U347" s="317">
        <f t="shared" si="26"/>
        <v>0</v>
      </c>
    </row>
    <row r="348" spans="1:21" ht="20.100000000000001" customHeight="1" x14ac:dyDescent="0.25">
      <c r="A348" s="121">
        <v>342</v>
      </c>
      <c r="B348" s="186" t="str">
        <f>IF('Dépenses sur frais réels'!B348="","",'Dépenses sur frais réels'!B348)</f>
        <v/>
      </c>
      <c r="C348" s="186" t="str">
        <f>IF('Dépenses sur frais réels'!C348="","",'Dépenses sur frais réels'!C348)</f>
        <v/>
      </c>
      <c r="D348" s="186" t="str">
        <f>IF('Dépenses sur frais réels'!D348="","",'Dépenses sur frais réels'!D348)</f>
        <v/>
      </c>
      <c r="E348" s="186" t="str">
        <f>IF('Dépenses sur frais réels'!E348="","",'Dépenses sur frais réels'!E348)</f>
        <v/>
      </c>
      <c r="F348" s="186" t="str">
        <f>IF('Dépenses sur frais réels'!F348="","",'Dépenses sur frais réels'!F348)</f>
        <v/>
      </c>
      <c r="G348" s="186" t="str">
        <f>IF('Dépenses sur frais réels'!G348="","",'Dépenses sur frais réels'!G348)</f>
        <v/>
      </c>
      <c r="H348" s="346" t="str">
        <f>IF('Dépenses sur frais réels'!H348="","",'Dépenses sur frais réels'!H348)</f>
        <v/>
      </c>
      <c r="I348" s="346" t="str">
        <f>IF('Dépenses sur frais réels'!I348="","",'Dépenses sur frais réels'!I348)</f>
        <v/>
      </c>
      <c r="J348" s="347" t="str">
        <f>IF('Dépenses sur frais réels'!J348="","",'Dépenses sur frais réels'!J348)</f>
        <v/>
      </c>
      <c r="K348" s="101"/>
      <c r="L348" s="283" t="str">
        <f t="shared" si="27"/>
        <v/>
      </c>
      <c r="M348" s="283" t="str">
        <f t="shared" si="28"/>
        <v/>
      </c>
      <c r="N348" s="101"/>
      <c r="O348" s="182"/>
      <c r="P348" s="355"/>
      <c r="Q348" s="138" t="str">
        <f t="shared" si="25"/>
        <v/>
      </c>
      <c r="R348" s="184" t="str">
        <f t="shared" si="29"/>
        <v/>
      </c>
      <c r="S348" s="414" t="str">
        <f>IF(AND(OR(K348="KO",N348&lt;&gt;""),OR(K348="",L348="",M348="")),Listes!$A$68,IF(AND(N348="",K348&lt;&gt;""),Listes!$A$69,IF(AND(J348&lt;N348,P348=""),Listes!$A$70,IF(AND(M348&lt;L348,P348=""),Listes!$A$71,IF(AND(N348&lt;J348,O348=""),Listes!$A$72,IF(AND(T348="",OR(K348&lt;&gt;"",L348&lt;&gt;"",M348&lt;&gt;"")),Listes!$A$73,""))))))</f>
        <v/>
      </c>
      <c r="T348" s="277"/>
      <c r="U348" s="317">
        <f t="shared" si="26"/>
        <v>0</v>
      </c>
    </row>
    <row r="349" spans="1:21" ht="20.100000000000001" customHeight="1" x14ac:dyDescent="0.25">
      <c r="A349" s="121">
        <v>343</v>
      </c>
      <c r="B349" s="186" t="str">
        <f>IF('Dépenses sur frais réels'!B349="","",'Dépenses sur frais réels'!B349)</f>
        <v/>
      </c>
      <c r="C349" s="186" t="str">
        <f>IF('Dépenses sur frais réels'!C349="","",'Dépenses sur frais réels'!C349)</f>
        <v/>
      </c>
      <c r="D349" s="186" t="str">
        <f>IF('Dépenses sur frais réels'!D349="","",'Dépenses sur frais réels'!D349)</f>
        <v/>
      </c>
      <c r="E349" s="186" t="str">
        <f>IF('Dépenses sur frais réels'!E349="","",'Dépenses sur frais réels'!E349)</f>
        <v/>
      </c>
      <c r="F349" s="186" t="str">
        <f>IF('Dépenses sur frais réels'!F349="","",'Dépenses sur frais réels'!F349)</f>
        <v/>
      </c>
      <c r="G349" s="186" t="str">
        <f>IF('Dépenses sur frais réels'!G349="","",'Dépenses sur frais réels'!G349)</f>
        <v/>
      </c>
      <c r="H349" s="346" t="str">
        <f>IF('Dépenses sur frais réels'!H349="","",'Dépenses sur frais réels'!H349)</f>
        <v/>
      </c>
      <c r="I349" s="346" t="str">
        <f>IF('Dépenses sur frais réels'!I349="","",'Dépenses sur frais réels'!I349)</f>
        <v/>
      </c>
      <c r="J349" s="347" t="str">
        <f>IF('Dépenses sur frais réels'!J349="","",'Dépenses sur frais réels'!J349)</f>
        <v/>
      </c>
      <c r="K349" s="101"/>
      <c r="L349" s="283" t="str">
        <f t="shared" si="27"/>
        <v/>
      </c>
      <c r="M349" s="283" t="str">
        <f t="shared" si="28"/>
        <v/>
      </c>
      <c r="N349" s="101"/>
      <c r="O349" s="182"/>
      <c r="P349" s="355"/>
      <c r="Q349" s="138" t="str">
        <f t="shared" si="25"/>
        <v/>
      </c>
      <c r="R349" s="184" t="str">
        <f t="shared" si="29"/>
        <v/>
      </c>
      <c r="S349" s="414" t="str">
        <f>IF(AND(OR(K349="KO",N349&lt;&gt;""),OR(K349="",L349="",M349="")),Listes!$A$68,IF(AND(N349="",K349&lt;&gt;""),Listes!$A$69,IF(AND(J349&lt;N349,P349=""),Listes!$A$70,IF(AND(M349&lt;L349,P349=""),Listes!$A$71,IF(AND(N349&lt;J349,O349=""),Listes!$A$72,IF(AND(T349="",OR(K349&lt;&gt;"",L349&lt;&gt;"",M349&lt;&gt;"")),Listes!$A$73,""))))))</f>
        <v/>
      </c>
      <c r="T349" s="277"/>
      <c r="U349" s="317">
        <f t="shared" si="26"/>
        <v>0</v>
      </c>
    </row>
    <row r="350" spans="1:21" ht="20.100000000000001" customHeight="1" x14ac:dyDescent="0.25">
      <c r="A350" s="121">
        <v>344</v>
      </c>
      <c r="B350" s="186" t="str">
        <f>IF('Dépenses sur frais réels'!B350="","",'Dépenses sur frais réels'!B350)</f>
        <v/>
      </c>
      <c r="C350" s="186" t="str">
        <f>IF('Dépenses sur frais réels'!C350="","",'Dépenses sur frais réels'!C350)</f>
        <v/>
      </c>
      <c r="D350" s="186" t="str">
        <f>IF('Dépenses sur frais réels'!D350="","",'Dépenses sur frais réels'!D350)</f>
        <v/>
      </c>
      <c r="E350" s="186" t="str">
        <f>IF('Dépenses sur frais réels'!E350="","",'Dépenses sur frais réels'!E350)</f>
        <v/>
      </c>
      <c r="F350" s="186" t="str">
        <f>IF('Dépenses sur frais réels'!F350="","",'Dépenses sur frais réels'!F350)</f>
        <v/>
      </c>
      <c r="G350" s="186" t="str">
        <f>IF('Dépenses sur frais réels'!G350="","",'Dépenses sur frais réels'!G350)</f>
        <v/>
      </c>
      <c r="H350" s="346" t="str">
        <f>IF('Dépenses sur frais réels'!H350="","",'Dépenses sur frais réels'!H350)</f>
        <v/>
      </c>
      <c r="I350" s="346" t="str">
        <f>IF('Dépenses sur frais réels'!I350="","",'Dépenses sur frais réels'!I350)</f>
        <v/>
      </c>
      <c r="J350" s="347" t="str">
        <f>IF('Dépenses sur frais réels'!J350="","",'Dépenses sur frais réels'!J350)</f>
        <v/>
      </c>
      <c r="K350" s="101"/>
      <c r="L350" s="283" t="str">
        <f t="shared" si="27"/>
        <v/>
      </c>
      <c r="M350" s="283" t="str">
        <f t="shared" si="28"/>
        <v/>
      </c>
      <c r="N350" s="101"/>
      <c r="O350" s="182"/>
      <c r="P350" s="355"/>
      <c r="Q350" s="138" t="str">
        <f t="shared" si="25"/>
        <v/>
      </c>
      <c r="R350" s="184" t="str">
        <f t="shared" si="29"/>
        <v/>
      </c>
      <c r="S350" s="414" t="str">
        <f>IF(AND(OR(K350="KO",N350&lt;&gt;""),OR(K350="",L350="",M350="")),Listes!$A$68,IF(AND(N350="",K350&lt;&gt;""),Listes!$A$69,IF(AND(J350&lt;N350,P350=""),Listes!$A$70,IF(AND(M350&lt;L350,P350=""),Listes!$A$71,IF(AND(N350&lt;J350,O350=""),Listes!$A$72,IF(AND(T350="",OR(K350&lt;&gt;"",L350&lt;&gt;"",M350&lt;&gt;"")),Listes!$A$73,""))))))</f>
        <v/>
      </c>
      <c r="T350" s="277"/>
      <c r="U350" s="317">
        <f t="shared" si="26"/>
        <v>0</v>
      </c>
    </row>
    <row r="351" spans="1:21" ht="20.100000000000001" customHeight="1" x14ac:dyDescent="0.25">
      <c r="A351" s="121">
        <v>345</v>
      </c>
      <c r="B351" s="186" t="str">
        <f>IF('Dépenses sur frais réels'!B351="","",'Dépenses sur frais réels'!B351)</f>
        <v/>
      </c>
      <c r="C351" s="186" t="str">
        <f>IF('Dépenses sur frais réels'!C351="","",'Dépenses sur frais réels'!C351)</f>
        <v/>
      </c>
      <c r="D351" s="186" t="str">
        <f>IF('Dépenses sur frais réels'!D351="","",'Dépenses sur frais réels'!D351)</f>
        <v/>
      </c>
      <c r="E351" s="186" t="str">
        <f>IF('Dépenses sur frais réels'!E351="","",'Dépenses sur frais réels'!E351)</f>
        <v/>
      </c>
      <c r="F351" s="186" t="str">
        <f>IF('Dépenses sur frais réels'!F351="","",'Dépenses sur frais réels'!F351)</f>
        <v/>
      </c>
      <c r="G351" s="186" t="str">
        <f>IF('Dépenses sur frais réels'!G351="","",'Dépenses sur frais réels'!G351)</f>
        <v/>
      </c>
      <c r="H351" s="346" t="str">
        <f>IF('Dépenses sur frais réels'!H351="","",'Dépenses sur frais réels'!H351)</f>
        <v/>
      </c>
      <c r="I351" s="346" t="str">
        <f>IF('Dépenses sur frais réels'!I351="","",'Dépenses sur frais réels'!I351)</f>
        <v/>
      </c>
      <c r="J351" s="347" t="str">
        <f>IF('Dépenses sur frais réels'!J351="","",'Dépenses sur frais réels'!J351)</f>
        <v/>
      </c>
      <c r="K351" s="101"/>
      <c r="L351" s="283" t="str">
        <f t="shared" si="27"/>
        <v/>
      </c>
      <c r="M351" s="283" t="str">
        <f t="shared" si="28"/>
        <v/>
      </c>
      <c r="N351" s="101"/>
      <c r="O351" s="182"/>
      <c r="P351" s="355"/>
      <c r="Q351" s="138" t="str">
        <f t="shared" si="25"/>
        <v/>
      </c>
      <c r="R351" s="184" t="str">
        <f t="shared" si="29"/>
        <v/>
      </c>
      <c r="S351" s="414" t="str">
        <f>IF(AND(OR(K351="KO",N351&lt;&gt;""),OR(K351="",L351="",M351="")),Listes!$A$68,IF(AND(N351="",K351&lt;&gt;""),Listes!$A$69,IF(AND(J351&lt;N351,P351=""),Listes!$A$70,IF(AND(M351&lt;L351,P351=""),Listes!$A$71,IF(AND(N351&lt;J351,O351=""),Listes!$A$72,IF(AND(T351="",OR(K351&lt;&gt;"",L351&lt;&gt;"",M351&lt;&gt;"")),Listes!$A$73,""))))))</f>
        <v/>
      </c>
      <c r="T351" s="277"/>
      <c r="U351" s="317">
        <f t="shared" si="26"/>
        <v>0</v>
      </c>
    </row>
    <row r="352" spans="1:21" ht="20.100000000000001" customHeight="1" x14ac:dyDescent="0.25">
      <c r="A352" s="121">
        <v>346</v>
      </c>
      <c r="B352" s="186" t="str">
        <f>IF('Dépenses sur frais réels'!B352="","",'Dépenses sur frais réels'!B352)</f>
        <v/>
      </c>
      <c r="C352" s="186" t="str">
        <f>IF('Dépenses sur frais réels'!C352="","",'Dépenses sur frais réels'!C352)</f>
        <v/>
      </c>
      <c r="D352" s="186" t="str">
        <f>IF('Dépenses sur frais réels'!D352="","",'Dépenses sur frais réels'!D352)</f>
        <v/>
      </c>
      <c r="E352" s="186" t="str">
        <f>IF('Dépenses sur frais réels'!E352="","",'Dépenses sur frais réels'!E352)</f>
        <v/>
      </c>
      <c r="F352" s="186" t="str">
        <f>IF('Dépenses sur frais réels'!F352="","",'Dépenses sur frais réels'!F352)</f>
        <v/>
      </c>
      <c r="G352" s="186" t="str">
        <f>IF('Dépenses sur frais réels'!G352="","",'Dépenses sur frais réels'!G352)</f>
        <v/>
      </c>
      <c r="H352" s="346" t="str">
        <f>IF('Dépenses sur frais réels'!H352="","",'Dépenses sur frais réels'!H352)</f>
        <v/>
      </c>
      <c r="I352" s="346" t="str">
        <f>IF('Dépenses sur frais réels'!I352="","",'Dépenses sur frais réels'!I352)</f>
        <v/>
      </c>
      <c r="J352" s="347" t="str">
        <f>IF('Dépenses sur frais réels'!J352="","",'Dépenses sur frais réels'!J352)</f>
        <v/>
      </c>
      <c r="K352" s="101"/>
      <c r="L352" s="283" t="str">
        <f t="shared" si="27"/>
        <v/>
      </c>
      <c r="M352" s="283" t="str">
        <f t="shared" si="28"/>
        <v/>
      </c>
      <c r="N352" s="101"/>
      <c r="O352" s="182"/>
      <c r="P352" s="355"/>
      <c r="Q352" s="138" t="str">
        <f t="shared" si="25"/>
        <v/>
      </c>
      <c r="R352" s="184" t="str">
        <f t="shared" si="29"/>
        <v/>
      </c>
      <c r="S352" s="414" t="str">
        <f>IF(AND(OR(K352="KO",N352&lt;&gt;""),OR(K352="",L352="",M352="")),Listes!$A$68,IF(AND(N352="",K352&lt;&gt;""),Listes!$A$69,IF(AND(J352&lt;N352,P352=""),Listes!$A$70,IF(AND(M352&lt;L352,P352=""),Listes!$A$71,IF(AND(N352&lt;J352,O352=""),Listes!$A$72,IF(AND(T352="",OR(K352&lt;&gt;"",L352&lt;&gt;"",M352&lt;&gt;"")),Listes!$A$73,""))))))</f>
        <v/>
      </c>
      <c r="T352" s="277"/>
      <c r="U352" s="317">
        <f t="shared" si="26"/>
        <v>0</v>
      </c>
    </row>
    <row r="353" spans="1:21" ht="20.100000000000001" customHeight="1" x14ac:dyDescent="0.25">
      <c r="A353" s="121">
        <v>347</v>
      </c>
      <c r="B353" s="186" t="str">
        <f>IF('Dépenses sur frais réels'!B353="","",'Dépenses sur frais réels'!B353)</f>
        <v/>
      </c>
      <c r="C353" s="186" t="str">
        <f>IF('Dépenses sur frais réels'!C353="","",'Dépenses sur frais réels'!C353)</f>
        <v/>
      </c>
      <c r="D353" s="186" t="str">
        <f>IF('Dépenses sur frais réels'!D353="","",'Dépenses sur frais réels'!D353)</f>
        <v/>
      </c>
      <c r="E353" s="186" t="str">
        <f>IF('Dépenses sur frais réels'!E353="","",'Dépenses sur frais réels'!E353)</f>
        <v/>
      </c>
      <c r="F353" s="186" t="str">
        <f>IF('Dépenses sur frais réels'!F353="","",'Dépenses sur frais réels'!F353)</f>
        <v/>
      </c>
      <c r="G353" s="186" t="str">
        <f>IF('Dépenses sur frais réels'!G353="","",'Dépenses sur frais réels'!G353)</f>
        <v/>
      </c>
      <c r="H353" s="346" t="str">
        <f>IF('Dépenses sur frais réels'!H353="","",'Dépenses sur frais réels'!H353)</f>
        <v/>
      </c>
      <c r="I353" s="346" t="str">
        <f>IF('Dépenses sur frais réels'!I353="","",'Dépenses sur frais réels'!I353)</f>
        <v/>
      </c>
      <c r="J353" s="347" t="str">
        <f>IF('Dépenses sur frais réels'!J353="","",'Dépenses sur frais réels'!J353)</f>
        <v/>
      </c>
      <c r="K353" s="101"/>
      <c r="L353" s="283" t="str">
        <f t="shared" si="27"/>
        <v/>
      </c>
      <c r="M353" s="283" t="str">
        <f t="shared" si="28"/>
        <v/>
      </c>
      <c r="N353" s="101"/>
      <c r="O353" s="182"/>
      <c r="P353" s="355"/>
      <c r="Q353" s="138" t="str">
        <f t="shared" si="25"/>
        <v/>
      </c>
      <c r="R353" s="184" t="str">
        <f t="shared" si="29"/>
        <v/>
      </c>
      <c r="S353" s="414" t="str">
        <f>IF(AND(OR(K353="KO",N353&lt;&gt;""),OR(K353="",L353="",M353="")),Listes!$A$68,IF(AND(N353="",K353&lt;&gt;""),Listes!$A$69,IF(AND(J353&lt;N353,P353=""),Listes!$A$70,IF(AND(M353&lt;L353,P353=""),Listes!$A$71,IF(AND(N353&lt;J353,O353=""),Listes!$A$72,IF(AND(T353="",OR(K353&lt;&gt;"",L353&lt;&gt;"",M353&lt;&gt;"")),Listes!$A$73,""))))))</f>
        <v/>
      </c>
      <c r="T353" s="277"/>
      <c r="U353" s="317">
        <f t="shared" si="26"/>
        <v>0</v>
      </c>
    </row>
    <row r="354" spans="1:21" ht="20.100000000000001" customHeight="1" x14ac:dyDescent="0.25">
      <c r="A354" s="121">
        <v>348</v>
      </c>
      <c r="B354" s="186" t="str">
        <f>IF('Dépenses sur frais réels'!B354="","",'Dépenses sur frais réels'!B354)</f>
        <v/>
      </c>
      <c r="C354" s="186" t="str">
        <f>IF('Dépenses sur frais réels'!C354="","",'Dépenses sur frais réels'!C354)</f>
        <v/>
      </c>
      <c r="D354" s="186" t="str">
        <f>IF('Dépenses sur frais réels'!D354="","",'Dépenses sur frais réels'!D354)</f>
        <v/>
      </c>
      <c r="E354" s="186" t="str">
        <f>IF('Dépenses sur frais réels'!E354="","",'Dépenses sur frais réels'!E354)</f>
        <v/>
      </c>
      <c r="F354" s="186" t="str">
        <f>IF('Dépenses sur frais réels'!F354="","",'Dépenses sur frais réels'!F354)</f>
        <v/>
      </c>
      <c r="G354" s="186" t="str">
        <f>IF('Dépenses sur frais réels'!G354="","",'Dépenses sur frais réels'!G354)</f>
        <v/>
      </c>
      <c r="H354" s="346" t="str">
        <f>IF('Dépenses sur frais réels'!H354="","",'Dépenses sur frais réels'!H354)</f>
        <v/>
      </c>
      <c r="I354" s="346" t="str">
        <f>IF('Dépenses sur frais réels'!I354="","",'Dépenses sur frais réels'!I354)</f>
        <v/>
      </c>
      <c r="J354" s="347" t="str">
        <f>IF('Dépenses sur frais réels'!J354="","",'Dépenses sur frais réels'!J354)</f>
        <v/>
      </c>
      <c r="K354" s="101"/>
      <c r="L354" s="283" t="str">
        <f t="shared" si="27"/>
        <v/>
      </c>
      <c r="M354" s="283" t="str">
        <f t="shared" si="28"/>
        <v/>
      </c>
      <c r="N354" s="101"/>
      <c r="O354" s="182"/>
      <c r="P354" s="355"/>
      <c r="Q354" s="138" t="str">
        <f t="shared" si="25"/>
        <v/>
      </c>
      <c r="R354" s="184" t="str">
        <f t="shared" si="29"/>
        <v/>
      </c>
      <c r="S354" s="414" t="str">
        <f>IF(AND(OR(K354="KO",N354&lt;&gt;""),OR(K354="",L354="",M354="")),Listes!$A$68,IF(AND(N354="",K354&lt;&gt;""),Listes!$A$69,IF(AND(J354&lt;N354,P354=""),Listes!$A$70,IF(AND(M354&lt;L354,P354=""),Listes!$A$71,IF(AND(N354&lt;J354,O354=""),Listes!$A$72,IF(AND(T354="",OR(K354&lt;&gt;"",L354&lt;&gt;"",M354&lt;&gt;"")),Listes!$A$73,""))))))</f>
        <v/>
      </c>
      <c r="T354" s="277"/>
      <c r="U354" s="317">
        <f t="shared" si="26"/>
        <v>0</v>
      </c>
    </row>
    <row r="355" spans="1:21" ht="20.100000000000001" customHeight="1" x14ac:dyDescent="0.25">
      <c r="A355" s="121">
        <v>349</v>
      </c>
      <c r="B355" s="186" t="str">
        <f>IF('Dépenses sur frais réels'!B355="","",'Dépenses sur frais réels'!B355)</f>
        <v/>
      </c>
      <c r="C355" s="186" t="str">
        <f>IF('Dépenses sur frais réels'!C355="","",'Dépenses sur frais réels'!C355)</f>
        <v/>
      </c>
      <c r="D355" s="186" t="str">
        <f>IF('Dépenses sur frais réels'!D355="","",'Dépenses sur frais réels'!D355)</f>
        <v/>
      </c>
      <c r="E355" s="186" t="str">
        <f>IF('Dépenses sur frais réels'!E355="","",'Dépenses sur frais réels'!E355)</f>
        <v/>
      </c>
      <c r="F355" s="186" t="str">
        <f>IF('Dépenses sur frais réels'!F355="","",'Dépenses sur frais réels'!F355)</f>
        <v/>
      </c>
      <c r="G355" s="186" t="str">
        <f>IF('Dépenses sur frais réels'!G355="","",'Dépenses sur frais réels'!G355)</f>
        <v/>
      </c>
      <c r="H355" s="346" t="str">
        <f>IF('Dépenses sur frais réels'!H355="","",'Dépenses sur frais réels'!H355)</f>
        <v/>
      </c>
      <c r="I355" s="346" t="str">
        <f>IF('Dépenses sur frais réels'!I355="","",'Dépenses sur frais réels'!I355)</f>
        <v/>
      </c>
      <c r="J355" s="347" t="str">
        <f>IF('Dépenses sur frais réels'!J355="","",'Dépenses sur frais réels'!J355)</f>
        <v/>
      </c>
      <c r="K355" s="101"/>
      <c r="L355" s="283" t="str">
        <f t="shared" si="27"/>
        <v/>
      </c>
      <c r="M355" s="283" t="str">
        <f t="shared" si="28"/>
        <v/>
      </c>
      <c r="N355" s="101"/>
      <c r="O355" s="182"/>
      <c r="P355" s="355"/>
      <c r="Q355" s="138" t="str">
        <f t="shared" si="25"/>
        <v/>
      </c>
      <c r="R355" s="184" t="str">
        <f t="shared" si="29"/>
        <v/>
      </c>
      <c r="S355" s="414" t="str">
        <f>IF(AND(OR(K355="KO",N355&lt;&gt;""),OR(K355="",L355="",M355="")),Listes!$A$68,IF(AND(N355="",K355&lt;&gt;""),Listes!$A$69,IF(AND(J355&lt;N355,P355=""),Listes!$A$70,IF(AND(M355&lt;L355,P355=""),Listes!$A$71,IF(AND(N355&lt;J355,O355=""),Listes!$A$72,IF(AND(T355="",OR(K355&lt;&gt;"",L355&lt;&gt;"",M355&lt;&gt;"")),Listes!$A$73,""))))))</f>
        <v/>
      </c>
      <c r="T355" s="277"/>
      <c r="U355" s="317">
        <f t="shared" si="26"/>
        <v>0</v>
      </c>
    </row>
    <row r="356" spans="1:21" ht="20.100000000000001" customHeight="1" x14ac:dyDescent="0.25">
      <c r="A356" s="121">
        <v>350</v>
      </c>
      <c r="B356" s="186" t="str">
        <f>IF('Dépenses sur frais réels'!B356="","",'Dépenses sur frais réels'!B356)</f>
        <v/>
      </c>
      <c r="C356" s="186" t="str">
        <f>IF('Dépenses sur frais réels'!C356="","",'Dépenses sur frais réels'!C356)</f>
        <v/>
      </c>
      <c r="D356" s="186" t="str">
        <f>IF('Dépenses sur frais réels'!D356="","",'Dépenses sur frais réels'!D356)</f>
        <v/>
      </c>
      <c r="E356" s="186" t="str">
        <f>IF('Dépenses sur frais réels'!E356="","",'Dépenses sur frais réels'!E356)</f>
        <v/>
      </c>
      <c r="F356" s="186" t="str">
        <f>IF('Dépenses sur frais réels'!F356="","",'Dépenses sur frais réels'!F356)</f>
        <v/>
      </c>
      <c r="G356" s="186" t="str">
        <f>IF('Dépenses sur frais réels'!G356="","",'Dépenses sur frais réels'!G356)</f>
        <v/>
      </c>
      <c r="H356" s="346" t="str">
        <f>IF('Dépenses sur frais réels'!H356="","",'Dépenses sur frais réels'!H356)</f>
        <v/>
      </c>
      <c r="I356" s="346" t="str">
        <f>IF('Dépenses sur frais réels'!I356="","",'Dépenses sur frais réels'!I356)</f>
        <v/>
      </c>
      <c r="J356" s="347" t="str">
        <f>IF('Dépenses sur frais réels'!J356="","",'Dépenses sur frais réels'!J356)</f>
        <v/>
      </c>
      <c r="K356" s="101"/>
      <c r="L356" s="283" t="str">
        <f t="shared" si="27"/>
        <v/>
      </c>
      <c r="M356" s="283" t="str">
        <f t="shared" si="28"/>
        <v/>
      </c>
      <c r="N356" s="101"/>
      <c r="O356" s="182"/>
      <c r="P356" s="355"/>
      <c r="Q356" s="138" t="str">
        <f t="shared" si="25"/>
        <v/>
      </c>
      <c r="R356" s="184" t="str">
        <f t="shared" si="29"/>
        <v/>
      </c>
      <c r="S356" s="414" t="str">
        <f>IF(AND(OR(K356="KO",N356&lt;&gt;""),OR(K356="",L356="",M356="")),Listes!$A$68,IF(AND(N356="",K356&lt;&gt;""),Listes!$A$69,IF(AND(J356&lt;N356,P356=""),Listes!$A$70,IF(AND(M356&lt;L356,P356=""),Listes!$A$71,IF(AND(N356&lt;J356,O356=""),Listes!$A$72,IF(AND(T356="",OR(K356&lt;&gt;"",L356&lt;&gt;"",M356&lt;&gt;"")),Listes!$A$73,""))))))</f>
        <v/>
      </c>
      <c r="T356" s="277"/>
      <c r="U356" s="317">
        <f t="shared" si="26"/>
        <v>0</v>
      </c>
    </row>
    <row r="357" spans="1:21" ht="20.100000000000001" customHeight="1" x14ac:dyDescent="0.25">
      <c r="A357" s="121">
        <v>351</v>
      </c>
      <c r="B357" s="186" t="str">
        <f>IF('Dépenses sur frais réels'!B357="","",'Dépenses sur frais réels'!B357)</f>
        <v/>
      </c>
      <c r="C357" s="186" t="str">
        <f>IF('Dépenses sur frais réels'!C357="","",'Dépenses sur frais réels'!C357)</f>
        <v/>
      </c>
      <c r="D357" s="186" t="str">
        <f>IF('Dépenses sur frais réels'!D357="","",'Dépenses sur frais réels'!D357)</f>
        <v/>
      </c>
      <c r="E357" s="186" t="str">
        <f>IF('Dépenses sur frais réels'!E357="","",'Dépenses sur frais réels'!E357)</f>
        <v/>
      </c>
      <c r="F357" s="186" t="str">
        <f>IF('Dépenses sur frais réels'!F357="","",'Dépenses sur frais réels'!F357)</f>
        <v/>
      </c>
      <c r="G357" s="186" t="str">
        <f>IF('Dépenses sur frais réels'!G357="","",'Dépenses sur frais réels'!G357)</f>
        <v/>
      </c>
      <c r="H357" s="346" t="str">
        <f>IF('Dépenses sur frais réels'!H357="","",'Dépenses sur frais réels'!H357)</f>
        <v/>
      </c>
      <c r="I357" s="346" t="str">
        <f>IF('Dépenses sur frais réels'!I357="","",'Dépenses sur frais réels'!I357)</f>
        <v/>
      </c>
      <c r="J357" s="347" t="str">
        <f>IF('Dépenses sur frais réels'!J357="","",'Dépenses sur frais réels'!J357)</f>
        <v/>
      </c>
      <c r="K357" s="101"/>
      <c r="L357" s="283" t="str">
        <f t="shared" si="27"/>
        <v/>
      </c>
      <c r="M357" s="283" t="str">
        <f t="shared" si="28"/>
        <v/>
      </c>
      <c r="N357" s="101"/>
      <c r="O357" s="182"/>
      <c r="P357" s="355"/>
      <c r="Q357" s="138" t="str">
        <f t="shared" si="25"/>
        <v/>
      </c>
      <c r="R357" s="184" t="str">
        <f t="shared" si="29"/>
        <v/>
      </c>
      <c r="S357" s="414" t="str">
        <f>IF(AND(OR(K357="KO",N357&lt;&gt;""),OR(K357="",L357="",M357="")),Listes!$A$68,IF(AND(N357="",K357&lt;&gt;""),Listes!$A$69,IF(AND(J357&lt;N357,P357=""),Listes!$A$70,IF(AND(M357&lt;L357,P357=""),Listes!$A$71,IF(AND(N357&lt;J357,O357=""),Listes!$A$72,IF(AND(T357="",OR(K357&lt;&gt;"",L357&lt;&gt;"",M357&lt;&gt;"")),Listes!$A$73,""))))))</f>
        <v/>
      </c>
      <c r="T357" s="277"/>
      <c r="U357" s="317">
        <f t="shared" si="26"/>
        <v>0</v>
      </c>
    </row>
    <row r="358" spans="1:21" ht="20.100000000000001" customHeight="1" x14ac:dyDescent="0.25">
      <c r="A358" s="121">
        <v>352</v>
      </c>
      <c r="B358" s="186" t="str">
        <f>IF('Dépenses sur frais réels'!B358="","",'Dépenses sur frais réels'!B358)</f>
        <v/>
      </c>
      <c r="C358" s="186" t="str">
        <f>IF('Dépenses sur frais réels'!C358="","",'Dépenses sur frais réels'!C358)</f>
        <v/>
      </c>
      <c r="D358" s="186" t="str">
        <f>IF('Dépenses sur frais réels'!D358="","",'Dépenses sur frais réels'!D358)</f>
        <v/>
      </c>
      <c r="E358" s="186" t="str">
        <f>IF('Dépenses sur frais réels'!E358="","",'Dépenses sur frais réels'!E358)</f>
        <v/>
      </c>
      <c r="F358" s="186" t="str">
        <f>IF('Dépenses sur frais réels'!F358="","",'Dépenses sur frais réels'!F358)</f>
        <v/>
      </c>
      <c r="G358" s="186" t="str">
        <f>IF('Dépenses sur frais réels'!G358="","",'Dépenses sur frais réels'!G358)</f>
        <v/>
      </c>
      <c r="H358" s="346" t="str">
        <f>IF('Dépenses sur frais réels'!H358="","",'Dépenses sur frais réels'!H358)</f>
        <v/>
      </c>
      <c r="I358" s="346" t="str">
        <f>IF('Dépenses sur frais réels'!I358="","",'Dépenses sur frais réels'!I358)</f>
        <v/>
      </c>
      <c r="J358" s="347" t="str">
        <f>IF('Dépenses sur frais réels'!J358="","",'Dépenses sur frais réels'!J358)</f>
        <v/>
      </c>
      <c r="K358" s="101"/>
      <c r="L358" s="283" t="str">
        <f t="shared" si="27"/>
        <v/>
      </c>
      <c r="M358" s="283" t="str">
        <f t="shared" si="28"/>
        <v/>
      </c>
      <c r="N358" s="101"/>
      <c r="O358" s="182"/>
      <c r="P358" s="355"/>
      <c r="Q358" s="138" t="str">
        <f t="shared" si="25"/>
        <v/>
      </c>
      <c r="R358" s="184" t="str">
        <f t="shared" si="29"/>
        <v/>
      </c>
      <c r="S358" s="414" t="str">
        <f>IF(AND(OR(K358="KO",N358&lt;&gt;""),OR(K358="",L358="",M358="")),Listes!$A$68,IF(AND(N358="",K358&lt;&gt;""),Listes!$A$69,IF(AND(J358&lt;N358,P358=""),Listes!$A$70,IF(AND(M358&lt;L358,P358=""),Listes!$A$71,IF(AND(N358&lt;J358,O358=""),Listes!$A$72,IF(AND(T358="",OR(K358&lt;&gt;"",L358&lt;&gt;"",M358&lt;&gt;"")),Listes!$A$73,""))))))</f>
        <v/>
      </c>
      <c r="T358" s="277"/>
      <c r="U358" s="317">
        <f t="shared" si="26"/>
        <v>0</v>
      </c>
    </row>
    <row r="359" spans="1:21" ht="20.100000000000001" customHeight="1" x14ac:dyDescent="0.25">
      <c r="A359" s="121">
        <v>353</v>
      </c>
      <c r="B359" s="186" t="str">
        <f>IF('Dépenses sur frais réels'!B359="","",'Dépenses sur frais réels'!B359)</f>
        <v/>
      </c>
      <c r="C359" s="186" t="str">
        <f>IF('Dépenses sur frais réels'!C359="","",'Dépenses sur frais réels'!C359)</f>
        <v/>
      </c>
      <c r="D359" s="186" t="str">
        <f>IF('Dépenses sur frais réels'!D359="","",'Dépenses sur frais réels'!D359)</f>
        <v/>
      </c>
      <c r="E359" s="186" t="str">
        <f>IF('Dépenses sur frais réels'!E359="","",'Dépenses sur frais réels'!E359)</f>
        <v/>
      </c>
      <c r="F359" s="186" t="str">
        <f>IF('Dépenses sur frais réels'!F359="","",'Dépenses sur frais réels'!F359)</f>
        <v/>
      </c>
      <c r="G359" s="186" t="str">
        <f>IF('Dépenses sur frais réels'!G359="","",'Dépenses sur frais réels'!G359)</f>
        <v/>
      </c>
      <c r="H359" s="346" t="str">
        <f>IF('Dépenses sur frais réels'!H359="","",'Dépenses sur frais réels'!H359)</f>
        <v/>
      </c>
      <c r="I359" s="346" t="str">
        <f>IF('Dépenses sur frais réels'!I359="","",'Dépenses sur frais réels'!I359)</f>
        <v/>
      </c>
      <c r="J359" s="347" t="str">
        <f>IF('Dépenses sur frais réels'!J359="","",'Dépenses sur frais réels'!J359)</f>
        <v/>
      </c>
      <c r="K359" s="101"/>
      <c r="L359" s="283" t="str">
        <f t="shared" si="27"/>
        <v/>
      </c>
      <c r="M359" s="283" t="str">
        <f t="shared" si="28"/>
        <v/>
      </c>
      <c r="N359" s="101"/>
      <c r="O359" s="182"/>
      <c r="P359" s="355"/>
      <c r="Q359" s="138" t="str">
        <f t="shared" si="25"/>
        <v/>
      </c>
      <c r="R359" s="184" t="str">
        <f t="shared" si="29"/>
        <v/>
      </c>
      <c r="S359" s="414" t="str">
        <f>IF(AND(OR(K359="KO",N359&lt;&gt;""),OR(K359="",L359="",M359="")),Listes!$A$68,IF(AND(N359="",K359&lt;&gt;""),Listes!$A$69,IF(AND(J359&lt;N359,P359=""),Listes!$A$70,IF(AND(M359&lt;L359,P359=""),Listes!$A$71,IF(AND(N359&lt;J359,O359=""),Listes!$A$72,IF(AND(T359="",OR(K359&lt;&gt;"",L359&lt;&gt;"",M359&lt;&gt;"")),Listes!$A$73,""))))))</f>
        <v/>
      </c>
      <c r="T359" s="277"/>
      <c r="U359" s="317">
        <f t="shared" si="26"/>
        <v>0</v>
      </c>
    </row>
    <row r="360" spans="1:21" ht="20.100000000000001" customHeight="1" x14ac:dyDescent="0.25">
      <c r="A360" s="121">
        <v>354</v>
      </c>
      <c r="B360" s="186" t="str">
        <f>IF('Dépenses sur frais réels'!B360="","",'Dépenses sur frais réels'!B360)</f>
        <v/>
      </c>
      <c r="C360" s="186" t="str">
        <f>IF('Dépenses sur frais réels'!C360="","",'Dépenses sur frais réels'!C360)</f>
        <v/>
      </c>
      <c r="D360" s="186" t="str">
        <f>IF('Dépenses sur frais réels'!D360="","",'Dépenses sur frais réels'!D360)</f>
        <v/>
      </c>
      <c r="E360" s="186" t="str">
        <f>IF('Dépenses sur frais réels'!E360="","",'Dépenses sur frais réels'!E360)</f>
        <v/>
      </c>
      <c r="F360" s="186" t="str">
        <f>IF('Dépenses sur frais réels'!F360="","",'Dépenses sur frais réels'!F360)</f>
        <v/>
      </c>
      <c r="G360" s="186" t="str">
        <f>IF('Dépenses sur frais réels'!G360="","",'Dépenses sur frais réels'!G360)</f>
        <v/>
      </c>
      <c r="H360" s="346" t="str">
        <f>IF('Dépenses sur frais réels'!H360="","",'Dépenses sur frais réels'!H360)</f>
        <v/>
      </c>
      <c r="I360" s="346" t="str">
        <f>IF('Dépenses sur frais réels'!I360="","",'Dépenses sur frais réels'!I360)</f>
        <v/>
      </c>
      <c r="J360" s="347" t="str">
        <f>IF('Dépenses sur frais réels'!J360="","",'Dépenses sur frais réels'!J360)</f>
        <v/>
      </c>
      <c r="K360" s="101"/>
      <c r="L360" s="283" t="str">
        <f t="shared" si="27"/>
        <v/>
      </c>
      <c r="M360" s="283" t="str">
        <f t="shared" si="28"/>
        <v/>
      </c>
      <c r="N360" s="101"/>
      <c r="O360" s="182"/>
      <c r="P360" s="355"/>
      <c r="Q360" s="138" t="str">
        <f t="shared" si="25"/>
        <v/>
      </c>
      <c r="R360" s="184" t="str">
        <f t="shared" si="29"/>
        <v/>
      </c>
      <c r="S360" s="414" t="str">
        <f>IF(AND(OR(K360="KO",N360&lt;&gt;""),OR(K360="",L360="",M360="")),Listes!$A$68,IF(AND(N360="",K360&lt;&gt;""),Listes!$A$69,IF(AND(J360&lt;N360,P360=""),Listes!$A$70,IF(AND(M360&lt;L360,P360=""),Listes!$A$71,IF(AND(N360&lt;J360,O360=""),Listes!$A$72,IF(AND(T360="",OR(K360&lt;&gt;"",L360&lt;&gt;"",M360&lt;&gt;"")),Listes!$A$73,""))))))</f>
        <v/>
      </c>
      <c r="T360" s="277"/>
      <c r="U360" s="317">
        <f t="shared" si="26"/>
        <v>0</v>
      </c>
    </row>
    <row r="361" spans="1:21" ht="20.100000000000001" customHeight="1" x14ac:dyDescent="0.25">
      <c r="A361" s="121">
        <v>355</v>
      </c>
      <c r="B361" s="186" t="str">
        <f>IF('Dépenses sur frais réels'!B361="","",'Dépenses sur frais réels'!B361)</f>
        <v/>
      </c>
      <c r="C361" s="186" t="str">
        <f>IF('Dépenses sur frais réels'!C361="","",'Dépenses sur frais réels'!C361)</f>
        <v/>
      </c>
      <c r="D361" s="186" t="str">
        <f>IF('Dépenses sur frais réels'!D361="","",'Dépenses sur frais réels'!D361)</f>
        <v/>
      </c>
      <c r="E361" s="186" t="str">
        <f>IF('Dépenses sur frais réels'!E361="","",'Dépenses sur frais réels'!E361)</f>
        <v/>
      </c>
      <c r="F361" s="186" t="str">
        <f>IF('Dépenses sur frais réels'!F361="","",'Dépenses sur frais réels'!F361)</f>
        <v/>
      </c>
      <c r="G361" s="186" t="str">
        <f>IF('Dépenses sur frais réels'!G361="","",'Dépenses sur frais réels'!G361)</f>
        <v/>
      </c>
      <c r="H361" s="346" t="str">
        <f>IF('Dépenses sur frais réels'!H361="","",'Dépenses sur frais réels'!H361)</f>
        <v/>
      </c>
      <c r="I361" s="346" t="str">
        <f>IF('Dépenses sur frais réels'!I361="","",'Dépenses sur frais réels'!I361)</f>
        <v/>
      </c>
      <c r="J361" s="347" t="str">
        <f>IF('Dépenses sur frais réels'!J361="","",'Dépenses sur frais réels'!J361)</f>
        <v/>
      </c>
      <c r="K361" s="101"/>
      <c r="L361" s="283" t="str">
        <f t="shared" si="27"/>
        <v/>
      </c>
      <c r="M361" s="283" t="str">
        <f t="shared" si="28"/>
        <v/>
      </c>
      <c r="N361" s="101"/>
      <c r="O361" s="182"/>
      <c r="P361" s="355"/>
      <c r="Q361" s="138" t="str">
        <f t="shared" si="25"/>
        <v/>
      </c>
      <c r="R361" s="184" t="str">
        <f t="shared" si="29"/>
        <v/>
      </c>
      <c r="S361" s="414" t="str">
        <f>IF(AND(OR(K361="KO",N361&lt;&gt;""),OR(K361="",L361="",M361="")),Listes!$A$68,IF(AND(N361="",K361&lt;&gt;""),Listes!$A$69,IF(AND(J361&lt;N361,P361=""),Listes!$A$70,IF(AND(M361&lt;L361,P361=""),Listes!$A$71,IF(AND(N361&lt;J361,O361=""),Listes!$A$72,IF(AND(T361="",OR(K361&lt;&gt;"",L361&lt;&gt;"",M361&lt;&gt;"")),Listes!$A$73,""))))))</f>
        <v/>
      </c>
      <c r="T361" s="277"/>
      <c r="U361" s="317">
        <f t="shared" si="26"/>
        <v>0</v>
      </c>
    </row>
    <row r="362" spans="1:21" ht="20.100000000000001" customHeight="1" x14ac:dyDescent="0.25">
      <c r="A362" s="121">
        <v>356</v>
      </c>
      <c r="B362" s="186" t="str">
        <f>IF('Dépenses sur frais réels'!B362="","",'Dépenses sur frais réels'!B362)</f>
        <v/>
      </c>
      <c r="C362" s="186" t="str">
        <f>IF('Dépenses sur frais réels'!C362="","",'Dépenses sur frais réels'!C362)</f>
        <v/>
      </c>
      <c r="D362" s="186" t="str">
        <f>IF('Dépenses sur frais réels'!D362="","",'Dépenses sur frais réels'!D362)</f>
        <v/>
      </c>
      <c r="E362" s="186" t="str">
        <f>IF('Dépenses sur frais réels'!E362="","",'Dépenses sur frais réels'!E362)</f>
        <v/>
      </c>
      <c r="F362" s="186" t="str">
        <f>IF('Dépenses sur frais réels'!F362="","",'Dépenses sur frais réels'!F362)</f>
        <v/>
      </c>
      <c r="G362" s="186" t="str">
        <f>IF('Dépenses sur frais réels'!G362="","",'Dépenses sur frais réels'!G362)</f>
        <v/>
      </c>
      <c r="H362" s="346" t="str">
        <f>IF('Dépenses sur frais réels'!H362="","",'Dépenses sur frais réels'!H362)</f>
        <v/>
      </c>
      <c r="I362" s="346" t="str">
        <f>IF('Dépenses sur frais réels'!I362="","",'Dépenses sur frais réels'!I362)</f>
        <v/>
      </c>
      <c r="J362" s="347" t="str">
        <f>IF('Dépenses sur frais réels'!J362="","",'Dépenses sur frais réels'!J362)</f>
        <v/>
      </c>
      <c r="K362" s="101"/>
      <c r="L362" s="283" t="str">
        <f t="shared" si="27"/>
        <v/>
      </c>
      <c r="M362" s="283" t="str">
        <f t="shared" si="28"/>
        <v/>
      </c>
      <c r="N362" s="101"/>
      <c r="O362" s="182"/>
      <c r="P362" s="355"/>
      <c r="Q362" s="138" t="str">
        <f t="shared" si="25"/>
        <v/>
      </c>
      <c r="R362" s="184" t="str">
        <f t="shared" si="29"/>
        <v/>
      </c>
      <c r="S362" s="414" t="str">
        <f>IF(AND(OR(K362="KO",N362&lt;&gt;""),OR(K362="",L362="",M362="")),Listes!$A$68,IF(AND(N362="",K362&lt;&gt;""),Listes!$A$69,IF(AND(J362&lt;N362,P362=""),Listes!$A$70,IF(AND(M362&lt;L362,P362=""),Listes!$A$71,IF(AND(N362&lt;J362,O362=""),Listes!$A$72,IF(AND(T362="",OR(K362&lt;&gt;"",L362&lt;&gt;"",M362&lt;&gt;"")),Listes!$A$73,""))))))</f>
        <v/>
      </c>
      <c r="T362" s="277"/>
      <c r="U362" s="317">
        <f t="shared" si="26"/>
        <v>0</v>
      </c>
    </row>
    <row r="363" spans="1:21" ht="20.100000000000001" customHeight="1" x14ac:dyDescent="0.25">
      <c r="A363" s="121">
        <v>357</v>
      </c>
      <c r="B363" s="186" t="str">
        <f>IF('Dépenses sur frais réels'!B363="","",'Dépenses sur frais réels'!B363)</f>
        <v/>
      </c>
      <c r="C363" s="186" t="str">
        <f>IF('Dépenses sur frais réels'!C363="","",'Dépenses sur frais réels'!C363)</f>
        <v/>
      </c>
      <c r="D363" s="186" t="str">
        <f>IF('Dépenses sur frais réels'!D363="","",'Dépenses sur frais réels'!D363)</f>
        <v/>
      </c>
      <c r="E363" s="186" t="str">
        <f>IF('Dépenses sur frais réels'!E363="","",'Dépenses sur frais réels'!E363)</f>
        <v/>
      </c>
      <c r="F363" s="186" t="str">
        <f>IF('Dépenses sur frais réels'!F363="","",'Dépenses sur frais réels'!F363)</f>
        <v/>
      </c>
      <c r="G363" s="186" t="str">
        <f>IF('Dépenses sur frais réels'!G363="","",'Dépenses sur frais réels'!G363)</f>
        <v/>
      </c>
      <c r="H363" s="346" t="str">
        <f>IF('Dépenses sur frais réels'!H363="","",'Dépenses sur frais réels'!H363)</f>
        <v/>
      </c>
      <c r="I363" s="346" t="str">
        <f>IF('Dépenses sur frais réels'!I363="","",'Dépenses sur frais réels'!I363)</f>
        <v/>
      </c>
      <c r="J363" s="347" t="str">
        <f>IF('Dépenses sur frais réels'!J363="","",'Dépenses sur frais réels'!J363)</f>
        <v/>
      </c>
      <c r="K363" s="101"/>
      <c r="L363" s="283" t="str">
        <f t="shared" si="27"/>
        <v/>
      </c>
      <c r="M363" s="283" t="str">
        <f t="shared" si="28"/>
        <v/>
      </c>
      <c r="N363" s="101"/>
      <c r="O363" s="182"/>
      <c r="P363" s="355"/>
      <c r="Q363" s="138" t="str">
        <f t="shared" si="25"/>
        <v/>
      </c>
      <c r="R363" s="184" t="str">
        <f t="shared" si="29"/>
        <v/>
      </c>
      <c r="S363" s="414" t="str">
        <f>IF(AND(OR(K363="KO",N363&lt;&gt;""),OR(K363="",L363="",M363="")),Listes!$A$68,IF(AND(N363="",K363&lt;&gt;""),Listes!$A$69,IF(AND(J363&lt;N363,P363=""),Listes!$A$70,IF(AND(M363&lt;L363,P363=""),Listes!$A$71,IF(AND(N363&lt;J363,O363=""),Listes!$A$72,IF(AND(T363="",OR(K363&lt;&gt;"",L363&lt;&gt;"",M363&lt;&gt;"")),Listes!$A$73,""))))))</f>
        <v/>
      </c>
      <c r="T363" s="277"/>
      <c r="U363" s="317">
        <f t="shared" si="26"/>
        <v>0</v>
      </c>
    </row>
    <row r="364" spans="1:21" ht="20.100000000000001" customHeight="1" x14ac:dyDescent="0.25">
      <c r="A364" s="121">
        <v>358</v>
      </c>
      <c r="B364" s="186" t="str">
        <f>IF('Dépenses sur frais réels'!B364="","",'Dépenses sur frais réels'!B364)</f>
        <v/>
      </c>
      <c r="C364" s="186" t="str">
        <f>IF('Dépenses sur frais réels'!C364="","",'Dépenses sur frais réels'!C364)</f>
        <v/>
      </c>
      <c r="D364" s="186" t="str">
        <f>IF('Dépenses sur frais réels'!D364="","",'Dépenses sur frais réels'!D364)</f>
        <v/>
      </c>
      <c r="E364" s="186" t="str">
        <f>IF('Dépenses sur frais réels'!E364="","",'Dépenses sur frais réels'!E364)</f>
        <v/>
      </c>
      <c r="F364" s="186" t="str">
        <f>IF('Dépenses sur frais réels'!F364="","",'Dépenses sur frais réels'!F364)</f>
        <v/>
      </c>
      <c r="G364" s="186" t="str">
        <f>IF('Dépenses sur frais réels'!G364="","",'Dépenses sur frais réels'!G364)</f>
        <v/>
      </c>
      <c r="H364" s="346" t="str">
        <f>IF('Dépenses sur frais réels'!H364="","",'Dépenses sur frais réels'!H364)</f>
        <v/>
      </c>
      <c r="I364" s="346" t="str">
        <f>IF('Dépenses sur frais réels'!I364="","",'Dépenses sur frais réels'!I364)</f>
        <v/>
      </c>
      <c r="J364" s="347" t="str">
        <f>IF('Dépenses sur frais réels'!J364="","",'Dépenses sur frais réels'!J364)</f>
        <v/>
      </c>
      <c r="K364" s="101"/>
      <c r="L364" s="283" t="str">
        <f t="shared" si="27"/>
        <v/>
      </c>
      <c r="M364" s="283" t="str">
        <f t="shared" si="28"/>
        <v/>
      </c>
      <c r="N364" s="101"/>
      <c r="O364" s="182"/>
      <c r="P364" s="355"/>
      <c r="Q364" s="138" t="str">
        <f t="shared" si="25"/>
        <v/>
      </c>
      <c r="R364" s="184" t="str">
        <f t="shared" si="29"/>
        <v/>
      </c>
      <c r="S364" s="414" t="str">
        <f>IF(AND(OR(K364="KO",N364&lt;&gt;""),OR(K364="",L364="",M364="")),Listes!$A$68,IF(AND(N364="",K364&lt;&gt;""),Listes!$A$69,IF(AND(J364&lt;N364,P364=""),Listes!$A$70,IF(AND(M364&lt;L364,P364=""),Listes!$A$71,IF(AND(N364&lt;J364,O364=""),Listes!$A$72,IF(AND(T364="",OR(K364&lt;&gt;"",L364&lt;&gt;"",M364&lt;&gt;"")),Listes!$A$73,""))))))</f>
        <v/>
      </c>
      <c r="T364" s="277"/>
      <c r="U364" s="317">
        <f t="shared" si="26"/>
        <v>0</v>
      </c>
    </row>
    <row r="365" spans="1:21" ht="20.100000000000001" customHeight="1" x14ac:dyDescent="0.25">
      <c r="A365" s="121">
        <v>359</v>
      </c>
      <c r="B365" s="186" t="str">
        <f>IF('Dépenses sur frais réels'!B365="","",'Dépenses sur frais réels'!B365)</f>
        <v/>
      </c>
      <c r="C365" s="186" t="str">
        <f>IF('Dépenses sur frais réels'!C365="","",'Dépenses sur frais réels'!C365)</f>
        <v/>
      </c>
      <c r="D365" s="186" t="str">
        <f>IF('Dépenses sur frais réels'!D365="","",'Dépenses sur frais réels'!D365)</f>
        <v/>
      </c>
      <c r="E365" s="186" t="str">
        <f>IF('Dépenses sur frais réels'!E365="","",'Dépenses sur frais réels'!E365)</f>
        <v/>
      </c>
      <c r="F365" s="186" t="str">
        <f>IF('Dépenses sur frais réels'!F365="","",'Dépenses sur frais réels'!F365)</f>
        <v/>
      </c>
      <c r="G365" s="186" t="str">
        <f>IF('Dépenses sur frais réels'!G365="","",'Dépenses sur frais réels'!G365)</f>
        <v/>
      </c>
      <c r="H365" s="346" t="str">
        <f>IF('Dépenses sur frais réels'!H365="","",'Dépenses sur frais réels'!H365)</f>
        <v/>
      </c>
      <c r="I365" s="346" t="str">
        <f>IF('Dépenses sur frais réels'!I365="","",'Dépenses sur frais réels'!I365)</f>
        <v/>
      </c>
      <c r="J365" s="347" t="str">
        <f>IF('Dépenses sur frais réels'!J365="","",'Dépenses sur frais réels'!J365)</f>
        <v/>
      </c>
      <c r="K365" s="101"/>
      <c r="L365" s="283" t="str">
        <f t="shared" si="27"/>
        <v/>
      </c>
      <c r="M365" s="283" t="str">
        <f t="shared" si="28"/>
        <v/>
      </c>
      <c r="N365" s="101"/>
      <c r="O365" s="182"/>
      <c r="P365" s="355"/>
      <c r="Q365" s="138" t="str">
        <f t="shared" si="25"/>
        <v/>
      </c>
      <c r="R365" s="184" t="str">
        <f t="shared" si="29"/>
        <v/>
      </c>
      <c r="S365" s="414" t="str">
        <f>IF(AND(OR(K365="KO",N365&lt;&gt;""),OR(K365="",L365="",M365="")),Listes!$A$68,IF(AND(N365="",K365&lt;&gt;""),Listes!$A$69,IF(AND(J365&lt;N365,P365=""),Listes!$A$70,IF(AND(M365&lt;L365,P365=""),Listes!$A$71,IF(AND(N365&lt;J365,O365=""),Listes!$A$72,IF(AND(T365="",OR(K365&lt;&gt;"",L365&lt;&gt;"",M365&lt;&gt;"")),Listes!$A$73,""))))))</f>
        <v/>
      </c>
      <c r="T365" s="277"/>
      <c r="U365" s="317">
        <f t="shared" si="26"/>
        <v>0</v>
      </c>
    </row>
    <row r="366" spans="1:21" ht="20.100000000000001" customHeight="1" x14ac:dyDescent="0.25">
      <c r="A366" s="121">
        <v>360</v>
      </c>
      <c r="B366" s="186" t="str">
        <f>IF('Dépenses sur frais réels'!B366="","",'Dépenses sur frais réels'!B366)</f>
        <v/>
      </c>
      <c r="C366" s="186" t="str">
        <f>IF('Dépenses sur frais réels'!C366="","",'Dépenses sur frais réels'!C366)</f>
        <v/>
      </c>
      <c r="D366" s="186" t="str">
        <f>IF('Dépenses sur frais réels'!D366="","",'Dépenses sur frais réels'!D366)</f>
        <v/>
      </c>
      <c r="E366" s="186" t="str">
        <f>IF('Dépenses sur frais réels'!E366="","",'Dépenses sur frais réels'!E366)</f>
        <v/>
      </c>
      <c r="F366" s="186" t="str">
        <f>IF('Dépenses sur frais réels'!F366="","",'Dépenses sur frais réels'!F366)</f>
        <v/>
      </c>
      <c r="G366" s="186" t="str">
        <f>IF('Dépenses sur frais réels'!G366="","",'Dépenses sur frais réels'!G366)</f>
        <v/>
      </c>
      <c r="H366" s="346" t="str">
        <f>IF('Dépenses sur frais réels'!H366="","",'Dépenses sur frais réels'!H366)</f>
        <v/>
      </c>
      <c r="I366" s="346" t="str">
        <f>IF('Dépenses sur frais réels'!I366="","",'Dépenses sur frais réels'!I366)</f>
        <v/>
      </c>
      <c r="J366" s="347" t="str">
        <f>IF('Dépenses sur frais réels'!J366="","",'Dépenses sur frais réels'!J366)</f>
        <v/>
      </c>
      <c r="K366" s="101"/>
      <c r="L366" s="283" t="str">
        <f t="shared" si="27"/>
        <v/>
      </c>
      <c r="M366" s="283" t="str">
        <f t="shared" si="28"/>
        <v/>
      </c>
      <c r="N366" s="101"/>
      <c r="O366" s="182"/>
      <c r="P366" s="355"/>
      <c r="Q366" s="138" t="str">
        <f t="shared" si="25"/>
        <v/>
      </c>
      <c r="R366" s="184" t="str">
        <f t="shared" si="29"/>
        <v/>
      </c>
      <c r="S366" s="414" t="str">
        <f>IF(AND(OR(K366="KO",N366&lt;&gt;""),OR(K366="",L366="",M366="")),Listes!$A$68,IF(AND(N366="",K366&lt;&gt;""),Listes!$A$69,IF(AND(J366&lt;N366,P366=""),Listes!$A$70,IF(AND(M366&lt;L366,P366=""),Listes!$A$71,IF(AND(N366&lt;J366,O366=""),Listes!$A$72,IF(AND(T366="",OR(K366&lt;&gt;"",L366&lt;&gt;"",M366&lt;&gt;"")),Listes!$A$73,""))))))</f>
        <v/>
      </c>
      <c r="T366" s="277"/>
      <c r="U366" s="317">
        <f t="shared" si="26"/>
        <v>0</v>
      </c>
    </row>
    <row r="367" spans="1:21" ht="20.100000000000001" customHeight="1" x14ac:dyDescent="0.25">
      <c r="A367" s="121">
        <v>361</v>
      </c>
      <c r="B367" s="186" t="str">
        <f>IF('Dépenses sur frais réels'!B367="","",'Dépenses sur frais réels'!B367)</f>
        <v/>
      </c>
      <c r="C367" s="186" t="str">
        <f>IF('Dépenses sur frais réels'!C367="","",'Dépenses sur frais réels'!C367)</f>
        <v/>
      </c>
      <c r="D367" s="186" t="str">
        <f>IF('Dépenses sur frais réels'!D367="","",'Dépenses sur frais réels'!D367)</f>
        <v/>
      </c>
      <c r="E367" s="186" t="str">
        <f>IF('Dépenses sur frais réels'!E367="","",'Dépenses sur frais réels'!E367)</f>
        <v/>
      </c>
      <c r="F367" s="186" t="str">
        <f>IF('Dépenses sur frais réels'!F367="","",'Dépenses sur frais réels'!F367)</f>
        <v/>
      </c>
      <c r="G367" s="186" t="str">
        <f>IF('Dépenses sur frais réels'!G367="","",'Dépenses sur frais réels'!G367)</f>
        <v/>
      </c>
      <c r="H367" s="346" t="str">
        <f>IF('Dépenses sur frais réels'!H367="","",'Dépenses sur frais réels'!H367)</f>
        <v/>
      </c>
      <c r="I367" s="346" t="str">
        <f>IF('Dépenses sur frais réels'!I367="","",'Dépenses sur frais réels'!I367)</f>
        <v/>
      </c>
      <c r="J367" s="347" t="str">
        <f>IF('Dépenses sur frais réels'!J367="","",'Dépenses sur frais réels'!J367)</f>
        <v/>
      </c>
      <c r="K367" s="101"/>
      <c r="L367" s="283" t="str">
        <f t="shared" si="27"/>
        <v/>
      </c>
      <c r="M367" s="283" t="str">
        <f t="shared" si="28"/>
        <v/>
      </c>
      <c r="N367" s="101"/>
      <c r="O367" s="182"/>
      <c r="P367" s="355"/>
      <c r="Q367" s="138" t="str">
        <f t="shared" si="25"/>
        <v/>
      </c>
      <c r="R367" s="184" t="str">
        <f t="shared" si="29"/>
        <v/>
      </c>
      <c r="S367" s="414" t="str">
        <f>IF(AND(OR(K367="KO",N367&lt;&gt;""),OR(K367="",L367="",M367="")),Listes!$A$68,IF(AND(N367="",K367&lt;&gt;""),Listes!$A$69,IF(AND(J367&lt;N367,P367=""),Listes!$A$70,IF(AND(M367&lt;L367,P367=""),Listes!$A$71,IF(AND(N367&lt;J367,O367=""),Listes!$A$72,IF(AND(T367="",OR(K367&lt;&gt;"",L367&lt;&gt;"",M367&lt;&gt;"")),Listes!$A$73,""))))))</f>
        <v/>
      </c>
      <c r="T367" s="277"/>
      <c r="U367" s="317">
        <f t="shared" si="26"/>
        <v>0</v>
      </c>
    </row>
    <row r="368" spans="1:21" ht="20.100000000000001" customHeight="1" x14ac:dyDescent="0.25">
      <c r="A368" s="121">
        <v>362</v>
      </c>
      <c r="B368" s="186" t="str">
        <f>IF('Dépenses sur frais réels'!B368="","",'Dépenses sur frais réels'!B368)</f>
        <v/>
      </c>
      <c r="C368" s="186" t="str">
        <f>IF('Dépenses sur frais réels'!C368="","",'Dépenses sur frais réels'!C368)</f>
        <v/>
      </c>
      <c r="D368" s="186" t="str">
        <f>IF('Dépenses sur frais réels'!D368="","",'Dépenses sur frais réels'!D368)</f>
        <v/>
      </c>
      <c r="E368" s="186" t="str">
        <f>IF('Dépenses sur frais réels'!E368="","",'Dépenses sur frais réels'!E368)</f>
        <v/>
      </c>
      <c r="F368" s="186" t="str">
        <f>IF('Dépenses sur frais réels'!F368="","",'Dépenses sur frais réels'!F368)</f>
        <v/>
      </c>
      <c r="G368" s="186" t="str">
        <f>IF('Dépenses sur frais réels'!G368="","",'Dépenses sur frais réels'!G368)</f>
        <v/>
      </c>
      <c r="H368" s="346" t="str">
        <f>IF('Dépenses sur frais réels'!H368="","",'Dépenses sur frais réels'!H368)</f>
        <v/>
      </c>
      <c r="I368" s="346" t="str">
        <f>IF('Dépenses sur frais réels'!I368="","",'Dépenses sur frais réels'!I368)</f>
        <v/>
      </c>
      <c r="J368" s="347" t="str">
        <f>IF('Dépenses sur frais réels'!J368="","",'Dépenses sur frais réels'!J368)</f>
        <v/>
      </c>
      <c r="K368" s="101"/>
      <c r="L368" s="283" t="str">
        <f t="shared" si="27"/>
        <v/>
      </c>
      <c r="M368" s="283" t="str">
        <f t="shared" si="28"/>
        <v/>
      </c>
      <c r="N368" s="101"/>
      <c r="O368" s="182"/>
      <c r="P368" s="355"/>
      <c r="Q368" s="138" t="str">
        <f t="shared" si="25"/>
        <v/>
      </c>
      <c r="R368" s="184" t="str">
        <f t="shared" si="29"/>
        <v/>
      </c>
      <c r="S368" s="414" t="str">
        <f>IF(AND(OR(K368="KO",N368&lt;&gt;""),OR(K368="",L368="",M368="")),Listes!$A$68,IF(AND(N368="",K368&lt;&gt;""),Listes!$A$69,IF(AND(J368&lt;N368,P368=""),Listes!$A$70,IF(AND(M368&lt;L368,P368=""),Listes!$A$71,IF(AND(N368&lt;J368,O368=""),Listes!$A$72,IF(AND(T368="",OR(K368&lt;&gt;"",L368&lt;&gt;"",M368&lt;&gt;"")),Listes!$A$73,""))))))</f>
        <v/>
      </c>
      <c r="T368" s="277"/>
      <c r="U368" s="317">
        <f t="shared" si="26"/>
        <v>0</v>
      </c>
    </row>
    <row r="369" spans="1:21" ht="20.100000000000001" customHeight="1" x14ac:dyDescent="0.25">
      <c r="A369" s="121">
        <v>363</v>
      </c>
      <c r="B369" s="186" t="str">
        <f>IF('Dépenses sur frais réels'!B369="","",'Dépenses sur frais réels'!B369)</f>
        <v/>
      </c>
      <c r="C369" s="186" t="str">
        <f>IF('Dépenses sur frais réels'!C369="","",'Dépenses sur frais réels'!C369)</f>
        <v/>
      </c>
      <c r="D369" s="186" t="str">
        <f>IF('Dépenses sur frais réels'!D369="","",'Dépenses sur frais réels'!D369)</f>
        <v/>
      </c>
      <c r="E369" s="186" t="str">
        <f>IF('Dépenses sur frais réels'!E369="","",'Dépenses sur frais réels'!E369)</f>
        <v/>
      </c>
      <c r="F369" s="186" t="str">
        <f>IF('Dépenses sur frais réels'!F369="","",'Dépenses sur frais réels'!F369)</f>
        <v/>
      </c>
      <c r="G369" s="186" t="str">
        <f>IF('Dépenses sur frais réels'!G369="","",'Dépenses sur frais réels'!G369)</f>
        <v/>
      </c>
      <c r="H369" s="346" t="str">
        <f>IF('Dépenses sur frais réels'!H369="","",'Dépenses sur frais réels'!H369)</f>
        <v/>
      </c>
      <c r="I369" s="346" t="str">
        <f>IF('Dépenses sur frais réels'!I369="","",'Dépenses sur frais réels'!I369)</f>
        <v/>
      </c>
      <c r="J369" s="347" t="str">
        <f>IF('Dépenses sur frais réels'!J369="","",'Dépenses sur frais réels'!J369)</f>
        <v/>
      </c>
      <c r="K369" s="101"/>
      <c r="L369" s="283" t="str">
        <f t="shared" si="27"/>
        <v/>
      </c>
      <c r="M369" s="283" t="str">
        <f t="shared" si="28"/>
        <v/>
      </c>
      <c r="N369" s="101"/>
      <c r="O369" s="182"/>
      <c r="P369" s="355"/>
      <c r="Q369" s="138" t="str">
        <f t="shared" si="25"/>
        <v/>
      </c>
      <c r="R369" s="184" t="str">
        <f t="shared" si="29"/>
        <v/>
      </c>
      <c r="S369" s="414" t="str">
        <f>IF(AND(OR(K369="KO",N369&lt;&gt;""),OR(K369="",L369="",M369="")),Listes!$A$68,IF(AND(N369="",K369&lt;&gt;""),Listes!$A$69,IF(AND(J369&lt;N369,P369=""),Listes!$A$70,IF(AND(M369&lt;L369,P369=""),Listes!$A$71,IF(AND(N369&lt;J369,O369=""),Listes!$A$72,IF(AND(T369="",OR(K369&lt;&gt;"",L369&lt;&gt;"",M369&lt;&gt;"")),Listes!$A$73,""))))))</f>
        <v/>
      </c>
      <c r="T369" s="277"/>
      <c r="U369" s="317">
        <f t="shared" si="26"/>
        <v>0</v>
      </c>
    </row>
    <row r="370" spans="1:21" ht="20.100000000000001" customHeight="1" x14ac:dyDescent="0.25">
      <c r="A370" s="121">
        <v>364</v>
      </c>
      <c r="B370" s="186" t="str">
        <f>IF('Dépenses sur frais réels'!B370="","",'Dépenses sur frais réels'!B370)</f>
        <v/>
      </c>
      <c r="C370" s="186" t="str">
        <f>IF('Dépenses sur frais réels'!C370="","",'Dépenses sur frais réels'!C370)</f>
        <v/>
      </c>
      <c r="D370" s="186" t="str">
        <f>IF('Dépenses sur frais réels'!D370="","",'Dépenses sur frais réels'!D370)</f>
        <v/>
      </c>
      <c r="E370" s="186" t="str">
        <f>IF('Dépenses sur frais réels'!E370="","",'Dépenses sur frais réels'!E370)</f>
        <v/>
      </c>
      <c r="F370" s="186" t="str">
        <f>IF('Dépenses sur frais réels'!F370="","",'Dépenses sur frais réels'!F370)</f>
        <v/>
      </c>
      <c r="G370" s="186" t="str">
        <f>IF('Dépenses sur frais réels'!G370="","",'Dépenses sur frais réels'!G370)</f>
        <v/>
      </c>
      <c r="H370" s="346" t="str">
        <f>IF('Dépenses sur frais réels'!H370="","",'Dépenses sur frais réels'!H370)</f>
        <v/>
      </c>
      <c r="I370" s="346" t="str">
        <f>IF('Dépenses sur frais réels'!I370="","",'Dépenses sur frais réels'!I370)</f>
        <v/>
      </c>
      <c r="J370" s="347" t="str">
        <f>IF('Dépenses sur frais réels'!J370="","",'Dépenses sur frais réels'!J370)</f>
        <v/>
      </c>
      <c r="K370" s="101"/>
      <c r="L370" s="283" t="str">
        <f t="shared" si="27"/>
        <v/>
      </c>
      <c r="M370" s="283" t="str">
        <f t="shared" si="28"/>
        <v/>
      </c>
      <c r="N370" s="101"/>
      <c r="O370" s="182"/>
      <c r="P370" s="355"/>
      <c r="Q370" s="138" t="str">
        <f t="shared" si="25"/>
        <v/>
      </c>
      <c r="R370" s="184" t="str">
        <f t="shared" si="29"/>
        <v/>
      </c>
      <c r="S370" s="414" t="str">
        <f>IF(AND(OR(K370="KO",N370&lt;&gt;""),OR(K370="",L370="",M370="")),Listes!$A$68,IF(AND(N370="",K370&lt;&gt;""),Listes!$A$69,IF(AND(J370&lt;N370,P370=""),Listes!$A$70,IF(AND(M370&lt;L370,P370=""),Listes!$A$71,IF(AND(N370&lt;J370,O370=""),Listes!$A$72,IF(AND(T370="",OR(K370&lt;&gt;"",L370&lt;&gt;"",M370&lt;&gt;"")),Listes!$A$73,""))))))</f>
        <v/>
      </c>
      <c r="T370" s="277"/>
      <c r="U370" s="317">
        <f t="shared" si="26"/>
        <v>0</v>
      </c>
    </row>
    <row r="371" spans="1:21" ht="20.100000000000001" customHeight="1" x14ac:dyDescent="0.25">
      <c r="A371" s="121">
        <v>365</v>
      </c>
      <c r="B371" s="186" t="str">
        <f>IF('Dépenses sur frais réels'!B371="","",'Dépenses sur frais réels'!B371)</f>
        <v/>
      </c>
      <c r="C371" s="186" t="str">
        <f>IF('Dépenses sur frais réels'!C371="","",'Dépenses sur frais réels'!C371)</f>
        <v/>
      </c>
      <c r="D371" s="186" t="str">
        <f>IF('Dépenses sur frais réels'!D371="","",'Dépenses sur frais réels'!D371)</f>
        <v/>
      </c>
      <c r="E371" s="186" t="str">
        <f>IF('Dépenses sur frais réels'!E371="","",'Dépenses sur frais réels'!E371)</f>
        <v/>
      </c>
      <c r="F371" s="186" t="str">
        <f>IF('Dépenses sur frais réels'!F371="","",'Dépenses sur frais réels'!F371)</f>
        <v/>
      </c>
      <c r="G371" s="186" t="str">
        <f>IF('Dépenses sur frais réels'!G371="","",'Dépenses sur frais réels'!G371)</f>
        <v/>
      </c>
      <c r="H371" s="346" t="str">
        <f>IF('Dépenses sur frais réels'!H371="","",'Dépenses sur frais réels'!H371)</f>
        <v/>
      </c>
      <c r="I371" s="346" t="str">
        <f>IF('Dépenses sur frais réels'!I371="","",'Dépenses sur frais réels'!I371)</f>
        <v/>
      </c>
      <c r="J371" s="347" t="str">
        <f>IF('Dépenses sur frais réels'!J371="","",'Dépenses sur frais réels'!J371)</f>
        <v/>
      </c>
      <c r="K371" s="101"/>
      <c r="L371" s="283" t="str">
        <f t="shared" si="27"/>
        <v/>
      </c>
      <c r="M371" s="283" t="str">
        <f t="shared" si="28"/>
        <v/>
      </c>
      <c r="N371" s="101"/>
      <c r="O371" s="182"/>
      <c r="P371" s="355"/>
      <c r="Q371" s="138" t="str">
        <f t="shared" si="25"/>
        <v/>
      </c>
      <c r="R371" s="184" t="str">
        <f t="shared" si="29"/>
        <v/>
      </c>
      <c r="S371" s="414" t="str">
        <f>IF(AND(OR(K371="KO",N371&lt;&gt;""),OR(K371="",L371="",M371="")),Listes!$A$68,IF(AND(N371="",K371&lt;&gt;""),Listes!$A$69,IF(AND(J371&lt;N371,P371=""),Listes!$A$70,IF(AND(M371&lt;L371,P371=""),Listes!$A$71,IF(AND(N371&lt;J371,O371=""),Listes!$A$72,IF(AND(T371="",OR(K371&lt;&gt;"",L371&lt;&gt;"",M371&lt;&gt;"")),Listes!$A$73,""))))))</f>
        <v/>
      </c>
      <c r="T371" s="277"/>
      <c r="U371" s="317">
        <f t="shared" si="26"/>
        <v>0</v>
      </c>
    </row>
    <row r="372" spans="1:21" ht="20.100000000000001" customHeight="1" x14ac:dyDescent="0.25">
      <c r="A372" s="121">
        <v>366</v>
      </c>
      <c r="B372" s="186" t="str">
        <f>IF('Dépenses sur frais réels'!B372="","",'Dépenses sur frais réels'!B372)</f>
        <v/>
      </c>
      <c r="C372" s="186" t="str">
        <f>IF('Dépenses sur frais réels'!C372="","",'Dépenses sur frais réels'!C372)</f>
        <v/>
      </c>
      <c r="D372" s="186" t="str">
        <f>IF('Dépenses sur frais réels'!D372="","",'Dépenses sur frais réels'!D372)</f>
        <v/>
      </c>
      <c r="E372" s="186" t="str">
        <f>IF('Dépenses sur frais réels'!E372="","",'Dépenses sur frais réels'!E372)</f>
        <v/>
      </c>
      <c r="F372" s="186" t="str">
        <f>IF('Dépenses sur frais réels'!F372="","",'Dépenses sur frais réels'!F372)</f>
        <v/>
      </c>
      <c r="G372" s="186" t="str">
        <f>IF('Dépenses sur frais réels'!G372="","",'Dépenses sur frais réels'!G372)</f>
        <v/>
      </c>
      <c r="H372" s="346" t="str">
        <f>IF('Dépenses sur frais réels'!H372="","",'Dépenses sur frais réels'!H372)</f>
        <v/>
      </c>
      <c r="I372" s="346" t="str">
        <f>IF('Dépenses sur frais réels'!I372="","",'Dépenses sur frais réels'!I372)</f>
        <v/>
      </c>
      <c r="J372" s="347" t="str">
        <f>IF('Dépenses sur frais réels'!J372="","",'Dépenses sur frais réels'!J372)</f>
        <v/>
      </c>
      <c r="K372" s="101"/>
      <c r="L372" s="283" t="str">
        <f t="shared" si="27"/>
        <v/>
      </c>
      <c r="M372" s="283" t="str">
        <f t="shared" si="28"/>
        <v/>
      </c>
      <c r="N372" s="101"/>
      <c r="O372" s="182"/>
      <c r="P372" s="355"/>
      <c r="Q372" s="138" t="str">
        <f t="shared" si="25"/>
        <v/>
      </c>
      <c r="R372" s="184" t="str">
        <f t="shared" si="29"/>
        <v/>
      </c>
      <c r="S372" s="414" t="str">
        <f>IF(AND(OR(K372="KO",N372&lt;&gt;""),OR(K372="",L372="",M372="")),Listes!$A$68,IF(AND(N372="",K372&lt;&gt;""),Listes!$A$69,IF(AND(J372&lt;N372,P372=""),Listes!$A$70,IF(AND(M372&lt;L372,P372=""),Listes!$A$71,IF(AND(N372&lt;J372,O372=""),Listes!$A$72,IF(AND(T372="",OR(K372&lt;&gt;"",L372&lt;&gt;"",M372&lt;&gt;"")),Listes!$A$73,""))))))</f>
        <v/>
      </c>
      <c r="T372" s="277"/>
      <c r="U372" s="317">
        <f t="shared" si="26"/>
        <v>0</v>
      </c>
    </row>
    <row r="373" spans="1:21" ht="20.100000000000001" customHeight="1" x14ac:dyDescent="0.25">
      <c r="A373" s="121">
        <v>367</v>
      </c>
      <c r="B373" s="186" t="str">
        <f>IF('Dépenses sur frais réels'!B373="","",'Dépenses sur frais réels'!B373)</f>
        <v/>
      </c>
      <c r="C373" s="186" t="str">
        <f>IF('Dépenses sur frais réels'!C373="","",'Dépenses sur frais réels'!C373)</f>
        <v/>
      </c>
      <c r="D373" s="186" t="str">
        <f>IF('Dépenses sur frais réels'!D373="","",'Dépenses sur frais réels'!D373)</f>
        <v/>
      </c>
      <c r="E373" s="186" t="str">
        <f>IF('Dépenses sur frais réels'!E373="","",'Dépenses sur frais réels'!E373)</f>
        <v/>
      </c>
      <c r="F373" s="186" t="str">
        <f>IF('Dépenses sur frais réels'!F373="","",'Dépenses sur frais réels'!F373)</f>
        <v/>
      </c>
      <c r="G373" s="186" t="str">
        <f>IF('Dépenses sur frais réels'!G373="","",'Dépenses sur frais réels'!G373)</f>
        <v/>
      </c>
      <c r="H373" s="346" t="str">
        <f>IF('Dépenses sur frais réels'!H373="","",'Dépenses sur frais réels'!H373)</f>
        <v/>
      </c>
      <c r="I373" s="346" t="str">
        <f>IF('Dépenses sur frais réels'!I373="","",'Dépenses sur frais réels'!I373)</f>
        <v/>
      </c>
      <c r="J373" s="347" t="str">
        <f>IF('Dépenses sur frais réels'!J373="","",'Dépenses sur frais réels'!J373)</f>
        <v/>
      </c>
      <c r="K373" s="101"/>
      <c r="L373" s="283" t="str">
        <f t="shared" si="27"/>
        <v/>
      </c>
      <c r="M373" s="283" t="str">
        <f t="shared" si="28"/>
        <v/>
      </c>
      <c r="N373" s="101"/>
      <c r="O373" s="182"/>
      <c r="P373" s="355"/>
      <c r="Q373" s="138" t="str">
        <f t="shared" si="25"/>
        <v/>
      </c>
      <c r="R373" s="184" t="str">
        <f t="shared" si="29"/>
        <v/>
      </c>
      <c r="S373" s="414" t="str">
        <f>IF(AND(OR(K373="KO",N373&lt;&gt;""),OR(K373="",L373="",M373="")),Listes!$A$68,IF(AND(N373="",K373&lt;&gt;""),Listes!$A$69,IF(AND(J373&lt;N373,P373=""),Listes!$A$70,IF(AND(M373&lt;L373,P373=""),Listes!$A$71,IF(AND(N373&lt;J373,O373=""),Listes!$A$72,IF(AND(T373="",OR(K373&lt;&gt;"",L373&lt;&gt;"",M373&lt;&gt;"")),Listes!$A$73,""))))))</f>
        <v/>
      </c>
      <c r="T373" s="277"/>
      <c r="U373" s="317">
        <f t="shared" si="26"/>
        <v>0</v>
      </c>
    </row>
    <row r="374" spans="1:21" ht="20.100000000000001" customHeight="1" x14ac:dyDescent="0.25">
      <c r="A374" s="121">
        <v>368</v>
      </c>
      <c r="B374" s="186" t="str">
        <f>IF('Dépenses sur frais réels'!B374="","",'Dépenses sur frais réels'!B374)</f>
        <v/>
      </c>
      <c r="C374" s="186" t="str">
        <f>IF('Dépenses sur frais réels'!C374="","",'Dépenses sur frais réels'!C374)</f>
        <v/>
      </c>
      <c r="D374" s="186" t="str">
        <f>IF('Dépenses sur frais réels'!D374="","",'Dépenses sur frais réels'!D374)</f>
        <v/>
      </c>
      <c r="E374" s="186" t="str">
        <f>IF('Dépenses sur frais réels'!E374="","",'Dépenses sur frais réels'!E374)</f>
        <v/>
      </c>
      <c r="F374" s="186" t="str">
        <f>IF('Dépenses sur frais réels'!F374="","",'Dépenses sur frais réels'!F374)</f>
        <v/>
      </c>
      <c r="G374" s="186" t="str">
        <f>IF('Dépenses sur frais réels'!G374="","",'Dépenses sur frais réels'!G374)</f>
        <v/>
      </c>
      <c r="H374" s="346" t="str">
        <f>IF('Dépenses sur frais réels'!H374="","",'Dépenses sur frais réels'!H374)</f>
        <v/>
      </c>
      <c r="I374" s="346" t="str">
        <f>IF('Dépenses sur frais réels'!I374="","",'Dépenses sur frais réels'!I374)</f>
        <v/>
      </c>
      <c r="J374" s="347" t="str">
        <f>IF('Dépenses sur frais réels'!J374="","",'Dépenses sur frais réels'!J374)</f>
        <v/>
      </c>
      <c r="K374" s="101"/>
      <c r="L374" s="283" t="str">
        <f t="shared" si="27"/>
        <v/>
      </c>
      <c r="M374" s="283" t="str">
        <f t="shared" si="28"/>
        <v/>
      </c>
      <c r="N374" s="101"/>
      <c r="O374" s="182"/>
      <c r="P374" s="355"/>
      <c r="Q374" s="138" t="str">
        <f t="shared" si="25"/>
        <v/>
      </c>
      <c r="R374" s="184" t="str">
        <f t="shared" si="29"/>
        <v/>
      </c>
      <c r="S374" s="414" t="str">
        <f>IF(AND(OR(K374="KO",N374&lt;&gt;""),OR(K374="",L374="",M374="")),Listes!$A$68,IF(AND(N374="",K374&lt;&gt;""),Listes!$A$69,IF(AND(J374&lt;N374,P374=""),Listes!$A$70,IF(AND(M374&lt;L374,P374=""),Listes!$A$71,IF(AND(N374&lt;J374,O374=""),Listes!$A$72,IF(AND(T374="",OR(K374&lt;&gt;"",L374&lt;&gt;"",M374&lt;&gt;"")),Listes!$A$73,""))))))</f>
        <v/>
      </c>
      <c r="T374" s="277"/>
      <c r="U374" s="317">
        <f t="shared" si="26"/>
        <v>0</v>
      </c>
    </row>
    <row r="375" spans="1:21" ht="20.100000000000001" customHeight="1" x14ac:dyDescent="0.25">
      <c r="A375" s="121">
        <v>369</v>
      </c>
      <c r="B375" s="186" t="str">
        <f>IF('Dépenses sur frais réels'!B375="","",'Dépenses sur frais réels'!B375)</f>
        <v/>
      </c>
      <c r="C375" s="186" t="str">
        <f>IF('Dépenses sur frais réels'!C375="","",'Dépenses sur frais réels'!C375)</f>
        <v/>
      </c>
      <c r="D375" s="186" t="str">
        <f>IF('Dépenses sur frais réels'!D375="","",'Dépenses sur frais réels'!D375)</f>
        <v/>
      </c>
      <c r="E375" s="186" t="str">
        <f>IF('Dépenses sur frais réels'!E375="","",'Dépenses sur frais réels'!E375)</f>
        <v/>
      </c>
      <c r="F375" s="186" t="str">
        <f>IF('Dépenses sur frais réels'!F375="","",'Dépenses sur frais réels'!F375)</f>
        <v/>
      </c>
      <c r="G375" s="186" t="str">
        <f>IF('Dépenses sur frais réels'!G375="","",'Dépenses sur frais réels'!G375)</f>
        <v/>
      </c>
      <c r="H375" s="346" t="str">
        <f>IF('Dépenses sur frais réels'!H375="","",'Dépenses sur frais réels'!H375)</f>
        <v/>
      </c>
      <c r="I375" s="346" t="str">
        <f>IF('Dépenses sur frais réels'!I375="","",'Dépenses sur frais réels'!I375)</f>
        <v/>
      </c>
      <c r="J375" s="347" t="str">
        <f>IF('Dépenses sur frais réels'!J375="","",'Dépenses sur frais réels'!J375)</f>
        <v/>
      </c>
      <c r="K375" s="101"/>
      <c r="L375" s="283" t="str">
        <f t="shared" si="27"/>
        <v/>
      </c>
      <c r="M375" s="283" t="str">
        <f t="shared" si="28"/>
        <v/>
      </c>
      <c r="N375" s="101"/>
      <c r="O375" s="182"/>
      <c r="P375" s="355"/>
      <c r="Q375" s="138" t="str">
        <f t="shared" si="25"/>
        <v/>
      </c>
      <c r="R375" s="184" t="str">
        <f t="shared" si="29"/>
        <v/>
      </c>
      <c r="S375" s="414" t="str">
        <f>IF(AND(OR(K375="KO",N375&lt;&gt;""),OR(K375="",L375="",M375="")),Listes!$A$68,IF(AND(N375="",K375&lt;&gt;""),Listes!$A$69,IF(AND(J375&lt;N375,P375=""),Listes!$A$70,IF(AND(M375&lt;L375,P375=""),Listes!$A$71,IF(AND(N375&lt;J375,O375=""),Listes!$A$72,IF(AND(T375="",OR(K375&lt;&gt;"",L375&lt;&gt;"",M375&lt;&gt;"")),Listes!$A$73,""))))))</f>
        <v/>
      </c>
      <c r="T375" s="277"/>
      <c r="U375" s="317">
        <f t="shared" si="26"/>
        <v>0</v>
      </c>
    </row>
    <row r="376" spans="1:21" ht="20.100000000000001" customHeight="1" x14ac:dyDescent="0.25">
      <c r="A376" s="121">
        <v>370</v>
      </c>
      <c r="B376" s="186" t="str">
        <f>IF('Dépenses sur frais réels'!B376="","",'Dépenses sur frais réels'!B376)</f>
        <v/>
      </c>
      <c r="C376" s="186" t="str">
        <f>IF('Dépenses sur frais réels'!C376="","",'Dépenses sur frais réels'!C376)</f>
        <v/>
      </c>
      <c r="D376" s="186" t="str">
        <f>IF('Dépenses sur frais réels'!D376="","",'Dépenses sur frais réels'!D376)</f>
        <v/>
      </c>
      <c r="E376" s="186" t="str">
        <f>IF('Dépenses sur frais réels'!E376="","",'Dépenses sur frais réels'!E376)</f>
        <v/>
      </c>
      <c r="F376" s="186" t="str">
        <f>IF('Dépenses sur frais réels'!F376="","",'Dépenses sur frais réels'!F376)</f>
        <v/>
      </c>
      <c r="G376" s="186" t="str">
        <f>IF('Dépenses sur frais réels'!G376="","",'Dépenses sur frais réels'!G376)</f>
        <v/>
      </c>
      <c r="H376" s="346" t="str">
        <f>IF('Dépenses sur frais réels'!H376="","",'Dépenses sur frais réels'!H376)</f>
        <v/>
      </c>
      <c r="I376" s="346" t="str">
        <f>IF('Dépenses sur frais réels'!I376="","",'Dépenses sur frais réels'!I376)</f>
        <v/>
      </c>
      <c r="J376" s="347" t="str">
        <f>IF('Dépenses sur frais réels'!J376="","",'Dépenses sur frais réels'!J376)</f>
        <v/>
      </c>
      <c r="K376" s="101"/>
      <c r="L376" s="283" t="str">
        <f t="shared" si="27"/>
        <v/>
      </c>
      <c r="M376" s="283" t="str">
        <f t="shared" si="28"/>
        <v/>
      </c>
      <c r="N376" s="101"/>
      <c r="O376" s="182"/>
      <c r="P376" s="355"/>
      <c r="Q376" s="138" t="str">
        <f t="shared" si="25"/>
        <v/>
      </c>
      <c r="R376" s="184" t="str">
        <f t="shared" si="29"/>
        <v/>
      </c>
      <c r="S376" s="414" t="str">
        <f>IF(AND(OR(K376="KO",N376&lt;&gt;""),OR(K376="",L376="",M376="")),Listes!$A$68,IF(AND(N376="",K376&lt;&gt;""),Listes!$A$69,IF(AND(J376&lt;N376,P376=""),Listes!$A$70,IF(AND(M376&lt;L376,P376=""),Listes!$A$71,IF(AND(N376&lt;J376,O376=""),Listes!$A$72,IF(AND(T376="",OR(K376&lt;&gt;"",L376&lt;&gt;"",M376&lt;&gt;"")),Listes!$A$73,""))))))</f>
        <v/>
      </c>
      <c r="T376" s="277"/>
      <c r="U376" s="317">
        <f t="shared" si="26"/>
        <v>0</v>
      </c>
    </row>
    <row r="377" spans="1:21" ht="20.100000000000001" customHeight="1" x14ac:dyDescent="0.25">
      <c r="A377" s="121">
        <v>371</v>
      </c>
      <c r="B377" s="186" t="str">
        <f>IF('Dépenses sur frais réels'!B377="","",'Dépenses sur frais réels'!B377)</f>
        <v/>
      </c>
      <c r="C377" s="186" t="str">
        <f>IF('Dépenses sur frais réels'!C377="","",'Dépenses sur frais réels'!C377)</f>
        <v/>
      </c>
      <c r="D377" s="186" t="str">
        <f>IF('Dépenses sur frais réels'!D377="","",'Dépenses sur frais réels'!D377)</f>
        <v/>
      </c>
      <c r="E377" s="186" t="str">
        <f>IF('Dépenses sur frais réels'!E377="","",'Dépenses sur frais réels'!E377)</f>
        <v/>
      </c>
      <c r="F377" s="186" t="str">
        <f>IF('Dépenses sur frais réels'!F377="","",'Dépenses sur frais réels'!F377)</f>
        <v/>
      </c>
      <c r="G377" s="186" t="str">
        <f>IF('Dépenses sur frais réels'!G377="","",'Dépenses sur frais réels'!G377)</f>
        <v/>
      </c>
      <c r="H377" s="346" t="str">
        <f>IF('Dépenses sur frais réels'!H377="","",'Dépenses sur frais réels'!H377)</f>
        <v/>
      </c>
      <c r="I377" s="346" t="str">
        <f>IF('Dépenses sur frais réels'!I377="","",'Dépenses sur frais réels'!I377)</f>
        <v/>
      </c>
      <c r="J377" s="347" t="str">
        <f>IF('Dépenses sur frais réels'!J377="","",'Dépenses sur frais réels'!J377)</f>
        <v/>
      </c>
      <c r="K377" s="101"/>
      <c r="L377" s="283" t="str">
        <f t="shared" si="27"/>
        <v/>
      </c>
      <c r="M377" s="283" t="str">
        <f t="shared" si="28"/>
        <v/>
      </c>
      <c r="N377" s="101"/>
      <c r="O377" s="182"/>
      <c r="P377" s="355"/>
      <c r="Q377" s="138" t="str">
        <f t="shared" si="25"/>
        <v/>
      </c>
      <c r="R377" s="184" t="str">
        <f t="shared" si="29"/>
        <v/>
      </c>
      <c r="S377" s="414" t="str">
        <f>IF(AND(OR(K377="KO",N377&lt;&gt;""),OR(K377="",L377="",M377="")),Listes!$A$68,IF(AND(N377="",K377&lt;&gt;""),Listes!$A$69,IF(AND(J377&lt;N377,P377=""),Listes!$A$70,IF(AND(M377&lt;L377,P377=""),Listes!$A$71,IF(AND(N377&lt;J377,O377=""),Listes!$A$72,IF(AND(T377="",OR(K377&lt;&gt;"",L377&lt;&gt;"",M377&lt;&gt;"")),Listes!$A$73,""))))))</f>
        <v/>
      </c>
      <c r="T377" s="277"/>
      <c r="U377" s="317">
        <f t="shared" si="26"/>
        <v>0</v>
      </c>
    </row>
    <row r="378" spans="1:21" ht="20.100000000000001" customHeight="1" x14ac:dyDescent="0.25">
      <c r="A378" s="121">
        <v>372</v>
      </c>
      <c r="B378" s="186" t="str">
        <f>IF('Dépenses sur frais réels'!B378="","",'Dépenses sur frais réels'!B378)</f>
        <v/>
      </c>
      <c r="C378" s="186" t="str">
        <f>IF('Dépenses sur frais réels'!C378="","",'Dépenses sur frais réels'!C378)</f>
        <v/>
      </c>
      <c r="D378" s="186" t="str">
        <f>IF('Dépenses sur frais réels'!D378="","",'Dépenses sur frais réels'!D378)</f>
        <v/>
      </c>
      <c r="E378" s="186" t="str">
        <f>IF('Dépenses sur frais réels'!E378="","",'Dépenses sur frais réels'!E378)</f>
        <v/>
      </c>
      <c r="F378" s="186" t="str">
        <f>IF('Dépenses sur frais réels'!F378="","",'Dépenses sur frais réels'!F378)</f>
        <v/>
      </c>
      <c r="G378" s="186" t="str">
        <f>IF('Dépenses sur frais réels'!G378="","",'Dépenses sur frais réels'!G378)</f>
        <v/>
      </c>
      <c r="H378" s="346" t="str">
        <f>IF('Dépenses sur frais réels'!H378="","",'Dépenses sur frais réels'!H378)</f>
        <v/>
      </c>
      <c r="I378" s="346" t="str">
        <f>IF('Dépenses sur frais réels'!I378="","",'Dépenses sur frais réels'!I378)</f>
        <v/>
      </c>
      <c r="J378" s="347" t="str">
        <f>IF('Dépenses sur frais réels'!J378="","",'Dépenses sur frais réels'!J378)</f>
        <v/>
      </c>
      <c r="K378" s="101"/>
      <c r="L378" s="283" t="str">
        <f t="shared" si="27"/>
        <v/>
      </c>
      <c r="M378" s="283" t="str">
        <f t="shared" si="28"/>
        <v/>
      </c>
      <c r="N378" s="101"/>
      <c r="O378" s="182"/>
      <c r="P378" s="355"/>
      <c r="Q378" s="138" t="str">
        <f t="shared" si="25"/>
        <v/>
      </c>
      <c r="R378" s="184" t="str">
        <f t="shared" si="29"/>
        <v/>
      </c>
      <c r="S378" s="414" t="str">
        <f>IF(AND(OR(K378="KO",N378&lt;&gt;""),OR(K378="",L378="",M378="")),Listes!$A$68,IF(AND(N378="",K378&lt;&gt;""),Listes!$A$69,IF(AND(J378&lt;N378,P378=""),Listes!$A$70,IF(AND(M378&lt;L378,P378=""),Listes!$A$71,IF(AND(N378&lt;J378,O378=""),Listes!$A$72,IF(AND(T378="",OR(K378&lt;&gt;"",L378&lt;&gt;"",M378&lt;&gt;"")),Listes!$A$73,""))))))</f>
        <v/>
      </c>
      <c r="T378" s="277"/>
      <c r="U378" s="317">
        <f t="shared" si="26"/>
        <v>0</v>
      </c>
    </row>
    <row r="379" spans="1:21" ht="20.100000000000001" customHeight="1" x14ac:dyDescent="0.25">
      <c r="A379" s="121">
        <v>373</v>
      </c>
      <c r="B379" s="186" t="str">
        <f>IF('Dépenses sur frais réels'!B379="","",'Dépenses sur frais réels'!B379)</f>
        <v/>
      </c>
      <c r="C379" s="186" t="str">
        <f>IF('Dépenses sur frais réels'!C379="","",'Dépenses sur frais réels'!C379)</f>
        <v/>
      </c>
      <c r="D379" s="186" t="str">
        <f>IF('Dépenses sur frais réels'!D379="","",'Dépenses sur frais réels'!D379)</f>
        <v/>
      </c>
      <c r="E379" s="186" t="str">
        <f>IF('Dépenses sur frais réels'!E379="","",'Dépenses sur frais réels'!E379)</f>
        <v/>
      </c>
      <c r="F379" s="186" t="str">
        <f>IF('Dépenses sur frais réels'!F379="","",'Dépenses sur frais réels'!F379)</f>
        <v/>
      </c>
      <c r="G379" s="186" t="str">
        <f>IF('Dépenses sur frais réels'!G379="","",'Dépenses sur frais réels'!G379)</f>
        <v/>
      </c>
      <c r="H379" s="346" t="str">
        <f>IF('Dépenses sur frais réels'!H379="","",'Dépenses sur frais réels'!H379)</f>
        <v/>
      </c>
      <c r="I379" s="346" t="str">
        <f>IF('Dépenses sur frais réels'!I379="","",'Dépenses sur frais réels'!I379)</f>
        <v/>
      </c>
      <c r="J379" s="347" t="str">
        <f>IF('Dépenses sur frais réels'!J379="","",'Dépenses sur frais réels'!J379)</f>
        <v/>
      </c>
      <c r="K379" s="101"/>
      <c r="L379" s="283" t="str">
        <f t="shared" si="27"/>
        <v/>
      </c>
      <c r="M379" s="283" t="str">
        <f t="shared" si="28"/>
        <v/>
      </c>
      <c r="N379" s="101"/>
      <c r="O379" s="182"/>
      <c r="P379" s="355"/>
      <c r="Q379" s="138" t="str">
        <f t="shared" si="25"/>
        <v/>
      </c>
      <c r="R379" s="184" t="str">
        <f t="shared" si="29"/>
        <v/>
      </c>
      <c r="S379" s="414" t="str">
        <f>IF(AND(OR(K379="KO",N379&lt;&gt;""),OR(K379="",L379="",M379="")),Listes!$A$68,IF(AND(N379="",K379&lt;&gt;""),Listes!$A$69,IF(AND(J379&lt;N379,P379=""),Listes!$A$70,IF(AND(M379&lt;L379,P379=""),Listes!$A$71,IF(AND(N379&lt;J379,O379=""),Listes!$A$72,IF(AND(T379="",OR(K379&lt;&gt;"",L379&lt;&gt;"",M379&lt;&gt;"")),Listes!$A$73,""))))))</f>
        <v/>
      </c>
      <c r="T379" s="277"/>
      <c r="U379" s="317">
        <f t="shared" si="26"/>
        <v>0</v>
      </c>
    </row>
    <row r="380" spans="1:21" ht="20.100000000000001" customHeight="1" x14ac:dyDescent="0.25">
      <c r="A380" s="121">
        <v>374</v>
      </c>
      <c r="B380" s="186" t="str">
        <f>IF('Dépenses sur frais réels'!B380="","",'Dépenses sur frais réels'!B380)</f>
        <v/>
      </c>
      <c r="C380" s="186" t="str">
        <f>IF('Dépenses sur frais réels'!C380="","",'Dépenses sur frais réels'!C380)</f>
        <v/>
      </c>
      <c r="D380" s="186" t="str">
        <f>IF('Dépenses sur frais réels'!D380="","",'Dépenses sur frais réels'!D380)</f>
        <v/>
      </c>
      <c r="E380" s="186" t="str">
        <f>IF('Dépenses sur frais réels'!E380="","",'Dépenses sur frais réels'!E380)</f>
        <v/>
      </c>
      <c r="F380" s="186" t="str">
        <f>IF('Dépenses sur frais réels'!F380="","",'Dépenses sur frais réels'!F380)</f>
        <v/>
      </c>
      <c r="G380" s="186" t="str">
        <f>IF('Dépenses sur frais réels'!G380="","",'Dépenses sur frais réels'!G380)</f>
        <v/>
      </c>
      <c r="H380" s="346" t="str">
        <f>IF('Dépenses sur frais réels'!H380="","",'Dépenses sur frais réels'!H380)</f>
        <v/>
      </c>
      <c r="I380" s="346" t="str">
        <f>IF('Dépenses sur frais réels'!I380="","",'Dépenses sur frais réels'!I380)</f>
        <v/>
      </c>
      <c r="J380" s="347" t="str">
        <f>IF('Dépenses sur frais réels'!J380="","",'Dépenses sur frais réels'!J380)</f>
        <v/>
      </c>
      <c r="K380" s="101"/>
      <c r="L380" s="283" t="str">
        <f t="shared" si="27"/>
        <v/>
      </c>
      <c r="M380" s="283" t="str">
        <f t="shared" si="28"/>
        <v/>
      </c>
      <c r="N380" s="101"/>
      <c r="O380" s="182"/>
      <c r="P380" s="355"/>
      <c r="Q380" s="138" t="str">
        <f t="shared" si="25"/>
        <v/>
      </c>
      <c r="R380" s="184" t="str">
        <f t="shared" si="29"/>
        <v/>
      </c>
      <c r="S380" s="414" t="str">
        <f>IF(AND(OR(K380="KO",N380&lt;&gt;""),OR(K380="",L380="",M380="")),Listes!$A$68,IF(AND(N380="",K380&lt;&gt;""),Listes!$A$69,IF(AND(J380&lt;N380,P380=""),Listes!$A$70,IF(AND(M380&lt;L380,P380=""),Listes!$A$71,IF(AND(N380&lt;J380,O380=""),Listes!$A$72,IF(AND(T380="",OR(K380&lt;&gt;"",L380&lt;&gt;"",M380&lt;&gt;"")),Listes!$A$73,""))))))</f>
        <v/>
      </c>
      <c r="T380" s="277"/>
      <c r="U380" s="317">
        <f t="shared" si="26"/>
        <v>0</v>
      </c>
    </row>
    <row r="381" spans="1:21" ht="20.100000000000001" customHeight="1" x14ac:dyDescent="0.25">
      <c r="A381" s="121">
        <v>375</v>
      </c>
      <c r="B381" s="186" t="str">
        <f>IF('Dépenses sur frais réels'!B381="","",'Dépenses sur frais réels'!B381)</f>
        <v/>
      </c>
      <c r="C381" s="186" t="str">
        <f>IF('Dépenses sur frais réels'!C381="","",'Dépenses sur frais réels'!C381)</f>
        <v/>
      </c>
      <c r="D381" s="186" t="str">
        <f>IF('Dépenses sur frais réels'!D381="","",'Dépenses sur frais réels'!D381)</f>
        <v/>
      </c>
      <c r="E381" s="186" t="str">
        <f>IF('Dépenses sur frais réels'!E381="","",'Dépenses sur frais réels'!E381)</f>
        <v/>
      </c>
      <c r="F381" s="186" t="str">
        <f>IF('Dépenses sur frais réels'!F381="","",'Dépenses sur frais réels'!F381)</f>
        <v/>
      </c>
      <c r="G381" s="186" t="str">
        <f>IF('Dépenses sur frais réels'!G381="","",'Dépenses sur frais réels'!G381)</f>
        <v/>
      </c>
      <c r="H381" s="346" t="str">
        <f>IF('Dépenses sur frais réels'!H381="","",'Dépenses sur frais réels'!H381)</f>
        <v/>
      </c>
      <c r="I381" s="346" t="str">
        <f>IF('Dépenses sur frais réels'!I381="","",'Dépenses sur frais réels'!I381)</f>
        <v/>
      </c>
      <c r="J381" s="347" t="str">
        <f>IF('Dépenses sur frais réels'!J381="","",'Dépenses sur frais réels'!J381)</f>
        <v/>
      </c>
      <c r="K381" s="101"/>
      <c r="L381" s="283" t="str">
        <f t="shared" si="27"/>
        <v/>
      </c>
      <c r="M381" s="283" t="str">
        <f t="shared" si="28"/>
        <v/>
      </c>
      <c r="N381" s="101"/>
      <c r="O381" s="182"/>
      <c r="P381" s="355"/>
      <c r="Q381" s="138" t="str">
        <f t="shared" si="25"/>
        <v/>
      </c>
      <c r="R381" s="184" t="str">
        <f t="shared" si="29"/>
        <v/>
      </c>
      <c r="S381" s="414" t="str">
        <f>IF(AND(OR(K381="KO",N381&lt;&gt;""),OR(K381="",L381="",M381="")),Listes!$A$68,IF(AND(N381="",K381&lt;&gt;""),Listes!$A$69,IF(AND(J381&lt;N381,P381=""),Listes!$A$70,IF(AND(M381&lt;L381,P381=""),Listes!$A$71,IF(AND(N381&lt;J381,O381=""),Listes!$A$72,IF(AND(T381="",OR(K381&lt;&gt;"",L381&lt;&gt;"",M381&lt;&gt;"")),Listes!$A$73,""))))))</f>
        <v/>
      </c>
      <c r="T381" s="277"/>
      <c r="U381" s="317">
        <f t="shared" si="26"/>
        <v>0</v>
      </c>
    </row>
    <row r="382" spans="1:21" ht="20.100000000000001" customHeight="1" x14ac:dyDescent="0.25">
      <c r="A382" s="121">
        <v>376</v>
      </c>
      <c r="B382" s="186" t="str">
        <f>IF('Dépenses sur frais réels'!B382="","",'Dépenses sur frais réels'!B382)</f>
        <v/>
      </c>
      <c r="C382" s="186" t="str">
        <f>IF('Dépenses sur frais réels'!C382="","",'Dépenses sur frais réels'!C382)</f>
        <v/>
      </c>
      <c r="D382" s="186" t="str">
        <f>IF('Dépenses sur frais réels'!D382="","",'Dépenses sur frais réels'!D382)</f>
        <v/>
      </c>
      <c r="E382" s="186" t="str">
        <f>IF('Dépenses sur frais réels'!E382="","",'Dépenses sur frais réels'!E382)</f>
        <v/>
      </c>
      <c r="F382" s="186" t="str">
        <f>IF('Dépenses sur frais réels'!F382="","",'Dépenses sur frais réels'!F382)</f>
        <v/>
      </c>
      <c r="G382" s="186" t="str">
        <f>IF('Dépenses sur frais réels'!G382="","",'Dépenses sur frais réels'!G382)</f>
        <v/>
      </c>
      <c r="H382" s="346" t="str">
        <f>IF('Dépenses sur frais réels'!H382="","",'Dépenses sur frais réels'!H382)</f>
        <v/>
      </c>
      <c r="I382" s="346" t="str">
        <f>IF('Dépenses sur frais réels'!I382="","",'Dépenses sur frais réels'!I382)</f>
        <v/>
      </c>
      <c r="J382" s="347" t="str">
        <f>IF('Dépenses sur frais réels'!J382="","",'Dépenses sur frais réels'!J382)</f>
        <v/>
      </c>
      <c r="K382" s="101"/>
      <c r="L382" s="283" t="str">
        <f t="shared" si="27"/>
        <v/>
      </c>
      <c r="M382" s="283" t="str">
        <f t="shared" si="28"/>
        <v/>
      </c>
      <c r="N382" s="101"/>
      <c r="O382" s="182"/>
      <c r="P382" s="355"/>
      <c r="Q382" s="138" t="str">
        <f t="shared" si="25"/>
        <v/>
      </c>
      <c r="R382" s="184" t="str">
        <f t="shared" si="29"/>
        <v/>
      </c>
      <c r="S382" s="414" t="str">
        <f>IF(AND(OR(K382="KO",N382&lt;&gt;""),OR(K382="",L382="",M382="")),Listes!$A$68,IF(AND(N382="",K382&lt;&gt;""),Listes!$A$69,IF(AND(J382&lt;N382,P382=""),Listes!$A$70,IF(AND(M382&lt;L382,P382=""),Listes!$A$71,IF(AND(N382&lt;J382,O382=""),Listes!$A$72,IF(AND(T382="",OR(K382&lt;&gt;"",L382&lt;&gt;"",M382&lt;&gt;"")),Listes!$A$73,""))))))</f>
        <v/>
      </c>
      <c r="T382" s="277"/>
      <c r="U382" s="317">
        <f t="shared" si="26"/>
        <v>0</v>
      </c>
    </row>
    <row r="383" spans="1:21" ht="20.100000000000001" customHeight="1" x14ac:dyDescent="0.25">
      <c r="A383" s="121">
        <v>377</v>
      </c>
      <c r="B383" s="186" t="str">
        <f>IF('Dépenses sur frais réels'!B383="","",'Dépenses sur frais réels'!B383)</f>
        <v/>
      </c>
      <c r="C383" s="186" t="str">
        <f>IF('Dépenses sur frais réels'!C383="","",'Dépenses sur frais réels'!C383)</f>
        <v/>
      </c>
      <c r="D383" s="186" t="str">
        <f>IF('Dépenses sur frais réels'!D383="","",'Dépenses sur frais réels'!D383)</f>
        <v/>
      </c>
      <c r="E383" s="186" t="str">
        <f>IF('Dépenses sur frais réels'!E383="","",'Dépenses sur frais réels'!E383)</f>
        <v/>
      </c>
      <c r="F383" s="186" t="str">
        <f>IF('Dépenses sur frais réels'!F383="","",'Dépenses sur frais réels'!F383)</f>
        <v/>
      </c>
      <c r="G383" s="186" t="str">
        <f>IF('Dépenses sur frais réels'!G383="","",'Dépenses sur frais réels'!G383)</f>
        <v/>
      </c>
      <c r="H383" s="346" t="str">
        <f>IF('Dépenses sur frais réels'!H383="","",'Dépenses sur frais réels'!H383)</f>
        <v/>
      </c>
      <c r="I383" s="346" t="str">
        <f>IF('Dépenses sur frais réels'!I383="","",'Dépenses sur frais réels'!I383)</f>
        <v/>
      </c>
      <c r="J383" s="347" t="str">
        <f>IF('Dépenses sur frais réels'!J383="","",'Dépenses sur frais réels'!J383)</f>
        <v/>
      </c>
      <c r="K383" s="101"/>
      <c r="L383" s="283" t="str">
        <f t="shared" si="27"/>
        <v/>
      </c>
      <c r="M383" s="283" t="str">
        <f t="shared" si="28"/>
        <v/>
      </c>
      <c r="N383" s="101"/>
      <c r="O383" s="182"/>
      <c r="P383" s="355"/>
      <c r="Q383" s="138" t="str">
        <f t="shared" si="25"/>
        <v/>
      </c>
      <c r="R383" s="184" t="str">
        <f t="shared" si="29"/>
        <v/>
      </c>
      <c r="S383" s="414" t="str">
        <f>IF(AND(OR(K383="KO",N383&lt;&gt;""),OR(K383="",L383="",M383="")),Listes!$A$68,IF(AND(N383="",K383&lt;&gt;""),Listes!$A$69,IF(AND(J383&lt;N383,P383=""),Listes!$A$70,IF(AND(M383&lt;L383,P383=""),Listes!$A$71,IF(AND(N383&lt;J383,O383=""),Listes!$A$72,IF(AND(T383="",OR(K383&lt;&gt;"",L383&lt;&gt;"",M383&lt;&gt;"")),Listes!$A$73,""))))))</f>
        <v/>
      </c>
      <c r="T383" s="277"/>
      <c r="U383" s="317">
        <f t="shared" si="26"/>
        <v>0</v>
      </c>
    </row>
    <row r="384" spans="1:21" ht="20.100000000000001" customHeight="1" x14ac:dyDescent="0.25">
      <c r="A384" s="121">
        <v>378</v>
      </c>
      <c r="B384" s="186" t="str">
        <f>IF('Dépenses sur frais réels'!B384="","",'Dépenses sur frais réels'!B384)</f>
        <v/>
      </c>
      <c r="C384" s="186" t="str">
        <f>IF('Dépenses sur frais réels'!C384="","",'Dépenses sur frais réels'!C384)</f>
        <v/>
      </c>
      <c r="D384" s="186" t="str">
        <f>IF('Dépenses sur frais réels'!D384="","",'Dépenses sur frais réels'!D384)</f>
        <v/>
      </c>
      <c r="E384" s="186" t="str">
        <f>IF('Dépenses sur frais réels'!E384="","",'Dépenses sur frais réels'!E384)</f>
        <v/>
      </c>
      <c r="F384" s="186" t="str">
        <f>IF('Dépenses sur frais réels'!F384="","",'Dépenses sur frais réels'!F384)</f>
        <v/>
      </c>
      <c r="G384" s="186" t="str">
        <f>IF('Dépenses sur frais réels'!G384="","",'Dépenses sur frais réels'!G384)</f>
        <v/>
      </c>
      <c r="H384" s="346" t="str">
        <f>IF('Dépenses sur frais réels'!H384="","",'Dépenses sur frais réels'!H384)</f>
        <v/>
      </c>
      <c r="I384" s="346" t="str">
        <f>IF('Dépenses sur frais réels'!I384="","",'Dépenses sur frais réels'!I384)</f>
        <v/>
      </c>
      <c r="J384" s="347" t="str">
        <f>IF('Dépenses sur frais réels'!J384="","",'Dépenses sur frais réels'!J384)</f>
        <v/>
      </c>
      <c r="K384" s="101"/>
      <c r="L384" s="283" t="str">
        <f t="shared" si="27"/>
        <v/>
      </c>
      <c r="M384" s="283" t="str">
        <f t="shared" si="28"/>
        <v/>
      </c>
      <c r="N384" s="101"/>
      <c r="O384" s="182"/>
      <c r="P384" s="355"/>
      <c r="Q384" s="138" t="str">
        <f t="shared" si="25"/>
        <v/>
      </c>
      <c r="R384" s="184" t="str">
        <f t="shared" si="29"/>
        <v/>
      </c>
      <c r="S384" s="414" t="str">
        <f>IF(AND(OR(K384="KO",N384&lt;&gt;""),OR(K384="",L384="",M384="")),Listes!$A$68,IF(AND(N384="",K384&lt;&gt;""),Listes!$A$69,IF(AND(J384&lt;N384,P384=""),Listes!$A$70,IF(AND(M384&lt;L384,P384=""),Listes!$A$71,IF(AND(N384&lt;J384,O384=""),Listes!$A$72,IF(AND(T384="",OR(K384&lt;&gt;"",L384&lt;&gt;"",M384&lt;&gt;"")),Listes!$A$73,""))))))</f>
        <v/>
      </c>
      <c r="T384" s="277"/>
      <c r="U384" s="317">
        <f t="shared" si="26"/>
        <v>0</v>
      </c>
    </row>
    <row r="385" spans="1:21" ht="20.100000000000001" customHeight="1" x14ac:dyDescent="0.25">
      <c r="A385" s="121">
        <v>379</v>
      </c>
      <c r="B385" s="186" t="str">
        <f>IF('Dépenses sur frais réels'!B385="","",'Dépenses sur frais réels'!B385)</f>
        <v/>
      </c>
      <c r="C385" s="186" t="str">
        <f>IF('Dépenses sur frais réels'!C385="","",'Dépenses sur frais réels'!C385)</f>
        <v/>
      </c>
      <c r="D385" s="186" t="str">
        <f>IF('Dépenses sur frais réels'!D385="","",'Dépenses sur frais réels'!D385)</f>
        <v/>
      </c>
      <c r="E385" s="186" t="str">
        <f>IF('Dépenses sur frais réels'!E385="","",'Dépenses sur frais réels'!E385)</f>
        <v/>
      </c>
      <c r="F385" s="186" t="str">
        <f>IF('Dépenses sur frais réels'!F385="","",'Dépenses sur frais réels'!F385)</f>
        <v/>
      </c>
      <c r="G385" s="186" t="str">
        <f>IF('Dépenses sur frais réels'!G385="","",'Dépenses sur frais réels'!G385)</f>
        <v/>
      </c>
      <c r="H385" s="346" t="str">
        <f>IF('Dépenses sur frais réels'!H385="","",'Dépenses sur frais réels'!H385)</f>
        <v/>
      </c>
      <c r="I385" s="346" t="str">
        <f>IF('Dépenses sur frais réels'!I385="","",'Dépenses sur frais réels'!I385)</f>
        <v/>
      </c>
      <c r="J385" s="347" t="str">
        <f>IF('Dépenses sur frais réels'!J385="","",'Dépenses sur frais réels'!J385)</f>
        <v/>
      </c>
      <c r="K385" s="101"/>
      <c r="L385" s="283" t="str">
        <f t="shared" si="27"/>
        <v/>
      </c>
      <c r="M385" s="283" t="str">
        <f t="shared" si="28"/>
        <v/>
      </c>
      <c r="N385" s="101"/>
      <c r="O385" s="182"/>
      <c r="P385" s="355"/>
      <c r="Q385" s="138" t="str">
        <f t="shared" si="25"/>
        <v/>
      </c>
      <c r="R385" s="184" t="str">
        <f t="shared" si="29"/>
        <v/>
      </c>
      <c r="S385" s="414" t="str">
        <f>IF(AND(OR(K385="KO",N385&lt;&gt;""),OR(K385="",L385="",M385="")),Listes!$A$68,IF(AND(N385="",K385&lt;&gt;""),Listes!$A$69,IF(AND(J385&lt;N385,P385=""),Listes!$A$70,IF(AND(M385&lt;L385,P385=""),Listes!$A$71,IF(AND(N385&lt;J385,O385=""),Listes!$A$72,IF(AND(T385="",OR(K385&lt;&gt;"",L385&lt;&gt;"",M385&lt;&gt;"")),Listes!$A$73,""))))))</f>
        <v/>
      </c>
      <c r="T385" s="277"/>
      <c r="U385" s="317">
        <f t="shared" si="26"/>
        <v>0</v>
      </c>
    </row>
    <row r="386" spans="1:21" ht="20.100000000000001" customHeight="1" x14ac:dyDescent="0.25">
      <c r="A386" s="121">
        <v>380</v>
      </c>
      <c r="B386" s="186" t="str">
        <f>IF('Dépenses sur frais réels'!B386="","",'Dépenses sur frais réels'!B386)</f>
        <v/>
      </c>
      <c r="C386" s="186" t="str">
        <f>IF('Dépenses sur frais réels'!C386="","",'Dépenses sur frais réels'!C386)</f>
        <v/>
      </c>
      <c r="D386" s="186" t="str">
        <f>IF('Dépenses sur frais réels'!D386="","",'Dépenses sur frais réels'!D386)</f>
        <v/>
      </c>
      <c r="E386" s="186" t="str">
        <f>IF('Dépenses sur frais réels'!E386="","",'Dépenses sur frais réels'!E386)</f>
        <v/>
      </c>
      <c r="F386" s="186" t="str">
        <f>IF('Dépenses sur frais réels'!F386="","",'Dépenses sur frais réels'!F386)</f>
        <v/>
      </c>
      <c r="G386" s="186" t="str">
        <f>IF('Dépenses sur frais réels'!G386="","",'Dépenses sur frais réels'!G386)</f>
        <v/>
      </c>
      <c r="H386" s="346" t="str">
        <f>IF('Dépenses sur frais réels'!H386="","",'Dépenses sur frais réels'!H386)</f>
        <v/>
      </c>
      <c r="I386" s="346" t="str">
        <f>IF('Dépenses sur frais réels'!I386="","",'Dépenses sur frais réels'!I386)</f>
        <v/>
      </c>
      <c r="J386" s="347" t="str">
        <f>IF('Dépenses sur frais réels'!J386="","",'Dépenses sur frais réels'!J386)</f>
        <v/>
      </c>
      <c r="K386" s="101"/>
      <c r="L386" s="283" t="str">
        <f t="shared" si="27"/>
        <v/>
      </c>
      <c r="M386" s="283" t="str">
        <f t="shared" si="28"/>
        <v/>
      </c>
      <c r="N386" s="101"/>
      <c r="O386" s="182"/>
      <c r="P386" s="355"/>
      <c r="Q386" s="138" t="str">
        <f t="shared" si="25"/>
        <v/>
      </c>
      <c r="R386" s="184" t="str">
        <f t="shared" si="29"/>
        <v/>
      </c>
      <c r="S386" s="414" t="str">
        <f>IF(AND(OR(K386="KO",N386&lt;&gt;""),OR(K386="",L386="",M386="")),Listes!$A$68,IF(AND(N386="",K386&lt;&gt;""),Listes!$A$69,IF(AND(J386&lt;N386,P386=""),Listes!$A$70,IF(AND(M386&lt;L386,P386=""),Listes!$A$71,IF(AND(N386&lt;J386,O386=""),Listes!$A$72,IF(AND(T386="",OR(K386&lt;&gt;"",L386&lt;&gt;"",M386&lt;&gt;"")),Listes!$A$73,""))))))</f>
        <v/>
      </c>
      <c r="T386" s="277"/>
      <c r="U386" s="317">
        <f t="shared" si="26"/>
        <v>0</v>
      </c>
    </row>
    <row r="387" spans="1:21" ht="20.100000000000001" customHeight="1" x14ac:dyDescent="0.25">
      <c r="A387" s="121">
        <v>381</v>
      </c>
      <c r="B387" s="186" t="str">
        <f>IF('Dépenses sur frais réels'!B387="","",'Dépenses sur frais réels'!B387)</f>
        <v/>
      </c>
      <c r="C387" s="186" t="str">
        <f>IF('Dépenses sur frais réels'!C387="","",'Dépenses sur frais réels'!C387)</f>
        <v/>
      </c>
      <c r="D387" s="186" t="str">
        <f>IF('Dépenses sur frais réels'!D387="","",'Dépenses sur frais réels'!D387)</f>
        <v/>
      </c>
      <c r="E387" s="186" t="str">
        <f>IF('Dépenses sur frais réels'!E387="","",'Dépenses sur frais réels'!E387)</f>
        <v/>
      </c>
      <c r="F387" s="186" t="str">
        <f>IF('Dépenses sur frais réels'!F387="","",'Dépenses sur frais réels'!F387)</f>
        <v/>
      </c>
      <c r="G387" s="186" t="str">
        <f>IF('Dépenses sur frais réels'!G387="","",'Dépenses sur frais réels'!G387)</f>
        <v/>
      </c>
      <c r="H387" s="346" t="str">
        <f>IF('Dépenses sur frais réels'!H387="","",'Dépenses sur frais réels'!H387)</f>
        <v/>
      </c>
      <c r="I387" s="346" t="str">
        <f>IF('Dépenses sur frais réels'!I387="","",'Dépenses sur frais réels'!I387)</f>
        <v/>
      </c>
      <c r="J387" s="347" t="str">
        <f>IF('Dépenses sur frais réels'!J387="","",'Dépenses sur frais réels'!J387)</f>
        <v/>
      </c>
      <c r="K387" s="101"/>
      <c r="L387" s="283" t="str">
        <f t="shared" si="27"/>
        <v/>
      </c>
      <c r="M387" s="283" t="str">
        <f t="shared" si="28"/>
        <v/>
      </c>
      <c r="N387" s="101"/>
      <c r="O387" s="182"/>
      <c r="P387" s="355"/>
      <c r="Q387" s="138" t="str">
        <f t="shared" si="25"/>
        <v/>
      </c>
      <c r="R387" s="184" t="str">
        <f t="shared" si="29"/>
        <v/>
      </c>
      <c r="S387" s="414" t="str">
        <f>IF(AND(OR(K387="KO",N387&lt;&gt;""),OR(K387="",L387="",M387="")),Listes!$A$68,IF(AND(N387="",K387&lt;&gt;""),Listes!$A$69,IF(AND(J387&lt;N387,P387=""),Listes!$A$70,IF(AND(M387&lt;L387,P387=""),Listes!$A$71,IF(AND(N387&lt;J387,O387=""),Listes!$A$72,IF(AND(T387="",OR(K387&lt;&gt;"",L387&lt;&gt;"",M387&lt;&gt;"")),Listes!$A$73,""))))))</f>
        <v/>
      </c>
      <c r="T387" s="277"/>
      <c r="U387" s="317">
        <f t="shared" si="26"/>
        <v>0</v>
      </c>
    </row>
    <row r="388" spans="1:21" ht="20.100000000000001" customHeight="1" x14ac:dyDescent="0.25">
      <c r="A388" s="121">
        <v>382</v>
      </c>
      <c r="B388" s="186" t="str">
        <f>IF('Dépenses sur frais réels'!B388="","",'Dépenses sur frais réels'!B388)</f>
        <v/>
      </c>
      <c r="C388" s="186" t="str">
        <f>IF('Dépenses sur frais réels'!C388="","",'Dépenses sur frais réels'!C388)</f>
        <v/>
      </c>
      <c r="D388" s="186" t="str">
        <f>IF('Dépenses sur frais réels'!D388="","",'Dépenses sur frais réels'!D388)</f>
        <v/>
      </c>
      <c r="E388" s="186" t="str">
        <f>IF('Dépenses sur frais réels'!E388="","",'Dépenses sur frais réels'!E388)</f>
        <v/>
      </c>
      <c r="F388" s="186" t="str">
        <f>IF('Dépenses sur frais réels'!F388="","",'Dépenses sur frais réels'!F388)</f>
        <v/>
      </c>
      <c r="G388" s="186" t="str">
        <f>IF('Dépenses sur frais réels'!G388="","",'Dépenses sur frais réels'!G388)</f>
        <v/>
      </c>
      <c r="H388" s="346" t="str">
        <f>IF('Dépenses sur frais réels'!H388="","",'Dépenses sur frais réels'!H388)</f>
        <v/>
      </c>
      <c r="I388" s="346" t="str">
        <f>IF('Dépenses sur frais réels'!I388="","",'Dépenses sur frais réels'!I388)</f>
        <v/>
      </c>
      <c r="J388" s="347" t="str">
        <f>IF('Dépenses sur frais réels'!J388="","",'Dépenses sur frais réels'!J388)</f>
        <v/>
      </c>
      <c r="K388" s="101"/>
      <c r="L388" s="283" t="str">
        <f t="shared" si="27"/>
        <v/>
      </c>
      <c r="M388" s="283" t="str">
        <f t="shared" si="28"/>
        <v/>
      </c>
      <c r="N388" s="101"/>
      <c r="O388" s="182"/>
      <c r="P388" s="355"/>
      <c r="Q388" s="138" t="str">
        <f t="shared" si="25"/>
        <v/>
      </c>
      <c r="R388" s="184" t="str">
        <f t="shared" si="29"/>
        <v/>
      </c>
      <c r="S388" s="414" t="str">
        <f>IF(AND(OR(K388="KO",N388&lt;&gt;""),OR(K388="",L388="",M388="")),Listes!$A$68,IF(AND(N388="",K388&lt;&gt;""),Listes!$A$69,IF(AND(J388&lt;N388,P388=""),Listes!$A$70,IF(AND(M388&lt;L388,P388=""),Listes!$A$71,IF(AND(N388&lt;J388,O388=""),Listes!$A$72,IF(AND(T388="",OR(K388&lt;&gt;"",L388&lt;&gt;"",M388&lt;&gt;"")),Listes!$A$73,""))))))</f>
        <v/>
      </c>
      <c r="T388" s="277"/>
      <c r="U388" s="317">
        <f t="shared" si="26"/>
        <v>0</v>
      </c>
    </row>
    <row r="389" spans="1:21" ht="20.100000000000001" customHeight="1" x14ac:dyDescent="0.25">
      <c r="A389" s="121">
        <v>383</v>
      </c>
      <c r="B389" s="186" t="str">
        <f>IF('Dépenses sur frais réels'!B389="","",'Dépenses sur frais réels'!B389)</f>
        <v/>
      </c>
      <c r="C389" s="186" t="str">
        <f>IF('Dépenses sur frais réels'!C389="","",'Dépenses sur frais réels'!C389)</f>
        <v/>
      </c>
      <c r="D389" s="186" t="str">
        <f>IF('Dépenses sur frais réels'!D389="","",'Dépenses sur frais réels'!D389)</f>
        <v/>
      </c>
      <c r="E389" s="186" t="str">
        <f>IF('Dépenses sur frais réels'!E389="","",'Dépenses sur frais réels'!E389)</f>
        <v/>
      </c>
      <c r="F389" s="186" t="str">
        <f>IF('Dépenses sur frais réels'!F389="","",'Dépenses sur frais réels'!F389)</f>
        <v/>
      </c>
      <c r="G389" s="186" t="str">
        <f>IF('Dépenses sur frais réels'!G389="","",'Dépenses sur frais réels'!G389)</f>
        <v/>
      </c>
      <c r="H389" s="346" t="str">
        <f>IF('Dépenses sur frais réels'!H389="","",'Dépenses sur frais réels'!H389)</f>
        <v/>
      </c>
      <c r="I389" s="346" t="str">
        <f>IF('Dépenses sur frais réels'!I389="","",'Dépenses sur frais réels'!I389)</f>
        <v/>
      </c>
      <c r="J389" s="347" t="str">
        <f>IF('Dépenses sur frais réels'!J389="","",'Dépenses sur frais réels'!J389)</f>
        <v/>
      </c>
      <c r="K389" s="101"/>
      <c r="L389" s="283" t="str">
        <f t="shared" si="27"/>
        <v/>
      </c>
      <c r="M389" s="283" t="str">
        <f t="shared" si="28"/>
        <v/>
      </c>
      <c r="N389" s="101"/>
      <c r="O389" s="182"/>
      <c r="P389" s="355"/>
      <c r="Q389" s="138" t="str">
        <f t="shared" si="25"/>
        <v/>
      </c>
      <c r="R389" s="184" t="str">
        <f t="shared" si="29"/>
        <v/>
      </c>
      <c r="S389" s="414" t="str">
        <f>IF(AND(OR(K389="KO",N389&lt;&gt;""),OR(K389="",L389="",M389="")),Listes!$A$68,IF(AND(N389="",K389&lt;&gt;""),Listes!$A$69,IF(AND(J389&lt;N389,P389=""),Listes!$A$70,IF(AND(M389&lt;L389,P389=""),Listes!$A$71,IF(AND(N389&lt;J389,O389=""),Listes!$A$72,IF(AND(T389="",OR(K389&lt;&gt;"",L389&lt;&gt;"",M389&lt;&gt;"")),Listes!$A$73,""))))))</f>
        <v/>
      </c>
      <c r="T389" s="277"/>
      <c r="U389" s="317">
        <f t="shared" si="26"/>
        <v>0</v>
      </c>
    </row>
    <row r="390" spans="1:21" ht="20.100000000000001" customHeight="1" x14ac:dyDescent="0.25">
      <c r="A390" s="121">
        <v>384</v>
      </c>
      <c r="B390" s="186" t="str">
        <f>IF('Dépenses sur frais réels'!B390="","",'Dépenses sur frais réels'!B390)</f>
        <v/>
      </c>
      <c r="C390" s="186" t="str">
        <f>IF('Dépenses sur frais réels'!C390="","",'Dépenses sur frais réels'!C390)</f>
        <v/>
      </c>
      <c r="D390" s="186" t="str">
        <f>IF('Dépenses sur frais réels'!D390="","",'Dépenses sur frais réels'!D390)</f>
        <v/>
      </c>
      <c r="E390" s="186" t="str">
        <f>IF('Dépenses sur frais réels'!E390="","",'Dépenses sur frais réels'!E390)</f>
        <v/>
      </c>
      <c r="F390" s="186" t="str">
        <f>IF('Dépenses sur frais réels'!F390="","",'Dépenses sur frais réels'!F390)</f>
        <v/>
      </c>
      <c r="G390" s="186" t="str">
        <f>IF('Dépenses sur frais réels'!G390="","",'Dépenses sur frais réels'!G390)</f>
        <v/>
      </c>
      <c r="H390" s="346" t="str">
        <f>IF('Dépenses sur frais réels'!H390="","",'Dépenses sur frais réels'!H390)</f>
        <v/>
      </c>
      <c r="I390" s="346" t="str">
        <f>IF('Dépenses sur frais réels'!I390="","",'Dépenses sur frais réels'!I390)</f>
        <v/>
      </c>
      <c r="J390" s="347" t="str">
        <f>IF('Dépenses sur frais réels'!J390="","",'Dépenses sur frais réels'!J390)</f>
        <v/>
      </c>
      <c r="K390" s="101"/>
      <c r="L390" s="283" t="str">
        <f t="shared" si="27"/>
        <v/>
      </c>
      <c r="M390" s="283" t="str">
        <f t="shared" si="28"/>
        <v/>
      </c>
      <c r="N390" s="101"/>
      <c r="O390" s="182"/>
      <c r="P390" s="355"/>
      <c r="Q390" s="138" t="str">
        <f t="shared" si="25"/>
        <v/>
      </c>
      <c r="R390" s="184" t="str">
        <f t="shared" si="29"/>
        <v/>
      </c>
      <c r="S390" s="414" t="str">
        <f>IF(AND(OR(K390="KO",N390&lt;&gt;""),OR(K390="",L390="",M390="")),Listes!$A$68,IF(AND(N390="",K390&lt;&gt;""),Listes!$A$69,IF(AND(J390&lt;N390,P390=""),Listes!$A$70,IF(AND(M390&lt;L390,P390=""),Listes!$A$71,IF(AND(N390&lt;J390,O390=""),Listes!$A$72,IF(AND(T390="",OR(K390&lt;&gt;"",L390&lt;&gt;"",M390&lt;&gt;"")),Listes!$A$73,""))))))</f>
        <v/>
      </c>
      <c r="T390" s="277"/>
      <c r="U390" s="317">
        <f t="shared" si="26"/>
        <v>0</v>
      </c>
    </row>
    <row r="391" spans="1:21" ht="20.100000000000001" customHeight="1" x14ac:dyDescent="0.25">
      <c r="A391" s="121">
        <v>385</v>
      </c>
      <c r="B391" s="186" t="str">
        <f>IF('Dépenses sur frais réels'!B391="","",'Dépenses sur frais réels'!B391)</f>
        <v/>
      </c>
      <c r="C391" s="186" t="str">
        <f>IF('Dépenses sur frais réels'!C391="","",'Dépenses sur frais réels'!C391)</f>
        <v/>
      </c>
      <c r="D391" s="186" t="str">
        <f>IF('Dépenses sur frais réels'!D391="","",'Dépenses sur frais réels'!D391)</f>
        <v/>
      </c>
      <c r="E391" s="186" t="str">
        <f>IF('Dépenses sur frais réels'!E391="","",'Dépenses sur frais réels'!E391)</f>
        <v/>
      </c>
      <c r="F391" s="186" t="str">
        <f>IF('Dépenses sur frais réels'!F391="","",'Dépenses sur frais réels'!F391)</f>
        <v/>
      </c>
      <c r="G391" s="186" t="str">
        <f>IF('Dépenses sur frais réels'!G391="","",'Dépenses sur frais réels'!G391)</f>
        <v/>
      </c>
      <c r="H391" s="346" t="str">
        <f>IF('Dépenses sur frais réels'!H391="","",'Dépenses sur frais réels'!H391)</f>
        <v/>
      </c>
      <c r="I391" s="346" t="str">
        <f>IF('Dépenses sur frais réels'!I391="","",'Dépenses sur frais réels'!I391)</f>
        <v/>
      </c>
      <c r="J391" s="347" t="str">
        <f>IF('Dépenses sur frais réels'!J391="","",'Dépenses sur frais réels'!J391)</f>
        <v/>
      </c>
      <c r="K391" s="101"/>
      <c r="L391" s="283" t="str">
        <f t="shared" si="27"/>
        <v/>
      </c>
      <c r="M391" s="283" t="str">
        <f t="shared" si="28"/>
        <v/>
      </c>
      <c r="N391" s="101"/>
      <c r="O391" s="182"/>
      <c r="P391" s="355"/>
      <c r="Q391" s="138" t="str">
        <f t="shared" ref="Q391:Q454" si="30">IF(G391="Aller - Retour Mayotte - Hexagone",IF(1900=0,"",1900),IF(G391="Aller - Retour Mayotte - La Réunion",IF(700=0,"",700),IF(G391="Aller - Retour Mayotte - Caraïbes",IF(2200=0,"",2200),IF(E391="Billets de train",IF(N391=0,"",""),IF(E391="","")))))</f>
        <v/>
      </c>
      <c r="R391" s="184" t="str">
        <f t="shared" si="29"/>
        <v/>
      </c>
      <c r="S391" s="414" t="str">
        <f>IF(AND(OR(K391="KO",N391&lt;&gt;""),OR(K391="",L391="",M391="")),Listes!$A$68,IF(AND(N391="",K391&lt;&gt;""),Listes!$A$69,IF(AND(J391&lt;N391,P391=""),Listes!$A$70,IF(AND(M391&lt;L391,P391=""),Listes!$A$71,IF(AND(N391&lt;J391,O391=""),Listes!$A$72,IF(AND(T391="",OR(K391&lt;&gt;"",L391&lt;&gt;"",M391&lt;&gt;"")),Listes!$A$73,""))))))</f>
        <v/>
      </c>
      <c r="T391" s="277"/>
      <c r="U391" s="317">
        <f t="shared" ref="U391:U454" si="31">IF(AND(B391&lt;&gt;"",T391&lt;&gt;"Oui"),1,0)</f>
        <v>0</v>
      </c>
    </row>
    <row r="392" spans="1:21" ht="20.100000000000001" customHeight="1" x14ac:dyDescent="0.25">
      <c r="A392" s="121">
        <v>386</v>
      </c>
      <c r="B392" s="186" t="str">
        <f>IF('Dépenses sur frais réels'!B392="","",'Dépenses sur frais réels'!B392)</f>
        <v/>
      </c>
      <c r="C392" s="186" t="str">
        <f>IF('Dépenses sur frais réels'!C392="","",'Dépenses sur frais réels'!C392)</f>
        <v/>
      </c>
      <c r="D392" s="186" t="str">
        <f>IF('Dépenses sur frais réels'!D392="","",'Dépenses sur frais réels'!D392)</f>
        <v/>
      </c>
      <c r="E392" s="186" t="str">
        <f>IF('Dépenses sur frais réels'!E392="","",'Dépenses sur frais réels'!E392)</f>
        <v/>
      </c>
      <c r="F392" s="186" t="str">
        <f>IF('Dépenses sur frais réels'!F392="","",'Dépenses sur frais réels'!F392)</f>
        <v/>
      </c>
      <c r="G392" s="186" t="str">
        <f>IF('Dépenses sur frais réels'!G392="","",'Dépenses sur frais réels'!G392)</f>
        <v/>
      </c>
      <c r="H392" s="346" t="str">
        <f>IF('Dépenses sur frais réels'!H392="","",'Dépenses sur frais réels'!H392)</f>
        <v/>
      </c>
      <c r="I392" s="346" t="str">
        <f>IF('Dépenses sur frais réels'!I392="","",'Dépenses sur frais réels'!I392)</f>
        <v/>
      </c>
      <c r="J392" s="347" t="str">
        <f>IF('Dépenses sur frais réels'!J392="","",'Dépenses sur frais réels'!J392)</f>
        <v/>
      </c>
      <c r="K392" s="101"/>
      <c r="L392" s="283" t="str">
        <f t="shared" ref="L392:L455" si="32">IF(K392="","",IF(K392="KO","",H392))</f>
        <v/>
      </c>
      <c r="M392" s="283" t="str">
        <f t="shared" ref="M392:M455" si="33">IF(K392="","",IF(K392="KO","",I392))</f>
        <v/>
      </c>
      <c r="N392" s="101"/>
      <c r="O392" s="182"/>
      <c r="P392" s="355"/>
      <c r="Q392" s="138" t="str">
        <f t="shared" si="30"/>
        <v/>
      </c>
      <c r="R392" s="184" t="str">
        <f t="shared" ref="R392:R455" si="34">IF(N392="", "", MIN(N392,Q392))</f>
        <v/>
      </c>
      <c r="S392" s="414" t="str">
        <f>IF(AND(OR(K392="KO",N392&lt;&gt;""),OR(K392="",L392="",M392="")),Listes!$A$68,IF(AND(N392="",K392&lt;&gt;""),Listes!$A$69,IF(AND(J392&lt;N392,P392=""),Listes!$A$70,IF(AND(M392&lt;L392,P392=""),Listes!$A$71,IF(AND(N392&lt;J392,O392=""),Listes!$A$72,IF(AND(T392="",OR(K392&lt;&gt;"",L392&lt;&gt;"",M392&lt;&gt;"")),Listes!$A$73,""))))))</f>
        <v/>
      </c>
      <c r="T392" s="277"/>
      <c r="U392" s="317">
        <f t="shared" si="31"/>
        <v>0</v>
      </c>
    </row>
    <row r="393" spans="1:21" ht="20.100000000000001" customHeight="1" x14ac:dyDescent="0.25">
      <c r="A393" s="121">
        <v>387</v>
      </c>
      <c r="B393" s="186" t="str">
        <f>IF('Dépenses sur frais réels'!B393="","",'Dépenses sur frais réels'!B393)</f>
        <v/>
      </c>
      <c r="C393" s="186" t="str">
        <f>IF('Dépenses sur frais réels'!C393="","",'Dépenses sur frais réels'!C393)</f>
        <v/>
      </c>
      <c r="D393" s="186" t="str">
        <f>IF('Dépenses sur frais réels'!D393="","",'Dépenses sur frais réels'!D393)</f>
        <v/>
      </c>
      <c r="E393" s="186" t="str">
        <f>IF('Dépenses sur frais réels'!E393="","",'Dépenses sur frais réels'!E393)</f>
        <v/>
      </c>
      <c r="F393" s="186" t="str">
        <f>IF('Dépenses sur frais réels'!F393="","",'Dépenses sur frais réels'!F393)</f>
        <v/>
      </c>
      <c r="G393" s="186" t="str">
        <f>IF('Dépenses sur frais réels'!G393="","",'Dépenses sur frais réels'!G393)</f>
        <v/>
      </c>
      <c r="H393" s="346" t="str">
        <f>IF('Dépenses sur frais réels'!H393="","",'Dépenses sur frais réels'!H393)</f>
        <v/>
      </c>
      <c r="I393" s="346" t="str">
        <f>IF('Dépenses sur frais réels'!I393="","",'Dépenses sur frais réels'!I393)</f>
        <v/>
      </c>
      <c r="J393" s="347" t="str">
        <f>IF('Dépenses sur frais réels'!J393="","",'Dépenses sur frais réels'!J393)</f>
        <v/>
      </c>
      <c r="K393" s="101"/>
      <c r="L393" s="283" t="str">
        <f t="shared" si="32"/>
        <v/>
      </c>
      <c r="M393" s="283" t="str">
        <f t="shared" si="33"/>
        <v/>
      </c>
      <c r="N393" s="101"/>
      <c r="O393" s="182"/>
      <c r="P393" s="355"/>
      <c r="Q393" s="138" t="str">
        <f t="shared" si="30"/>
        <v/>
      </c>
      <c r="R393" s="184" t="str">
        <f t="shared" si="34"/>
        <v/>
      </c>
      <c r="S393" s="414" t="str">
        <f>IF(AND(OR(K393="KO",N393&lt;&gt;""),OR(K393="",L393="",M393="")),Listes!$A$68,IF(AND(N393="",K393&lt;&gt;""),Listes!$A$69,IF(AND(J393&lt;N393,P393=""),Listes!$A$70,IF(AND(M393&lt;L393,P393=""),Listes!$A$71,IF(AND(N393&lt;J393,O393=""),Listes!$A$72,IF(AND(T393="",OR(K393&lt;&gt;"",L393&lt;&gt;"",M393&lt;&gt;"")),Listes!$A$73,""))))))</f>
        <v/>
      </c>
      <c r="T393" s="277"/>
      <c r="U393" s="317">
        <f t="shared" si="31"/>
        <v>0</v>
      </c>
    </row>
    <row r="394" spans="1:21" ht="20.100000000000001" customHeight="1" x14ac:dyDescent="0.25">
      <c r="A394" s="121">
        <v>388</v>
      </c>
      <c r="B394" s="186" t="str">
        <f>IF('Dépenses sur frais réels'!B394="","",'Dépenses sur frais réels'!B394)</f>
        <v/>
      </c>
      <c r="C394" s="186" t="str">
        <f>IF('Dépenses sur frais réels'!C394="","",'Dépenses sur frais réels'!C394)</f>
        <v/>
      </c>
      <c r="D394" s="186" t="str">
        <f>IF('Dépenses sur frais réels'!D394="","",'Dépenses sur frais réels'!D394)</f>
        <v/>
      </c>
      <c r="E394" s="186" t="str">
        <f>IF('Dépenses sur frais réels'!E394="","",'Dépenses sur frais réels'!E394)</f>
        <v/>
      </c>
      <c r="F394" s="186" t="str">
        <f>IF('Dépenses sur frais réels'!F394="","",'Dépenses sur frais réels'!F394)</f>
        <v/>
      </c>
      <c r="G394" s="186" t="str">
        <f>IF('Dépenses sur frais réels'!G394="","",'Dépenses sur frais réels'!G394)</f>
        <v/>
      </c>
      <c r="H394" s="346" t="str">
        <f>IF('Dépenses sur frais réels'!H394="","",'Dépenses sur frais réels'!H394)</f>
        <v/>
      </c>
      <c r="I394" s="346" t="str">
        <f>IF('Dépenses sur frais réels'!I394="","",'Dépenses sur frais réels'!I394)</f>
        <v/>
      </c>
      <c r="J394" s="347" t="str">
        <f>IF('Dépenses sur frais réels'!J394="","",'Dépenses sur frais réels'!J394)</f>
        <v/>
      </c>
      <c r="K394" s="101"/>
      <c r="L394" s="283" t="str">
        <f t="shared" si="32"/>
        <v/>
      </c>
      <c r="M394" s="283" t="str">
        <f t="shared" si="33"/>
        <v/>
      </c>
      <c r="N394" s="101"/>
      <c r="O394" s="182"/>
      <c r="P394" s="355"/>
      <c r="Q394" s="138" t="str">
        <f t="shared" si="30"/>
        <v/>
      </c>
      <c r="R394" s="184" t="str">
        <f t="shared" si="34"/>
        <v/>
      </c>
      <c r="S394" s="414" t="str">
        <f>IF(AND(OR(K394="KO",N394&lt;&gt;""),OR(K394="",L394="",M394="")),Listes!$A$68,IF(AND(N394="",K394&lt;&gt;""),Listes!$A$69,IF(AND(J394&lt;N394,P394=""),Listes!$A$70,IF(AND(M394&lt;L394,P394=""),Listes!$A$71,IF(AND(N394&lt;J394,O394=""),Listes!$A$72,IF(AND(T394="",OR(K394&lt;&gt;"",L394&lt;&gt;"",M394&lt;&gt;"")),Listes!$A$73,""))))))</f>
        <v/>
      </c>
      <c r="T394" s="277"/>
      <c r="U394" s="317">
        <f t="shared" si="31"/>
        <v>0</v>
      </c>
    </row>
    <row r="395" spans="1:21" ht="20.100000000000001" customHeight="1" x14ac:dyDescent="0.25">
      <c r="A395" s="121">
        <v>389</v>
      </c>
      <c r="B395" s="186" t="str">
        <f>IF('Dépenses sur frais réels'!B395="","",'Dépenses sur frais réels'!B395)</f>
        <v/>
      </c>
      <c r="C395" s="186" t="str">
        <f>IF('Dépenses sur frais réels'!C395="","",'Dépenses sur frais réels'!C395)</f>
        <v/>
      </c>
      <c r="D395" s="186" t="str">
        <f>IF('Dépenses sur frais réels'!D395="","",'Dépenses sur frais réels'!D395)</f>
        <v/>
      </c>
      <c r="E395" s="186" t="str">
        <f>IF('Dépenses sur frais réels'!E395="","",'Dépenses sur frais réels'!E395)</f>
        <v/>
      </c>
      <c r="F395" s="186" t="str">
        <f>IF('Dépenses sur frais réels'!F395="","",'Dépenses sur frais réels'!F395)</f>
        <v/>
      </c>
      <c r="G395" s="186" t="str">
        <f>IF('Dépenses sur frais réels'!G395="","",'Dépenses sur frais réels'!G395)</f>
        <v/>
      </c>
      <c r="H395" s="346" t="str">
        <f>IF('Dépenses sur frais réels'!H395="","",'Dépenses sur frais réels'!H395)</f>
        <v/>
      </c>
      <c r="I395" s="346" t="str">
        <f>IF('Dépenses sur frais réels'!I395="","",'Dépenses sur frais réels'!I395)</f>
        <v/>
      </c>
      <c r="J395" s="347" t="str">
        <f>IF('Dépenses sur frais réels'!J395="","",'Dépenses sur frais réels'!J395)</f>
        <v/>
      </c>
      <c r="K395" s="101"/>
      <c r="L395" s="283" t="str">
        <f t="shared" si="32"/>
        <v/>
      </c>
      <c r="M395" s="283" t="str">
        <f t="shared" si="33"/>
        <v/>
      </c>
      <c r="N395" s="101"/>
      <c r="O395" s="182"/>
      <c r="P395" s="355"/>
      <c r="Q395" s="138" t="str">
        <f t="shared" si="30"/>
        <v/>
      </c>
      <c r="R395" s="184" t="str">
        <f t="shared" si="34"/>
        <v/>
      </c>
      <c r="S395" s="414" t="str">
        <f>IF(AND(OR(K395="KO",N395&lt;&gt;""),OR(K395="",L395="",M395="")),Listes!$A$68,IF(AND(N395="",K395&lt;&gt;""),Listes!$A$69,IF(AND(J395&lt;N395,P395=""),Listes!$A$70,IF(AND(M395&lt;L395,P395=""),Listes!$A$71,IF(AND(N395&lt;J395,O395=""),Listes!$A$72,IF(AND(T395="",OR(K395&lt;&gt;"",L395&lt;&gt;"",M395&lt;&gt;"")),Listes!$A$73,""))))))</f>
        <v/>
      </c>
      <c r="T395" s="277"/>
      <c r="U395" s="317">
        <f t="shared" si="31"/>
        <v>0</v>
      </c>
    </row>
    <row r="396" spans="1:21" ht="20.100000000000001" customHeight="1" x14ac:dyDescent="0.25">
      <c r="A396" s="121">
        <v>390</v>
      </c>
      <c r="B396" s="186" t="str">
        <f>IF('Dépenses sur frais réels'!B396="","",'Dépenses sur frais réels'!B396)</f>
        <v/>
      </c>
      <c r="C396" s="186" t="str">
        <f>IF('Dépenses sur frais réels'!C396="","",'Dépenses sur frais réels'!C396)</f>
        <v/>
      </c>
      <c r="D396" s="186" t="str">
        <f>IF('Dépenses sur frais réels'!D396="","",'Dépenses sur frais réels'!D396)</f>
        <v/>
      </c>
      <c r="E396" s="186" t="str">
        <f>IF('Dépenses sur frais réels'!E396="","",'Dépenses sur frais réels'!E396)</f>
        <v/>
      </c>
      <c r="F396" s="186" t="str">
        <f>IF('Dépenses sur frais réels'!F396="","",'Dépenses sur frais réels'!F396)</f>
        <v/>
      </c>
      <c r="G396" s="186" t="str">
        <f>IF('Dépenses sur frais réels'!G396="","",'Dépenses sur frais réels'!G396)</f>
        <v/>
      </c>
      <c r="H396" s="346" t="str">
        <f>IF('Dépenses sur frais réels'!H396="","",'Dépenses sur frais réels'!H396)</f>
        <v/>
      </c>
      <c r="I396" s="346" t="str">
        <f>IF('Dépenses sur frais réels'!I396="","",'Dépenses sur frais réels'!I396)</f>
        <v/>
      </c>
      <c r="J396" s="347" t="str">
        <f>IF('Dépenses sur frais réels'!J396="","",'Dépenses sur frais réels'!J396)</f>
        <v/>
      </c>
      <c r="K396" s="101"/>
      <c r="L396" s="283" t="str">
        <f t="shared" si="32"/>
        <v/>
      </c>
      <c r="M396" s="283" t="str">
        <f t="shared" si="33"/>
        <v/>
      </c>
      <c r="N396" s="101"/>
      <c r="O396" s="182"/>
      <c r="P396" s="355"/>
      <c r="Q396" s="138" t="str">
        <f t="shared" si="30"/>
        <v/>
      </c>
      <c r="R396" s="184" t="str">
        <f t="shared" si="34"/>
        <v/>
      </c>
      <c r="S396" s="414" t="str">
        <f>IF(AND(OR(K396="KO",N396&lt;&gt;""),OR(K396="",L396="",M396="")),Listes!$A$68,IF(AND(N396="",K396&lt;&gt;""),Listes!$A$69,IF(AND(J396&lt;N396,P396=""),Listes!$A$70,IF(AND(M396&lt;L396,P396=""),Listes!$A$71,IF(AND(N396&lt;J396,O396=""),Listes!$A$72,IF(AND(T396="",OR(K396&lt;&gt;"",L396&lt;&gt;"",M396&lt;&gt;"")),Listes!$A$73,""))))))</f>
        <v/>
      </c>
      <c r="T396" s="277"/>
      <c r="U396" s="317">
        <f t="shared" si="31"/>
        <v>0</v>
      </c>
    </row>
    <row r="397" spans="1:21" ht="20.100000000000001" customHeight="1" x14ac:dyDescent="0.25">
      <c r="A397" s="121">
        <v>391</v>
      </c>
      <c r="B397" s="186" t="str">
        <f>IF('Dépenses sur frais réels'!B397="","",'Dépenses sur frais réels'!B397)</f>
        <v/>
      </c>
      <c r="C397" s="186" t="str">
        <f>IF('Dépenses sur frais réels'!C397="","",'Dépenses sur frais réels'!C397)</f>
        <v/>
      </c>
      <c r="D397" s="186" t="str">
        <f>IF('Dépenses sur frais réels'!D397="","",'Dépenses sur frais réels'!D397)</f>
        <v/>
      </c>
      <c r="E397" s="186" t="str">
        <f>IF('Dépenses sur frais réels'!E397="","",'Dépenses sur frais réels'!E397)</f>
        <v/>
      </c>
      <c r="F397" s="186" t="str">
        <f>IF('Dépenses sur frais réels'!F397="","",'Dépenses sur frais réels'!F397)</f>
        <v/>
      </c>
      <c r="G397" s="186" t="str">
        <f>IF('Dépenses sur frais réels'!G397="","",'Dépenses sur frais réels'!G397)</f>
        <v/>
      </c>
      <c r="H397" s="346" t="str">
        <f>IF('Dépenses sur frais réels'!H397="","",'Dépenses sur frais réels'!H397)</f>
        <v/>
      </c>
      <c r="I397" s="346" t="str">
        <f>IF('Dépenses sur frais réels'!I397="","",'Dépenses sur frais réels'!I397)</f>
        <v/>
      </c>
      <c r="J397" s="347" t="str">
        <f>IF('Dépenses sur frais réels'!J397="","",'Dépenses sur frais réels'!J397)</f>
        <v/>
      </c>
      <c r="K397" s="101"/>
      <c r="L397" s="283" t="str">
        <f t="shared" si="32"/>
        <v/>
      </c>
      <c r="M397" s="283" t="str">
        <f t="shared" si="33"/>
        <v/>
      </c>
      <c r="N397" s="101"/>
      <c r="O397" s="182"/>
      <c r="P397" s="355"/>
      <c r="Q397" s="138" t="str">
        <f t="shared" si="30"/>
        <v/>
      </c>
      <c r="R397" s="184" t="str">
        <f t="shared" si="34"/>
        <v/>
      </c>
      <c r="S397" s="414" t="str">
        <f>IF(AND(OR(K397="KO",N397&lt;&gt;""),OR(K397="",L397="",M397="")),Listes!$A$68,IF(AND(N397="",K397&lt;&gt;""),Listes!$A$69,IF(AND(J397&lt;N397,P397=""),Listes!$A$70,IF(AND(M397&lt;L397,P397=""),Listes!$A$71,IF(AND(N397&lt;J397,O397=""),Listes!$A$72,IF(AND(T397="",OR(K397&lt;&gt;"",L397&lt;&gt;"",M397&lt;&gt;"")),Listes!$A$73,""))))))</f>
        <v/>
      </c>
      <c r="T397" s="277"/>
      <c r="U397" s="317">
        <f t="shared" si="31"/>
        <v>0</v>
      </c>
    </row>
    <row r="398" spans="1:21" ht="20.100000000000001" customHeight="1" x14ac:dyDescent="0.25">
      <c r="A398" s="121">
        <v>392</v>
      </c>
      <c r="B398" s="186" t="str">
        <f>IF('Dépenses sur frais réels'!B398="","",'Dépenses sur frais réels'!B398)</f>
        <v/>
      </c>
      <c r="C398" s="186" t="str">
        <f>IF('Dépenses sur frais réels'!C398="","",'Dépenses sur frais réels'!C398)</f>
        <v/>
      </c>
      <c r="D398" s="186" t="str">
        <f>IF('Dépenses sur frais réels'!D398="","",'Dépenses sur frais réels'!D398)</f>
        <v/>
      </c>
      <c r="E398" s="186" t="str">
        <f>IF('Dépenses sur frais réels'!E398="","",'Dépenses sur frais réels'!E398)</f>
        <v/>
      </c>
      <c r="F398" s="186" t="str">
        <f>IF('Dépenses sur frais réels'!F398="","",'Dépenses sur frais réels'!F398)</f>
        <v/>
      </c>
      <c r="G398" s="186" t="str">
        <f>IF('Dépenses sur frais réels'!G398="","",'Dépenses sur frais réels'!G398)</f>
        <v/>
      </c>
      <c r="H398" s="346" t="str">
        <f>IF('Dépenses sur frais réels'!H398="","",'Dépenses sur frais réels'!H398)</f>
        <v/>
      </c>
      <c r="I398" s="346" t="str">
        <f>IF('Dépenses sur frais réels'!I398="","",'Dépenses sur frais réels'!I398)</f>
        <v/>
      </c>
      <c r="J398" s="347" t="str">
        <f>IF('Dépenses sur frais réels'!J398="","",'Dépenses sur frais réels'!J398)</f>
        <v/>
      </c>
      <c r="K398" s="101"/>
      <c r="L398" s="283" t="str">
        <f t="shared" si="32"/>
        <v/>
      </c>
      <c r="M398" s="283" t="str">
        <f t="shared" si="33"/>
        <v/>
      </c>
      <c r="N398" s="101"/>
      <c r="O398" s="182"/>
      <c r="P398" s="355"/>
      <c r="Q398" s="138" t="str">
        <f t="shared" si="30"/>
        <v/>
      </c>
      <c r="R398" s="184" t="str">
        <f t="shared" si="34"/>
        <v/>
      </c>
      <c r="S398" s="414" t="str">
        <f>IF(AND(OR(K398="KO",N398&lt;&gt;""),OR(K398="",L398="",M398="")),Listes!$A$68,IF(AND(N398="",K398&lt;&gt;""),Listes!$A$69,IF(AND(J398&lt;N398,P398=""),Listes!$A$70,IF(AND(M398&lt;L398,P398=""),Listes!$A$71,IF(AND(N398&lt;J398,O398=""),Listes!$A$72,IF(AND(T398="",OR(K398&lt;&gt;"",L398&lt;&gt;"",M398&lt;&gt;"")),Listes!$A$73,""))))))</f>
        <v/>
      </c>
      <c r="T398" s="277"/>
      <c r="U398" s="317">
        <f t="shared" si="31"/>
        <v>0</v>
      </c>
    </row>
    <row r="399" spans="1:21" ht="20.100000000000001" customHeight="1" x14ac:dyDescent="0.25">
      <c r="A399" s="121">
        <v>393</v>
      </c>
      <c r="B399" s="186" t="str">
        <f>IF('Dépenses sur frais réels'!B399="","",'Dépenses sur frais réels'!B399)</f>
        <v/>
      </c>
      <c r="C399" s="186" t="str">
        <f>IF('Dépenses sur frais réels'!C399="","",'Dépenses sur frais réels'!C399)</f>
        <v/>
      </c>
      <c r="D399" s="186" t="str">
        <f>IF('Dépenses sur frais réels'!D399="","",'Dépenses sur frais réels'!D399)</f>
        <v/>
      </c>
      <c r="E399" s="186" t="str">
        <f>IF('Dépenses sur frais réels'!E399="","",'Dépenses sur frais réels'!E399)</f>
        <v/>
      </c>
      <c r="F399" s="186" t="str">
        <f>IF('Dépenses sur frais réels'!F399="","",'Dépenses sur frais réels'!F399)</f>
        <v/>
      </c>
      <c r="G399" s="186" t="str">
        <f>IF('Dépenses sur frais réels'!G399="","",'Dépenses sur frais réels'!G399)</f>
        <v/>
      </c>
      <c r="H399" s="346" t="str">
        <f>IF('Dépenses sur frais réels'!H399="","",'Dépenses sur frais réels'!H399)</f>
        <v/>
      </c>
      <c r="I399" s="346" t="str">
        <f>IF('Dépenses sur frais réels'!I399="","",'Dépenses sur frais réels'!I399)</f>
        <v/>
      </c>
      <c r="J399" s="347" t="str">
        <f>IF('Dépenses sur frais réels'!J399="","",'Dépenses sur frais réels'!J399)</f>
        <v/>
      </c>
      <c r="K399" s="101"/>
      <c r="L399" s="283" t="str">
        <f t="shared" si="32"/>
        <v/>
      </c>
      <c r="M399" s="283" t="str">
        <f t="shared" si="33"/>
        <v/>
      </c>
      <c r="N399" s="101"/>
      <c r="O399" s="182"/>
      <c r="P399" s="355"/>
      <c r="Q399" s="138" t="str">
        <f t="shared" si="30"/>
        <v/>
      </c>
      <c r="R399" s="184" t="str">
        <f t="shared" si="34"/>
        <v/>
      </c>
      <c r="S399" s="414" t="str">
        <f>IF(AND(OR(K399="KO",N399&lt;&gt;""),OR(K399="",L399="",M399="")),Listes!$A$68,IF(AND(N399="",K399&lt;&gt;""),Listes!$A$69,IF(AND(J399&lt;N399,P399=""),Listes!$A$70,IF(AND(M399&lt;L399,P399=""),Listes!$A$71,IF(AND(N399&lt;J399,O399=""),Listes!$A$72,IF(AND(T399="",OR(K399&lt;&gt;"",L399&lt;&gt;"",M399&lt;&gt;"")),Listes!$A$73,""))))))</f>
        <v/>
      </c>
      <c r="T399" s="277"/>
      <c r="U399" s="317">
        <f t="shared" si="31"/>
        <v>0</v>
      </c>
    </row>
    <row r="400" spans="1:21" ht="20.100000000000001" customHeight="1" x14ac:dyDescent="0.25">
      <c r="A400" s="121">
        <v>394</v>
      </c>
      <c r="B400" s="186" t="str">
        <f>IF('Dépenses sur frais réels'!B400="","",'Dépenses sur frais réels'!B400)</f>
        <v/>
      </c>
      <c r="C400" s="186" t="str">
        <f>IF('Dépenses sur frais réels'!C400="","",'Dépenses sur frais réels'!C400)</f>
        <v/>
      </c>
      <c r="D400" s="186" t="str">
        <f>IF('Dépenses sur frais réels'!D400="","",'Dépenses sur frais réels'!D400)</f>
        <v/>
      </c>
      <c r="E400" s="186" t="str">
        <f>IF('Dépenses sur frais réels'!E400="","",'Dépenses sur frais réels'!E400)</f>
        <v/>
      </c>
      <c r="F400" s="186" t="str">
        <f>IF('Dépenses sur frais réels'!F400="","",'Dépenses sur frais réels'!F400)</f>
        <v/>
      </c>
      <c r="G400" s="186" t="str">
        <f>IF('Dépenses sur frais réels'!G400="","",'Dépenses sur frais réels'!G400)</f>
        <v/>
      </c>
      <c r="H400" s="346" t="str">
        <f>IF('Dépenses sur frais réels'!H400="","",'Dépenses sur frais réels'!H400)</f>
        <v/>
      </c>
      <c r="I400" s="346" t="str">
        <f>IF('Dépenses sur frais réels'!I400="","",'Dépenses sur frais réels'!I400)</f>
        <v/>
      </c>
      <c r="J400" s="347" t="str">
        <f>IF('Dépenses sur frais réels'!J400="","",'Dépenses sur frais réels'!J400)</f>
        <v/>
      </c>
      <c r="K400" s="101"/>
      <c r="L400" s="283" t="str">
        <f t="shared" si="32"/>
        <v/>
      </c>
      <c r="M400" s="283" t="str">
        <f t="shared" si="33"/>
        <v/>
      </c>
      <c r="N400" s="101"/>
      <c r="O400" s="182"/>
      <c r="P400" s="355"/>
      <c r="Q400" s="138" t="str">
        <f t="shared" si="30"/>
        <v/>
      </c>
      <c r="R400" s="184" t="str">
        <f t="shared" si="34"/>
        <v/>
      </c>
      <c r="S400" s="414" t="str">
        <f>IF(AND(OR(K400="KO",N400&lt;&gt;""),OR(K400="",L400="",M400="")),Listes!$A$68,IF(AND(N400="",K400&lt;&gt;""),Listes!$A$69,IF(AND(J400&lt;N400,P400=""),Listes!$A$70,IF(AND(M400&lt;L400,P400=""),Listes!$A$71,IF(AND(N400&lt;J400,O400=""),Listes!$A$72,IF(AND(T400="",OR(K400&lt;&gt;"",L400&lt;&gt;"",M400&lt;&gt;"")),Listes!$A$73,""))))))</f>
        <v/>
      </c>
      <c r="T400" s="277"/>
      <c r="U400" s="317">
        <f t="shared" si="31"/>
        <v>0</v>
      </c>
    </row>
    <row r="401" spans="1:21" ht="20.100000000000001" customHeight="1" x14ac:dyDescent="0.25">
      <c r="A401" s="121">
        <v>395</v>
      </c>
      <c r="B401" s="186" t="str">
        <f>IF('Dépenses sur frais réels'!B401="","",'Dépenses sur frais réels'!B401)</f>
        <v/>
      </c>
      <c r="C401" s="186" t="str">
        <f>IF('Dépenses sur frais réels'!C401="","",'Dépenses sur frais réels'!C401)</f>
        <v/>
      </c>
      <c r="D401" s="186" t="str">
        <f>IF('Dépenses sur frais réels'!D401="","",'Dépenses sur frais réels'!D401)</f>
        <v/>
      </c>
      <c r="E401" s="186" t="str">
        <f>IF('Dépenses sur frais réels'!E401="","",'Dépenses sur frais réels'!E401)</f>
        <v/>
      </c>
      <c r="F401" s="186" t="str">
        <f>IF('Dépenses sur frais réels'!F401="","",'Dépenses sur frais réels'!F401)</f>
        <v/>
      </c>
      <c r="G401" s="186" t="str">
        <f>IF('Dépenses sur frais réels'!G401="","",'Dépenses sur frais réels'!G401)</f>
        <v/>
      </c>
      <c r="H401" s="346" t="str">
        <f>IF('Dépenses sur frais réels'!H401="","",'Dépenses sur frais réels'!H401)</f>
        <v/>
      </c>
      <c r="I401" s="346" t="str">
        <f>IF('Dépenses sur frais réels'!I401="","",'Dépenses sur frais réels'!I401)</f>
        <v/>
      </c>
      <c r="J401" s="347" t="str">
        <f>IF('Dépenses sur frais réels'!J401="","",'Dépenses sur frais réels'!J401)</f>
        <v/>
      </c>
      <c r="K401" s="101"/>
      <c r="L401" s="283" t="str">
        <f t="shared" si="32"/>
        <v/>
      </c>
      <c r="M401" s="283" t="str">
        <f t="shared" si="33"/>
        <v/>
      </c>
      <c r="N401" s="101"/>
      <c r="O401" s="182"/>
      <c r="P401" s="355"/>
      <c r="Q401" s="138" t="str">
        <f t="shared" si="30"/>
        <v/>
      </c>
      <c r="R401" s="184" t="str">
        <f t="shared" si="34"/>
        <v/>
      </c>
      <c r="S401" s="414" t="str">
        <f>IF(AND(OR(K401="KO",N401&lt;&gt;""),OR(K401="",L401="",M401="")),Listes!$A$68,IF(AND(N401="",K401&lt;&gt;""),Listes!$A$69,IF(AND(J401&lt;N401,P401=""),Listes!$A$70,IF(AND(M401&lt;L401,P401=""),Listes!$A$71,IF(AND(N401&lt;J401,O401=""),Listes!$A$72,IF(AND(T401="",OR(K401&lt;&gt;"",L401&lt;&gt;"",M401&lt;&gt;"")),Listes!$A$73,""))))))</f>
        <v/>
      </c>
      <c r="T401" s="277"/>
      <c r="U401" s="317">
        <f t="shared" si="31"/>
        <v>0</v>
      </c>
    </row>
    <row r="402" spans="1:21" ht="20.100000000000001" customHeight="1" x14ac:dyDescent="0.25">
      <c r="A402" s="121">
        <v>396</v>
      </c>
      <c r="B402" s="186" t="str">
        <f>IF('Dépenses sur frais réels'!B402="","",'Dépenses sur frais réels'!B402)</f>
        <v/>
      </c>
      <c r="C402" s="186" t="str">
        <f>IF('Dépenses sur frais réels'!C402="","",'Dépenses sur frais réels'!C402)</f>
        <v/>
      </c>
      <c r="D402" s="186" t="str">
        <f>IF('Dépenses sur frais réels'!D402="","",'Dépenses sur frais réels'!D402)</f>
        <v/>
      </c>
      <c r="E402" s="186" t="str">
        <f>IF('Dépenses sur frais réels'!E402="","",'Dépenses sur frais réels'!E402)</f>
        <v/>
      </c>
      <c r="F402" s="186" t="str">
        <f>IF('Dépenses sur frais réels'!F402="","",'Dépenses sur frais réels'!F402)</f>
        <v/>
      </c>
      <c r="G402" s="186" t="str">
        <f>IF('Dépenses sur frais réels'!G402="","",'Dépenses sur frais réels'!G402)</f>
        <v/>
      </c>
      <c r="H402" s="346" t="str">
        <f>IF('Dépenses sur frais réels'!H402="","",'Dépenses sur frais réels'!H402)</f>
        <v/>
      </c>
      <c r="I402" s="346" t="str">
        <f>IF('Dépenses sur frais réels'!I402="","",'Dépenses sur frais réels'!I402)</f>
        <v/>
      </c>
      <c r="J402" s="347" t="str">
        <f>IF('Dépenses sur frais réels'!J402="","",'Dépenses sur frais réels'!J402)</f>
        <v/>
      </c>
      <c r="K402" s="101"/>
      <c r="L402" s="283" t="str">
        <f t="shared" si="32"/>
        <v/>
      </c>
      <c r="M402" s="283" t="str">
        <f t="shared" si="33"/>
        <v/>
      </c>
      <c r="N402" s="101"/>
      <c r="O402" s="182"/>
      <c r="P402" s="355"/>
      <c r="Q402" s="138" t="str">
        <f t="shared" si="30"/>
        <v/>
      </c>
      <c r="R402" s="184" t="str">
        <f t="shared" si="34"/>
        <v/>
      </c>
      <c r="S402" s="414" t="str">
        <f>IF(AND(OR(K402="KO",N402&lt;&gt;""),OR(K402="",L402="",M402="")),Listes!$A$68,IF(AND(N402="",K402&lt;&gt;""),Listes!$A$69,IF(AND(J402&lt;N402,P402=""),Listes!$A$70,IF(AND(M402&lt;L402,P402=""),Listes!$A$71,IF(AND(N402&lt;J402,O402=""),Listes!$A$72,IF(AND(T402="",OR(K402&lt;&gt;"",L402&lt;&gt;"",M402&lt;&gt;"")),Listes!$A$73,""))))))</f>
        <v/>
      </c>
      <c r="T402" s="277"/>
      <c r="U402" s="317">
        <f t="shared" si="31"/>
        <v>0</v>
      </c>
    </row>
    <row r="403" spans="1:21" ht="20.100000000000001" customHeight="1" x14ac:dyDescent="0.25">
      <c r="A403" s="121">
        <v>397</v>
      </c>
      <c r="B403" s="186" t="str">
        <f>IF('Dépenses sur frais réels'!B403="","",'Dépenses sur frais réels'!B403)</f>
        <v/>
      </c>
      <c r="C403" s="186" t="str">
        <f>IF('Dépenses sur frais réels'!C403="","",'Dépenses sur frais réels'!C403)</f>
        <v/>
      </c>
      <c r="D403" s="186" t="str">
        <f>IF('Dépenses sur frais réels'!D403="","",'Dépenses sur frais réels'!D403)</f>
        <v/>
      </c>
      <c r="E403" s="186" t="str">
        <f>IF('Dépenses sur frais réels'!E403="","",'Dépenses sur frais réels'!E403)</f>
        <v/>
      </c>
      <c r="F403" s="186" t="str">
        <f>IF('Dépenses sur frais réels'!F403="","",'Dépenses sur frais réels'!F403)</f>
        <v/>
      </c>
      <c r="G403" s="186" t="str">
        <f>IF('Dépenses sur frais réels'!G403="","",'Dépenses sur frais réels'!G403)</f>
        <v/>
      </c>
      <c r="H403" s="346" t="str">
        <f>IF('Dépenses sur frais réels'!H403="","",'Dépenses sur frais réels'!H403)</f>
        <v/>
      </c>
      <c r="I403" s="346" t="str">
        <f>IF('Dépenses sur frais réels'!I403="","",'Dépenses sur frais réels'!I403)</f>
        <v/>
      </c>
      <c r="J403" s="347" t="str">
        <f>IF('Dépenses sur frais réels'!J403="","",'Dépenses sur frais réels'!J403)</f>
        <v/>
      </c>
      <c r="K403" s="101"/>
      <c r="L403" s="283" t="str">
        <f t="shared" si="32"/>
        <v/>
      </c>
      <c r="M403" s="283" t="str">
        <f t="shared" si="33"/>
        <v/>
      </c>
      <c r="N403" s="101"/>
      <c r="O403" s="182"/>
      <c r="P403" s="355"/>
      <c r="Q403" s="138" t="str">
        <f t="shared" si="30"/>
        <v/>
      </c>
      <c r="R403" s="184" t="str">
        <f t="shared" si="34"/>
        <v/>
      </c>
      <c r="S403" s="414" t="str">
        <f>IF(AND(OR(K403="KO",N403&lt;&gt;""),OR(K403="",L403="",M403="")),Listes!$A$68,IF(AND(N403="",K403&lt;&gt;""),Listes!$A$69,IF(AND(J403&lt;N403,P403=""),Listes!$A$70,IF(AND(M403&lt;L403,P403=""),Listes!$A$71,IF(AND(N403&lt;J403,O403=""),Listes!$A$72,IF(AND(T403="",OR(K403&lt;&gt;"",L403&lt;&gt;"",M403&lt;&gt;"")),Listes!$A$73,""))))))</f>
        <v/>
      </c>
      <c r="T403" s="277"/>
      <c r="U403" s="317">
        <f t="shared" si="31"/>
        <v>0</v>
      </c>
    </row>
    <row r="404" spans="1:21" ht="20.100000000000001" customHeight="1" x14ac:dyDescent="0.25">
      <c r="A404" s="121">
        <v>398</v>
      </c>
      <c r="B404" s="186" t="str">
        <f>IF('Dépenses sur frais réels'!B404="","",'Dépenses sur frais réels'!B404)</f>
        <v/>
      </c>
      <c r="C404" s="186" t="str">
        <f>IF('Dépenses sur frais réels'!C404="","",'Dépenses sur frais réels'!C404)</f>
        <v/>
      </c>
      <c r="D404" s="186" t="str">
        <f>IF('Dépenses sur frais réels'!D404="","",'Dépenses sur frais réels'!D404)</f>
        <v/>
      </c>
      <c r="E404" s="186" t="str">
        <f>IF('Dépenses sur frais réels'!E404="","",'Dépenses sur frais réels'!E404)</f>
        <v/>
      </c>
      <c r="F404" s="186" t="str">
        <f>IF('Dépenses sur frais réels'!F404="","",'Dépenses sur frais réels'!F404)</f>
        <v/>
      </c>
      <c r="G404" s="186" t="str">
        <f>IF('Dépenses sur frais réels'!G404="","",'Dépenses sur frais réels'!G404)</f>
        <v/>
      </c>
      <c r="H404" s="346" t="str">
        <f>IF('Dépenses sur frais réels'!H404="","",'Dépenses sur frais réels'!H404)</f>
        <v/>
      </c>
      <c r="I404" s="346" t="str">
        <f>IF('Dépenses sur frais réels'!I404="","",'Dépenses sur frais réels'!I404)</f>
        <v/>
      </c>
      <c r="J404" s="347" t="str">
        <f>IF('Dépenses sur frais réels'!J404="","",'Dépenses sur frais réels'!J404)</f>
        <v/>
      </c>
      <c r="K404" s="101"/>
      <c r="L404" s="283" t="str">
        <f t="shared" si="32"/>
        <v/>
      </c>
      <c r="M404" s="283" t="str">
        <f t="shared" si="33"/>
        <v/>
      </c>
      <c r="N404" s="101"/>
      <c r="O404" s="182"/>
      <c r="P404" s="355"/>
      <c r="Q404" s="138" t="str">
        <f t="shared" si="30"/>
        <v/>
      </c>
      <c r="R404" s="184" t="str">
        <f t="shared" si="34"/>
        <v/>
      </c>
      <c r="S404" s="414" t="str">
        <f>IF(AND(OR(K404="KO",N404&lt;&gt;""),OR(K404="",L404="",M404="")),Listes!$A$68,IF(AND(N404="",K404&lt;&gt;""),Listes!$A$69,IF(AND(J404&lt;N404,P404=""),Listes!$A$70,IF(AND(M404&lt;L404,P404=""),Listes!$A$71,IF(AND(N404&lt;J404,O404=""),Listes!$A$72,IF(AND(T404="",OR(K404&lt;&gt;"",L404&lt;&gt;"",M404&lt;&gt;"")),Listes!$A$73,""))))))</f>
        <v/>
      </c>
      <c r="T404" s="277"/>
      <c r="U404" s="317">
        <f t="shared" si="31"/>
        <v>0</v>
      </c>
    </row>
    <row r="405" spans="1:21" ht="20.100000000000001" customHeight="1" x14ac:dyDescent="0.25">
      <c r="A405" s="121">
        <v>399</v>
      </c>
      <c r="B405" s="186" t="str">
        <f>IF('Dépenses sur frais réels'!B405="","",'Dépenses sur frais réels'!B405)</f>
        <v/>
      </c>
      <c r="C405" s="186" t="str">
        <f>IF('Dépenses sur frais réels'!C405="","",'Dépenses sur frais réels'!C405)</f>
        <v/>
      </c>
      <c r="D405" s="186" t="str">
        <f>IF('Dépenses sur frais réels'!D405="","",'Dépenses sur frais réels'!D405)</f>
        <v/>
      </c>
      <c r="E405" s="186" t="str">
        <f>IF('Dépenses sur frais réels'!E405="","",'Dépenses sur frais réels'!E405)</f>
        <v/>
      </c>
      <c r="F405" s="186" t="str">
        <f>IF('Dépenses sur frais réels'!F405="","",'Dépenses sur frais réels'!F405)</f>
        <v/>
      </c>
      <c r="G405" s="186" t="str">
        <f>IF('Dépenses sur frais réels'!G405="","",'Dépenses sur frais réels'!G405)</f>
        <v/>
      </c>
      <c r="H405" s="346" t="str">
        <f>IF('Dépenses sur frais réels'!H405="","",'Dépenses sur frais réels'!H405)</f>
        <v/>
      </c>
      <c r="I405" s="346" t="str">
        <f>IF('Dépenses sur frais réels'!I405="","",'Dépenses sur frais réels'!I405)</f>
        <v/>
      </c>
      <c r="J405" s="347" t="str">
        <f>IF('Dépenses sur frais réels'!J405="","",'Dépenses sur frais réels'!J405)</f>
        <v/>
      </c>
      <c r="K405" s="101"/>
      <c r="L405" s="283" t="str">
        <f t="shared" si="32"/>
        <v/>
      </c>
      <c r="M405" s="283" t="str">
        <f t="shared" si="33"/>
        <v/>
      </c>
      <c r="N405" s="101"/>
      <c r="O405" s="182"/>
      <c r="P405" s="355"/>
      <c r="Q405" s="138" t="str">
        <f t="shared" si="30"/>
        <v/>
      </c>
      <c r="R405" s="184" t="str">
        <f t="shared" si="34"/>
        <v/>
      </c>
      <c r="S405" s="414" t="str">
        <f>IF(AND(OR(K405="KO",N405&lt;&gt;""),OR(K405="",L405="",M405="")),Listes!$A$68,IF(AND(N405="",K405&lt;&gt;""),Listes!$A$69,IF(AND(J405&lt;N405,P405=""),Listes!$A$70,IF(AND(M405&lt;L405,P405=""),Listes!$A$71,IF(AND(N405&lt;J405,O405=""),Listes!$A$72,IF(AND(T405="",OR(K405&lt;&gt;"",L405&lt;&gt;"",M405&lt;&gt;"")),Listes!$A$73,""))))))</f>
        <v/>
      </c>
      <c r="T405" s="277"/>
      <c r="U405" s="317">
        <f t="shared" si="31"/>
        <v>0</v>
      </c>
    </row>
    <row r="406" spans="1:21" ht="20.100000000000001" customHeight="1" x14ac:dyDescent="0.25">
      <c r="A406" s="121">
        <v>400</v>
      </c>
      <c r="B406" s="186" t="str">
        <f>IF('Dépenses sur frais réels'!B406="","",'Dépenses sur frais réels'!B406)</f>
        <v/>
      </c>
      <c r="C406" s="186" t="str">
        <f>IF('Dépenses sur frais réels'!C406="","",'Dépenses sur frais réels'!C406)</f>
        <v/>
      </c>
      <c r="D406" s="186" t="str">
        <f>IF('Dépenses sur frais réels'!D406="","",'Dépenses sur frais réels'!D406)</f>
        <v/>
      </c>
      <c r="E406" s="186" t="str">
        <f>IF('Dépenses sur frais réels'!E406="","",'Dépenses sur frais réels'!E406)</f>
        <v/>
      </c>
      <c r="F406" s="186" t="str">
        <f>IF('Dépenses sur frais réels'!F406="","",'Dépenses sur frais réels'!F406)</f>
        <v/>
      </c>
      <c r="G406" s="186" t="str">
        <f>IF('Dépenses sur frais réels'!G406="","",'Dépenses sur frais réels'!G406)</f>
        <v/>
      </c>
      <c r="H406" s="346" t="str">
        <f>IF('Dépenses sur frais réels'!H406="","",'Dépenses sur frais réels'!H406)</f>
        <v/>
      </c>
      <c r="I406" s="346" t="str">
        <f>IF('Dépenses sur frais réels'!I406="","",'Dépenses sur frais réels'!I406)</f>
        <v/>
      </c>
      <c r="J406" s="347" t="str">
        <f>IF('Dépenses sur frais réels'!J406="","",'Dépenses sur frais réels'!J406)</f>
        <v/>
      </c>
      <c r="K406" s="101"/>
      <c r="L406" s="283" t="str">
        <f t="shared" si="32"/>
        <v/>
      </c>
      <c r="M406" s="283" t="str">
        <f t="shared" si="33"/>
        <v/>
      </c>
      <c r="N406" s="101"/>
      <c r="O406" s="182"/>
      <c r="P406" s="355"/>
      <c r="Q406" s="138" t="str">
        <f t="shared" si="30"/>
        <v/>
      </c>
      <c r="R406" s="184" t="str">
        <f t="shared" si="34"/>
        <v/>
      </c>
      <c r="S406" s="414" t="str">
        <f>IF(AND(OR(K406="KO",N406&lt;&gt;""),OR(K406="",L406="",M406="")),Listes!$A$68,IF(AND(N406="",K406&lt;&gt;""),Listes!$A$69,IF(AND(J406&lt;N406,P406=""),Listes!$A$70,IF(AND(M406&lt;L406,P406=""),Listes!$A$71,IF(AND(N406&lt;J406,O406=""),Listes!$A$72,IF(AND(T406="",OR(K406&lt;&gt;"",L406&lt;&gt;"",M406&lt;&gt;"")),Listes!$A$73,""))))))</f>
        <v/>
      </c>
      <c r="T406" s="277"/>
      <c r="U406" s="317">
        <f t="shared" si="31"/>
        <v>0</v>
      </c>
    </row>
    <row r="407" spans="1:21" ht="20.100000000000001" customHeight="1" x14ac:dyDescent="0.25">
      <c r="A407" s="121">
        <v>401</v>
      </c>
      <c r="B407" s="186" t="str">
        <f>IF('Dépenses sur frais réels'!B407="","",'Dépenses sur frais réels'!B407)</f>
        <v/>
      </c>
      <c r="C407" s="186" t="str">
        <f>IF('Dépenses sur frais réels'!C407="","",'Dépenses sur frais réels'!C407)</f>
        <v/>
      </c>
      <c r="D407" s="186" t="str">
        <f>IF('Dépenses sur frais réels'!D407="","",'Dépenses sur frais réels'!D407)</f>
        <v/>
      </c>
      <c r="E407" s="186" t="str">
        <f>IF('Dépenses sur frais réels'!E407="","",'Dépenses sur frais réels'!E407)</f>
        <v/>
      </c>
      <c r="F407" s="186" t="str">
        <f>IF('Dépenses sur frais réels'!F407="","",'Dépenses sur frais réels'!F407)</f>
        <v/>
      </c>
      <c r="G407" s="186" t="str">
        <f>IF('Dépenses sur frais réels'!G407="","",'Dépenses sur frais réels'!G407)</f>
        <v/>
      </c>
      <c r="H407" s="346" t="str">
        <f>IF('Dépenses sur frais réels'!H407="","",'Dépenses sur frais réels'!H407)</f>
        <v/>
      </c>
      <c r="I407" s="346" t="str">
        <f>IF('Dépenses sur frais réels'!I407="","",'Dépenses sur frais réels'!I407)</f>
        <v/>
      </c>
      <c r="J407" s="347" t="str">
        <f>IF('Dépenses sur frais réels'!J407="","",'Dépenses sur frais réels'!J407)</f>
        <v/>
      </c>
      <c r="K407" s="101"/>
      <c r="L407" s="283" t="str">
        <f t="shared" si="32"/>
        <v/>
      </c>
      <c r="M407" s="283" t="str">
        <f t="shared" si="33"/>
        <v/>
      </c>
      <c r="N407" s="101"/>
      <c r="O407" s="182"/>
      <c r="P407" s="355"/>
      <c r="Q407" s="138" t="str">
        <f t="shared" si="30"/>
        <v/>
      </c>
      <c r="R407" s="184" t="str">
        <f t="shared" si="34"/>
        <v/>
      </c>
      <c r="S407" s="414" t="str">
        <f>IF(AND(OR(K407="KO",N407&lt;&gt;""),OR(K407="",L407="",M407="")),Listes!$A$68,IF(AND(N407="",K407&lt;&gt;""),Listes!$A$69,IF(AND(J407&lt;N407,P407=""),Listes!$A$70,IF(AND(M407&lt;L407,P407=""),Listes!$A$71,IF(AND(N407&lt;J407,O407=""),Listes!$A$72,IF(AND(T407="",OR(K407&lt;&gt;"",L407&lt;&gt;"",M407&lt;&gt;"")),Listes!$A$73,""))))))</f>
        <v/>
      </c>
      <c r="T407" s="277"/>
      <c r="U407" s="317">
        <f t="shared" si="31"/>
        <v>0</v>
      </c>
    </row>
    <row r="408" spans="1:21" ht="20.100000000000001" customHeight="1" x14ac:dyDescent="0.25">
      <c r="A408" s="121">
        <v>402</v>
      </c>
      <c r="B408" s="186" t="str">
        <f>IF('Dépenses sur frais réels'!B408="","",'Dépenses sur frais réels'!B408)</f>
        <v/>
      </c>
      <c r="C408" s="186" t="str">
        <f>IF('Dépenses sur frais réels'!C408="","",'Dépenses sur frais réels'!C408)</f>
        <v/>
      </c>
      <c r="D408" s="186" t="str">
        <f>IF('Dépenses sur frais réels'!D408="","",'Dépenses sur frais réels'!D408)</f>
        <v/>
      </c>
      <c r="E408" s="186" t="str">
        <f>IF('Dépenses sur frais réels'!E408="","",'Dépenses sur frais réels'!E408)</f>
        <v/>
      </c>
      <c r="F408" s="186" t="str">
        <f>IF('Dépenses sur frais réels'!F408="","",'Dépenses sur frais réels'!F408)</f>
        <v/>
      </c>
      <c r="G408" s="186" t="str">
        <f>IF('Dépenses sur frais réels'!G408="","",'Dépenses sur frais réels'!G408)</f>
        <v/>
      </c>
      <c r="H408" s="346" t="str">
        <f>IF('Dépenses sur frais réels'!H408="","",'Dépenses sur frais réels'!H408)</f>
        <v/>
      </c>
      <c r="I408" s="346" t="str">
        <f>IF('Dépenses sur frais réels'!I408="","",'Dépenses sur frais réels'!I408)</f>
        <v/>
      </c>
      <c r="J408" s="347" t="str">
        <f>IF('Dépenses sur frais réels'!J408="","",'Dépenses sur frais réels'!J408)</f>
        <v/>
      </c>
      <c r="K408" s="101"/>
      <c r="L408" s="283" t="str">
        <f t="shared" si="32"/>
        <v/>
      </c>
      <c r="M408" s="283" t="str">
        <f t="shared" si="33"/>
        <v/>
      </c>
      <c r="N408" s="101"/>
      <c r="O408" s="182"/>
      <c r="P408" s="355"/>
      <c r="Q408" s="138" t="str">
        <f t="shared" si="30"/>
        <v/>
      </c>
      <c r="R408" s="184" t="str">
        <f t="shared" si="34"/>
        <v/>
      </c>
      <c r="S408" s="414" t="str">
        <f>IF(AND(OR(K408="KO",N408&lt;&gt;""),OR(K408="",L408="",M408="")),Listes!$A$68,IF(AND(N408="",K408&lt;&gt;""),Listes!$A$69,IF(AND(J408&lt;N408,P408=""),Listes!$A$70,IF(AND(M408&lt;L408,P408=""),Listes!$A$71,IF(AND(N408&lt;J408,O408=""),Listes!$A$72,IF(AND(T408="",OR(K408&lt;&gt;"",L408&lt;&gt;"",M408&lt;&gt;"")),Listes!$A$73,""))))))</f>
        <v/>
      </c>
      <c r="T408" s="277"/>
      <c r="U408" s="317">
        <f t="shared" si="31"/>
        <v>0</v>
      </c>
    </row>
    <row r="409" spans="1:21" ht="20.100000000000001" customHeight="1" x14ac:dyDescent="0.25">
      <c r="A409" s="121">
        <v>403</v>
      </c>
      <c r="B409" s="186" t="str">
        <f>IF('Dépenses sur frais réels'!B409="","",'Dépenses sur frais réels'!B409)</f>
        <v/>
      </c>
      <c r="C409" s="186" t="str">
        <f>IF('Dépenses sur frais réels'!C409="","",'Dépenses sur frais réels'!C409)</f>
        <v/>
      </c>
      <c r="D409" s="186" t="str">
        <f>IF('Dépenses sur frais réels'!D409="","",'Dépenses sur frais réels'!D409)</f>
        <v/>
      </c>
      <c r="E409" s="186" t="str">
        <f>IF('Dépenses sur frais réels'!E409="","",'Dépenses sur frais réels'!E409)</f>
        <v/>
      </c>
      <c r="F409" s="186" t="str">
        <f>IF('Dépenses sur frais réels'!F409="","",'Dépenses sur frais réels'!F409)</f>
        <v/>
      </c>
      <c r="G409" s="186" t="str">
        <f>IF('Dépenses sur frais réels'!G409="","",'Dépenses sur frais réels'!G409)</f>
        <v/>
      </c>
      <c r="H409" s="346" t="str">
        <f>IF('Dépenses sur frais réels'!H409="","",'Dépenses sur frais réels'!H409)</f>
        <v/>
      </c>
      <c r="I409" s="346" t="str">
        <f>IF('Dépenses sur frais réels'!I409="","",'Dépenses sur frais réels'!I409)</f>
        <v/>
      </c>
      <c r="J409" s="347" t="str">
        <f>IF('Dépenses sur frais réels'!J409="","",'Dépenses sur frais réels'!J409)</f>
        <v/>
      </c>
      <c r="K409" s="101"/>
      <c r="L409" s="283" t="str">
        <f t="shared" si="32"/>
        <v/>
      </c>
      <c r="M409" s="283" t="str">
        <f t="shared" si="33"/>
        <v/>
      </c>
      <c r="N409" s="101"/>
      <c r="O409" s="182"/>
      <c r="P409" s="355"/>
      <c r="Q409" s="138" t="str">
        <f t="shared" si="30"/>
        <v/>
      </c>
      <c r="R409" s="184" t="str">
        <f t="shared" si="34"/>
        <v/>
      </c>
      <c r="S409" s="414" t="str">
        <f>IF(AND(OR(K409="KO",N409&lt;&gt;""),OR(K409="",L409="",M409="")),Listes!$A$68,IF(AND(N409="",K409&lt;&gt;""),Listes!$A$69,IF(AND(J409&lt;N409,P409=""),Listes!$A$70,IF(AND(M409&lt;L409,P409=""),Listes!$A$71,IF(AND(N409&lt;J409,O409=""),Listes!$A$72,IF(AND(T409="",OR(K409&lt;&gt;"",L409&lt;&gt;"",M409&lt;&gt;"")),Listes!$A$73,""))))))</f>
        <v/>
      </c>
      <c r="T409" s="277"/>
      <c r="U409" s="317">
        <f t="shared" si="31"/>
        <v>0</v>
      </c>
    </row>
    <row r="410" spans="1:21" ht="20.100000000000001" customHeight="1" x14ac:dyDescent="0.25">
      <c r="A410" s="121">
        <v>404</v>
      </c>
      <c r="B410" s="186" t="str">
        <f>IF('Dépenses sur frais réels'!B410="","",'Dépenses sur frais réels'!B410)</f>
        <v/>
      </c>
      <c r="C410" s="186" t="str">
        <f>IF('Dépenses sur frais réels'!C410="","",'Dépenses sur frais réels'!C410)</f>
        <v/>
      </c>
      <c r="D410" s="186" t="str">
        <f>IF('Dépenses sur frais réels'!D410="","",'Dépenses sur frais réels'!D410)</f>
        <v/>
      </c>
      <c r="E410" s="186" t="str">
        <f>IF('Dépenses sur frais réels'!E410="","",'Dépenses sur frais réels'!E410)</f>
        <v/>
      </c>
      <c r="F410" s="186" t="str">
        <f>IF('Dépenses sur frais réels'!F410="","",'Dépenses sur frais réels'!F410)</f>
        <v/>
      </c>
      <c r="G410" s="186" t="str">
        <f>IF('Dépenses sur frais réels'!G410="","",'Dépenses sur frais réels'!G410)</f>
        <v/>
      </c>
      <c r="H410" s="346" t="str">
        <f>IF('Dépenses sur frais réels'!H410="","",'Dépenses sur frais réels'!H410)</f>
        <v/>
      </c>
      <c r="I410" s="346" t="str">
        <f>IF('Dépenses sur frais réels'!I410="","",'Dépenses sur frais réels'!I410)</f>
        <v/>
      </c>
      <c r="J410" s="347" t="str">
        <f>IF('Dépenses sur frais réels'!J410="","",'Dépenses sur frais réels'!J410)</f>
        <v/>
      </c>
      <c r="K410" s="101"/>
      <c r="L410" s="283" t="str">
        <f t="shared" si="32"/>
        <v/>
      </c>
      <c r="M410" s="283" t="str">
        <f t="shared" si="33"/>
        <v/>
      </c>
      <c r="N410" s="101"/>
      <c r="O410" s="182"/>
      <c r="P410" s="355"/>
      <c r="Q410" s="138" t="str">
        <f t="shared" si="30"/>
        <v/>
      </c>
      <c r="R410" s="184" t="str">
        <f t="shared" si="34"/>
        <v/>
      </c>
      <c r="S410" s="414" t="str">
        <f>IF(AND(OR(K410="KO",N410&lt;&gt;""),OR(K410="",L410="",M410="")),Listes!$A$68,IF(AND(N410="",K410&lt;&gt;""),Listes!$A$69,IF(AND(J410&lt;N410,P410=""),Listes!$A$70,IF(AND(M410&lt;L410,P410=""),Listes!$A$71,IF(AND(N410&lt;J410,O410=""),Listes!$A$72,IF(AND(T410="",OR(K410&lt;&gt;"",L410&lt;&gt;"",M410&lt;&gt;"")),Listes!$A$73,""))))))</f>
        <v/>
      </c>
      <c r="T410" s="277"/>
      <c r="U410" s="317">
        <f t="shared" si="31"/>
        <v>0</v>
      </c>
    </row>
    <row r="411" spans="1:21" ht="20.100000000000001" customHeight="1" x14ac:dyDescent="0.25">
      <c r="A411" s="121">
        <v>405</v>
      </c>
      <c r="B411" s="186" t="str">
        <f>IF('Dépenses sur frais réels'!B411="","",'Dépenses sur frais réels'!B411)</f>
        <v/>
      </c>
      <c r="C411" s="186" t="str">
        <f>IF('Dépenses sur frais réels'!C411="","",'Dépenses sur frais réels'!C411)</f>
        <v/>
      </c>
      <c r="D411" s="186" t="str">
        <f>IF('Dépenses sur frais réels'!D411="","",'Dépenses sur frais réels'!D411)</f>
        <v/>
      </c>
      <c r="E411" s="186" t="str">
        <f>IF('Dépenses sur frais réels'!E411="","",'Dépenses sur frais réels'!E411)</f>
        <v/>
      </c>
      <c r="F411" s="186" t="str">
        <f>IF('Dépenses sur frais réels'!F411="","",'Dépenses sur frais réels'!F411)</f>
        <v/>
      </c>
      <c r="G411" s="186" t="str">
        <f>IF('Dépenses sur frais réels'!G411="","",'Dépenses sur frais réels'!G411)</f>
        <v/>
      </c>
      <c r="H411" s="346" t="str">
        <f>IF('Dépenses sur frais réels'!H411="","",'Dépenses sur frais réels'!H411)</f>
        <v/>
      </c>
      <c r="I411" s="346" t="str">
        <f>IF('Dépenses sur frais réels'!I411="","",'Dépenses sur frais réels'!I411)</f>
        <v/>
      </c>
      <c r="J411" s="347" t="str">
        <f>IF('Dépenses sur frais réels'!J411="","",'Dépenses sur frais réels'!J411)</f>
        <v/>
      </c>
      <c r="K411" s="101"/>
      <c r="L411" s="283" t="str">
        <f t="shared" si="32"/>
        <v/>
      </c>
      <c r="M411" s="283" t="str">
        <f t="shared" si="33"/>
        <v/>
      </c>
      <c r="N411" s="101"/>
      <c r="O411" s="182"/>
      <c r="P411" s="355"/>
      <c r="Q411" s="138" t="str">
        <f t="shared" si="30"/>
        <v/>
      </c>
      <c r="R411" s="184" t="str">
        <f t="shared" si="34"/>
        <v/>
      </c>
      <c r="S411" s="414" t="str">
        <f>IF(AND(OR(K411="KO",N411&lt;&gt;""),OR(K411="",L411="",M411="")),Listes!$A$68,IF(AND(N411="",K411&lt;&gt;""),Listes!$A$69,IF(AND(J411&lt;N411,P411=""),Listes!$A$70,IF(AND(M411&lt;L411,P411=""),Listes!$A$71,IF(AND(N411&lt;J411,O411=""),Listes!$A$72,IF(AND(T411="",OR(K411&lt;&gt;"",L411&lt;&gt;"",M411&lt;&gt;"")),Listes!$A$73,""))))))</f>
        <v/>
      </c>
      <c r="T411" s="277"/>
      <c r="U411" s="317">
        <f t="shared" si="31"/>
        <v>0</v>
      </c>
    </row>
    <row r="412" spans="1:21" ht="20.100000000000001" customHeight="1" x14ac:dyDescent="0.25">
      <c r="A412" s="121">
        <v>406</v>
      </c>
      <c r="B412" s="186" t="str">
        <f>IF('Dépenses sur frais réels'!B412="","",'Dépenses sur frais réels'!B412)</f>
        <v/>
      </c>
      <c r="C412" s="186" t="str">
        <f>IF('Dépenses sur frais réels'!C412="","",'Dépenses sur frais réels'!C412)</f>
        <v/>
      </c>
      <c r="D412" s="186" t="str">
        <f>IF('Dépenses sur frais réels'!D412="","",'Dépenses sur frais réels'!D412)</f>
        <v/>
      </c>
      <c r="E412" s="186" t="str">
        <f>IF('Dépenses sur frais réels'!E412="","",'Dépenses sur frais réels'!E412)</f>
        <v/>
      </c>
      <c r="F412" s="186" t="str">
        <f>IF('Dépenses sur frais réels'!F412="","",'Dépenses sur frais réels'!F412)</f>
        <v/>
      </c>
      <c r="G412" s="186" t="str">
        <f>IF('Dépenses sur frais réels'!G412="","",'Dépenses sur frais réels'!G412)</f>
        <v/>
      </c>
      <c r="H412" s="346" t="str">
        <f>IF('Dépenses sur frais réels'!H412="","",'Dépenses sur frais réels'!H412)</f>
        <v/>
      </c>
      <c r="I412" s="346" t="str">
        <f>IF('Dépenses sur frais réels'!I412="","",'Dépenses sur frais réels'!I412)</f>
        <v/>
      </c>
      <c r="J412" s="347" t="str">
        <f>IF('Dépenses sur frais réels'!J412="","",'Dépenses sur frais réels'!J412)</f>
        <v/>
      </c>
      <c r="K412" s="101"/>
      <c r="L412" s="283" t="str">
        <f t="shared" si="32"/>
        <v/>
      </c>
      <c r="M412" s="283" t="str">
        <f t="shared" si="33"/>
        <v/>
      </c>
      <c r="N412" s="101"/>
      <c r="O412" s="182"/>
      <c r="P412" s="355"/>
      <c r="Q412" s="138" t="str">
        <f t="shared" si="30"/>
        <v/>
      </c>
      <c r="R412" s="184" t="str">
        <f t="shared" si="34"/>
        <v/>
      </c>
      <c r="S412" s="414" t="str">
        <f>IF(AND(OR(K412="KO",N412&lt;&gt;""),OR(K412="",L412="",M412="")),Listes!$A$68,IF(AND(N412="",K412&lt;&gt;""),Listes!$A$69,IF(AND(J412&lt;N412,P412=""),Listes!$A$70,IF(AND(M412&lt;L412,P412=""),Listes!$A$71,IF(AND(N412&lt;J412,O412=""),Listes!$A$72,IF(AND(T412="",OR(K412&lt;&gt;"",L412&lt;&gt;"",M412&lt;&gt;"")),Listes!$A$73,""))))))</f>
        <v/>
      </c>
      <c r="T412" s="277"/>
      <c r="U412" s="317">
        <f t="shared" si="31"/>
        <v>0</v>
      </c>
    </row>
    <row r="413" spans="1:21" ht="20.100000000000001" customHeight="1" x14ac:dyDescent="0.25">
      <c r="A413" s="121">
        <v>407</v>
      </c>
      <c r="B413" s="186" t="str">
        <f>IF('Dépenses sur frais réels'!B413="","",'Dépenses sur frais réels'!B413)</f>
        <v/>
      </c>
      <c r="C413" s="186" t="str">
        <f>IF('Dépenses sur frais réels'!C413="","",'Dépenses sur frais réels'!C413)</f>
        <v/>
      </c>
      <c r="D413" s="186" t="str">
        <f>IF('Dépenses sur frais réels'!D413="","",'Dépenses sur frais réels'!D413)</f>
        <v/>
      </c>
      <c r="E413" s="186" t="str">
        <f>IF('Dépenses sur frais réels'!E413="","",'Dépenses sur frais réels'!E413)</f>
        <v/>
      </c>
      <c r="F413" s="186" t="str">
        <f>IF('Dépenses sur frais réels'!F413="","",'Dépenses sur frais réels'!F413)</f>
        <v/>
      </c>
      <c r="G413" s="186" t="str">
        <f>IF('Dépenses sur frais réels'!G413="","",'Dépenses sur frais réels'!G413)</f>
        <v/>
      </c>
      <c r="H413" s="346" t="str">
        <f>IF('Dépenses sur frais réels'!H413="","",'Dépenses sur frais réels'!H413)</f>
        <v/>
      </c>
      <c r="I413" s="346" t="str">
        <f>IF('Dépenses sur frais réels'!I413="","",'Dépenses sur frais réels'!I413)</f>
        <v/>
      </c>
      <c r="J413" s="347" t="str">
        <f>IF('Dépenses sur frais réels'!J413="","",'Dépenses sur frais réels'!J413)</f>
        <v/>
      </c>
      <c r="K413" s="101"/>
      <c r="L413" s="283" t="str">
        <f t="shared" si="32"/>
        <v/>
      </c>
      <c r="M413" s="283" t="str">
        <f t="shared" si="33"/>
        <v/>
      </c>
      <c r="N413" s="101"/>
      <c r="O413" s="182"/>
      <c r="P413" s="355"/>
      <c r="Q413" s="138" t="str">
        <f t="shared" si="30"/>
        <v/>
      </c>
      <c r="R413" s="184" t="str">
        <f t="shared" si="34"/>
        <v/>
      </c>
      <c r="S413" s="414" t="str">
        <f>IF(AND(OR(K413="KO",N413&lt;&gt;""),OR(K413="",L413="",M413="")),Listes!$A$68,IF(AND(N413="",K413&lt;&gt;""),Listes!$A$69,IF(AND(J413&lt;N413,P413=""),Listes!$A$70,IF(AND(M413&lt;L413,P413=""),Listes!$A$71,IF(AND(N413&lt;J413,O413=""),Listes!$A$72,IF(AND(T413="",OR(K413&lt;&gt;"",L413&lt;&gt;"",M413&lt;&gt;"")),Listes!$A$73,""))))))</f>
        <v/>
      </c>
      <c r="T413" s="277"/>
      <c r="U413" s="317">
        <f t="shared" si="31"/>
        <v>0</v>
      </c>
    </row>
    <row r="414" spans="1:21" ht="20.100000000000001" customHeight="1" x14ac:dyDescent="0.25">
      <c r="A414" s="121">
        <v>408</v>
      </c>
      <c r="B414" s="186" t="str">
        <f>IF('Dépenses sur frais réels'!B414="","",'Dépenses sur frais réels'!B414)</f>
        <v/>
      </c>
      <c r="C414" s="186" t="str">
        <f>IF('Dépenses sur frais réels'!C414="","",'Dépenses sur frais réels'!C414)</f>
        <v/>
      </c>
      <c r="D414" s="186" t="str">
        <f>IF('Dépenses sur frais réels'!D414="","",'Dépenses sur frais réels'!D414)</f>
        <v/>
      </c>
      <c r="E414" s="186" t="str">
        <f>IF('Dépenses sur frais réels'!E414="","",'Dépenses sur frais réels'!E414)</f>
        <v/>
      </c>
      <c r="F414" s="186" t="str">
        <f>IF('Dépenses sur frais réels'!F414="","",'Dépenses sur frais réels'!F414)</f>
        <v/>
      </c>
      <c r="G414" s="186" t="str">
        <f>IF('Dépenses sur frais réels'!G414="","",'Dépenses sur frais réels'!G414)</f>
        <v/>
      </c>
      <c r="H414" s="346" t="str">
        <f>IF('Dépenses sur frais réels'!H414="","",'Dépenses sur frais réels'!H414)</f>
        <v/>
      </c>
      <c r="I414" s="346" t="str">
        <f>IF('Dépenses sur frais réels'!I414="","",'Dépenses sur frais réels'!I414)</f>
        <v/>
      </c>
      <c r="J414" s="347" t="str">
        <f>IF('Dépenses sur frais réels'!J414="","",'Dépenses sur frais réels'!J414)</f>
        <v/>
      </c>
      <c r="K414" s="101"/>
      <c r="L414" s="283" t="str">
        <f t="shared" si="32"/>
        <v/>
      </c>
      <c r="M414" s="283" t="str">
        <f t="shared" si="33"/>
        <v/>
      </c>
      <c r="N414" s="101"/>
      <c r="O414" s="182"/>
      <c r="P414" s="355"/>
      <c r="Q414" s="138" t="str">
        <f t="shared" si="30"/>
        <v/>
      </c>
      <c r="R414" s="184" t="str">
        <f t="shared" si="34"/>
        <v/>
      </c>
      <c r="S414" s="414" t="str">
        <f>IF(AND(OR(K414="KO",N414&lt;&gt;""),OR(K414="",L414="",M414="")),Listes!$A$68,IF(AND(N414="",K414&lt;&gt;""),Listes!$A$69,IF(AND(J414&lt;N414,P414=""),Listes!$A$70,IF(AND(M414&lt;L414,P414=""),Listes!$A$71,IF(AND(N414&lt;J414,O414=""),Listes!$A$72,IF(AND(T414="",OR(K414&lt;&gt;"",L414&lt;&gt;"",M414&lt;&gt;"")),Listes!$A$73,""))))))</f>
        <v/>
      </c>
      <c r="T414" s="277"/>
      <c r="U414" s="317">
        <f t="shared" si="31"/>
        <v>0</v>
      </c>
    </row>
    <row r="415" spans="1:21" ht="20.100000000000001" customHeight="1" x14ac:dyDescent="0.25">
      <c r="A415" s="121">
        <v>409</v>
      </c>
      <c r="B415" s="186" t="str">
        <f>IF('Dépenses sur frais réels'!B415="","",'Dépenses sur frais réels'!B415)</f>
        <v/>
      </c>
      <c r="C415" s="186" t="str">
        <f>IF('Dépenses sur frais réels'!C415="","",'Dépenses sur frais réels'!C415)</f>
        <v/>
      </c>
      <c r="D415" s="186" t="str">
        <f>IF('Dépenses sur frais réels'!D415="","",'Dépenses sur frais réels'!D415)</f>
        <v/>
      </c>
      <c r="E415" s="186" t="str">
        <f>IF('Dépenses sur frais réels'!E415="","",'Dépenses sur frais réels'!E415)</f>
        <v/>
      </c>
      <c r="F415" s="186" t="str">
        <f>IF('Dépenses sur frais réels'!F415="","",'Dépenses sur frais réels'!F415)</f>
        <v/>
      </c>
      <c r="G415" s="186" t="str">
        <f>IF('Dépenses sur frais réels'!G415="","",'Dépenses sur frais réels'!G415)</f>
        <v/>
      </c>
      <c r="H415" s="346" t="str">
        <f>IF('Dépenses sur frais réels'!H415="","",'Dépenses sur frais réels'!H415)</f>
        <v/>
      </c>
      <c r="I415" s="346" t="str">
        <f>IF('Dépenses sur frais réels'!I415="","",'Dépenses sur frais réels'!I415)</f>
        <v/>
      </c>
      <c r="J415" s="347" t="str">
        <f>IF('Dépenses sur frais réels'!J415="","",'Dépenses sur frais réels'!J415)</f>
        <v/>
      </c>
      <c r="K415" s="101"/>
      <c r="L415" s="283" t="str">
        <f t="shared" si="32"/>
        <v/>
      </c>
      <c r="M415" s="283" t="str">
        <f t="shared" si="33"/>
        <v/>
      </c>
      <c r="N415" s="101"/>
      <c r="O415" s="182"/>
      <c r="P415" s="355"/>
      <c r="Q415" s="138" t="str">
        <f t="shared" si="30"/>
        <v/>
      </c>
      <c r="R415" s="184" t="str">
        <f t="shared" si="34"/>
        <v/>
      </c>
      <c r="S415" s="414" t="str">
        <f>IF(AND(OR(K415="KO",N415&lt;&gt;""),OR(K415="",L415="",M415="")),Listes!$A$68,IF(AND(N415="",K415&lt;&gt;""),Listes!$A$69,IF(AND(J415&lt;N415,P415=""),Listes!$A$70,IF(AND(M415&lt;L415,P415=""),Listes!$A$71,IF(AND(N415&lt;J415,O415=""),Listes!$A$72,IF(AND(T415="",OR(K415&lt;&gt;"",L415&lt;&gt;"",M415&lt;&gt;"")),Listes!$A$73,""))))))</f>
        <v/>
      </c>
      <c r="T415" s="277"/>
      <c r="U415" s="317">
        <f t="shared" si="31"/>
        <v>0</v>
      </c>
    </row>
    <row r="416" spans="1:21" ht="20.100000000000001" customHeight="1" x14ac:dyDescent="0.25">
      <c r="A416" s="121">
        <v>410</v>
      </c>
      <c r="B416" s="186" t="str">
        <f>IF('Dépenses sur frais réels'!B416="","",'Dépenses sur frais réels'!B416)</f>
        <v/>
      </c>
      <c r="C416" s="186" t="str">
        <f>IF('Dépenses sur frais réels'!C416="","",'Dépenses sur frais réels'!C416)</f>
        <v/>
      </c>
      <c r="D416" s="186" t="str">
        <f>IF('Dépenses sur frais réels'!D416="","",'Dépenses sur frais réels'!D416)</f>
        <v/>
      </c>
      <c r="E416" s="186" t="str">
        <f>IF('Dépenses sur frais réels'!E416="","",'Dépenses sur frais réels'!E416)</f>
        <v/>
      </c>
      <c r="F416" s="186" t="str">
        <f>IF('Dépenses sur frais réels'!F416="","",'Dépenses sur frais réels'!F416)</f>
        <v/>
      </c>
      <c r="G416" s="186" t="str">
        <f>IF('Dépenses sur frais réels'!G416="","",'Dépenses sur frais réels'!G416)</f>
        <v/>
      </c>
      <c r="H416" s="346" t="str">
        <f>IF('Dépenses sur frais réels'!H416="","",'Dépenses sur frais réels'!H416)</f>
        <v/>
      </c>
      <c r="I416" s="346" t="str">
        <f>IF('Dépenses sur frais réels'!I416="","",'Dépenses sur frais réels'!I416)</f>
        <v/>
      </c>
      <c r="J416" s="347" t="str">
        <f>IF('Dépenses sur frais réels'!J416="","",'Dépenses sur frais réels'!J416)</f>
        <v/>
      </c>
      <c r="K416" s="101"/>
      <c r="L416" s="283" t="str">
        <f t="shared" si="32"/>
        <v/>
      </c>
      <c r="M416" s="283" t="str">
        <f t="shared" si="33"/>
        <v/>
      </c>
      <c r="N416" s="101"/>
      <c r="O416" s="182"/>
      <c r="P416" s="355"/>
      <c r="Q416" s="138" t="str">
        <f t="shared" si="30"/>
        <v/>
      </c>
      <c r="R416" s="184" t="str">
        <f t="shared" si="34"/>
        <v/>
      </c>
      <c r="S416" s="414" t="str">
        <f>IF(AND(OR(K416="KO",N416&lt;&gt;""),OR(K416="",L416="",M416="")),Listes!$A$68,IF(AND(N416="",K416&lt;&gt;""),Listes!$A$69,IF(AND(J416&lt;N416,P416=""),Listes!$A$70,IF(AND(M416&lt;L416,P416=""),Listes!$A$71,IF(AND(N416&lt;J416,O416=""),Listes!$A$72,IF(AND(T416="",OR(K416&lt;&gt;"",L416&lt;&gt;"",M416&lt;&gt;"")),Listes!$A$73,""))))))</f>
        <v/>
      </c>
      <c r="T416" s="277"/>
      <c r="U416" s="317">
        <f t="shared" si="31"/>
        <v>0</v>
      </c>
    </row>
    <row r="417" spans="1:21" ht="20.100000000000001" customHeight="1" x14ac:dyDescent="0.25">
      <c r="A417" s="121">
        <v>411</v>
      </c>
      <c r="B417" s="186" t="str">
        <f>IF('Dépenses sur frais réels'!B417="","",'Dépenses sur frais réels'!B417)</f>
        <v/>
      </c>
      <c r="C417" s="186" t="str">
        <f>IF('Dépenses sur frais réels'!C417="","",'Dépenses sur frais réels'!C417)</f>
        <v/>
      </c>
      <c r="D417" s="186" t="str">
        <f>IF('Dépenses sur frais réels'!D417="","",'Dépenses sur frais réels'!D417)</f>
        <v/>
      </c>
      <c r="E417" s="186" t="str">
        <f>IF('Dépenses sur frais réels'!E417="","",'Dépenses sur frais réels'!E417)</f>
        <v/>
      </c>
      <c r="F417" s="186" t="str">
        <f>IF('Dépenses sur frais réels'!F417="","",'Dépenses sur frais réels'!F417)</f>
        <v/>
      </c>
      <c r="G417" s="186" t="str">
        <f>IF('Dépenses sur frais réels'!G417="","",'Dépenses sur frais réels'!G417)</f>
        <v/>
      </c>
      <c r="H417" s="346" t="str">
        <f>IF('Dépenses sur frais réels'!H417="","",'Dépenses sur frais réels'!H417)</f>
        <v/>
      </c>
      <c r="I417" s="346" t="str">
        <f>IF('Dépenses sur frais réels'!I417="","",'Dépenses sur frais réels'!I417)</f>
        <v/>
      </c>
      <c r="J417" s="347" t="str">
        <f>IF('Dépenses sur frais réels'!J417="","",'Dépenses sur frais réels'!J417)</f>
        <v/>
      </c>
      <c r="K417" s="101"/>
      <c r="L417" s="283" t="str">
        <f t="shared" si="32"/>
        <v/>
      </c>
      <c r="M417" s="283" t="str">
        <f t="shared" si="33"/>
        <v/>
      </c>
      <c r="N417" s="101"/>
      <c r="O417" s="182"/>
      <c r="P417" s="355"/>
      <c r="Q417" s="138" t="str">
        <f t="shared" si="30"/>
        <v/>
      </c>
      <c r="R417" s="184" t="str">
        <f t="shared" si="34"/>
        <v/>
      </c>
      <c r="S417" s="414" t="str">
        <f>IF(AND(OR(K417="KO",N417&lt;&gt;""),OR(K417="",L417="",M417="")),Listes!$A$68,IF(AND(N417="",K417&lt;&gt;""),Listes!$A$69,IF(AND(J417&lt;N417,P417=""),Listes!$A$70,IF(AND(M417&lt;L417,P417=""),Listes!$A$71,IF(AND(N417&lt;J417,O417=""),Listes!$A$72,IF(AND(T417="",OR(K417&lt;&gt;"",L417&lt;&gt;"",M417&lt;&gt;"")),Listes!$A$73,""))))))</f>
        <v/>
      </c>
      <c r="T417" s="277"/>
      <c r="U417" s="317">
        <f t="shared" si="31"/>
        <v>0</v>
      </c>
    </row>
    <row r="418" spans="1:21" ht="20.100000000000001" customHeight="1" x14ac:dyDescent="0.25">
      <c r="A418" s="121">
        <v>412</v>
      </c>
      <c r="B418" s="186" t="str">
        <f>IF('Dépenses sur frais réels'!B418="","",'Dépenses sur frais réels'!B418)</f>
        <v/>
      </c>
      <c r="C418" s="186" t="str">
        <f>IF('Dépenses sur frais réels'!C418="","",'Dépenses sur frais réels'!C418)</f>
        <v/>
      </c>
      <c r="D418" s="186" t="str">
        <f>IF('Dépenses sur frais réels'!D418="","",'Dépenses sur frais réels'!D418)</f>
        <v/>
      </c>
      <c r="E418" s="186" t="str">
        <f>IF('Dépenses sur frais réels'!E418="","",'Dépenses sur frais réels'!E418)</f>
        <v/>
      </c>
      <c r="F418" s="186" t="str">
        <f>IF('Dépenses sur frais réels'!F418="","",'Dépenses sur frais réels'!F418)</f>
        <v/>
      </c>
      <c r="G418" s="186" t="str">
        <f>IF('Dépenses sur frais réels'!G418="","",'Dépenses sur frais réels'!G418)</f>
        <v/>
      </c>
      <c r="H418" s="346" t="str">
        <f>IF('Dépenses sur frais réels'!H418="","",'Dépenses sur frais réels'!H418)</f>
        <v/>
      </c>
      <c r="I418" s="346" t="str">
        <f>IF('Dépenses sur frais réels'!I418="","",'Dépenses sur frais réels'!I418)</f>
        <v/>
      </c>
      <c r="J418" s="347" t="str">
        <f>IF('Dépenses sur frais réels'!J418="","",'Dépenses sur frais réels'!J418)</f>
        <v/>
      </c>
      <c r="K418" s="101"/>
      <c r="L418" s="283" t="str">
        <f t="shared" si="32"/>
        <v/>
      </c>
      <c r="M418" s="283" t="str">
        <f t="shared" si="33"/>
        <v/>
      </c>
      <c r="N418" s="101"/>
      <c r="O418" s="182"/>
      <c r="P418" s="355"/>
      <c r="Q418" s="138" t="str">
        <f t="shared" si="30"/>
        <v/>
      </c>
      <c r="R418" s="184" t="str">
        <f t="shared" si="34"/>
        <v/>
      </c>
      <c r="S418" s="414" t="str">
        <f>IF(AND(OR(K418="KO",N418&lt;&gt;""),OR(K418="",L418="",M418="")),Listes!$A$68,IF(AND(N418="",K418&lt;&gt;""),Listes!$A$69,IF(AND(J418&lt;N418,P418=""),Listes!$A$70,IF(AND(M418&lt;L418,P418=""),Listes!$A$71,IF(AND(N418&lt;J418,O418=""),Listes!$A$72,IF(AND(T418="",OR(K418&lt;&gt;"",L418&lt;&gt;"",M418&lt;&gt;"")),Listes!$A$73,""))))))</f>
        <v/>
      </c>
      <c r="T418" s="277"/>
      <c r="U418" s="317">
        <f t="shared" si="31"/>
        <v>0</v>
      </c>
    </row>
    <row r="419" spans="1:21" ht="20.100000000000001" customHeight="1" x14ac:dyDescent="0.25">
      <c r="A419" s="121">
        <v>413</v>
      </c>
      <c r="B419" s="186" t="str">
        <f>IF('Dépenses sur frais réels'!B419="","",'Dépenses sur frais réels'!B419)</f>
        <v/>
      </c>
      <c r="C419" s="186" t="str">
        <f>IF('Dépenses sur frais réels'!C419="","",'Dépenses sur frais réels'!C419)</f>
        <v/>
      </c>
      <c r="D419" s="186" t="str">
        <f>IF('Dépenses sur frais réels'!D419="","",'Dépenses sur frais réels'!D419)</f>
        <v/>
      </c>
      <c r="E419" s="186" t="str">
        <f>IF('Dépenses sur frais réels'!E419="","",'Dépenses sur frais réels'!E419)</f>
        <v/>
      </c>
      <c r="F419" s="186" t="str">
        <f>IF('Dépenses sur frais réels'!F419="","",'Dépenses sur frais réels'!F419)</f>
        <v/>
      </c>
      <c r="G419" s="186" t="str">
        <f>IF('Dépenses sur frais réels'!G419="","",'Dépenses sur frais réels'!G419)</f>
        <v/>
      </c>
      <c r="H419" s="346" t="str">
        <f>IF('Dépenses sur frais réels'!H419="","",'Dépenses sur frais réels'!H419)</f>
        <v/>
      </c>
      <c r="I419" s="346" t="str">
        <f>IF('Dépenses sur frais réels'!I419="","",'Dépenses sur frais réels'!I419)</f>
        <v/>
      </c>
      <c r="J419" s="347" t="str">
        <f>IF('Dépenses sur frais réels'!J419="","",'Dépenses sur frais réels'!J419)</f>
        <v/>
      </c>
      <c r="K419" s="101"/>
      <c r="L419" s="283" t="str">
        <f t="shared" si="32"/>
        <v/>
      </c>
      <c r="M419" s="283" t="str">
        <f t="shared" si="33"/>
        <v/>
      </c>
      <c r="N419" s="101"/>
      <c r="O419" s="182"/>
      <c r="P419" s="355"/>
      <c r="Q419" s="138" t="str">
        <f t="shared" si="30"/>
        <v/>
      </c>
      <c r="R419" s="184" t="str">
        <f t="shared" si="34"/>
        <v/>
      </c>
      <c r="S419" s="414" t="str">
        <f>IF(AND(OR(K419="KO",N419&lt;&gt;""),OR(K419="",L419="",M419="")),Listes!$A$68,IF(AND(N419="",K419&lt;&gt;""),Listes!$A$69,IF(AND(J419&lt;N419,P419=""),Listes!$A$70,IF(AND(M419&lt;L419,P419=""),Listes!$A$71,IF(AND(N419&lt;J419,O419=""),Listes!$A$72,IF(AND(T419="",OR(K419&lt;&gt;"",L419&lt;&gt;"",M419&lt;&gt;"")),Listes!$A$73,""))))))</f>
        <v/>
      </c>
      <c r="T419" s="277"/>
      <c r="U419" s="317">
        <f t="shared" si="31"/>
        <v>0</v>
      </c>
    </row>
    <row r="420" spans="1:21" ht="20.100000000000001" customHeight="1" x14ac:dyDescent="0.25">
      <c r="A420" s="121">
        <v>414</v>
      </c>
      <c r="B420" s="186" t="str">
        <f>IF('Dépenses sur frais réels'!B420="","",'Dépenses sur frais réels'!B420)</f>
        <v/>
      </c>
      <c r="C420" s="186" t="str">
        <f>IF('Dépenses sur frais réels'!C420="","",'Dépenses sur frais réels'!C420)</f>
        <v/>
      </c>
      <c r="D420" s="186" t="str">
        <f>IF('Dépenses sur frais réels'!D420="","",'Dépenses sur frais réels'!D420)</f>
        <v/>
      </c>
      <c r="E420" s="186" t="str">
        <f>IF('Dépenses sur frais réels'!E420="","",'Dépenses sur frais réels'!E420)</f>
        <v/>
      </c>
      <c r="F420" s="186" t="str">
        <f>IF('Dépenses sur frais réels'!F420="","",'Dépenses sur frais réels'!F420)</f>
        <v/>
      </c>
      <c r="G420" s="186" t="str">
        <f>IF('Dépenses sur frais réels'!G420="","",'Dépenses sur frais réels'!G420)</f>
        <v/>
      </c>
      <c r="H420" s="346" t="str">
        <f>IF('Dépenses sur frais réels'!H420="","",'Dépenses sur frais réels'!H420)</f>
        <v/>
      </c>
      <c r="I420" s="346" t="str">
        <f>IF('Dépenses sur frais réels'!I420="","",'Dépenses sur frais réels'!I420)</f>
        <v/>
      </c>
      <c r="J420" s="347" t="str">
        <f>IF('Dépenses sur frais réels'!J420="","",'Dépenses sur frais réels'!J420)</f>
        <v/>
      </c>
      <c r="K420" s="101"/>
      <c r="L420" s="283" t="str">
        <f t="shared" si="32"/>
        <v/>
      </c>
      <c r="M420" s="283" t="str">
        <f t="shared" si="33"/>
        <v/>
      </c>
      <c r="N420" s="101"/>
      <c r="O420" s="182"/>
      <c r="P420" s="355"/>
      <c r="Q420" s="138" t="str">
        <f t="shared" si="30"/>
        <v/>
      </c>
      <c r="R420" s="184" t="str">
        <f t="shared" si="34"/>
        <v/>
      </c>
      <c r="S420" s="414" t="str">
        <f>IF(AND(OR(K420="KO",N420&lt;&gt;""),OR(K420="",L420="",M420="")),Listes!$A$68,IF(AND(N420="",K420&lt;&gt;""),Listes!$A$69,IF(AND(J420&lt;N420,P420=""),Listes!$A$70,IF(AND(M420&lt;L420,P420=""),Listes!$A$71,IF(AND(N420&lt;J420,O420=""),Listes!$A$72,IF(AND(T420="",OR(K420&lt;&gt;"",L420&lt;&gt;"",M420&lt;&gt;"")),Listes!$A$73,""))))))</f>
        <v/>
      </c>
      <c r="T420" s="277"/>
      <c r="U420" s="317">
        <f t="shared" si="31"/>
        <v>0</v>
      </c>
    </row>
    <row r="421" spans="1:21" ht="20.100000000000001" customHeight="1" x14ac:dyDescent="0.25">
      <c r="A421" s="121">
        <v>415</v>
      </c>
      <c r="B421" s="186" t="str">
        <f>IF('Dépenses sur frais réels'!B421="","",'Dépenses sur frais réels'!B421)</f>
        <v/>
      </c>
      <c r="C421" s="186" t="str">
        <f>IF('Dépenses sur frais réels'!C421="","",'Dépenses sur frais réels'!C421)</f>
        <v/>
      </c>
      <c r="D421" s="186" t="str">
        <f>IF('Dépenses sur frais réels'!D421="","",'Dépenses sur frais réels'!D421)</f>
        <v/>
      </c>
      <c r="E421" s="186" t="str">
        <f>IF('Dépenses sur frais réels'!E421="","",'Dépenses sur frais réels'!E421)</f>
        <v/>
      </c>
      <c r="F421" s="186" t="str">
        <f>IF('Dépenses sur frais réels'!F421="","",'Dépenses sur frais réels'!F421)</f>
        <v/>
      </c>
      <c r="G421" s="186" t="str">
        <f>IF('Dépenses sur frais réels'!G421="","",'Dépenses sur frais réels'!G421)</f>
        <v/>
      </c>
      <c r="H421" s="346" t="str">
        <f>IF('Dépenses sur frais réels'!H421="","",'Dépenses sur frais réels'!H421)</f>
        <v/>
      </c>
      <c r="I421" s="346" t="str">
        <f>IF('Dépenses sur frais réels'!I421="","",'Dépenses sur frais réels'!I421)</f>
        <v/>
      </c>
      <c r="J421" s="347" t="str">
        <f>IF('Dépenses sur frais réels'!J421="","",'Dépenses sur frais réels'!J421)</f>
        <v/>
      </c>
      <c r="K421" s="101"/>
      <c r="L421" s="283" t="str">
        <f t="shared" si="32"/>
        <v/>
      </c>
      <c r="M421" s="283" t="str">
        <f t="shared" si="33"/>
        <v/>
      </c>
      <c r="N421" s="101"/>
      <c r="O421" s="182"/>
      <c r="P421" s="355"/>
      <c r="Q421" s="138" t="str">
        <f t="shared" si="30"/>
        <v/>
      </c>
      <c r="R421" s="184" t="str">
        <f t="shared" si="34"/>
        <v/>
      </c>
      <c r="S421" s="414" t="str">
        <f>IF(AND(OR(K421="KO",N421&lt;&gt;""),OR(K421="",L421="",M421="")),Listes!$A$68,IF(AND(N421="",K421&lt;&gt;""),Listes!$A$69,IF(AND(J421&lt;N421,P421=""),Listes!$A$70,IF(AND(M421&lt;L421,P421=""),Listes!$A$71,IF(AND(N421&lt;J421,O421=""),Listes!$A$72,IF(AND(T421="",OR(K421&lt;&gt;"",L421&lt;&gt;"",M421&lt;&gt;"")),Listes!$A$73,""))))))</f>
        <v/>
      </c>
      <c r="T421" s="277"/>
      <c r="U421" s="317">
        <f t="shared" si="31"/>
        <v>0</v>
      </c>
    </row>
    <row r="422" spans="1:21" ht="20.100000000000001" customHeight="1" x14ac:dyDescent="0.25">
      <c r="A422" s="121">
        <v>416</v>
      </c>
      <c r="B422" s="186" t="str">
        <f>IF('Dépenses sur frais réels'!B422="","",'Dépenses sur frais réels'!B422)</f>
        <v/>
      </c>
      <c r="C422" s="186" t="str">
        <f>IF('Dépenses sur frais réels'!C422="","",'Dépenses sur frais réels'!C422)</f>
        <v/>
      </c>
      <c r="D422" s="186" t="str">
        <f>IF('Dépenses sur frais réels'!D422="","",'Dépenses sur frais réels'!D422)</f>
        <v/>
      </c>
      <c r="E422" s="186" t="str">
        <f>IF('Dépenses sur frais réels'!E422="","",'Dépenses sur frais réels'!E422)</f>
        <v/>
      </c>
      <c r="F422" s="186" t="str">
        <f>IF('Dépenses sur frais réels'!F422="","",'Dépenses sur frais réels'!F422)</f>
        <v/>
      </c>
      <c r="G422" s="186" t="str">
        <f>IF('Dépenses sur frais réels'!G422="","",'Dépenses sur frais réels'!G422)</f>
        <v/>
      </c>
      <c r="H422" s="346" t="str">
        <f>IF('Dépenses sur frais réels'!H422="","",'Dépenses sur frais réels'!H422)</f>
        <v/>
      </c>
      <c r="I422" s="346" t="str">
        <f>IF('Dépenses sur frais réels'!I422="","",'Dépenses sur frais réels'!I422)</f>
        <v/>
      </c>
      <c r="J422" s="347" t="str">
        <f>IF('Dépenses sur frais réels'!J422="","",'Dépenses sur frais réels'!J422)</f>
        <v/>
      </c>
      <c r="K422" s="101"/>
      <c r="L422" s="283" t="str">
        <f t="shared" si="32"/>
        <v/>
      </c>
      <c r="M422" s="283" t="str">
        <f t="shared" si="33"/>
        <v/>
      </c>
      <c r="N422" s="101"/>
      <c r="O422" s="182"/>
      <c r="P422" s="355"/>
      <c r="Q422" s="138" t="str">
        <f t="shared" si="30"/>
        <v/>
      </c>
      <c r="R422" s="184" t="str">
        <f t="shared" si="34"/>
        <v/>
      </c>
      <c r="S422" s="414" t="str">
        <f>IF(AND(OR(K422="KO",N422&lt;&gt;""),OR(K422="",L422="",M422="")),Listes!$A$68,IF(AND(N422="",K422&lt;&gt;""),Listes!$A$69,IF(AND(J422&lt;N422,P422=""),Listes!$A$70,IF(AND(M422&lt;L422,P422=""),Listes!$A$71,IF(AND(N422&lt;J422,O422=""),Listes!$A$72,IF(AND(T422="",OR(K422&lt;&gt;"",L422&lt;&gt;"",M422&lt;&gt;"")),Listes!$A$73,""))))))</f>
        <v/>
      </c>
      <c r="T422" s="277"/>
      <c r="U422" s="317">
        <f t="shared" si="31"/>
        <v>0</v>
      </c>
    </row>
    <row r="423" spans="1:21" ht="20.100000000000001" customHeight="1" x14ac:dyDescent="0.25">
      <c r="A423" s="121">
        <v>417</v>
      </c>
      <c r="B423" s="186" t="str">
        <f>IF('Dépenses sur frais réels'!B423="","",'Dépenses sur frais réels'!B423)</f>
        <v/>
      </c>
      <c r="C423" s="186" t="str">
        <f>IF('Dépenses sur frais réels'!C423="","",'Dépenses sur frais réels'!C423)</f>
        <v/>
      </c>
      <c r="D423" s="186" t="str">
        <f>IF('Dépenses sur frais réels'!D423="","",'Dépenses sur frais réels'!D423)</f>
        <v/>
      </c>
      <c r="E423" s="186" t="str">
        <f>IF('Dépenses sur frais réels'!E423="","",'Dépenses sur frais réels'!E423)</f>
        <v/>
      </c>
      <c r="F423" s="186" t="str">
        <f>IF('Dépenses sur frais réels'!F423="","",'Dépenses sur frais réels'!F423)</f>
        <v/>
      </c>
      <c r="G423" s="186" t="str">
        <f>IF('Dépenses sur frais réels'!G423="","",'Dépenses sur frais réels'!G423)</f>
        <v/>
      </c>
      <c r="H423" s="346" t="str">
        <f>IF('Dépenses sur frais réels'!H423="","",'Dépenses sur frais réels'!H423)</f>
        <v/>
      </c>
      <c r="I423" s="346" t="str">
        <f>IF('Dépenses sur frais réels'!I423="","",'Dépenses sur frais réels'!I423)</f>
        <v/>
      </c>
      <c r="J423" s="347" t="str">
        <f>IF('Dépenses sur frais réels'!J423="","",'Dépenses sur frais réels'!J423)</f>
        <v/>
      </c>
      <c r="K423" s="101"/>
      <c r="L423" s="283" t="str">
        <f t="shared" si="32"/>
        <v/>
      </c>
      <c r="M423" s="283" t="str">
        <f t="shared" si="33"/>
        <v/>
      </c>
      <c r="N423" s="101"/>
      <c r="O423" s="182"/>
      <c r="P423" s="355"/>
      <c r="Q423" s="138" t="str">
        <f t="shared" si="30"/>
        <v/>
      </c>
      <c r="R423" s="184" t="str">
        <f t="shared" si="34"/>
        <v/>
      </c>
      <c r="S423" s="414" t="str">
        <f>IF(AND(OR(K423="KO",N423&lt;&gt;""),OR(K423="",L423="",M423="")),Listes!$A$68,IF(AND(N423="",K423&lt;&gt;""),Listes!$A$69,IF(AND(J423&lt;N423,P423=""),Listes!$A$70,IF(AND(M423&lt;L423,P423=""),Listes!$A$71,IF(AND(N423&lt;J423,O423=""),Listes!$A$72,IF(AND(T423="",OR(K423&lt;&gt;"",L423&lt;&gt;"",M423&lt;&gt;"")),Listes!$A$73,""))))))</f>
        <v/>
      </c>
      <c r="T423" s="277"/>
      <c r="U423" s="317">
        <f t="shared" si="31"/>
        <v>0</v>
      </c>
    </row>
    <row r="424" spans="1:21" ht="20.100000000000001" customHeight="1" x14ac:dyDescent="0.25">
      <c r="A424" s="121">
        <v>418</v>
      </c>
      <c r="B424" s="186" t="str">
        <f>IF('Dépenses sur frais réels'!B424="","",'Dépenses sur frais réels'!B424)</f>
        <v/>
      </c>
      <c r="C424" s="186" t="str">
        <f>IF('Dépenses sur frais réels'!C424="","",'Dépenses sur frais réels'!C424)</f>
        <v/>
      </c>
      <c r="D424" s="186" t="str">
        <f>IF('Dépenses sur frais réels'!D424="","",'Dépenses sur frais réels'!D424)</f>
        <v/>
      </c>
      <c r="E424" s="186" t="str">
        <f>IF('Dépenses sur frais réels'!E424="","",'Dépenses sur frais réels'!E424)</f>
        <v/>
      </c>
      <c r="F424" s="186" t="str">
        <f>IF('Dépenses sur frais réels'!F424="","",'Dépenses sur frais réels'!F424)</f>
        <v/>
      </c>
      <c r="G424" s="186" t="str">
        <f>IF('Dépenses sur frais réels'!G424="","",'Dépenses sur frais réels'!G424)</f>
        <v/>
      </c>
      <c r="H424" s="346" t="str">
        <f>IF('Dépenses sur frais réels'!H424="","",'Dépenses sur frais réels'!H424)</f>
        <v/>
      </c>
      <c r="I424" s="346" t="str">
        <f>IF('Dépenses sur frais réels'!I424="","",'Dépenses sur frais réels'!I424)</f>
        <v/>
      </c>
      <c r="J424" s="347" t="str">
        <f>IF('Dépenses sur frais réels'!J424="","",'Dépenses sur frais réels'!J424)</f>
        <v/>
      </c>
      <c r="K424" s="101"/>
      <c r="L424" s="283" t="str">
        <f t="shared" si="32"/>
        <v/>
      </c>
      <c r="M424" s="283" t="str">
        <f t="shared" si="33"/>
        <v/>
      </c>
      <c r="N424" s="101"/>
      <c r="O424" s="182"/>
      <c r="P424" s="355"/>
      <c r="Q424" s="138" t="str">
        <f t="shared" si="30"/>
        <v/>
      </c>
      <c r="R424" s="184" t="str">
        <f t="shared" si="34"/>
        <v/>
      </c>
      <c r="S424" s="414" t="str">
        <f>IF(AND(OR(K424="KO",N424&lt;&gt;""),OR(K424="",L424="",M424="")),Listes!$A$68,IF(AND(N424="",K424&lt;&gt;""),Listes!$A$69,IF(AND(J424&lt;N424,P424=""),Listes!$A$70,IF(AND(M424&lt;L424,P424=""),Listes!$A$71,IF(AND(N424&lt;J424,O424=""),Listes!$A$72,IF(AND(T424="",OR(K424&lt;&gt;"",L424&lt;&gt;"",M424&lt;&gt;"")),Listes!$A$73,""))))))</f>
        <v/>
      </c>
      <c r="T424" s="277"/>
      <c r="U424" s="317">
        <f t="shared" si="31"/>
        <v>0</v>
      </c>
    </row>
    <row r="425" spans="1:21" ht="20.100000000000001" customHeight="1" x14ac:dyDescent="0.25">
      <c r="A425" s="121">
        <v>419</v>
      </c>
      <c r="B425" s="186" t="str">
        <f>IF('Dépenses sur frais réels'!B425="","",'Dépenses sur frais réels'!B425)</f>
        <v/>
      </c>
      <c r="C425" s="186" t="str">
        <f>IF('Dépenses sur frais réels'!C425="","",'Dépenses sur frais réels'!C425)</f>
        <v/>
      </c>
      <c r="D425" s="186" t="str">
        <f>IF('Dépenses sur frais réels'!D425="","",'Dépenses sur frais réels'!D425)</f>
        <v/>
      </c>
      <c r="E425" s="186" t="str">
        <f>IF('Dépenses sur frais réels'!E425="","",'Dépenses sur frais réels'!E425)</f>
        <v/>
      </c>
      <c r="F425" s="186" t="str">
        <f>IF('Dépenses sur frais réels'!F425="","",'Dépenses sur frais réels'!F425)</f>
        <v/>
      </c>
      <c r="G425" s="186" t="str">
        <f>IF('Dépenses sur frais réels'!G425="","",'Dépenses sur frais réels'!G425)</f>
        <v/>
      </c>
      <c r="H425" s="346" t="str">
        <f>IF('Dépenses sur frais réels'!H425="","",'Dépenses sur frais réels'!H425)</f>
        <v/>
      </c>
      <c r="I425" s="346" t="str">
        <f>IF('Dépenses sur frais réels'!I425="","",'Dépenses sur frais réels'!I425)</f>
        <v/>
      </c>
      <c r="J425" s="347" t="str">
        <f>IF('Dépenses sur frais réels'!J425="","",'Dépenses sur frais réels'!J425)</f>
        <v/>
      </c>
      <c r="K425" s="101"/>
      <c r="L425" s="283" t="str">
        <f t="shared" si="32"/>
        <v/>
      </c>
      <c r="M425" s="283" t="str">
        <f t="shared" si="33"/>
        <v/>
      </c>
      <c r="N425" s="101"/>
      <c r="O425" s="182"/>
      <c r="P425" s="355"/>
      <c r="Q425" s="138" t="str">
        <f t="shared" si="30"/>
        <v/>
      </c>
      <c r="R425" s="184" t="str">
        <f t="shared" si="34"/>
        <v/>
      </c>
      <c r="S425" s="414" t="str">
        <f>IF(AND(OR(K425="KO",N425&lt;&gt;""),OR(K425="",L425="",M425="")),Listes!$A$68,IF(AND(N425="",K425&lt;&gt;""),Listes!$A$69,IF(AND(J425&lt;N425,P425=""),Listes!$A$70,IF(AND(M425&lt;L425,P425=""),Listes!$A$71,IF(AND(N425&lt;J425,O425=""),Listes!$A$72,IF(AND(T425="",OR(K425&lt;&gt;"",L425&lt;&gt;"",M425&lt;&gt;"")),Listes!$A$73,""))))))</f>
        <v/>
      </c>
      <c r="T425" s="277"/>
      <c r="U425" s="317">
        <f t="shared" si="31"/>
        <v>0</v>
      </c>
    </row>
    <row r="426" spans="1:21" ht="20.100000000000001" customHeight="1" x14ac:dyDescent="0.25">
      <c r="A426" s="121">
        <v>420</v>
      </c>
      <c r="B426" s="186" t="str">
        <f>IF('Dépenses sur frais réels'!B426="","",'Dépenses sur frais réels'!B426)</f>
        <v/>
      </c>
      <c r="C426" s="186" t="str">
        <f>IF('Dépenses sur frais réels'!C426="","",'Dépenses sur frais réels'!C426)</f>
        <v/>
      </c>
      <c r="D426" s="186" t="str">
        <f>IF('Dépenses sur frais réels'!D426="","",'Dépenses sur frais réels'!D426)</f>
        <v/>
      </c>
      <c r="E426" s="186" t="str">
        <f>IF('Dépenses sur frais réels'!E426="","",'Dépenses sur frais réels'!E426)</f>
        <v/>
      </c>
      <c r="F426" s="186" t="str">
        <f>IF('Dépenses sur frais réels'!F426="","",'Dépenses sur frais réels'!F426)</f>
        <v/>
      </c>
      <c r="G426" s="186" t="str">
        <f>IF('Dépenses sur frais réels'!G426="","",'Dépenses sur frais réels'!G426)</f>
        <v/>
      </c>
      <c r="H426" s="346" t="str">
        <f>IF('Dépenses sur frais réels'!H426="","",'Dépenses sur frais réels'!H426)</f>
        <v/>
      </c>
      <c r="I426" s="346" t="str">
        <f>IF('Dépenses sur frais réels'!I426="","",'Dépenses sur frais réels'!I426)</f>
        <v/>
      </c>
      <c r="J426" s="347" t="str">
        <f>IF('Dépenses sur frais réels'!J426="","",'Dépenses sur frais réels'!J426)</f>
        <v/>
      </c>
      <c r="K426" s="101"/>
      <c r="L426" s="283" t="str">
        <f t="shared" si="32"/>
        <v/>
      </c>
      <c r="M426" s="283" t="str">
        <f t="shared" si="33"/>
        <v/>
      </c>
      <c r="N426" s="101"/>
      <c r="O426" s="182"/>
      <c r="P426" s="355"/>
      <c r="Q426" s="138" t="str">
        <f t="shared" si="30"/>
        <v/>
      </c>
      <c r="R426" s="184" t="str">
        <f t="shared" si="34"/>
        <v/>
      </c>
      <c r="S426" s="414" t="str">
        <f>IF(AND(OR(K426="KO",N426&lt;&gt;""),OR(K426="",L426="",M426="")),Listes!$A$68,IF(AND(N426="",K426&lt;&gt;""),Listes!$A$69,IF(AND(J426&lt;N426,P426=""),Listes!$A$70,IF(AND(M426&lt;L426,P426=""),Listes!$A$71,IF(AND(N426&lt;J426,O426=""),Listes!$A$72,IF(AND(T426="",OR(K426&lt;&gt;"",L426&lt;&gt;"",M426&lt;&gt;"")),Listes!$A$73,""))))))</f>
        <v/>
      </c>
      <c r="T426" s="277"/>
      <c r="U426" s="317">
        <f t="shared" si="31"/>
        <v>0</v>
      </c>
    </row>
    <row r="427" spans="1:21" ht="20.100000000000001" customHeight="1" x14ac:dyDescent="0.25">
      <c r="A427" s="121">
        <v>421</v>
      </c>
      <c r="B427" s="186" t="str">
        <f>IF('Dépenses sur frais réels'!B427="","",'Dépenses sur frais réels'!B427)</f>
        <v/>
      </c>
      <c r="C427" s="186" t="str">
        <f>IF('Dépenses sur frais réels'!C427="","",'Dépenses sur frais réels'!C427)</f>
        <v/>
      </c>
      <c r="D427" s="186" t="str">
        <f>IF('Dépenses sur frais réels'!D427="","",'Dépenses sur frais réels'!D427)</f>
        <v/>
      </c>
      <c r="E427" s="186" t="str">
        <f>IF('Dépenses sur frais réels'!E427="","",'Dépenses sur frais réels'!E427)</f>
        <v/>
      </c>
      <c r="F427" s="186" t="str">
        <f>IF('Dépenses sur frais réels'!F427="","",'Dépenses sur frais réels'!F427)</f>
        <v/>
      </c>
      <c r="G427" s="186" t="str">
        <f>IF('Dépenses sur frais réels'!G427="","",'Dépenses sur frais réels'!G427)</f>
        <v/>
      </c>
      <c r="H427" s="346" t="str">
        <f>IF('Dépenses sur frais réels'!H427="","",'Dépenses sur frais réels'!H427)</f>
        <v/>
      </c>
      <c r="I427" s="346" t="str">
        <f>IF('Dépenses sur frais réels'!I427="","",'Dépenses sur frais réels'!I427)</f>
        <v/>
      </c>
      <c r="J427" s="347" t="str">
        <f>IF('Dépenses sur frais réels'!J427="","",'Dépenses sur frais réels'!J427)</f>
        <v/>
      </c>
      <c r="K427" s="101"/>
      <c r="L427" s="283" t="str">
        <f t="shared" si="32"/>
        <v/>
      </c>
      <c r="M427" s="283" t="str">
        <f t="shared" si="33"/>
        <v/>
      </c>
      <c r="N427" s="101"/>
      <c r="O427" s="182"/>
      <c r="P427" s="355"/>
      <c r="Q427" s="138" t="str">
        <f t="shared" si="30"/>
        <v/>
      </c>
      <c r="R427" s="184" t="str">
        <f t="shared" si="34"/>
        <v/>
      </c>
      <c r="S427" s="414" t="str">
        <f>IF(AND(OR(K427="KO",N427&lt;&gt;""),OR(K427="",L427="",M427="")),Listes!$A$68,IF(AND(N427="",K427&lt;&gt;""),Listes!$A$69,IF(AND(J427&lt;N427,P427=""),Listes!$A$70,IF(AND(M427&lt;L427,P427=""),Listes!$A$71,IF(AND(N427&lt;J427,O427=""),Listes!$A$72,IF(AND(T427="",OR(K427&lt;&gt;"",L427&lt;&gt;"",M427&lt;&gt;"")),Listes!$A$73,""))))))</f>
        <v/>
      </c>
      <c r="T427" s="277"/>
      <c r="U427" s="317">
        <f t="shared" si="31"/>
        <v>0</v>
      </c>
    </row>
    <row r="428" spans="1:21" ht="20.100000000000001" customHeight="1" x14ac:dyDescent="0.25">
      <c r="A428" s="121">
        <v>422</v>
      </c>
      <c r="B428" s="186" t="str">
        <f>IF('Dépenses sur frais réels'!B428="","",'Dépenses sur frais réels'!B428)</f>
        <v/>
      </c>
      <c r="C428" s="186" t="str">
        <f>IF('Dépenses sur frais réels'!C428="","",'Dépenses sur frais réels'!C428)</f>
        <v/>
      </c>
      <c r="D428" s="186" t="str">
        <f>IF('Dépenses sur frais réels'!D428="","",'Dépenses sur frais réels'!D428)</f>
        <v/>
      </c>
      <c r="E428" s="186" t="str">
        <f>IF('Dépenses sur frais réels'!E428="","",'Dépenses sur frais réels'!E428)</f>
        <v/>
      </c>
      <c r="F428" s="186" t="str">
        <f>IF('Dépenses sur frais réels'!F428="","",'Dépenses sur frais réels'!F428)</f>
        <v/>
      </c>
      <c r="G428" s="186" t="str">
        <f>IF('Dépenses sur frais réels'!G428="","",'Dépenses sur frais réels'!G428)</f>
        <v/>
      </c>
      <c r="H428" s="346" t="str">
        <f>IF('Dépenses sur frais réels'!H428="","",'Dépenses sur frais réels'!H428)</f>
        <v/>
      </c>
      <c r="I428" s="346" t="str">
        <f>IF('Dépenses sur frais réels'!I428="","",'Dépenses sur frais réels'!I428)</f>
        <v/>
      </c>
      <c r="J428" s="347" t="str">
        <f>IF('Dépenses sur frais réels'!J428="","",'Dépenses sur frais réels'!J428)</f>
        <v/>
      </c>
      <c r="K428" s="101"/>
      <c r="L428" s="283" t="str">
        <f t="shared" si="32"/>
        <v/>
      </c>
      <c r="M428" s="283" t="str">
        <f t="shared" si="33"/>
        <v/>
      </c>
      <c r="N428" s="101"/>
      <c r="O428" s="182"/>
      <c r="P428" s="355"/>
      <c r="Q428" s="138" t="str">
        <f t="shared" si="30"/>
        <v/>
      </c>
      <c r="R428" s="184" t="str">
        <f t="shared" si="34"/>
        <v/>
      </c>
      <c r="S428" s="414" t="str">
        <f>IF(AND(OR(K428="KO",N428&lt;&gt;""),OR(K428="",L428="",M428="")),Listes!$A$68,IF(AND(N428="",K428&lt;&gt;""),Listes!$A$69,IF(AND(J428&lt;N428,P428=""),Listes!$A$70,IF(AND(M428&lt;L428,P428=""),Listes!$A$71,IF(AND(N428&lt;J428,O428=""),Listes!$A$72,IF(AND(T428="",OR(K428&lt;&gt;"",L428&lt;&gt;"",M428&lt;&gt;"")),Listes!$A$73,""))))))</f>
        <v/>
      </c>
      <c r="T428" s="277"/>
      <c r="U428" s="317">
        <f t="shared" si="31"/>
        <v>0</v>
      </c>
    </row>
    <row r="429" spans="1:21" ht="20.100000000000001" customHeight="1" x14ac:dyDescent="0.25">
      <c r="A429" s="121">
        <v>423</v>
      </c>
      <c r="B429" s="186" t="str">
        <f>IF('Dépenses sur frais réels'!B429="","",'Dépenses sur frais réels'!B429)</f>
        <v/>
      </c>
      <c r="C429" s="186" t="str">
        <f>IF('Dépenses sur frais réels'!C429="","",'Dépenses sur frais réels'!C429)</f>
        <v/>
      </c>
      <c r="D429" s="186" t="str">
        <f>IF('Dépenses sur frais réels'!D429="","",'Dépenses sur frais réels'!D429)</f>
        <v/>
      </c>
      <c r="E429" s="186" t="str">
        <f>IF('Dépenses sur frais réels'!E429="","",'Dépenses sur frais réels'!E429)</f>
        <v/>
      </c>
      <c r="F429" s="186" t="str">
        <f>IF('Dépenses sur frais réels'!F429="","",'Dépenses sur frais réels'!F429)</f>
        <v/>
      </c>
      <c r="G429" s="186" t="str">
        <f>IF('Dépenses sur frais réels'!G429="","",'Dépenses sur frais réels'!G429)</f>
        <v/>
      </c>
      <c r="H429" s="346" t="str">
        <f>IF('Dépenses sur frais réels'!H429="","",'Dépenses sur frais réels'!H429)</f>
        <v/>
      </c>
      <c r="I429" s="346" t="str">
        <f>IF('Dépenses sur frais réels'!I429="","",'Dépenses sur frais réels'!I429)</f>
        <v/>
      </c>
      <c r="J429" s="347" t="str">
        <f>IF('Dépenses sur frais réels'!J429="","",'Dépenses sur frais réels'!J429)</f>
        <v/>
      </c>
      <c r="K429" s="101"/>
      <c r="L429" s="283" t="str">
        <f t="shared" si="32"/>
        <v/>
      </c>
      <c r="M429" s="283" t="str">
        <f t="shared" si="33"/>
        <v/>
      </c>
      <c r="N429" s="101"/>
      <c r="O429" s="182"/>
      <c r="P429" s="355"/>
      <c r="Q429" s="138" t="str">
        <f t="shared" si="30"/>
        <v/>
      </c>
      <c r="R429" s="184" t="str">
        <f t="shared" si="34"/>
        <v/>
      </c>
      <c r="S429" s="414" t="str">
        <f>IF(AND(OR(K429="KO",N429&lt;&gt;""),OR(K429="",L429="",M429="")),Listes!$A$68,IF(AND(N429="",K429&lt;&gt;""),Listes!$A$69,IF(AND(J429&lt;N429,P429=""),Listes!$A$70,IF(AND(M429&lt;L429,P429=""),Listes!$A$71,IF(AND(N429&lt;J429,O429=""),Listes!$A$72,IF(AND(T429="",OR(K429&lt;&gt;"",L429&lt;&gt;"",M429&lt;&gt;"")),Listes!$A$73,""))))))</f>
        <v/>
      </c>
      <c r="T429" s="277"/>
      <c r="U429" s="317">
        <f t="shared" si="31"/>
        <v>0</v>
      </c>
    </row>
    <row r="430" spans="1:21" ht="20.100000000000001" customHeight="1" x14ac:dyDescent="0.25">
      <c r="A430" s="121">
        <v>424</v>
      </c>
      <c r="B430" s="186" t="str">
        <f>IF('Dépenses sur frais réels'!B430="","",'Dépenses sur frais réels'!B430)</f>
        <v/>
      </c>
      <c r="C430" s="186" t="str">
        <f>IF('Dépenses sur frais réels'!C430="","",'Dépenses sur frais réels'!C430)</f>
        <v/>
      </c>
      <c r="D430" s="186" t="str">
        <f>IF('Dépenses sur frais réels'!D430="","",'Dépenses sur frais réels'!D430)</f>
        <v/>
      </c>
      <c r="E430" s="186" t="str">
        <f>IF('Dépenses sur frais réels'!E430="","",'Dépenses sur frais réels'!E430)</f>
        <v/>
      </c>
      <c r="F430" s="186" t="str">
        <f>IF('Dépenses sur frais réels'!F430="","",'Dépenses sur frais réels'!F430)</f>
        <v/>
      </c>
      <c r="G430" s="186" t="str">
        <f>IF('Dépenses sur frais réels'!G430="","",'Dépenses sur frais réels'!G430)</f>
        <v/>
      </c>
      <c r="H430" s="346" t="str">
        <f>IF('Dépenses sur frais réels'!H430="","",'Dépenses sur frais réels'!H430)</f>
        <v/>
      </c>
      <c r="I430" s="346" t="str">
        <f>IF('Dépenses sur frais réels'!I430="","",'Dépenses sur frais réels'!I430)</f>
        <v/>
      </c>
      <c r="J430" s="347" t="str">
        <f>IF('Dépenses sur frais réels'!J430="","",'Dépenses sur frais réels'!J430)</f>
        <v/>
      </c>
      <c r="K430" s="101"/>
      <c r="L430" s="283" t="str">
        <f t="shared" si="32"/>
        <v/>
      </c>
      <c r="M430" s="283" t="str">
        <f t="shared" si="33"/>
        <v/>
      </c>
      <c r="N430" s="101"/>
      <c r="O430" s="182"/>
      <c r="P430" s="355"/>
      <c r="Q430" s="138" t="str">
        <f t="shared" si="30"/>
        <v/>
      </c>
      <c r="R430" s="184" t="str">
        <f t="shared" si="34"/>
        <v/>
      </c>
      <c r="S430" s="414" t="str">
        <f>IF(AND(OR(K430="KO",N430&lt;&gt;""),OR(K430="",L430="",M430="")),Listes!$A$68,IF(AND(N430="",K430&lt;&gt;""),Listes!$A$69,IF(AND(J430&lt;N430,P430=""),Listes!$A$70,IF(AND(M430&lt;L430,P430=""),Listes!$A$71,IF(AND(N430&lt;J430,O430=""),Listes!$A$72,IF(AND(T430="",OR(K430&lt;&gt;"",L430&lt;&gt;"",M430&lt;&gt;"")),Listes!$A$73,""))))))</f>
        <v/>
      </c>
      <c r="T430" s="277"/>
      <c r="U430" s="317">
        <f t="shared" si="31"/>
        <v>0</v>
      </c>
    </row>
    <row r="431" spans="1:21" ht="20.100000000000001" customHeight="1" x14ac:dyDescent="0.25">
      <c r="A431" s="121">
        <v>425</v>
      </c>
      <c r="B431" s="186" t="str">
        <f>IF('Dépenses sur frais réels'!B431="","",'Dépenses sur frais réels'!B431)</f>
        <v/>
      </c>
      <c r="C431" s="186" t="str">
        <f>IF('Dépenses sur frais réels'!C431="","",'Dépenses sur frais réels'!C431)</f>
        <v/>
      </c>
      <c r="D431" s="186" t="str">
        <f>IF('Dépenses sur frais réels'!D431="","",'Dépenses sur frais réels'!D431)</f>
        <v/>
      </c>
      <c r="E431" s="186" t="str">
        <f>IF('Dépenses sur frais réels'!E431="","",'Dépenses sur frais réels'!E431)</f>
        <v/>
      </c>
      <c r="F431" s="186" t="str">
        <f>IF('Dépenses sur frais réels'!F431="","",'Dépenses sur frais réels'!F431)</f>
        <v/>
      </c>
      <c r="G431" s="186" t="str">
        <f>IF('Dépenses sur frais réels'!G431="","",'Dépenses sur frais réels'!G431)</f>
        <v/>
      </c>
      <c r="H431" s="346" t="str">
        <f>IF('Dépenses sur frais réels'!H431="","",'Dépenses sur frais réels'!H431)</f>
        <v/>
      </c>
      <c r="I431" s="346" t="str">
        <f>IF('Dépenses sur frais réels'!I431="","",'Dépenses sur frais réels'!I431)</f>
        <v/>
      </c>
      <c r="J431" s="347" t="str">
        <f>IF('Dépenses sur frais réels'!J431="","",'Dépenses sur frais réels'!J431)</f>
        <v/>
      </c>
      <c r="K431" s="101"/>
      <c r="L431" s="283" t="str">
        <f t="shared" si="32"/>
        <v/>
      </c>
      <c r="M431" s="283" t="str">
        <f t="shared" si="33"/>
        <v/>
      </c>
      <c r="N431" s="101"/>
      <c r="O431" s="182"/>
      <c r="P431" s="355"/>
      <c r="Q431" s="138" t="str">
        <f t="shared" si="30"/>
        <v/>
      </c>
      <c r="R431" s="184" t="str">
        <f t="shared" si="34"/>
        <v/>
      </c>
      <c r="S431" s="414" t="str">
        <f>IF(AND(OR(K431="KO",N431&lt;&gt;""),OR(K431="",L431="",M431="")),Listes!$A$68,IF(AND(N431="",K431&lt;&gt;""),Listes!$A$69,IF(AND(J431&lt;N431,P431=""),Listes!$A$70,IF(AND(M431&lt;L431,P431=""),Listes!$A$71,IF(AND(N431&lt;J431,O431=""),Listes!$A$72,IF(AND(T431="",OR(K431&lt;&gt;"",L431&lt;&gt;"",M431&lt;&gt;"")),Listes!$A$73,""))))))</f>
        <v/>
      </c>
      <c r="T431" s="277"/>
      <c r="U431" s="317">
        <f t="shared" si="31"/>
        <v>0</v>
      </c>
    </row>
    <row r="432" spans="1:21" ht="20.100000000000001" customHeight="1" x14ac:dyDescent="0.25">
      <c r="A432" s="121">
        <v>426</v>
      </c>
      <c r="B432" s="186" t="str">
        <f>IF('Dépenses sur frais réels'!B432="","",'Dépenses sur frais réels'!B432)</f>
        <v/>
      </c>
      <c r="C432" s="186" t="str">
        <f>IF('Dépenses sur frais réels'!C432="","",'Dépenses sur frais réels'!C432)</f>
        <v/>
      </c>
      <c r="D432" s="186" t="str">
        <f>IF('Dépenses sur frais réels'!D432="","",'Dépenses sur frais réels'!D432)</f>
        <v/>
      </c>
      <c r="E432" s="186" t="str">
        <f>IF('Dépenses sur frais réels'!E432="","",'Dépenses sur frais réels'!E432)</f>
        <v/>
      </c>
      <c r="F432" s="186" t="str">
        <f>IF('Dépenses sur frais réels'!F432="","",'Dépenses sur frais réels'!F432)</f>
        <v/>
      </c>
      <c r="G432" s="186" t="str">
        <f>IF('Dépenses sur frais réels'!G432="","",'Dépenses sur frais réels'!G432)</f>
        <v/>
      </c>
      <c r="H432" s="346" t="str">
        <f>IF('Dépenses sur frais réels'!H432="","",'Dépenses sur frais réels'!H432)</f>
        <v/>
      </c>
      <c r="I432" s="346" t="str">
        <f>IF('Dépenses sur frais réels'!I432="","",'Dépenses sur frais réels'!I432)</f>
        <v/>
      </c>
      <c r="J432" s="347" t="str">
        <f>IF('Dépenses sur frais réels'!J432="","",'Dépenses sur frais réels'!J432)</f>
        <v/>
      </c>
      <c r="K432" s="101"/>
      <c r="L432" s="283" t="str">
        <f t="shared" si="32"/>
        <v/>
      </c>
      <c r="M432" s="283" t="str">
        <f t="shared" si="33"/>
        <v/>
      </c>
      <c r="N432" s="101"/>
      <c r="O432" s="182"/>
      <c r="P432" s="355"/>
      <c r="Q432" s="138" t="str">
        <f t="shared" si="30"/>
        <v/>
      </c>
      <c r="R432" s="184" t="str">
        <f t="shared" si="34"/>
        <v/>
      </c>
      <c r="S432" s="414" t="str">
        <f>IF(AND(OR(K432="KO",N432&lt;&gt;""),OR(K432="",L432="",M432="")),Listes!$A$68,IF(AND(N432="",K432&lt;&gt;""),Listes!$A$69,IF(AND(J432&lt;N432,P432=""),Listes!$A$70,IF(AND(M432&lt;L432,P432=""),Listes!$A$71,IF(AND(N432&lt;J432,O432=""),Listes!$A$72,IF(AND(T432="",OR(K432&lt;&gt;"",L432&lt;&gt;"",M432&lt;&gt;"")),Listes!$A$73,""))))))</f>
        <v/>
      </c>
      <c r="T432" s="277"/>
      <c r="U432" s="317">
        <f t="shared" si="31"/>
        <v>0</v>
      </c>
    </row>
    <row r="433" spans="1:21" ht="20.100000000000001" customHeight="1" x14ac:dyDescent="0.25">
      <c r="A433" s="121">
        <v>427</v>
      </c>
      <c r="B433" s="186" t="str">
        <f>IF('Dépenses sur frais réels'!B433="","",'Dépenses sur frais réels'!B433)</f>
        <v/>
      </c>
      <c r="C433" s="186" t="str">
        <f>IF('Dépenses sur frais réels'!C433="","",'Dépenses sur frais réels'!C433)</f>
        <v/>
      </c>
      <c r="D433" s="186" t="str">
        <f>IF('Dépenses sur frais réels'!D433="","",'Dépenses sur frais réels'!D433)</f>
        <v/>
      </c>
      <c r="E433" s="186" t="str">
        <f>IF('Dépenses sur frais réels'!E433="","",'Dépenses sur frais réels'!E433)</f>
        <v/>
      </c>
      <c r="F433" s="186" t="str">
        <f>IF('Dépenses sur frais réels'!F433="","",'Dépenses sur frais réels'!F433)</f>
        <v/>
      </c>
      <c r="G433" s="186" t="str">
        <f>IF('Dépenses sur frais réels'!G433="","",'Dépenses sur frais réels'!G433)</f>
        <v/>
      </c>
      <c r="H433" s="346" t="str">
        <f>IF('Dépenses sur frais réels'!H433="","",'Dépenses sur frais réels'!H433)</f>
        <v/>
      </c>
      <c r="I433" s="346" t="str">
        <f>IF('Dépenses sur frais réels'!I433="","",'Dépenses sur frais réels'!I433)</f>
        <v/>
      </c>
      <c r="J433" s="347" t="str">
        <f>IF('Dépenses sur frais réels'!J433="","",'Dépenses sur frais réels'!J433)</f>
        <v/>
      </c>
      <c r="K433" s="101"/>
      <c r="L433" s="283" t="str">
        <f t="shared" si="32"/>
        <v/>
      </c>
      <c r="M433" s="283" t="str">
        <f t="shared" si="33"/>
        <v/>
      </c>
      <c r="N433" s="101"/>
      <c r="O433" s="182"/>
      <c r="P433" s="355"/>
      <c r="Q433" s="138" t="str">
        <f t="shared" si="30"/>
        <v/>
      </c>
      <c r="R433" s="184" t="str">
        <f t="shared" si="34"/>
        <v/>
      </c>
      <c r="S433" s="414" t="str">
        <f>IF(AND(OR(K433="KO",N433&lt;&gt;""),OR(K433="",L433="",M433="")),Listes!$A$68,IF(AND(N433="",K433&lt;&gt;""),Listes!$A$69,IF(AND(J433&lt;N433,P433=""),Listes!$A$70,IF(AND(M433&lt;L433,P433=""),Listes!$A$71,IF(AND(N433&lt;J433,O433=""),Listes!$A$72,IF(AND(T433="",OR(K433&lt;&gt;"",L433&lt;&gt;"",M433&lt;&gt;"")),Listes!$A$73,""))))))</f>
        <v/>
      </c>
      <c r="T433" s="277"/>
      <c r="U433" s="317">
        <f t="shared" si="31"/>
        <v>0</v>
      </c>
    </row>
    <row r="434" spans="1:21" ht="20.100000000000001" customHeight="1" x14ac:dyDescent="0.25">
      <c r="A434" s="121">
        <v>428</v>
      </c>
      <c r="B434" s="186" t="str">
        <f>IF('Dépenses sur frais réels'!B434="","",'Dépenses sur frais réels'!B434)</f>
        <v/>
      </c>
      <c r="C434" s="186" t="str">
        <f>IF('Dépenses sur frais réels'!C434="","",'Dépenses sur frais réels'!C434)</f>
        <v/>
      </c>
      <c r="D434" s="186" t="str">
        <f>IF('Dépenses sur frais réels'!D434="","",'Dépenses sur frais réels'!D434)</f>
        <v/>
      </c>
      <c r="E434" s="186" t="str">
        <f>IF('Dépenses sur frais réels'!E434="","",'Dépenses sur frais réels'!E434)</f>
        <v/>
      </c>
      <c r="F434" s="186" t="str">
        <f>IF('Dépenses sur frais réels'!F434="","",'Dépenses sur frais réels'!F434)</f>
        <v/>
      </c>
      <c r="G434" s="186" t="str">
        <f>IF('Dépenses sur frais réels'!G434="","",'Dépenses sur frais réels'!G434)</f>
        <v/>
      </c>
      <c r="H434" s="346" t="str">
        <f>IF('Dépenses sur frais réels'!H434="","",'Dépenses sur frais réels'!H434)</f>
        <v/>
      </c>
      <c r="I434" s="346" t="str">
        <f>IF('Dépenses sur frais réels'!I434="","",'Dépenses sur frais réels'!I434)</f>
        <v/>
      </c>
      <c r="J434" s="347" t="str">
        <f>IF('Dépenses sur frais réels'!J434="","",'Dépenses sur frais réels'!J434)</f>
        <v/>
      </c>
      <c r="K434" s="101"/>
      <c r="L434" s="283" t="str">
        <f t="shared" si="32"/>
        <v/>
      </c>
      <c r="M434" s="283" t="str">
        <f t="shared" si="33"/>
        <v/>
      </c>
      <c r="N434" s="101"/>
      <c r="O434" s="182"/>
      <c r="P434" s="355"/>
      <c r="Q434" s="138" t="str">
        <f t="shared" si="30"/>
        <v/>
      </c>
      <c r="R434" s="184" t="str">
        <f t="shared" si="34"/>
        <v/>
      </c>
      <c r="S434" s="414" t="str">
        <f>IF(AND(OR(K434="KO",N434&lt;&gt;""),OR(K434="",L434="",M434="")),Listes!$A$68,IF(AND(N434="",K434&lt;&gt;""),Listes!$A$69,IF(AND(J434&lt;N434,P434=""),Listes!$A$70,IF(AND(M434&lt;L434,P434=""),Listes!$A$71,IF(AND(N434&lt;J434,O434=""),Listes!$A$72,IF(AND(T434="",OR(K434&lt;&gt;"",L434&lt;&gt;"",M434&lt;&gt;"")),Listes!$A$73,""))))))</f>
        <v/>
      </c>
      <c r="T434" s="277"/>
      <c r="U434" s="317">
        <f t="shared" si="31"/>
        <v>0</v>
      </c>
    </row>
    <row r="435" spans="1:21" ht="20.100000000000001" customHeight="1" x14ac:dyDescent="0.25">
      <c r="A435" s="121">
        <v>429</v>
      </c>
      <c r="B435" s="186" t="str">
        <f>IF('Dépenses sur frais réels'!B435="","",'Dépenses sur frais réels'!B435)</f>
        <v/>
      </c>
      <c r="C435" s="186" t="str">
        <f>IF('Dépenses sur frais réels'!C435="","",'Dépenses sur frais réels'!C435)</f>
        <v/>
      </c>
      <c r="D435" s="186" t="str">
        <f>IF('Dépenses sur frais réels'!D435="","",'Dépenses sur frais réels'!D435)</f>
        <v/>
      </c>
      <c r="E435" s="186" t="str">
        <f>IF('Dépenses sur frais réels'!E435="","",'Dépenses sur frais réels'!E435)</f>
        <v/>
      </c>
      <c r="F435" s="186" t="str">
        <f>IF('Dépenses sur frais réels'!F435="","",'Dépenses sur frais réels'!F435)</f>
        <v/>
      </c>
      <c r="G435" s="186" t="str">
        <f>IF('Dépenses sur frais réels'!G435="","",'Dépenses sur frais réels'!G435)</f>
        <v/>
      </c>
      <c r="H435" s="346" t="str">
        <f>IF('Dépenses sur frais réels'!H435="","",'Dépenses sur frais réels'!H435)</f>
        <v/>
      </c>
      <c r="I435" s="346" t="str">
        <f>IF('Dépenses sur frais réels'!I435="","",'Dépenses sur frais réels'!I435)</f>
        <v/>
      </c>
      <c r="J435" s="347" t="str">
        <f>IF('Dépenses sur frais réels'!J435="","",'Dépenses sur frais réels'!J435)</f>
        <v/>
      </c>
      <c r="K435" s="101"/>
      <c r="L435" s="283" t="str">
        <f t="shared" si="32"/>
        <v/>
      </c>
      <c r="M435" s="283" t="str">
        <f t="shared" si="33"/>
        <v/>
      </c>
      <c r="N435" s="101"/>
      <c r="O435" s="182"/>
      <c r="P435" s="355"/>
      <c r="Q435" s="138" t="str">
        <f t="shared" si="30"/>
        <v/>
      </c>
      <c r="R435" s="184" t="str">
        <f t="shared" si="34"/>
        <v/>
      </c>
      <c r="S435" s="414" t="str">
        <f>IF(AND(OR(K435="KO",N435&lt;&gt;""),OR(K435="",L435="",M435="")),Listes!$A$68,IF(AND(N435="",K435&lt;&gt;""),Listes!$A$69,IF(AND(J435&lt;N435,P435=""),Listes!$A$70,IF(AND(M435&lt;L435,P435=""),Listes!$A$71,IF(AND(N435&lt;J435,O435=""),Listes!$A$72,IF(AND(T435="",OR(K435&lt;&gt;"",L435&lt;&gt;"",M435&lt;&gt;"")),Listes!$A$73,""))))))</f>
        <v/>
      </c>
      <c r="T435" s="277"/>
      <c r="U435" s="317">
        <f t="shared" si="31"/>
        <v>0</v>
      </c>
    </row>
    <row r="436" spans="1:21" ht="20.100000000000001" customHeight="1" x14ac:dyDescent="0.25">
      <c r="A436" s="121">
        <v>430</v>
      </c>
      <c r="B436" s="186" t="str">
        <f>IF('Dépenses sur frais réels'!B436="","",'Dépenses sur frais réels'!B436)</f>
        <v/>
      </c>
      <c r="C436" s="186" t="str">
        <f>IF('Dépenses sur frais réels'!C436="","",'Dépenses sur frais réels'!C436)</f>
        <v/>
      </c>
      <c r="D436" s="186" t="str">
        <f>IF('Dépenses sur frais réels'!D436="","",'Dépenses sur frais réels'!D436)</f>
        <v/>
      </c>
      <c r="E436" s="186" t="str">
        <f>IF('Dépenses sur frais réels'!E436="","",'Dépenses sur frais réels'!E436)</f>
        <v/>
      </c>
      <c r="F436" s="186" t="str">
        <f>IF('Dépenses sur frais réels'!F436="","",'Dépenses sur frais réels'!F436)</f>
        <v/>
      </c>
      <c r="G436" s="186" t="str">
        <f>IF('Dépenses sur frais réels'!G436="","",'Dépenses sur frais réels'!G436)</f>
        <v/>
      </c>
      <c r="H436" s="346" t="str">
        <f>IF('Dépenses sur frais réels'!H436="","",'Dépenses sur frais réels'!H436)</f>
        <v/>
      </c>
      <c r="I436" s="346" t="str">
        <f>IF('Dépenses sur frais réels'!I436="","",'Dépenses sur frais réels'!I436)</f>
        <v/>
      </c>
      <c r="J436" s="347" t="str">
        <f>IF('Dépenses sur frais réels'!J436="","",'Dépenses sur frais réels'!J436)</f>
        <v/>
      </c>
      <c r="K436" s="101"/>
      <c r="L436" s="283" t="str">
        <f t="shared" si="32"/>
        <v/>
      </c>
      <c r="M436" s="283" t="str">
        <f t="shared" si="33"/>
        <v/>
      </c>
      <c r="N436" s="101"/>
      <c r="O436" s="182"/>
      <c r="P436" s="355"/>
      <c r="Q436" s="138" t="str">
        <f t="shared" si="30"/>
        <v/>
      </c>
      <c r="R436" s="184" t="str">
        <f t="shared" si="34"/>
        <v/>
      </c>
      <c r="S436" s="414" t="str">
        <f>IF(AND(OR(K436="KO",N436&lt;&gt;""),OR(K436="",L436="",M436="")),Listes!$A$68,IF(AND(N436="",K436&lt;&gt;""),Listes!$A$69,IF(AND(J436&lt;N436,P436=""),Listes!$A$70,IF(AND(M436&lt;L436,P436=""),Listes!$A$71,IF(AND(N436&lt;J436,O436=""),Listes!$A$72,IF(AND(T436="",OR(K436&lt;&gt;"",L436&lt;&gt;"",M436&lt;&gt;"")),Listes!$A$73,""))))))</f>
        <v/>
      </c>
      <c r="T436" s="277"/>
      <c r="U436" s="317">
        <f t="shared" si="31"/>
        <v>0</v>
      </c>
    </row>
    <row r="437" spans="1:21" ht="20.100000000000001" customHeight="1" x14ac:dyDescent="0.25">
      <c r="A437" s="121">
        <v>431</v>
      </c>
      <c r="B437" s="186" t="str">
        <f>IF('Dépenses sur frais réels'!B437="","",'Dépenses sur frais réels'!B437)</f>
        <v/>
      </c>
      <c r="C437" s="186" t="str">
        <f>IF('Dépenses sur frais réels'!C437="","",'Dépenses sur frais réels'!C437)</f>
        <v/>
      </c>
      <c r="D437" s="186" t="str">
        <f>IF('Dépenses sur frais réels'!D437="","",'Dépenses sur frais réels'!D437)</f>
        <v/>
      </c>
      <c r="E437" s="186" t="str">
        <f>IF('Dépenses sur frais réels'!E437="","",'Dépenses sur frais réels'!E437)</f>
        <v/>
      </c>
      <c r="F437" s="186" t="str">
        <f>IF('Dépenses sur frais réels'!F437="","",'Dépenses sur frais réels'!F437)</f>
        <v/>
      </c>
      <c r="G437" s="186" t="str">
        <f>IF('Dépenses sur frais réels'!G437="","",'Dépenses sur frais réels'!G437)</f>
        <v/>
      </c>
      <c r="H437" s="346" t="str">
        <f>IF('Dépenses sur frais réels'!H437="","",'Dépenses sur frais réels'!H437)</f>
        <v/>
      </c>
      <c r="I437" s="346" t="str">
        <f>IF('Dépenses sur frais réels'!I437="","",'Dépenses sur frais réels'!I437)</f>
        <v/>
      </c>
      <c r="J437" s="347" t="str">
        <f>IF('Dépenses sur frais réels'!J437="","",'Dépenses sur frais réels'!J437)</f>
        <v/>
      </c>
      <c r="K437" s="101"/>
      <c r="L437" s="283" t="str">
        <f t="shared" si="32"/>
        <v/>
      </c>
      <c r="M437" s="283" t="str">
        <f t="shared" si="33"/>
        <v/>
      </c>
      <c r="N437" s="101"/>
      <c r="O437" s="182"/>
      <c r="P437" s="355"/>
      <c r="Q437" s="138" t="str">
        <f t="shared" si="30"/>
        <v/>
      </c>
      <c r="R437" s="184" t="str">
        <f t="shared" si="34"/>
        <v/>
      </c>
      <c r="S437" s="414" t="str">
        <f>IF(AND(OR(K437="KO",N437&lt;&gt;""),OR(K437="",L437="",M437="")),Listes!$A$68,IF(AND(N437="",K437&lt;&gt;""),Listes!$A$69,IF(AND(J437&lt;N437,P437=""),Listes!$A$70,IF(AND(M437&lt;L437,P437=""),Listes!$A$71,IF(AND(N437&lt;J437,O437=""),Listes!$A$72,IF(AND(T437="",OR(K437&lt;&gt;"",L437&lt;&gt;"",M437&lt;&gt;"")),Listes!$A$73,""))))))</f>
        <v/>
      </c>
      <c r="T437" s="277"/>
      <c r="U437" s="317">
        <f t="shared" si="31"/>
        <v>0</v>
      </c>
    </row>
    <row r="438" spans="1:21" ht="20.100000000000001" customHeight="1" x14ac:dyDescent="0.25">
      <c r="A438" s="121">
        <v>432</v>
      </c>
      <c r="B438" s="186" t="str">
        <f>IF('Dépenses sur frais réels'!B438="","",'Dépenses sur frais réels'!B438)</f>
        <v/>
      </c>
      <c r="C438" s="186" t="str">
        <f>IF('Dépenses sur frais réels'!C438="","",'Dépenses sur frais réels'!C438)</f>
        <v/>
      </c>
      <c r="D438" s="186" t="str">
        <f>IF('Dépenses sur frais réels'!D438="","",'Dépenses sur frais réels'!D438)</f>
        <v/>
      </c>
      <c r="E438" s="186" t="str">
        <f>IF('Dépenses sur frais réels'!E438="","",'Dépenses sur frais réels'!E438)</f>
        <v/>
      </c>
      <c r="F438" s="186" t="str">
        <f>IF('Dépenses sur frais réels'!F438="","",'Dépenses sur frais réels'!F438)</f>
        <v/>
      </c>
      <c r="G438" s="186" t="str">
        <f>IF('Dépenses sur frais réels'!G438="","",'Dépenses sur frais réels'!G438)</f>
        <v/>
      </c>
      <c r="H438" s="346" t="str">
        <f>IF('Dépenses sur frais réels'!H438="","",'Dépenses sur frais réels'!H438)</f>
        <v/>
      </c>
      <c r="I438" s="346" t="str">
        <f>IF('Dépenses sur frais réels'!I438="","",'Dépenses sur frais réels'!I438)</f>
        <v/>
      </c>
      <c r="J438" s="347" t="str">
        <f>IF('Dépenses sur frais réels'!J438="","",'Dépenses sur frais réels'!J438)</f>
        <v/>
      </c>
      <c r="K438" s="101"/>
      <c r="L438" s="283" t="str">
        <f t="shared" si="32"/>
        <v/>
      </c>
      <c r="M438" s="283" t="str">
        <f t="shared" si="33"/>
        <v/>
      </c>
      <c r="N438" s="101"/>
      <c r="O438" s="182"/>
      <c r="P438" s="355"/>
      <c r="Q438" s="138" t="str">
        <f t="shared" si="30"/>
        <v/>
      </c>
      <c r="R438" s="184" t="str">
        <f t="shared" si="34"/>
        <v/>
      </c>
      <c r="S438" s="414" t="str">
        <f>IF(AND(OR(K438="KO",N438&lt;&gt;""),OR(K438="",L438="",M438="")),Listes!$A$68,IF(AND(N438="",K438&lt;&gt;""),Listes!$A$69,IF(AND(J438&lt;N438,P438=""),Listes!$A$70,IF(AND(M438&lt;L438,P438=""),Listes!$A$71,IF(AND(N438&lt;J438,O438=""),Listes!$A$72,IF(AND(T438="",OR(K438&lt;&gt;"",L438&lt;&gt;"",M438&lt;&gt;"")),Listes!$A$73,""))))))</f>
        <v/>
      </c>
      <c r="T438" s="277"/>
      <c r="U438" s="317">
        <f t="shared" si="31"/>
        <v>0</v>
      </c>
    </row>
    <row r="439" spans="1:21" ht="20.100000000000001" customHeight="1" x14ac:dyDescent="0.25">
      <c r="A439" s="121">
        <v>433</v>
      </c>
      <c r="B439" s="186" t="str">
        <f>IF('Dépenses sur frais réels'!B439="","",'Dépenses sur frais réels'!B439)</f>
        <v/>
      </c>
      <c r="C439" s="186" t="str">
        <f>IF('Dépenses sur frais réels'!C439="","",'Dépenses sur frais réels'!C439)</f>
        <v/>
      </c>
      <c r="D439" s="186" t="str">
        <f>IF('Dépenses sur frais réels'!D439="","",'Dépenses sur frais réels'!D439)</f>
        <v/>
      </c>
      <c r="E439" s="186" t="str">
        <f>IF('Dépenses sur frais réels'!E439="","",'Dépenses sur frais réels'!E439)</f>
        <v/>
      </c>
      <c r="F439" s="186" t="str">
        <f>IF('Dépenses sur frais réels'!F439="","",'Dépenses sur frais réels'!F439)</f>
        <v/>
      </c>
      <c r="G439" s="186" t="str">
        <f>IF('Dépenses sur frais réels'!G439="","",'Dépenses sur frais réels'!G439)</f>
        <v/>
      </c>
      <c r="H439" s="346" t="str">
        <f>IF('Dépenses sur frais réels'!H439="","",'Dépenses sur frais réels'!H439)</f>
        <v/>
      </c>
      <c r="I439" s="346" t="str">
        <f>IF('Dépenses sur frais réels'!I439="","",'Dépenses sur frais réels'!I439)</f>
        <v/>
      </c>
      <c r="J439" s="347" t="str">
        <f>IF('Dépenses sur frais réels'!J439="","",'Dépenses sur frais réels'!J439)</f>
        <v/>
      </c>
      <c r="K439" s="101"/>
      <c r="L439" s="283" t="str">
        <f t="shared" si="32"/>
        <v/>
      </c>
      <c r="M439" s="283" t="str">
        <f t="shared" si="33"/>
        <v/>
      </c>
      <c r="N439" s="101"/>
      <c r="O439" s="182"/>
      <c r="P439" s="355"/>
      <c r="Q439" s="138" t="str">
        <f t="shared" si="30"/>
        <v/>
      </c>
      <c r="R439" s="184" t="str">
        <f t="shared" si="34"/>
        <v/>
      </c>
      <c r="S439" s="414" t="str">
        <f>IF(AND(OR(K439="KO",N439&lt;&gt;""),OR(K439="",L439="",M439="")),Listes!$A$68,IF(AND(N439="",K439&lt;&gt;""),Listes!$A$69,IF(AND(J439&lt;N439,P439=""),Listes!$A$70,IF(AND(M439&lt;L439,P439=""),Listes!$A$71,IF(AND(N439&lt;J439,O439=""),Listes!$A$72,IF(AND(T439="",OR(K439&lt;&gt;"",L439&lt;&gt;"",M439&lt;&gt;"")),Listes!$A$73,""))))))</f>
        <v/>
      </c>
      <c r="T439" s="277"/>
      <c r="U439" s="317">
        <f t="shared" si="31"/>
        <v>0</v>
      </c>
    </row>
    <row r="440" spans="1:21" ht="20.100000000000001" customHeight="1" x14ac:dyDescent="0.25">
      <c r="A440" s="121">
        <v>434</v>
      </c>
      <c r="B440" s="186" t="str">
        <f>IF('Dépenses sur frais réels'!B440="","",'Dépenses sur frais réels'!B440)</f>
        <v/>
      </c>
      <c r="C440" s="186" t="str">
        <f>IF('Dépenses sur frais réels'!C440="","",'Dépenses sur frais réels'!C440)</f>
        <v/>
      </c>
      <c r="D440" s="186" t="str">
        <f>IF('Dépenses sur frais réels'!D440="","",'Dépenses sur frais réels'!D440)</f>
        <v/>
      </c>
      <c r="E440" s="186" t="str">
        <f>IF('Dépenses sur frais réels'!E440="","",'Dépenses sur frais réels'!E440)</f>
        <v/>
      </c>
      <c r="F440" s="186" t="str">
        <f>IF('Dépenses sur frais réels'!F440="","",'Dépenses sur frais réels'!F440)</f>
        <v/>
      </c>
      <c r="G440" s="186" t="str">
        <f>IF('Dépenses sur frais réels'!G440="","",'Dépenses sur frais réels'!G440)</f>
        <v/>
      </c>
      <c r="H440" s="346" t="str">
        <f>IF('Dépenses sur frais réels'!H440="","",'Dépenses sur frais réels'!H440)</f>
        <v/>
      </c>
      <c r="I440" s="346" t="str">
        <f>IF('Dépenses sur frais réels'!I440="","",'Dépenses sur frais réels'!I440)</f>
        <v/>
      </c>
      <c r="J440" s="347" t="str">
        <f>IF('Dépenses sur frais réels'!J440="","",'Dépenses sur frais réels'!J440)</f>
        <v/>
      </c>
      <c r="K440" s="101"/>
      <c r="L440" s="283" t="str">
        <f t="shared" si="32"/>
        <v/>
      </c>
      <c r="M440" s="283" t="str">
        <f t="shared" si="33"/>
        <v/>
      </c>
      <c r="N440" s="101"/>
      <c r="O440" s="182"/>
      <c r="P440" s="355"/>
      <c r="Q440" s="138" t="str">
        <f t="shared" si="30"/>
        <v/>
      </c>
      <c r="R440" s="184" t="str">
        <f t="shared" si="34"/>
        <v/>
      </c>
      <c r="S440" s="414" t="str">
        <f>IF(AND(OR(K440="KO",N440&lt;&gt;""),OR(K440="",L440="",M440="")),Listes!$A$68,IF(AND(N440="",K440&lt;&gt;""),Listes!$A$69,IF(AND(J440&lt;N440,P440=""),Listes!$A$70,IF(AND(M440&lt;L440,P440=""),Listes!$A$71,IF(AND(N440&lt;J440,O440=""),Listes!$A$72,IF(AND(T440="",OR(K440&lt;&gt;"",L440&lt;&gt;"",M440&lt;&gt;"")),Listes!$A$73,""))))))</f>
        <v/>
      </c>
      <c r="T440" s="277"/>
      <c r="U440" s="317">
        <f t="shared" si="31"/>
        <v>0</v>
      </c>
    </row>
    <row r="441" spans="1:21" ht="20.100000000000001" customHeight="1" x14ac:dyDescent="0.25">
      <c r="A441" s="121">
        <v>435</v>
      </c>
      <c r="B441" s="186" t="str">
        <f>IF('Dépenses sur frais réels'!B441="","",'Dépenses sur frais réels'!B441)</f>
        <v/>
      </c>
      <c r="C441" s="186" t="str">
        <f>IF('Dépenses sur frais réels'!C441="","",'Dépenses sur frais réels'!C441)</f>
        <v/>
      </c>
      <c r="D441" s="186" t="str">
        <f>IF('Dépenses sur frais réels'!D441="","",'Dépenses sur frais réels'!D441)</f>
        <v/>
      </c>
      <c r="E441" s="186" t="str">
        <f>IF('Dépenses sur frais réels'!E441="","",'Dépenses sur frais réels'!E441)</f>
        <v/>
      </c>
      <c r="F441" s="186" t="str">
        <f>IF('Dépenses sur frais réels'!F441="","",'Dépenses sur frais réels'!F441)</f>
        <v/>
      </c>
      <c r="G441" s="186" t="str">
        <f>IF('Dépenses sur frais réels'!G441="","",'Dépenses sur frais réels'!G441)</f>
        <v/>
      </c>
      <c r="H441" s="346" t="str">
        <f>IF('Dépenses sur frais réels'!H441="","",'Dépenses sur frais réels'!H441)</f>
        <v/>
      </c>
      <c r="I441" s="346" t="str">
        <f>IF('Dépenses sur frais réels'!I441="","",'Dépenses sur frais réels'!I441)</f>
        <v/>
      </c>
      <c r="J441" s="347" t="str">
        <f>IF('Dépenses sur frais réels'!J441="","",'Dépenses sur frais réels'!J441)</f>
        <v/>
      </c>
      <c r="K441" s="101"/>
      <c r="L441" s="283" t="str">
        <f t="shared" si="32"/>
        <v/>
      </c>
      <c r="M441" s="283" t="str">
        <f t="shared" si="33"/>
        <v/>
      </c>
      <c r="N441" s="101"/>
      <c r="O441" s="182"/>
      <c r="P441" s="355"/>
      <c r="Q441" s="138" t="str">
        <f t="shared" si="30"/>
        <v/>
      </c>
      <c r="R441" s="184" t="str">
        <f t="shared" si="34"/>
        <v/>
      </c>
      <c r="S441" s="414" t="str">
        <f>IF(AND(OR(K441="KO",N441&lt;&gt;""),OR(K441="",L441="",M441="")),Listes!$A$68,IF(AND(N441="",K441&lt;&gt;""),Listes!$A$69,IF(AND(J441&lt;N441,P441=""),Listes!$A$70,IF(AND(M441&lt;L441,P441=""),Listes!$A$71,IF(AND(N441&lt;J441,O441=""),Listes!$A$72,IF(AND(T441="",OR(K441&lt;&gt;"",L441&lt;&gt;"",M441&lt;&gt;"")),Listes!$A$73,""))))))</f>
        <v/>
      </c>
      <c r="T441" s="277"/>
      <c r="U441" s="317">
        <f t="shared" si="31"/>
        <v>0</v>
      </c>
    </row>
    <row r="442" spans="1:21" ht="20.100000000000001" customHeight="1" x14ac:dyDescent="0.25">
      <c r="A442" s="121">
        <v>436</v>
      </c>
      <c r="B442" s="186" t="str">
        <f>IF('Dépenses sur frais réels'!B442="","",'Dépenses sur frais réels'!B442)</f>
        <v/>
      </c>
      <c r="C442" s="186" t="str">
        <f>IF('Dépenses sur frais réels'!C442="","",'Dépenses sur frais réels'!C442)</f>
        <v/>
      </c>
      <c r="D442" s="186" t="str">
        <f>IF('Dépenses sur frais réels'!D442="","",'Dépenses sur frais réels'!D442)</f>
        <v/>
      </c>
      <c r="E442" s="186" t="str">
        <f>IF('Dépenses sur frais réels'!E442="","",'Dépenses sur frais réels'!E442)</f>
        <v/>
      </c>
      <c r="F442" s="186" t="str">
        <f>IF('Dépenses sur frais réels'!F442="","",'Dépenses sur frais réels'!F442)</f>
        <v/>
      </c>
      <c r="G442" s="186" t="str">
        <f>IF('Dépenses sur frais réels'!G442="","",'Dépenses sur frais réels'!G442)</f>
        <v/>
      </c>
      <c r="H442" s="346" t="str">
        <f>IF('Dépenses sur frais réels'!H442="","",'Dépenses sur frais réels'!H442)</f>
        <v/>
      </c>
      <c r="I442" s="346" t="str">
        <f>IF('Dépenses sur frais réels'!I442="","",'Dépenses sur frais réels'!I442)</f>
        <v/>
      </c>
      <c r="J442" s="347" t="str">
        <f>IF('Dépenses sur frais réels'!J442="","",'Dépenses sur frais réels'!J442)</f>
        <v/>
      </c>
      <c r="K442" s="101"/>
      <c r="L442" s="283" t="str">
        <f t="shared" si="32"/>
        <v/>
      </c>
      <c r="M442" s="283" t="str">
        <f t="shared" si="33"/>
        <v/>
      </c>
      <c r="N442" s="101"/>
      <c r="O442" s="182"/>
      <c r="P442" s="355"/>
      <c r="Q442" s="138" t="str">
        <f t="shared" si="30"/>
        <v/>
      </c>
      <c r="R442" s="184" t="str">
        <f t="shared" si="34"/>
        <v/>
      </c>
      <c r="S442" s="414" t="str">
        <f>IF(AND(OR(K442="KO",N442&lt;&gt;""),OR(K442="",L442="",M442="")),Listes!$A$68,IF(AND(N442="",K442&lt;&gt;""),Listes!$A$69,IF(AND(J442&lt;N442,P442=""),Listes!$A$70,IF(AND(M442&lt;L442,P442=""),Listes!$A$71,IF(AND(N442&lt;J442,O442=""),Listes!$A$72,IF(AND(T442="",OR(K442&lt;&gt;"",L442&lt;&gt;"",M442&lt;&gt;"")),Listes!$A$73,""))))))</f>
        <v/>
      </c>
      <c r="T442" s="277"/>
      <c r="U442" s="317">
        <f t="shared" si="31"/>
        <v>0</v>
      </c>
    </row>
    <row r="443" spans="1:21" ht="20.100000000000001" customHeight="1" x14ac:dyDescent="0.25">
      <c r="A443" s="121">
        <v>437</v>
      </c>
      <c r="B443" s="186" t="str">
        <f>IF('Dépenses sur frais réels'!B443="","",'Dépenses sur frais réels'!B443)</f>
        <v/>
      </c>
      <c r="C443" s="186" t="str">
        <f>IF('Dépenses sur frais réels'!C443="","",'Dépenses sur frais réels'!C443)</f>
        <v/>
      </c>
      <c r="D443" s="186" t="str">
        <f>IF('Dépenses sur frais réels'!D443="","",'Dépenses sur frais réels'!D443)</f>
        <v/>
      </c>
      <c r="E443" s="186" t="str">
        <f>IF('Dépenses sur frais réels'!E443="","",'Dépenses sur frais réels'!E443)</f>
        <v/>
      </c>
      <c r="F443" s="186" t="str">
        <f>IF('Dépenses sur frais réels'!F443="","",'Dépenses sur frais réels'!F443)</f>
        <v/>
      </c>
      <c r="G443" s="186" t="str">
        <f>IF('Dépenses sur frais réels'!G443="","",'Dépenses sur frais réels'!G443)</f>
        <v/>
      </c>
      <c r="H443" s="346" t="str">
        <f>IF('Dépenses sur frais réels'!H443="","",'Dépenses sur frais réels'!H443)</f>
        <v/>
      </c>
      <c r="I443" s="346" t="str">
        <f>IF('Dépenses sur frais réels'!I443="","",'Dépenses sur frais réels'!I443)</f>
        <v/>
      </c>
      <c r="J443" s="347" t="str">
        <f>IF('Dépenses sur frais réels'!J443="","",'Dépenses sur frais réels'!J443)</f>
        <v/>
      </c>
      <c r="K443" s="101"/>
      <c r="L443" s="283" t="str">
        <f t="shared" si="32"/>
        <v/>
      </c>
      <c r="M443" s="283" t="str">
        <f t="shared" si="33"/>
        <v/>
      </c>
      <c r="N443" s="101"/>
      <c r="O443" s="182"/>
      <c r="P443" s="355"/>
      <c r="Q443" s="138" t="str">
        <f t="shared" si="30"/>
        <v/>
      </c>
      <c r="R443" s="184" t="str">
        <f t="shared" si="34"/>
        <v/>
      </c>
      <c r="S443" s="414" t="str">
        <f>IF(AND(OR(K443="KO",N443&lt;&gt;""),OR(K443="",L443="",M443="")),Listes!$A$68,IF(AND(N443="",K443&lt;&gt;""),Listes!$A$69,IF(AND(J443&lt;N443,P443=""),Listes!$A$70,IF(AND(M443&lt;L443,P443=""),Listes!$A$71,IF(AND(N443&lt;J443,O443=""),Listes!$A$72,IF(AND(T443="",OR(K443&lt;&gt;"",L443&lt;&gt;"",M443&lt;&gt;"")),Listes!$A$73,""))))))</f>
        <v/>
      </c>
      <c r="T443" s="277"/>
      <c r="U443" s="317">
        <f t="shared" si="31"/>
        <v>0</v>
      </c>
    </row>
    <row r="444" spans="1:21" ht="20.100000000000001" customHeight="1" x14ac:dyDescent="0.25">
      <c r="A444" s="121">
        <v>438</v>
      </c>
      <c r="B444" s="186" t="str">
        <f>IF('Dépenses sur frais réels'!B444="","",'Dépenses sur frais réels'!B444)</f>
        <v/>
      </c>
      <c r="C444" s="186" t="str">
        <f>IF('Dépenses sur frais réels'!C444="","",'Dépenses sur frais réels'!C444)</f>
        <v/>
      </c>
      <c r="D444" s="186" t="str">
        <f>IF('Dépenses sur frais réels'!D444="","",'Dépenses sur frais réels'!D444)</f>
        <v/>
      </c>
      <c r="E444" s="186" t="str">
        <f>IF('Dépenses sur frais réels'!E444="","",'Dépenses sur frais réels'!E444)</f>
        <v/>
      </c>
      <c r="F444" s="186" t="str">
        <f>IF('Dépenses sur frais réels'!F444="","",'Dépenses sur frais réels'!F444)</f>
        <v/>
      </c>
      <c r="G444" s="186" t="str">
        <f>IF('Dépenses sur frais réels'!G444="","",'Dépenses sur frais réels'!G444)</f>
        <v/>
      </c>
      <c r="H444" s="346" t="str">
        <f>IF('Dépenses sur frais réels'!H444="","",'Dépenses sur frais réels'!H444)</f>
        <v/>
      </c>
      <c r="I444" s="346" t="str">
        <f>IF('Dépenses sur frais réels'!I444="","",'Dépenses sur frais réels'!I444)</f>
        <v/>
      </c>
      <c r="J444" s="347" t="str">
        <f>IF('Dépenses sur frais réels'!J444="","",'Dépenses sur frais réels'!J444)</f>
        <v/>
      </c>
      <c r="K444" s="101"/>
      <c r="L444" s="283" t="str">
        <f t="shared" si="32"/>
        <v/>
      </c>
      <c r="M444" s="283" t="str">
        <f t="shared" si="33"/>
        <v/>
      </c>
      <c r="N444" s="101"/>
      <c r="O444" s="182"/>
      <c r="P444" s="355"/>
      <c r="Q444" s="138" t="str">
        <f t="shared" si="30"/>
        <v/>
      </c>
      <c r="R444" s="184" t="str">
        <f t="shared" si="34"/>
        <v/>
      </c>
      <c r="S444" s="414" t="str">
        <f>IF(AND(OR(K444="KO",N444&lt;&gt;""),OR(K444="",L444="",M444="")),Listes!$A$68,IF(AND(N444="",K444&lt;&gt;""),Listes!$A$69,IF(AND(J444&lt;N444,P444=""),Listes!$A$70,IF(AND(M444&lt;L444,P444=""),Listes!$A$71,IF(AND(N444&lt;J444,O444=""),Listes!$A$72,IF(AND(T444="",OR(K444&lt;&gt;"",L444&lt;&gt;"",M444&lt;&gt;"")),Listes!$A$73,""))))))</f>
        <v/>
      </c>
      <c r="T444" s="277"/>
      <c r="U444" s="317">
        <f t="shared" si="31"/>
        <v>0</v>
      </c>
    </row>
    <row r="445" spans="1:21" ht="20.100000000000001" customHeight="1" x14ac:dyDescent="0.25">
      <c r="A445" s="121">
        <v>439</v>
      </c>
      <c r="B445" s="186" t="str">
        <f>IF('Dépenses sur frais réels'!B445="","",'Dépenses sur frais réels'!B445)</f>
        <v/>
      </c>
      <c r="C445" s="186" t="str">
        <f>IF('Dépenses sur frais réels'!C445="","",'Dépenses sur frais réels'!C445)</f>
        <v/>
      </c>
      <c r="D445" s="186" t="str">
        <f>IF('Dépenses sur frais réels'!D445="","",'Dépenses sur frais réels'!D445)</f>
        <v/>
      </c>
      <c r="E445" s="186" t="str">
        <f>IF('Dépenses sur frais réels'!E445="","",'Dépenses sur frais réels'!E445)</f>
        <v/>
      </c>
      <c r="F445" s="186" t="str">
        <f>IF('Dépenses sur frais réels'!F445="","",'Dépenses sur frais réels'!F445)</f>
        <v/>
      </c>
      <c r="G445" s="186" t="str">
        <f>IF('Dépenses sur frais réels'!G445="","",'Dépenses sur frais réels'!G445)</f>
        <v/>
      </c>
      <c r="H445" s="346" t="str">
        <f>IF('Dépenses sur frais réels'!H445="","",'Dépenses sur frais réels'!H445)</f>
        <v/>
      </c>
      <c r="I445" s="346" t="str">
        <f>IF('Dépenses sur frais réels'!I445="","",'Dépenses sur frais réels'!I445)</f>
        <v/>
      </c>
      <c r="J445" s="347" t="str">
        <f>IF('Dépenses sur frais réels'!J445="","",'Dépenses sur frais réels'!J445)</f>
        <v/>
      </c>
      <c r="K445" s="101"/>
      <c r="L445" s="283" t="str">
        <f t="shared" si="32"/>
        <v/>
      </c>
      <c r="M445" s="283" t="str">
        <f t="shared" si="33"/>
        <v/>
      </c>
      <c r="N445" s="101"/>
      <c r="O445" s="182"/>
      <c r="P445" s="355"/>
      <c r="Q445" s="138" t="str">
        <f t="shared" si="30"/>
        <v/>
      </c>
      <c r="R445" s="184" t="str">
        <f t="shared" si="34"/>
        <v/>
      </c>
      <c r="S445" s="414" t="str">
        <f>IF(AND(OR(K445="KO",N445&lt;&gt;""),OR(K445="",L445="",M445="")),Listes!$A$68,IF(AND(N445="",K445&lt;&gt;""),Listes!$A$69,IF(AND(J445&lt;N445,P445=""),Listes!$A$70,IF(AND(M445&lt;L445,P445=""),Listes!$A$71,IF(AND(N445&lt;J445,O445=""),Listes!$A$72,IF(AND(T445="",OR(K445&lt;&gt;"",L445&lt;&gt;"",M445&lt;&gt;"")),Listes!$A$73,""))))))</f>
        <v/>
      </c>
      <c r="T445" s="277"/>
      <c r="U445" s="317">
        <f t="shared" si="31"/>
        <v>0</v>
      </c>
    </row>
    <row r="446" spans="1:21" ht="20.100000000000001" customHeight="1" x14ac:dyDescent="0.25">
      <c r="A446" s="121">
        <v>440</v>
      </c>
      <c r="B446" s="186" t="str">
        <f>IF('Dépenses sur frais réels'!B446="","",'Dépenses sur frais réels'!B446)</f>
        <v/>
      </c>
      <c r="C446" s="186" t="str">
        <f>IF('Dépenses sur frais réels'!C446="","",'Dépenses sur frais réels'!C446)</f>
        <v/>
      </c>
      <c r="D446" s="186" t="str">
        <f>IF('Dépenses sur frais réels'!D446="","",'Dépenses sur frais réels'!D446)</f>
        <v/>
      </c>
      <c r="E446" s="186" t="str">
        <f>IF('Dépenses sur frais réels'!E446="","",'Dépenses sur frais réels'!E446)</f>
        <v/>
      </c>
      <c r="F446" s="186" t="str">
        <f>IF('Dépenses sur frais réels'!F446="","",'Dépenses sur frais réels'!F446)</f>
        <v/>
      </c>
      <c r="G446" s="186" t="str">
        <f>IF('Dépenses sur frais réels'!G446="","",'Dépenses sur frais réels'!G446)</f>
        <v/>
      </c>
      <c r="H446" s="346" t="str">
        <f>IF('Dépenses sur frais réels'!H446="","",'Dépenses sur frais réels'!H446)</f>
        <v/>
      </c>
      <c r="I446" s="346" t="str">
        <f>IF('Dépenses sur frais réels'!I446="","",'Dépenses sur frais réels'!I446)</f>
        <v/>
      </c>
      <c r="J446" s="347" t="str">
        <f>IF('Dépenses sur frais réels'!J446="","",'Dépenses sur frais réels'!J446)</f>
        <v/>
      </c>
      <c r="K446" s="101"/>
      <c r="L446" s="283" t="str">
        <f t="shared" si="32"/>
        <v/>
      </c>
      <c r="M446" s="283" t="str">
        <f t="shared" si="33"/>
        <v/>
      </c>
      <c r="N446" s="101"/>
      <c r="O446" s="182"/>
      <c r="P446" s="355"/>
      <c r="Q446" s="138" t="str">
        <f t="shared" si="30"/>
        <v/>
      </c>
      <c r="R446" s="184" t="str">
        <f t="shared" si="34"/>
        <v/>
      </c>
      <c r="S446" s="414" t="str">
        <f>IF(AND(OR(K446="KO",N446&lt;&gt;""),OR(K446="",L446="",M446="")),Listes!$A$68,IF(AND(N446="",K446&lt;&gt;""),Listes!$A$69,IF(AND(J446&lt;N446,P446=""),Listes!$A$70,IF(AND(M446&lt;L446,P446=""),Listes!$A$71,IF(AND(N446&lt;J446,O446=""),Listes!$A$72,IF(AND(T446="",OR(K446&lt;&gt;"",L446&lt;&gt;"",M446&lt;&gt;"")),Listes!$A$73,""))))))</f>
        <v/>
      </c>
      <c r="T446" s="277"/>
      <c r="U446" s="317">
        <f t="shared" si="31"/>
        <v>0</v>
      </c>
    </row>
    <row r="447" spans="1:21" ht="20.100000000000001" customHeight="1" x14ac:dyDescent="0.25">
      <c r="A447" s="121">
        <v>441</v>
      </c>
      <c r="B447" s="186" t="str">
        <f>IF('Dépenses sur frais réels'!B447="","",'Dépenses sur frais réels'!B447)</f>
        <v/>
      </c>
      <c r="C447" s="186" t="str">
        <f>IF('Dépenses sur frais réels'!C447="","",'Dépenses sur frais réels'!C447)</f>
        <v/>
      </c>
      <c r="D447" s="186" t="str">
        <f>IF('Dépenses sur frais réels'!D447="","",'Dépenses sur frais réels'!D447)</f>
        <v/>
      </c>
      <c r="E447" s="186" t="str">
        <f>IF('Dépenses sur frais réels'!E447="","",'Dépenses sur frais réels'!E447)</f>
        <v/>
      </c>
      <c r="F447" s="186" t="str">
        <f>IF('Dépenses sur frais réels'!F447="","",'Dépenses sur frais réels'!F447)</f>
        <v/>
      </c>
      <c r="G447" s="186" t="str">
        <f>IF('Dépenses sur frais réels'!G447="","",'Dépenses sur frais réels'!G447)</f>
        <v/>
      </c>
      <c r="H447" s="346" t="str">
        <f>IF('Dépenses sur frais réels'!H447="","",'Dépenses sur frais réels'!H447)</f>
        <v/>
      </c>
      <c r="I447" s="346" t="str">
        <f>IF('Dépenses sur frais réels'!I447="","",'Dépenses sur frais réels'!I447)</f>
        <v/>
      </c>
      <c r="J447" s="347" t="str">
        <f>IF('Dépenses sur frais réels'!J447="","",'Dépenses sur frais réels'!J447)</f>
        <v/>
      </c>
      <c r="K447" s="101"/>
      <c r="L447" s="283" t="str">
        <f t="shared" si="32"/>
        <v/>
      </c>
      <c r="M447" s="283" t="str">
        <f t="shared" si="33"/>
        <v/>
      </c>
      <c r="N447" s="101"/>
      <c r="O447" s="182"/>
      <c r="P447" s="355"/>
      <c r="Q447" s="138" t="str">
        <f t="shared" si="30"/>
        <v/>
      </c>
      <c r="R447" s="184" t="str">
        <f t="shared" si="34"/>
        <v/>
      </c>
      <c r="S447" s="414" t="str">
        <f>IF(AND(OR(K447="KO",N447&lt;&gt;""),OR(K447="",L447="",M447="")),Listes!$A$68,IF(AND(N447="",K447&lt;&gt;""),Listes!$A$69,IF(AND(J447&lt;N447,P447=""),Listes!$A$70,IF(AND(M447&lt;L447,P447=""),Listes!$A$71,IF(AND(N447&lt;J447,O447=""),Listes!$A$72,IF(AND(T447="",OR(K447&lt;&gt;"",L447&lt;&gt;"",M447&lt;&gt;"")),Listes!$A$73,""))))))</f>
        <v/>
      </c>
      <c r="T447" s="277"/>
      <c r="U447" s="317">
        <f t="shared" si="31"/>
        <v>0</v>
      </c>
    </row>
    <row r="448" spans="1:21" ht="20.100000000000001" customHeight="1" x14ac:dyDescent="0.25">
      <c r="A448" s="121">
        <v>442</v>
      </c>
      <c r="B448" s="186" t="str">
        <f>IF('Dépenses sur frais réels'!B448="","",'Dépenses sur frais réels'!B448)</f>
        <v/>
      </c>
      <c r="C448" s="186" t="str">
        <f>IF('Dépenses sur frais réels'!C448="","",'Dépenses sur frais réels'!C448)</f>
        <v/>
      </c>
      <c r="D448" s="186" t="str">
        <f>IF('Dépenses sur frais réels'!D448="","",'Dépenses sur frais réels'!D448)</f>
        <v/>
      </c>
      <c r="E448" s="186" t="str">
        <f>IF('Dépenses sur frais réels'!E448="","",'Dépenses sur frais réels'!E448)</f>
        <v/>
      </c>
      <c r="F448" s="186" t="str">
        <f>IF('Dépenses sur frais réels'!F448="","",'Dépenses sur frais réels'!F448)</f>
        <v/>
      </c>
      <c r="G448" s="186" t="str">
        <f>IF('Dépenses sur frais réels'!G448="","",'Dépenses sur frais réels'!G448)</f>
        <v/>
      </c>
      <c r="H448" s="346" t="str">
        <f>IF('Dépenses sur frais réels'!H448="","",'Dépenses sur frais réels'!H448)</f>
        <v/>
      </c>
      <c r="I448" s="346" t="str">
        <f>IF('Dépenses sur frais réels'!I448="","",'Dépenses sur frais réels'!I448)</f>
        <v/>
      </c>
      <c r="J448" s="347" t="str">
        <f>IF('Dépenses sur frais réels'!J448="","",'Dépenses sur frais réels'!J448)</f>
        <v/>
      </c>
      <c r="K448" s="101"/>
      <c r="L448" s="283" t="str">
        <f t="shared" si="32"/>
        <v/>
      </c>
      <c r="M448" s="283" t="str">
        <f t="shared" si="33"/>
        <v/>
      </c>
      <c r="N448" s="101"/>
      <c r="O448" s="182"/>
      <c r="P448" s="355"/>
      <c r="Q448" s="138" t="str">
        <f t="shared" si="30"/>
        <v/>
      </c>
      <c r="R448" s="184" t="str">
        <f t="shared" si="34"/>
        <v/>
      </c>
      <c r="S448" s="414" t="str">
        <f>IF(AND(OR(K448="KO",N448&lt;&gt;""),OR(K448="",L448="",M448="")),Listes!$A$68,IF(AND(N448="",K448&lt;&gt;""),Listes!$A$69,IF(AND(J448&lt;N448,P448=""),Listes!$A$70,IF(AND(M448&lt;L448,P448=""),Listes!$A$71,IF(AND(N448&lt;J448,O448=""),Listes!$A$72,IF(AND(T448="",OR(K448&lt;&gt;"",L448&lt;&gt;"",M448&lt;&gt;"")),Listes!$A$73,""))))))</f>
        <v/>
      </c>
      <c r="T448" s="277"/>
      <c r="U448" s="317">
        <f t="shared" si="31"/>
        <v>0</v>
      </c>
    </row>
    <row r="449" spans="1:21" ht="20.100000000000001" customHeight="1" x14ac:dyDescent="0.25">
      <c r="A449" s="121">
        <v>443</v>
      </c>
      <c r="B449" s="186" t="str">
        <f>IF('Dépenses sur frais réels'!B449="","",'Dépenses sur frais réels'!B449)</f>
        <v/>
      </c>
      <c r="C449" s="186" t="str">
        <f>IF('Dépenses sur frais réels'!C449="","",'Dépenses sur frais réels'!C449)</f>
        <v/>
      </c>
      <c r="D449" s="186" t="str">
        <f>IF('Dépenses sur frais réels'!D449="","",'Dépenses sur frais réels'!D449)</f>
        <v/>
      </c>
      <c r="E449" s="186" t="str">
        <f>IF('Dépenses sur frais réels'!E449="","",'Dépenses sur frais réels'!E449)</f>
        <v/>
      </c>
      <c r="F449" s="186" t="str">
        <f>IF('Dépenses sur frais réels'!F449="","",'Dépenses sur frais réels'!F449)</f>
        <v/>
      </c>
      <c r="G449" s="186" t="str">
        <f>IF('Dépenses sur frais réels'!G449="","",'Dépenses sur frais réels'!G449)</f>
        <v/>
      </c>
      <c r="H449" s="346" t="str">
        <f>IF('Dépenses sur frais réels'!H449="","",'Dépenses sur frais réels'!H449)</f>
        <v/>
      </c>
      <c r="I449" s="346" t="str">
        <f>IF('Dépenses sur frais réels'!I449="","",'Dépenses sur frais réels'!I449)</f>
        <v/>
      </c>
      <c r="J449" s="347" t="str">
        <f>IF('Dépenses sur frais réels'!J449="","",'Dépenses sur frais réels'!J449)</f>
        <v/>
      </c>
      <c r="K449" s="101"/>
      <c r="L449" s="283" t="str">
        <f t="shared" si="32"/>
        <v/>
      </c>
      <c r="M449" s="283" t="str">
        <f t="shared" si="33"/>
        <v/>
      </c>
      <c r="N449" s="101"/>
      <c r="O449" s="182"/>
      <c r="P449" s="355"/>
      <c r="Q449" s="138" t="str">
        <f t="shared" si="30"/>
        <v/>
      </c>
      <c r="R449" s="184" t="str">
        <f t="shared" si="34"/>
        <v/>
      </c>
      <c r="S449" s="414" t="str">
        <f>IF(AND(OR(K449="KO",N449&lt;&gt;""),OR(K449="",L449="",M449="")),Listes!$A$68,IF(AND(N449="",K449&lt;&gt;""),Listes!$A$69,IF(AND(J449&lt;N449,P449=""),Listes!$A$70,IF(AND(M449&lt;L449,P449=""),Listes!$A$71,IF(AND(N449&lt;J449,O449=""),Listes!$A$72,IF(AND(T449="",OR(K449&lt;&gt;"",L449&lt;&gt;"",M449&lt;&gt;"")),Listes!$A$73,""))))))</f>
        <v/>
      </c>
      <c r="T449" s="277"/>
      <c r="U449" s="317">
        <f t="shared" si="31"/>
        <v>0</v>
      </c>
    </row>
    <row r="450" spans="1:21" ht="20.100000000000001" customHeight="1" x14ac:dyDescent="0.25">
      <c r="A450" s="121">
        <v>444</v>
      </c>
      <c r="B450" s="186" t="str">
        <f>IF('Dépenses sur frais réels'!B450="","",'Dépenses sur frais réels'!B450)</f>
        <v/>
      </c>
      <c r="C450" s="186" t="str">
        <f>IF('Dépenses sur frais réels'!C450="","",'Dépenses sur frais réels'!C450)</f>
        <v/>
      </c>
      <c r="D450" s="186" t="str">
        <f>IF('Dépenses sur frais réels'!D450="","",'Dépenses sur frais réels'!D450)</f>
        <v/>
      </c>
      <c r="E450" s="186" t="str">
        <f>IF('Dépenses sur frais réels'!E450="","",'Dépenses sur frais réels'!E450)</f>
        <v/>
      </c>
      <c r="F450" s="186" t="str">
        <f>IF('Dépenses sur frais réels'!F450="","",'Dépenses sur frais réels'!F450)</f>
        <v/>
      </c>
      <c r="G450" s="186" t="str">
        <f>IF('Dépenses sur frais réels'!G450="","",'Dépenses sur frais réels'!G450)</f>
        <v/>
      </c>
      <c r="H450" s="346" t="str">
        <f>IF('Dépenses sur frais réels'!H450="","",'Dépenses sur frais réels'!H450)</f>
        <v/>
      </c>
      <c r="I450" s="346" t="str">
        <f>IF('Dépenses sur frais réels'!I450="","",'Dépenses sur frais réels'!I450)</f>
        <v/>
      </c>
      <c r="J450" s="347" t="str">
        <f>IF('Dépenses sur frais réels'!J450="","",'Dépenses sur frais réels'!J450)</f>
        <v/>
      </c>
      <c r="K450" s="101"/>
      <c r="L450" s="283" t="str">
        <f t="shared" si="32"/>
        <v/>
      </c>
      <c r="M450" s="283" t="str">
        <f t="shared" si="33"/>
        <v/>
      </c>
      <c r="N450" s="101"/>
      <c r="O450" s="182"/>
      <c r="P450" s="355"/>
      <c r="Q450" s="138" t="str">
        <f t="shared" si="30"/>
        <v/>
      </c>
      <c r="R450" s="184" t="str">
        <f t="shared" si="34"/>
        <v/>
      </c>
      <c r="S450" s="414" t="str">
        <f>IF(AND(OR(K450="KO",N450&lt;&gt;""),OR(K450="",L450="",M450="")),Listes!$A$68,IF(AND(N450="",K450&lt;&gt;""),Listes!$A$69,IF(AND(J450&lt;N450,P450=""),Listes!$A$70,IF(AND(M450&lt;L450,P450=""),Listes!$A$71,IF(AND(N450&lt;J450,O450=""),Listes!$A$72,IF(AND(T450="",OR(K450&lt;&gt;"",L450&lt;&gt;"",M450&lt;&gt;"")),Listes!$A$73,""))))))</f>
        <v/>
      </c>
      <c r="T450" s="277"/>
      <c r="U450" s="317">
        <f t="shared" si="31"/>
        <v>0</v>
      </c>
    </row>
    <row r="451" spans="1:21" ht="20.100000000000001" customHeight="1" x14ac:dyDescent="0.25">
      <c r="A451" s="121">
        <v>445</v>
      </c>
      <c r="B451" s="186" t="str">
        <f>IF('Dépenses sur frais réels'!B451="","",'Dépenses sur frais réels'!B451)</f>
        <v/>
      </c>
      <c r="C451" s="186" t="str">
        <f>IF('Dépenses sur frais réels'!C451="","",'Dépenses sur frais réels'!C451)</f>
        <v/>
      </c>
      <c r="D451" s="186" t="str">
        <f>IF('Dépenses sur frais réels'!D451="","",'Dépenses sur frais réels'!D451)</f>
        <v/>
      </c>
      <c r="E451" s="186" t="str">
        <f>IF('Dépenses sur frais réels'!E451="","",'Dépenses sur frais réels'!E451)</f>
        <v/>
      </c>
      <c r="F451" s="186" t="str">
        <f>IF('Dépenses sur frais réels'!F451="","",'Dépenses sur frais réels'!F451)</f>
        <v/>
      </c>
      <c r="G451" s="186" t="str">
        <f>IF('Dépenses sur frais réels'!G451="","",'Dépenses sur frais réels'!G451)</f>
        <v/>
      </c>
      <c r="H451" s="346" t="str">
        <f>IF('Dépenses sur frais réels'!H451="","",'Dépenses sur frais réels'!H451)</f>
        <v/>
      </c>
      <c r="I451" s="346" t="str">
        <f>IF('Dépenses sur frais réels'!I451="","",'Dépenses sur frais réels'!I451)</f>
        <v/>
      </c>
      <c r="J451" s="347" t="str">
        <f>IF('Dépenses sur frais réels'!J451="","",'Dépenses sur frais réels'!J451)</f>
        <v/>
      </c>
      <c r="K451" s="101"/>
      <c r="L451" s="283" t="str">
        <f t="shared" si="32"/>
        <v/>
      </c>
      <c r="M451" s="283" t="str">
        <f t="shared" si="33"/>
        <v/>
      </c>
      <c r="N451" s="101"/>
      <c r="O451" s="182"/>
      <c r="P451" s="355"/>
      <c r="Q451" s="138" t="str">
        <f t="shared" si="30"/>
        <v/>
      </c>
      <c r="R451" s="184" t="str">
        <f t="shared" si="34"/>
        <v/>
      </c>
      <c r="S451" s="414" t="str">
        <f>IF(AND(OR(K451="KO",N451&lt;&gt;""),OR(K451="",L451="",M451="")),Listes!$A$68,IF(AND(N451="",K451&lt;&gt;""),Listes!$A$69,IF(AND(J451&lt;N451,P451=""),Listes!$A$70,IF(AND(M451&lt;L451,P451=""),Listes!$A$71,IF(AND(N451&lt;J451,O451=""),Listes!$A$72,IF(AND(T451="",OR(K451&lt;&gt;"",L451&lt;&gt;"",M451&lt;&gt;"")),Listes!$A$73,""))))))</f>
        <v/>
      </c>
      <c r="T451" s="277"/>
      <c r="U451" s="317">
        <f t="shared" si="31"/>
        <v>0</v>
      </c>
    </row>
    <row r="452" spans="1:21" ht="20.100000000000001" customHeight="1" x14ac:dyDescent="0.25">
      <c r="A452" s="121">
        <v>446</v>
      </c>
      <c r="B452" s="186" t="str">
        <f>IF('Dépenses sur frais réels'!B452="","",'Dépenses sur frais réels'!B452)</f>
        <v/>
      </c>
      <c r="C452" s="186" t="str">
        <f>IF('Dépenses sur frais réels'!C452="","",'Dépenses sur frais réels'!C452)</f>
        <v/>
      </c>
      <c r="D452" s="186" t="str">
        <f>IF('Dépenses sur frais réels'!D452="","",'Dépenses sur frais réels'!D452)</f>
        <v/>
      </c>
      <c r="E452" s="186" t="str">
        <f>IF('Dépenses sur frais réels'!E452="","",'Dépenses sur frais réels'!E452)</f>
        <v/>
      </c>
      <c r="F452" s="186" t="str">
        <f>IF('Dépenses sur frais réels'!F452="","",'Dépenses sur frais réels'!F452)</f>
        <v/>
      </c>
      <c r="G452" s="186" t="str">
        <f>IF('Dépenses sur frais réels'!G452="","",'Dépenses sur frais réels'!G452)</f>
        <v/>
      </c>
      <c r="H452" s="346" t="str">
        <f>IF('Dépenses sur frais réels'!H452="","",'Dépenses sur frais réels'!H452)</f>
        <v/>
      </c>
      <c r="I452" s="346" t="str">
        <f>IF('Dépenses sur frais réels'!I452="","",'Dépenses sur frais réels'!I452)</f>
        <v/>
      </c>
      <c r="J452" s="347" t="str">
        <f>IF('Dépenses sur frais réels'!J452="","",'Dépenses sur frais réels'!J452)</f>
        <v/>
      </c>
      <c r="K452" s="101"/>
      <c r="L452" s="283" t="str">
        <f t="shared" si="32"/>
        <v/>
      </c>
      <c r="M452" s="283" t="str">
        <f t="shared" si="33"/>
        <v/>
      </c>
      <c r="N452" s="101"/>
      <c r="O452" s="182"/>
      <c r="P452" s="355"/>
      <c r="Q452" s="138" t="str">
        <f t="shared" si="30"/>
        <v/>
      </c>
      <c r="R452" s="184" t="str">
        <f t="shared" si="34"/>
        <v/>
      </c>
      <c r="S452" s="414" t="str">
        <f>IF(AND(OR(K452="KO",N452&lt;&gt;""),OR(K452="",L452="",M452="")),Listes!$A$68,IF(AND(N452="",K452&lt;&gt;""),Listes!$A$69,IF(AND(J452&lt;N452,P452=""),Listes!$A$70,IF(AND(M452&lt;L452,P452=""),Listes!$A$71,IF(AND(N452&lt;J452,O452=""),Listes!$A$72,IF(AND(T452="",OR(K452&lt;&gt;"",L452&lt;&gt;"",M452&lt;&gt;"")),Listes!$A$73,""))))))</f>
        <v/>
      </c>
      <c r="T452" s="277"/>
      <c r="U452" s="317">
        <f t="shared" si="31"/>
        <v>0</v>
      </c>
    </row>
    <row r="453" spans="1:21" ht="20.100000000000001" customHeight="1" x14ac:dyDescent="0.25">
      <c r="A453" s="121">
        <v>447</v>
      </c>
      <c r="B453" s="186" t="str">
        <f>IF('Dépenses sur frais réels'!B453="","",'Dépenses sur frais réels'!B453)</f>
        <v/>
      </c>
      <c r="C453" s="186" t="str">
        <f>IF('Dépenses sur frais réels'!C453="","",'Dépenses sur frais réels'!C453)</f>
        <v/>
      </c>
      <c r="D453" s="186" t="str">
        <f>IF('Dépenses sur frais réels'!D453="","",'Dépenses sur frais réels'!D453)</f>
        <v/>
      </c>
      <c r="E453" s="186" t="str">
        <f>IF('Dépenses sur frais réels'!E453="","",'Dépenses sur frais réels'!E453)</f>
        <v/>
      </c>
      <c r="F453" s="186" t="str">
        <f>IF('Dépenses sur frais réels'!F453="","",'Dépenses sur frais réels'!F453)</f>
        <v/>
      </c>
      <c r="G453" s="186" t="str">
        <f>IF('Dépenses sur frais réels'!G453="","",'Dépenses sur frais réels'!G453)</f>
        <v/>
      </c>
      <c r="H453" s="346" t="str">
        <f>IF('Dépenses sur frais réels'!H453="","",'Dépenses sur frais réels'!H453)</f>
        <v/>
      </c>
      <c r="I453" s="346" t="str">
        <f>IF('Dépenses sur frais réels'!I453="","",'Dépenses sur frais réels'!I453)</f>
        <v/>
      </c>
      <c r="J453" s="347" t="str">
        <f>IF('Dépenses sur frais réels'!J453="","",'Dépenses sur frais réels'!J453)</f>
        <v/>
      </c>
      <c r="K453" s="101"/>
      <c r="L453" s="283" t="str">
        <f t="shared" si="32"/>
        <v/>
      </c>
      <c r="M453" s="283" t="str">
        <f t="shared" si="33"/>
        <v/>
      </c>
      <c r="N453" s="101"/>
      <c r="O453" s="182"/>
      <c r="P453" s="355"/>
      <c r="Q453" s="138" t="str">
        <f t="shared" si="30"/>
        <v/>
      </c>
      <c r="R453" s="184" t="str">
        <f t="shared" si="34"/>
        <v/>
      </c>
      <c r="S453" s="414" t="str">
        <f>IF(AND(OR(K453="KO",N453&lt;&gt;""),OR(K453="",L453="",M453="")),Listes!$A$68,IF(AND(N453="",K453&lt;&gt;""),Listes!$A$69,IF(AND(J453&lt;N453,P453=""),Listes!$A$70,IF(AND(M453&lt;L453,P453=""),Listes!$A$71,IF(AND(N453&lt;J453,O453=""),Listes!$A$72,IF(AND(T453="",OR(K453&lt;&gt;"",L453&lt;&gt;"",M453&lt;&gt;"")),Listes!$A$73,""))))))</f>
        <v/>
      </c>
      <c r="T453" s="277"/>
      <c r="U453" s="317">
        <f t="shared" si="31"/>
        <v>0</v>
      </c>
    </row>
    <row r="454" spans="1:21" ht="20.100000000000001" customHeight="1" x14ac:dyDescent="0.25">
      <c r="A454" s="121">
        <v>448</v>
      </c>
      <c r="B454" s="186" t="str">
        <f>IF('Dépenses sur frais réels'!B454="","",'Dépenses sur frais réels'!B454)</f>
        <v/>
      </c>
      <c r="C454" s="186" t="str">
        <f>IF('Dépenses sur frais réels'!C454="","",'Dépenses sur frais réels'!C454)</f>
        <v/>
      </c>
      <c r="D454" s="186" t="str">
        <f>IF('Dépenses sur frais réels'!D454="","",'Dépenses sur frais réels'!D454)</f>
        <v/>
      </c>
      <c r="E454" s="186" t="str">
        <f>IF('Dépenses sur frais réels'!E454="","",'Dépenses sur frais réels'!E454)</f>
        <v/>
      </c>
      <c r="F454" s="186" t="str">
        <f>IF('Dépenses sur frais réels'!F454="","",'Dépenses sur frais réels'!F454)</f>
        <v/>
      </c>
      <c r="G454" s="186" t="str">
        <f>IF('Dépenses sur frais réels'!G454="","",'Dépenses sur frais réels'!G454)</f>
        <v/>
      </c>
      <c r="H454" s="346" t="str">
        <f>IF('Dépenses sur frais réels'!H454="","",'Dépenses sur frais réels'!H454)</f>
        <v/>
      </c>
      <c r="I454" s="346" t="str">
        <f>IF('Dépenses sur frais réels'!I454="","",'Dépenses sur frais réels'!I454)</f>
        <v/>
      </c>
      <c r="J454" s="347" t="str">
        <f>IF('Dépenses sur frais réels'!J454="","",'Dépenses sur frais réels'!J454)</f>
        <v/>
      </c>
      <c r="K454" s="101"/>
      <c r="L454" s="283" t="str">
        <f t="shared" si="32"/>
        <v/>
      </c>
      <c r="M454" s="283" t="str">
        <f t="shared" si="33"/>
        <v/>
      </c>
      <c r="N454" s="101"/>
      <c r="O454" s="182"/>
      <c r="P454" s="355"/>
      <c r="Q454" s="138" t="str">
        <f t="shared" si="30"/>
        <v/>
      </c>
      <c r="R454" s="184" t="str">
        <f t="shared" si="34"/>
        <v/>
      </c>
      <c r="S454" s="414" t="str">
        <f>IF(AND(OR(K454="KO",N454&lt;&gt;""),OR(K454="",L454="",M454="")),Listes!$A$68,IF(AND(N454="",K454&lt;&gt;""),Listes!$A$69,IF(AND(J454&lt;N454,P454=""),Listes!$A$70,IF(AND(M454&lt;L454,P454=""),Listes!$A$71,IF(AND(N454&lt;J454,O454=""),Listes!$A$72,IF(AND(T454="",OR(K454&lt;&gt;"",L454&lt;&gt;"",M454&lt;&gt;"")),Listes!$A$73,""))))))</f>
        <v/>
      </c>
      <c r="T454" s="277"/>
      <c r="U454" s="317">
        <f t="shared" si="31"/>
        <v>0</v>
      </c>
    </row>
    <row r="455" spans="1:21" ht="20.100000000000001" customHeight="1" x14ac:dyDescent="0.25">
      <c r="A455" s="121">
        <v>449</v>
      </c>
      <c r="B455" s="186" t="str">
        <f>IF('Dépenses sur frais réels'!B455="","",'Dépenses sur frais réels'!B455)</f>
        <v/>
      </c>
      <c r="C455" s="186" t="str">
        <f>IF('Dépenses sur frais réels'!C455="","",'Dépenses sur frais réels'!C455)</f>
        <v/>
      </c>
      <c r="D455" s="186" t="str">
        <f>IF('Dépenses sur frais réels'!D455="","",'Dépenses sur frais réels'!D455)</f>
        <v/>
      </c>
      <c r="E455" s="186" t="str">
        <f>IF('Dépenses sur frais réels'!E455="","",'Dépenses sur frais réels'!E455)</f>
        <v/>
      </c>
      <c r="F455" s="186" t="str">
        <f>IF('Dépenses sur frais réels'!F455="","",'Dépenses sur frais réels'!F455)</f>
        <v/>
      </c>
      <c r="G455" s="186" t="str">
        <f>IF('Dépenses sur frais réels'!G455="","",'Dépenses sur frais réels'!G455)</f>
        <v/>
      </c>
      <c r="H455" s="346" t="str">
        <f>IF('Dépenses sur frais réels'!H455="","",'Dépenses sur frais réels'!H455)</f>
        <v/>
      </c>
      <c r="I455" s="346" t="str">
        <f>IF('Dépenses sur frais réels'!I455="","",'Dépenses sur frais réels'!I455)</f>
        <v/>
      </c>
      <c r="J455" s="347" t="str">
        <f>IF('Dépenses sur frais réels'!J455="","",'Dépenses sur frais réels'!J455)</f>
        <v/>
      </c>
      <c r="K455" s="101"/>
      <c r="L455" s="283" t="str">
        <f t="shared" si="32"/>
        <v/>
      </c>
      <c r="M455" s="283" t="str">
        <f t="shared" si="33"/>
        <v/>
      </c>
      <c r="N455" s="101"/>
      <c r="O455" s="182"/>
      <c r="P455" s="355"/>
      <c r="Q455" s="138" t="str">
        <f t="shared" ref="Q455:Q506" si="35">IF(G455="Aller - Retour Mayotte - Hexagone",IF(1900=0,"",1900),IF(G455="Aller - Retour Mayotte - La Réunion",IF(700=0,"",700),IF(G455="Aller - Retour Mayotte - Caraïbes",IF(2200=0,"",2200),IF(E455="Billets de train",IF(N455=0,"",""),IF(E455="","")))))</f>
        <v/>
      </c>
      <c r="R455" s="184" t="str">
        <f t="shared" si="34"/>
        <v/>
      </c>
      <c r="S455" s="414" t="str">
        <f>IF(AND(OR(K455="KO",N455&lt;&gt;""),OR(K455="",L455="",M455="")),Listes!$A$68,IF(AND(N455="",K455&lt;&gt;""),Listes!$A$69,IF(AND(J455&lt;N455,P455=""),Listes!$A$70,IF(AND(M455&lt;L455,P455=""),Listes!$A$71,IF(AND(N455&lt;J455,O455=""),Listes!$A$72,IF(AND(T455="",OR(K455&lt;&gt;"",L455&lt;&gt;"",M455&lt;&gt;"")),Listes!$A$73,""))))))</f>
        <v/>
      </c>
      <c r="T455" s="277"/>
      <c r="U455" s="317">
        <f t="shared" ref="U455:U506" si="36">IF(AND(B455&lt;&gt;"",T455&lt;&gt;"Oui"),1,0)</f>
        <v>0</v>
      </c>
    </row>
    <row r="456" spans="1:21" ht="20.100000000000001" customHeight="1" x14ac:dyDescent="0.25">
      <c r="A456" s="121">
        <v>450</v>
      </c>
      <c r="B456" s="186" t="str">
        <f>IF('Dépenses sur frais réels'!B456="","",'Dépenses sur frais réels'!B456)</f>
        <v/>
      </c>
      <c r="C456" s="186" t="str">
        <f>IF('Dépenses sur frais réels'!C456="","",'Dépenses sur frais réels'!C456)</f>
        <v/>
      </c>
      <c r="D456" s="186" t="str">
        <f>IF('Dépenses sur frais réels'!D456="","",'Dépenses sur frais réels'!D456)</f>
        <v/>
      </c>
      <c r="E456" s="186" t="str">
        <f>IF('Dépenses sur frais réels'!E456="","",'Dépenses sur frais réels'!E456)</f>
        <v/>
      </c>
      <c r="F456" s="186" t="str">
        <f>IF('Dépenses sur frais réels'!F456="","",'Dépenses sur frais réels'!F456)</f>
        <v/>
      </c>
      <c r="G456" s="186" t="str">
        <f>IF('Dépenses sur frais réels'!G456="","",'Dépenses sur frais réels'!G456)</f>
        <v/>
      </c>
      <c r="H456" s="346" t="str">
        <f>IF('Dépenses sur frais réels'!H456="","",'Dépenses sur frais réels'!H456)</f>
        <v/>
      </c>
      <c r="I456" s="346" t="str">
        <f>IF('Dépenses sur frais réels'!I456="","",'Dépenses sur frais réels'!I456)</f>
        <v/>
      </c>
      <c r="J456" s="347" t="str">
        <f>IF('Dépenses sur frais réels'!J456="","",'Dépenses sur frais réels'!J456)</f>
        <v/>
      </c>
      <c r="K456" s="101"/>
      <c r="L456" s="283" t="str">
        <f t="shared" ref="L456:L506" si="37">IF(K456="","",IF(K456="KO","",H456))</f>
        <v/>
      </c>
      <c r="M456" s="283" t="str">
        <f t="shared" ref="M456:M506" si="38">IF(K456="","",IF(K456="KO","",I456))</f>
        <v/>
      </c>
      <c r="N456" s="101"/>
      <c r="O456" s="182"/>
      <c r="P456" s="355"/>
      <c r="Q456" s="138" t="str">
        <f t="shared" si="35"/>
        <v/>
      </c>
      <c r="R456" s="184" t="str">
        <f t="shared" ref="R456:R506" si="39">IF(N456="", "", MIN(N456,Q456))</f>
        <v/>
      </c>
      <c r="S456" s="414" t="str">
        <f>IF(AND(OR(K456="KO",N456&lt;&gt;""),OR(K456="",L456="",M456="")),Listes!$A$68,IF(AND(N456="",K456&lt;&gt;""),Listes!$A$69,IF(AND(J456&lt;N456,P456=""),Listes!$A$70,IF(AND(M456&lt;L456,P456=""),Listes!$A$71,IF(AND(N456&lt;J456,O456=""),Listes!$A$72,IF(AND(T456="",OR(K456&lt;&gt;"",L456&lt;&gt;"",M456&lt;&gt;"")),Listes!$A$73,""))))))</f>
        <v/>
      </c>
      <c r="T456" s="277"/>
      <c r="U456" s="317">
        <f t="shared" si="36"/>
        <v>0</v>
      </c>
    </row>
    <row r="457" spans="1:21" ht="20.100000000000001" customHeight="1" x14ac:dyDescent="0.25">
      <c r="A457" s="121">
        <v>451</v>
      </c>
      <c r="B457" s="186" t="str">
        <f>IF('Dépenses sur frais réels'!B457="","",'Dépenses sur frais réels'!B457)</f>
        <v/>
      </c>
      <c r="C457" s="186" t="str">
        <f>IF('Dépenses sur frais réels'!C457="","",'Dépenses sur frais réels'!C457)</f>
        <v/>
      </c>
      <c r="D457" s="186" t="str">
        <f>IF('Dépenses sur frais réels'!D457="","",'Dépenses sur frais réels'!D457)</f>
        <v/>
      </c>
      <c r="E457" s="186" t="str">
        <f>IF('Dépenses sur frais réels'!E457="","",'Dépenses sur frais réels'!E457)</f>
        <v/>
      </c>
      <c r="F457" s="186" t="str">
        <f>IF('Dépenses sur frais réels'!F457="","",'Dépenses sur frais réels'!F457)</f>
        <v/>
      </c>
      <c r="G457" s="186" t="str">
        <f>IF('Dépenses sur frais réels'!G457="","",'Dépenses sur frais réels'!G457)</f>
        <v/>
      </c>
      <c r="H457" s="346" t="str">
        <f>IF('Dépenses sur frais réels'!H457="","",'Dépenses sur frais réels'!H457)</f>
        <v/>
      </c>
      <c r="I457" s="346" t="str">
        <f>IF('Dépenses sur frais réels'!I457="","",'Dépenses sur frais réels'!I457)</f>
        <v/>
      </c>
      <c r="J457" s="347" t="str">
        <f>IF('Dépenses sur frais réels'!J457="","",'Dépenses sur frais réels'!J457)</f>
        <v/>
      </c>
      <c r="K457" s="101"/>
      <c r="L457" s="283" t="str">
        <f t="shared" si="37"/>
        <v/>
      </c>
      <c r="M457" s="283" t="str">
        <f t="shared" si="38"/>
        <v/>
      </c>
      <c r="N457" s="101"/>
      <c r="O457" s="182"/>
      <c r="P457" s="355"/>
      <c r="Q457" s="138" t="str">
        <f t="shared" si="35"/>
        <v/>
      </c>
      <c r="R457" s="184" t="str">
        <f t="shared" si="39"/>
        <v/>
      </c>
      <c r="S457" s="414" t="str">
        <f>IF(AND(OR(K457="KO",N457&lt;&gt;""),OR(K457="",L457="",M457="")),Listes!$A$68,IF(AND(N457="",K457&lt;&gt;""),Listes!$A$69,IF(AND(J457&lt;N457,P457=""),Listes!$A$70,IF(AND(M457&lt;L457,P457=""),Listes!$A$71,IF(AND(N457&lt;J457,O457=""),Listes!$A$72,IF(AND(T457="",OR(K457&lt;&gt;"",L457&lt;&gt;"",M457&lt;&gt;"")),Listes!$A$73,""))))))</f>
        <v/>
      </c>
      <c r="T457" s="277"/>
      <c r="U457" s="317">
        <f t="shared" si="36"/>
        <v>0</v>
      </c>
    </row>
    <row r="458" spans="1:21" ht="20.100000000000001" customHeight="1" x14ac:dyDescent="0.25">
      <c r="A458" s="121">
        <v>452</v>
      </c>
      <c r="B458" s="186" t="str">
        <f>IF('Dépenses sur frais réels'!B458="","",'Dépenses sur frais réels'!B458)</f>
        <v/>
      </c>
      <c r="C458" s="186" t="str">
        <f>IF('Dépenses sur frais réels'!C458="","",'Dépenses sur frais réels'!C458)</f>
        <v/>
      </c>
      <c r="D458" s="186" t="str">
        <f>IF('Dépenses sur frais réels'!D458="","",'Dépenses sur frais réels'!D458)</f>
        <v/>
      </c>
      <c r="E458" s="186" t="str">
        <f>IF('Dépenses sur frais réels'!E458="","",'Dépenses sur frais réels'!E458)</f>
        <v/>
      </c>
      <c r="F458" s="186" t="str">
        <f>IF('Dépenses sur frais réels'!F458="","",'Dépenses sur frais réels'!F458)</f>
        <v/>
      </c>
      <c r="G458" s="186" t="str">
        <f>IF('Dépenses sur frais réels'!G458="","",'Dépenses sur frais réels'!G458)</f>
        <v/>
      </c>
      <c r="H458" s="346" t="str">
        <f>IF('Dépenses sur frais réels'!H458="","",'Dépenses sur frais réels'!H458)</f>
        <v/>
      </c>
      <c r="I458" s="346" t="str">
        <f>IF('Dépenses sur frais réels'!I458="","",'Dépenses sur frais réels'!I458)</f>
        <v/>
      </c>
      <c r="J458" s="347" t="str">
        <f>IF('Dépenses sur frais réels'!J458="","",'Dépenses sur frais réels'!J458)</f>
        <v/>
      </c>
      <c r="K458" s="101"/>
      <c r="L458" s="283" t="str">
        <f t="shared" si="37"/>
        <v/>
      </c>
      <c r="M458" s="283" t="str">
        <f t="shared" si="38"/>
        <v/>
      </c>
      <c r="N458" s="101"/>
      <c r="O458" s="182"/>
      <c r="P458" s="355"/>
      <c r="Q458" s="138" t="str">
        <f t="shared" si="35"/>
        <v/>
      </c>
      <c r="R458" s="184" t="str">
        <f t="shared" si="39"/>
        <v/>
      </c>
      <c r="S458" s="414" t="str">
        <f>IF(AND(OR(K458="KO",N458&lt;&gt;""),OR(K458="",L458="",M458="")),Listes!$A$68,IF(AND(N458="",K458&lt;&gt;""),Listes!$A$69,IF(AND(J458&lt;N458,P458=""),Listes!$A$70,IF(AND(M458&lt;L458,P458=""),Listes!$A$71,IF(AND(N458&lt;J458,O458=""),Listes!$A$72,IF(AND(T458="",OR(K458&lt;&gt;"",L458&lt;&gt;"",M458&lt;&gt;"")),Listes!$A$73,""))))))</f>
        <v/>
      </c>
      <c r="T458" s="277"/>
      <c r="U458" s="317">
        <f t="shared" si="36"/>
        <v>0</v>
      </c>
    </row>
    <row r="459" spans="1:21" ht="20.100000000000001" customHeight="1" x14ac:dyDescent="0.25">
      <c r="A459" s="121">
        <v>453</v>
      </c>
      <c r="B459" s="186" t="str">
        <f>IF('Dépenses sur frais réels'!B459="","",'Dépenses sur frais réels'!B459)</f>
        <v/>
      </c>
      <c r="C459" s="186" t="str">
        <f>IF('Dépenses sur frais réels'!C459="","",'Dépenses sur frais réels'!C459)</f>
        <v/>
      </c>
      <c r="D459" s="186" t="str">
        <f>IF('Dépenses sur frais réels'!D459="","",'Dépenses sur frais réels'!D459)</f>
        <v/>
      </c>
      <c r="E459" s="186" t="str">
        <f>IF('Dépenses sur frais réels'!E459="","",'Dépenses sur frais réels'!E459)</f>
        <v/>
      </c>
      <c r="F459" s="186" t="str">
        <f>IF('Dépenses sur frais réels'!F459="","",'Dépenses sur frais réels'!F459)</f>
        <v/>
      </c>
      <c r="G459" s="186" t="str">
        <f>IF('Dépenses sur frais réels'!G459="","",'Dépenses sur frais réels'!G459)</f>
        <v/>
      </c>
      <c r="H459" s="346" t="str">
        <f>IF('Dépenses sur frais réels'!H459="","",'Dépenses sur frais réels'!H459)</f>
        <v/>
      </c>
      <c r="I459" s="346" t="str">
        <f>IF('Dépenses sur frais réels'!I459="","",'Dépenses sur frais réels'!I459)</f>
        <v/>
      </c>
      <c r="J459" s="347" t="str">
        <f>IF('Dépenses sur frais réels'!J459="","",'Dépenses sur frais réels'!J459)</f>
        <v/>
      </c>
      <c r="K459" s="101"/>
      <c r="L459" s="283" t="str">
        <f t="shared" si="37"/>
        <v/>
      </c>
      <c r="M459" s="283" t="str">
        <f t="shared" si="38"/>
        <v/>
      </c>
      <c r="N459" s="101"/>
      <c r="O459" s="182"/>
      <c r="P459" s="355"/>
      <c r="Q459" s="138" t="str">
        <f t="shared" si="35"/>
        <v/>
      </c>
      <c r="R459" s="184" t="str">
        <f t="shared" si="39"/>
        <v/>
      </c>
      <c r="S459" s="414" t="str">
        <f>IF(AND(OR(K459="KO",N459&lt;&gt;""),OR(K459="",L459="",M459="")),Listes!$A$68,IF(AND(N459="",K459&lt;&gt;""),Listes!$A$69,IF(AND(J459&lt;N459,P459=""),Listes!$A$70,IF(AND(M459&lt;L459,P459=""),Listes!$A$71,IF(AND(N459&lt;J459,O459=""),Listes!$A$72,IF(AND(T459="",OR(K459&lt;&gt;"",L459&lt;&gt;"",M459&lt;&gt;"")),Listes!$A$73,""))))))</f>
        <v/>
      </c>
      <c r="T459" s="277"/>
      <c r="U459" s="317">
        <f t="shared" si="36"/>
        <v>0</v>
      </c>
    </row>
    <row r="460" spans="1:21" ht="20.100000000000001" customHeight="1" x14ac:dyDescent="0.25">
      <c r="A460" s="121">
        <v>454</v>
      </c>
      <c r="B460" s="186" t="str">
        <f>IF('Dépenses sur frais réels'!B460="","",'Dépenses sur frais réels'!B460)</f>
        <v/>
      </c>
      <c r="C460" s="186" t="str">
        <f>IF('Dépenses sur frais réels'!C460="","",'Dépenses sur frais réels'!C460)</f>
        <v/>
      </c>
      <c r="D460" s="186" t="str">
        <f>IF('Dépenses sur frais réels'!D460="","",'Dépenses sur frais réels'!D460)</f>
        <v/>
      </c>
      <c r="E460" s="186" t="str">
        <f>IF('Dépenses sur frais réels'!E460="","",'Dépenses sur frais réels'!E460)</f>
        <v/>
      </c>
      <c r="F460" s="186" t="str">
        <f>IF('Dépenses sur frais réels'!F460="","",'Dépenses sur frais réels'!F460)</f>
        <v/>
      </c>
      <c r="G460" s="186" t="str">
        <f>IF('Dépenses sur frais réels'!G460="","",'Dépenses sur frais réels'!G460)</f>
        <v/>
      </c>
      <c r="H460" s="346" t="str">
        <f>IF('Dépenses sur frais réels'!H460="","",'Dépenses sur frais réels'!H460)</f>
        <v/>
      </c>
      <c r="I460" s="346" t="str">
        <f>IF('Dépenses sur frais réels'!I460="","",'Dépenses sur frais réels'!I460)</f>
        <v/>
      </c>
      <c r="J460" s="347" t="str">
        <f>IF('Dépenses sur frais réels'!J460="","",'Dépenses sur frais réels'!J460)</f>
        <v/>
      </c>
      <c r="K460" s="101"/>
      <c r="L460" s="283" t="str">
        <f t="shared" si="37"/>
        <v/>
      </c>
      <c r="M460" s="283" t="str">
        <f t="shared" si="38"/>
        <v/>
      </c>
      <c r="N460" s="101"/>
      <c r="O460" s="182"/>
      <c r="P460" s="355"/>
      <c r="Q460" s="138" t="str">
        <f t="shared" si="35"/>
        <v/>
      </c>
      <c r="R460" s="184" t="str">
        <f t="shared" si="39"/>
        <v/>
      </c>
      <c r="S460" s="414" t="str">
        <f>IF(AND(OR(K460="KO",N460&lt;&gt;""),OR(K460="",L460="",M460="")),Listes!$A$68,IF(AND(N460="",K460&lt;&gt;""),Listes!$A$69,IF(AND(J460&lt;N460,P460=""),Listes!$A$70,IF(AND(M460&lt;L460,P460=""),Listes!$A$71,IF(AND(N460&lt;J460,O460=""),Listes!$A$72,IF(AND(T460="",OR(K460&lt;&gt;"",L460&lt;&gt;"",M460&lt;&gt;"")),Listes!$A$73,""))))))</f>
        <v/>
      </c>
      <c r="T460" s="277"/>
      <c r="U460" s="317">
        <f t="shared" si="36"/>
        <v>0</v>
      </c>
    </row>
    <row r="461" spans="1:21" ht="20.100000000000001" customHeight="1" x14ac:dyDescent="0.25">
      <c r="A461" s="121">
        <v>455</v>
      </c>
      <c r="B461" s="186" t="str">
        <f>IF('Dépenses sur frais réels'!B461="","",'Dépenses sur frais réels'!B461)</f>
        <v/>
      </c>
      <c r="C461" s="186" t="str">
        <f>IF('Dépenses sur frais réels'!C461="","",'Dépenses sur frais réels'!C461)</f>
        <v/>
      </c>
      <c r="D461" s="186" t="str">
        <f>IF('Dépenses sur frais réels'!D461="","",'Dépenses sur frais réels'!D461)</f>
        <v/>
      </c>
      <c r="E461" s="186" t="str">
        <f>IF('Dépenses sur frais réels'!E461="","",'Dépenses sur frais réels'!E461)</f>
        <v/>
      </c>
      <c r="F461" s="186" t="str">
        <f>IF('Dépenses sur frais réels'!F461="","",'Dépenses sur frais réels'!F461)</f>
        <v/>
      </c>
      <c r="G461" s="186" t="str">
        <f>IF('Dépenses sur frais réels'!G461="","",'Dépenses sur frais réels'!G461)</f>
        <v/>
      </c>
      <c r="H461" s="346" t="str">
        <f>IF('Dépenses sur frais réels'!H461="","",'Dépenses sur frais réels'!H461)</f>
        <v/>
      </c>
      <c r="I461" s="346" t="str">
        <f>IF('Dépenses sur frais réels'!I461="","",'Dépenses sur frais réels'!I461)</f>
        <v/>
      </c>
      <c r="J461" s="347" t="str">
        <f>IF('Dépenses sur frais réels'!J461="","",'Dépenses sur frais réels'!J461)</f>
        <v/>
      </c>
      <c r="K461" s="101"/>
      <c r="L461" s="283" t="str">
        <f t="shared" si="37"/>
        <v/>
      </c>
      <c r="M461" s="283" t="str">
        <f t="shared" si="38"/>
        <v/>
      </c>
      <c r="N461" s="101"/>
      <c r="O461" s="182"/>
      <c r="P461" s="355"/>
      <c r="Q461" s="138" t="str">
        <f t="shared" si="35"/>
        <v/>
      </c>
      <c r="R461" s="184" t="str">
        <f t="shared" si="39"/>
        <v/>
      </c>
      <c r="S461" s="414" t="str">
        <f>IF(AND(OR(K461="KO",N461&lt;&gt;""),OR(K461="",L461="",M461="")),Listes!$A$68,IF(AND(N461="",K461&lt;&gt;""),Listes!$A$69,IF(AND(J461&lt;N461,P461=""),Listes!$A$70,IF(AND(M461&lt;L461,P461=""),Listes!$A$71,IF(AND(N461&lt;J461,O461=""),Listes!$A$72,IF(AND(T461="",OR(K461&lt;&gt;"",L461&lt;&gt;"",M461&lt;&gt;"")),Listes!$A$73,""))))))</f>
        <v/>
      </c>
      <c r="T461" s="277"/>
      <c r="U461" s="317">
        <f t="shared" si="36"/>
        <v>0</v>
      </c>
    </row>
    <row r="462" spans="1:21" ht="20.100000000000001" customHeight="1" x14ac:dyDescent="0.25">
      <c r="A462" s="121">
        <v>456</v>
      </c>
      <c r="B462" s="186" t="str">
        <f>IF('Dépenses sur frais réels'!B462="","",'Dépenses sur frais réels'!B462)</f>
        <v/>
      </c>
      <c r="C462" s="186" t="str">
        <f>IF('Dépenses sur frais réels'!C462="","",'Dépenses sur frais réels'!C462)</f>
        <v/>
      </c>
      <c r="D462" s="186" t="str">
        <f>IF('Dépenses sur frais réels'!D462="","",'Dépenses sur frais réels'!D462)</f>
        <v/>
      </c>
      <c r="E462" s="186" t="str">
        <f>IF('Dépenses sur frais réels'!E462="","",'Dépenses sur frais réels'!E462)</f>
        <v/>
      </c>
      <c r="F462" s="186" t="str">
        <f>IF('Dépenses sur frais réels'!F462="","",'Dépenses sur frais réels'!F462)</f>
        <v/>
      </c>
      <c r="G462" s="186" t="str">
        <f>IF('Dépenses sur frais réels'!G462="","",'Dépenses sur frais réels'!G462)</f>
        <v/>
      </c>
      <c r="H462" s="346" t="str">
        <f>IF('Dépenses sur frais réels'!H462="","",'Dépenses sur frais réels'!H462)</f>
        <v/>
      </c>
      <c r="I462" s="346" t="str">
        <f>IF('Dépenses sur frais réels'!I462="","",'Dépenses sur frais réels'!I462)</f>
        <v/>
      </c>
      <c r="J462" s="347" t="str">
        <f>IF('Dépenses sur frais réels'!J462="","",'Dépenses sur frais réels'!J462)</f>
        <v/>
      </c>
      <c r="K462" s="101"/>
      <c r="L462" s="283" t="str">
        <f t="shared" si="37"/>
        <v/>
      </c>
      <c r="M462" s="283" t="str">
        <f t="shared" si="38"/>
        <v/>
      </c>
      <c r="N462" s="101"/>
      <c r="O462" s="182"/>
      <c r="P462" s="355"/>
      <c r="Q462" s="138" t="str">
        <f t="shared" si="35"/>
        <v/>
      </c>
      <c r="R462" s="184" t="str">
        <f t="shared" si="39"/>
        <v/>
      </c>
      <c r="S462" s="414" t="str">
        <f>IF(AND(OR(K462="KO",N462&lt;&gt;""),OR(K462="",L462="",M462="")),Listes!$A$68,IF(AND(N462="",K462&lt;&gt;""),Listes!$A$69,IF(AND(J462&lt;N462,P462=""),Listes!$A$70,IF(AND(M462&lt;L462,P462=""),Listes!$A$71,IF(AND(N462&lt;J462,O462=""),Listes!$A$72,IF(AND(T462="",OR(K462&lt;&gt;"",L462&lt;&gt;"",M462&lt;&gt;"")),Listes!$A$73,""))))))</f>
        <v/>
      </c>
      <c r="T462" s="277"/>
      <c r="U462" s="317">
        <f t="shared" si="36"/>
        <v>0</v>
      </c>
    </row>
    <row r="463" spans="1:21" ht="20.100000000000001" customHeight="1" x14ac:dyDescent="0.25">
      <c r="A463" s="121">
        <v>457</v>
      </c>
      <c r="B463" s="186" t="str">
        <f>IF('Dépenses sur frais réels'!B463="","",'Dépenses sur frais réels'!B463)</f>
        <v/>
      </c>
      <c r="C463" s="186" t="str">
        <f>IF('Dépenses sur frais réels'!C463="","",'Dépenses sur frais réels'!C463)</f>
        <v/>
      </c>
      <c r="D463" s="186" t="str">
        <f>IF('Dépenses sur frais réels'!D463="","",'Dépenses sur frais réels'!D463)</f>
        <v/>
      </c>
      <c r="E463" s="186" t="str">
        <f>IF('Dépenses sur frais réels'!E463="","",'Dépenses sur frais réels'!E463)</f>
        <v/>
      </c>
      <c r="F463" s="186" t="str">
        <f>IF('Dépenses sur frais réels'!F463="","",'Dépenses sur frais réels'!F463)</f>
        <v/>
      </c>
      <c r="G463" s="186" t="str">
        <f>IF('Dépenses sur frais réels'!G463="","",'Dépenses sur frais réels'!G463)</f>
        <v/>
      </c>
      <c r="H463" s="346" t="str">
        <f>IF('Dépenses sur frais réels'!H463="","",'Dépenses sur frais réels'!H463)</f>
        <v/>
      </c>
      <c r="I463" s="346" t="str">
        <f>IF('Dépenses sur frais réels'!I463="","",'Dépenses sur frais réels'!I463)</f>
        <v/>
      </c>
      <c r="J463" s="347" t="str">
        <f>IF('Dépenses sur frais réels'!J463="","",'Dépenses sur frais réels'!J463)</f>
        <v/>
      </c>
      <c r="K463" s="101"/>
      <c r="L463" s="283" t="str">
        <f t="shared" si="37"/>
        <v/>
      </c>
      <c r="M463" s="283" t="str">
        <f t="shared" si="38"/>
        <v/>
      </c>
      <c r="N463" s="101"/>
      <c r="O463" s="182"/>
      <c r="P463" s="355"/>
      <c r="Q463" s="138" t="str">
        <f t="shared" si="35"/>
        <v/>
      </c>
      <c r="R463" s="184" t="str">
        <f t="shared" si="39"/>
        <v/>
      </c>
      <c r="S463" s="414" t="str">
        <f>IF(AND(OR(K463="KO",N463&lt;&gt;""),OR(K463="",L463="",M463="")),Listes!$A$68,IF(AND(N463="",K463&lt;&gt;""),Listes!$A$69,IF(AND(J463&lt;N463,P463=""),Listes!$A$70,IF(AND(M463&lt;L463,P463=""),Listes!$A$71,IF(AND(N463&lt;J463,O463=""),Listes!$A$72,IF(AND(T463="",OR(K463&lt;&gt;"",L463&lt;&gt;"",M463&lt;&gt;"")),Listes!$A$73,""))))))</f>
        <v/>
      </c>
      <c r="T463" s="277"/>
      <c r="U463" s="317">
        <f t="shared" si="36"/>
        <v>0</v>
      </c>
    </row>
    <row r="464" spans="1:21" ht="20.100000000000001" customHeight="1" x14ac:dyDescent="0.25">
      <c r="A464" s="121">
        <v>458</v>
      </c>
      <c r="B464" s="186" t="str">
        <f>IF('Dépenses sur frais réels'!B464="","",'Dépenses sur frais réels'!B464)</f>
        <v/>
      </c>
      <c r="C464" s="186" t="str">
        <f>IF('Dépenses sur frais réels'!C464="","",'Dépenses sur frais réels'!C464)</f>
        <v/>
      </c>
      <c r="D464" s="186" t="str">
        <f>IF('Dépenses sur frais réels'!D464="","",'Dépenses sur frais réels'!D464)</f>
        <v/>
      </c>
      <c r="E464" s="186" t="str">
        <f>IF('Dépenses sur frais réels'!E464="","",'Dépenses sur frais réels'!E464)</f>
        <v/>
      </c>
      <c r="F464" s="186" t="str">
        <f>IF('Dépenses sur frais réels'!F464="","",'Dépenses sur frais réels'!F464)</f>
        <v/>
      </c>
      <c r="G464" s="186" t="str">
        <f>IF('Dépenses sur frais réels'!G464="","",'Dépenses sur frais réels'!G464)</f>
        <v/>
      </c>
      <c r="H464" s="346" t="str">
        <f>IF('Dépenses sur frais réels'!H464="","",'Dépenses sur frais réels'!H464)</f>
        <v/>
      </c>
      <c r="I464" s="346" t="str">
        <f>IF('Dépenses sur frais réels'!I464="","",'Dépenses sur frais réels'!I464)</f>
        <v/>
      </c>
      <c r="J464" s="347" t="str">
        <f>IF('Dépenses sur frais réels'!J464="","",'Dépenses sur frais réels'!J464)</f>
        <v/>
      </c>
      <c r="K464" s="101"/>
      <c r="L464" s="283" t="str">
        <f t="shared" si="37"/>
        <v/>
      </c>
      <c r="M464" s="283" t="str">
        <f t="shared" si="38"/>
        <v/>
      </c>
      <c r="N464" s="101"/>
      <c r="O464" s="182"/>
      <c r="P464" s="355"/>
      <c r="Q464" s="138" t="str">
        <f t="shared" si="35"/>
        <v/>
      </c>
      <c r="R464" s="184" t="str">
        <f t="shared" si="39"/>
        <v/>
      </c>
      <c r="S464" s="414" t="str">
        <f>IF(AND(OR(K464="KO",N464&lt;&gt;""),OR(K464="",L464="",M464="")),Listes!$A$68,IF(AND(N464="",K464&lt;&gt;""),Listes!$A$69,IF(AND(J464&lt;N464,P464=""),Listes!$A$70,IF(AND(M464&lt;L464,P464=""),Listes!$A$71,IF(AND(N464&lt;J464,O464=""),Listes!$A$72,IF(AND(T464="",OR(K464&lt;&gt;"",L464&lt;&gt;"",M464&lt;&gt;"")),Listes!$A$73,""))))))</f>
        <v/>
      </c>
      <c r="T464" s="277"/>
      <c r="U464" s="317">
        <f t="shared" si="36"/>
        <v>0</v>
      </c>
    </row>
    <row r="465" spans="1:21" ht="20.100000000000001" customHeight="1" x14ac:dyDescent="0.25">
      <c r="A465" s="121">
        <v>459</v>
      </c>
      <c r="B465" s="186" t="str">
        <f>IF('Dépenses sur frais réels'!B465="","",'Dépenses sur frais réels'!B465)</f>
        <v/>
      </c>
      <c r="C465" s="186" t="str">
        <f>IF('Dépenses sur frais réels'!C465="","",'Dépenses sur frais réels'!C465)</f>
        <v/>
      </c>
      <c r="D465" s="186" t="str">
        <f>IF('Dépenses sur frais réels'!D465="","",'Dépenses sur frais réels'!D465)</f>
        <v/>
      </c>
      <c r="E465" s="186" t="str">
        <f>IF('Dépenses sur frais réels'!E465="","",'Dépenses sur frais réels'!E465)</f>
        <v/>
      </c>
      <c r="F465" s="186" t="str">
        <f>IF('Dépenses sur frais réels'!F465="","",'Dépenses sur frais réels'!F465)</f>
        <v/>
      </c>
      <c r="G465" s="186" t="str">
        <f>IF('Dépenses sur frais réels'!G465="","",'Dépenses sur frais réels'!G465)</f>
        <v/>
      </c>
      <c r="H465" s="346" t="str">
        <f>IF('Dépenses sur frais réels'!H465="","",'Dépenses sur frais réels'!H465)</f>
        <v/>
      </c>
      <c r="I465" s="346" t="str">
        <f>IF('Dépenses sur frais réels'!I465="","",'Dépenses sur frais réels'!I465)</f>
        <v/>
      </c>
      <c r="J465" s="347" t="str">
        <f>IF('Dépenses sur frais réels'!J465="","",'Dépenses sur frais réels'!J465)</f>
        <v/>
      </c>
      <c r="K465" s="101"/>
      <c r="L465" s="283" t="str">
        <f t="shared" si="37"/>
        <v/>
      </c>
      <c r="M465" s="283" t="str">
        <f t="shared" si="38"/>
        <v/>
      </c>
      <c r="N465" s="101"/>
      <c r="O465" s="182"/>
      <c r="P465" s="355"/>
      <c r="Q465" s="138" t="str">
        <f t="shared" si="35"/>
        <v/>
      </c>
      <c r="R465" s="184" t="str">
        <f t="shared" si="39"/>
        <v/>
      </c>
      <c r="S465" s="414" t="str">
        <f>IF(AND(OR(K465="KO",N465&lt;&gt;""),OR(K465="",L465="",M465="")),Listes!$A$68,IF(AND(N465="",K465&lt;&gt;""),Listes!$A$69,IF(AND(J465&lt;N465,P465=""),Listes!$A$70,IF(AND(M465&lt;L465,P465=""),Listes!$A$71,IF(AND(N465&lt;J465,O465=""),Listes!$A$72,IF(AND(T465="",OR(K465&lt;&gt;"",L465&lt;&gt;"",M465&lt;&gt;"")),Listes!$A$73,""))))))</f>
        <v/>
      </c>
      <c r="T465" s="277"/>
      <c r="U465" s="317">
        <f t="shared" si="36"/>
        <v>0</v>
      </c>
    </row>
    <row r="466" spans="1:21" ht="20.100000000000001" customHeight="1" x14ac:dyDescent="0.25">
      <c r="A466" s="121">
        <v>460</v>
      </c>
      <c r="B466" s="186" t="str">
        <f>IF('Dépenses sur frais réels'!B466="","",'Dépenses sur frais réels'!B466)</f>
        <v/>
      </c>
      <c r="C466" s="186" t="str">
        <f>IF('Dépenses sur frais réels'!C466="","",'Dépenses sur frais réels'!C466)</f>
        <v/>
      </c>
      <c r="D466" s="186" t="str">
        <f>IF('Dépenses sur frais réels'!D466="","",'Dépenses sur frais réels'!D466)</f>
        <v/>
      </c>
      <c r="E466" s="186" t="str">
        <f>IF('Dépenses sur frais réels'!E466="","",'Dépenses sur frais réels'!E466)</f>
        <v/>
      </c>
      <c r="F466" s="186" t="str">
        <f>IF('Dépenses sur frais réels'!F466="","",'Dépenses sur frais réels'!F466)</f>
        <v/>
      </c>
      <c r="G466" s="186" t="str">
        <f>IF('Dépenses sur frais réels'!G466="","",'Dépenses sur frais réels'!G466)</f>
        <v/>
      </c>
      <c r="H466" s="346" t="str">
        <f>IF('Dépenses sur frais réels'!H466="","",'Dépenses sur frais réels'!H466)</f>
        <v/>
      </c>
      <c r="I466" s="346" t="str">
        <f>IF('Dépenses sur frais réels'!I466="","",'Dépenses sur frais réels'!I466)</f>
        <v/>
      </c>
      <c r="J466" s="347" t="str">
        <f>IF('Dépenses sur frais réels'!J466="","",'Dépenses sur frais réels'!J466)</f>
        <v/>
      </c>
      <c r="K466" s="101"/>
      <c r="L466" s="283" t="str">
        <f t="shared" si="37"/>
        <v/>
      </c>
      <c r="M466" s="283" t="str">
        <f t="shared" si="38"/>
        <v/>
      </c>
      <c r="N466" s="101"/>
      <c r="O466" s="182"/>
      <c r="P466" s="355"/>
      <c r="Q466" s="138" t="str">
        <f t="shared" si="35"/>
        <v/>
      </c>
      <c r="R466" s="184" t="str">
        <f t="shared" si="39"/>
        <v/>
      </c>
      <c r="S466" s="414" t="str">
        <f>IF(AND(OR(K466="KO",N466&lt;&gt;""),OR(K466="",L466="",M466="")),Listes!$A$68,IF(AND(N466="",K466&lt;&gt;""),Listes!$A$69,IF(AND(J466&lt;N466,P466=""),Listes!$A$70,IF(AND(M466&lt;L466,P466=""),Listes!$A$71,IF(AND(N466&lt;J466,O466=""),Listes!$A$72,IF(AND(T466="",OR(K466&lt;&gt;"",L466&lt;&gt;"",M466&lt;&gt;"")),Listes!$A$73,""))))))</f>
        <v/>
      </c>
      <c r="T466" s="277"/>
      <c r="U466" s="317">
        <f t="shared" si="36"/>
        <v>0</v>
      </c>
    </row>
    <row r="467" spans="1:21" ht="20.100000000000001" customHeight="1" x14ac:dyDescent="0.25">
      <c r="A467" s="121">
        <v>461</v>
      </c>
      <c r="B467" s="186" t="str">
        <f>IF('Dépenses sur frais réels'!B467="","",'Dépenses sur frais réels'!B467)</f>
        <v/>
      </c>
      <c r="C467" s="186" t="str">
        <f>IF('Dépenses sur frais réels'!C467="","",'Dépenses sur frais réels'!C467)</f>
        <v/>
      </c>
      <c r="D467" s="186" t="str">
        <f>IF('Dépenses sur frais réels'!D467="","",'Dépenses sur frais réels'!D467)</f>
        <v/>
      </c>
      <c r="E467" s="186" t="str">
        <f>IF('Dépenses sur frais réels'!E467="","",'Dépenses sur frais réels'!E467)</f>
        <v/>
      </c>
      <c r="F467" s="186" t="str">
        <f>IF('Dépenses sur frais réels'!F467="","",'Dépenses sur frais réels'!F467)</f>
        <v/>
      </c>
      <c r="G467" s="186" t="str">
        <f>IF('Dépenses sur frais réels'!G467="","",'Dépenses sur frais réels'!G467)</f>
        <v/>
      </c>
      <c r="H467" s="346" t="str">
        <f>IF('Dépenses sur frais réels'!H467="","",'Dépenses sur frais réels'!H467)</f>
        <v/>
      </c>
      <c r="I467" s="346" t="str">
        <f>IF('Dépenses sur frais réels'!I467="","",'Dépenses sur frais réels'!I467)</f>
        <v/>
      </c>
      <c r="J467" s="347" t="str">
        <f>IF('Dépenses sur frais réels'!J467="","",'Dépenses sur frais réels'!J467)</f>
        <v/>
      </c>
      <c r="K467" s="101"/>
      <c r="L467" s="283" t="str">
        <f t="shared" si="37"/>
        <v/>
      </c>
      <c r="M467" s="283" t="str">
        <f t="shared" si="38"/>
        <v/>
      </c>
      <c r="N467" s="101"/>
      <c r="O467" s="182"/>
      <c r="P467" s="355"/>
      <c r="Q467" s="138" t="str">
        <f t="shared" si="35"/>
        <v/>
      </c>
      <c r="R467" s="184" t="str">
        <f t="shared" si="39"/>
        <v/>
      </c>
      <c r="S467" s="414" t="str">
        <f>IF(AND(OR(K467="KO",N467&lt;&gt;""),OR(K467="",L467="",M467="")),Listes!$A$68,IF(AND(N467="",K467&lt;&gt;""),Listes!$A$69,IF(AND(J467&lt;N467,P467=""),Listes!$A$70,IF(AND(M467&lt;L467,P467=""),Listes!$A$71,IF(AND(N467&lt;J467,O467=""),Listes!$A$72,IF(AND(T467="",OR(K467&lt;&gt;"",L467&lt;&gt;"",M467&lt;&gt;"")),Listes!$A$73,""))))))</f>
        <v/>
      </c>
      <c r="T467" s="277"/>
      <c r="U467" s="317">
        <f t="shared" si="36"/>
        <v>0</v>
      </c>
    </row>
    <row r="468" spans="1:21" ht="20.100000000000001" customHeight="1" x14ac:dyDescent="0.25">
      <c r="A468" s="121">
        <v>462</v>
      </c>
      <c r="B468" s="186" t="str">
        <f>IF('Dépenses sur frais réels'!B468="","",'Dépenses sur frais réels'!B468)</f>
        <v/>
      </c>
      <c r="C468" s="186" t="str">
        <f>IF('Dépenses sur frais réels'!C468="","",'Dépenses sur frais réels'!C468)</f>
        <v/>
      </c>
      <c r="D468" s="186" t="str">
        <f>IF('Dépenses sur frais réels'!D468="","",'Dépenses sur frais réels'!D468)</f>
        <v/>
      </c>
      <c r="E468" s="186" t="str">
        <f>IF('Dépenses sur frais réels'!E468="","",'Dépenses sur frais réels'!E468)</f>
        <v/>
      </c>
      <c r="F468" s="186" t="str">
        <f>IF('Dépenses sur frais réels'!F468="","",'Dépenses sur frais réels'!F468)</f>
        <v/>
      </c>
      <c r="G468" s="186" t="str">
        <f>IF('Dépenses sur frais réels'!G468="","",'Dépenses sur frais réels'!G468)</f>
        <v/>
      </c>
      <c r="H468" s="346" t="str">
        <f>IF('Dépenses sur frais réels'!H468="","",'Dépenses sur frais réels'!H468)</f>
        <v/>
      </c>
      <c r="I468" s="346" t="str">
        <f>IF('Dépenses sur frais réels'!I468="","",'Dépenses sur frais réels'!I468)</f>
        <v/>
      </c>
      <c r="J468" s="347" t="str">
        <f>IF('Dépenses sur frais réels'!J468="","",'Dépenses sur frais réels'!J468)</f>
        <v/>
      </c>
      <c r="K468" s="101"/>
      <c r="L468" s="283" t="str">
        <f t="shared" si="37"/>
        <v/>
      </c>
      <c r="M468" s="283" t="str">
        <f t="shared" si="38"/>
        <v/>
      </c>
      <c r="N468" s="101"/>
      <c r="O468" s="182"/>
      <c r="P468" s="355"/>
      <c r="Q468" s="138" t="str">
        <f t="shared" si="35"/>
        <v/>
      </c>
      <c r="R468" s="184" t="str">
        <f t="shared" si="39"/>
        <v/>
      </c>
      <c r="S468" s="414" t="str">
        <f>IF(AND(OR(K468="KO",N468&lt;&gt;""),OR(K468="",L468="",M468="")),Listes!$A$68,IF(AND(N468="",K468&lt;&gt;""),Listes!$A$69,IF(AND(J468&lt;N468,P468=""),Listes!$A$70,IF(AND(M468&lt;L468,P468=""),Listes!$A$71,IF(AND(N468&lt;J468,O468=""),Listes!$A$72,IF(AND(T468="",OR(K468&lt;&gt;"",L468&lt;&gt;"",M468&lt;&gt;"")),Listes!$A$73,""))))))</f>
        <v/>
      </c>
      <c r="T468" s="277"/>
      <c r="U468" s="317">
        <f t="shared" si="36"/>
        <v>0</v>
      </c>
    </row>
    <row r="469" spans="1:21" ht="20.100000000000001" customHeight="1" x14ac:dyDescent="0.25">
      <c r="A469" s="121">
        <v>463</v>
      </c>
      <c r="B469" s="186" t="str">
        <f>IF('Dépenses sur frais réels'!B469="","",'Dépenses sur frais réels'!B469)</f>
        <v/>
      </c>
      <c r="C469" s="186" t="str">
        <f>IF('Dépenses sur frais réels'!C469="","",'Dépenses sur frais réels'!C469)</f>
        <v/>
      </c>
      <c r="D469" s="186" t="str">
        <f>IF('Dépenses sur frais réels'!D469="","",'Dépenses sur frais réels'!D469)</f>
        <v/>
      </c>
      <c r="E469" s="186" t="str">
        <f>IF('Dépenses sur frais réels'!E469="","",'Dépenses sur frais réels'!E469)</f>
        <v/>
      </c>
      <c r="F469" s="186" t="str">
        <f>IF('Dépenses sur frais réels'!F469="","",'Dépenses sur frais réels'!F469)</f>
        <v/>
      </c>
      <c r="G469" s="186" t="str">
        <f>IF('Dépenses sur frais réels'!G469="","",'Dépenses sur frais réels'!G469)</f>
        <v/>
      </c>
      <c r="H469" s="346" t="str">
        <f>IF('Dépenses sur frais réels'!H469="","",'Dépenses sur frais réels'!H469)</f>
        <v/>
      </c>
      <c r="I469" s="346" t="str">
        <f>IF('Dépenses sur frais réels'!I469="","",'Dépenses sur frais réels'!I469)</f>
        <v/>
      </c>
      <c r="J469" s="347" t="str">
        <f>IF('Dépenses sur frais réels'!J469="","",'Dépenses sur frais réels'!J469)</f>
        <v/>
      </c>
      <c r="K469" s="101"/>
      <c r="L469" s="283" t="str">
        <f t="shared" si="37"/>
        <v/>
      </c>
      <c r="M469" s="283" t="str">
        <f t="shared" si="38"/>
        <v/>
      </c>
      <c r="N469" s="101"/>
      <c r="O469" s="182"/>
      <c r="P469" s="355"/>
      <c r="Q469" s="138" t="str">
        <f t="shared" si="35"/>
        <v/>
      </c>
      <c r="R469" s="184" t="str">
        <f t="shared" si="39"/>
        <v/>
      </c>
      <c r="S469" s="414" t="str">
        <f>IF(AND(OR(K469="KO",N469&lt;&gt;""),OR(K469="",L469="",M469="")),Listes!$A$68,IF(AND(N469="",K469&lt;&gt;""),Listes!$A$69,IF(AND(J469&lt;N469,P469=""),Listes!$A$70,IF(AND(M469&lt;L469,P469=""),Listes!$A$71,IF(AND(N469&lt;J469,O469=""),Listes!$A$72,IF(AND(T469="",OR(K469&lt;&gt;"",L469&lt;&gt;"",M469&lt;&gt;"")),Listes!$A$73,""))))))</f>
        <v/>
      </c>
      <c r="T469" s="277"/>
      <c r="U469" s="317">
        <f t="shared" si="36"/>
        <v>0</v>
      </c>
    </row>
    <row r="470" spans="1:21" ht="20.100000000000001" customHeight="1" x14ac:dyDescent="0.25">
      <c r="A470" s="121">
        <v>464</v>
      </c>
      <c r="B470" s="186" t="str">
        <f>IF('Dépenses sur frais réels'!B470="","",'Dépenses sur frais réels'!B470)</f>
        <v/>
      </c>
      <c r="C470" s="186" t="str">
        <f>IF('Dépenses sur frais réels'!C470="","",'Dépenses sur frais réels'!C470)</f>
        <v/>
      </c>
      <c r="D470" s="186" t="str">
        <f>IF('Dépenses sur frais réels'!D470="","",'Dépenses sur frais réels'!D470)</f>
        <v/>
      </c>
      <c r="E470" s="186" t="str">
        <f>IF('Dépenses sur frais réels'!E470="","",'Dépenses sur frais réels'!E470)</f>
        <v/>
      </c>
      <c r="F470" s="186" t="str">
        <f>IF('Dépenses sur frais réels'!F470="","",'Dépenses sur frais réels'!F470)</f>
        <v/>
      </c>
      <c r="G470" s="186" t="str">
        <f>IF('Dépenses sur frais réels'!G470="","",'Dépenses sur frais réels'!G470)</f>
        <v/>
      </c>
      <c r="H470" s="346" t="str">
        <f>IF('Dépenses sur frais réels'!H470="","",'Dépenses sur frais réels'!H470)</f>
        <v/>
      </c>
      <c r="I470" s="346" t="str">
        <f>IF('Dépenses sur frais réels'!I470="","",'Dépenses sur frais réels'!I470)</f>
        <v/>
      </c>
      <c r="J470" s="347" t="str">
        <f>IF('Dépenses sur frais réels'!J470="","",'Dépenses sur frais réels'!J470)</f>
        <v/>
      </c>
      <c r="K470" s="101"/>
      <c r="L470" s="283" t="str">
        <f t="shared" si="37"/>
        <v/>
      </c>
      <c r="M470" s="283" t="str">
        <f t="shared" si="38"/>
        <v/>
      </c>
      <c r="N470" s="101"/>
      <c r="O470" s="182"/>
      <c r="P470" s="355"/>
      <c r="Q470" s="138" t="str">
        <f t="shared" si="35"/>
        <v/>
      </c>
      <c r="R470" s="184" t="str">
        <f t="shared" si="39"/>
        <v/>
      </c>
      <c r="S470" s="414" t="str">
        <f>IF(AND(OR(K470="KO",N470&lt;&gt;""),OR(K470="",L470="",M470="")),Listes!$A$68,IF(AND(N470="",K470&lt;&gt;""),Listes!$A$69,IF(AND(J470&lt;N470,P470=""),Listes!$A$70,IF(AND(M470&lt;L470,P470=""),Listes!$A$71,IF(AND(N470&lt;J470,O470=""),Listes!$A$72,IF(AND(T470="",OR(K470&lt;&gt;"",L470&lt;&gt;"",M470&lt;&gt;"")),Listes!$A$73,""))))))</f>
        <v/>
      </c>
      <c r="T470" s="277"/>
      <c r="U470" s="317">
        <f t="shared" si="36"/>
        <v>0</v>
      </c>
    </row>
    <row r="471" spans="1:21" ht="20.100000000000001" customHeight="1" x14ac:dyDescent="0.25">
      <c r="A471" s="121">
        <v>465</v>
      </c>
      <c r="B471" s="186" t="str">
        <f>IF('Dépenses sur frais réels'!B471="","",'Dépenses sur frais réels'!B471)</f>
        <v/>
      </c>
      <c r="C471" s="186" t="str">
        <f>IF('Dépenses sur frais réels'!C471="","",'Dépenses sur frais réels'!C471)</f>
        <v/>
      </c>
      <c r="D471" s="186" t="str">
        <f>IF('Dépenses sur frais réels'!D471="","",'Dépenses sur frais réels'!D471)</f>
        <v/>
      </c>
      <c r="E471" s="186" t="str">
        <f>IF('Dépenses sur frais réels'!E471="","",'Dépenses sur frais réels'!E471)</f>
        <v/>
      </c>
      <c r="F471" s="186" t="str">
        <f>IF('Dépenses sur frais réels'!F471="","",'Dépenses sur frais réels'!F471)</f>
        <v/>
      </c>
      <c r="G471" s="186" t="str">
        <f>IF('Dépenses sur frais réels'!G471="","",'Dépenses sur frais réels'!G471)</f>
        <v/>
      </c>
      <c r="H471" s="346" t="str">
        <f>IF('Dépenses sur frais réels'!H471="","",'Dépenses sur frais réels'!H471)</f>
        <v/>
      </c>
      <c r="I471" s="346" t="str">
        <f>IF('Dépenses sur frais réels'!I471="","",'Dépenses sur frais réels'!I471)</f>
        <v/>
      </c>
      <c r="J471" s="347" t="str">
        <f>IF('Dépenses sur frais réels'!J471="","",'Dépenses sur frais réels'!J471)</f>
        <v/>
      </c>
      <c r="K471" s="101"/>
      <c r="L471" s="283" t="str">
        <f t="shared" si="37"/>
        <v/>
      </c>
      <c r="M471" s="283" t="str">
        <f t="shared" si="38"/>
        <v/>
      </c>
      <c r="N471" s="101"/>
      <c r="O471" s="182"/>
      <c r="P471" s="355"/>
      <c r="Q471" s="138" t="str">
        <f t="shared" si="35"/>
        <v/>
      </c>
      <c r="R471" s="184" t="str">
        <f t="shared" si="39"/>
        <v/>
      </c>
      <c r="S471" s="414" t="str">
        <f>IF(AND(OR(K471="KO",N471&lt;&gt;""),OR(K471="",L471="",M471="")),Listes!$A$68,IF(AND(N471="",K471&lt;&gt;""),Listes!$A$69,IF(AND(J471&lt;N471,P471=""),Listes!$A$70,IF(AND(M471&lt;L471,P471=""),Listes!$A$71,IF(AND(N471&lt;J471,O471=""),Listes!$A$72,IF(AND(T471="",OR(K471&lt;&gt;"",L471&lt;&gt;"",M471&lt;&gt;"")),Listes!$A$73,""))))))</f>
        <v/>
      </c>
      <c r="T471" s="277"/>
      <c r="U471" s="317">
        <f t="shared" si="36"/>
        <v>0</v>
      </c>
    </row>
    <row r="472" spans="1:21" ht="20.100000000000001" customHeight="1" x14ac:dyDescent="0.25">
      <c r="A472" s="121">
        <v>466</v>
      </c>
      <c r="B472" s="186" t="str">
        <f>IF('Dépenses sur frais réels'!B472="","",'Dépenses sur frais réels'!B472)</f>
        <v/>
      </c>
      <c r="C472" s="186" t="str">
        <f>IF('Dépenses sur frais réels'!C472="","",'Dépenses sur frais réels'!C472)</f>
        <v/>
      </c>
      <c r="D472" s="186" t="str">
        <f>IF('Dépenses sur frais réels'!D472="","",'Dépenses sur frais réels'!D472)</f>
        <v/>
      </c>
      <c r="E472" s="186" t="str">
        <f>IF('Dépenses sur frais réels'!E472="","",'Dépenses sur frais réels'!E472)</f>
        <v/>
      </c>
      <c r="F472" s="186" t="str">
        <f>IF('Dépenses sur frais réels'!F472="","",'Dépenses sur frais réels'!F472)</f>
        <v/>
      </c>
      <c r="G472" s="186" t="str">
        <f>IF('Dépenses sur frais réels'!G472="","",'Dépenses sur frais réels'!G472)</f>
        <v/>
      </c>
      <c r="H472" s="346" t="str">
        <f>IF('Dépenses sur frais réels'!H472="","",'Dépenses sur frais réels'!H472)</f>
        <v/>
      </c>
      <c r="I472" s="346" t="str">
        <f>IF('Dépenses sur frais réels'!I472="","",'Dépenses sur frais réels'!I472)</f>
        <v/>
      </c>
      <c r="J472" s="347" t="str">
        <f>IF('Dépenses sur frais réels'!J472="","",'Dépenses sur frais réels'!J472)</f>
        <v/>
      </c>
      <c r="K472" s="101"/>
      <c r="L472" s="283" t="str">
        <f t="shared" si="37"/>
        <v/>
      </c>
      <c r="M472" s="283" t="str">
        <f t="shared" si="38"/>
        <v/>
      </c>
      <c r="N472" s="101"/>
      <c r="O472" s="182"/>
      <c r="P472" s="355"/>
      <c r="Q472" s="138" t="str">
        <f t="shared" si="35"/>
        <v/>
      </c>
      <c r="R472" s="184" t="str">
        <f t="shared" si="39"/>
        <v/>
      </c>
      <c r="S472" s="414" t="str">
        <f>IF(AND(OR(K472="KO",N472&lt;&gt;""),OR(K472="",L472="",M472="")),Listes!$A$68,IF(AND(N472="",K472&lt;&gt;""),Listes!$A$69,IF(AND(J472&lt;N472,P472=""),Listes!$A$70,IF(AND(M472&lt;L472,P472=""),Listes!$A$71,IF(AND(N472&lt;J472,O472=""),Listes!$A$72,IF(AND(T472="",OR(K472&lt;&gt;"",L472&lt;&gt;"",M472&lt;&gt;"")),Listes!$A$73,""))))))</f>
        <v/>
      </c>
      <c r="T472" s="277"/>
      <c r="U472" s="317">
        <f t="shared" si="36"/>
        <v>0</v>
      </c>
    </row>
    <row r="473" spans="1:21" ht="20.100000000000001" customHeight="1" x14ac:dyDescent="0.25">
      <c r="A473" s="121">
        <v>467</v>
      </c>
      <c r="B473" s="186" t="str">
        <f>IF('Dépenses sur frais réels'!B473="","",'Dépenses sur frais réels'!B473)</f>
        <v/>
      </c>
      <c r="C473" s="186" t="str">
        <f>IF('Dépenses sur frais réels'!C473="","",'Dépenses sur frais réels'!C473)</f>
        <v/>
      </c>
      <c r="D473" s="186" t="str">
        <f>IF('Dépenses sur frais réels'!D473="","",'Dépenses sur frais réels'!D473)</f>
        <v/>
      </c>
      <c r="E473" s="186" t="str">
        <f>IF('Dépenses sur frais réels'!E473="","",'Dépenses sur frais réels'!E473)</f>
        <v/>
      </c>
      <c r="F473" s="186" t="str">
        <f>IF('Dépenses sur frais réels'!F473="","",'Dépenses sur frais réels'!F473)</f>
        <v/>
      </c>
      <c r="G473" s="186" t="str">
        <f>IF('Dépenses sur frais réels'!G473="","",'Dépenses sur frais réels'!G473)</f>
        <v/>
      </c>
      <c r="H473" s="346" t="str">
        <f>IF('Dépenses sur frais réels'!H473="","",'Dépenses sur frais réels'!H473)</f>
        <v/>
      </c>
      <c r="I473" s="346" t="str">
        <f>IF('Dépenses sur frais réels'!I473="","",'Dépenses sur frais réels'!I473)</f>
        <v/>
      </c>
      <c r="J473" s="347" t="str">
        <f>IF('Dépenses sur frais réels'!J473="","",'Dépenses sur frais réels'!J473)</f>
        <v/>
      </c>
      <c r="K473" s="101"/>
      <c r="L473" s="283" t="str">
        <f t="shared" si="37"/>
        <v/>
      </c>
      <c r="M473" s="283" t="str">
        <f t="shared" si="38"/>
        <v/>
      </c>
      <c r="N473" s="101"/>
      <c r="O473" s="182"/>
      <c r="P473" s="355"/>
      <c r="Q473" s="138" t="str">
        <f t="shared" si="35"/>
        <v/>
      </c>
      <c r="R473" s="184" t="str">
        <f t="shared" si="39"/>
        <v/>
      </c>
      <c r="S473" s="414" t="str">
        <f>IF(AND(OR(K473="KO",N473&lt;&gt;""),OR(K473="",L473="",M473="")),Listes!$A$68,IF(AND(N473="",K473&lt;&gt;""),Listes!$A$69,IF(AND(J473&lt;N473,P473=""),Listes!$A$70,IF(AND(M473&lt;L473,P473=""),Listes!$A$71,IF(AND(N473&lt;J473,O473=""),Listes!$A$72,IF(AND(T473="",OR(K473&lt;&gt;"",L473&lt;&gt;"",M473&lt;&gt;"")),Listes!$A$73,""))))))</f>
        <v/>
      </c>
      <c r="T473" s="277"/>
      <c r="U473" s="317">
        <f t="shared" si="36"/>
        <v>0</v>
      </c>
    </row>
    <row r="474" spans="1:21" ht="20.100000000000001" customHeight="1" x14ac:dyDescent="0.25">
      <c r="A474" s="121">
        <v>468</v>
      </c>
      <c r="B474" s="186" t="str">
        <f>IF('Dépenses sur frais réels'!B474="","",'Dépenses sur frais réels'!B474)</f>
        <v/>
      </c>
      <c r="C474" s="186" t="str">
        <f>IF('Dépenses sur frais réels'!C474="","",'Dépenses sur frais réels'!C474)</f>
        <v/>
      </c>
      <c r="D474" s="186" t="str">
        <f>IF('Dépenses sur frais réels'!D474="","",'Dépenses sur frais réels'!D474)</f>
        <v/>
      </c>
      <c r="E474" s="186" t="str">
        <f>IF('Dépenses sur frais réels'!E474="","",'Dépenses sur frais réels'!E474)</f>
        <v/>
      </c>
      <c r="F474" s="186" t="str">
        <f>IF('Dépenses sur frais réels'!F474="","",'Dépenses sur frais réels'!F474)</f>
        <v/>
      </c>
      <c r="G474" s="186" t="str">
        <f>IF('Dépenses sur frais réels'!G474="","",'Dépenses sur frais réels'!G474)</f>
        <v/>
      </c>
      <c r="H474" s="346" t="str">
        <f>IF('Dépenses sur frais réels'!H474="","",'Dépenses sur frais réels'!H474)</f>
        <v/>
      </c>
      <c r="I474" s="346" t="str">
        <f>IF('Dépenses sur frais réels'!I474="","",'Dépenses sur frais réels'!I474)</f>
        <v/>
      </c>
      <c r="J474" s="347" t="str">
        <f>IF('Dépenses sur frais réels'!J474="","",'Dépenses sur frais réels'!J474)</f>
        <v/>
      </c>
      <c r="K474" s="101"/>
      <c r="L474" s="283" t="str">
        <f t="shared" si="37"/>
        <v/>
      </c>
      <c r="M474" s="283" t="str">
        <f t="shared" si="38"/>
        <v/>
      </c>
      <c r="N474" s="101"/>
      <c r="O474" s="182"/>
      <c r="P474" s="355"/>
      <c r="Q474" s="138" t="str">
        <f t="shared" si="35"/>
        <v/>
      </c>
      <c r="R474" s="184" t="str">
        <f t="shared" si="39"/>
        <v/>
      </c>
      <c r="S474" s="414" t="str">
        <f>IF(AND(OR(K474="KO",N474&lt;&gt;""),OR(K474="",L474="",M474="")),Listes!$A$68,IF(AND(N474="",K474&lt;&gt;""),Listes!$A$69,IF(AND(J474&lt;N474,P474=""),Listes!$A$70,IF(AND(M474&lt;L474,P474=""),Listes!$A$71,IF(AND(N474&lt;J474,O474=""),Listes!$A$72,IF(AND(T474="",OR(K474&lt;&gt;"",L474&lt;&gt;"",M474&lt;&gt;"")),Listes!$A$73,""))))))</f>
        <v/>
      </c>
      <c r="T474" s="277"/>
      <c r="U474" s="317">
        <f t="shared" si="36"/>
        <v>0</v>
      </c>
    </row>
    <row r="475" spans="1:21" ht="20.100000000000001" customHeight="1" x14ac:dyDescent="0.25">
      <c r="A475" s="121">
        <v>469</v>
      </c>
      <c r="B475" s="186" t="str">
        <f>IF('Dépenses sur frais réels'!B475="","",'Dépenses sur frais réels'!B475)</f>
        <v/>
      </c>
      <c r="C475" s="186" t="str">
        <f>IF('Dépenses sur frais réels'!C475="","",'Dépenses sur frais réels'!C475)</f>
        <v/>
      </c>
      <c r="D475" s="186" t="str">
        <f>IF('Dépenses sur frais réels'!D475="","",'Dépenses sur frais réels'!D475)</f>
        <v/>
      </c>
      <c r="E475" s="186" t="str">
        <f>IF('Dépenses sur frais réels'!E475="","",'Dépenses sur frais réels'!E475)</f>
        <v/>
      </c>
      <c r="F475" s="186" t="str">
        <f>IF('Dépenses sur frais réels'!F475="","",'Dépenses sur frais réels'!F475)</f>
        <v/>
      </c>
      <c r="G475" s="186" t="str">
        <f>IF('Dépenses sur frais réels'!G475="","",'Dépenses sur frais réels'!G475)</f>
        <v/>
      </c>
      <c r="H475" s="346" t="str">
        <f>IF('Dépenses sur frais réels'!H475="","",'Dépenses sur frais réels'!H475)</f>
        <v/>
      </c>
      <c r="I475" s="346" t="str">
        <f>IF('Dépenses sur frais réels'!I475="","",'Dépenses sur frais réels'!I475)</f>
        <v/>
      </c>
      <c r="J475" s="347" t="str">
        <f>IF('Dépenses sur frais réels'!J475="","",'Dépenses sur frais réels'!J475)</f>
        <v/>
      </c>
      <c r="K475" s="101"/>
      <c r="L475" s="283" t="str">
        <f t="shared" si="37"/>
        <v/>
      </c>
      <c r="M475" s="283" t="str">
        <f t="shared" si="38"/>
        <v/>
      </c>
      <c r="N475" s="101"/>
      <c r="O475" s="182"/>
      <c r="P475" s="355"/>
      <c r="Q475" s="138" t="str">
        <f t="shared" si="35"/>
        <v/>
      </c>
      <c r="R475" s="184" t="str">
        <f t="shared" si="39"/>
        <v/>
      </c>
      <c r="S475" s="414" t="str">
        <f>IF(AND(OR(K475="KO",N475&lt;&gt;""),OR(K475="",L475="",M475="")),Listes!$A$68,IF(AND(N475="",K475&lt;&gt;""),Listes!$A$69,IF(AND(J475&lt;N475,P475=""),Listes!$A$70,IF(AND(M475&lt;L475,P475=""),Listes!$A$71,IF(AND(N475&lt;J475,O475=""),Listes!$A$72,IF(AND(T475="",OR(K475&lt;&gt;"",L475&lt;&gt;"",M475&lt;&gt;"")),Listes!$A$73,""))))))</f>
        <v/>
      </c>
      <c r="T475" s="277"/>
      <c r="U475" s="317">
        <f t="shared" si="36"/>
        <v>0</v>
      </c>
    </row>
    <row r="476" spans="1:21" ht="20.100000000000001" customHeight="1" x14ac:dyDescent="0.25">
      <c r="A476" s="121">
        <v>470</v>
      </c>
      <c r="B476" s="186" t="str">
        <f>IF('Dépenses sur frais réels'!B476="","",'Dépenses sur frais réels'!B476)</f>
        <v/>
      </c>
      <c r="C476" s="186" t="str">
        <f>IF('Dépenses sur frais réels'!C476="","",'Dépenses sur frais réels'!C476)</f>
        <v/>
      </c>
      <c r="D476" s="186" t="str">
        <f>IF('Dépenses sur frais réels'!D476="","",'Dépenses sur frais réels'!D476)</f>
        <v/>
      </c>
      <c r="E476" s="186" t="str">
        <f>IF('Dépenses sur frais réels'!E476="","",'Dépenses sur frais réels'!E476)</f>
        <v/>
      </c>
      <c r="F476" s="186" t="str">
        <f>IF('Dépenses sur frais réels'!F476="","",'Dépenses sur frais réels'!F476)</f>
        <v/>
      </c>
      <c r="G476" s="186" t="str">
        <f>IF('Dépenses sur frais réels'!G476="","",'Dépenses sur frais réels'!G476)</f>
        <v/>
      </c>
      <c r="H476" s="346" t="str">
        <f>IF('Dépenses sur frais réels'!H476="","",'Dépenses sur frais réels'!H476)</f>
        <v/>
      </c>
      <c r="I476" s="346" t="str">
        <f>IF('Dépenses sur frais réels'!I476="","",'Dépenses sur frais réels'!I476)</f>
        <v/>
      </c>
      <c r="J476" s="347" t="str">
        <f>IF('Dépenses sur frais réels'!J476="","",'Dépenses sur frais réels'!J476)</f>
        <v/>
      </c>
      <c r="K476" s="101"/>
      <c r="L476" s="283" t="str">
        <f t="shared" si="37"/>
        <v/>
      </c>
      <c r="M476" s="283" t="str">
        <f t="shared" si="38"/>
        <v/>
      </c>
      <c r="N476" s="101"/>
      <c r="O476" s="182"/>
      <c r="P476" s="355"/>
      <c r="Q476" s="138" t="str">
        <f t="shared" si="35"/>
        <v/>
      </c>
      <c r="R476" s="184" t="str">
        <f t="shared" si="39"/>
        <v/>
      </c>
      <c r="S476" s="414" t="str">
        <f>IF(AND(OR(K476="KO",N476&lt;&gt;""),OR(K476="",L476="",M476="")),Listes!$A$68,IF(AND(N476="",K476&lt;&gt;""),Listes!$A$69,IF(AND(J476&lt;N476,P476=""),Listes!$A$70,IF(AND(M476&lt;L476,P476=""),Listes!$A$71,IF(AND(N476&lt;J476,O476=""),Listes!$A$72,IF(AND(T476="",OR(K476&lt;&gt;"",L476&lt;&gt;"",M476&lt;&gt;"")),Listes!$A$73,""))))))</f>
        <v/>
      </c>
      <c r="T476" s="277"/>
      <c r="U476" s="317">
        <f t="shared" si="36"/>
        <v>0</v>
      </c>
    </row>
    <row r="477" spans="1:21" ht="20.100000000000001" customHeight="1" x14ac:dyDescent="0.25">
      <c r="A477" s="121">
        <v>471</v>
      </c>
      <c r="B477" s="186" t="str">
        <f>IF('Dépenses sur frais réels'!B477="","",'Dépenses sur frais réels'!B477)</f>
        <v/>
      </c>
      <c r="C477" s="186" t="str">
        <f>IF('Dépenses sur frais réels'!C477="","",'Dépenses sur frais réels'!C477)</f>
        <v/>
      </c>
      <c r="D477" s="186" t="str">
        <f>IF('Dépenses sur frais réels'!D477="","",'Dépenses sur frais réels'!D477)</f>
        <v/>
      </c>
      <c r="E477" s="186" t="str">
        <f>IF('Dépenses sur frais réels'!E477="","",'Dépenses sur frais réels'!E477)</f>
        <v/>
      </c>
      <c r="F477" s="186" t="str">
        <f>IF('Dépenses sur frais réels'!F477="","",'Dépenses sur frais réels'!F477)</f>
        <v/>
      </c>
      <c r="G477" s="186" t="str">
        <f>IF('Dépenses sur frais réels'!G477="","",'Dépenses sur frais réels'!G477)</f>
        <v/>
      </c>
      <c r="H477" s="346" t="str">
        <f>IF('Dépenses sur frais réels'!H477="","",'Dépenses sur frais réels'!H477)</f>
        <v/>
      </c>
      <c r="I477" s="346" t="str">
        <f>IF('Dépenses sur frais réels'!I477="","",'Dépenses sur frais réels'!I477)</f>
        <v/>
      </c>
      <c r="J477" s="347" t="str">
        <f>IF('Dépenses sur frais réels'!J477="","",'Dépenses sur frais réels'!J477)</f>
        <v/>
      </c>
      <c r="K477" s="101"/>
      <c r="L477" s="283" t="str">
        <f t="shared" si="37"/>
        <v/>
      </c>
      <c r="M477" s="283" t="str">
        <f t="shared" si="38"/>
        <v/>
      </c>
      <c r="N477" s="101"/>
      <c r="O477" s="182"/>
      <c r="P477" s="355"/>
      <c r="Q477" s="138" t="str">
        <f t="shared" si="35"/>
        <v/>
      </c>
      <c r="R477" s="184" t="str">
        <f t="shared" si="39"/>
        <v/>
      </c>
      <c r="S477" s="414" t="str">
        <f>IF(AND(OR(K477="KO",N477&lt;&gt;""),OR(K477="",L477="",M477="")),Listes!$A$68,IF(AND(N477="",K477&lt;&gt;""),Listes!$A$69,IF(AND(J477&lt;N477,P477=""),Listes!$A$70,IF(AND(M477&lt;L477,P477=""),Listes!$A$71,IF(AND(N477&lt;J477,O477=""),Listes!$A$72,IF(AND(T477="",OR(K477&lt;&gt;"",L477&lt;&gt;"",M477&lt;&gt;"")),Listes!$A$73,""))))))</f>
        <v/>
      </c>
      <c r="T477" s="277"/>
      <c r="U477" s="317">
        <f t="shared" si="36"/>
        <v>0</v>
      </c>
    </row>
    <row r="478" spans="1:21" ht="20.100000000000001" customHeight="1" x14ac:dyDescent="0.25">
      <c r="A478" s="121">
        <v>472</v>
      </c>
      <c r="B478" s="186" t="str">
        <f>IF('Dépenses sur frais réels'!B478="","",'Dépenses sur frais réels'!B478)</f>
        <v/>
      </c>
      <c r="C478" s="186" t="str">
        <f>IF('Dépenses sur frais réels'!C478="","",'Dépenses sur frais réels'!C478)</f>
        <v/>
      </c>
      <c r="D478" s="186" t="str">
        <f>IF('Dépenses sur frais réels'!D478="","",'Dépenses sur frais réels'!D478)</f>
        <v/>
      </c>
      <c r="E478" s="186" t="str">
        <f>IF('Dépenses sur frais réels'!E478="","",'Dépenses sur frais réels'!E478)</f>
        <v/>
      </c>
      <c r="F478" s="186" t="str">
        <f>IF('Dépenses sur frais réels'!F478="","",'Dépenses sur frais réels'!F478)</f>
        <v/>
      </c>
      <c r="G478" s="186" t="str">
        <f>IF('Dépenses sur frais réels'!G478="","",'Dépenses sur frais réels'!G478)</f>
        <v/>
      </c>
      <c r="H478" s="346" t="str">
        <f>IF('Dépenses sur frais réels'!H478="","",'Dépenses sur frais réels'!H478)</f>
        <v/>
      </c>
      <c r="I478" s="346" t="str">
        <f>IF('Dépenses sur frais réels'!I478="","",'Dépenses sur frais réels'!I478)</f>
        <v/>
      </c>
      <c r="J478" s="347" t="str">
        <f>IF('Dépenses sur frais réels'!J478="","",'Dépenses sur frais réels'!J478)</f>
        <v/>
      </c>
      <c r="K478" s="101"/>
      <c r="L478" s="283" t="str">
        <f t="shared" si="37"/>
        <v/>
      </c>
      <c r="M478" s="283" t="str">
        <f t="shared" si="38"/>
        <v/>
      </c>
      <c r="N478" s="101"/>
      <c r="O478" s="182"/>
      <c r="P478" s="355"/>
      <c r="Q478" s="138" t="str">
        <f t="shared" si="35"/>
        <v/>
      </c>
      <c r="R478" s="184" t="str">
        <f t="shared" si="39"/>
        <v/>
      </c>
      <c r="S478" s="414" t="str">
        <f>IF(AND(OR(K478="KO",N478&lt;&gt;""),OR(K478="",L478="",M478="")),Listes!$A$68,IF(AND(N478="",K478&lt;&gt;""),Listes!$A$69,IF(AND(J478&lt;N478,P478=""),Listes!$A$70,IF(AND(M478&lt;L478,P478=""),Listes!$A$71,IF(AND(N478&lt;J478,O478=""),Listes!$A$72,IF(AND(T478="",OR(K478&lt;&gt;"",L478&lt;&gt;"",M478&lt;&gt;"")),Listes!$A$73,""))))))</f>
        <v/>
      </c>
      <c r="T478" s="277"/>
      <c r="U478" s="317">
        <f t="shared" si="36"/>
        <v>0</v>
      </c>
    </row>
    <row r="479" spans="1:21" ht="20.100000000000001" customHeight="1" x14ac:dyDescent="0.25">
      <c r="A479" s="121">
        <v>473</v>
      </c>
      <c r="B479" s="186" t="str">
        <f>IF('Dépenses sur frais réels'!B479="","",'Dépenses sur frais réels'!B479)</f>
        <v/>
      </c>
      <c r="C479" s="186" t="str">
        <f>IF('Dépenses sur frais réels'!C479="","",'Dépenses sur frais réels'!C479)</f>
        <v/>
      </c>
      <c r="D479" s="186" t="str">
        <f>IF('Dépenses sur frais réels'!D479="","",'Dépenses sur frais réels'!D479)</f>
        <v/>
      </c>
      <c r="E479" s="186" t="str">
        <f>IF('Dépenses sur frais réels'!E479="","",'Dépenses sur frais réels'!E479)</f>
        <v/>
      </c>
      <c r="F479" s="186" t="str">
        <f>IF('Dépenses sur frais réels'!F479="","",'Dépenses sur frais réels'!F479)</f>
        <v/>
      </c>
      <c r="G479" s="186" t="str">
        <f>IF('Dépenses sur frais réels'!G479="","",'Dépenses sur frais réels'!G479)</f>
        <v/>
      </c>
      <c r="H479" s="346" t="str">
        <f>IF('Dépenses sur frais réels'!H479="","",'Dépenses sur frais réels'!H479)</f>
        <v/>
      </c>
      <c r="I479" s="346" t="str">
        <f>IF('Dépenses sur frais réels'!I479="","",'Dépenses sur frais réels'!I479)</f>
        <v/>
      </c>
      <c r="J479" s="347" t="str">
        <f>IF('Dépenses sur frais réels'!J479="","",'Dépenses sur frais réels'!J479)</f>
        <v/>
      </c>
      <c r="K479" s="101"/>
      <c r="L479" s="283" t="str">
        <f t="shared" si="37"/>
        <v/>
      </c>
      <c r="M479" s="283" t="str">
        <f t="shared" si="38"/>
        <v/>
      </c>
      <c r="N479" s="101"/>
      <c r="O479" s="182"/>
      <c r="P479" s="355"/>
      <c r="Q479" s="138" t="str">
        <f t="shared" si="35"/>
        <v/>
      </c>
      <c r="R479" s="184" t="str">
        <f t="shared" si="39"/>
        <v/>
      </c>
      <c r="S479" s="414" t="str">
        <f>IF(AND(OR(K479="KO",N479&lt;&gt;""),OR(K479="",L479="",M479="")),Listes!$A$68,IF(AND(N479="",K479&lt;&gt;""),Listes!$A$69,IF(AND(J479&lt;N479,P479=""),Listes!$A$70,IF(AND(M479&lt;L479,P479=""),Listes!$A$71,IF(AND(N479&lt;J479,O479=""),Listes!$A$72,IF(AND(T479="",OR(K479&lt;&gt;"",L479&lt;&gt;"",M479&lt;&gt;"")),Listes!$A$73,""))))))</f>
        <v/>
      </c>
      <c r="T479" s="277"/>
      <c r="U479" s="317">
        <f t="shared" si="36"/>
        <v>0</v>
      </c>
    </row>
    <row r="480" spans="1:21" ht="20.100000000000001" customHeight="1" x14ac:dyDescent="0.25">
      <c r="A480" s="121">
        <v>474</v>
      </c>
      <c r="B480" s="186" t="str">
        <f>IF('Dépenses sur frais réels'!B480="","",'Dépenses sur frais réels'!B480)</f>
        <v/>
      </c>
      <c r="C480" s="186" t="str">
        <f>IF('Dépenses sur frais réels'!C480="","",'Dépenses sur frais réels'!C480)</f>
        <v/>
      </c>
      <c r="D480" s="186" t="str">
        <f>IF('Dépenses sur frais réels'!D480="","",'Dépenses sur frais réels'!D480)</f>
        <v/>
      </c>
      <c r="E480" s="186" t="str">
        <f>IF('Dépenses sur frais réels'!E480="","",'Dépenses sur frais réels'!E480)</f>
        <v/>
      </c>
      <c r="F480" s="186" t="str">
        <f>IF('Dépenses sur frais réels'!F480="","",'Dépenses sur frais réels'!F480)</f>
        <v/>
      </c>
      <c r="G480" s="186" t="str">
        <f>IF('Dépenses sur frais réels'!G480="","",'Dépenses sur frais réels'!G480)</f>
        <v/>
      </c>
      <c r="H480" s="346" t="str">
        <f>IF('Dépenses sur frais réels'!H480="","",'Dépenses sur frais réels'!H480)</f>
        <v/>
      </c>
      <c r="I480" s="346" t="str">
        <f>IF('Dépenses sur frais réels'!I480="","",'Dépenses sur frais réels'!I480)</f>
        <v/>
      </c>
      <c r="J480" s="347" t="str">
        <f>IF('Dépenses sur frais réels'!J480="","",'Dépenses sur frais réels'!J480)</f>
        <v/>
      </c>
      <c r="K480" s="101"/>
      <c r="L480" s="283" t="str">
        <f t="shared" si="37"/>
        <v/>
      </c>
      <c r="M480" s="283" t="str">
        <f t="shared" si="38"/>
        <v/>
      </c>
      <c r="N480" s="101"/>
      <c r="O480" s="182"/>
      <c r="P480" s="355"/>
      <c r="Q480" s="138" t="str">
        <f t="shared" si="35"/>
        <v/>
      </c>
      <c r="R480" s="184" t="str">
        <f t="shared" si="39"/>
        <v/>
      </c>
      <c r="S480" s="414" t="str">
        <f>IF(AND(OR(K480="KO",N480&lt;&gt;""),OR(K480="",L480="",M480="")),Listes!$A$68,IF(AND(N480="",K480&lt;&gt;""),Listes!$A$69,IF(AND(J480&lt;N480,P480=""),Listes!$A$70,IF(AND(M480&lt;L480,P480=""),Listes!$A$71,IF(AND(N480&lt;J480,O480=""),Listes!$A$72,IF(AND(T480="",OR(K480&lt;&gt;"",L480&lt;&gt;"",M480&lt;&gt;"")),Listes!$A$73,""))))))</f>
        <v/>
      </c>
      <c r="T480" s="277"/>
      <c r="U480" s="317">
        <f t="shared" si="36"/>
        <v>0</v>
      </c>
    </row>
    <row r="481" spans="1:21" ht="20.100000000000001" customHeight="1" x14ac:dyDescent="0.25">
      <c r="A481" s="121">
        <v>475</v>
      </c>
      <c r="B481" s="186" t="str">
        <f>IF('Dépenses sur frais réels'!B481="","",'Dépenses sur frais réels'!B481)</f>
        <v/>
      </c>
      <c r="C481" s="186" t="str">
        <f>IF('Dépenses sur frais réels'!C481="","",'Dépenses sur frais réels'!C481)</f>
        <v/>
      </c>
      <c r="D481" s="186" t="str">
        <f>IF('Dépenses sur frais réels'!D481="","",'Dépenses sur frais réels'!D481)</f>
        <v/>
      </c>
      <c r="E481" s="186" t="str">
        <f>IF('Dépenses sur frais réels'!E481="","",'Dépenses sur frais réels'!E481)</f>
        <v/>
      </c>
      <c r="F481" s="186" t="str">
        <f>IF('Dépenses sur frais réels'!F481="","",'Dépenses sur frais réels'!F481)</f>
        <v/>
      </c>
      <c r="G481" s="186" t="str">
        <f>IF('Dépenses sur frais réels'!G481="","",'Dépenses sur frais réels'!G481)</f>
        <v/>
      </c>
      <c r="H481" s="346" t="str">
        <f>IF('Dépenses sur frais réels'!H481="","",'Dépenses sur frais réels'!H481)</f>
        <v/>
      </c>
      <c r="I481" s="346" t="str">
        <f>IF('Dépenses sur frais réels'!I481="","",'Dépenses sur frais réels'!I481)</f>
        <v/>
      </c>
      <c r="J481" s="347" t="str">
        <f>IF('Dépenses sur frais réels'!J481="","",'Dépenses sur frais réels'!J481)</f>
        <v/>
      </c>
      <c r="K481" s="101"/>
      <c r="L481" s="283" t="str">
        <f t="shared" si="37"/>
        <v/>
      </c>
      <c r="M481" s="283" t="str">
        <f t="shared" si="38"/>
        <v/>
      </c>
      <c r="N481" s="101"/>
      <c r="O481" s="182"/>
      <c r="P481" s="355"/>
      <c r="Q481" s="138" t="str">
        <f t="shared" si="35"/>
        <v/>
      </c>
      <c r="R481" s="184" t="str">
        <f t="shared" si="39"/>
        <v/>
      </c>
      <c r="S481" s="414" t="str">
        <f>IF(AND(OR(K481="KO",N481&lt;&gt;""),OR(K481="",L481="",M481="")),Listes!$A$68,IF(AND(N481="",K481&lt;&gt;""),Listes!$A$69,IF(AND(J481&lt;N481,P481=""),Listes!$A$70,IF(AND(M481&lt;L481,P481=""),Listes!$A$71,IF(AND(N481&lt;J481,O481=""),Listes!$A$72,IF(AND(T481="",OR(K481&lt;&gt;"",L481&lt;&gt;"",M481&lt;&gt;"")),Listes!$A$73,""))))))</f>
        <v/>
      </c>
      <c r="T481" s="277"/>
      <c r="U481" s="317">
        <f t="shared" si="36"/>
        <v>0</v>
      </c>
    </row>
    <row r="482" spans="1:21" ht="20.100000000000001" customHeight="1" x14ac:dyDescent="0.25">
      <c r="A482" s="121">
        <v>476</v>
      </c>
      <c r="B482" s="186" t="str">
        <f>IF('Dépenses sur frais réels'!B482="","",'Dépenses sur frais réels'!B482)</f>
        <v/>
      </c>
      <c r="C482" s="186" t="str">
        <f>IF('Dépenses sur frais réels'!C482="","",'Dépenses sur frais réels'!C482)</f>
        <v/>
      </c>
      <c r="D482" s="186" t="str">
        <f>IF('Dépenses sur frais réels'!D482="","",'Dépenses sur frais réels'!D482)</f>
        <v/>
      </c>
      <c r="E482" s="186" t="str">
        <f>IF('Dépenses sur frais réels'!E482="","",'Dépenses sur frais réels'!E482)</f>
        <v/>
      </c>
      <c r="F482" s="186" t="str">
        <f>IF('Dépenses sur frais réels'!F482="","",'Dépenses sur frais réels'!F482)</f>
        <v/>
      </c>
      <c r="G482" s="186" t="str">
        <f>IF('Dépenses sur frais réels'!G482="","",'Dépenses sur frais réels'!G482)</f>
        <v/>
      </c>
      <c r="H482" s="346" t="str">
        <f>IF('Dépenses sur frais réels'!H482="","",'Dépenses sur frais réels'!H482)</f>
        <v/>
      </c>
      <c r="I482" s="346" t="str">
        <f>IF('Dépenses sur frais réels'!I482="","",'Dépenses sur frais réels'!I482)</f>
        <v/>
      </c>
      <c r="J482" s="347" t="str">
        <f>IF('Dépenses sur frais réels'!J482="","",'Dépenses sur frais réels'!J482)</f>
        <v/>
      </c>
      <c r="K482" s="101"/>
      <c r="L482" s="283" t="str">
        <f t="shared" si="37"/>
        <v/>
      </c>
      <c r="M482" s="283" t="str">
        <f t="shared" si="38"/>
        <v/>
      </c>
      <c r="N482" s="101"/>
      <c r="O482" s="182"/>
      <c r="P482" s="355"/>
      <c r="Q482" s="138" t="str">
        <f t="shared" si="35"/>
        <v/>
      </c>
      <c r="R482" s="184" t="str">
        <f t="shared" si="39"/>
        <v/>
      </c>
      <c r="S482" s="414" t="str">
        <f>IF(AND(OR(K482="KO",N482&lt;&gt;""),OR(K482="",L482="",M482="")),Listes!$A$68,IF(AND(N482="",K482&lt;&gt;""),Listes!$A$69,IF(AND(J482&lt;N482,P482=""),Listes!$A$70,IF(AND(M482&lt;L482,P482=""),Listes!$A$71,IF(AND(N482&lt;J482,O482=""),Listes!$A$72,IF(AND(T482="",OR(K482&lt;&gt;"",L482&lt;&gt;"",M482&lt;&gt;"")),Listes!$A$73,""))))))</f>
        <v/>
      </c>
      <c r="T482" s="277"/>
      <c r="U482" s="317">
        <f t="shared" si="36"/>
        <v>0</v>
      </c>
    </row>
    <row r="483" spans="1:21" ht="20.100000000000001" customHeight="1" x14ac:dyDescent="0.25">
      <c r="A483" s="121">
        <v>477</v>
      </c>
      <c r="B483" s="186" t="str">
        <f>IF('Dépenses sur frais réels'!B483="","",'Dépenses sur frais réels'!B483)</f>
        <v/>
      </c>
      <c r="C483" s="186" t="str">
        <f>IF('Dépenses sur frais réels'!C483="","",'Dépenses sur frais réels'!C483)</f>
        <v/>
      </c>
      <c r="D483" s="186" t="str">
        <f>IF('Dépenses sur frais réels'!D483="","",'Dépenses sur frais réels'!D483)</f>
        <v/>
      </c>
      <c r="E483" s="186" t="str">
        <f>IF('Dépenses sur frais réels'!E483="","",'Dépenses sur frais réels'!E483)</f>
        <v/>
      </c>
      <c r="F483" s="186" t="str">
        <f>IF('Dépenses sur frais réels'!F483="","",'Dépenses sur frais réels'!F483)</f>
        <v/>
      </c>
      <c r="G483" s="186" t="str">
        <f>IF('Dépenses sur frais réels'!G483="","",'Dépenses sur frais réels'!G483)</f>
        <v/>
      </c>
      <c r="H483" s="346" t="str">
        <f>IF('Dépenses sur frais réels'!H483="","",'Dépenses sur frais réels'!H483)</f>
        <v/>
      </c>
      <c r="I483" s="346" t="str">
        <f>IF('Dépenses sur frais réels'!I483="","",'Dépenses sur frais réels'!I483)</f>
        <v/>
      </c>
      <c r="J483" s="347" t="str">
        <f>IF('Dépenses sur frais réels'!J483="","",'Dépenses sur frais réels'!J483)</f>
        <v/>
      </c>
      <c r="K483" s="101"/>
      <c r="L483" s="283" t="str">
        <f t="shared" si="37"/>
        <v/>
      </c>
      <c r="M483" s="283" t="str">
        <f t="shared" si="38"/>
        <v/>
      </c>
      <c r="N483" s="101"/>
      <c r="O483" s="182"/>
      <c r="P483" s="355"/>
      <c r="Q483" s="138" t="str">
        <f t="shared" si="35"/>
        <v/>
      </c>
      <c r="R483" s="184" t="str">
        <f t="shared" si="39"/>
        <v/>
      </c>
      <c r="S483" s="414" t="str">
        <f>IF(AND(OR(K483="KO",N483&lt;&gt;""),OR(K483="",L483="",M483="")),Listes!$A$68,IF(AND(N483="",K483&lt;&gt;""),Listes!$A$69,IF(AND(J483&lt;N483,P483=""),Listes!$A$70,IF(AND(M483&lt;L483,P483=""),Listes!$A$71,IF(AND(N483&lt;J483,O483=""),Listes!$A$72,IF(AND(T483="",OR(K483&lt;&gt;"",L483&lt;&gt;"",M483&lt;&gt;"")),Listes!$A$73,""))))))</f>
        <v/>
      </c>
      <c r="T483" s="277"/>
      <c r="U483" s="317">
        <f t="shared" si="36"/>
        <v>0</v>
      </c>
    </row>
    <row r="484" spans="1:21" ht="20.100000000000001" customHeight="1" x14ac:dyDescent="0.25">
      <c r="A484" s="121">
        <v>478</v>
      </c>
      <c r="B484" s="186" t="str">
        <f>IF('Dépenses sur frais réels'!B484="","",'Dépenses sur frais réels'!B484)</f>
        <v/>
      </c>
      <c r="C484" s="186" t="str">
        <f>IF('Dépenses sur frais réels'!C484="","",'Dépenses sur frais réels'!C484)</f>
        <v/>
      </c>
      <c r="D484" s="186" t="str">
        <f>IF('Dépenses sur frais réels'!D484="","",'Dépenses sur frais réels'!D484)</f>
        <v/>
      </c>
      <c r="E484" s="186" t="str">
        <f>IF('Dépenses sur frais réels'!E484="","",'Dépenses sur frais réels'!E484)</f>
        <v/>
      </c>
      <c r="F484" s="186" t="str">
        <f>IF('Dépenses sur frais réels'!F484="","",'Dépenses sur frais réels'!F484)</f>
        <v/>
      </c>
      <c r="G484" s="186" t="str">
        <f>IF('Dépenses sur frais réels'!G484="","",'Dépenses sur frais réels'!G484)</f>
        <v/>
      </c>
      <c r="H484" s="346" t="str">
        <f>IF('Dépenses sur frais réels'!H484="","",'Dépenses sur frais réels'!H484)</f>
        <v/>
      </c>
      <c r="I484" s="346" t="str">
        <f>IF('Dépenses sur frais réels'!I484="","",'Dépenses sur frais réels'!I484)</f>
        <v/>
      </c>
      <c r="J484" s="347" t="str">
        <f>IF('Dépenses sur frais réels'!J484="","",'Dépenses sur frais réels'!J484)</f>
        <v/>
      </c>
      <c r="K484" s="101"/>
      <c r="L484" s="283" t="str">
        <f t="shared" si="37"/>
        <v/>
      </c>
      <c r="M484" s="283" t="str">
        <f t="shared" si="38"/>
        <v/>
      </c>
      <c r="N484" s="101"/>
      <c r="O484" s="182"/>
      <c r="P484" s="355"/>
      <c r="Q484" s="138" t="str">
        <f t="shared" si="35"/>
        <v/>
      </c>
      <c r="R484" s="184" t="str">
        <f t="shared" si="39"/>
        <v/>
      </c>
      <c r="S484" s="414" t="str">
        <f>IF(AND(OR(K484="KO",N484&lt;&gt;""),OR(K484="",L484="",M484="")),Listes!$A$68,IF(AND(N484="",K484&lt;&gt;""),Listes!$A$69,IF(AND(J484&lt;N484,P484=""),Listes!$A$70,IF(AND(M484&lt;L484,P484=""),Listes!$A$71,IF(AND(N484&lt;J484,O484=""),Listes!$A$72,IF(AND(T484="",OR(K484&lt;&gt;"",L484&lt;&gt;"",M484&lt;&gt;"")),Listes!$A$73,""))))))</f>
        <v/>
      </c>
      <c r="T484" s="277"/>
      <c r="U484" s="317">
        <f t="shared" si="36"/>
        <v>0</v>
      </c>
    </row>
    <row r="485" spans="1:21" ht="20.100000000000001" customHeight="1" x14ac:dyDescent="0.25">
      <c r="A485" s="121">
        <v>479</v>
      </c>
      <c r="B485" s="186" t="str">
        <f>IF('Dépenses sur frais réels'!B485="","",'Dépenses sur frais réels'!B485)</f>
        <v/>
      </c>
      <c r="C485" s="186" t="str">
        <f>IF('Dépenses sur frais réels'!C485="","",'Dépenses sur frais réels'!C485)</f>
        <v/>
      </c>
      <c r="D485" s="186" t="str">
        <f>IF('Dépenses sur frais réels'!D485="","",'Dépenses sur frais réels'!D485)</f>
        <v/>
      </c>
      <c r="E485" s="186" t="str">
        <f>IF('Dépenses sur frais réels'!E485="","",'Dépenses sur frais réels'!E485)</f>
        <v/>
      </c>
      <c r="F485" s="186" t="str">
        <f>IF('Dépenses sur frais réels'!F485="","",'Dépenses sur frais réels'!F485)</f>
        <v/>
      </c>
      <c r="G485" s="186" t="str">
        <f>IF('Dépenses sur frais réels'!G485="","",'Dépenses sur frais réels'!G485)</f>
        <v/>
      </c>
      <c r="H485" s="346" t="str">
        <f>IF('Dépenses sur frais réels'!H485="","",'Dépenses sur frais réels'!H485)</f>
        <v/>
      </c>
      <c r="I485" s="346" t="str">
        <f>IF('Dépenses sur frais réels'!I485="","",'Dépenses sur frais réels'!I485)</f>
        <v/>
      </c>
      <c r="J485" s="347" t="str">
        <f>IF('Dépenses sur frais réels'!J485="","",'Dépenses sur frais réels'!J485)</f>
        <v/>
      </c>
      <c r="K485" s="101"/>
      <c r="L485" s="283" t="str">
        <f t="shared" si="37"/>
        <v/>
      </c>
      <c r="M485" s="283" t="str">
        <f t="shared" si="38"/>
        <v/>
      </c>
      <c r="N485" s="101"/>
      <c r="O485" s="182"/>
      <c r="P485" s="355"/>
      <c r="Q485" s="138" t="str">
        <f t="shared" si="35"/>
        <v/>
      </c>
      <c r="R485" s="184" t="str">
        <f t="shared" si="39"/>
        <v/>
      </c>
      <c r="S485" s="414" t="str">
        <f>IF(AND(OR(K485="KO",N485&lt;&gt;""),OR(K485="",L485="",M485="")),Listes!$A$68,IF(AND(N485="",K485&lt;&gt;""),Listes!$A$69,IF(AND(J485&lt;N485,P485=""),Listes!$A$70,IF(AND(M485&lt;L485,P485=""),Listes!$A$71,IF(AND(N485&lt;J485,O485=""),Listes!$A$72,IF(AND(T485="",OR(K485&lt;&gt;"",L485&lt;&gt;"",M485&lt;&gt;"")),Listes!$A$73,""))))))</f>
        <v/>
      </c>
      <c r="T485" s="277"/>
      <c r="U485" s="317">
        <f t="shared" si="36"/>
        <v>0</v>
      </c>
    </row>
    <row r="486" spans="1:21" ht="20.100000000000001" customHeight="1" x14ac:dyDescent="0.25">
      <c r="A486" s="121">
        <v>480</v>
      </c>
      <c r="B486" s="186" t="str">
        <f>IF('Dépenses sur frais réels'!B486="","",'Dépenses sur frais réels'!B486)</f>
        <v/>
      </c>
      <c r="C486" s="186" t="str">
        <f>IF('Dépenses sur frais réels'!C486="","",'Dépenses sur frais réels'!C486)</f>
        <v/>
      </c>
      <c r="D486" s="186" t="str">
        <f>IF('Dépenses sur frais réels'!D486="","",'Dépenses sur frais réels'!D486)</f>
        <v/>
      </c>
      <c r="E486" s="186" t="str">
        <f>IF('Dépenses sur frais réels'!E486="","",'Dépenses sur frais réels'!E486)</f>
        <v/>
      </c>
      <c r="F486" s="186" t="str">
        <f>IF('Dépenses sur frais réels'!F486="","",'Dépenses sur frais réels'!F486)</f>
        <v/>
      </c>
      <c r="G486" s="186" t="str">
        <f>IF('Dépenses sur frais réels'!G486="","",'Dépenses sur frais réels'!G486)</f>
        <v/>
      </c>
      <c r="H486" s="346" t="str">
        <f>IF('Dépenses sur frais réels'!H486="","",'Dépenses sur frais réels'!H486)</f>
        <v/>
      </c>
      <c r="I486" s="346" t="str">
        <f>IF('Dépenses sur frais réels'!I486="","",'Dépenses sur frais réels'!I486)</f>
        <v/>
      </c>
      <c r="J486" s="347" t="str">
        <f>IF('Dépenses sur frais réels'!J486="","",'Dépenses sur frais réels'!J486)</f>
        <v/>
      </c>
      <c r="K486" s="101"/>
      <c r="L486" s="283" t="str">
        <f t="shared" si="37"/>
        <v/>
      </c>
      <c r="M486" s="283" t="str">
        <f t="shared" si="38"/>
        <v/>
      </c>
      <c r="N486" s="101"/>
      <c r="O486" s="182"/>
      <c r="P486" s="355"/>
      <c r="Q486" s="138" t="str">
        <f t="shared" si="35"/>
        <v/>
      </c>
      <c r="R486" s="184" t="str">
        <f t="shared" si="39"/>
        <v/>
      </c>
      <c r="S486" s="414" t="str">
        <f>IF(AND(OR(K486="KO",N486&lt;&gt;""),OR(K486="",L486="",M486="")),Listes!$A$68,IF(AND(N486="",K486&lt;&gt;""),Listes!$A$69,IF(AND(J486&lt;N486,P486=""),Listes!$A$70,IF(AND(M486&lt;L486,P486=""),Listes!$A$71,IF(AND(N486&lt;J486,O486=""),Listes!$A$72,IF(AND(T486="",OR(K486&lt;&gt;"",L486&lt;&gt;"",M486&lt;&gt;"")),Listes!$A$73,""))))))</f>
        <v/>
      </c>
      <c r="T486" s="277"/>
      <c r="U486" s="317">
        <f t="shared" si="36"/>
        <v>0</v>
      </c>
    </row>
    <row r="487" spans="1:21" ht="20.100000000000001" customHeight="1" x14ac:dyDescent="0.25">
      <c r="A487" s="121">
        <v>481</v>
      </c>
      <c r="B487" s="186" t="str">
        <f>IF('Dépenses sur frais réels'!B487="","",'Dépenses sur frais réels'!B487)</f>
        <v/>
      </c>
      <c r="C487" s="186" t="str">
        <f>IF('Dépenses sur frais réels'!C487="","",'Dépenses sur frais réels'!C487)</f>
        <v/>
      </c>
      <c r="D487" s="186" t="str">
        <f>IF('Dépenses sur frais réels'!D487="","",'Dépenses sur frais réels'!D487)</f>
        <v/>
      </c>
      <c r="E487" s="186" t="str">
        <f>IF('Dépenses sur frais réels'!E487="","",'Dépenses sur frais réels'!E487)</f>
        <v/>
      </c>
      <c r="F487" s="186" t="str">
        <f>IF('Dépenses sur frais réels'!F487="","",'Dépenses sur frais réels'!F487)</f>
        <v/>
      </c>
      <c r="G487" s="186" t="str">
        <f>IF('Dépenses sur frais réels'!G487="","",'Dépenses sur frais réels'!G487)</f>
        <v/>
      </c>
      <c r="H487" s="346" t="str">
        <f>IF('Dépenses sur frais réels'!H487="","",'Dépenses sur frais réels'!H487)</f>
        <v/>
      </c>
      <c r="I487" s="346" t="str">
        <f>IF('Dépenses sur frais réels'!I487="","",'Dépenses sur frais réels'!I487)</f>
        <v/>
      </c>
      <c r="J487" s="347" t="str">
        <f>IF('Dépenses sur frais réels'!J487="","",'Dépenses sur frais réels'!J487)</f>
        <v/>
      </c>
      <c r="K487" s="101"/>
      <c r="L487" s="283" t="str">
        <f t="shared" si="37"/>
        <v/>
      </c>
      <c r="M487" s="283" t="str">
        <f t="shared" si="38"/>
        <v/>
      </c>
      <c r="N487" s="101"/>
      <c r="O487" s="182"/>
      <c r="P487" s="355"/>
      <c r="Q487" s="138" t="str">
        <f t="shared" si="35"/>
        <v/>
      </c>
      <c r="R487" s="184" t="str">
        <f t="shared" si="39"/>
        <v/>
      </c>
      <c r="S487" s="414" t="str">
        <f>IF(AND(OR(K487="KO",N487&lt;&gt;""),OR(K487="",L487="",M487="")),Listes!$A$68,IF(AND(N487="",K487&lt;&gt;""),Listes!$A$69,IF(AND(J487&lt;N487,P487=""),Listes!$A$70,IF(AND(M487&lt;L487,P487=""),Listes!$A$71,IF(AND(N487&lt;J487,O487=""),Listes!$A$72,IF(AND(T487="",OR(K487&lt;&gt;"",L487&lt;&gt;"",M487&lt;&gt;"")),Listes!$A$73,""))))))</f>
        <v/>
      </c>
      <c r="T487" s="277"/>
      <c r="U487" s="317">
        <f t="shared" si="36"/>
        <v>0</v>
      </c>
    </row>
    <row r="488" spans="1:21" ht="20.100000000000001" customHeight="1" x14ac:dyDescent="0.25">
      <c r="A488" s="121">
        <v>482</v>
      </c>
      <c r="B488" s="186" t="str">
        <f>IF('Dépenses sur frais réels'!B488="","",'Dépenses sur frais réels'!B488)</f>
        <v/>
      </c>
      <c r="C488" s="186" t="str">
        <f>IF('Dépenses sur frais réels'!C488="","",'Dépenses sur frais réels'!C488)</f>
        <v/>
      </c>
      <c r="D488" s="186" t="str">
        <f>IF('Dépenses sur frais réels'!D488="","",'Dépenses sur frais réels'!D488)</f>
        <v/>
      </c>
      <c r="E488" s="186" t="str">
        <f>IF('Dépenses sur frais réels'!E488="","",'Dépenses sur frais réels'!E488)</f>
        <v/>
      </c>
      <c r="F488" s="186" t="str">
        <f>IF('Dépenses sur frais réels'!F488="","",'Dépenses sur frais réels'!F488)</f>
        <v/>
      </c>
      <c r="G488" s="186" t="str">
        <f>IF('Dépenses sur frais réels'!G488="","",'Dépenses sur frais réels'!G488)</f>
        <v/>
      </c>
      <c r="H488" s="346" t="str">
        <f>IF('Dépenses sur frais réels'!H488="","",'Dépenses sur frais réels'!H488)</f>
        <v/>
      </c>
      <c r="I488" s="346" t="str">
        <f>IF('Dépenses sur frais réels'!I488="","",'Dépenses sur frais réels'!I488)</f>
        <v/>
      </c>
      <c r="J488" s="347" t="str">
        <f>IF('Dépenses sur frais réels'!J488="","",'Dépenses sur frais réels'!J488)</f>
        <v/>
      </c>
      <c r="K488" s="101"/>
      <c r="L488" s="283" t="str">
        <f t="shared" si="37"/>
        <v/>
      </c>
      <c r="M488" s="283" t="str">
        <f t="shared" si="38"/>
        <v/>
      </c>
      <c r="N488" s="101"/>
      <c r="O488" s="182"/>
      <c r="P488" s="355"/>
      <c r="Q488" s="138" t="str">
        <f t="shared" si="35"/>
        <v/>
      </c>
      <c r="R488" s="184" t="str">
        <f t="shared" si="39"/>
        <v/>
      </c>
      <c r="S488" s="414" t="str">
        <f>IF(AND(OR(K488="KO",N488&lt;&gt;""),OR(K488="",L488="",M488="")),Listes!$A$68,IF(AND(N488="",K488&lt;&gt;""),Listes!$A$69,IF(AND(J488&lt;N488,P488=""),Listes!$A$70,IF(AND(M488&lt;L488,P488=""),Listes!$A$71,IF(AND(N488&lt;J488,O488=""),Listes!$A$72,IF(AND(T488="",OR(K488&lt;&gt;"",L488&lt;&gt;"",M488&lt;&gt;"")),Listes!$A$73,""))))))</f>
        <v/>
      </c>
      <c r="T488" s="277"/>
      <c r="U488" s="317">
        <f t="shared" si="36"/>
        <v>0</v>
      </c>
    </row>
    <row r="489" spans="1:21" ht="20.100000000000001" customHeight="1" x14ac:dyDescent="0.25">
      <c r="A489" s="121">
        <v>483</v>
      </c>
      <c r="B489" s="186" t="str">
        <f>IF('Dépenses sur frais réels'!B489="","",'Dépenses sur frais réels'!B489)</f>
        <v/>
      </c>
      <c r="C489" s="186" t="str">
        <f>IF('Dépenses sur frais réels'!C489="","",'Dépenses sur frais réels'!C489)</f>
        <v/>
      </c>
      <c r="D489" s="186" t="str">
        <f>IF('Dépenses sur frais réels'!D489="","",'Dépenses sur frais réels'!D489)</f>
        <v/>
      </c>
      <c r="E489" s="186" t="str">
        <f>IF('Dépenses sur frais réels'!E489="","",'Dépenses sur frais réels'!E489)</f>
        <v/>
      </c>
      <c r="F489" s="186" t="str">
        <f>IF('Dépenses sur frais réels'!F489="","",'Dépenses sur frais réels'!F489)</f>
        <v/>
      </c>
      <c r="G489" s="186" t="str">
        <f>IF('Dépenses sur frais réels'!G489="","",'Dépenses sur frais réels'!G489)</f>
        <v/>
      </c>
      <c r="H489" s="346" t="str">
        <f>IF('Dépenses sur frais réels'!H489="","",'Dépenses sur frais réels'!H489)</f>
        <v/>
      </c>
      <c r="I489" s="346" t="str">
        <f>IF('Dépenses sur frais réels'!I489="","",'Dépenses sur frais réels'!I489)</f>
        <v/>
      </c>
      <c r="J489" s="347" t="str">
        <f>IF('Dépenses sur frais réels'!J489="","",'Dépenses sur frais réels'!J489)</f>
        <v/>
      </c>
      <c r="K489" s="101"/>
      <c r="L489" s="283" t="str">
        <f t="shared" si="37"/>
        <v/>
      </c>
      <c r="M489" s="283" t="str">
        <f t="shared" si="38"/>
        <v/>
      </c>
      <c r="N489" s="101"/>
      <c r="O489" s="182"/>
      <c r="P489" s="355"/>
      <c r="Q489" s="138" t="str">
        <f t="shared" si="35"/>
        <v/>
      </c>
      <c r="R489" s="184" t="str">
        <f t="shared" si="39"/>
        <v/>
      </c>
      <c r="S489" s="414" t="str">
        <f>IF(AND(OR(K489="KO",N489&lt;&gt;""),OR(K489="",L489="",M489="")),Listes!$A$68,IF(AND(N489="",K489&lt;&gt;""),Listes!$A$69,IF(AND(J489&lt;N489,P489=""),Listes!$A$70,IF(AND(M489&lt;L489,P489=""),Listes!$A$71,IF(AND(N489&lt;J489,O489=""),Listes!$A$72,IF(AND(T489="",OR(K489&lt;&gt;"",L489&lt;&gt;"",M489&lt;&gt;"")),Listes!$A$73,""))))))</f>
        <v/>
      </c>
      <c r="T489" s="277"/>
      <c r="U489" s="317">
        <f t="shared" si="36"/>
        <v>0</v>
      </c>
    </row>
    <row r="490" spans="1:21" ht="20.100000000000001" customHeight="1" x14ac:dyDescent="0.25">
      <c r="A490" s="121">
        <v>484</v>
      </c>
      <c r="B490" s="186" t="str">
        <f>IF('Dépenses sur frais réels'!B490="","",'Dépenses sur frais réels'!B490)</f>
        <v/>
      </c>
      <c r="C490" s="186" t="str">
        <f>IF('Dépenses sur frais réels'!C490="","",'Dépenses sur frais réels'!C490)</f>
        <v/>
      </c>
      <c r="D490" s="186" t="str">
        <f>IF('Dépenses sur frais réels'!D490="","",'Dépenses sur frais réels'!D490)</f>
        <v/>
      </c>
      <c r="E490" s="186" t="str">
        <f>IF('Dépenses sur frais réels'!E490="","",'Dépenses sur frais réels'!E490)</f>
        <v/>
      </c>
      <c r="F490" s="186" t="str">
        <f>IF('Dépenses sur frais réels'!F490="","",'Dépenses sur frais réels'!F490)</f>
        <v/>
      </c>
      <c r="G490" s="186" t="str">
        <f>IF('Dépenses sur frais réels'!G490="","",'Dépenses sur frais réels'!G490)</f>
        <v/>
      </c>
      <c r="H490" s="346" t="str">
        <f>IF('Dépenses sur frais réels'!H490="","",'Dépenses sur frais réels'!H490)</f>
        <v/>
      </c>
      <c r="I490" s="346" t="str">
        <f>IF('Dépenses sur frais réels'!I490="","",'Dépenses sur frais réels'!I490)</f>
        <v/>
      </c>
      <c r="J490" s="347" t="str">
        <f>IF('Dépenses sur frais réels'!J490="","",'Dépenses sur frais réels'!J490)</f>
        <v/>
      </c>
      <c r="K490" s="101"/>
      <c r="L490" s="283" t="str">
        <f t="shared" si="37"/>
        <v/>
      </c>
      <c r="M490" s="283" t="str">
        <f t="shared" si="38"/>
        <v/>
      </c>
      <c r="N490" s="101"/>
      <c r="O490" s="182"/>
      <c r="P490" s="355"/>
      <c r="Q490" s="138" t="str">
        <f t="shared" si="35"/>
        <v/>
      </c>
      <c r="R490" s="184" t="str">
        <f t="shared" si="39"/>
        <v/>
      </c>
      <c r="S490" s="414" t="str">
        <f>IF(AND(OR(K490="KO",N490&lt;&gt;""),OR(K490="",L490="",M490="")),Listes!$A$68,IF(AND(N490="",K490&lt;&gt;""),Listes!$A$69,IF(AND(J490&lt;N490,P490=""),Listes!$A$70,IF(AND(M490&lt;L490,P490=""),Listes!$A$71,IF(AND(N490&lt;J490,O490=""),Listes!$A$72,IF(AND(T490="",OR(K490&lt;&gt;"",L490&lt;&gt;"",M490&lt;&gt;"")),Listes!$A$73,""))))))</f>
        <v/>
      </c>
      <c r="T490" s="277"/>
      <c r="U490" s="317">
        <f t="shared" si="36"/>
        <v>0</v>
      </c>
    </row>
    <row r="491" spans="1:21" ht="20.100000000000001" customHeight="1" x14ac:dyDescent="0.25">
      <c r="A491" s="121">
        <v>485</v>
      </c>
      <c r="B491" s="186" t="str">
        <f>IF('Dépenses sur frais réels'!B491="","",'Dépenses sur frais réels'!B491)</f>
        <v/>
      </c>
      <c r="C491" s="186" t="str">
        <f>IF('Dépenses sur frais réels'!C491="","",'Dépenses sur frais réels'!C491)</f>
        <v/>
      </c>
      <c r="D491" s="186" t="str">
        <f>IF('Dépenses sur frais réels'!D491="","",'Dépenses sur frais réels'!D491)</f>
        <v/>
      </c>
      <c r="E491" s="186" t="str">
        <f>IF('Dépenses sur frais réels'!E491="","",'Dépenses sur frais réels'!E491)</f>
        <v/>
      </c>
      <c r="F491" s="186" t="str">
        <f>IF('Dépenses sur frais réels'!F491="","",'Dépenses sur frais réels'!F491)</f>
        <v/>
      </c>
      <c r="G491" s="186" t="str">
        <f>IF('Dépenses sur frais réels'!G491="","",'Dépenses sur frais réels'!G491)</f>
        <v/>
      </c>
      <c r="H491" s="346" t="str">
        <f>IF('Dépenses sur frais réels'!H491="","",'Dépenses sur frais réels'!H491)</f>
        <v/>
      </c>
      <c r="I491" s="346" t="str">
        <f>IF('Dépenses sur frais réels'!I491="","",'Dépenses sur frais réels'!I491)</f>
        <v/>
      </c>
      <c r="J491" s="347" t="str">
        <f>IF('Dépenses sur frais réels'!J491="","",'Dépenses sur frais réels'!J491)</f>
        <v/>
      </c>
      <c r="K491" s="101"/>
      <c r="L491" s="283" t="str">
        <f t="shared" si="37"/>
        <v/>
      </c>
      <c r="M491" s="283" t="str">
        <f t="shared" si="38"/>
        <v/>
      </c>
      <c r="N491" s="101"/>
      <c r="O491" s="182"/>
      <c r="P491" s="355"/>
      <c r="Q491" s="138" t="str">
        <f t="shared" si="35"/>
        <v/>
      </c>
      <c r="R491" s="184" t="str">
        <f t="shared" si="39"/>
        <v/>
      </c>
      <c r="S491" s="414" t="str">
        <f>IF(AND(OR(K491="KO",N491&lt;&gt;""),OR(K491="",L491="",M491="")),Listes!$A$68,IF(AND(N491="",K491&lt;&gt;""),Listes!$A$69,IF(AND(J491&lt;N491,P491=""),Listes!$A$70,IF(AND(M491&lt;L491,P491=""),Listes!$A$71,IF(AND(N491&lt;J491,O491=""),Listes!$A$72,IF(AND(T491="",OR(K491&lt;&gt;"",L491&lt;&gt;"",M491&lt;&gt;"")),Listes!$A$73,""))))))</f>
        <v/>
      </c>
      <c r="T491" s="277"/>
      <c r="U491" s="317">
        <f t="shared" si="36"/>
        <v>0</v>
      </c>
    </row>
    <row r="492" spans="1:21" ht="20.100000000000001" customHeight="1" x14ac:dyDescent="0.25">
      <c r="A492" s="121">
        <v>486</v>
      </c>
      <c r="B492" s="186" t="str">
        <f>IF('Dépenses sur frais réels'!B492="","",'Dépenses sur frais réels'!B492)</f>
        <v/>
      </c>
      <c r="C492" s="186" t="str">
        <f>IF('Dépenses sur frais réels'!C492="","",'Dépenses sur frais réels'!C492)</f>
        <v/>
      </c>
      <c r="D492" s="186" t="str">
        <f>IF('Dépenses sur frais réels'!D492="","",'Dépenses sur frais réels'!D492)</f>
        <v/>
      </c>
      <c r="E492" s="186" t="str">
        <f>IF('Dépenses sur frais réels'!E492="","",'Dépenses sur frais réels'!E492)</f>
        <v/>
      </c>
      <c r="F492" s="186" t="str">
        <f>IF('Dépenses sur frais réels'!F492="","",'Dépenses sur frais réels'!F492)</f>
        <v/>
      </c>
      <c r="G492" s="186" t="str">
        <f>IF('Dépenses sur frais réels'!G492="","",'Dépenses sur frais réels'!G492)</f>
        <v/>
      </c>
      <c r="H492" s="346" t="str">
        <f>IF('Dépenses sur frais réels'!H492="","",'Dépenses sur frais réels'!H492)</f>
        <v/>
      </c>
      <c r="I492" s="346" t="str">
        <f>IF('Dépenses sur frais réels'!I492="","",'Dépenses sur frais réels'!I492)</f>
        <v/>
      </c>
      <c r="J492" s="347" t="str">
        <f>IF('Dépenses sur frais réels'!J492="","",'Dépenses sur frais réels'!J492)</f>
        <v/>
      </c>
      <c r="K492" s="101"/>
      <c r="L492" s="283" t="str">
        <f t="shared" si="37"/>
        <v/>
      </c>
      <c r="M492" s="283" t="str">
        <f t="shared" si="38"/>
        <v/>
      </c>
      <c r="N492" s="101"/>
      <c r="O492" s="182"/>
      <c r="P492" s="355"/>
      <c r="Q492" s="138" t="str">
        <f t="shared" si="35"/>
        <v/>
      </c>
      <c r="R492" s="184" t="str">
        <f t="shared" si="39"/>
        <v/>
      </c>
      <c r="S492" s="414" t="str">
        <f>IF(AND(OR(K492="KO",N492&lt;&gt;""),OR(K492="",L492="",M492="")),Listes!$A$68,IF(AND(N492="",K492&lt;&gt;""),Listes!$A$69,IF(AND(J492&lt;N492,P492=""),Listes!$A$70,IF(AND(M492&lt;L492,P492=""),Listes!$A$71,IF(AND(N492&lt;J492,O492=""),Listes!$A$72,IF(AND(T492="",OR(K492&lt;&gt;"",L492&lt;&gt;"",M492&lt;&gt;"")),Listes!$A$73,""))))))</f>
        <v/>
      </c>
      <c r="T492" s="277"/>
      <c r="U492" s="317">
        <f t="shared" si="36"/>
        <v>0</v>
      </c>
    </row>
    <row r="493" spans="1:21" ht="20.100000000000001" customHeight="1" x14ac:dyDescent="0.25">
      <c r="A493" s="121">
        <v>487</v>
      </c>
      <c r="B493" s="186" t="str">
        <f>IF('Dépenses sur frais réels'!B493="","",'Dépenses sur frais réels'!B493)</f>
        <v/>
      </c>
      <c r="C493" s="186" t="str">
        <f>IF('Dépenses sur frais réels'!C493="","",'Dépenses sur frais réels'!C493)</f>
        <v/>
      </c>
      <c r="D493" s="186" t="str">
        <f>IF('Dépenses sur frais réels'!D493="","",'Dépenses sur frais réels'!D493)</f>
        <v/>
      </c>
      <c r="E493" s="186" t="str">
        <f>IF('Dépenses sur frais réels'!E493="","",'Dépenses sur frais réels'!E493)</f>
        <v/>
      </c>
      <c r="F493" s="186" t="str">
        <f>IF('Dépenses sur frais réels'!F493="","",'Dépenses sur frais réels'!F493)</f>
        <v/>
      </c>
      <c r="G493" s="186" t="str">
        <f>IF('Dépenses sur frais réels'!G493="","",'Dépenses sur frais réels'!G493)</f>
        <v/>
      </c>
      <c r="H493" s="346" t="str">
        <f>IF('Dépenses sur frais réels'!H493="","",'Dépenses sur frais réels'!H493)</f>
        <v/>
      </c>
      <c r="I493" s="346" t="str">
        <f>IF('Dépenses sur frais réels'!I493="","",'Dépenses sur frais réels'!I493)</f>
        <v/>
      </c>
      <c r="J493" s="347" t="str">
        <f>IF('Dépenses sur frais réels'!J493="","",'Dépenses sur frais réels'!J493)</f>
        <v/>
      </c>
      <c r="K493" s="101"/>
      <c r="L493" s="283" t="str">
        <f t="shared" si="37"/>
        <v/>
      </c>
      <c r="M493" s="283" t="str">
        <f t="shared" si="38"/>
        <v/>
      </c>
      <c r="N493" s="101"/>
      <c r="O493" s="182"/>
      <c r="P493" s="355"/>
      <c r="Q493" s="138" t="str">
        <f t="shared" si="35"/>
        <v/>
      </c>
      <c r="R493" s="184" t="str">
        <f t="shared" si="39"/>
        <v/>
      </c>
      <c r="S493" s="414" t="str">
        <f>IF(AND(OR(K493="KO",N493&lt;&gt;""),OR(K493="",L493="",M493="")),Listes!$A$68,IF(AND(N493="",K493&lt;&gt;""),Listes!$A$69,IF(AND(J493&lt;N493,P493=""),Listes!$A$70,IF(AND(M493&lt;L493,P493=""),Listes!$A$71,IF(AND(N493&lt;J493,O493=""),Listes!$A$72,IF(AND(T493="",OR(K493&lt;&gt;"",L493&lt;&gt;"",M493&lt;&gt;"")),Listes!$A$73,""))))))</f>
        <v/>
      </c>
      <c r="T493" s="277"/>
      <c r="U493" s="317">
        <f t="shared" si="36"/>
        <v>0</v>
      </c>
    </row>
    <row r="494" spans="1:21" ht="20.100000000000001" customHeight="1" x14ac:dyDescent="0.25">
      <c r="A494" s="121">
        <v>488</v>
      </c>
      <c r="B494" s="186" t="str">
        <f>IF('Dépenses sur frais réels'!B494="","",'Dépenses sur frais réels'!B494)</f>
        <v/>
      </c>
      <c r="C494" s="186" t="str">
        <f>IF('Dépenses sur frais réels'!C494="","",'Dépenses sur frais réels'!C494)</f>
        <v/>
      </c>
      <c r="D494" s="186" t="str">
        <f>IF('Dépenses sur frais réels'!D494="","",'Dépenses sur frais réels'!D494)</f>
        <v/>
      </c>
      <c r="E494" s="186" t="str">
        <f>IF('Dépenses sur frais réels'!E494="","",'Dépenses sur frais réels'!E494)</f>
        <v/>
      </c>
      <c r="F494" s="186" t="str">
        <f>IF('Dépenses sur frais réels'!F494="","",'Dépenses sur frais réels'!F494)</f>
        <v/>
      </c>
      <c r="G494" s="186" t="str">
        <f>IF('Dépenses sur frais réels'!G494="","",'Dépenses sur frais réels'!G494)</f>
        <v/>
      </c>
      <c r="H494" s="346" t="str">
        <f>IF('Dépenses sur frais réels'!H494="","",'Dépenses sur frais réels'!H494)</f>
        <v/>
      </c>
      <c r="I494" s="346" t="str">
        <f>IF('Dépenses sur frais réels'!I494="","",'Dépenses sur frais réels'!I494)</f>
        <v/>
      </c>
      <c r="J494" s="347" t="str">
        <f>IF('Dépenses sur frais réels'!J494="","",'Dépenses sur frais réels'!J494)</f>
        <v/>
      </c>
      <c r="K494" s="101"/>
      <c r="L494" s="283" t="str">
        <f t="shared" si="37"/>
        <v/>
      </c>
      <c r="M494" s="283" t="str">
        <f t="shared" si="38"/>
        <v/>
      </c>
      <c r="N494" s="101"/>
      <c r="O494" s="182"/>
      <c r="P494" s="355"/>
      <c r="Q494" s="138" t="str">
        <f t="shared" si="35"/>
        <v/>
      </c>
      <c r="R494" s="184" t="str">
        <f t="shared" si="39"/>
        <v/>
      </c>
      <c r="S494" s="414" t="str">
        <f>IF(AND(OR(K494="KO",N494&lt;&gt;""),OR(K494="",L494="",M494="")),Listes!$A$68,IF(AND(N494="",K494&lt;&gt;""),Listes!$A$69,IF(AND(J494&lt;N494,P494=""),Listes!$A$70,IF(AND(M494&lt;L494,P494=""),Listes!$A$71,IF(AND(N494&lt;J494,O494=""),Listes!$A$72,IF(AND(T494="",OR(K494&lt;&gt;"",L494&lt;&gt;"",M494&lt;&gt;"")),Listes!$A$73,""))))))</f>
        <v/>
      </c>
      <c r="T494" s="277"/>
      <c r="U494" s="317">
        <f t="shared" si="36"/>
        <v>0</v>
      </c>
    </row>
    <row r="495" spans="1:21" ht="20.100000000000001" customHeight="1" x14ac:dyDescent="0.25">
      <c r="A495" s="121">
        <v>489</v>
      </c>
      <c r="B495" s="186" t="str">
        <f>IF('Dépenses sur frais réels'!B495="","",'Dépenses sur frais réels'!B495)</f>
        <v/>
      </c>
      <c r="C495" s="186" t="str">
        <f>IF('Dépenses sur frais réels'!C495="","",'Dépenses sur frais réels'!C495)</f>
        <v/>
      </c>
      <c r="D495" s="186" t="str">
        <f>IF('Dépenses sur frais réels'!D495="","",'Dépenses sur frais réels'!D495)</f>
        <v/>
      </c>
      <c r="E495" s="186" t="str">
        <f>IF('Dépenses sur frais réels'!E495="","",'Dépenses sur frais réels'!E495)</f>
        <v/>
      </c>
      <c r="F495" s="186" t="str">
        <f>IF('Dépenses sur frais réels'!F495="","",'Dépenses sur frais réels'!F495)</f>
        <v/>
      </c>
      <c r="G495" s="186" t="str">
        <f>IF('Dépenses sur frais réels'!G495="","",'Dépenses sur frais réels'!G495)</f>
        <v/>
      </c>
      <c r="H495" s="346" t="str">
        <f>IF('Dépenses sur frais réels'!H495="","",'Dépenses sur frais réels'!H495)</f>
        <v/>
      </c>
      <c r="I495" s="346" t="str">
        <f>IF('Dépenses sur frais réels'!I495="","",'Dépenses sur frais réels'!I495)</f>
        <v/>
      </c>
      <c r="J495" s="347" t="str">
        <f>IF('Dépenses sur frais réels'!J495="","",'Dépenses sur frais réels'!J495)</f>
        <v/>
      </c>
      <c r="K495" s="101"/>
      <c r="L495" s="283" t="str">
        <f t="shared" si="37"/>
        <v/>
      </c>
      <c r="M495" s="283" t="str">
        <f t="shared" si="38"/>
        <v/>
      </c>
      <c r="N495" s="101"/>
      <c r="O495" s="182"/>
      <c r="P495" s="355"/>
      <c r="Q495" s="138" t="str">
        <f t="shared" si="35"/>
        <v/>
      </c>
      <c r="R495" s="184" t="str">
        <f t="shared" si="39"/>
        <v/>
      </c>
      <c r="S495" s="414" t="str">
        <f>IF(AND(OR(K495="KO",N495&lt;&gt;""),OR(K495="",L495="",M495="")),Listes!$A$68,IF(AND(N495="",K495&lt;&gt;""),Listes!$A$69,IF(AND(J495&lt;N495,P495=""),Listes!$A$70,IF(AND(M495&lt;L495,P495=""),Listes!$A$71,IF(AND(N495&lt;J495,O495=""),Listes!$A$72,IF(AND(T495="",OR(K495&lt;&gt;"",L495&lt;&gt;"",M495&lt;&gt;"")),Listes!$A$73,""))))))</f>
        <v/>
      </c>
      <c r="T495" s="277"/>
      <c r="U495" s="317">
        <f t="shared" si="36"/>
        <v>0</v>
      </c>
    </row>
    <row r="496" spans="1:21" ht="20.100000000000001" customHeight="1" x14ac:dyDescent="0.25">
      <c r="A496" s="121">
        <v>490</v>
      </c>
      <c r="B496" s="186" t="str">
        <f>IF('Dépenses sur frais réels'!B496="","",'Dépenses sur frais réels'!B496)</f>
        <v/>
      </c>
      <c r="C496" s="186" t="str">
        <f>IF('Dépenses sur frais réels'!C496="","",'Dépenses sur frais réels'!C496)</f>
        <v/>
      </c>
      <c r="D496" s="186" t="str">
        <f>IF('Dépenses sur frais réels'!D496="","",'Dépenses sur frais réels'!D496)</f>
        <v/>
      </c>
      <c r="E496" s="186" t="str">
        <f>IF('Dépenses sur frais réels'!E496="","",'Dépenses sur frais réels'!E496)</f>
        <v/>
      </c>
      <c r="F496" s="186" t="str">
        <f>IF('Dépenses sur frais réels'!F496="","",'Dépenses sur frais réels'!F496)</f>
        <v/>
      </c>
      <c r="G496" s="186" t="str">
        <f>IF('Dépenses sur frais réels'!G496="","",'Dépenses sur frais réels'!G496)</f>
        <v/>
      </c>
      <c r="H496" s="346" t="str">
        <f>IF('Dépenses sur frais réels'!H496="","",'Dépenses sur frais réels'!H496)</f>
        <v/>
      </c>
      <c r="I496" s="346" t="str">
        <f>IF('Dépenses sur frais réels'!I496="","",'Dépenses sur frais réels'!I496)</f>
        <v/>
      </c>
      <c r="J496" s="347" t="str">
        <f>IF('Dépenses sur frais réels'!J496="","",'Dépenses sur frais réels'!J496)</f>
        <v/>
      </c>
      <c r="K496" s="101"/>
      <c r="L496" s="283" t="str">
        <f t="shared" si="37"/>
        <v/>
      </c>
      <c r="M496" s="283" t="str">
        <f t="shared" si="38"/>
        <v/>
      </c>
      <c r="N496" s="101"/>
      <c r="O496" s="182"/>
      <c r="P496" s="355"/>
      <c r="Q496" s="138" t="str">
        <f t="shared" si="35"/>
        <v/>
      </c>
      <c r="R496" s="184" t="str">
        <f t="shared" si="39"/>
        <v/>
      </c>
      <c r="S496" s="414" t="str">
        <f>IF(AND(OR(K496="KO",N496&lt;&gt;""),OR(K496="",L496="",M496="")),Listes!$A$68,IF(AND(N496="",K496&lt;&gt;""),Listes!$A$69,IF(AND(J496&lt;N496,P496=""),Listes!$A$70,IF(AND(M496&lt;L496,P496=""),Listes!$A$71,IF(AND(N496&lt;J496,O496=""),Listes!$A$72,IF(AND(T496="",OR(K496&lt;&gt;"",L496&lt;&gt;"",M496&lt;&gt;"")),Listes!$A$73,""))))))</f>
        <v/>
      </c>
      <c r="T496" s="277"/>
      <c r="U496" s="317">
        <f t="shared" si="36"/>
        <v>0</v>
      </c>
    </row>
    <row r="497" spans="1:27" ht="20.100000000000001" customHeight="1" x14ac:dyDescent="0.3">
      <c r="A497" s="121">
        <v>491</v>
      </c>
      <c r="B497" s="186" t="str">
        <f>IF('Dépenses sur frais réels'!B497="","",'Dépenses sur frais réels'!B497)</f>
        <v/>
      </c>
      <c r="C497" s="186" t="str">
        <f>IF('Dépenses sur frais réels'!C497="","",'Dépenses sur frais réels'!C497)</f>
        <v/>
      </c>
      <c r="D497" s="186" t="str">
        <f>IF('Dépenses sur frais réels'!D497="","",'Dépenses sur frais réels'!D497)</f>
        <v/>
      </c>
      <c r="E497" s="186" t="str">
        <f>IF('Dépenses sur frais réels'!E497="","",'Dépenses sur frais réels'!E497)</f>
        <v/>
      </c>
      <c r="F497" s="186" t="str">
        <f>IF('Dépenses sur frais réels'!F497="","",'Dépenses sur frais réels'!F497)</f>
        <v/>
      </c>
      <c r="G497" s="186" t="str">
        <f>IF('Dépenses sur frais réels'!G497="","",'Dépenses sur frais réels'!G497)</f>
        <v/>
      </c>
      <c r="H497" s="346" t="str">
        <f>IF('Dépenses sur frais réels'!H497="","",'Dépenses sur frais réels'!H497)</f>
        <v/>
      </c>
      <c r="I497" s="346" t="str">
        <f>IF('Dépenses sur frais réels'!I497="","",'Dépenses sur frais réels'!I497)</f>
        <v/>
      </c>
      <c r="J497" s="347" t="str">
        <f>IF('Dépenses sur frais réels'!J497="","",'Dépenses sur frais réels'!J497)</f>
        <v/>
      </c>
      <c r="K497" s="101"/>
      <c r="L497" s="283" t="str">
        <f t="shared" si="37"/>
        <v/>
      </c>
      <c r="M497" s="283" t="str">
        <f t="shared" si="38"/>
        <v/>
      </c>
      <c r="N497" s="101"/>
      <c r="O497" s="182"/>
      <c r="P497" s="355"/>
      <c r="Q497" s="138" t="str">
        <f t="shared" si="35"/>
        <v/>
      </c>
      <c r="R497" s="184" t="str">
        <f t="shared" si="39"/>
        <v/>
      </c>
      <c r="S497" s="414" t="str">
        <f>IF(AND(OR(K497="KO",N497&lt;&gt;""),OR(K497="",L497="",M497="")),Listes!$A$68,IF(AND(N497="",K497&lt;&gt;""),Listes!$A$69,IF(AND(J497&lt;N497,P497=""),Listes!$A$70,IF(AND(M497&lt;L497,P497=""),Listes!$A$71,IF(AND(N497&lt;J497,O497=""),Listes!$A$72,IF(AND(T497="",OR(K497&lt;&gt;"",L497&lt;&gt;"",M497&lt;&gt;"")),Listes!$A$73,""))))))</f>
        <v/>
      </c>
      <c r="T497" s="277"/>
      <c r="U497" s="317">
        <f t="shared" si="36"/>
        <v>0</v>
      </c>
      <c r="V497" s="45"/>
      <c r="W497" s="45"/>
      <c r="X497" s="45"/>
      <c r="Y497" s="45"/>
    </row>
    <row r="498" spans="1:27" ht="20.100000000000001" customHeight="1" x14ac:dyDescent="0.25">
      <c r="A498" s="121">
        <v>492</v>
      </c>
      <c r="B498" s="186" t="str">
        <f>IF('Dépenses sur frais réels'!B498="","",'Dépenses sur frais réels'!B498)</f>
        <v/>
      </c>
      <c r="C498" s="186" t="str">
        <f>IF('Dépenses sur frais réels'!C498="","",'Dépenses sur frais réels'!C498)</f>
        <v/>
      </c>
      <c r="D498" s="186" t="str">
        <f>IF('Dépenses sur frais réels'!D498="","",'Dépenses sur frais réels'!D498)</f>
        <v/>
      </c>
      <c r="E498" s="186" t="str">
        <f>IF('Dépenses sur frais réels'!E498="","",'Dépenses sur frais réels'!E498)</f>
        <v/>
      </c>
      <c r="F498" s="186" t="str">
        <f>IF('Dépenses sur frais réels'!F498="","",'Dépenses sur frais réels'!F498)</f>
        <v/>
      </c>
      <c r="G498" s="186" t="str">
        <f>IF('Dépenses sur frais réels'!G498="","",'Dépenses sur frais réels'!G498)</f>
        <v/>
      </c>
      <c r="H498" s="346" t="str">
        <f>IF('Dépenses sur frais réels'!H498="","",'Dépenses sur frais réels'!H498)</f>
        <v/>
      </c>
      <c r="I498" s="346" t="str">
        <f>IF('Dépenses sur frais réels'!I498="","",'Dépenses sur frais réels'!I498)</f>
        <v/>
      </c>
      <c r="J498" s="347" t="str">
        <f>IF('Dépenses sur frais réels'!J498="","",'Dépenses sur frais réels'!J498)</f>
        <v/>
      </c>
      <c r="K498" s="101"/>
      <c r="L498" s="283" t="str">
        <f t="shared" si="37"/>
        <v/>
      </c>
      <c r="M498" s="283" t="str">
        <f t="shared" si="38"/>
        <v/>
      </c>
      <c r="N498" s="101"/>
      <c r="O498" s="182"/>
      <c r="P498" s="355"/>
      <c r="Q498" s="138" t="str">
        <f t="shared" si="35"/>
        <v/>
      </c>
      <c r="R498" s="184" t="str">
        <f t="shared" si="39"/>
        <v/>
      </c>
      <c r="S498" s="414" t="str">
        <f>IF(AND(OR(K498="KO",N498&lt;&gt;""),OR(K498="",L498="",M498="")),Listes!$A$68,IF(AND(N498="",K498&lt;&gt;""),Listes!$A$69,IF(AND(J498&lt;N498,P498=""),Listes!$A$70,IF(AND(M498&lt;L498,P498=""),Listes!$A$71,IF(AND(N498&lt;J498,O498=""),Listes!$A$72,IF(AND(T498="",OR(K498&lt;&gt;"",L498&lt;&gt;"",M498&lt;&gt;"")),Listes!$A$73,""))))))</f>
        <v/>
      </c>
      <c r="T498" s="277"/>
      <c r="U498" s="317">
        <f t="shared" si="36"/>
        <v>0</v>
      </c>
    </row>
    <row r="499" spans="1:27" ht="20.100000000000001" customHeight="1" x14ac:dyDescent="0.25">
      <c r="A499" s="121">
        <v>493</v>
      </c>
      <c r="B499" s="186" t="str">
        <f>IF('Dépenses sur frais réels'!B499="","",'Dépenses sur frais réels'!B499)</f>
        <v/>
      </c>
      <c r="C499" s="186" t="str">
        <f>IF('Dépenses sur frais réels'!C499="","",'Dépenses sur frais réels'!C499)</f>
        <v/>
      </c>
      <c r="D499" s="186" t="str">
        <f>IF('Dépenses sur frais réels'!D499="","",'Dépenses sur frais réels'!D499)</f>
        <v/>
      </c>
      <c r="E499" s="186" t="str">
        <f>IF('Dépenses sur frais réels'!E499="","",'Dépenses sur frais réels'!E499)</f>
        <v/>
      </c>
      <c r="F499" s="186" t="str">
        <f>IF('Dépenses sur frais réels'!F499="","",'Dépenses sur frais réels'!F499)</f>
        <v/>
      </c>
      <c r="G499" s="186" t="str">
        <f>IF('Dépenses sur frais réels'!G499="","",'Dépenses sur frais réels'!G499)</f>
        <v/>
      </c>
      <c r="H499" s="346" t="str">
        <f>IF('Dépenses sur frais réels'!H499="","",'Dépenses sur frais réels'!H499)</f>
        <v/>
      </c>
      <c r="I499" s="346" t="str">
        <f>IF('Dépenses sur frais réels'!I499="","",'Dépenses sur frais réels'!I499)</f>
        <v/>
      </c>
      <c r="J499" s="347" t="str">
        <f>IF('Dépenses sur frais réels'!J499="","",'Dépenses sur frais réels'!J499)</f>
        <v/>
      </c>
      <c r="K499" s="101"/>
      <c r="L499" s="283" t="str">
        <f t="shared" si="37"/>
        <v/>
      </c>
      <c r="M499" s="283" t="str">
        <f t="shared" si="38"/>
        <v/>
      </c>
      <c r="N499" s="101"/>
      <c r="O499" s="182"/>
      <c r="P499" s="355"/>
      <c r="Q499" s="138" t="str">
        <f t="shared" si="35"/>
        <v/>
      </c>
      <c r="R499" s="184" t="str">
        <f t="shared" si="39"/>
        <v/>
      </c>
      <c r="S499" s="414" t="str">
        <f>IF(AND(OR(K499="KO",N499&lt;&gt;""),OR(K499="",L499="",M499="")),Listes!$A$68,IF(AND(N499="",K499&lt;&gt;""),Listes!$A$69,IF(AND(J499&lt;N499,P499=""),Listes!$A$70,IF(AND(M499&lt;L499,P499=""),Listes!$A$71,IF(AND(N499&lt;J499,O499=""),Listes!$A$72,IF(AND(T499="",OR(K499&lt;&gt;"",L499&lt;&gt;"",M499&lt;&gt;"")),Listes!$A$73,""))))))</f>
        <v/>
      </c>
      <c r="T499" s="277"/>
      <c r="U499" s="317">
        <f t="shared" si="36"/>
        <v>0</v>
      </c>
    </row>
    <row r="500" spans="1:27" ht="20.100000000000001" customHeight="1" x14ac:dyDescent="0.3">
      <c r="A500" s="121">
        <v>494</v>
      </c>
      <c r="B500" s="186" t="str">
        <f>IF('Dépenses sur frais réels'!B500="","",'Dépenses sur frais réels'!B500)</f>
        <v/>
      </c>
      <c r="C500" s="186" t="str">
        <f>IF('Dépenses sur frais réels'!C500="","",'Dépenses sur frais réels'!C500)</f>
        <v/>
      </c>
      <c r="D500" s="186" t="str">
        <f>IF('Dépenses sur frais réels'!D500="","",'Dépenses sur frais réels'!D500)</f>
        <v/>
      </c>
      <c r="E500" s="186" t="str">
        <f>IF('Dépenses sur frais réels'!E500="","",'Dépenses sur frais réels'!E500)</f>
        <v/>
      </c>
      <c r="F500" s="186" t="str">
        <f>IF('Dépenses sur frais réels'!F500="","",'Dépenses sur frais réels'!F500)</f>
        <v/>
      </c>
      <c r="G500" s="186" t="str">
        <f>IF('Dépenses sur frais réels'!G500="","",'Dépenses sur frais réels'!G500)</f>
        <v/>
      </c>
      <c r="H500" s="346" t="str">
        <f>IF('Dépenses sur frais réels'!H500="","",'Dépenses sur frais réels'!H500)</f>
        <v/>
      </c>
      <c r="I500" s="346" t="str">
        <f>IF('Dépenses sur frais réels'!I500="","",'Dépenses sur frais réels'!I500)</f>
        <v/>
      </c>
      <c r="J500" s="347" t="str">
        <f>IF('Dépenses sur frais réels'!J500="","",'Dépenses sur frais réels'!J500)</f>
        <v/>
      </c>
      <c r="K500" s="101"/>
      <c r="L500" s="283" t="str">
        <f t="shared" si="37"/>
        <v/>
      </c>
      <c r="M500" s="283" t="str">
        <f t="shared" si="38"/>
        <v/>
      </c>
      <c r="N500" s="101"/>
      <c r="O500" s="182"/>
      <c r="P500" s="355"/>
      <c r="Q500" s="138" t="str">
        <f t="shared" si="35"/>
        <v/>
      </c>
      <c r="R500" s="184" t="str">
        <f t="shared" si="39"/>
        <v/>
      </c>
      <c r="S500" s="414" t="str">
        <f>IF(AND(OR(K500="KO",N500&lt;&gt;""),OR(K500="",L500="",M500="")),Listes!$A$68,IF(AND(N500="",K500&lt;&gt;""),Listes!$A$69,IF(AND(J500&lt;N500,P500=""),Listes!$A$70,IF(AND(M500&lt;L500,P500=""),Listes!$A$71,IF(AND(N500&lt;J500,O500=""),Listes!$A$72,IF(AND(T500="",OR(K500&lt;&gt;"",L500&lt;&gt;"",M500&lt;&gt;"")),Listes!$A$73,""))))))</f>
        <v/>
      </c>
      <c r="T500" s="277"/>
      <c r="U500" s="317">
        <f t="shared" si="36"/>
        <v>0</v>
      </c>
      <c r="Z500" s="45"/>
      <c r="AA500" s="45"/>
    </row>
    <row r="501" spans="1:27" ht="20.100000000000001" customHeight="1" x14ac:dyDescent="0.25">
      <c r="A501" s="121">
        <v>495</v>
      </c>
      <c r="B501" s="186" t="str">
        <f>IF('Dépenses sur frais réels'!B501="","",'Dépenses sur frais réels'!B501)</f>
        <v/>
      </c>
      <c r="C501" s="186" t="str">
        <f>IF('Dépenses sur frais réels'!C501="","",'Dépenses sur frais réels'!C501)</f>
        <v/>
      </c>
      <c r="D501" s="186" t="str">
        <f>IF('Dépenses sur frais réels'!D501="","",'Dépenses sur frais réels'!D501)</f>
        <v/>
      </c>
      <c r="E501" s="186" t="str">
        <f>IF('Dépenses sur frais réels'!E501="","",'Dépenses sur frais réels'!E501)</f>
        <v/>
      </c>
      <c r="F501" s="186" t="str">
        <f>IF('Dépenses sur frais réels'!F501="","",'Dépenses sur frais réels'!F501)</f>
        <v/>
      </c>
      <c r="G501" s="186" t="str">
        <f>IF('Dépenses sur frais réels'!G501="","",'Dépenses sur frais réels'!G501)</f>
        <v/>
      </c>
      <c r="H501" s="346" t="str">
        <f>IF('Dépenses sur frais réels'!H501="","",'Dépenses sur frais réels'!H501)</f>
        <v/>
      </c>
      <c r="I501" s="346" t="str">
        <f>IF('Dépenses sur frais réels'!I501="","",'Dépenses sur frais réels'!I501)</f>
        <v/>
      </c>
      <c r="J501" s="347" t="str">
        <f>IF('Dépenses sur frais réels'!J501="","",'Dépenses sur frais réels'!J501)</f>
        <v/>
      </c>
      <c r="K501" s="101"/>
      <c r="L501" s="283" t="str">
        <f t="shared" si="37"/>
        <v/>
      </c>
      <c r="M501" s="283" t="str">
        <f t="shared" si="38"/>
        <v/>
      </c>
      <c r="N501" s="101"/>
      <c r="O501" s="182"/>
      <c r="P501" s="355"/>
      <c r="Q501" s="138" t="str">
        <f t="shared" si="35"/>
        <v/>
      </c>
      <c r="R501" s="184" t="str">
        <f t="shared" si="39"/>
        <v/>
      </c>
      <c r="S501" s="414" t="str">
        <f>IF(AND(OR(K501="KO",N501&lt;&gt;""),OR(K501="",L501="",M501="")),Listes!$A$68,IF(AND(N501="",K501&lt;&gt;""),Listes!$A$69,IF(AND(J501&lt;N501,P501=""),Listes!$A$70,IF(AND(M501&lt;L501,P501=""),Listes!$A$71,IF(AND(N501&lt;J501,O501=""),Listes!$A$72,IF(AND(T501="",OR(K501&lt;&gt;"",L501&lt;&gt;"",M501&lt;&gt;"")),Listes!$A$73,""))))))</f>
        <v/>
      </c>
      <c r="T501" s="277"/>
      <c r="U501" s="317">
        <f t="shared" si="36"/>
        <v>0</v>
      </c>
    </row>
    <row r="502" spans="1:27" ht="20.100000000000001" customHeight="1" x14ac:dyDescent="0.25">
      <c r="A502" s="121">
        <v>496</v>
      </c>
      <c r="B502" s="186" t="str">
        <f>IF('Dépenses sur frais réels'!B502="","",'Dépenses sur frais réels'!B502)</f>
        <v/>
      </c>
      <c r="C502" s="186" t="str">
        <f>IF('Dépenses sur frais réels'!C502="","",'Dépenses sur frais réels'!C502)</f>
        <v/>
      </c>
      <c r="D502" s="186" t="str">
        <f>IF('Dépenses sur frais réels'!D502="","",'Dépenses sur frais réels'!D502)</f>
        <v/>
      </c>
      <c r="E502" s="186" t="str">
        <f>IF('Dépenses sur frais réels'!E502="","",'Dépenses sur frais réels'!E502)</f>
        <v/>
      </c>
      <c r="F502" s="186" t="str">
        <f>IF('Dépenses sur frais réels'!F502="","",'Dépenses sur frais réels'!F502)</f>
        <v/>
      </c>
      <c r="G502" s="186" t="str">
        <f>IF('Dépenses sur frais réels'!G502="","",'Dépenses sur frais réels'!G502)</f>
        <v/>
      </c>
      <c r="H502" s="346" t="str">
        <f>IF('Dépenses sur frais réels'!H502="","",'Dépenses sur frais réels'!H502)</f>
        <v/>
      </c>
      <c r="I502" s="346" t="str">
        <f>IF('Dépenses sur frais réels'!I502="","",'Dépenses sur frais réels'!I502)</f>
        <v/>
      </c>
      <c r="J502" s="347" t="str">
        <f>IF('Dépenses sur frais réels'!J502="","",'Dépenses sur frais réels'!J502)</f>
        <v/>
      </c>
      <c r="K502" s="101"/>
      <c r="L502" s="283" t="str">
        <f t="shared" si="37"/>
        <v/>
      </c>
      <c r="M502" s="283" t="str">
        <f t="shared" si="38"/>
        <v/>
      </c>
      <c r="N502" s="101"/>
      <c r="O502" s="182"/>
      <c r="P502" s="355"/>
      <c r="Q502" s="138" t="str">
        <f t="shared" si="35"/>
        <v/>
      </c>
      <c r="R502" s="184" t="str">
        <f t="shared" si="39"/>
        <v/>
      </c>
      <c r="S502" s="414" t="str">
        <f>IF(AND(OR(K502="KO",N502&lt;&gt;""),OR(K502="",L502="",M502="")),Listes!$A$68,IF(AND(N502="",K502&lt;&gt;""),Listes!$A$69,IF(AND(J502&lt;N502,P502=""),Listes!$A$70,IF(AND(M502&lt;L502,P502=""),Listes!$A$71,IF(AND(N502&lt;J502,O502=""),Listes!$A$72,IF(AND(T502="",OR(K502&lt;&gt;"",L502&lt;&gt;"",M502&lt;&gt;"")),Listes!$A$73,""))))))</f>
        <v/>
      </c>
      <c r="T502" s="277"/>
      <c r="U502" s="317">
        <f t="shared" si="36"/>
        <v>0</v>
      </c>
    </row>
    <row r="503" spans="1:27" ht="20.100000000000001" customHeight="1" x14ac:dyDescent="0.25">
      <c r="A503" s="121">
        <v>497</v>
      </c>
      <c r="B503" s="186" t="str">
        <f>IF('Dépenses sur frais réels'!B503="","",'Dépenses sur frais réels'!B503)</f>
        <v/>
      </c>
      <c r="C503" s="186" t="str">
        <f>IF('Dépenses sur frais réels'!C503="","",'Dépenses sur frais réels'!C503)</f>
        <v/>
      </c>
      <c r="D503" s="186" t="str">
        <f>IF('Dépenses sur frais réels'!D503="","",'Dépenses sur frais réels'!D503)</f>
        <v/>
      </c>
      <c r="E503" s="186" t="str">
        <f>IF('Dépenses sur frais réels'!E503="","",'Dépenses sur frais réels'!E503)</f>
        <v/>
      </c>
      <c r="F503" s="186" t="str">
        <f>IF('Dépenses sur frais réels'!F503="","",'Dépenses sur frais réels'!F503)</f>
        <v/>
      </c>
      <c r="G503" s="186" t="str">
        <f>IF('Dépenses sur frais réels'!G503="","",'Dépenses sur frais réels'!G503)</f>
        <v/>
      </c>
      <c r="H503" s="346" t="str">
        <f>IF('Dépenses sur frais réels'!H503="","",'Dépenses sur frais réels'!H503)</f>
        <v/>
      </c>
      <c r="I503" s="346" t="str">
        <f>IF('Dépenses sur frais réels'!I503="","",'Dépenses sur frais réels'!I503)</f>
        <v/>
      </c>
      <c r="J503" s="347" t="str">
        <f>IF('Dépenses sur frais réels'!J503="","",'Dépenses sur frais réels'!J503)</f>
        <v/>
      </c>
      <c r="K503" s="101"/>
      <c r="L503" s="283" t="str">
        <f t="shared" si="37"/>
        <v/>
      </c>
      <c r="M503" s="283" t="str">
        <f t="shared" si="38"/>
        <v/>
      </c>
      <c r="N503" s="101"/>
      <c r="O503" s="182"/>
      <c r="P503" s="355"/>
      <c r="Q503" s="138" t="str">
        <f t="shared" si="35"/>
        <v/>
      </c>
      <c r="R503" s="184" t="str">
        <f t="shared" si="39"/>
        <v/>
      </c>
      <c r="S503" s="414" t="str">
        <f>IF(AND(OR(K503="KO",N503&lt;&gt;""),OR(K503="",L503="",M503="")),Listes!$A$68,IF(AND(N503="",K503&lt;&gt;""),Listes!$A$69,IF(AND(J503&lt;N503,P503=""),Listes!$A$70,IF(AND(M503&lt;L503,P503=""),Listes!$A$71,IF(AND(N503&lt;J503,O503=""),Listes!$A$72,IF(AND(T503="",OR(K503&lt;&gt;"",L503&lt;&gt;"",M503&lt;&gt;"")),Listes!$A$73,""))))))</f>
        <v/>
      </c>
      <c r="T503" s="277"/>
      <c r="U503" s="317">
        <f t="shared" si="36"/>
        <v>0</v>
      </c>
    </row>
    <row r="504" spans="1:27" ht="20.100000000000001" customHeight="1" x14ac:dyDescent="0.25">
      <c r="A504" s="121">
        <v>498</v>
      </c>
      <c r="B504" s="186" t="str">
        <f>IF('Dépenses sur frais réels'!B504="","",'Dépenses sur frais réels'!B504)</f>
        <v/>
      </c>
      <c r="C504" s="186" t="str">
        <f>IF('Dépenses sur frais réels'!C504="","",'Dépenses sur frais réels'!C504)</f>
        <v/>
      </c>
      <c r="D504" s="186" t="str">
        <f>IF('Dépenses sur frais réels'!D504="","",'Dépenses sur frais réels'!D504)</f>
        <v/>
      </c>
      <c r="E504" s="186" t="str">
        <f>IF('Dépenses sur frais réels'!E504="","",'Dépenses sur frais réels'!E504)</f>
        <v/>
      </c>
      <c r="F504" s="186" t="str">
        <f>IF('Dépenses sur frais réels'!F504="","",'Dépenses sur frais réels'!F504)</f>
        <v/>
      </c>
      <c r="G504" s="186" t="str">
        <f>IF('Dépenses sur frais réels'!G504="","",'Dépenses sur frais réels'!G504)</f>
        <v/>
      </c>
      <c r="H504" s="346" t="str">
        <f>IF('Dépenses sur frais réels'!H504="","",'Dépenses sur frais réels'!H504)</f>
        <v/>
      </c>
      <c r="I504" s="346" t="str">
        <f>IF('Dépenses sur frais réels'!I504="","",'Dépenses sur frais réels'!I504)</f>
        <v/>
      </c>
      <c r="J504" s="347" t="str">
        <f>IF('Dépenses sur frais réels'!J504="","",'Dépenses sur frais réels'!J504)</f>
        <v/>
      </c>
      <c r="K504" s="101"/>
      <c r="L504" s="283" t="str">
        <f t="shared" si="37"/>
        <v/>
      </c>
      <c r="M504" s="283" t="str">
        <f t="shared" si="38"/>
        <v/>
      </c>
      <c r="N504" s="101"/>
      <c r="O504" s="182"/>
      <c r="P504" s="355"/>
      <c r="Q504" s="138" t="str">
        <f t="shared" si="35"/>
        <v/>
      </c>
      <c r="R504" s="184" t="str">
        <f t="shared" si="39"/>
        <v/>
      </c>
      <c r="S504" s="414" t="str">
        <f>IF(AND(OR(K504="KO",N504&lt;&gt;""),OR(K504="",L504="",M504="")),Listes!$A$68,IF(AND(N504="",K504&lt;&gt;""),Listes!$A$69,IF(AND(J504&lt;N504,P504=""),Listes!$A$70,IF(AND(M504&lt;L504,P504=""),Listes!$A$71,IF(AND(N504&lt;J504,O504=""),Listes!$A$72,IF(AND(T504="",OR(K504&lt;&gt;"",L504&lt;&gt;"",M504&lt;&gt;"")),Listes!$A$73,""))))))</f>
        <v/>
      </c>
      <c r="T504" s="277"/>
      <c r="U504" s="317">
        <f t="shared" si="36"/>
        <v>0</v>
      </c>
    </row>
    <row r="505" spans="1:27" ht="20.100000000000001" customHeight="1" x14ac:dyDescent="0.25">
      <c r="A505" s="121">
        <v>499</v>
      </c>
      <c r="B505" s="186" t="str">
        <f>IF('Dépenses sur frais réels'!B505="","",'Dépenses sur frais réels'!B505)</f>
        <v/>
      </c>
      <c r="C505" s="186" t="str">
        <f>IF('Dépenses sur frais réels'!C505="","",'Dépenses sur frais réels'!C505)</f>
        <v/>
      </c>
      <c r="D505" s="186" t="str">
        <f>IF('Dépenses sur frais réels'!D505="","",'Dépenses sur frais réels'!D505)</f>
        <v/>
      </c>
      <c r="E505" s="186" t="str">
        <f>IF('Dépenses sur frais réels'!E505="","",'Dépenses sur frais réels'!E505)</f>
        <v/>
      </c>
      <c r="F505" s="186" t="str">
        <f>IF('Dépenses sur frais réels'!F505="","",'Dépenses sur frais réels'!F505)</f>
        <v/>
      </c>
      <c r="G505" s="186" t="str">
        <f>IF('Dépenses sur frais réels'!G505="","",'Dépenses sur frais réels'!G505)</f>
        <v/>
      </c>
      <c r="H505" s="346" t="str">
        <f>IF('Dépenses sur frais réels'!H505="","",'Dépenses sur frais réels'!H505)</f>
        <v/>
      </c>
      <c r="I505" s="346" t="str">
        <f>IF('Dépenses sur frais réels'!I505="","",'Dépenses sur frais réels'!I505)</f>
        <v/>
      </c>
      <c r="J505" s="347" t="str">
        <f>IF('Dépenses sur frais réels'!J505="","",'Dépenses sur frais réels'!J505)</f>
        <v/>
      </c>
      <c r="K505" s="101"/>
      <c r="L505" s="283" t="str">
        <f t="shared" si="37"/>
        <v/>
      </c>
      <c r="M505" s="283" t="str">
        <f t="shared" si="38"/>
        <v/>
      </c>
      <c r="N505" s="101"/>
      <c r="O505" s="182"/>
      <c r="P505" s="355"/>
      <c r="Q505" s="138" t="str">
        <f t="shared" si="35"/>
        <v/>
      </c>
      <c r="R505" s="184" t="str">
        <f t="shared" si="39"/>
        <v/>
      </c>
      <c r="S505" s="414" t="str">
        <f>IF(AND(OR(K505="KO",N505&lt;&gt;""),OR(K505="",L505="",M505="")),Listes!$A$68,IF(AND(N505="",K505&lt;&gt;""),Listes!$A$69,IF(AND(J505&lt;N505,P505=""),Listes!$A$70,IF(AND(M505&lt;L505,P505=""),Listes!$A$71,IF(AND(N505&lt;J505,O505=""),Listes!$A$72,IF(AND(T505="",OR(K505&lt;&gt;"",L505&lt;&gt;"",M505&lt;&gt;"")),Listes!$A$73,""))))))</f>
        <v/>
      </c>
      <c r="T505" s="277"/>
      <c r="U505" s="317">
        <f t="shared" si="36"/>
        <v>0</v>
      </c>
    </row>
    <row r="506" spans="1:27" ht="20.100000000000001" customHeight="1" thickBot="1" x14ac:dyDescent="0.3">
      <c r="A506" s="122">
        <v>500</v>
      </c>
      <c r="B506" s="186" t="str">
        <f>IF('Dépenses sur frais réels'!B506="","",'Dépenses sur frais réels'!B506)</f>
        <v/>
      </c>
      <c r="C506" s="186" t="str">
        <f>IF('Dépenses sur frais réels'!C506="","",'Dépenses sur frais réels'!C506)</f>
        <v/>
      </c>
      <c r="D506" s="186" t="str">
        <f>IF('Dépenses sur frais réels'!D506="","",'Dépenses sur frais réels'!D506)</f>
        <v/>
      </c>
      <c r="E506" s="186" t="str">
        <f>IF('Dépenses sur frais réels'!E506="","",'Dépenses sur frais réels'!E506)</f>
        <v/>
      </c>
      <c r="F506" s="186" t="str">
        <f>IF('Dépenses sur frais réels'!F506="","",'Dépenses sur frais réels'!F506)</f>
        <v/>
      </c>
      <c r="G506" s="186" t="str">
        <f>IF('Dépenses sur frais réels'!G506="","",'Dépenses sur frais réels'!G506)</f>
        <v/>
      </c>
      <c r="H506" s="346" t="str">
        <f>IF('Dépenses sur frais réels'!H506="","",'Dépenses sur frais réels'!H506)</f>
        <v/>
      </c>
      <c r="I506" s="346" t="str">
        <f>IF('Dépenses sur frais réels'!I506="","",'Dépenses sur frais réels'!I506)</f>
        <v/>
      </c>
      <c r="J506" s="347" t="str">
        <f>IF('Dépenses sur frais réels'!J506="","",'Dépenses sur frais réels'!J506)</f>
        <v/>
      </c>
      <c r="K506" s="101"/>
      <c r="L506" s="283" t="str">
        <f t="shared" si="37"/>
        <v/>
      </c>
      <c r="M506" s="283" t="str">
        <f t="shared" si="38"/>
        <v/>
      </c>
      <c r="N506" s="101"/>
      <c r="O506" s="182"/>
      <c r="P506" s="355"/>
      <c r="Q506" s="138" t="str">
        <f t="shared" si="35"/>
        <v/>
      </c>
      <c r="R506" s="184" t="str">
        <f t="shared" si="39"/>
        <v/>
      </c>
      <c r="S506" s="414" t="str">
        <f>IF(AND(OR(K506="KO",N506&lt;&gt;""),OR(K506="",L506="",M506="")),Listes!$A$68,IF(AND(N506="",K506&lt;&gt;""),Listes!$A$69,IF(AND(J506&lt;N506,P506=""),Listes!$A$70,IF(AND(M506&lt;L506,P506=""),Listes!$A$71,IF(AND(N506&lt;J506,O506=""),Listes!$A$72,IF(AND(T506="",OR(K506&lt;&gt;"",L506&lt;&gt;"",M506&lt;&gt;"")),Listes!$A$73,""))))))</f>
        <v/>
      </c>
      <c r="T506" s="277"/>
      <c r="U506" s="317">
        <f t="shared" si="36"/>
        <v>0</v>
      </c>
    </row>
    <row r="507" spans="1:27" s="45" customFormat="1" ht="20.100000000000001" customHeight="1" thickBot="1" x14ac:dyDescent="0.35">
      <c r="A507" s="124"/>
      <c r="B507" s="124"/>
      <c r="C507" s="139"/>
      <c r="D507" s="140"/>
      <c r="E507" s="140"/>
      <c r="F507" s="140"/>
      <c r="G507" s="141"/>
      <c r="H507" s="141"/>
      <c r="I507" s="141"/>
      <c r="J507" s="142" t="s">
        <v>35</v>
      </c>
      <c r="K507" s="348"/>
      <c r="L507" s="348"/>
      <c r="M507" s="348"/>
      <c r="N507" s="143">
        <f>SUM(N7:N506)</f>
        <v>0</v>
      </c>
      <c r="O507" s="144"/>
      <c r="P507" s="144"/>
      <c r="Q507" s="142" t="s">
        <v>35</v>
      </c>
      <c r="R507" s="143">
        <f>SUM(R7:R506)</f>
        <v>0</v>
      </c>
      <c r="S507" s="124"/>
      <c r="T507" s="145"/>
      <c r="V507" s="30"/>
      <c r="W507" s="30"/>
      <c r="X507" s="30"/>
      <c r="Y507" s="30"/>
      <c r="Z507" s="30"/>
      <c r="AA507" s="30"/>
    </row>
    <row r="508" spans="1:27" x14ac:dyDescent="0.25">
      <c r="D508" s="29"/>
      <c r="G508" s="29"/>
      <c r="H508" s="313"/>
      <c r="I508" s="313"/>
      <c r="O508" s="29"/>
      <c r="P508" s="356"/>
      <c r="T508" s="29"/>
    </row>
  </sheetData>
  <sheetProtection password="C903" sheet="1" objects="1" scenarios="1"/>
  <mergeCells count="4">
    <mergeCell ref="A1:T1"/>
    <mergeCell ref="A2:T2"/>
    <mergeCell ref="A3:A4"/>
    <mergeCell ref="C4:D4"/>
  </mergeCells>
  <conditionalFormatting sqref="A6 S6:T506 B7:R506">
    <cfRule type="expression" dxfId="26" priority="8">
      <formula>$T6="Oui"</formula>
    </cfRule>
  </conditionalFormatting>
  <conditionalFormatting sqref="B6:D6">
    <cfRule type="expression" dxfId="25" priority="7">
      <formula>$Y6="Oui"</formula>
    </cfRule>
  </conditionalFormatting>
  <conditionalFormatting sqref="E6:H6">
    <cfRule type="expression" dxfId="24" priority="9">
      <formula>$T6="Oui"</formula>
    </cfRule>
  </conditionalFormatting>
  <conditionalFormatting sqref="K6:L6">
    <cfRule type="expression" dxfId="23" priority="2">
      <formula>$T6="Oui"</formula>
    </cfRule>
  </conditionalFormatting>
  <conditionalFormatting sqref="N7:N506">
    <cfRule type="cellIs" dxfId="22" priority="19" operator="notEqual">
      <formula>J7</formula>
    </cfRule>
  </conditionalFormatting>
  <conditionalFormatting sqref="O6:P6">
    <cfRule type="expression" dxfId="21" priority="6">
      <formula>$Y6="Oui"</formula>
    </cfRule>
  </conditionalFormatting>
  <conditionalFormatting sqref="Q7:Q506">
    <cfRule type="expression" dxfId="20" priority="21">
      <formula>#REF!="Oui"</formula>
    </cfRule>
  </conditionalFormatting>
  <conditionalFormatting sqref="R7:R506">
    <cfRule type="expression" dxfId="19" priority="250">
      <formula>AND(R7&lt;&gt;N7,R7&lt;&gt;Q7)</formula>
    </cfRule>
  </conditionalFormatting>
  <conditionalFormatting sqref="S7:S506">
    <cfRule type="cellIs" dxfId="18" priority="12" operator="equal">
      <formula>"Le montant éligible retenu ne peut pas être supérieur au montant du plafond"</formula>
    </cfRule>
    <cfRule type="cellIs" dxfId="17" priority="18" operator="equal">
      <formula>"Le montant éligible retenu ne peut pas être supérieur au montant raisonnable"</formula>
    </cfRule>
  </conditionalFormatting>
  <dataValidations count="2">
    <dataValidation type="list" allowBlank="1" showInputMessage="1" showErrorMessage="1" sqref="T7:T506">
      <formula1>"Oui"</formula1>
    </dataValidation>
    <dataValidation type="list" showInputMessage="1" showErrorMessage="1" sqref="F5">
      <formula1>#REF!</formula1>
    </dataValidation>
  </dataValidations>
  <pageMargins left="0.7" right="0.7" top="0.75" bottom="0.75" header="0.3" footer="0.3"/>
  <pageSetup paperSize="9" scale="18" fitToHeight="0" orientation="landscape" r:id="rId1"/>
  <extLst>
    <ext xmlns:x14="http://schemas.microsoft.com/office/spreadsheetml/2009/9/main" uri="{78C0D931-6437-407d-A8EE-F0AAD7539E65}">
      <x14:conditionalFormattings>
        <x14:conditionalFormatting xmlns:xm="http://schemas.microsoft.com/office/excel/2006/main">
          <x14:cfRule type="cellIs" priority="10" operator="notEqual" id="{1055E7B8-EF43-48ED-AEAC-F200D0C48986}">
            <xm:f>'O:\Agri_Devpt_Rur\20-Prog_2023-2027\03-Gestion_Aides\5-SAFRAN\1-Recevabilité\4. FSD IDP\77.06\[FSD IDP_77.06.xlsx]Dépenses sur factures'!#REF!</xm:f>
            <x14:dxf>
              <font>
                <color rgb="FFFF0000"/>
              </font>
            </x14:dxf>
          </x14:cfRule>
          <xm:sqref>E6:H6 S6:T6</xm:sqref>
        </x14:conditionalFormatting>
        <x14:conditionalFormatting xmlns:xm="http://schemas.microsoft.com/office/excel/2006/main">
          <x14:cfRule type="cellIs" priority="3" operator="notEqual" id="{1660665A-8DE4-4197-A051-9F8BA5249B65}">
            <xm:f>'O:\Agri_Devpt_Rur\20-Prog_2023-2027\03-Gestion_Aides\5-SAFRAN\1-Recevabilité\4. FSD IDP\77.06\[FSD IDP_77.06.xlsx]Dépenses sur factures'!#REF!</xm:f>
            <x14:dxf>
              <font>
                <color rgb="FFFF0000"/>
              </font>
            </x14:dxf>
          </x14:cfRule>
          <xm:sqref>K6:L6</xm:sqref>
        </x14:conditionalFormatting>
        <x14:conditionalFormatting xmlns:xm="http://schemas.microsoft.com/office/excel/2006/main">
          <x14:cfRule type="expression" priority="17" id="{87F59C40-2DB0-4A1D-B456-C1A8F293F76B}">
            <xm:f>'O:\Agri_Devpt_Rur\20-Prog_2023-2027\03-Gestion_Aides\5-SAFRAN\1-Recevabilité\4. FSD IDP\77.06\[FSD IDP_77.06.xlsx]Instruction Frais de personnel'!#REF!="Oui"</xm:f>
            <x14:dxf>
              <fill>
                <patternFill>
                  <bgColor theme="9" tint="0.59996337778862885"/>
                </patternFill>
              </fill>
            </x14:dxf>
          </x14:cfRule>
          <xm:sqref>R7:R506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Listes!$A$109:$A$110</xm:f>
          </x14:formula1>
          <xm:sqref>K7:K506</xm:sqref>
        </x14:dataValidation>
        <x14:dataValidation type="list" allowBlank="1" showInputMessage="1" showErrorMessage="1">
          <x14:formula1>
            <xm:f>Listes!$A$11:$A$26</xm:f>
          </x14:formula1>
          <xm:sqref>O7:O506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tabColor theme="4" tint="0.79998168889431442"/>
    <pageSetUpPr fitToPage="1"/>
  </sheetPr>
  <dimension ref="A1:Y508"/>
  <sheetViews>
    <sheetView zoomScale="85" zoomScaleNormal="85" workbookViewId="0">
      <pane ySplit="6" topLeftCell="A7" activePane="bottomLeft" state="frozen"/>
      <selection activeCell="F81" sqref="F81"/>
      <selection pane="bottomLeft" activeCell="W7" sqref="W7"/>
    </sheetView>
  </sheetViews>
  <sheetFormatPr baseColWidth="10" defaultColWidth="11.42578125" defaultRowHeight="15" x14ac:dyDescent="0.25"/>
  <cols>
    <col min="1" max="1" width="10.7109375" style="30" customWidth="1"/>
    <col min="2" max="2" width="50.7109375" style="30" customWidth="1"/>
    <col min="3" max="3" width="35" style="30" bestFit="1" customWidth="1"/>
    <col min="4" max="5" width="15.7109375" style="30" customWidth="1"/>
    <col min="6" max="6" width="52.85546875" style="30" bestFit="1" customWidth="1"/>
    <col min="7" max="7" width="31.42578125" style="317" bestFit="1" customWidth="1"/>
    <col min="8" max="8" width="45.5703125" style="30" bestFit="1" customWidth="1"/>
    <col min="9" max="9" width="23.140625" style="30" customWidth="1"/>
    <col min="10" max="10" width="15.7109375" style="357" customWidth="1"/>
    <col min="11" max="12" width="15.7109375" style="317" customWidth="1"/>
    <col min="13" max="15" width="15.7109375" style="30" hidden="1" customWidth="1"/>
    <col min="16" max="16" width="15.7109375" style="30" customWidth="1"/>
    <col min="17" max="17" width="9.140625" style="317" customWidth="1"/>
    <col min="18" max="19" width="15.7109375" style="317" customWidth="1"/>
    <col min="20" max="20" width="17.7109375" style="30" customWidth="1"/>
    <col min="21" max="21" width="52.7109375" style="30" customWidth="1"/>
    <col min="22" max="22" width="62.28515625" style="30" customWidth="1"/>
    <col min="23" max="23" width="75.7109375" style="317" customWidth="1"/>
    <col min="24" max="24" width="10.7109375" style="30" customWidth="1"/>
    <col min="25" max="16384" width="11.42578125" style="30"/>
  </cols>
  <sheetData>
    <row r="1" spans="1:25" ht="29.25" thickBot="1" x14ac:dyDescent="0.3">
      <c r="A1" s="668" t="s">
        <v>177</v>
      </c>
      <c r="B1" s="669"/>
      <c r="C1" s="669"/>
      <c r="D1" s="669"/>
      <c r="E1" s="669"/>
      <c r="F1" s="669"/>
      <c r="G1" s="669"/>
      <c r="H1" s="669"/>
      <c r="I1" s="669"/>
      <c r="J1" s="669"/>
      <c r="K1" s="669"/>
      <c r="L1" s="669"/>
      <c r="M1" s="669"/>
      <c r="N1" s="669"/>
      <c r="O1" s="669"/>
      <c r="P1" s="669"/>
      <c r="Q1" s="669"/>
      <c r="R1" s="669"/>
      <c r="S1" s="669"/>
      <c r="T1" s="669"/>
      <c r="U1" s="669"/>
      <c r="V1" s="669"/>
      <c r="W1" s="669"/>
      <c r="X1" s="670"/>
    </row>
    <row r="2" spans="1:25" ht="45" customHeight="1" thickBot="1" x14ac:dyDescent="0.3">
      <c r="A2" s="671" t="s">
        <v>168</v>
      </c>
      <c r="B2" s="672"/>
      <c r="C2" s="672"/>
      <c r="D2" s="672"/>
      <c r="E2" s="672"/>
      <c r="F2" s="672"/>
      <c r="G2" s="672"/>
      <c r="H2" s="672"/>
      <c r="I2" s="672"/>
      <c r="J2" s="672"/>
      <c r="K2" s="672"/>
      <c r="L2" s="672"/>
      <c r="M2" s="672"/>
      <c r="N2" s="672"/>
      <c r="O2" s="672"/>
      <c r="P2" s="672"/>
      <c r="Q2" s="672"/>
      <c r="R2" s="672"/>
      <c r="S2" s="672"/>
      <c r="T2" s="672"/>
      <c r="U2" s="672"/>
      <c r="V2" s="672"/>
      <c r="W2" s="672"/>
      <c r="X2" s="681"/>
    </row>
    <row r="3" spans="1:25" ht="30" customHeight="1" x14ac:dyDescent="0.25">
      <c r="A3" s="673" t="s">
        <v>0</v>
      </c>
      <c r="B3" s="107" t="s">
        <v>70</v>
      </c>
      <c r="C3" s="107" t="s">
        <v>123</v>
      </c>
      <c r="D3" s="107" t="s">
        <v>117</v>
      </c>
      <c r="E3" s="107" t="s">
        <v>118</v>
      </c>
      <c r="F3" s="107" t="s">
        <v>119</v>
      </c>
      <c r="G3" s="107" t="s">
        <v>40</v>
      </c>
      <c r="H3" s="107" t="s">
        <v>34</v>
      </c>
      <c r="I3" s="107" t="s">
        <v>120</v>
      </c>
      <c r="J3" s="432" t="s">
        <v>277</v>
      </c>
      <c r="K3" s="320" t="s">
        <v>214</v>
      </c>
      <c r="L3" s="320" t="s">
        <v>215</v>
      </c>
      <c r="M3" s="684" t="s">
        <v>148</v>
      </c>
      <c r="N3" s="685"/>
      <c r="O3" s="686"/>
      <c r="P3" s="107" t="s">
        <v>76</v>
      </c>
      <c r="Q3" s="318" t="s">
        <v>227</v>
      </c>
      <c r="R3" s="318" t="s">
        <v>249</v>
      </c>
      <c r="S3" s="318" t="s">
        <v>250</v>
      </c>
      <c r="T3" s="108" t="s">
        <v>43</v>
      </c>
      <c r="U3" s="108" t="s">
        <v>5</v>
      </c>
      <c r="V3" s="108" t="s">
        <v>15</v>
      </c>
      <c r="W3" s="288" t="s">
        <v>239</v>
      </c>
      <c r="X3" s="109" t="s">
        <v>48</v>
      </c>
    </row>
    <row r="4" spans="1:25" ht="39" customHeight="1" x14ac:dyDescent="0.25">
      <c r="A4" s="674"/>
      <c r="B4" s="170" t="s">
        <v>121</v>
      </c>
      <c r="C4" s="170" t="s">
        <v>122</v>
      </c>
      <c r="D4" s="687" t="s">
        <v>124</v>
      </c>
      <c r="E4" s="688"/>
      <c r="F4" s="170" t="s">
        <v>125</v>
      </c>
      <c r="G4" s="170" t="s">
        <v>223</v>
      </c>
      <c r="H4" s="170" t="s">
        <v>77</v>
      </c>
      <c r="I4" s="435" t="s">
        <v>188</v>
      </c>
      <c r="J4" s="435" t="s">
        <v>273</v>
      </c>
      <c r="K4" s="350"/>
      <c r="L4" s="350"/>
      <c r="M4" s="687" t="s">
        <v>149</v>
      </c>
      <c r="N4" s="689"/>
      <c r="O4" s="688"/>
      <c r="P4" s="170" t="s">
        <v>126</v>
      </c>
      <c r="Q4" s="130"/>
      <c r="R4" s="130"/>
      <c r="S4" s="130"/>
      <c r="T4" s="171"/>
      <c r="U4" s="284" t="str">
        <f>IF(Y6&gt;0,"Une ou plusieurs lignes ne sont pas instruites","")</f>
        <v/>
      </c>
      <c r="V4" s="171"/>
      <c r="W4" s="353"/>
      <c r="X4" s="172"/>
    </row>
    <row r="5" spans="1:25" s="311" customFormat="1" ht="20.100000000000001" customHeight="1" thickBot="1" x14ac:dyDescent="0.3">
      <c r="A5" s="493" t="s">
        <v>29</v>
      </c>
      <c r="B5" s="494" t="s">
        <v>150</v>
      </c>
      <c r="C5" s="494" t="s">
        <v>104</v>
      </c>
      <c r="D5" s="494" t="s">
        <v>97</v>
      </c>
      <c r="E5" s="494">
        <v>24</v>
      </c>
      <c r="F5" s="494"/>
      <c r="G5" s="494" t="s">
        <v>256</v>
      </c>
      <c r="H5" s="494" t="s">
        <v>65</v>
      </c>
      <c r="I5" s="494">
        <v>1</v>
      </c>
      <c r="J5" s="495" t="s">
        <v>276</v>
      </c>
      <c r="K5" s="496">
        <v>46204</v>
      </c>
      <c r="L5" s="496">
        <v>46204</v>
      </c>
      <c r="M5" s="497"/>
      <c r="N5" s="497"/>
      <c r="O5" s="497"/>
      <c r="P5" s="498">
        <v>11.23</v>
      </c>
      <c r="Q5" s="498" t="s">
        <v>229</v>
      </c>
      <c r="R5" s="496">
        <v>46204</v>
      </c>
      <c r="S5" s="496">
        <v>46204</v>
      </c>
      <c r="T5" s="499">
        <v>11.23</v>
      </c>
      <c r="U5" s="114"/>
      <c r="V5" s="115" t="s">
        <v>302</v>
      </c>
      <c r="W5" s="294"/>
      <c r="X5" s="116" t="s">
        <v>49</v>
      </c>
      <c r="Y5" s="311" t="s">
        <v>247</v>
      </c>
    </row>
    <row r="6" spans="1:25" ht="20.100000000000001" customHeight="1" thickBot="1" x14ac:dyDescent="0.35">
      <c r="A6" s="117"/>
      <c r="B6" s="119"/>
      <c r="C6" s="119"/>
      <c r="D6" s="119"/>
      <c r="E6" s="119"/>
      <c r="F6" s="119"/>
      <c r="G6" s="119"/>
      <c r="H6" s="119"/>
      <c r="I6" s="119"/>
      <c r="J6" s="173"/>
      <c r="K6" s="173"/>
      <c r="L6" s="173"/>
      <c r="M6" s="197"/>
      <c r="N6" s="197"/>
      <c r="O6" s="199"/>
      <c r="P6" s="173"/>
      <c r="Q6" s="173"/>
      <c r="R6" s="173"/>
      <c r="S6" s="190" t="s">
        <v>2</v>
      </c>
      <c r="T6" s="191">
        <f>SUM(T7:T506)</f>
        <v>0</v>
      </c>
      <c r="U6" s="200"/>
      <c r="V6" s="194"/>
      <c r="W6" s="354"/>
      <c r="X6" s="192"/>
      <c r="Y6" s="30">
        <f>SUM(Y7:Y506)</f>
        <v>0</v>
      </c>
    </row>
    <row r="7" spans="1:25" ht="20.100000000000001" customHeight="1" x14ac:dyDescent="0.25">
      <c r="A7" s="193">
        <v>1</v>
      </c>
      <c r="B7" s="186" t="str">
        <f>IF('Dépenses forfaitaires'!B7="","",'Dépenses forfaitaires'!B7)</f>
        <v/>
      </c>
      <c r="C7" s="186" t="str">
        <f>IF('Dépenses forfaitaires'!C7="","",'Dépenses forfaitaires'!C7)</f>
        <v/>
      </c>
      <c r="D7" s="186" t="str">
        <f>IF('Dépenses forfaitaires'!D7="","",'Dépenses forfaitaires'!D7)</f>
        <v/>
      </c>
      <c r="E7" s="186" t="str">
        <f>IF('Dépenses forfaitaires'!E7="","",'Dépenses forfaitaires'!E7)</f>
        <v/>
      </c>
      <c r="F7" s="186" t="str">
        <f>IF('Dépenses forfaitaires'!F7="","",'Dépenses forfaitaires'!F7)</f>
        <v/>
      </c>
      <c r="G7" s="186" t="str">
        <f>IF('Dépenses forfaitaires'!G7="","",'Dépenses forfaitaires'!G7)</f>
        <v/>
      </c>
      <c r="H7" s="186" t="str">
        <f>IF('Dépenses forfaitaires'!H7="","",'Dépenses forfaitaires'!H7)</f>
        <v/>
      </c>
      <c r="I7" s="186" t="str">
        <f>IF('Dépenses forfaitaires'!I7="","",'Dépenses forfaitaires'!I7)</f>
        <v/>
      </c>
      <c r="J7" s="186" t="str">
        <f>IF('Dépenses forfaitaires'!J7="","",'Dépenses forfaitaires'!J7)</f>
        <v/>
      </c>
      <c r="K7" s="346" t="str">
        <f>IF('Dépenses forfaitaires'!K7="","",'Dépenses forfaitaires'!K7)</f>
        <v/>
      </c>
      <c r="L7" s="346" t="str">
        <f>IF('Dépenses forfaitaires'!L7="","",'Dépenses forfaitaires'!L7)</f>
        <v/>
      </c>
      <c r="M7" s="119" t="str">
        <f>IF($H7="","",IF($C7=Listes!$B$32,IF('DP_Instruction Forfaitaires'!$E7&lt;Listes!$B$53,('DP_Instruction Forfaitaires'!$E7*(VLOOKUP('DP_Instruction Forfaitaires'!$D7,Listes!$A$54:$E$60,2,FALSE))),IF('DP_Instruction Forfaitaires'!$E7&gt;Listes!$E$53,('DP_Instruction Forfaitaires'!$E7*(VLOOKUP('DP_Instruction Forfaitaires'!$D7,Listes!$A$54:$E$60,5,FALSE))),('DP_Instruction Forfaitaires'!$E7*(VLOOKUP('DP_Instruction Forfaitaires'!$D7,Listes!$A$54:$E$60,3,FALSE))+(VLOOKUP('DP_Instruction Forfaitaires'!$D7,Listes!$A$54:$E$60,4,FALSE)))))))</f>
        <v/>
      </c>
      <c r="N7" s="173" t="str">
        <f>IF($H7="","",IF($C7=Listes!$B$31,IF('DP_Instruction Forfaitaires'!$E7&lt;Listes!$B$42,('DP_Instruction Forfaitaires'!$E7*(VLOOKUP('DP_Instruction Forfaitaires'!$D7,Listes!$A$43:$E$49,2,FALSE))),IF('DP_Instruction Forfaitaires'!$E7&gt;Listes!$D$42,('DP_Instruction Forfaitaires'!$E7*(VLOOKUP('DP_Instruction Forfaitaires'!$D7,Listes!$A$43:$E$49,5,FALSE))),('DP_Instruction Forfaitaires'!$E7*(VLOOKUP('DP_Instruction Forfaitaires'!$D7,Listes!$A$43:$E$49,3,FALSE))+(VLOOKUP('DP_Instruction Forfaitaires'!$D7,Listes!$A$43:$E$49,4,FALSE)))))))</f>
        <v/>
      </c>
      <c r="O7" s="174" t="str">
        <f>IF($H7="","",IF($C7=Listes!$B$34,Listes!$I$31,IF($C7=Listes!$B$35,(VLOOKUP('DP_Instruction Forfaitaires'!$F7,Listes!$E$31:$F$36,2,FALSE)),IF($C7=Listes!$B$33,IF('DP_Instruction Forfaitaires'!$E7&lt;Listes!$A$64,'DP_Instruction Forfaitaires'!$E7*Listes!$A$65,IF('DP_Instruction Forfaitaires'!$E7&gt;Listes!$D$64,'DP_Instruction Forfaitaires'!$E7*Listes!$D$65,(('DP_Instruction Forfaitaires'!$E7*Listes!$B$65)+Listes!$C$65)))))))</f>
        <v/>
      </c>
      <c r="P7" s="131" t="str">
        <f>IF('Dépenses forfaitaires'!Q7="","",'Dépenses forfaitaires'!Q7)</f>
        <v/>
      </c>
      <c r="Q7" s="185"/>
      <c r="R7" s="352" t="str">
        <f>IF(Q7="","",IF(Q7="KO","",K7))</f>
        <v/>
      </c>
      <c r="S7" s="352" t="str">
        <f>IF(Q7="","",IF(Q7="KO","",L7))</f>
        <v/>
      </c>
      <c r="T7" s="185"/>
      <c r="U7" s="182"/>
      <c r="V7" s="187"/>
      <c r="W7" s="711" t="str">
        <f>IF(AND(OR(Q7="KO",T7&lt;&gt;""),OR(R7="",S7="",T7="")),Listes!$A$68,IF(AND(T7="",R7&lt;&gt;""),Listes!$A$69,IF(AND(P7&lt;T7,V7=""),Listes!$A$70,IF(AND(R7&gt;S7),Listes!$A$71,IF(AND(P7&lt;&gt;"",P7&gt;T7,U7=""),Listes!$A$72,IF(AND(X7="",OR(Q7&lt;&gt;"",R7&lt;&gt;"",S7&lt;&gt;"")),Listes!$A$73,""))))))</f>
        <v/>
      </c>
      <c r="X7" s="188"/>
      <c r="Y7" s="30">
        <f>IF(AND(B7&lt;&gt;"",X7&lt;&gt;"Oui"),1,0)</f>
        <v>0</v>
      </c>
    </row>
    <row r="8" spans="1:25" ht="20.100000000000001" customHeight="1" x14ac:dyDescent="0.25">
      <c r="A8" s="121">
        <v>2</v>
      </c>
      <c r="B8" s="118" t="str">
        <f>IF('Dépenses forfaitaires'!B8="","",'Dépenses forfaitaires'!B8)</f>
        <v/>
      </c>
      <c r="C8" s="118" t="str">
        <f>IF('Dépenses forfaitaires'!C8="","",'Dépenses forfaitaires'!C8)</f>
        <v/>
      </c>
      <c r="D8" s="118" t="str">
        <f>IF('Dépenses forfaitaires'!D8="","",'Dépenses forfaitaires'!D8)</f>
        <v/>
      </c>
      <c r="E8" s="118" t="str">
        <f>IF('Dépenses forfaitaires'!E8="","",'Dépenses forfaitaires'!E8)</f>
        <v/>
      </c>
      <c r="F8" s="118" t="str">
        <f>IF('Dépenses forfaitaires'!F8="","",'Dépenses forfaitaires'!F8)</f>
        <v/>
      </c>
      <c r="G8" s="186" t="str">
        <f>IF('Dépenses forfaitaires'!G8="","",'Dépenses forfaitaires'!G8)</f>
        <v/>
      </c>
      <c r="H8" s="118" t="str">
        <f>IF('Dépenses forfaitaires'!H8="","",'Dépenses forfaitaires'!H8)</f>
        <v/>
      </c>
      <c r="I8" s="118" t="str">
        <f>IF('Dépenses forfaitaires'!I8="","",'Dépenses forfaitaires'!I8)</f>
        <v/>
      </c>
      <c r="J8" s="186" t="str">
        <f>IF('Dépenses forfaitaires'!J8="","",'Dépenses forfaitaires'!J8)</f>
        <v/>
      </c>
      <c r="K8" s="346" t="str">
        <f>IF('Dépenses forfaitaires'!K8="","",'Dépenses forfaitaires'!K8)</f>
        <v/>
      </c>
      <c r="L8" s="346" t="str">
        <f>IF('Dépenses forfaitaires'!L8="","",'Dépenses forfaitaires'!L8)</f>
        <v/>
      </c>
      <c r="M8" s="118" t="str">
        <f>IF($H8="","",IF($C8=Listes!$B$32,IF('DP_Instruction Forfaitaires'!$E8&lt;Listes!$B$53,('DP_Instruction Forfaitaires'!$E8*(VLOOKUP('DP_Instruction Forfaitaires'!$D8,Listes!$A$54:$E$60,2,FALSE))),IF('DP_Instruction Forfaitaires'!$E8&gt;Listes!$E$53,('DP_Instruction Forfaitaires'!$E8*(VLOOKUP('DP_Instruction Forfaitaires'!$D8,Listes!$A$54:$E$60,5,FALSE))),('DP_Instruction Forfaitaires'!$E8*(VLOOKUP('DP_Instruction Forfaitaires'!$D8,Listes!$A$54:$E$60,3,FALSE))+(VLOOKUP('DP_Instruction Forfaitaires'!$D8,Listes!$A$54:$E$60,4,FALSE)))))))</f>
        <v/>
      </c>
      <c r="N8" s="118" t="str">
        <f>IF($H8="","",IF($C8=Listes!$B$31,IF('DP_Instruction Forfaitaires'!$E8&lt;Listes!$B$42,('DP_Instruction Forfaitaires'!$E8*(VLOOKUP('DP_Instruction Forfaitaires'!$D8,Listes!$A$43:$E$49,2,FALSE))),IF('DP_Instruction Forfaitaires'!$E8&gt;Listes!$D$42,('DP_Instruction Forfaitaires'!$E8*(VLOOKUP('DP_Instruction Forfaitaires'!$D8,Listes!$A$43:$E$49,5,FALSE))),('DP_Instruction Forfaitaires'!$E8*(VLOOKUP('DP_Instruction Forfaitaires'!$D8,Listes!$A$43:$E$49,3,FALSE))+(VLOOKUP('DP_Instruction Forfaitaires'!$D8,Listes!$A$43:$E$49,4,FALSE)))))))</f>
        <v/>
      </c>
      <c r="O8" s="175" t="str">
        <f>IF($H8="","",IF($C8=Listes!$B$34,Listes!$I$31,IF($C8=Listes!$B$35,(VLOOKUP('DP_Instruction Forfaitaires'!$F8,Listes!$E$31:$F$36,2,FALSE)),IF($C8=Listes!$B$33,IF('DP_Instruction Forfaitaires'!$E8&lt;Listes!$A$64,'DP_Instruction Forfaitaires'!$E8*Listes!$A$65,IF('DP_Instruction Forfaitaires'!$E8&gt;Listes!$D$64,'DP_Instruction Forfaitaires'!$E8*Listes!$D$65,(('DP_Instruction Forfaitaires'!$E8*Listes!$B$65)+Listes!$C$65)))))))</f>
        <v/>
      </c>
      <c r="P8" s="131" t="str">
        <f>IF('Dépenses forfaitaires'!Q8="","",'Dépenses forfaitaires'!Q8)</f>
        <v/>
      </c>
      <c r="Q8" s="185"/>
      <c r="R8" s="352" t="str">
        <f t="shared" ref="R7:R71" si="0">IF(Q8="","",IF(Q8="KO","",K8))</f>
        <v/>
      </c>
      <c r="S8" s="352" t="str">
        <f t="shared" ref="S7:S71" si="1">IF(Q8="","",IF(Q8="KO","",L8))</f>
        <v/>
      </c>
      <c r="T8" s="185" t="str">
        <f t="shared" ref="T8:T71" si="2">IF($I8="","",($O8+$N8+$M8)*$I8)</f>
        <v/>
      </c>
      <c r="U8" s="182"/>
      <c r="V8" s="187"/>
      <c r="W8" s="711" t="str">
        <f>IF(AND(OR(Q8="KO",T8&lt;&gt;""),OR(R8="",S8="",T8="")),Listes!$A$68,IF(AND(T8="",R8&lt;&gt;""),Listes!$A$69,IF(AND(P8&lt;T8,V8=""),Listes!$A$70,IF(AND(R8&gt;S8),Listes!$A$71,IF(AND(P8&lt;&gt;"",P8&gt;T8,U8=""),Listes!$A$72,IF(AND(X8="",OR(Q8&lt;&gt;"",R8&lt;&gt;"",S8&lt;&gt;"")),Listes!$A$73,""))))))</f>
        <v/>
      </c>
      <c r="X8" s="188"/>
      <c r="Y8" s="317">
        <f t="shared" ref="Y8:Y71" si="3">IF(AND(B8&lt;&gt;"",X8&lt;&gt;"Oui"),1,0)</f>
        <v>0</v>
      </c>
    </row>
    <row r="9" spans="1:25" ht="20.100000000000001" customHeight="1" x14ac:dyDescent="0.25">
      <c r="A9" s="121">
        <v>3</v>
      </c>
      <c r="B9" s="118" t="str">
        <f>IF('Dépenses forfaitaires'!B9="","",'Dépenses forfaitaires'!B9)</f>
        <v/>
      </c>
      <c r="C9" s="118" t="str">
        <f>IF('Dépenses forfaitaires'!C9="","",'Dépenses forfaitaires'!C9)</f>
        <v/>
      </c>
      <c r="D9" s="118" t="str">
        <f>IF('Dépenses forfaitaires'!D9="","",'Dépenses forfaitaires'!D9)</f>
        <v/>
      </c>
      <c r="E9" s="118" t="str">
        <f>IF('Dépenses forfaitaires'!E9="","",'Dépenses forfaitaires'!E9)</f>
        <v/>
      </c>
      <c r="F9" s="118" t="str">
        <f>IF('Dépenses forfaitaires'!F9="","",'Dépenses forfaitaires'!F9)</f>
        <v/>
      </c>
      <c r="G9" s="186" t="str">
        <f>IF('Dépenses forfaitaires'!G9="","",'Dépenses forfaitaires'!G9)</f>
        <v/>
      </c>
      <c r="H9" s="118" t="str">
        <f>IF('Dépenses forfaitaires'!H9="","",'Dépenses forfaitaires'!H9)</f>
        <v/>
      </c>
      <c r="I9" s="118" t="str">
        <f>IF('Dépenses forfaitaires'!I9="","",'Dépenses forfaitaires'!I9)</f>
        <v/>
      </c>
      <c r="J9" s="186" t="str">
        <f>IF('Dépenses forfaitaires'!J9="","",'Dépenses forfaitaires'!J9)</f>
        <v/>
      </c>
      <c r="K9" s="346" t="str">
        <f>IF('Dépenses forfaitaires'!K9="","",'Dépenses forfaitaires'!K9)</f>
        <v/>
      </c>
      <c r="L9" s="346" t="str">
        <f>IF('Dépenses forfaitaires'!L9="","",'Dépenses forfaitaires'!L9)</f>
        <v/>
      </c>
      <c r="M9" s="118" t="str">
        <f>IF($H9="","",IF($C9=Listes!$B$32,IF('DP_Instruction Forfaitaires'!$E9&lt;Listes!$B$53,('DP_Instruction Forfaitaires'!$E9*(VLOOKUP('DP_Instruction Forfaitaires'!$D9,Listes!$A$54:$E$60,2,FALSE))),IF('DP_Instruction Forfaitaires'!$E9&gt;Listes!$E$53,('DP_Instruction Forfaitaires'!$E9*(VLOOKUP('DP_Instruction Forfaitaires'!$D9,Listes!$A$54:$E$60,5,FALSE))),('DP_Instruction Forfaitaires'!$E9*(VLOOKUP('DP_Instruction Forfaitaires'!$D9,Listes!$A$54:$E$60,3,FALSE))+(VLOOKUP('DP_Instruction Forfaitaires'!$D9,Listes!$A$54:$E$60,4,FALSE)))))))</f>
        <v/>
      </c>
      <c r="N9" s="118" t="str">
        <f>IF($H9="","",IF($C9=Listes!$B$31,IF('DP_Instruction Forfaitaires'!$E9&lt;Listes!$B$42,('DP_Instruction Forfaitaires'!$E9*(VLOOKUP('DP_Instruction Forfaitaires'!$D9,Listes!$A$43:$E$49,2,FALSE))),IF('DP_Instruction Forfaitaires'!$E9&gt;Listes!$D$42,('DP_Instruction Forfaitaires'!$E9*(VLOOKUP('DP_Instruction Forfaitaires'!$D9,Listes!$A$43:$E$49,5,FALSE))),('DP_Instruction Forfaitaires'!$E9*(VLOOKUP('DP_Instruction Forfaitaires'!$D9,Listes!$A$43:$E$49,3,FALSE))+(VLOOKUP('DP_Instruction Forfaitaires'!$D9,Listes!$A$43:$E$49,4,FALSE)))))))</f>
        <v/>
      </c>
      <c r="O9" s="175" t="str">
        <f>IF($H9="","",IF($C9=Listes!$B$34,Listes!$I$31,IF($C9=Listes!$B$35,(VLOOKUP('DP_Instruction Forfaitaires'!$F9,Listes!$E$31:$F$36,2,FALSE)),IF($C9=Listes!$B$33,IF('DP_Instruction Forfaitaires'!$E9&lt;Listes!$A$64,'DP_Instruction Forfaitaires'!$E9*Listes!$A$65,IF('DP_Instruction Forfaitaires'!$E9&gt;Listes!$D$64,'DP_Instruction Forfaitaires'!$E9*Listes!$D$65,(('DP_Instruction Forfaitaires'!$E9*Listes!$B$65)+Listes!$C$65)))))))</f>
        <v/>
      </c>
      <c r="P9" s="131" t="str">
        <f>IF('Dépenses forfaitaires'!Q9="","",'Dépenses forfaitaires'!Q9)</f>
        <v/>
      </c>
      <c r="Q9" s="185"/>
      <c r="R9" s="352" t="str">
        <f t="shared" si="0"/>
        <v/>
      </c>
      <c r="S9" s="352" t="str">
        <f t="shared" si="1"/>
        <v/>
      </c>
      <c r="T9" s="185" t="str">
        <f t="shared" si="2"/>
        <v/>
      </c>
      <c r="U9" s="182"/>
      <c r="V9" s="187"/>
      <c r="W9" s="711" t="str">
        <f>IF(AND(OR(Q9="KO",T9&lt;&gt;""),OR(R9="",S9="",T9="")),Listes!$A$68,IF(AND(T9="",R9&lt;&gt;""),Listes!$A$69,IF(AND(P9&lt;T9,V9=""),Listes!$A$70,IF(AND(R9&gt;S9),Listes!$A$71,IF(AND(P9&lt;&gt;"",P9&gt;T9,U9=""),Listes!$A$72,IF(AND(X9="",OR(Q9&lt;&gt;"",R9&lt;&gt;"",S9&lt;&gt;"")),Listes!$A$73,""))))))</f>
        <v/>
      </c>
      <c r="X9" s="188"/>
      <c r="Y9" s="317">
        <f t="shared" si="3"/>
        <v>0</v>
      </c>
    </row>
    <row r="10" spans="1:25" ht="20.100000000000001" customHeight="1" x14ac:dyDescent="0.25">
      <c r="A10" s="121">
        <v>4</v>
      </c>
      <c r="B10" s="118" t="str">
        <f>IF('Dépenses forfaitaires'!B10="","",'Dépenses forfaitaires'!B10)</f>
        <v/>
      </c>
      <c r="C10" s="118" t="str">
        <f>IF('Dépenses forfaitaires'!C10="","",'Dépenses forfaitaires'!C10)</f>
        <v/>
      </c>
      <c r="D10" s="118" t="str">
        <f>IF('Dépenses forfaitaires'!D10="","",'Dépenses forfaitaires'!D10)</f>
        <v/>
      </c>
      <c r="E10" s="118" t="str">
        <f>IF('Dépenses forfaitaires'!E10="","",'Dépenses forfaitaires'!E10)</f>
        <v/>
      </c>
      <c r="F10" s="118" t="str">
        <f>IF('Dépenses forfaitaires'!F10="","",'Dépenses forfaitaires'!F10)</f>
        <v/>
      </c>
      <c r="G10" s="186" t="str">
        <f>IF('Dépenses forfaitaires'!G10="","",'Dépenses forfaitaires'!G10)</f>
        <v/>
      </c>
      <c r="H10" s="118" t="str">
        <f>IF('Dépenses forfaitaires'!H10="","",'Dépenses forfaitaires'!H10)</f>
        <v/>
      </c>
      <c r="I10" s="118" t="str">
        <f>IF('Dépenses forfaitaires'!I10="","",'Dépenses forfaitaires'!I10)</f>
        <v/>
      </c>
      <c r="J10" s="186" t="str">
        <f>IF('Dépenses forfaitaires'!J10="","",'Dépenses forfaitaires'!J10)</f>
        <v/>
      </c>
      <c r="K10" s="346" t="str">
        <f>IF('Dépenses forfaitaires'!K10="","",'Dépenses forfaitaires'!K10)</f>
        <v/>
      </c>
      <c r="L10" s="346" t="str">
        <f>IF('Dépenses forfaitaires'!L10="","",'Dépenses forfaitaires'!L10)</f>
        <v/>
      </c>
      <c r="M10" s="118" t="str">
        <f>IF($H10="","",IF($C10=Listes!$B$32,IF('DP_Instruction Forfaitaires'!$E10&lt;Listes!$B$53,('DP_Instruction Forfaitaires'!$E10*(VLOOKUP('DP_Instruction Forfaitaires'!$D10,Listes!$A$54:$E$60,2,FALSE))),IF('DP_Instruction Forfaitaires'!$E10&gt;Listes!$E$53,('DP_Instruction Forfaitaires'!$E10*(VLOOKUP('DP_Instruction Forfaitaires'!$D10,Listes!$A$54:$E$60,5,FALSE))),('DP_Instruction Forfaitaires'!$E10*(VLOOKUP('DP_Instruction Forfaitaires'!$D10,Listes!$A$54:$E$60,3,FALSE))+(VLOOKUP('DP_Instruction Forfaitaires'!$D10,Listes!$A$54:$E$60,4,FALSE)))))))</f>
        <v/>
      </c>
      <c r="N10" s="118" t="str">
        <f>IF($H10="","",IF($C10=Listes!$B$31,IF('DP_Instruction Forfaitaires'!$E10&lt;Listes!$B$42,('DP_Instruction Forfaitaires'!$E10*(VLOOKUP('DP_Instruction Forfaitaires'!$D10,Listes!$A$43:$E$49,2,FALSE))),IF('DP_Instruction Forfaitaires'!$E10&gt;Listes!$D$42,('DP_Instruction Forfaitaires'!$E10*(VLOOKUP('DP_Instruction Forfaitaires'!$D10,Listes!$A$43:$E$49,5,FALSE))),('DP_Instruction Forfaitaires'!$E10*(VLOOKUP('DP_Instruction Forfaitaires'!$D10,Listes!$A$43:$E$49,3,FALSE))+(VLOOKUP('DP_Instruction Forfaitaires'!$D10,Listes!$A$43:$E$49,4,FALSE)))))))</f>
        <v/>
      </c>
      <c r="O10" s="175" t="str">
        <f>IF($H10="","",IF($C10=Listes!$B$34,Listes!$I$31,IF($C10=Listes!$B$35,(VLOOKUP('DP_Instruction Forfaitaires'!$F10,Listes!$E$31:$F$36,2,FALSE)),IF($C10=Listes!$B$33,IF('DP_Instruction Forfaitaires'!$E10&lt;Listes!$A$64,'DP_Instruction Forfaitaires'!$E10*Listes!$A$65,IF('DP_Instruction Forfaitaires'!$E10&gt;Listes!$D$64,'DP_Instruction Forfaitaires'!$E10*Listes!$D$65,(('DP_Instruction Forfaitaires'!$E10*Listes!$B$65)+Listes!$C$65)))))))</f>
        <v/>
      </c>
      <c r="P10" s="131" t="str">
        <f>IF('Dépenses forfaitaires'!Q10="","",'Dépenses forfaitaires'!Q10)</f>
        <v/>
      </c>
      <c r="Q10" s="185"/>
      <c r="R10" s="352" t="str">
        <f t="shared" si="0"/>
        <v/>
      </c>
      <c r="S10" s="352" t="str">
        <f t="shared" si="1"/>
        <v/>
      </c>
      <c r="T10" s="185" t="str">
        <f t="shared" si="2"/>
        <v/>
      </c>
      <c r="U10" s="182"/>
      <c r="V10" s="187"/>
      <c r="W10" s="711" t="str">
        <f>IF(AND(OR(Q10="KO",T10&lt;&gt;""),OR(R10="",S10="",T10="")),Listes!$A$68,IF(AND(T10="",R10&lt;&gt;""),Listes!$A$69,IF(AND(P10&lt;T10,V10=""),Listes!$A$70,IF(AND(R10&gt;S10),Listes!$A$71,IF(AND(P10&lt;&gt;"",P10&gt;T10,U10=""),Listes!$A$72,IF(AND(X10="",OR(Q10&lt;&gt;"",R10&lt;&gt;"",S10&lt;&gt;"")),Listes!$A$73,""))))))</f>
        <v/>
      </c>
      <c r="X10" s="188"/>
      <c r="Y10" s="317">
        <f t="shared" si="3"/>
        <v>0</v>
      </c>
    </row>
    <row r="11" spans="1:25" ht="20.100000000000001" customHeight="1" x14ac:dyDescent="0.25">
      <c r="A11" s="121">
        <v>5</v>
      </c>
      <c r="B11" s="118" t="str">
        <f>IF('Dépenses forfaitaires'!B11="","",'Dépenses forfaitaires'!B11)</f>
        <v/>
      </c>
      <c r="C11" s="118" t="str">
        <f>IF('Dépenses forfaitaires'!C11="","",'Dépenses forfaitaires'!C11)</f>
        <v/>
      </c>
      <c r="D11" s="118" t="str">
        <f>IF('Dépenses forfaitaires'!D11="","",'Dépenses forfaitaires'!D11)</f>
        <v/>
      </c>
      <c r="E11" s="118" t="str">
        <f>IF('Dépenses forfaitaires'!E11="","",'Dépenses forfaitaires'!E11)</f>
        <v/>
      </c>
      <c r="F11" s="118" t="str">
        <f>IF('Dépenses forfaitaires'!F11="","",'Dépenses forfaitaires'!F11)</f>
        <v/>
      </c>
      <c r="G11" s="186" t="str">
        <f>IF('Dépenses forfaitaires'!G11="","",'Dépenses forfaitaires'!G11)</f>
        <v/>
      </c>
      <c r="H11" s="118" t="str">
        <f>IF('Dépenses forfaitaires'!H11="","",'Dépenses forfaitaires'!H11)</f>
        <v/>
      </c>
      <c r="I11" s="118" t="str">
        <f>IF('Dépenses forfaitaires'!I11="","",'Dépenses forfaitaires'!I11)</f>
        <v/>
      </c>
      <c r="J11" s="186" t="str">
        <f>IF('Dépenses forfaitaires'!J11="","",'Dépenses forfaitaires'!J11)</f>
        <v/>
      </c>
      <c r="K11" s="346" t="str">
        <f>IF('Dépenses forfaitaires'!K11="","",'Dépenses forfaitaires'!K11)</f>
        <v/>
      </c>
      <c r="L11" s="346" t="str">
        <f>IF('Dépenses forfaitaires'!L11="","",'Dépenses forfaitaires'!L11)</f>
        <v/>
      </c>
      <c r="M11" s="118" t="str">
        <f>IF($H11="","",IF($C11=Listes!$B$32,IF('DP_Instruction Forfaitaires'!$E11&lt;Listes!$B$53,('DP_Instruction Forfaitaires'!$E11*(VLOOKUP('DP_Instruction Forfaitaires'!$D11,Listes!$A$54:$E$60,2,FALSE))),IF('DP_Instruction Forfaitaires'!$E11&gt;Listes!$E$53,('DP_Instruction Forfaitaires'!$E11*(VLOOKUP('DP_Instruction Forfaitaires'!$D11,Listes!$A$54:$E$60,5,FALSE))),('DP_Instruction Forfaitaires'!$E11*(VLOOKUP('DP_Instruction Forfaitaires'!$D11,Listes!$A$54:$E$60,3,FALSE))+(VLOOKUP('DP_Instruction Forfaitaires'!$D11,Listes!$A$54:$E$60,4,FALSE)))))))</f>
        <v/>
      </c>
      <c r="N11" s="118" t="str">
        <f>IF($H11="","",IF($C11=Listes!$B$31,IF('DP_Instruction Forfaitaires'!$E11&lt;Listes!$B$42,('DP_Instruction Forfaitaires'!$E11*(VLOOKUP('DP_Instruction Forfaitaires'!$D11,Listes!$A$43:$E$49,2,FALSE))),IF('DP_Instruction Forfaitaires'!$E11&gt;Listes!$D$42,('DP_Instruction Forfaitaires'!$E11*(VLOOKUP('DP_Instruction Forfaitaires'!$D11,Listes!$A$43:$E$49,5,FALSE))),('DP_Instruction Forfaitaires'!$E11*(VLOOKUP('DP_Instruction Forfaitaires'!$D11,Listes!$A$43:$E$49,3,FALSE))+(VLOOKUP('DP_Instruction Forfaitaires'!$D11,Listes!$A$43:$E$49,4,FALSE)))))))</f>
        <v/>
      </c>
      <c r="O11" s="175" t="str">
        <f>IF($H11="","",IF($C11=Listes!$B$34,Listes!$I$31,IF($C11=Listes!$B$35,(VLOOKUP('DP_Instruction Forfaitaires'!$F11,Listes!$E$31:$F$36,2,FALSE)),IF($C11=Listes!$B$33,IF('DP_Instruction Forfaitaires'!$E11&lt;Listes!$A$64,'DP_Instruction Forfaitaires'!$E11*Listes!$A$65,IF('DP_Instruction Forfaitaires'!$E11&gt;Listes!$D$64,'DP_Instruction Forfaitaires'!$E11*Listes!$D$65,(('DP_Instruction Forfaitaires'!$E11*Listes!$B$65)+Listes!$C$65)))))))</f>
        <v/>
      </c>
      <c r="P11" s="131" t="str">
        <f>IF('Dépenses forfaitaires'!Q11="","",'Dépenses forfaitaires'!Q11)</f>
        <v/>
      </c>
      <c r="Q11" s="185"/>
      <c r="R11" s="352" t="str">
        <f t="shared" si="0"/>
        <v/>
      </c>
      <c r="S11" s="352" t="str">
        <f t="shared" si="1"/>
        <v/>
      </c>
      <c r="T11" s="185" t="str">
        <f t="shared" si="2"/>
        <v/>
      </c>
      <c r="U11" s="182"/>
      <c r="V11" s="187"/>
      <c r="W11" s="711" t="str">
        <f>IF(AND(OR(Q11="KO",T11&lt;&gt;""),OR(R11="",S11="",T11="")),Listes!$A$68,IF(AND(T11="",R11&lt;&gt;""),Listes!$A$69,IF(AND(P11&lt;T11,V11=""),Listes!$A$70,IF(AND(R11&gt;S11),Listes!$A$71,IF(AND(P11&lt;&gt;"",P11&gt;T11,U11=""),Listes!$A$72,IF(AND(X11="",OR(Q11&lt;&gt;"",R11&lt;&gt;"",S11&lt;&gt;"")),Listes!$A$73,""))))))</f>
        <v/>
      </c>
      <c r="X11" s="188"/>
      <c r="Y11" s="317">
        <f t="shared" si="3"/>
        <v>0</v>
      </c>
    </row>
    <row r="12" spans="1:25" ht="20.100000000000001" customHeight="1" x14ac:dyDescent="0.25">
      <c r="A12" s="121">
        <v>6</v>
      </c>
      <c r="B12" s="118" t="str">
        <f>IF('Dépenses forfaitaires'!B12="","",'Dépenses forfaitaires'!B12)</f>
        <v/>
      </c>
      <c r="C12" s="118" t="str">
        <f>IF('Dépenses forfaitaires'!C12="","",'Dépenses forfaitaires'!C12)</f>
        <v/>
      </c>
      <c r="D12" s="118" t="str">
        <f>IF('Dépenses forfaitaires'!D12="","",'Dépenses forfaitaires'!D12)</f>
        <v/>
      </c>
      <c r="E12" s="118" t="str">
        <f>IF('Dépenses forfaitaires'!E12="","",'Dépenses forfaitaires'!E12)</f>
        <v/>
      </c>
      <c r="F12" s="118" t="str">
        <f>IF('Dépenses forfaitaires'!F12="","",'Dépenses forfaitaires'!F12)</f>
        <v/>
      </c>
      <c r="G12" s="186" t="str">
        <f>IF('Dépenses forfaitaires'!G12="","",'Dépenses forfaitaires'!G12)</f>
        <v/>
      </c>
      <c r="H12" s="118" t="str">
        <f>IF('Dépenses forfaitaires'!H12="","",'Dépenses forfaitaires'!H12)</f>
        <v/>
      </c>
      <c r="I12" s="118" t="str">
        <f>IF('Dépenses forfaitaires'!I12="","",'Dépenses forfaitaires'!I12)</f>
        <v/>
      </c>
      <c r="J12" s="186" t="str">
        <f>IF('Dépenses forfaitaires'!J12="","",'Dépenses forfaitaires'!J12)</f>
        <v/>
      </c>
      <c r="K12" s="346" t="str">
        <f>IF('Dépenses forfaitaires'!K12="","",'Dépenses forfaitaires'!K12)</f>
        <v/>
      </c>
      <c r="L12" s="346" t="str">
        <f>IF('Dépenses forfaitaires'!L12="","",'Dépenses forfaitaires'!L12)</f>
        <v/>
      </c>
      <c r="M12" s="118" t="str">
        <f>IF($H12="","",IF($C12=Listes!$B$32,IF('DP_Instruction Forfaitaires'!$E12&lt;Listes!$B$53,('DP_Instruction Forfaitaires'!$E12*(VLOOKUP('DP_Instruction Forfaitaires'!$D12,Listes!$A$54:$E$60,2,FALSE))),IF('DP_Instruction Forfaitaires'!$E12&gt;Listes!$E$53,('DP_Instruction Forfaitaires'!$E12*(VLOOKUP('DP_Instruction Forfaitaires'!$D12,Listes!$A$54:$E$60,5,FALSE))),('DP_Instruction Forfaitaires'!$E12*(VLOOKUP('DP_Instruction Forfaitaires'!$D12,Listes!$A$54:$E$60,3,FALSE))+(VLOOKUP('DP_Instruction Forfaitaires'!$D12,Listes!$A$54:$E$60,4,FALSE)))))))</f>
        <v/>
      </c>
      <c r="N12" s="118" t="str">
        <f>IF($H12="","",IF($C12=Listes!$B$31,IF('DP_Instruction Forfaitaires'!$E12&lt;Listes!$B$42,('DP_Instruction Forfaitaires'!$E12*(VLOOKUP('DP_Instruction Forfaitaires'!$D12,Listes!$A$43:$E$49,2,FALSE))),IF('DP_Instruction Forfaitaires'!$E12&gt;Listes!$D$42,('DP_Instruction Forfaitaires'!$E12*(VLOOKUP('DP_Instruction Forfaitaires'!$D12,Listes!$A$43:$E$49,5,FALSE))),('DP_Instruction Forfaitaires'!$E12*(VLOOKUP('DP_Instruction Forfaitaires'!$D12,Listes!$A$43:$E$49,3,FALSE))+(VLOOKUP('DP_Instruction Forfaitaires'!$D12,Listes!$A$43:$E$49,4,FALSE)))))))</f>
        <v/>
      </c>
      <c r="O12" s="175" t="str">
        <f>IF($H12="","",IF($C12=Listes!$B$34,Listes!$I$31,IF($C12=Listes!$B$35,(VLOOKUP('DP_Instruction Forfaitaires'!$F12,Listes!$E$31:$F$36,2,FALSE)),IF($C12=Listes!$B$33,IF('DP_Instruction Forfaitaires'!$E12&lt;Listes!$A$64,'DP_Instruction Forfaitaires'!$E12*Listes!$A$65,IF('DP_Instruction Forfaitaires'!$E12&gt;Listes!$D$64,'DP_Instruction Forfaitaires'!$E12*Listes!$D$65,(('DP_Instruction Forfaitaires'!$E12*Listes!$B$65)+Listes!$C$65)))))))</f>
        <v/>
      </c>
      <c r="P12" s="131" t="str">
        <f>IF('Dépenses forfaitaires'!Q12="","",'Dépenses forfaitaires'!Q12)</f>
        <v/>
      </c>
      <c r="Q12" s="185"/>
      <c r="R12" s="352" t="str">
        <f t="shared" si="0"/>
        <v/>
      </c>
      <c r="S12" s="352" t="str">
        <f t="shared" si="1"/>
        <v/>
      </c>
      <c r="T12" s="185" t="str">
        <f t="shared" si="2"/>
        <v/>
      </c>
      <c r="U12" s="182"/>
      <c r="V12" s="187"/>
      <c r="W12" s="711" t="str">
        <f>IF(AND(OR(Q12="KO",T12&lt;&gt;""),OR(R12="",S12="",T12="")),Listes!$A$68,IF(AND(T12="",R12&lt;&gt;""),Listes!$A$69,IF(AND(P12&lt;T12,V12=""),Listes!$A$70,IF(AND(R12&gt;S12),Listes!$A$71,IF(AND(P12&lt;&gt;"",P12&gt;T12,U12=""),Listes!$A$72,IF(AND(X12="",OR(Q12&lt;&gt;"",R12&lt;&gt;"",S12&lt;&gt;"")),Listes!$A$73,""))))))</f>
        <v/>
      </c>
      <c r="X12" s="188"/>
      <c r="Y12" s="317">
        <f t="shared" si="3"/>
        <v>0</v>
      </c>
    </row>
    <row r="13" spans="1:25" ht="20.100000000000001" customHeight="1" x14ac:dyDescent="0.25">
      <c r="A13" s="121">
        <v>7</v>
      </c>
      <c r="B13" s="118" t="str">
        <f>IF('Dépenses forfaitaires'!B13="","",'Dépenses forfaitaires'!B13)</f>
        <v/>
      </c>
      <c r="C13" s="118" t="str">
        <f>IF('Dépenses forfaitaires'!C13="","",'Dépenses forfaitaires'!C13)</f>
        <v/>
      </c>
      <c r="D13" s="118" t="str">
        <f>IF('Dépenses forfaitaires'!D13="","",'Dépenses forfaitaires'!D13)</f>
        <v/>
      </c>
      <c r="E13" s="118" t="str">
        <f>IF('Dépenses forfaitaires'!E13="","",'Dépenses forfaitaires'!E13)</f>
        <v/>
      </c>
      <c r="F13" s="118" t="str">
        <f>IF('Dépenses forfaitaires'!F13="","",'Dépenses forfaitaires'!F13)</f>
        <v/>
      </c>
      <c r="G13" s="186" t="str">
        <f>IF('Dépenses forfaitaires'!G13="","",'Dépenses forfaitaires'!G13)</f>
        <v/>
      </c>
      <c r="H13" s="118" t="str">
        <f>IF('Dépenses forfaitaires'!H13="","",'Dépenses forfaitaires'!H13)</f>
        <v/>
      </c>
      <c r="I13" s="118" t="str">
        <f>IF('Dépenses forfaitaires'!I13="","",'Dépenses forfaitaires'!I13)</f>
        <v/>
      </c>
      <c r="J13" s="186" t="str">
        <f>IF('Dépenses forfaitaires'!J13="","",'Dépenses forfaitaires'!J13)</f>
        <v/>
      </c>
      <c r="K13" s="346" t="str">
        <f>IF('Dépenses forfaitaires'!K13="","",'Dépenses forfaitaires'!K13)</f>
        <v/>
      </c>
      <c r="L13" s="346" t="str">
        <f>IF('Dépenses forfaitaires'!L13="","",'Dépenses forfaitaires'!L13)</f>
        <v/>
      </c>
      <c r="M13" s="118" t="str">
        <f>IF($H13="","",IF($C13=Listes!$B$32,IF('DP_Instruction Forfaitaires'!$E13&lt;Listes!$B$53,('DP_Instruction Forfaitaires'!$E13*(VLOOKUP('DP_Instruction Forfaitaires'!$D13,Listes!$A$54:$E$60,2,FALSE))),IF('DP_Instruction Forfaitaires'!$E13&gt;Listes!$E$53,('DP_Instruction Forfaitaires'!$E13*(VLOOKUP('DP_Instruction Forfaitaires'!$D13,Listes!$A$54:$E$60,5,FALSE))),('DP_Instruction Forfaitaires'!$E13*(VLOOKUP('DP_Instruction Forfaitaires'!$D13,Listes!$A$54:$E$60,3,FALSE))+(VLOOKUP('DP_Instruction Forfaitaires'!$D13,Listes!$A$54:$E$60,4,FALSE)))))))</f>
        <v/>
      </c>
      <c r="N13" s="118" t="str">
        <f>IF($H13="","",IF($C13=Listes!$B$31,IF('DP_Instruction Forfaitaires'!$E13&lt;Listes!$B$42,('DP_Instruction Forfaitaires'!$E13*(VLOOKUP('DP_Instruction Forfaitaires'!$D13,Listes!$A$43:$E$49,2,FALSE))),IF('DP_Instruction Forfaitaires'!$E13&gt;Listes!$D$42,('DP_Instruction Forfaitaires'!$E13*(VLOOKUP('DP_Instruction Forfaitaires'!$D13,Listes!$A$43:$E$49,5,FALSE))),('DP_Instruction Forfaitaires'!$E13*(VLOOKUP('DP_Instruction Forfaitaires'!$D13,Listes!$A$43:$E$49,3,FALSE))+(VLOOKUP('DP_Instruction Forfaitaires'!$D13,Listes!$A$43:$E$49,4,FALSE)))))))</f>
        <v/>
      </c>
      <c r="O13" s="175" t="str">
        <f>IF($H13="","",IF($C13=Listes!$B$34,Listes!$I$31,IF($C13=Listes!$B$35,(VLOOKUP('DP_Instruction Forfaitaires'!$F13,Listes!$E$31:$F$36,2,FALSE)),IF($C13=Listes!$B$33,IF('DP_Instruction Forfaitaires'!$E13&lt;Listes!$A$64,'DP_Instruction Forfaitaires'!$E13*Listes!$A$65,IF('DP_Instruction Forfaitaires'!$E13&gt;Listes!$D$64,'DP_Instruction Forfaitaires'!$E13*Listes!$D$65,(('DP_Instruction Forfaitaires'!$E13*Listes!$B$65)+Listes!$C$65)))))))</f>
        <v/>
      </c>
      <c r="P13" s="131" t="str">
        <f>IF('Dépenses forfaitaires'!Q13="","",'Dépenses forfaitaires'!Q13)</f>
        <v/>
      </c>
      <c r="Q13" s="185"/>
      <c r="R13" s="352" t="str">
        <f t="shared" si="0"/>
        <v/>
      </c>
      <c r="S13" s="352" t="str">
        <f t="shared" si="1"/>
        <v/>
      </c>
      <c r="T13" s="185" t="str">
        <f t="shared" si="2"/>
        <v/>
      </c>
      <c r="U13" s="182"/>
      <c r="V13" s="187"/>
      <c r="W13" s="711" t="str">
        <f>IF(AND(OR(Q13="KO",T13&lt;&gt;""),OR(R13="",S13="",T13="")),Listes!$A$68,IF(AND(T13="",R13&lt;&gt;""),Listes!$A$69,IF(AND(P13&lt;T13,V13=""),Listes!$A$70,IF(AND(R13&gt;S13),Listes!$A$71,IF(AND(P13&lt;&gt;"",P13&gt;T13,U13=""),Listes!$A$72,IF(AND(X13="",OR(Q13&lt;&gt;"",R13&lt;&gt;"",S13&lt;&gt;"")),Listes!$A$73,""))))))</f>
        <v/>
      </c>
      <c r="X13" s="188"/>
      <c r="Y13" s="317">
        <f t="shared" si="3"/>
        <v>0</v>
      </c>
    </row>
    <row r="14" spans="1:25" ht="20.100000000000001" customHeight="1" x14ac:dyDescent="0.25">
      <c r="A14" s="121">
        <v>8</v>
      </c>
      <c r="B14" s="118" t="str">
        <f>IF('Dépenses forfaitaires'!B14="","",'Dépenses forfaitaires'!B14)</f>
        <v/>
      </c>
      <c r="C14" s="118" t="str">
        <f>IF('Dépenses forfaitaires'!C14="","",'Dépenses forfaitaires'!C14)</f>
        <v/>
      </c>
      <c r="D14" s="118" t="str">
        <f>IF('Dépenses forfaitaires'!D14="","",'Dépenses forfaitaires'!D14)</f>
        <v/>
      </c>
      <c r="E14" s="118" t="str">
        <f>IF('Dépenses forfaitaires'!E14="","",'Dépenses forfaitaires'!E14)</f>
        <v/>
      </c>
      <c r="F14" s="118" t="str">
        <f>IF('Dépenses forfaitaires'!F14="","",'Dépenses forfaitaires'!F14)</f>
        <v/>
      </c>
      <c r="G14" s="186" t="str">
        <f>IF('Dépenses forfaitaires'!G14="","",'Dépenses forfaitaires'!G14)</f>
        <v/>
      </c>
      <c r="H14" s="118" t="str">
        <f>IF('Dépenses forfaitaires'!H14="","",'Dépenses forfaitaires'!H14)</f>
        <v/>
      </c>
      <c r="I14" s="118" t="str">
        <f>IF('Dépenses forfaitaires'!I14="","",'Dépenses forfaitaires'!I14)</f>
        <v/>
      </c>
      <c r="J14" s="186" t="str">
        <f>IF('Dépenses forfaitaires'!J14="","",'Dépenses forfaitaires'!J14)</f>
        <v/>
      </c>
      <c r="K14" s="346" t="str">
        <f>IF('Dépenses forfaitaires'!K14="","",'Dépenses forfaitaires'!K14)</f>
        <v/>
      </c>
      <c r="L14" s="346" t="str">
        <f>IF('Dépenses forfaitaires'!L14="","",'Dépenses forfaitaires'!L14)</f>
        <v/>
      </c>
      <c r="M14" s="118" t="str">
        <f>IF($H14="","",IF($C14=Listes!$B$32,IF('DP_Instruction Forfaitaires'!$E14&lt;Listes!$B$53,('DP_Instruction Forfaitaires'!$E14*(VLOOKUP('DP_Instruction Forfaitaires'!$D14,Listes!$A$54:$E$60,2,FALSE))),IF('DP_Instruction Forfaitaires'!$E14&gt;Listes!$E$53,('DP_Instruction Forfaitaires'!$E14*(VLOOKUP('DP_Instruction Forfaitaires'!$D14,Listes!$A$54:$E$60,5,FALSE))),('DP_Instruction Forfaitaires'!$E14*(VLOOKUP('DP_Instruction Forfaitaires'!$D14,Listes!$A$54:$E$60,3,FALSE))+(VLOOKUP('DP_Instruction Forfaitaires'!$D14,Listes!$A$54:$E$60,4,FALSE)))))))</f>
        <v/>
      </c>
      <c r="N14" s="118" t="str">
        <f>IF($H14="","",IF($C14=Listes!$B$31,IF('DP_Instruction Forfaitaires'!$E14&lt;Listes!$B$42,('DP_Instruction Forfaitaires'!$E14*(VLOOKUP('DP_Instruction Forfaitaires'!$D14,Listes!$A$43:$E$49,2,FALSE))),IF('DP_Instruction Forfaitaires'!$E14&gt;Listes!$D$42,('DP_Instruction Forfaitaires'!$E14*(VLOOKUP('DP_Instruction Forfaitaires'!$D14,Listes!$A$43:$E$49,5,FALSE))),('DP_Instruction Forfaitaires'!$E14*(VLOOKUP('DP_Instruction Forfaitaires'!$D14,Listes!$A$43:$E$49,3,FALSE))+(VLOOKUP('DP_Instruction Forfaitaires'!$D14,Listes!$A$43:$E$49,4,FALSE)))))))</f>
        <v/>
      </c>
      <c r="O14" s="175" t="str">
        <f>IF($H14="","",IF($C14=Listes!$B$34,Listes!$I$31,IF($C14=Listes!$B$35,(VLOOKUP('DP_Instruction Forfaitaires'!$F14,Listes!$E$31:$F$36,2,FALSE)),IF($C14=Listes!$B$33,IF('DP_Instruction Forfaitaires'!$E14&lt;Listes!$A$64,'DP_Instruction Forfaitaires'!$E14*Listes!$A$65,IF('DP_Instruction Forfaitaires'!$E14&gt;Listes!$D$64,'DP_Instruction Forfaitaires'!$E14*Listes!$D$65,(('DP_Instruction Forfaitaires'!$E14*Listes!$B$65)+Listes!$C$65)))))))</f>
        <v/>
      </c>
      <c r="P14" s="131" t="str">
        <f>IF('Dépenses forfaitaires'!Q14="","",'Dépenses forfaitaires'!Q14)</f>
        <v/>
      </c>
      <c r="Q14" s="185"/>
      <c r="R14" s="352" t="str">
        <f t="shared" si="0"/>
        <v/>
      </c>
      <c r="S14" s="352" t="str">
        <f t="shared" si="1"/>
        <v/>
      </c>
      <c r="T14" s="185" t="str">
        <f t="shared" si="2"/>
        <v/>
      </c>
      <c r="U14" s="182"/>
      <c r="V14" s="187"/>
      <c r="W14" s="711" t="str">
        <f>IF(AND(OR(Q14="KO",T14&lt;&gt;""),OR(R14="",S14="",T14="")),Listes!$A$68,IF(AND(T14="",R14&lt;&gt;""),Listes!$A$69,IF(AND(P14&lt;T14,V14=""),Listes!$A$70,IF(AND(R14&gt;S14),Listes!$A$71,IF(AND(P14&lt;&gt;"",P14&gt;T14,U14=""),Listes!$A$72,IF(AND(X14="",OR(Q14&lt;&gt;"",R14&lt;&gt;"",S14&lt;&gt;"")),Listes!$A$73,""))))))</f>
        <v/>
      </c>
      <c r="X14" s="188"/>
      <c r="Y14" s="317">
        <f t="shared" si="3"/>
        <v>0</v>
      </c>
    </row>
    <row r="15" spans="1:25" ht="20.100000000000001" customHeight="1" x14ac:dyDescent="0.25">
      <c r="A15" s="121">
        <v>9</v>
      </c>
      <c r="B15" s="118" t="str">
        <f>IF('Dépenses forfaitaires'!B15="","",'Dépenses forfaitaires'!B15)</f>
        <v/>
      </c>
      <c r="C15" s="118" t="str">
        <f>IF('Dépenses forfaitaires'!C15="","",'Dépenses forfaitaires'!C15)</f>
        <v/>
      </c>
      <c r="D15" s="118" t="str">
        <f>IF('Dépenses forfaitaires'!D15="","",'Dépenses forfaitaires'!D15)</f>
        <v/>
      </c>
      <c r="E15" s="118" t="str">
        <f>IF('Dépenses forfaitaires'!E15="","",'Dépenses forfaitaires'!E15)</f>
        <v/>
      </c>
      <c r="F15" s="118" t="str">
        <f>IF('Dépenses forfaitaires'!F15="","",'Dépenses forfaitaires'!F15)</f>
        <v/>
      </c>
      <c r="G15" s="186" t="str">
        <f>IF('Dépenses forfaitaires'!G15="","",'Dépenses forfaitaires'!G15)</f>
        <v/>
      </c>
      <c r="H15" s="118" t="str">
        <f>IF('Dépenses forfaitaires'!H15="","",'Dépenses forfaitaires'!H15)</f>
        <v/>
      </c>
      <c r="I15" s="118" t="str">
        <f>IF('Dépenses forfaitaires'!I15="","",'Dépenses forfaitaires'!I15)</f>
        <v/>
      </c>
      <c r="J15" s="186" t="str">
        <f>IF('Dépenses forfaitaires'!J15="","",'Dépenses forfaitaires'!J15)</f>
        <v/>
      </c>
      <c r="K15" s="346" t="str">
        <f>IF('Dépenses forfaitaires'!K15="","",'Dépenses forfaitaires'!K15)</f>
        <v/>
      </c>
      <c r="L15" s="346" t="str">
        <f>IF('Dépenses forfaitaires'!L15="","",'Dépenses forfaitaires'!L15)</f>
        <v/>
      </c>
      <c r="M15" s="118" t="str">
        <f>IF($H15="","",IF($C15=Listes!$B$32,IF('DP_Instruction Forfaitaires'!$E15&lt;Listes!$B$53,('DP_Instruction Forfaitaires'!$E15*(VLOOKUP('DP_Instruction Forfaitaires'!$D15,Listes!$A$54:$E$60,2,FALSE))),IF('DP_Instruction Forfaitaires'!$E15&gt;Listes!$E$53,('DP_Instruction Forfaitaires'!$E15*(VLOOKUP('DP_Instruction Forfaitaires'!$D15,Listes!$A$54:$E$60,5,FALSE))),('DP_Instruction Forfaitaires'!$E15*(VLOOKUP('DP_Instruction Forfaitaires'!$D15,Listes!$A$54:$E$60,3,FALSE))+(VLOOKUP('DP_Instruction Forfaitaires'!$D15,Listes!$A$54:$E$60,4,FALSE)))))))</f>
        <v/>
      </c>
      <c r="N15" s="118" t="str">
        <f>IF($H15="","",IF($C15=Listes!$B$31,IF('DP_Instruction Forfaitaires'!$E15&lt;Listes!$B$42,('DP_Instruction Forfaitaires'!$E15*(VLOOKUP('DP_Instruction Forfaitaires'!$D15,Listes!$A$43:$E$49,2,FALSE))),IF('DP_Instruction Forfaitaires'!$E15&gt;Listes!$D$42,('DP_Instruction Forfaitaires'!$E15*(VLOOKUP('DP_Instruction Forfaitaires'!$D15,Listes!$A$43:$E$49,5,FALSE))),('DP_Instruction Forfaitaires'!$E15*(VLOOKUP('DP_Instruction Forfaitaires'!$D15,Listes!$A$43:$E$49,3,FALSE))+(VLOOKUP('DP_Instruction Forfaitaires'!$D15,Listes!$A$43:$E$49,4,FALSE)))))))</f>
        <v/>
      </c>
      <c r="O15" s="175" t="str">
        <f>IF($H15="","",IF($C15=Listes!$B$34,Listes!$I$31,IF($C15=Listes!$B$35,(VLOOKUP('DP_Instruction Forfaitaires'!$F15,Listes!$E$31:$F$36,2,FALSE)),IF($C15=Listes!$B$33,IF('DP_Instruction Forfaitaires'!$E15&lt;Listes!$A$64,'DP_Instruction Forfaitaires'!$E15*Listes!$A$65,IF('DP_Instruction Forfaitaires'!$E15&gt;Listes!$D$64,'DP_Instruction Forfaitaires'!$E15*Listes!$D$65,(('DP_Instruction Forfaitaires'!$E15*Listes!$B$65)+Listes!$C$65)))))))</f>
        <v/>
      </c>
      <c r="P15" s="131" t="str">
        <f>IF('Dépenses forfaitaires'!Q15="","",'Dépenses forfaitaires'!Q15)</f>
        <v/>
      </c>
      <c r="Q15" s="185"/>
      <c r="R15" s="352" t="str">
        <f t="shared" si="0"/>
        <v/>
      </c>
      <c r="S15" s="352" t="str">
        <f t="shared" si="1"/>
        <v/>
      </c>
      <c r="T15" s="185" t="str">
        <f t="shared" si="2"/>
        <v/>
      </c>
      <c r="U15" s="182"/>
      <c r="V15" s="187"/>
      <c r="W15" s="711" t="str">
        <f>IF(AND(OR(Q15="KO",T15&lt;&gt;""),OR(R15="",S15="",T15="")),Listes!$A$68,IF(AND(T15="",R15&lt;&gt;""),Listes!$A$69,IF(AND(P15&lt;T15,V15=""),Listes!$A$70,IF(AND(R15&gt;S15),Listes!$A$71,IF(AND(P15&lt;&gt;"",P15&gt;T15,U15=""),Listes!$A$72,IF(AND(X15="",OR(Q15&lt;&gt;"",R15&lt;&gt;"",S15&lt;&gt;"")),Listes!$A$73,""))))))</f>
        <v/>
      </c>
      <c r="X15" s="188"/>
      <c r="Y15" s="317">
        <f t="shared" si="3"/>
        <v>0</v>
      </c>
    </row>
    <row r="16" spans="1:25" ht="20.100000000000001" customHeight="1" x14ac:dyDescent="0.25">
      <c r="A16" s="121">
        <v>10</v>
      </c>
      <c r="B16" s="118" t="str">
        <f>IF('Dépenses forfaitaires'!B16="","",'Dépenses forfaitaires'!B16)</f>
        <v/>
      </c>
      <c r="C16" s="118" t="str">
        <f>IF('Dépenses forfaitaires'!C16="","",'Dépenses forfaitaires'!C16)</f>
        <v/>
      </c>
      <c r="D16" s="118" t="str">
        <f>IF('Dépenses forfaitaires'!D16="","",'Dépenses forfaitaires'!D16)</f>
        <v/>
      </c>
      <c r="E16" s="118" t="str">
        <f>IF('Dépenses forfaitaires'!E16="","",'Dépenses forfaitaires'!E16)</f>
        <v/>
      </c>
      <c r="F16" s="118" t="str">
        <f>IF('Dépenses forfaitaires'!F16="","",'Dépenses forfaitaires'!F16)</f>
        <v/>
      </c>
      <c r="G16" s="186" t="str">
        <f>IF('Dépenses forfaitaires'!G16="","",'Dépenses forfaitaires'!G16)</f>
        <v/>
      </c>
      <c r="H16" s="118" t="str">
        <f>IF('Dépenses forfaitaires'!H16="","",'Dépenses forfaitaires'!H16)</f>
        <v/>
      </c>
      <c r="I16" s="118" t="str">
        <f>IF('Dépenses forfaitaires'!I16="","",'Dépenses forfaitaires'!I16)</f>
        <v/>
      </c>
      <c r="J16" s="186" t="str">
        <f>IF('Dépenses forfaitaires'!J16="","",'Dépenses forfaitaires'!J16)</f>
        <v/>
      </c>
      <c r="K16" s="346" t="str">
        <f>IF('Dépenses forfaitaires'!K16="","",'Dépenses forfaitaires'!K16)</f>
        <v/>
      </c>
      <c r="L16" s="346" t="str">
        <f>IF('Dépenses forfaitaires'!L16="","",'Dépenses forfaitaires'!L16)</f>
        <v/>
      </c>
      <c r="M16" s="118" t="str">
        <f>IF($H16="","",IF($C16=Listes!$B$32,IF('DP_Instruction Forfaitaires'!$E16&lt;Listes!$B$53,('DP_Instruction Forfaitaires'!$E16*(VLOOKUP('DP_Instruction Forfaitaires'!$D16,Listes!$A$54:$E$60,2,FALSE))),IF('DP_Instruction Forfaitaires'!$E16&gt;Listes!$E$53,('DP_Instruction Forfaitaires'!$E16*(VLOOKUP('DP_Instruction Forfaitaires'!$D16,Listes!$A$54:$E$60,5,FALSE))),('DP_Instruction Forfaitaires'!$E16*(VLOOKUP('DP_Instruction Forfaitaires'!$D16,Listes!$A$54:$E$60,3,FALSE))+(VLOOKUP('DP_Instruction Forfaitaires'!$D16,Listes!$A$54:$E$60,4,FALSE)))))))</f>
        <v/>
      </c>
      <c r="N16" s="118" t="str">
        <f>IF($H16="","",IF($C16=Listes!$B$31,IF('DP_Instruction Forfaitaires'!$E16&lt;Listes!$B$42,('DP_Instruction Forfaitaires'!$E16*(VLOOKUP('DP_Instruction Forfaitaires'!$D16,Listes!$A$43:$E$49,2,FALSE))),IF('DP_Instruction Forfaitaires'!$E16&gt;Listes!$D$42,('DP_Instruction Forfaitaires'!$E16*(VLOOKUP('DP_Instruction Forfaitaires'!$D16,Listes!$A$43:$E$49,5,FALSE))),('DP_Instruction Forfaitaires'!$E16*(VLOOKUP('DP_Instruction Forfaitaires'!$D16,Listes!$A$43:$E$49,3,FALSE))+(VLOOKUP('DP_Instruction Forfaitaires'!$D16,Listes!$A$43:$E$49,4,FALSE)))))))</f>
        <v/>
      </c>
      <c r="O16" s="175" t="str">
        <f>IF($H16="","",IF($C16=Listes!$B$34,Listes!$I$31,IF($C16=Listes!$B$35,(VLOOKUP('DP_Instruction Forfaitaires'!$F16,Listes!$E$31:$F$36,2,FALSE)),IF($C16=Listes!$B$33,IF('DP_Instruction Forfaitaires'!$E16&lt;Listes!$A$64,'DP_Instruction Forfaitaires'!$E16*Listes!$A$65,IF('DP_Instruction Forfaitaires'!$E16&gt;Listes!$D$64,'DP_Instruction Forfaitaires'!$E16*Listes!$D$65,(('DP_Instruction Forfaitaires'!$E16*Listes!$B$65)+Listes!$C$65)))))))</f>
        <v/>
      </c>
      <c r="P16" s="131" t="str">
        <f>IF('Dépenses forfaitaires'!Q16="","",'Dépenses forfaitaires'!Q16)</f>
        <v/>
      </c>
      <c r="Q16" s="185"/>
      <c r="R16" s="352" t="str">
        <f t="shared" si="0"/>
        <v/>
      </c>
      <c r="S16" s="352" t="str">
        <f t="shared" si="1"/>
        <v/>
      </c>
      <c r="T16" s="185" t="str">
        <f t="shared" si="2"/>
        <v/>
      </c>
      <c r="U16" s="182"/>
      <c r="V16" s="187"/>
      <c r="W16" s="711" t="str">
        <f>IF(AND(OR(Q16="KO",T16&lt;&gt;""),OR(R16="",S16="",T16="")),Listes!$A$68,IF(AND(T16="",R16&lt;&gt;""),Listes!$A$69,IF(AND(P16&lt;T16,V16=""),Listes!$A$70,IF(AND(R16&gt;S16),Listes!$A$71,IF(AND(P16&lt;&gt;"",P16&gt;T16,U16=""),Listes!$A$72,IF(AND(X16="",OR(Q16&lt;&gt;"",R16&lt;&gt;"",S16&lt;&gt;"")),Listes!$A$73,""))))))</f>
        <v/>
      </c>
      <c r="X16" s="188"/>
      <c r="Y16" s="317">
        <f t="shared" si="3"/>
        <v>0</v>
      </c>
    </row>
    <row r="17" spans="1:25" ht="20.100000000000001" customHeight="1" x14ac:dyDescent="0.25">
      <c r="A17" s="121">
        <v>11</v>
      </c>
      <c r="B17" s="118" t="str">
        <f>IF('Dépenses forfaitaires'!B17="","",'Dépenses forfaitaires'!B17)</f>
        <v/>
      </c>
      <c r="C17" s="118" t="str">
        <f>IF('Dépenses forfaitaires'!C17="","",'Dépenses forfaitaires'!C17)</f>
        <v/>
      </c>
      <c r="D17" s="118" t="str">
        <f>IF('Dépenses forfaitaires'!D17="","",'Dépenses forfaitaires'!D17)</f>
        <v/>
      </c>
      <c r="E17" s="118" t="str">
        <f>IF('Dépenses forfaitaires'!E17="","",'Dépenses forfaitaires'!E17)</f>
        <v/>
      </c>
      <c r="F17" s="118" t="str">
        <f>IF('Dépenses forfaitaires'!F17="","",'Dépenses forfaitaires'!F17)</f>
        <v/>
      </c>
      <c r="G17" s="186" t="str">
        <f>IF('Dépenses forfaitaires'!G17="","",'Dépenses forfaitaires'!G17)</f>
        <v/>
      </c>
      <c r="H17" s="118" t="str">
        <f>IF('Dépenses forfaitaires'!H17="","",'Dépenses forfaitaires'!H17)</f>
        <v/>
      </c>
      <c r="I17" s="118" t="str">
        <f>IF('Dépenses forfaitaires'!I17="","",'Dépenses forfaitaires'!I17)</f>
        <v/>
      </c>
      <c r="J17" s="186" t="str">
        <f>IF('Dépenses forfaitaires'!J17="","",'Dépenses forfaitaires'!J17)</f>
        <v/>
      </c>
      <c r="K17" s="346" t="str">
        <f>IF('Dépenses forfaitaires'!K17="","",'Dépenses forfaitaires'!K17)</f>
        <v/>
      </c>
      <c r="L17" s="346" t="str">
        <f>IF('Dépenses forfaitaires'!L17="","",'Dépenses forfaitaires'!L17)</f>
        <v/>
      </c>
      <c r="M17" s="118" t="str">
        <f>IF($H17="","",IF($C17=Listes!$B$32,IF('DP_Instruction Forfaitaires'!$E17&lt;Listes!$B$53,('DP_Instruction Forfaitaires'!$E17*(VLOOKUP('DP_Instruction Forfaitaires'!$D17,Listes!$A$54:$E$60,2,FALSE))),IF('DP_Instruction Forfaitaires'!$E17&gt;Listes!$E$53,('DP_Instruction Forfaitaires'!$E17*(VLOOKUP('DP_Instruction Forfaitaires'!$D17,Listes!$A$54:$E$60,5,FALSE))),('DP_Instruction Forfaitaires'!$E17*(VLOOKUP('DP_Instruction Forfaitaires'!$D17,Listes!$A$54:$E$60,3,FALSE))+(VLOOKUP('DP_Instruction Forfaitaires'!$D17,Listes!$A$54:$E$60,4,FALSE)))))))</f>
        <v/>
      </c>
      <c r="N17" s="118" t="str">
        <f>IF($H17="","",IF($C17=Listes!$B$31,IF('DP_Instruction Forfaitaires'!$E17&lt;Listes!$B$42,('DP_Instruction Forfaitaires'!$E17*(VLOOKUP('DP_Instruction Forfaitaires'!$D17,Listes!$A$43:$E$49,2,FALSE))),IF('DP_Instruction Forfaitaires'!$E17&gt;Listes!$D$42,('DP_Instruction Forfaitaires'!$E17*(VLOOKUP('DP_Instruction Forfaitaires'!$D17,Listes!$A$43:$E$49,5,FALSE))),('DP_Instruction Forfaitaires'!$E17*(VLOOKUP('DP_Instruction Forfaitaires'!$D17,Listes!$A$43:$E$49,3,FALSE))+(VLOOKUP('DP_Instruction Forfaitaires'!$D17,Listes!$A$43:$E$49,4,FALSE)))))))</f>
        <v/>
      </c>
      <c r="O17" s="175" t="str">
        <f>IF($H17="","",IF($C17=Listes!$B$34,Listes!$I$31,IF($C17=Listes!$B$35,(VLOOKUP('DP_Instruction Forfaitaires'!$F17,Listes!$E$31:$F$36,2,FALSE)),IF($C17=Listes!$B$33,IF('DP_Instruction Forfaitaires'!$E17&lt;Listes!$A$64,'DP_Instruction Forfaitaires'!$E17*Listes!$A$65,IF('DP_Instruction Forfaitaires'!$E17&gt;Listes!$D$64,'DP_Instruction Forfaitaires'!$E17*Listes!$D$65,(('DP_Instruction Forfaitaires'!$E17*Listes!$B$65)+Listes!$C$65)))))))</f>
        <v/>
      </c>
      <c r="P17" s="131" t="str">
        <f>IF('Dépenses forfaitaires'!Q17="","",'Dépenses forfaitaires'!Q17)</f>
        <v/>
      </c>
      <c r="Q17" s="185"/>
      <c r="R17" s="352" t="str">
        <f t="shared" si="0"/>
        <v/>
      </c>
      <c r="S17" s="352" t="str">
        <f t="shared" si="1"/>
        <v/>
      </c>
      <c r="T17" s="185" t="str">
        <f t="shared" si="2"/>
        <v/>
      </c>
      <c r="U17" s="182"/>
      <c r="V17" s="187"/>
      <c r="W17" s="711" t="str">
        <f>IF(AND(OR(Q17="KO",T17&lt;&gt;""),OR(R17="",S17="",T17="")),Listes!$A$68,IF(AND(T17="",R17&lt;&gt;""),Listes!$A$69,IF(AND(P17&lt;T17,V17=""),Listes!$A$70,IF(AND(R17&gt;S17),Listes!$A$71,IF(AND(P17&lt;&gt;"",P17&gt;T17,U17=""),Listes!$A$72,IF(AND(X17="",OR(Q17&lt;&gt;"",R17&lt;&gt;"",S17&lt;&gt;"")),Listes!$A$73,""))))))</f>
        <v/>
      </c>
      <c r="X17" s="188"/>
      <c r="Y17" s="317">
        <f t="shared" si="3"/>
        <v>0</v>
      </c>
    </row>
    <row r="18" spans="1:25" ht="20.100000000000001" customHeight="1" x14ac:dyDescent="0.25">
      <c r="A18" s="121">
        <v>12</v>
      </c>
      <c r="B18" s="118" t="str">
        <f>IF('Dépenses forfaitaires'!B18="","",'Dépenses forfaitaires'!B18)</f>
        <v/>
      </c>
      <c r="C18" s="118" t="str">
        <f>IF('Dépenses forfaitaires'!C18="","",'Dépenses forfaitaires'!C18)</f>
        <v/>
      </c>
      <c r="D18" s="118" t="str">
        <f>IF('Dépenses forfaitaires'!D18="","",'Dépenses forfaitaires'!D18)</f>
        <v/>
      </c>
      <c r="E18" s="118" t="str">
        <f>IF('Dépenses forfaitaires'!E18="","",'Dépenses forfaitaires'!E18)</f>
        <v/>
      </c>
      <c r="F18" s="118" t="str">
        <f>IF('Dépenses forfaitaires'!F18="","",'Dépenses forfaitaires'!F18)</f>
        <v/>
      </c>
      <c r="G18" s="186" t="str">
        <f>IF('Dépenses forfaitaires'!G18="","",'Dépenses forfaitaires'!G18)</f>
        <v/>
      </c>
      <c r="H18" s="118" t="str">
        <f>IF('Dépenses forfaitaires'!H18="","",'Dépenses forfaitaires'!H18)</f>
        <v/>
      </c>
      <c r="I18" s="118" t="str">
        <f>IF('Dépenses forfaitaires'!I18="","",'Dépenses forfaitaires'!I18)</f>
        <v/>
      </c>
      <c r="J18" s="186" t="str">
        <f>IF('Dépenses forfaitaires'!J18="","",'Dépenses forfaitaires'!J18)</f>
        <v/>
      </c>
      <c r="K18" s="346" t="str">
        <f>IF('Dépenses forfaitaires'!K18="","",'Dépenses forfaitaires'!K18)</f>
        <v/>
      </c>
      <c r="L18" s="346" t="str">
        <f>IF('Dépenses forfaitaires'!L18="","",'Dépenses forfaitaires'!L18)</f>
        <v/>
      </c>
      <c r="M18" s="118" t="str">
        <f>IF($H18="","",IF($C18=Listes!$B$32,IF('DP_Instruction Forfaitaires'!$E18&lt;Listes!$B$53,('DP_Instruction Forfaitaires'!$E18*(VLOOKUP('DP_Instruction Forfaitaires'!$D18,Listes!$A$54:$E$60,2,FALSE))),IF('DP_Instruction Forfaitaires'!$E18&gt;Listes!$E$53,('DP_Instruction Forfaitaires'!$E18*(VLOOKUP('DP_Instruction Forfaitaires'!$D18,Listes!$A$54:$E$60,5,FALSE))),('DP_Instruction Forfaitaires'!$E18*(VLOOKUP('DP_Instruction Forfaitaires'!$D18,Listes!$A$54:$E$60,3,FALSE))+(VLOOKUP('DP_Instruction Forfaitaires'!$D18,Listes!$A$54:$E$60,4,FALSE)))))))</f>
        <v/>
      </c>
      <c r="N18" s="118" t="str">
        <f>IF($H18="","",IF($C18=Listes!$B$31,IF('DP_Instruction Forfaitaires'!$E18&lt;Listes!$B$42,('DP_Instruction Forfaitaires'!$E18*(VLOOKUP('DP_Instruction Forfaitaires'!$D18,Listes!$A$43:$E$49,2,FALSE))),IF('DP_Instruction Forfaitaires'!$E18&gt;Listes!$D$42,('DP_Instruction Forfaitaires'!$E18*(VLOOKUP('DP_Instruction Forfaitaires'!$D18,Listes!$A$43:$E$49,5,FALSE))),('DP_Instruction Forfaitaires'!$E18*(VLOOKUP('DP_Instruction Forfaitaires'!$D18,Listes!$A$43:$E$49,3,FALSE))+(VLOOKUP('DP_Instruction Forfaitaires'!$D18,Listes!$A$43:$E$49,4,FALSE)))))))</f>
        <v/>
      </c>
      <c r="O18" s="175" t="str">
        <f>IF($H18="","",IF($C18=Listes!$B$34,Listes!$I$31,IF($C18=Listes!$B$35,(VLOOKUP('DP_Instruction Forfaitaires'!$F18,Listes!$E$31:$F$36,2,FALSE)),IF($C18=Listes!$B$33,IF('DP_Instruction Forfaitaires'!$E18&lt;Listes!$A$64,'DP_Instruction Forfaitaires'!$E18*Listes!$A$65,IF('DP_Instruction Forfaitaires'!$E18&gt;Listes!$D$64,'DP_Instruction Forfaitaires'!$E18*Listes!$D$65,(('DP_Instruction Forfaitaires'!$E18*Listes!$B$65)+Listes!$C$65)))))))</f>
        <v/>
      </c>
      <c r="P18" s="131" t="str">
        <f>IF('Dépenses forfaitaires'!Q18="","",'Dépenses forfaitaires'!Q18)</f>
        <v/>
      </c>
      <c r="Q18" s="185"/>
      <c r="R18" s="352" t="str">
        <f t="shared" si="0"/>
        <v/>
      </c>
      <c r="S18" s="352" t="str">
        <f t="shared" si="1"/>
        <v/>
      </c>
      <c r="T18" s="185" t="str">
        <f t="shared" si="2"/>
        <v/>
      </c>
      <c r="U18" s="182"/>
      <c r="V18" s="187"/>
      <c r="W18" s="711" t="str">
        <f>IF(AND(OR(Q18="KO",T18&lt;&gt;""),OR(R18="",S18="",T18="")),Listes!$A$68,IF(AND(T18="",R18&lt;&gt;""),Listes!$A$69,IF(AND(P18&lt;T18,V18=""),Listes!$A$70,IF(AND(R18&gt;S18),Listes!$A$71,IF(AND(P18&lt;&gt;"",P18&gt;T18,U18=""),Listes!$A$72,IF(AND(X18="",OR(Q18&lt;&gt;"",R18&lt;&gt;"",S18&lt;&gt;"")),Listes!$A$73,""))))))</f>
        <v/>
      </c>
      <c r="X18" s="188"/>
      <c r="Y18" s="317">
        <f t="shared" si="3"/>
        <v>0</v>
      </c>
    </row>
    <row r="19" spans="1:25" ht="20.100000000000001" customHeight="1" x14ac:dyDescent="0.25">
      <c r="A19" s="121">
        <v>13</v>
      </c>
      <c r="B19" s="118" t="str">
        <f>IF('Dépenses forfaitaires'!B19="","",'Dépenses forfaitaires'!B19)</f>
        <v/>
      </c>
      <c r="C19" s="118" t="str">
        <f>IF('Dépenses forfaitaires'!C19="","",'Dépenses forfaitaires'!C19)</f>
        <v/>
      </c>
      <c r="D19" s="118" t="str">
        <f>IF('Dépenses forfaitaires'!D19="","",'Dépenses forfaitaires'!D19)</f>
        <v/>
      </c>
      <c r="E19" s="118" t="str">
        <f>IF('Dépenses forfaitaires'!E19="","",'Dépenses forfaitaires'!E19)</f>
        <v/>
      </c>
      <c r="F19" s="118" t="str">
        <f>IF('Dépenses forfaitaires'!F19="","",'Dépenses forfaitaires'!F19)</f>
        <v/>
      </c>
      <c r="G19" s="186" t="str">
        <f>IF('Dépenses forfaitaires'!G19="","",'Dépenses forfaitaires'!G19)</f>
        <v/>
      </c>
      <c r="H19" s="118" t="str">
        <f>IF('Dépenses forfaitaires'!H19="","",'Dépenses forfaitaires'!H19)</f>
        <v/>
      </c>
      <c r="I19" s="118" t="str">
        <f>IF('Dépenses forfaitaires'!I19="","",'Dépenses forfaitaires'!I19)</f>
        <v/>
      </c>
      <c r="J19" s="186" t="str">
        <f>IF('Dépenses forfaitaires'!J19="","",'Dépenses forfaitaires'!J19)</f>
        <v/>
      </c>
      <c r="K19" s="346" t="str">
        <f>IF('Dépenses forfaitaires'!K19="","",'Dépenses forfaitaires'!K19)</f>
        <v/>
      </c>
      <c r="L19" s="346" t="str">
        <f>IF('Dépenses forfaitaires'!L19="","",'Dépenses forfaitaires'!L19)</f>
        <v/>
      </c>
      <c r="M19" s="118" t="str">
        <f>IF($H19="","",IF($C19=Listes!$B$32,IF('DP_Instruction Forfaitaires'!$E19&lt;Listes!$B$53,('DP_Instruction Forfaitaires'!$E19*(VLOOKUP('DP_Instruction Forfaitaires'!$D19,Listes!$A$54:$E$60,2,FALSE))),IF('DP_Instruction Forfaitaires'!$E19&gt;Listes!$E$53,('DP_Instruction Forfaitaires'!$E19*(VLOOKUP('DP_Instruction Forfaitaires'!$D19,Listes!$A$54:$E$60,5,FALSE))),('DP_Instruction Forfaitaires'!$E19*(VLOOKUP('DP_Instruction Forfaitaires'!$D19,Listes!$A$54:$E$60,3,FALSE))+(VLOOKUP('DP_Instruction Forfaitaires'!$D19,Listes!$A$54:$E$60,4,FALSE)))))))</f>
        <v/>
      </c>
      <c r="N19" s="118" t="str">
        <f>IF($H19="","",IF($C19=Listes!$B$31,IF('DP_Instruction Forfaitaires'!$E19&lt;Listes!$B$42,('DP_Instruction Forfaitaires'!$E19*(VLOOKUP('DP_Instruction Forfaitaires'!$D19,Listes!$A$43:$E$49,2,FALSE))),IF('DP_Instruction Forfaitaires'!$E19&gt;Listes!$D$42,('DP_Instruction Forfaitaires'!$E19*(VLOOKUP('DP_Instruction Forfaitaires'!$D19,Listes!$A$43:$E$49,5,FALSE))),('DP_Instruction Forfaitaires'!$E19*(VLOOKUP('DP_Instruction Forfaitaires'!$D19,Listes!$A$43:$E$49,3,FALSE))+(VLOOKUP('DP_Instruction Forfaitaires'!$D19,Listes!$A$43:$E$49,4,FALSE)))))))</f>
        <v/>
      </c>
      <c r="O19" s="175" t="str">
        <f>IF($H19="","",IF($C19=Listes!$B$34,Listes!$I$31,IF($C19=Listes!$B$35,(VLOOKUP('DP_Instruction Forfaitaires'!$F19,Listes!$E$31:$F$36,2,FALSE)),IF($C19=Listes!$B$33,IF('DP_Instruction Forfaitaires'!$E19&lt;Listes!$A$64,'DP_Instruction Forfaitaires'!$E19*Listes!$A$65,IF('DP_Instruction Forfaitaires'!$E19&gt;Listes!$D$64,'DP_Instruction Forfaitaires'!$E19*Listes!$D$65,(('DP_Instruction Forfaitaires'!$E19*Listes!$B$65)+Listes!$C$65)))))))</f>
        <v/>
      </c>
      <c r="P19" s="131" t="str">
        <f>IF('Dépenses forfaitaires'!Q19="","",'Dépenses forfaitaires'!Q19)</f>
        <v/>
      </c>
      <c r="Q19" s="185"/>
      <c r="R19" s="352" t="str">
        <f t="shared" si="0"/>
        <v/>
      </c>
      <c r="S19" s="352" t="str">
        <f t="shared" si="1"/>
        <v/>
      </c>
      <c r="T19" s="185" t="str">
        <f t="shared" si="2"/>
        <v/>
      </c>
      <c r="U19" s="182"/>
      <c r="V19" s="187"/>
      <c r="W19" s="711" t="str">
        <f>IF(AND(OR(Q19="KO",T19&lt;&gt;""),OR(R19="",S19="",T19="")),Listes!$A$68,IF(AND(T19="",R19&lt;&gt;""),Listes!$A$69,IF(AND(P19&lt;T19,V19=""),Listes!$A$70,IF(AND(R19&gt;S19),Listes!$A$71,IF(AND(P19&lt;&gt;"",P19&gt;T19,U19=""),Listes!$A$72,IF(AND(X19="",OR(Q19&lt;&gt;"",R19&lt;&gt;"",S19&lt;&gt;"")),Listes!$A$73,""))))))</f>
        <v/>
      </c>
      <c r="X19" s="188"/>
      <c r="Y19" s="317">
        <f t="shared" si="3"/>
        <v>0</v>
      </c>
    </row>
    <row r="20" spans="1:25" ht="20.100000000000001" customHeight="1" x14ac:dyDescent="0.25">
      <c r="A20" s="121">
        <v>14</v>
      </c>
      <c r="B20" s="118" t="str">
        <f>IF('Dépenses forfaitaires'!B20="","",'Dépenses forfaitaires'!B20)</f>
        <v/>
      </c>
      <c r="C20" s="118" t="str">
        <f>IF('Dépenses forfaitaires'!C20="","",'Dépenses forfaitaires'!C20)</f>
        <v/>
      </c>
      <c r="D20" s="118" t="str">
        <f>IF('Dépenses forfaitaires'!D20="","",'Dépenses forfaitaires'!D20)</f>
        <v/>
      </c>
      <c r="E20" s="118" t="str">
        <f>IF('Dépenses forfaitaires'!E20="","",'Dépenses forfaitaires'!E20)</f>
        <v/>
      </c>
      <c r="F20" s="118" t="str">
        <f>IF('Dépenses forfaitaires'!F20="","",'Dépenses forfaitaires'!F20)</f>
        <v/>
      </c>
      <c r="G20" s="186" t="str">
        <f>IF('Dépenses forfaitaires'!G20="","",'Dépenses forfaitaires'!G20)</f>
        <v/>
      </c>
      <c r="H20" s="118" t="str">
        <f>IF('Dépenses forfaitaires'!H20="","",'Dépenses forfaitaires'!H20)</f>
        <v/>
      </c>
      <c r="I20" s="118" t="str">
        <f>IF('Dépenses forfaitaires'!I20="","",'Dépenses forfaitaires'!I20)</f>
        <v/>
      </c>
      <c r="J20" s="186" t="str">
        <f>IF('Dépenses forfaitaires'!J20="","",'Dépenses forfaitaires'!J20)</f>
        <v/>
      </c>
      <c r="K20" s="346" t="str">
        <f>IF('Dépenses forfaitaires'!K20="","",'Dépenses forfaitaires'!K20)</f>
        <v/>
      </c>
      <c r="L20" s="346" t="str">
        <f>IF('Dépenses forfaitaires'!L20="","",'Dépenses forfaitaires'!L20)</f>
        <v/>
      </c>
      <c r="M20" s="118" t="str">
        <f>IF($H20="","",IF($C20=Listes!$B$32,IF('DP_Instruction Forfaitaires'!$E20&lt;Listes!$B$53,('DP_Instruction Forfaitaires'!$E20*(VLOOKUP('DP_Instruction Forfaitaires'!$D20,Listes!$A$54:$E$60,2,FALSE))),IF('DP_Instruction Forfaitaires'!$E20&gt;Listes!$E$53,('DP_Instruction Forfaitaires'!$E20*(VLOOKUP('DP_Instruction Forfaitaires'!$D20,Listes!$A$54:$E$60,5,FALSE))),('DP_Instruction Forfaitaires'!$E20*(VLOOKUP('DP_Instruction Forfaitaires'!$D20,Listes!$A$54:$E$60,3,FALSE))+(VLOOKUP('DP_Instruction Forfaitaires'!$D20,Listes!$A$54:$E$60,4,FALSE)))))))</f>
        <v/>
      </c>
      <c r="N20" s="118" t="str">
        <f>IF($H20="","",IF($C20=Listes!$B$31,IF('DP_Instruction Forfaitaires'!$E20&lt;Listes!$B$42,('DP_Instruction Forfaitaires'!$E20*(VLOOKUP('DP_Instruction Forfaitaires'!$D20,Listes!$A$43:$E$49,2,FALSE))),IF('DP_Instruction Forfaitaires'!$E20&gt;Listes!$D$42,('DP_Instruction Forfaitaires'!$E20*(VLOOKUP('DP_Instruction Forfaitaires'!$D20,Listes!$A$43:$E$49,5,FALSE))),('DP_Instruction Forfaitaires'!$E20*(VLOOKUP('DP_Instruction Forfaitaires'!$D20,Listes!$A$43:$E$49,3,FALSE))+(VLOOKUP('DP_Instruction Forfaitaires'!$D20,Listes!$A$43:$E$49,4,FALSE)))))))</f>
        <v/>
      </c>
      <c r="O20" s="175" t="str">
        <f>IF($H20="","",IF($C20=Listes!$B$34,Listes!$I$31,IF($C20=Listes!$B$35,(VLOOKUP('DP_Instruction Forfaitaires'!$F20,Listes!$E$31:$F$36,2,FALSE)),IF($C20=Listes!$B$33,IF('DP_Instruction Forfaitaires'!$E20&lt;Listes!$A$64,'DP_Instruction Forfaitaires'!$E20*Listes!$A$65,IF('DP_Instruction Forfaitaires'!$E20&gt;Listes!$D$64,'DP_Instruction Forfaitaires'!$E20*Listes!$D$65,(('DP_Instruction Forfaitaires'!$E20*Listes!$B$65)+Listes!$C$65)))))))</f>
        <v/>
      </c>
      <c r="P20" s="131" t="str">
        <f>IF('Dépenses forfaitaires'!Q20="","",'Dépenses forfaitaires'!Q20)</f>
        <v/>
      </c>
      <c r="Q20" s="185"/>
      <c r="R20" s="352" t="str">
        <f t="shared" si="0"/>
        <v/>
      </c>
      <c r="S20" s="352" t="str">
        <f t="shared" si="1"/>
        <v/>
      </c>
      <c r="T20" s="185" t="str">
        <f t="shared" si="2"/>
        <v/>
      </c>
      <c r="U20" s="182"/>
      <c r="V20" s="187"/>
      <c r="W20" s="711" t="str">
        <f>IF(AND(OR(Q20="KO",T20&lt;&gt;""),OR(R20="",S20="",T20="")),Listes!$A$68,IF(AND(T20="",R20&lt;&gt;""),Listes!$A$69,IF(AND(P20&lt;T20,V20=""),Listes!$A$70,IF(AND(R20&gt;S20),Listes!$A$71,IF(AND(P20&lt;&gt;"",P20&gt;T20,U20=""),Listes!$A$72,IF(AND(X20="",OR(Q20&lt;&gt;"",R20&lt;&gt;"",S20&lt;&gt;"")),Listes!$A$73,""))))))</f>
        <v/>
      </c>
      <c r="X20" s="188"/>
      <c r="Y20" s="317">
        <f t="shared" si="3"/>
        <v>0</v>
      </c>
    </row>
    <row r="21" spans="1:25" ht="20.100000000000001" customHeight="1" x14ac:dyDescent="0.25">
      <c r="A21" s="121">
        <v>15</v>
      </c>
      <c r="B21" s="118" t="str">
        <f>IF('Dépenses forfaitaires'!B21="","",'Dépenses forfaitaires'!B21)</f>
        <v/>
      </c>
      <c r="C21" s="118" t="str">
        <f>IF('Dépenses forfaitaires'!C21="","",'Dépenses forfaitaires'!C21)</f>
        <v/>
      </c>
      <c r="D21" s="118" t="str">
        <f>IF('Dépenses forfaitaires'!D21="","",'Dépenses forfaitaires'!D21)</f>
        <v/>
      </c>
      <c r="E21" s="118" t="str">
        <f>IF('Dépenses forfaitaires'!E21="","",'Dépenses forfaitaires'!E21)</f>
        <v/>
      </c>
      <c r="F21" s="118" t="str">
        <f>IF('Dépenses forfaitaires'!F21="","",'Dépenses forfaitaires'!F21)</f>
        <v/>
      </c>
      <c r="G21" s="186" t="str">
        <f>IF('Dépenses forfaitaires'!G21="","",'Dépenses forfaitaires'!G21)</f>
        <v/>
      </c>
      <c r="H21" s="118" t="str">
        <f>IF('Dépenses forfaitaires'!H21="","",'Dépenses forfaitaires'!H21)</f>
        <v/>
      </c>
      <c r="I21" s="118" t="str">
        <f>IF('Dépenses forfaitaires'!I21="","",'Dépenses forfaitaires'!I21)</f>
        <v/>
      </c>
      <c r="J21" s="186" t="str">
        <f>IF('Dépenses forfaitaires'!J21="","",'Dépenses forfaitaires'!J21)</f>
        <v/>
      </c>
      <c r="K21" s="346" t="str">
        <f>IF('Dépenses forfaitaires'!K21="","",'Dépenses forfaitaires'!K21)</f>
        <v/>
      </c>
      <c r="L21" s="346" t="str">
        <f>IF('Dépenses forfaitaires'!L21="","",'Dépenses forfaitaires'!L21)</f>
        <v/>
      </c>
      <c r="M21" s="118" t="str">
        <f>IF($H21="","",IF($C21=Listes!$B$32,IF('DP_Instruction Forfaitaires'!$E21&lt;Listes!$B$53,('DP_Instruction Forfaitaires'!$E21*(VLOOKUP('DP_Instruction Forfaitaires'!$D21,Listes!$A$54:$E$60,2,FALSE))),IF('DP_Instruction Forfaitaires'!$E21&gt;Listes!$E$53,('DP_Instruction Forfaitaires'!$E21*(VLOOKUP('DP_Instruction Forfaitaires'!$D21,Listes!$A$54:$E$60,5,FALSE))),('DP_Instruction Forfaitaires'!$E21*(VLOOKUP('DP_Instruction Forfaitaires'!$D21,Listes!$A$54:$E$60,3,FALSE))+(VLOOKUP('DP_Instruction Forfaitaires'!$D21,Listes!$A$54:$E$60,4,FALSE)))))))</f>
        <v/>
      </c>
      <c r="N21" s="118" t="str">
        <f>IF($H21="","",IF($C21=Listes!$B$31,IF('DP_Instruction Forfaitaires'!$E21&lt;Listes!$B$42,('DP_Instruction Forfaitaires'!$E21*(VLOOKUP('DP_Instruction Forfaitaires'!$D21,Listes!$A$43:$E$49,2,FALSE))),IF('DP_Instruction Forfaitaires'!$E21&gt;Listes!$D$42,('DP_Instruction Forfaitaires'!$E21*(VLOOKUP('DP_Instruction Forfaitaires'!$D21,Listes!$A$43:$E$49,5,FALSE))),('DP_Instruction Forfaitaires'!$E21*(VLOOKUP('DP_Instruction Forfaitaires'!$D21,Listes!$A$43:$E$49,3,FALSE))+(VLOOKUP('DP_Instruction Forfaitaires'!$D21,Listes!$A$43:$E$49,4,FALSE)))))))</f>
        <v/>
      </c>
      <c r="O21" s="175" t="str">
        <f>IF($H21="","",IF($C21=Listes!$B$34,Listes!$I$31,IF($C21=Listes!$B$35,(VLOOKUP('DP_Instruction Forfaitaires'!$F21,Listes!$E$31:$F$36,2,FALSE)),IF($C21=Listes!$B$33,IF('DP_Instruction Forfaitaires'!$E21&lt;Listes!$A$64,'DP_Instruction Forfaitaires'!$E21*Listes!$A$65,IF('DP_Instruction Forfaitaires'!$E21&gt;Listes!$D$64,'DP_Instruction Forfaitaires'!$E21*Listes!$D$65,(('DP_Instruction Forfaitaires'!$E21*Listes!$B$65)+Listes!$C$65)))))))</f>
        <v/>
      </c>
      <c r="P21" s="131" t="str">
        <f>IF('Dépenses forfaitaires'!Q21="","",'Dépenses forfaitaires'!Q21)</f>
        <v/>
      </c>
      <c r="Q21" s="185"/>
      <c r="R21" s="352" t="str">
        <f t="shared" si="0"/>
        <v/>
      </c>
      <c r="S21" s="352" t="str">
        <f t="shared" si="1"/>
        <v/>
      </c>
      <c r="T21" s="185" t="str">
        <f t="shared" si="2"/>
        <v/>
      </c>
      <c r="U21" s="182"/>
      <c r="V21" s="187"/>
      <c r="W21" s="711" t="str">
        <f>IF(AND(OR(Q21="KO",T21&lt;&gt;""),OR(R21="",S21="",T21="")),Listes!$A$68,IF(AND(T21="",R21&lt;&gt;""),Listes!$A$69,IF(AND(P21&lt;T21,V21=""),Listes!$A$70,IF(AND(R21&gt;S21),Listes!$A$71,IF(AND(P21&lt;&gt;"",P21&gt;T21,U21=""),Listes!$A$72,IF(AND(X21="",OR(Q21&lt;&gt;"",R21&lt;&gt;"",S21&lt;&gt;"")),Listes!$A$73,""))))))</f>
        <v/>
      </c>
      <c r="X21" s="188"/>
      <c r="Y21" s="317">
        <f t="shared" si="3"/>
        <v>0</v>
      </c>
    </row>
    <row r="22" spans="1:25" ht="20.100000000000001" customHeight="1" x14ac:dyDescent="0.25">
      <c r="A22" s="121">
        <v>16</v>
      </c>
      <c r="B22" s="118" t="str">
        <f>IF('Dépenses forfaitaires'!B22="","",'Dépenses forfaitaires'!B22)</f>
        <v/>
      </c>
      <c r="C22" s="118" t="str">
        <f>IF('Dépenses forfaitaires'!C22="","",'Dépenses forfaitaires'!C22)</f>
        <v/>
      </c>
      <c r="D22" s="118" t="str">
        <f>IF('Dépenses forfaitaires'!D22="","",'Dépenses forfaitaires'!D22)</f>
        <v/>
      </c>
      <c r="E22" s="118" t="str">
        <f>IF('Dépenses forfaitaires'!E22="","",'Dépenses forfaitaires'!E22)</f>
        <v/>
      </c>
      <c r="F22" s="118" t="str">
        <f>IF('Dépenses forfaitaires'!F22="","",'Dépenses forfaitaires'!F22)</f>
        <v/>
      </c>
      <c r="G22" s="186" t="str">
        <f>IF('Dépenses forfaitaires'!G22="","",'Dépenses forfaitaires'!G22)</f>
        <v/>
      </c>
      <c r="H22" s="118" t="str">
        <f>IF('Dépenses forfaitaires'!H22="","",'Dépenses forfaitaires'!H22)</f>
        <v/>
      </c>
      <c r="I22" s="118" t="str">
        <f>IF('Dépenses forfaitaires'!I22="","",'Dépenses forfaitaires'!I22)</f>
        <v/>
      </c>
      <c r="J22" s="186" t="str">
        <f>IF('Dépenses forfaitaires'!J22="","",'Dépenses forfaitaires'!J22)</f>
        <v/>
      </c>
      <c r="K22" s="346" t="str">
        <f>IF('Dépenses forfaitaires'!K22="","",'Dépenses forfaitaires'!K22)</f>
        <v/>
      </c>
      <c r="L22" s="346" t="str">
        <f>IF('Dépenses forfaitaires'!L22="","",'Dépenses forfaitaires'!L22)</f>
        <v/>
      </c>
      <c r="M22" s="118" t="str">
        <f>IF($H22="","",IF($C22=Listes!$B$32,IF('DP_Instruction Forfaitaires'!$E22&lt;Listes!$B$53,('DP_Instruction Forfaitaires'!$E22*(VLOOKUP('DP_Instruction Forfaitaires'!$D22,Listes!$A$54:$E$60,2,FALSE))),IF('DP_Instruction Forfaitaires'!$E22&gt;Listes!$E$53,('DP_Instruction Forfaitaires'!$E22*(VLOOKUP('DP_Instruction Forfaitaires'!$D22,Listes!$A$54:$E$60,5,FALSE))),('DP_Instruction Forfaitaires'!$E22*(VLOOKUP('DP_Instruction Forfaitaires'!$D22,Listes!$A$54:$E$60,3,FALSE))+(VLOOKUP('DP_Instruction Forfaitaires'!$D22,Listes!$A$54:$E$60,4,FALSE)))))))</f>
        <v/>
      </c>
      <c r="N22" s="118" t="str">
        <f>IF($H22="","",IF($C22=Listes!$B$31,IF('DP_Instruction Forfaitaires'!$E22&lt;Listes!$B$42,('DP_Instruction Forfaitaires'!$E22*(VLOOKUP('DP_Instruction Forfaitaires'!$D22,Listes!$A$43:$E$49,2,FALSE))),IF('DP_Instruction Forfaitaires'!$E22&gt;Listes!$D$42,('DP_Instruction Forfaitaires'!$E22*(VLOOKUP('DP_Instruction Forfaitaires'!$D22,Listes!$A$43:$E$49,5,FALSE))),('DP_Instruction Forfaitaires'!$E22*(VLOOKUP('DP_Instruction Forfaitaires'!$D22,Listes!$A$43:$E$49,3,FALSE))+(VLOOKUP('DP_Instruction Forfaitaires'!$D22,Listes!$A$43:$E$49,4,FALSE)))))))</f>
        <v/>
      </c>
      <c r="O22" s="175" t="str">
        <f>IF($H22="","",IF($C22=Listes!$B$34,Listes!$I$31,IF($C22=Listes!$B$35,(VLOOKUP('DP_Instruction Forfaitaires'!$F22,Listes!$E$31:$F$36,2,FALSE)),IF($C22=Listes!$B$33,IF('DP_Instruction Forfaitaires'!$E22&lt;Listes!$A$64,'DP_Instruction Forfaitaires'!$E22*Listes!$A$65,IF('DP_Instruction Forfaitaires'!$E22&gt;Listes!$D$64,'DP_Instruction Forfaitaires'!$E22*Listes!$D$65,(('DP_Instruction Forfaitaires'!$E22*Listes!$B$65)+Listes!$C$65)))))))</f>
        <v/>
      </c>
      <c r="P22" s="131" t="str">
        <f>IF('Dépenses forfaitaires'!Q22="","",'Dépenses forfaitaires'!Q22)</f>
        <v/>
      </c>
      <c r="Q22" s="185"/>
      <c r="R22" s="352" t="str">
        <f t="shared" si="0"/>
        <v/>
      </c>
      <c r="S22" s="352" t="str">
        <f t="shared" si="1"/>
        <v/>
      </c>
      <c r="T22" s="185" t="str">
        <f t="shared" si="2"/>
        <v/>
      </c>
      <c r="U22" s="182"/>
      <c r="V22" s="187"/>
      <c r="W22" s="711" t="str">
        <f>IF(AND(OR(Q22="KO",T22&lt;&gt;""),OR(R22="",S22="",T22="")),Listes!$A$68,IF(AND(T22="",R22&lt;&gt;""),Listes!$A$69,IF(AND(P22&lt;T22,V22=""),Listes!$A$70,IF(AND(R22&gt;S22),Listes!$A$71,IF(AND(P22&lt;&gt;"",P22&gt;T22,U22=""),Listes!$A$72,IF(AND(X22="",OR(Q22&lt;&gt;"",R22&lt;&gt;"",S22&lt;&gt;"")),Listes!$A$73,""))))))</f>
        <v/>
      </c>
      <c r="X22" s="188"/>
      <c r="Y22" s="317">
        <f t="shared" si="3"/>
        <v>0</v>
      </c>
    </row>
    <row r="23" spans="1:25" ht="20.100000000000001" customHeight="1" x14ac:dyDescent="0.25">
      <c r="A23" s="121">
        <v>17</v>
      </c>
      <c r="B23" s="118" t="str">
        <f>IF('Dépenses forfaitaires'!B23="","",'Dépenses forfaitaires'!B23)</f>
        <v/>
      </c>
      <c r="C23" s="118" t="str">
        <f>IF('Dépenses forfaitaires'!C23="","",'Dépenses forfaitaires'!C23)</f>
        <v/>
      </c>
      <c r="D23" s="118" t="str">
        <f>IF('Dépenses forfaitaires'!D23="","",'Dépenses forfaitaires'!D23)</f>
        <v/>
      </c>
      <c r="E23" s="118" t="str">
        <f>IF('Dépenses forfaitaires'!E23="","",'Dépenses forfaitaires'!E23)</f>
        <v/>
      </c>
      <c r="F23" s="118" t="str">
        <f>IF('Dépenses forfaitaires'!F23="","",'Dépenses forfaitaires'!F23)</f>
        <v/>
      </c>
      <c r="G23" s="186" t="str">
        <f>IF('Dépenses forfaitaires'!G23="","",'Dépenses forfaitaires'!G23)</f>
        <v/>
      </c>
      <c r="H23" s="118" t="str">
        <f>IF('Dépenses forfaitaires'!H23="","",'Dépenses forfaitaires'!H23)</f>
        <v/>
      </c>
      <c r="I23" s="118" t="str">
        <f>IF('Dépenses forfaitaires'!I23="","",'Dépenses forfaitaires'!I23)</f>
        <v/>
      </c>
      <c r="J23" s="186" t="str">
        <f>IF('Dépenses forfaitaires'!J23="","",'Dépenses forfaitaires'!J23)</f>
        <v/>
      </c>
      <c r="K23" s="346" t="str">
        <f>IF('Dépenses forfaitaires'!K23="","",'Dépenses forfaitaires'!K23)</f>
        <v/>
      </c>
      <c r="L23" s="346" t="str">
        <f>IF('Dépenses forfaitaires'!L23="","",'Dépenses forfaitaires'!L23)</f>
        <v/>
      </c>
      <c r="M23" s="118" t="str">
        <f>IF($H23="","",IF($C23=Listes!$B$32,IF('DP_Instruction Forfaitaires'!$E23&lt;Listes!$B$53,('DP_Instruction Forfaitaires'!$E23*(VLOOKUP('DP_Instruction Forfaitaires'!$D23,Listes!$A$54:$E$60,2,FALSE))),IF('DP_Instruction Forfaitaires'!$E23&gt;Listes!$E$53,('DP_Instruction Forfaitaires'!$E23*(VLOOKUP('DP_Instruction Forfaitaires'!$D23,Listes!$A$54:$E$60,5,FALSE))),('DP_Instruction Forfaitaires'!$E23*(VLOOKUP('DP_Instruction Forfaitaires'!$D23,Listes!$A$54:$E$60,3,FALSE))+(VLOOKUP('DP_Instruction Forfaitaires'!$D23,Listes!$A$54:$E$60,4,FALSE)))))))</f>
        <v/>
      </c>
      <c r="N23" s="118" t="str">
        <f>IF($H23="","",IF($C23=Listes!$B$31,IF('DP_Instruction Forfaitaires'!$E23&lt;Listes!$B$42,('DP_Instruction Forfaitaires'!$E23*(VLOOKUP('DP_Instruction Forfaitaires'!$D23,Listes!$A$43:$E$49,2,FALSE))),IF('DP_Instruction Forfaitaires'!$E23&gt;Listes!$D$42,('DP_Instruction Forfaitaires'!$E23*(VLOOKUP('DP_Instruction Forfaitaires'!$D23,Listes!$A$43:$E$49,5,FALSE))),('DP_Instruction Forfaitaires'!$E23*(VLOOKUP('DP_Instruction Forfaitaires'!$D23,Listes!$A$43:$E$49,3,FALSE))+(VLOOKUP('DP_Instruction Forfaitaires'!$D23,Listes!$A$43:$E$49,4,FALSE)))))))</f>
        <v/>
      </c>
      <c r="O23" s="175" t="str">
        <f>IF($H23="","",IF($C23=Listes!$B$34,Listes!$I$31,IF($C23=Listes!$B$35,(VLOOKUP('DP_Instruction Forfaitaires'!$F23,Listes!$E$31:$F$36,2,FALSE)),IF($C23=Listes!$B$33,IF('DP_Instruction Forfaitaires'!$E23&lt;Listes!$A$64,'DP_Instruction Forfaitaires'!$E23*Listes!$A$65,IF('DP_Instruction Forfaitaires'!$E23&gt;Listes!$D$64,'DP_Instruction Forfaitaires'!$E23*Listes!$D$65,(('DP_Instruction Forfaitaires'!$E23*Listes!$B$65)+Listes!$C$65)))))))</f>
        <v/>
      </c>
      <c r="P23" s="131" t="str">
        <f>IF('Dépenses forfaitaires'!Q23="","",'Dépenses forfaitaires'!Q23)</f>
        <v/>
      </c>
      <c r="Q23" s="185"/>
      <c r="R23" s="352" t="str">
        <f t="shared" si="0"/>
        <v/>
      </c>
      <c r="S23" s="352" t="str">
        <f t="shared" si="1"/>
        <v/>
      </c>
      <c r="T23" s="185" t="str">
        <f t="shared" si="2"/>
        <v/>
      </c>
      <c r="U23" s="182"/>
      <c r="V23" s="187"/>
      <c r="W23" s="711" t="str">
        <f>IF(AND(OR(Q23="KO",T23&lt;&gt;""),OR(R23="",S23="",T23="")),Listes!$A$68,IF(AND(T23="",R23&lt;&gt;""),Listes!$A$69,IF(AND(P23&lt;T23,V23=""),Listes!$A$70,IF(AND(R23&gt;S23),Listes!$A$71,IF(AND(P23&lt;&gt;"",P23&gt;T23,U23=""),Listes!$A$72,IF(AND(X23="",OR(Q23&lt;&gt;"",R23&lt;&gt;"",S23&lt;&gt;"")),Listes!$A$73,""))))))</f>
        <v/>
      </c>
      <c r="X23" s="188"/>
      <c r="Y23" s="317">
        <f t="shared" si="3"/>
        <v>0</v>
      </c>
    </row>
    <row r="24" spans="1:25" ht="20.100000000000001" customHeight="1" x14ac:dyDescent="0.25">
      <c r="A24" s="121">
        <v>18</v>
      </c>
      <c r="B24" s="118" t="str">
        <f>IF('Dépenses forfaitaires'!B24="","",'Dépenses forfaitaires'!B24)</f>
        <v/>
      </c>
      <c r="C24" s="118" t="str">
        <f>IF('Dépenses forfaitaires'!C24="","",'Dépenses forfaitaires'!C24)</f>
        <v/>
      </c>
      <c r="D24" s="118" t="str">
        <f>IF('Dépenses forfaitaires'!D24="","",'Dépenses forfaitaires'!D24)</f>
        <v/>
      </c>
      <c r="E24" s="118" t="str">
        <f>IF('Dépenses forfaitaires'!E24="","",'Dépenses forfaitaires'!E24)</f>
        <v/>
      </c>
      <c r="F24" s="118" t="str">
        <f>IF('Dépenses forfaitaires'!F24="","",'Dépenses forfaitaires'!F24)</f>
        <v/>
      </c>
      <c r="G24" s="186" t="str">
        <f>IF('Dépenses forfaitaires'!G24="","",'Dépenses forfaitaires'!G24)</f>
        <v/>
      </c>
      <c r="H24" s="118" t="str">
        <f>IF('Dépenses forfaitaires'!H24="","",'Dépenses forfaitaires'!H24)</f>
        <v/>
      </c>
      <c r="I24" s="118" t="str">
        <f>IF('Dépenses forfaitaires'!I24="","",'Dépenses forfaitaires'!I24)</f>
        <v/>
      </c>
      <c r="J24" s="186" t="str">
        <f>IF('Dépenses forfaitaires'!J24="","",'Dépenses forfaitaires'!J24)</f>
        <v/>
      </c>
      <c r="K24" s="346" t="str">
        <f>IF('Dépenses forfaitaires'!K24="","",'Dépenses forfaitaires'!K24)</f>
        <v/>
      </c>
      <c r="L24" s="346" t="str">
        <f>IF('Dépenses forfaitaires'!L24="","",'Dépenses forfaitaires'!L24)</f>
        <v/>
      </c>
      <c r="M24" s="118" t="str">
        <f>IF($H24="","",IF($C24=Listes!$B$32,IF('DP_Instruction Forfaitaires'!$E24&lt;Listes!$B$53,('DP_Instruction Forfaitaires'!$E24*(VLOOKUP('DP_Instruction Forfaitaires'!$D24,Listes!$A$54:$E$60,2,FALSE))),IF('DP_Instruction Forfaitaires'!$E24&gt;Listes!$E$53,('DP_Instruction Forfaitaires'!$E24*(VLOOKUP('DP_Instruction Forfaitaires'!$D24,Listes!$A$54:$E$60,5,FALSE))),('DP_Instruction Forfaitaires'!$E24*(VLOOKUP('DP_Instruction Forfaitaires'!$D24,Listes!$A$54:$E$60,3,FALSE))+(VLOOKUP('DP_Instruction Forfaitaires'!$D24,Listes!$A$54:$E$60,4,FALSE)))))))</f>
        <v/>
      </c>
      <c r="N24" s="118" t="str">
        <f>IF($H24="","",IF($C24=Listes!$B$31,IF('DP_Instruction Forfaitaires'!$E24&lt;Listes!$B$42,('DP_Instruction Forfaitaires'!$E24*(VLOOKUP('DP_Instruction Forfaitaires'!$D24,Listes!$A$43:$E$49,2,FALSE))),IF('DP_Instruction Forfaitaires'!$E24&gt;Listes!$D$42,('DP_Instruction Forfaitaires'!$E24*(VLOOKUP('DP_Instruction Forfaitaires'!$D24,Listes!$A$43:$E$49,5,FALSE))),('DP_Instruction Forfaitaires'!$E24*(VLOOKUP('DP_Instruction Forfaitaires'!$D24,Listes!$A$43:$E$49,3,FALSE))+(VLOOKUP('DP_Instruction Forfaitaires'!$D24,Listes!$A$43:$E$49,4,FALSE)))))))</f>
        <v/>
      </c>
      <c r="O24" s="175" t="str">
        <f>IF($H24="","",IF($C24=Listes!$B$34,Listes!$I$31,IF($C24=Listes!$B$35,(VLOOKUP('DP_Instruction Forfaitaires'!$F24,Listes!$E$31:$F$36,2,FALSE)),IF($C24=Listes!$B$33,IF('DP_Instruction Forfaitaires'!$E24&lt;Listes!$A$64,'DP_Instruction Forfaitaires'!$E24*Listes!$A$65,IF('DP_Instruction Forfaitaires'!$E24&gt;Listes!$D$64,'DP_Instruction Forfaitaires'!$E24*Listes!$D$65,(('DP_Instruction Forfaitaires'!$E24*Listes!$B$65)+Listes!$C$65)))))))</f>
        <v/>
      </c>
      <c r="P24" s="131" t="str">
        <f>IF('Dépenses forfaitaires'!Q24="","",'Dépenses forfaitaires'!Q24)</f>
        <v/>
      </c>
      <c r="Q24" s="185"/>
      <c r="R24" s="352" t="str">
        <f t="shared" si="0"/>
        <v/>
      </c>
      <c r="S24" s="352" t="str">
        <f t="shared" si="1"/>
        <v/>
      </c>
      <c r="T24" s="185" t="str">
        <f t="shared" si="2"/>
        <v/>
      </c>
      <c r="U24" s="182"/>
      <c r="V24" s="187"/>
      <c r="W24" s="711" t="str">
        <f>IF(AND(OR(Q24="KO",T24&lt;&gt;""),OR(R24="",S24="",T24="")),Listes!$A$68,IF(AND(T24="",R24&lt;&gt;""),Listes!$A$69,IF(AND(P24&lt;T24,V24=""),Listes!$A$70,IF(AND(R24&gt;S24),Listes!$A$71,IF(AND(P24&lt;&gt;"",P24&gt;T24,U24=""),Listes!$A$72,IF(AND(X24="",OR(Q24&lt;&gt;"",R24&lt;&gt;"",S24&lt;&gt;"")),Listes!$A$73,""))))))</f>
        <v/>
      </c>
      <c r="X24" s="188"/>
      <c r="Y24" s="317">
        <f t="shared" si="3"/>
        <v>0</v>
      </c>
    </row>
    <row r="25" spans="1:25" ht="20.100000000000001" customHeight="1" x14ac:dyDescent="0.25">
      <c r="A25" s="121">
        <v>19</v>
      </c>
      <c r="B25" s="118" t="str">
        <f>IF('Dépenses forfaitaires'!B25="","",'Dépenses forfaitaires'!B25)</f>
        <v/>
      </c>
      <c r="C25" s="118" t="str">
        <f>IF('Dépenses forfaitaires'!C25="","",'Dépenses forfaitaires'!C25)</f>
        <v/>
      </c>
      <c r="D25" s="118" t="str">
        <f>IF('Dépenses forfaitaires'!D25="","",'Dépenses forfaitaires'!D25)</f>
        <v/>
      </c>
      <c r="E25" s="118" t="str">
        <f>IF('Dépenses forfaitaires'!E25="","",'Dépenses forfaitaires'!E25)</f>
        <v/>
      </c>
      <c r="F25" s="118" t="str">
        <f>IF('Dépenses forfaitaires'!F25="","",'Dépenses forfaitaires'!F25)</f>
        <v/>
      </c>
      <c r="G25" s="186" t="str">
        <f>IF('Dépenses forfaitaires'!G25="","",'Dépenses forfaitaires'!G25)</f>
        <v/>
      </c>
      <c r="H25" s="118" t="str">
        <f>IF('Dépenses forfaitaires'!H25="","",'Dépenses forfaitaires'!H25)</f>
        <v/>
      </c>
      <c r="I25" s="118" t="str">
        <f>IF('Dépenses forfaitaires'!I25="","",'Dépenses forfaitaires'!I25)</f>
        <v/>
      </c>
      <c r="J25" s="186" t="str">
        <f>IF('Dépenses forfaitaires'!J25="","",'Dépenses forfaitaires'!J25)</f>
        <v/>
      </c>
      <c r="K25" s="346" t="str">
        <f>IF('Dépenses forfaitaires'!K25="","",'Dépenses forfaitaires'!K25)</f>
        <v/>
      </c>
      <c r="L25" s="346" t="str">
        <f>IF('Dépenses forfaitaires'!L25="","",'Dépenses forfaitaires'!L25)</f>
        <v/>
      </c>
      <c r="M25" s="118" t="str">
        <f>IF($H25="","",IF($C25=Listes!$B$32,IF('DP_Instruction Forfaitaires'!$E25&lt;Listes!$B$53,('DP_Instruction Forfaitaires'!$E25*(VLOOKUP('DP_Instruction Forfaitaires'!$D25,Listes!$A$54:$E$60,2,FALSE))),IF('DP_Instruction Forfaitaires'!$E25&gt;Listes!$E$53,('DP_Instruction Forfaitaires'!$E25*(VLOOKUP('DP_Instruction Forfaitaires'!$D25,Listes!$A$54:$E$60,5,FALSE))),('DP_Instruction Forfaitaires'!$E25*(VLOOKUP('DP_Instruction Forfaitaires'!$D25,Listes!$A$54:$E$60,3,FALSE))+(VLOOKUP('DP_Instruction Forfaitaires'!$D25,Listes!$A$54:$E$60,4,FALSE)))))))</f>
        <v/>
      </c>
      <c r="N25" s="118" t="str">
        <f>IF($H25="","",IF($C25=Listes!$B$31,IF('DP_Instruction Forfaitaires'!$E25&lt;Listes!$B$42,('DP_Instruction Forfaitaires'!$E25*(VLOOKUP('DP_Instruction Forfaitaires'!$D25,Listes!$A$43:$E$49,2,FALSE))),IF('DP_Instruction Forfaitaires'!$E25&gt;Listes!$D$42,('DP_Instruction Forfaitaires'!$E25*(VLOOKUP('DP_Instruction Forfaitaires'!$D25,Listes!$A$43:$E$49,5,FALSE))),('DP_Instruction Forfaitaires'!$E25*(VLOOKUP('DP_Instruction Forfaitaires'!$D25,Listes!$A$43:$E$49,3,FALSE))+(VLOOKUP('DP_Instruction Forfaitaires'!$D25,Listes!$A$43:$E$49,4,FALSE)))))))</f>
        <v/>
      </c>
      <c r="O25" s="175" t="str">
        <f>IF($H25="","",IF($C25=Listes!$B$34,Listes!$I$31,IF($C25=Listes!$B$35,(VLOOKUP('DP_Instruction Forfaitaires'!$F25,Listes!$E$31:$F$36,2,FALSE)),IF($C25=Listes!$B$33,IF('DP_Instruction Forfaitaires'!$E25&lt;Listes!$A$64,'DP_Instruction Forfaitaires'!$E25*Listes!$A$65,IF('DP_Instruction Forfaitaires'!$E25&gt;Listes!$D$64,'DP_Instruction Forfaitaires'!$E25*Listes!$D$65,(('DP_Instruction Forfaitaires'!$E25*Listes!$B$65)+Listes!$C$65)))))))</f>
        <v/>
      </c>
      <c r="P25" s="131" t="str">
        <f>IF('Dépenses forfaitaires'!Q25="","",'Dépenses forfaitaires'!Q25)</f>
        <v/>
      </c>
      <c r="Q25" s="185"/>
      <c r="R25" s="352" t="str">
        <f t="shared" si="0"/>
        <v/>
      </c>
      <c r="S25" s="352" t="str">
        <f t="shared" si="1"/>
        <v/>
      </c>
      <c r="T25" s="185" t="str">
        <f t="shared" si="2"/>
        <v/>
      </c>
      <c r="U25" s="182"/>
      <c r="V25" s="187"/>
      <c r="W25" s="711" t="str">
        <f>IF(AND(OR(Q25="KO",T25&lt;&gt;""),OR(R25="",S25="",T25="")),Listes!$A$68,IF(AND(T25="",R25&lt;&gt;""),Listes!$A$69,IF(AND(P25&lt;T25,V25=""),Listes!$A$70,IF(AND(R25&gt;S25),Listes!$A$71,IF(AND(P25&lt;&gt;"",P25&gt;T25,U25=""),Listes!$A$72,IF(AND(X25="",OR(Q25&lt;&gt;"",R25&lt;&gt;"",S25&lt;&gt;"")),Listes!$A$73,""))))))</f>
        <v/>
      </c>
      <c r="X25" s="188"/>
      <c r="Y25" s="317">
        <f t="shared" si="3"/>
        <v>0</v>
      </c>
    </row>
    <row r="26" spans="1:25" ht="20.100000000000001" customHeight="1" x14ac:dyDescent="0.25">
      <c r="A26" s="121">
        <v>20</v>
      </c>
      <c r="B26" s="118" t="str">
        <f>IF('Dépenses forfaitaires'!B26="","",'Dépenses forfaitaires'!B26)</f>
        <v/>
      </c>
      <c r="C26" s="118" t="str">
        <f>IF('Dépenses forfaitaires'!C26="","",'Dépenses forfaitaires'!C26)</f>
        <v/>
      </c>
      <c r="D26" s="118" t="str">
        <f>IF('Dépenses forfaitaires'!D26="","",'Dépenses forfaitaires'!D26)</f>
        <v/>
      </c>
      <c r="E26" s="118" t="str">
        <f>IF('Dépenses forfaitaires'!E26="","",'Dépenses forfaitaires'!E26)</f>
        <v/>
      </c>
      <c r="F26" s="118" t="str">
        <f>IF('Dépenses forfaitaires'!F26="","",'Dépenses forfaitaires'!F26)</f>
        <v/>
      </c>
      <c r="G26" s="186" t="str">
        <f>IF('Dépenses forfaitaires'!G26="","",'Dépenses forfaitaires'!G26)</f>
        <v/>
      </c>
      <c r="H26" s="118" t="str">
        <f>IF('Dépenses forfaitaires'!H26="","",'Dépenses forfaitaires'!H26)</f>
        <v/>
      </c>
      <c r="I26" s="118" t="str">
        <f>IF('Dépenses forfaitaires'!I26="","",'Dépenses forfaitaires'!I26)</f>
        <v/>
      </c>
      <c r="J26" s="186" t="str">
        <f>IF('Dépenses forfaitaires'!J26="","",'Dépenses forfaitaires'!J26)</f>
        <v/>
      </c>
      <c r="K26" s="346" t="str">
        <f>IF('Dépenses forfaitaires'!K26="","",'Dépenses forfaitaires'!K26)</f>
        <v/>
      </c>
      <c r="L26" s="346" t="str">
        <f>IF('Dépenses forfaitaires'!L26="","",'Dépenses forfaitaires'!L26)</f>
        <v/>
      </c>
      <c r="M26" s="118" t="str">
        <f>IF($H26="","",IF($C26=Listes!$B$32,IF('DP_Instruction Forfaitaires'!$E26&lt;Listes!$B$53,('DP_Instruction Forfaitaires'!$E26*(VLOOKUP('DP_Instruction Forfaitaires'!$D26,Listes!$A$54:$E$60,2,FALSE))),IF('DP_Instruction Forfaitaires'!$E26&gt;Listes!$E$53,('DP_Instruction Forfaitaires'!$E26*(VLOOKUP('DP_Instruction Forfaitaires'!$D26,Listes!$A$54:$E$60,5,FALSE))),('DP_Instruction Forfaitaires'!$E26*(VLOOKUP('DP_Instruction Forfaitaires'!$D26,Listes!$A$54:$E$60,3,FALSE))+(VLOOKUP('DP_Instruction Forfaitaires'!$D26,Listes!$A$54:$E$60,4,FALSE)))))))</f>
        <v/>
      </c>
      <c r="N26" s="118" t="str">
        <f>IF($H26="","",IF($C26=Listes!$B$31,IF('DP_Instruction Forfaitaires'!$E26&lt;Listes!$B$42,('DP_Instruction Forfaitaires'!$E26*(VLOOKUP('DP_Instruction Forfaitaires'!$D26,Listes!$A$43:$E$49,2,FALSE))),IF('DP_Instruction Forfaitaires'!$E26&gt;Listes!$D$42,('DP_Instruction Forfaitaires'!$E26*(VLOOKUP('DP_Instruction Forfaitaires'!$D26,Listes!$A$43:$E$49,5,FALSE))),('DP_Instruction Forfaitaires'!$E26*(VLOOKUP('DP_Instruction Forfaitaires'!$D26,Listes!$A$43:$E$49,3,FALSE))+(VLOOKUP('DP_Instruction Forfaitaires'!$D26,Listes!$A$43:$E$49,4,FALSE)))))))</f>
        <v/>
      </c>
      <c r="O26" s="175" t="str">
        <f>IF($H26="","",IF($C26=Listes!$B$34,Listes!$I$31,IF($C26=Listes!$B$35,(VLOOKUP('DP_Instruction Forfaitaires'!$F26,Listes!$E$31:$F$36,2,FALSE)),IF($C26=Listes!$B$33,IF('DP_Instruction Forfaitaires'!$E26&lt;Listes!$A$64,'DP_Instruction Forfaitaires'!$E26*Listes!$A$65,IF('DP_Instruction Forfaitaires'!$E26&gt;Listes!$D$64,'DP_Instruction Forfaitaires'!$E26*Listes!$D$65,(('DP_Instruction Forfaitaires'!$E26*Listes!$B$65)+Listes!$C$65)))))))</f>
        <v/>
      </c>
      <c r="P26" s="131" t="str">
        <f>IF('Dépenses forfaitaires'!Q26="","",'Dépenses forfaitaires'!Q26)</f>
        <v/>
      </c>
      <c r="Q26" s="185"/>
      <c r="R26" s="352" t="str">
        <f t="shared" si="0"/>
        <v/>
      </c>
      <c r="S26" s="352" t="str">
        <f t="shared" si="1"/>
        <v/>
      </c>
      <c r="T26" s="185" t="str">
        <f t="shared" si="2"/>
        <v/>
      </c>
      <c r="U26" s="182"/>
      <c r="V26" s="187"/>
      <c r="W26" s="711" t="str">
        <f>IF(AND(OR(Q26="KO",T26&lt;&gt;""),OR(R26="",S26="",T26="")),Listes!$A$68,IF(AND(T26="",R26&lt;&gt;""),Listes!$A$69,IF(AND(P26&lt;T26,V26=""),Listes!$A$70,IF(AND(R26&gt;S26),Listes!$A$71,IF(AND(P26&lt;&gt;"",P26&gt;T26,U26=""),Listes!$A$72,IF(AND(X26="",OR(Q26&lt;&gt;"",R26&lt;&gt;"",S26&lt;&gt;"")),Listes!$A$73,""))))))</f>
        <v/>
      </c>
      <c r="X26" s="188"/>
      <c r="Y26" s="317">
        <f t="shared" si="3"/>
        <v>0</v>
      </c>
    </row>
    <row r="27" spans="1:25" ht="20.100000000000001" customHeight="1" x14ac:dyDescent="0.25">
      <c r="A27" s="121">
        <v>21</v>
      </c>
      <c r="B27" s="118" t="str">
        <f>IF('Dépenses forfaitaires'!B27="","",'Dépenses forfaitaires'!B27)</f>
        <v/>
      </c>
      <c r="C27" s="118" t="str">
        <f>IF('Dépenses forfaitaires'!C27="","",'Dépenses forfaitaires'!C27)</f>
        <v/>
      </c>
      <c r="D27" s="118" t="str">
        <f>IF('Dépenses forfaitaires'!D27="","",'Dépenses forfaitaires'!D27)</f>
        <v/>
      </c>
      <c r="E27" s="118" t="str">
        <f>IF('Dépenses forfaitaires'!E27="","",'Dépenses forfaitaires'!E27)</f>
        <v/>
      </c>
      <c r="F27" s="118" t="str">
        <f>IF('Dépenses forfaitaires'!F27="","",'Dépenses forfaitaires'!F27)</f>
        <v/>
      </c>
      <c r="G27" s="186" t="str">
        <f>IF('Dépenses forfaitaires'!G27="","",'Dépenses forfaitaires'!G27)</f>
        <v/>
      </c>
      <c r="H27" s="118" t="str">
        <f>IF('Dépenses forfaitaires'!H27="","",'Dépenses forfaitaires'!H27)</f>
        <v/>
      </c>
      <c r="I27" s="118" t="str">
        <f>IF('Dépenses forfaitaires'!I27="","",'Dépenses forfaitaires'!I27)</f>
        <v/>
      </c>
      <c r="J27" s="186" t="str">
        <f>IF('Dépenses forfaitaires'!J27="","",'Dépenses forfaitaires'!J27)</f>
        <v/>
      </c>
      <c r="K27" s="346" t="str">
        <f>IF('Dépenses forfaitaires'!K27="","",'Dépenses forfaitaires'!K27)</f>
        <v/>
      </c>
      <c r="L27" s="346" t="str">
        <f>IF('Dépenses forfaitaires'!L27="","",'Dépenses forfaitaires'!L27)</f>
        <v/>
      </c>
      <c r="M27" s="118" t="str">
        <f>IF($H27="","",IF($C27=Listes!$B$32,IF('DP_Instruction Forfaitaires'!$E27&lt;Listes!$B$53,('DP_Instruction Forfaitaires'!$E27*(VLOOKUP('DP_Instruction Forfaitaires'!$D27,Listes!$A$54:$E$60,2,FALSE))),IF('DP_Instruction Forfaitaires'!$E27&gt;Listes!$E$53,('DP_Instruction Forfaitaires'!$E27*(VLOOKUP('DP_Instruction Forfaitaires'!$D27,Listes!$A$54:$E$60,5,FALSE))),('DP_Instruction Forfaitaires'!$E27*(VLOOKUP('DP_Instruction Forfaitaires'!$D27,Listes!$A$54:$E$60,3,FALSE))+(VLOOKUP('DP_Instruction Forfaitaires'!$D27,Listes!$A$54:$E$60,4,FALSE)))))))</f>
        <v/>
      </c>
      <c r="N27" s="118" t="str">
        <f>IF($H27="","",IF($C27=Listes!$B$31,IF('DP_Instruction Forfaitaires'!$E27&lt;Listes!$B$42,('DP_Instruction Forfaitaires'!$E27*(VLOOKUP('DP_Instruction Forfaitaires'!$D27,Listes!$A$43:$E$49,2,FALSE))),IF('DP_Instruction Forfaitaires'!$E27&gt;Listes!$D$42,('DP_Instruction Forfaitaires'!$E27*(VLOOKUP('DP_Instruction Forfaitaires'!$D27,Listes!$A$43:$E$49,5,FALSE))),('DP_Instruction Forfaitaires'!$E27*(VLOOKUP('DP_Instruction Forfaitaires'!$D27,Listes!$A$43:$E$49,3,FALSE))+(VLOOKUP('DP_Instruction Forfaitaires'!$D27,Listes!$A$43:$E$49,4,FALSE)))))))</f>
        <v/>
      </c>
      <c r="O27" s="175" t="str">
        <f>IF($H27="","",IF($C27=Listes!$B$34,Listes!$I$31,IF($C27=Listes!$B$35,(VLOOKUP('DP_Instruction Forfaitaires'!$F27,Listes!$E$31:$F$36,2,FALSE)),IF($C27=Listes!$B$33,IF('DP_Instruction Forfaitaires'!$E27&lt;Listes!$A$64,'DP_Instruction Forfaitaires'!$E27*Listes!$A$65,IF('DP_Instruction Forfaitaires'!$E27&gt;Listes!$D$64,'DP_Instruction Forfaitaires'!$E27*Listes!$D$65,(('DP_Instruction Forfaitaires'!$E27*Listes!$B$65)+Listes!$C$65)))))))</f>
        <v/>
      </c>
      <c r="P27" s="131" t="str">
        <f>IF('Dépenses forfaitaires'!Q27="","",'Dépenses forfaitaires'!Q27)</f>
        <v/>
      </c>
      <c r="Q27" s="185"/>
      <c r="R27" s="352" t="str">
        <f t="shared" si="0"/>
        <v/>
      </c>
      <c r="S27" s="352" t="str">
        <f t="shared" si="1"/>
        <v/>
      </c>
      <c r="T27" s="185" t="str">
        <f t="shared" si="2"/>
        <v/>
      </c>
      <c r="U27" s="182"/>
      <c r="V27" s="187"/>
      <c r="W27" s="711" t="str">
        <f>IF(AND(OR(Q27="KO",T27&lt;&gt;""),OR(R27="",S27="",T27="")),Listes!$A$68,IF(AND(T27="",R27&lt;&gt;""),Listes!$A$69,IF(AND(P27&lt;T27,V27=""),Listes!$A$70,IF(AND(R27&gt;S27),Listes!$A$71,IF(AND(P27&lt;&gt;"",P27&gt;T27,U27=""),Listes!$A$72,IF(AND(X27="",OR(Q27&lt;&gt;"",R27&lt;&gt;"",S27&lt;&gt;"")),Listes!$A$73,""))))))</f>
        <v/>
      </c>
      <c r="X27" s="188"/>
      <c r="Y27" s="317">
        <f t="shared" si="3"/>
        <v>0</v>
      </c>
    </row>
    <row r="28" spans="1:25" ht="20.100000000000001" customHeight="1" x14ac:dyDescent="0.25">
      <c r="A28" s="121">
        <v>22</v>
      </c>
      <c r="B28" s="118" t="str">
        <f>IF('Dépenses forfaitaires'!B28="","",'Dépenses forfaitaires'!B28)</f>
        <v/>
      </c>
      <c r="C28" s="118" t="str">
        <f>IF('Dépenses forfaitaires'!C28="","",'Dépenses forfaitaires'!C28)</f>
        <v/>
      </c>
      <c r="D28" s="118" t="str">
        <f>IF('Dépenses forfaitaires'!D28="","",'Dépenses forfaitaires'!D28)</f>
        <v/>
      </c>
      <c r="E28" s="118" t="str">
        <f>IF('Dépenses forfaitaires'!E28="","",'Dépenses forfaitaires'!E28)</f>
        <v/>
      </c>
      <c r="F28" s="118" t="str">
        <f>IF('Dépenses forfaitaires'!F28="","",'Dépenses forfaitaires'!F28)</f>
        <v/>
      </c>
      <c r="G28" s="186" t="str">
        <f>IF('Dépenses forfaitaires'!G28="","",'Dépenses forfaitaires'!G28)</f>
        <v/>
      </c>
      <c r="H28" s="118" t="str">
        <f>IF('Dépenses forfaitaires'!H28="","",'Dépenses forfaitaires'!H28)</f>
        <v/>
      </c>
      <c r="I28" s="118" t="str">
        <f>IF('Dépenses forfaitaires'!I28="","",'Dépenses forfaitaires'!I28)</f>
        <v/>
      </c>
      <c r="J28" s="186" t="str">
        <f>IF('Dépenses forfaitaires'!J28="","",'Dépenses forfaitaires'!J28)</f>
        <v/>
      </c>
      <c r="K28" s="346" t="str">
        <f>IF('Dépenses forfaitaires'!K28="","",'Dépenses forfaitaires'!K28)</f>
        <v/>
      </c>
      <c r="L28" s="346" t="str">
        <f>IF('Dépenses forfaitaires'!L28="","",'Dépenses forfaitaires'!L28)</f>
        <v/>
      </c>
      <c r="M28" s="118" t="str">
        <f>IF($H28="","",IF($C28=Listes!$B$32,IF('DP_Instruction Forfaitaires'!$E28&lt;Listes!$B$53,('DP_Instruction Forfaitaires'!$E28*(VLOOKUP('DP_Instruction Forfaitaires'!$D28,Listes!$A$54:$E$60,2,FALSE))),IF('DP_Instruction Forfaitaires'!$E28&gt;Listes!$E$53,('DP_Instruction Forfaitaires'!$E28*(VLOOKUP('DP_Instruction Forfaitaires'!$D28,Listes!$A$54:$E$60,5,FALSE))),('DP_Instruction Forfaitaires'!$E28*(VLOOKUP('DP_Instruction Forfaitaires'!$D28,Listes!$A$54:$E$60,3,FALSE))+(VLOOKUP('DP_Instruction Forfaitaires'!$D28,Listes!$A$54:$E$60,4,FALSE)))))))</f>
        <v/>
      </c>
      <c r="N28" s="118" t="str">
        <f>IF($H28="","",IF($C28=Listes!$B$31,IF('DP_Instruction Forfaitaires'!$E28&lt;Listes!$B$42,('DP_Instruction Forfaitaires'!$E28*(VLOOKUP('DP_Instruction Forfaitaires'!$D28,Listes!$A$43:$E$49,2,FALSE))),IF('DP_Instruction Forfaitaires'!$E28&gt;Listes!$D$42,('DP_Instruction Forfaitaires'!$E28*(VLOOKUP('DP_Instruction Forfaitaires'!$D28,Listes!$A$43:$E$49,5,FALSE))),('DP_Instruction Forfaitaires'!$E28*(VLOOKUP('DP_Instruction Forfaitaires'!$D28,Listes!$A$43:$E$49,3,FALSE))+(VLOOKUP('DP_Instruction Forfaitaires'!$D28,Listes!$A$43:$E$49,4,FALSE)))))))</f>
        <v/>
      </c>
      <c r="O28" s="175" t="str">
        <f>IF($H28="","",IF($C28=Listes!$B$34,Listes!$I$31,IF($C28=Listes!$B$35,(VLOOKUP('DP_Instruction Forfaitaires'!$F28,Listes!$E$31:$F$36,2,FALSE)),IF($C28=Listes!$B$33,IF('DP_Instruction Forfaitaires'!$E28&lt;Listes!$A$64,'DP_Instruction Forfaitaires'!$E28*Listes!$A$65,IF('DP_Instruction Forfaitaires'!$E28&gt;Listes!$D$64,'DP_Instruction Forfaitaires'!$E28*Listes!$D$65,(('DP_Instruction Forfaitaires'!$E28*Listes!$B$65)+Listes!$C$65)))))))</f>
        <v/>
      </c>
      <c r="P28" s="131" t="str">
        <f>IF('Dépenses forfaitaires'!Q28="","",'Dépenses forfaitaires'!Q28)</f>
        <v/>
      </c>
      <c r="Q28" s="185"/>
      <c r="R28" s="352" t="str">
        <f t="shared" si="0"/>
        <v/>
      </c>
      <c r="S28" s="352" t="str">
        <f t="shared" si="1"/>
        <v/>
      </c>
      <c r="T28" s="185" t="str">
        <f t="shared" si="2"/>
        <v/>
      </c>
      <c r="U28" s="182"/>
      <c r="V28" s="187"/>
      <c r="W28" s="711" t="str">
        <f>IF(AND(OR(Q28="KO",T28&lt;&gt;""),OR(R28="",S28="",T28="")),Listes!$A$68,IF(AND(T28="",R28&lt;&gt;""),Listes!$A$69,IF(AND(P28&lt;T28,V28=""),Listes!$A$70,IF(AND(R28&gt;S28),Listes!$A$71,IF(AND(P28&lt;&gt;"",P28&gt;T28,U28=""),Listes!$A$72,IF(AND(X28="",OR(Q28&lt;&gt;"",R28&lt;&gt;"",S28&lt;&gt;"")),Listes!$A$73,""))))))</f>
        <v/>
      </c>
      <c r="X28" s="188"/>
      <c r="Y28" s="317">
        <f t="shared" si="3"/>
        <v>0</v>
      </c>
    </row>
    <row r="29" spans="1:25" ht="20.100000000000001" customHeight="1" x14ac:dyDescent="0.25">
      <c r="A29" s="121">
        <v>23</v>
      </c>
      <c r="B29" s="118" t="str">
        <f>IF('Dépenses forfaitaires'!B29="","",'Dépenses forfaitaires'!B29)</f>
        <v/>
      </c>
      <c r="C29" s="118" t="str">
        <f>IF('Dépenses forfaitaires'!C29="","",'Dépenses forfaitaires'!C29)</f>
        <v/>
      </c>
      <c r="D29" s="118" t="str">
        <f>IF('Dépenses forfaitaires'!D29="","",'Dépenses forfaitaires'!D29)</f>
        <v/>
      </c>
      <c r="E29" s="118" t="str">
        <f>IF('Dépenses forfaitaires'!E29="","",'Dépenses forfaitaires'!E29)</f>
        <v/>
      </c>
      <c r="F29" s="118" t="str">
        <f>IF('Dépenses forfaitaires'!F29="","",'Dépenses forfaitaires'!F29)</f>
        <v/>
      </c>
      <c r="G29" s="186" t="str">
        <f>IF('Dépenses forfaitaires'!G29="","",'Dépenses forfaitaires'!G29)</f>
        <v/>
      </c>
      <c r="H29" s="118" t="str">
        <f>IF('Dépenses forfaitaires'!H29="","",'Dépenses forfaitaires'!H29)</f>
        <v/>
      </c>
      <c r="I29" s="118" t="str">
        <f>IF('Dépenses forfaitaires'!I29="","",'Dépenses forfaitaires'!I29)</f>
        <v/>
      </c>
      <c r="J29" s="186" t="str">
        <f>IF('Dépenses forfaitaires'!J29="","",'Dépenses forfaitaires'!J29)</f>
        <v/>
      </c>
      <c r="K29" s="346" t="str">
        <f>IF('Dépenses forfaitaires'!K29="","",'Dépenses forfaitaires'!K29)</f>
        <v/>
      </c>
      <c r="L29" s="346" t="str">
        <f>IF('Dépenses forfaitaires'!L29="","",'Dépenses forfaitaires'!L29)</f>
        <v/>
      </c>
      <c r="M29" s="118" t="str">
        <f>IF($H29="","",IF($C29=Listes!$B$32,IF('DP_Instruction Forfaitaires'!$E29&lt;Listes!$B$53,('DP_Instruction Forfaitaires'!$E29*(VLOOKUP('DP_Instruction Forfaitaires'!$D29,Listes!$A$54:$E$60,2,FALSE))),IF('DP_Instruction Forfaitaires'!$E29&gt;Listes!$E$53,('DP_Instruction Forfaitaires'!$E29*(VLOOKUP('DP_Instruction Forfaitaires'!$D29,Listes!$A$54:$E$60,5,FALSE))),('DP_Instruction Forfaitaires'!$E29*(VLOOKUP('DP_Instruction Forfaitaires'!$D29,Listes!$A$54:$E$60,3,FALSE))+(VLOOKUP('DP_Instruction Forfaitaires'!$D29,Listes!$A$54:$E$60,4,FALSE)))))))</f>
        <v/>
      </c>
      <c r="N29" s="118" t="str">
        <f>IF($H29="","",IF($C29=Listes!$B$31,IF('DP_Instruction Forfaitaires'!$E29&lt;Listes!$B$42,('DP_Instruction Forfaitaires'!$E29*(VLOOKUP('DP_Instruction Forfaitaires'!$D29,Listes!$A$43:$E$49,2,FALSE))),IF('DP_Instruction Forfaitaires'!$E29&gt;Listes!$D$42,('DP_Instruction Forfaitaires'!$E29*(VLOOKUP('DP_Instruction Forfaitaires'!$D29,Listes!$A$43:$E$49,5,FALSE))),('DP_Instruction Forfaitaires'!$E29*(VLOOKUP('DP_Instruction Forfaitaires'!$D29,Listes!$A$43:$E$49,3,FALSE))+(VLOOKUP('DP_Instruction Forfaitaires'!$D29,Listes!$A$43:$E$49,4,FALSE)))))))</f>
        <v/>
      </c>
      <c r="O29" s="175" t="str">
        <f>IF($H29="","",IF($C29=Listes!$B$34,Listes!$I$31,IF($C29=Listes!$B$35,(VLOOKUP('DP_Instruction Forfaitaires'!$F29,Listes!$E$31:$F$36,2,FALSE)),IF($C29=Listes!$B$33,IF('DP_Instruction Forfaitaires'!$E29&lt;Listes!$A$64,'DP_Instruction Forfaitaires'!$E29*Listes!$A$65,IF('DP_Instruction Forfaitaires'!$E29&gt;Listes!$D$64,'DP_Instruction Forfaitaires'!$E29*Listes!$D$65,(('DP_Instruction Forfaitaires'!$E29*Listes!$B$65)+Listes!$C$65)))))))</f>
        <v/>
      </c>
      <c r="P29" s="131" t="str">
        <f>IF('Dépenses forfaitaires'!Q29="","",'Dépenses forfaitaires'!Q29)</f>
        <v/>
      </c>
      <c r="Q29" s="185"/>
      <c r="R29" s="352" t="str">
        <f t="shared" si="0"/>
        <v/>
      </c>
      <c r="S29" s="352" t="str">
        <f t="shared" si="1"/>
        <v/>
      </c>
      <c r="T29" s="185" t="str">
        <f t="shared" si="2"/>
        <v/>
      </c>
      <c r="U29" s="182"/>
      <c r="V29" s="187"/>
      <c r="W29" s="711" t="str">
        <f>IF(AND(OR(Q29="KO",T29&lt;&gt;""),OR(R29="",S29="",T29="")),Listes!$A$68,IF(AND(T29="",R29&lt;&gt;""),Listes!$A$69,IF(AND(P29&lt;T29,V29=""),Listes!$A$70,IF(AND(R29&gt;S29),Listes!$A$71,IF(AND(P29&lt;&gt;"",P29&gt;T29,U29=""),Listes!$A$72,IF(AND(X29="",OR(Q29&lt;&gt;"",R29&lt;&gt;"",S29&lt;&gt;"")),Listes!$A$73,""))))))</f>
        <v/>
      </c>
      <c r="X29" s="188"/>
      <c r="Y29" s="317">
        <f t="shared" si="3"/>
        <v>0</v>
      </c>
    </row>
    <row r="30" spans="1:25" ht="20.100000000000001" customHeight="1" x14ac:dyDescent="0.25">
      <c r="A30" s="121">
        <v>24</v>
      </c>
      <c r="B30" s="118" t="str">
        <f>IF('Dépenses forfaitaires'!B30="","",'Dépenses forfaitaires'!B30)</f>
        <v/>
      </c>
      <c r="C30" s="118" t="str">
        <f>IF('Dépenses forfaitaires'!C30="","",'Dépenses forfaitaires'!C30)</f>
        <v/>
      </c>
      <c r="D30" s="118" t="str">
        <f>IF('Dépenses forfaitaires'!D30="","",'Dépenses forfaitaires'!D30)</f>
        <v/>
      </c>
      <c r="E30" s="118" t="str">
        <f>IF('Dépenses forfaitaires'!E30="","",'Dépenses forfaitaires'!E30)</f>
        <v/>
      </c>
      <c r="F30" s="118" t="str">
        <f>IF('Dépenses forfaitaires'!F30="","",'Dépenses forfaitaires'!F30)</f>
        <v/>
      </c>
      <c r="G30" s="186" t="str">
        <f>IF('Dépenses forfaitaires'!G30="","",'Dépenses forfaitaires'!G30)</f>
        <v/>
      </c>
      <c r="H30" s="118" t="str">
        <f>IF('Dépenses forfaitaires'!H30="","",'Dépenses forfaitaires'!H30)</f>
        <v/>
      </c>
      <c r="I30" s="118" t="str">
        <f>IF('Dépenses forfaitaires'!I30="","",'Dépenses forfaitaires'!I30)</f>
        <v/>
      </c>
      <c r="J30" s="186" t="str">
        <f>IF('Dépenses forfaitaires'!J30="","",'Dépenses forfaitaires'!J30)</f>
        <v/>
      </c>
      <c r="K30" s="346" t="str">
        <f>IF('Dépenses forfaitaires'!K30="","",'Dépenses forfaitaires'!K30)</f>
        <v/>
      </c>
      <c r="L30" s="346" t="str">
        <f>IF('Dépenses forfaitaires'!L30="","",'Dépenses forfaitaires'!L30)</f>
        <v/>
      </c>
      <c r="M30" s="118" t="str">
        <f>IF($H30="","",IF($C30=Listes!$B$32,IF('DP_Instruction Forfaitaires'!$E30&lt;Listes!$B$53,('DP_Instruction Forfaitaires'!$E30*(VLOOKUP('DP_Instruction Forfaitaires'!$D30,Listes!$A$54:$E$60,2,FALSE))),IF('DP_Instruction Forfaitaires'!$E30&gt;Listes!$E$53,('DP_Instruction Forfaitaires'!$E30*(VLOOKUP('DP_Instruction Forfaitaires'!$D30,Listes!$A$54:$E$60,5,FALSE))),('DP_Instruction Forfaitaires'!$E30*(VLOOKUP('DP_Instruction Forfaitaires'!$D30,Listes!$A$54:$E$60,3,FALSE))+(VLOOKUP('DP_Instruction Forfaitaires'!$D30,Listes!$A$54:$E$60,4,FALSE)))))))</f>
        <v/>
      </c>
      <c r="N30" s="118" t="str">
        <f>IF($H30="","",IF($C30=Listes!$B$31,IF('DP_Instruction Forfaitaires'!$E30&lt;Listes!$B$42,('DP_Instruction Forfaitaires'!$E30*(VLOOKUP('DP_Instruction Forfaitaires'!$D30,Listes!$A$43:$E$49,2,FALSE))),IF('DP_Instruction Forfaitaires'!$E30&gt;Listes!$D$42,('DP_Instruction Forfaitaires'!$E30*(VLOOKUP('DP_Instruction Forfaitaires'!$D30,Listes!$A$43:$E$49,5,FALSE))),('DP_Instruction Forfaitaires'!$E30*(VLOOKUP('DP_Instruction Forfaitaires'!$D30,Listes!$A$43:$E$49,3,FALSE))+(VLOOKUP('DP_Instruction Forfaitaires'!$D30,Listes!$A$43:$E$49,4,FALSE)))))))</f>
        <v/>
      </c>
      <c r="O30" s="175" t="str">
        <f>IF($H30="","",IF($C30=Listes!$B$34,Listes!$I$31,IF($C30=Listes!$B$35,(VLOOKUP('DP_Instruction Forfaitaires'!$F30,Listes!$E$31:$F$36,2,FALSE)),IF($C30=Listes!$B$33,IF('DP_Instruction Forfaitaires'!$E30&lt;Listes!$A$64,'DP_Instruction Forfaitaires'!$E30*Listes!$A$65,IF('DP_Instruction Forfaitaires'!$E30&gt;Listes!$D$64,'DP_Instruction Forfaitaires'!$E30*Listes!$D$65,(('DP_Instruction Forfaitaires'!$E30*Listes!$B$65)+Listes!$C$65)))))))</f>
        <v/>
      </c>
      <c r="P30" s="131" t="str">
        <f>IF('Dépenses forfaitaires'!Q30="","",'Dépenses forfaitaires'!Q30)</f>
        <v/>
      </c>
      <c r="Q30" s="185"/>
      <c r="R30" s="352" t="str">
        <f t="shared" si="0"/>
        <v/>
      </c>
      <c r="S30" s="352" t="str">
        <f t="shared" si="1"/>
        <v/>
      </c>
      <c r="T30" s="185" t="str">
        <f t="shared" si="2"/>
        <v/>
      </c>
      <c r="U30" s="182"/>
      <c r="V30" s="187"/>
      <c r="W30" s="711" t="str">
        <f>IF(AND(OR(Q30="KO",T30&lt;&gt;""),OR(R30="",S30="",T30="")),Listes!$A$68,IF(AND(T30="",R30&lt;&gt;""),Listes!$A$69,IF(AND(P30&lt;T30,V30=""),Listes!$A$70,IF(AND(R30&gt;S30),Listes!$A$71,IF(AND(P30&lt;&gt;"",P30&gt;T30,U30=""),Listes!$A$72,IF(AND(X30="",OR(Q30&lt;&gt;"",R30&lt;&gt;"",S30&lt;&gt;"")),Listes!$A$73,""))))))</f>
        <v/>
      </c>
      <c r="X30" s="188"/>
      <c r="Y30" s="317">
        <f t="shared" si="3"/>
        <v>0</v>
      </c>
    </row>
    <row r="31" spans="1:25" ht="20.100000000000001" customHeight="1" x14ac:dyDescent="0.25">
      <c r="A31" s="121">
        <v>25</v>
      </c>
      <c r="B31" s="118" t="str">
        <f>IF('Dépenses forfaitaires'!B31="","",'Dépenses forfaitaires'!B31)</f>
        <v/>
      </c>
      <c r="C31" s="118" t="str">
        <f>IF('Dépenses forfaitaires'!C31="","",'Dépenses forfaitaires'!C31)</f>
        <v/>
      </c>
      <c r="D31" s="118" t="str">
        <f>IF('Dépenses forfaitaires'!D31="","",'Dépenses forfaitaires'!D31)</f>
        <v/>
      </c>
      <c r="E31" s="118" t="str">
        <f>IF('Dépenses forfaitaires'!E31="","",'Dépenses forfaitaires'!E31)</f>
        <v/>
      </c>
      <c r="F31" s="118" t="str">
        <f>IF('Dépenses forfaitaires'!F31="","",'Dépenses forfaitaires'!F31)</f>
        <v/>
      </c>
      <c r="G31" s="186" t="str">
        <f>IF('Dépenses forfaitaires'!G31="","",'Dépenses forfaitaires'!G31)</f>
        <v/>
      </c>
      <c r="H31" s="118" t="str">
        <f>IF('Dépenses forfaitaires'!H31="","",'Dépenses forfaitaires'!H31)</f>
        <v/>
      </c>
      <c r="I31" s="118" t="str">
        <f>IF('Dépenses forfaitaires'!I31="","",'Dépenses forfaitaires'!I31)</f>
        <v/>
      </c>
      <c r="J31" s="186" t="str">
        <f>IF('Dépenses forfaitaires'!J31="","",'Dépenses forfaitaires'!J31)</f>
        <v/>
      </c>
      <c r="K31" s="346" t="str">
        <f>IF('Dépenses forfaitaires'!K31="","",'Dépenses forfaitaires'!K31)</f>
        <v/>
      </c>
      <c r="L31" s="346" t="str">
        <f>IF('Dépenses forfaitaires'!L31="","",'Dépenses forfaitaires'!L31)</f>
        <v/>
      </c>
      <c r="M31" s="118" t="str">
        <f>IF($H31="","",IF($C31=Listes!$B$32,IF('DP_Instruction Forfaitaires'!$E31&lt;Listes!$B$53,('DP_Instruction Forfaitaires'!$E31*(VLOOKUP('DP_Instruction Forfaitaires'!$D31,Listes!$A$54:$E$60,2,FALSE))),IF('DP_Instruction Forfaitaires'!$E31&gt;Listes!$E$53,('DP_Instruction Forfaitaires'!$E31*(VLOOKUP('DP_Instruction Forfaitaires'!$D31,Listes!$A$54:$E$60,5,FALSE))),('DP_Instruction Forfaitaires'!$E31*(VLOOKUP('DP_Instruction Forfaitaires'!$D31,Listes!$A$54:$E$60,3,FALSE))+(VLOOKUP('DP_Instruction Forfaitaires'!$D31,Listes!$A$54:$E$60,4,FALSE)))))))</f>
        <v/>
      </c>
      <c r="N31" s="118" t="str">
        <f>IF($H31="","",IF($C31=Listes!$B$31,IF('DP_Instruction Forfaitaires'!$E31&lt;Listes!$B$42,('DP_Instruction Forfaitaires'!$E31*(VLOOKUP('DP_Instruction Forfaitaires'!$D31,Listes!$A$43:$E$49,2,FALSE))),IF('DP_Instruction Forfaitaires'!$E31&gt;Listes!$D$42,('DP_Instruction Forfaitaires'!$E31*(VLOOKUP('DP_Instruction Forfaitaires'!$D31,Listes!$A$43:$E$49,5,FALSE))),('DP_Instruction Forfaitaires'!$E31*(VLOOKUP('DP_Instruction Forfaitaires'!$D31,Listes!$A$43:$E$49,3,FALSE))+(VLOOKUP('DP_Instruction Forfaitaires'!$D31,Listes!$A$43:$E$49,4,FALSE)))))))</f>
        <v/>
      </c>
      <c r="O31" s="175" t="str">
        <f>IF($H31="","",IF($C31=Listes!$B$34,Listes!$I$31,IF($C31=Listes!$B$35,(VLOOKUP('DP_Instruction Forfaitaires'!$F31,Listes!$E$31:$F$36,2,FALSE)),IF($C31=Listes!$B$33,IF('DP_Instruction Forfaitaires'!$E31&lt;Listes!$A$64,'DP_Instruction Forfaitaires'!$E31*Listes!$A$65,IF('DP_Instruction Forfaitaires'!$E31&gt;Listes!$D$64,'DP_Instruction Forfaitaires'!$E31*Listes!$D$65,(('DP_Instruction Forfaitaires'!$E31*Listes!$B$65)+Listes!$C$65)))))))</f>
        <v/>
      </c>
      <c r="P31" s="131" t="str">
        <f>IF('Dépenses forfaitaires'!Q31="","",'Dépenses forfaitaires'!Q31)</f>
        <v/>
      </c>
      <c r="Q31" s="185"/>
      <c r="R31" s="352" t="str">
        <f t="shared" si="0"/>
        <v/>
      </c>
      <c r="S31" s="352" t="str">
        <f t="shared" si="1"/>
        <v/>
      </c>
      <c r="T31" s="185" t="str">
        <f t="shared" si="2"/>
        <v/>
      </c>
      <c r="U31" s="182"/>
      <c r="V31" s="187"/>
      <c r="W31" s="711" t="str">
        <f>IF(AND(OR(Q31="KO",T31&lt;&gt;""),OR(R31="",S31="",T31="")),Listes!$A$68,IF(AND(T31="",R31&lt;&gt;""),Listes!$A$69,IF(AND(P31&lt;T31,V31=""),Listes!$A$70,IF(AND(R31&gt;S31),Listes!$A$71,IF(AND(P31&lt;&gt;"",P31&gt;T31,U31=""),Listes!$A$72,IF(AND(X31="",OR(Q31&lt;&gt;"",R31&lt;&gt;"",S31&lt;&gt;"")),Listes!$A$73,""))))))</f>
        <v/>
      </c>
      <c r="X31" s="188"/>
      <c r="Y31" s="317">
        <f t="shared" si="3"/>
        <v>0</v>
      </c>
    </row>
    <row r="32" spans="1:25" ht="20.100000000000001" customHeight="1" x14ac:dyDescent="0.25">
      <c r="A32" s="121">
        <v>26</v>
      </c>
      <c r="B32" s="118" t="str">
        <f>IF('Dépenses forfaitaires'!B32="","",'Dépenses forfaitaires'!B32)</f>
        <v/>
      </c>
      <c r="C32" s="118" t="str">
        <f>IF('Dépenses forfaitaires'!C32="","",'Dépenses forfaitaires'!C32)</f>
        <v/>
      </c>
      <c r="D32" s="118" t="str">
        <f>IF('Dépenses forfaitaires'!D32="","",'Dépenses forfaitaires'!D32)</f>
        <v/>
      </c>
      <c r="E32" s="118" t="str">
        <f>IF('Dépenses forfaitaires'!E32="","",'Dépenses forfaitaires'!E32)</f>
        <v/>
      </c>
      <c r="F32" s="118" t="str">
        <f>IF('Dépenses forfaitaires'!F32="","",'Dépenses forfaitaires'!F32)</f>
        <v/>
      </c>
      <c r="G32" s="186" t="str">
        <f>IF('Dépenses forfaitaires'!G32="","",'Dépenses forfaitaires'!G32)</f>
        <v/>
      </c>
      <c r="H32" s="118" t="str">
        <f>IF('Dépenses forfaitaires'!H32="","",'Dépenses forfaitaires'!H32)</f>
        <v/>
      </c>
      <c r="I32" s="118" t="str">
        <f>IF('Dépenses forfaitaires'!I32="","",'Dépenses forfaitaires'!I32)</f>
        <v/>
      </c>
      <c r="J32" s="186" t="str">
        <f>IF('Dépenses forfaitaires'!J32="","",'Dépenses forfaitaires'!J32)</f>
        <v/>
      </c>
      <c r="K32" s="346" t="str">
        <f>IF('Dépenses forfaitaires'!K32="","",'Dépenses forfaitaires'!K32)</f>
        <v/>
      </c>
      <c r="L32" s="346" t="str">
        <f>IF('Dépenses forfaitaires'!L32="","",'Dépenses forfaitaires'!L32)</f>
        <v/>
      </c>
      <c r="M32" s="118" t="str">
        <f>IF($H32="","",IF($C32=Listes!$B$32,IF('DP_Instruction Forfaitaires'!$E32&lt;Listes!$B$53,('DP_Instruction Forfaitaires'!$E32*(VLOOKUP('DP_Instruction Forfaitaires'!$D32,Listes!$A$54:$E$60,2,FALSE))),IF('DP_Instruction Forfaitaires'!$E32&gt;Listes!$E$53,('DP_Instruction Forfaitaires'!$E32*(VLOOKUP('DP_Instruction Forfaitaires'!$D32,Listes!$A$54:$E$60,5,FALSE))),('DP_Instruction Forfaitaires'!$E32*(VLOOKUP('DP_Instruction Forfaitaires'!$D32,Listes!$A$54:$E$60,3,FALSE))+(VLOOKUP('DP_Instruction Forfaitaires'!$D32,Listes!$A$54:$E$60,4,FALSE)))))))</f>
        <v/>
      </c>
      <c r="N32" s="118" t="str">
        <f>IF($H32="","",IF($C32=Listes!$B$31,IF('DP_Instruction Forfaitaires'!$E32&lt;Listes!$B$42,('DP_Instruction Forfaitaires'!$E32*(VLOOKUP('DP_Instruction Forfaitaires'!$D32,Listes!$A$43:$E$49,2,FALSE))),IF('DP_Instruction Forfaitaires'!$E32&gt;Listes!$D$42,('DP_Instruction Forfaitaires'!$E32*(VLOOKUP('DP_Instruction Forfaitaires'!$D32,Listes!$A$43:$E$49,5,FALSE))),('DP_Instruction Forfaitaires'!$E32*(VLOOKUP('DP_Instruction Forfaitaires'!$D32,Listes!$A$43:$E$49,3,FALSE))+(VLOOKUP('DP_Instruction Forfaitaires'!$D32,Listes!$A$43:$E$49,4,FALSE)))))))</f>
        <v/>
      </c>
      <c r="O32" s="175" t="str">
        <f>IF($H32="","",IF($C32=Listes!$B$34,Listes!$I$31,IF($C32=Listes!$B$35,(VLOOKUP('DP_Instruction Forfaitaires'!$F32,Listes!$E$31:$F$36,2,FALSE)),IF($C32=Listes!$B$33,IF('DP_Instruction Forfaitaires'!$E32&lt;Listes!$A$64,'DP_Instruction Forfaitaires'!$E32*Listes!$A$65,IF('DP_Instruction Forfaitaires'!$E32&gt;Listes!$D$64,'DP_Instruction Forfaitaires'!$E32*Listes!$D$65,(('DP_Instruction Forfaitaires'!$E32*Listes!$B$65)+Listes!$C$65)))))))</f>
        <v/>
      </c>
      <c r="P32" s="131" t="str">
        <f>IF('Dépenses forfaitaires'!Q32="","",'Dépenses forfaitaires'!Q32)</f>
        <v/>
      </c>
      <c r="Q32" s="185"/>
      <c r="R32" s="352" t="str">
        <f t="shared" si="0"/>
        <v/>
      </c>
      <c r="S32" s="352" t="str">
        <f t="shared" si="1"/>
        <v/>
      </c>
      <c r="T32" s="185" t="str">
        <f t="shared" si="2"/>
        <v/>
      </c>
      <c r="U32" s="182"/>
      <c r="V32" s="187"/>
      <c r="W32" s="711" t="str">
        <f>IF(AND(OR(Q32="KO",T32&lt;&gt;""),OR(R32="",S32="",T32="")),Listes!$A$68,IF(AND(T32="",R32&lt;&gt;""),Listes!$A$69,IF(AND(P32&lt;T32,V32=""),Listes!$A$70,IF(AND(R32&gt;S32),Listes!$A$71,IF(AND(P32&lt;&gt;"",P32&gt;T32,U32=""),Listes!$A$72,IF(AND(X32="",OR(Q32&lt;&gt;"",R32&lt;&gt;"",S32&lt;&gt;"")),Listes!$A$73,""))))))</f>
        <v/>
      </c>
      <c r="X32" s="188"/>
      <c r="Y32" s="317">
        <f t="shared" si="3"/>
        <v>0</v>
      </c>
    </row>
    <row r="33" spans="1:25" ht="20.100000000000001" customHeight="1" x14ac:dyDescent="0.25">
      <c r="A33" s="121">
        <v>27</v>
      </c>
      <c r="B33" s="118" t="str">
        <f>IF('Dépenses forfaitaires'!B33="","",'Dépenses forfaitaires'!B33)</f>
        <v/>
      </c>
      <c r="C33" s="118" t="str">
        <f>IF('Dépenses forfaitaires'!C33="","",'Dépenses forfaitaires'!C33)</f>
        <v/>
      </c>
      <c r="D33" s="118" t="str">
        <f>IF('Dépenses forfaitaires'!D33="","",'Dépenses forfaitaires'!D33)</f>
        <v/>
      </c>
      <c r="E33" s="118" t="str">
        <f>IF('Dépenses forfaitaires'!E33="","",'Dépenses forfaitaires'!E33)</f>
        <v/>
      </c>
      <c r="F33" s="118" t="str">
        <f>IF('Dépenses forfaitaires'!F33="","",'Dépenses forfaitaires'!F33)</f>
        <v/>
      </c>
      <c r="G33" s="186" t="str">
        <f>IF('Dépenses forfaitaires'!G33="","",'Dépenses forfaitaires'!G33)</f>
        <v/>
      </c>
      <c r="H33" s="118" t="str">
        <f>IF('Dépenses forfaitaires'!H33="","",'Dépenses forfaitaires'!H33)</f>
        <v/>
      </c>
      <c r="I33" s="118" t="str">
        <f>IF('Dépenses forfaitaires'!I33="","",'Dépenses forfaitaires'!I33)</f>
        <v/>
      </c>
      <c r="J33" s="186" t="str">
        <f>IF('Dépenses forfaitaires'!J33="","",'Dépenses forfaitaires'!J33)</f>
        <v/>
      </c>
      <c r="K33" s="346" t="str">
        <f>IF('Dépenses forfaitaires'!K33="","",'Dépenses forfaitaires'!K33)</f>
        <v/>
      </c>
      <c r="L33" s="346" t="str">
        <f>IF('Dépenses forfaitaires'!L33="","",'Dépenses forfaitaires'!L33)</f>
        <v/>
      </c>
      <c r="M33" s="118" t="str">
        <f>IF($H33="","",IF($C33=Listes!$B$32,IF('DP_Instruction Forfaitaires'!$E33&lt;Listes!$B$53,('DP_Instruction Forfaitaires'!$E33*(VLOOKUP('DP_Instruction Forfaitaires'!$D33,Listes!$A$54:$E$60,2,FALSE))),IF('DP_Instruction Forfaitaires'!$E33&gt;Listes!$E$53,('DP_Instruction Forfaitaires'!$E33*(VLOOKUP('DP_Instruction Forfaitaires'!$D33,Listes!$A$54:$E$60,5,FALSE))),('DP_Instruction Forfaitaires'!$E33*(VLOOKUP('DP_Instruction Forfaitaires'!$D33,Listes!$A$54:$E$60,3,FALSE))+(VLOOKUP('DP_Instruction Forfaitaires'!$D33,Listes!$A$54:$E$60,4,FALSE)))))))</f>
        <v/>
      </c>
      <c r="N33" s="118" t="str">
        <f>IF($H33="","",IF($C33=Listes!$B$31,IF('DP_Instruction Forfaitaires'!$E33&lt;Listes!$B$42,('DP_Instruction Forfaitaires'!$E33*(VLOOKUP('DP_Instruction Forfaitaires'!$D33,Listes!$A$43:$E$49,2,FALSE))),IF('DP_Instruction Forfaitaires'!$E33&gt;Listes!$D$42,('DP_Instruction Forfaitaires'!$E33*(VLOOKUP('DP_Instruction Forfaitaires'!$D33,Listes!$A$43:$E$49,5,FALSE))),('DP_Instruction Forfaitaires'!$E33*(VLOOKUP('DP_Instruction Forfaitaires'!$D33,Listes!$A$43:$E$49,3,FALSE))+(VLOOKUP('DP_Instruction Forfaitaires'!$D33,Listes!$A$43:$E$49,4,FALSE)))))))</f>
        <v/>
      </c>
      <c r="O33" s="175" t="str">
        <f>IF($H33="","",IF($C33=Listes!$B$34,Listes!$I$31,IF($C33=Listes!$B$35,(VLOOKUP('DP_Instruction Forfaitaires'!$F33,Listes!$E$31:$F$36,2,FALSE)),IF($C33=Listes!$B$33,IF('DP_Instruction Forfaitaires'!$E33&lt;Listes!$A$64,'DP_Instruction Forfaitaires'!$E33*Listes!$A$65,IF('DP_Instruction Forfaitaires'!$E33&gt;Listes!$D$64,'DP_Instruction Forfaitaires'!$E33*Listes!$D$65,(('DP_Instruction Forfaitaires'!$E33*Listes!$B$65)+Listes!$C$65)))))))</f>
        <v/>
      </c>
      <c r="P33" s="131" t="str">
        <f>IF('Dépenses forfaitaires'!Q33="","",'Dépenses forfaitaires'!Q33)</f>
        <v/>
      </c>
      <c r="Q33" s="185"/>
      <c r="R33" s="352" t="str">
        <f t="shared" si="0"/>
        <v/>
      </c>
      <c r="S33" s="352" t="str">
        <f t="shared" si="1"/>
        <v/>
      </c>
      <c r="T33" s="185" t="str">
        <f t="shared" si="2"/>
        <v/>
      </c>
      <c r="U33" s="182"/>
      <c r="V33" s="187"/>
      <c r="W33" s="711" t="str">
        <f>IF(AND(OR(Q33="KO",T33&lt;&gt;""),OR(R33="",S33="",T33="")),Listes!$A$68,IF(AND(T33="",R33&lt;&gt;""),Listes!$A$69,IF(AND(P33&lt;T33,V33=""),Listes!$A$70,IF(AND(R33&gt;S33),Listes!$A$71,IF(AND(P33&lt;&gt;"",P33&gt;T33,U33=""),Listes!$A$72,IF(AND(X33="",OR(Q33&lt;&gt;"",R33&lt;&gt;"",S33&lt;&gt;"")),Listes!$A$73,""))))))</f>
        <v/>
      </c>
      <c r="X33" s="188"/>
      <c r="Y33" s="317">
        <f t="shared" si="3"/>
        <v>0</v>
      </c>
    </row>
    <row r="34" spans="1:25" ht="20.100000000000001" customHeight="1" x14ac:dyDescent="0.25">
      <c r="A34" s="121">
        <v>28</v>
      </c>
      <c r="B34" s="118" t="str">
        <f>IF('Dépenses forfaitaires'!B34="","",'Dépenses forfaitaires'!B34)</f>
        <v/>
      </c>
      <c r="C34" s="118" t="str">
        <f>IF('Dépenses forfaitaires'!C34="","",'Dépenses forfaitaires'!C34)</f>
        <v/>
      </c>
      <c r="D34" s="118" t="str">
        <f>IF('Dépenses forfaitaires'!D34="","",'Dépenses forfaitaires'!D34)</f>
        <v/>
      </c>
      <c r="E34" s="118" t="str">
        <f>IF('Dépenses forfaitaires'!E34="","",'Dépenses forfaitaires'!E34)</f>
        <v/>
      </c>
      <c r="F34" s="118" t="str">
        <f>IF('Dépenses forfaitaires'!F34="","",'Dépenses forfaitaires'!F34)</f>
        <v/>
      </c>
      <c r="G34" s="186" t="str">
        <f>IF('Dépenses forfaitaires'!G34="","",'Dépenses forfaitaires'!G34)</f>
        <v/>
      </c>
      <c r="H34" s="118" t="str">
        <f>IF('Dépenses forfaitaires'!H34="","",'Dépenses forfaitaires'!H34)</f>
        <v/>
      </c>
      <c r="I34" s="118" t="str">
        <f>IF('Dépenses forfaitaires'!I34="","",'Dépenses forfaitaires'!I34)</f>
        <v/>
      </c>
      <c r="J34" s="186" t="str">
        <f>IF('Dépenses forfaitaires'!J34="","",'Dépenses forfaitaires'!J34)</f>
        <v/>
      </c>
      <c r="K34" s="346" t="str">
        <f>IF('Dépenses forfaitaires'!K34="","",'Dépenses forfaitaires'!K34)</f>
        <v/>
      </c>
      <c r="L34" s="346" t="str">
        <f>IF('Dépenses forfaitaires'!L34="","",'Dépenses forfaitaires'!L34)</f>
        <v/>
      </c>
      <c r="M34" s="118" t="str">
        <f>IF($H34="","",IF($C34=Listes!$B$32,IF('DP_Instruction Forfaitaires'!$E34&lt;Listes!$B$53,('DP_Instruction Forfaitaires'!$E34*(VLOOKUP('DP_Instruction Forfaitaires'!$D34,Listes!$A$54:$E$60,2,FALSE))),IF('DP_Instruction Forfaitaires'!$E34&gt;Listes!$E$53,('DP_Instruction Forfaitaires'!$E34*(VLOOKUP('DP_Instruction Forfaitaires'!$D34,Listes!$A$54:$E$60,5,FALSE))),('DP_Instruction Forfaitaires'!$E34*(VLOOKUP('DP_Instruction Forfaitaires'!$D34,Listes!$A$54:$E$60,3,FALSE))+(VLOOKUP('DP_Instruction Forfaitaires'!$D34,Listes!$A$54:$E$60,4,FALSE)))))))</f>
        <v/>
      </c>
      <c r="N34" s="118" t="str">
        <f>IF($H34="","",IF($C34=Listes!$B$31,IF('DP_Instruction Forfaitaires'!$E34&lt;Listes!$B$42,('DP_Instruction Forfaitaires'!$E34*(VLOOKUP('DP_Instruction Forfaitaires'!$D34,Listes!$A$43:$E$49,2,FALSE))),IF('DP_Instruction Forfaitaires'!$E34&gt;Listes!$D$42,('DP_Instruction Forfaitaires'!$E34*(VLOOKUP('DP_Instruction Forfaitaires'!$D34,Listes!$A$43:$E$49,5,FALSE))),('DP_Instruction Forfaitaires'!$E34*(VLOOKUP('DP_Instruction Forfaitaires'!$D34,Listes!$A$43:$E$49,3,FALSE))+(VLOOKUP('DP_Instruction Forfaitaires'!$D34,Listes!$A$43:$E$49,4,FALSE)))))))</f>
        <v/>
      </c>
      <c r="O34" s="175" t="str">
        <f>IF($H34="","",IF($C34=Listes!$B$34,Listes!$I$31,IF($C34=Listes!$B$35,(VLOOKUP('DP_Instruction Forfaitaires'!$F34,Listes!$E$31:$F$36,2,FALSE)),IF($C34=Listes!$B$33,IF('DP_Instruction Forfaitaires'!$E34&lt;Listes!$A$64,'DP_Instruction Forfaitaires'!$E34*Listes!$A$65,IF('DP_Instruction Forfaitaires'!$E34&gt;Listes!$D$64,'DP_Instruction Forfaitaires'!$E34*Listes!$D$65,(('DP_Instruction Forfaitaires'!$E34*Listes!$B$65)+Listes!$C$65)))))))</f>
        <v/>
      </c>
      <c r="P34" s="131" t="str">
        <f>IF('Dépenses forfaitaires'!Q34="","",'Dépenses forfaitaires'!Q34)</f>
        <v/>
      </c>
      <c r="Q34" s="185"/>
      <c r="R34" s="352" t="str">
        <f t="shared" si="0"/>
        <v/>
      </c>
      <c r="S34" s="352" t="str">
        <f t="shared" si="1"/>
        <v/>
      </c>
      <c r="T34" s="185" t="str">
        <f t="shared" si="2"/>
        <v/>
      </c>
      <c r="U34" s="182"/>
      <c r="V34" s="187"/>
      <c r="W34" s="711" t="str">
        <f>IF(AND(OR(Q34="KO",T34&lt;&gt;""),OR(R34="",S34="",T34="")),Listes!$A$68,IF(AND(T34="",R34&lt;&gt;""),Listes!$A$69,IF(AND(P34&lt;T34,V34=""),Listes!$A$70,IF(AND(R34&gt;S34),Listes!$A$71,IF(AND(P34&lt;&gt;"",P34&gt;T34,U34=""),Listes!$A$72,IF(AND(X34="",OR(Q34&lt;&gt;"",R34&lt;&gt;"",S34&lt;&gt;"")),Listes!$A$73,""))))))</f>
        <v/>
      </c>
      <c r="X34" s="188"/>
      <c r="Y34" s="317">
        <f t="shared" si="3"/>
        <v>0</v>
      </c>
    </row>
    <row r="35" spans="1:25" ht="20.100000000000001" customHeight="1" x14ac:dyDescent="0.25">
      <c r="A35" s="121">
        <v>29</v>
      </c>
      <c r="B35" s="118" t="str">
        <f>IF('Dépenses forfaitaires'!B35="","",'Dépenses forfaitaires'!B35)</f>
        <v/>
      </c>
      <c r="C35" s="118" t="str">
        <f>IF('Dépenses forfaitaires'!C35="","",'Dépenses forfaitaires'!C35)</f>
        <v/>
      </c>
      <c r="D35" s="118" t="str">
        <f>IF('Dépenses forfaitaires'!D35="","",'Dépenses forfaitaires'!D35)</f>
        <v/>
      </c>
      <c r="E35" s="118" t="str">
        <f>IF('Dépenses forfaitaires'!E35="","",'Dépenses forfaitaires'!E35)</f>
        <v/>
      </c>
      <c r="F35" s="118" t="str">
        <f>IF('Dépenses forfaitaires'!F35="","",'Dépenses forfaitaires'!F35)</f>
        <v/>
      </c>
      <c r="G35" s="186" t="str">
        <f>IF('Dépenses forfaitaires'!G35="","",'Dépenses forfaitaires'!G35)</f>
        <v/>
      </c>
      <c r="H35" s="118" t="str">
        <f>IF('Dépenses forfaitaires'!H35="","",'Dépenses forfaitaires'!H35)</f>
        <v/>
      </c>
      <c r="I35" s="118" t="str">
        <f>IF('Dépenses forfaitaires'!I35="","",'Dépenses forfaitaires'!I35)</f>
        <v/>
      </c>
      <c r="J35" s="186" t="str">
        <f>IF('Dépenses forfaitaires'!J35="","",'Dépenses forfaitaires'!J35)</f>
        <v/>
      </c>
      <c r="K35" s="346" t="str">
        <f>IF('Dépenses forfaitaires'!K35="","",'Dépenses forfaitaires'!K35)</f>
        <v/>
      </c>
      <c r="L35" s="346" t="str">
        <f>IF('Dépenses forfaitaires'!L35="","",'Dépenses forfaitaires'!L35)</f>
        <v/>
      </c>
      <c r="M35" s="118" t="str">
        <f>IF($H35="","",IF($C35=Listes!$B$32,IF('DP_Instruction Forfaitaires'!$E35&lt;Listes!$B$53,('DP_Instruction Forfaitaires'!$E35*(VLOOKUP('DP_Instruction Forfaitaires'!$D35,Listes!$A$54:$E$60,2,FALSE))),IF('DP_Instruction Forfaitaires'!$E35&gt;Listes!$E$53,('DP_Instruction Forfaitaires'!$E35*(VLOOKUP('DP_Instruction Forfaitaires'!$D35,Listes!$A$54:$E$60,5,FALSE))),('DP_Instruction Forfaitaires'!$E35*(VLOOKUP('DP_Instruction Forfaitaires'!$D35,Listes!$A$54:$E$60,3,FALSE))+(VLOOKUP('DP_Instruction Forfaitaires'!$D35,Listes!$A$54:$E$60,4,FALSE)))))))</f>
        <v/>
      </c>
      <c r="N35" s="118" t="str">
        <f>IF($H35="","",IF($C35=Listes!$B$31,IF('DP_Instruction Forfaitaires'!$E35&lt;Listes!$B$42,('DP_Instruction Forfaitaires'!$E35*(VLOOKUP('DP_Instruction Forfaitaires'!$D35,Listes!$A$43:$E$49,2,FALSE))),IF('DP_Instruction Forfaitaires'!$E35&gt;Listes!$D$42,('DP_Instruction Forfaitaires'!$E35*(VLOOKUP('DP_Instruction Forfaitaires'!$D35,Listes!$A$43:$E$49,5,FALSE))),('DP_Instruction Forfaitaires'!$E35*(VLOOKUP('DP_Instruction Forfaitaires'!$D35,Listes!$A$43:$E$49,3,FALSE))+(VLOOKUP('DP_Instruction Forfaitaires'!$D35,Listes!$A$43:$E$49,4,FALSE)))))))</f>
        <v/>
      </c>
      <c r="O35" s="175" t="str">
        <f>IF($H35="","",IF($C35=Listes!$B$34,Listes!$I$31,IF($C35=Listes!$B$35,(VLOOKUP('DP_Instruction Forfaitaires'!$F35,Listes!$E$31:$F$36,2,FALSE)),IF($C35=Listes!$B$33,IF('DP_Instruction Forfaitaires'!$E35&lt;Listes!$A$64,'DP_Instruction Forfaitaires'!$E35*Listes!$A$65,IF('DP_Instruction Forfaitaires'!$E35&gt;Listes!$D$64,'DP_Instruction Forfaitaires'!$E35*Listes!$D$65,(('DP_Instruction Forfaitaires'!$E35*Listes!$B$65)+Listes!$C$65)))))))</f>
        <v/>
      </c>
      <c r="P35" s="131" t="str">
        <f>IF('Dépenses forfaitaires'!Q35="","",'Dépenses forfaitaires'!Q35)</f>
        <v/>
      </c>
      <c r="Q35" s="185"/>
      <c r="R35" s="352" t="str">
        <f t="shared" si="0"/>
        <v/>
      </c>
      <c r="S35" s="352" t="str">
        <f t="shared" si="1"/>
        <v/>
      </c>
      <c r="T35" s="185" t="str">
        <f t="shared" si="2"/>
        <v/>
      </c>
      <c r="U35" s="182"/>
      <c r="V35" s="187"/>
      <c r="W35" s="711" t="str">
        <f>IF(AND(OR(Q35="KO",T35&lt;&gt;""),OR(R35="",S35="",T35="")),Listes!$A$68,IF(AND(T35="",R35&lt;&gt;""),Listes!$A$69,IF(AND(P35&lt;T35,V35=""),Listes!$A$70,IF(AND(R35&gt;S35),Listes!$A$71,IF(AND(P35&lt;&gt;"",P35&gt;T35,U35=""),Listes!$A$72,IF(AND(X35="",OR(Q35&lt;&gt;"",R35&lt;&gt;"",S35&lt;&gt;"")),Listes!$A$73,""))))))</f>
        <v/>
      </c>
      <c r="X35" s="188"/>
      <c r="Y35" s="317">
        <f t="shared" si="3"/>
        <v>0</v>
      </c>
    </row>
    <row r="36" spans="1:25" ht="20.100000000000001" customHeight="1" x14ac:dyDescent="0.25">
      <c r="A36" s="121">
        <v>30</v>
      </c>
      <c r="B36" s="118" t="str">
        <f>IF('Dépenses forfaitaires'!B36="","",'Dépenses forfaitaires'!B36)</f>
        <v/>
      </c>
      <c r="C36" s="118" t="str">
        <f>IF('Dépenses forfaitaires'!C36="","",'Dépenses forfaitaires'!C36)</f>
        <v/>
      </c>
      <c r="D36" s="118" t="str">
        <f>IF('Dépenses forfaitaires'!D36="","",'Dépenses forfaitaires'!D36)</f>
        <v/>
      </c>
      <c r="E36" s="118" t="str">
        <f>IF('Dépenses forfaitaires'!E36="","",'Dépenses forfaitaires'!E36)</f>
        <v/>
      </c>
      <c r="F36" s="118" t="str">
        <f>IF('Dépenses forfaitaires'!F36="","",'Dépenses forfaitaires'!F36)</f>
        <v/>
      </c>
      <c r="G36" s="186" t="str">
        <f>IF('Dépenses forfaitaires'!G36="","",'Dépenses forfaitaires'!G36)</f>
        <v/>
      </c>
      <c r="H36" s="118" t="str">
        <f>IF('Dépenses forfaitaires'!H36="","",'Dépenses forfaitaires'!H36)</f>
        <v/>
      </c>
      <c r="I36" s="118" t="str">
        <f>IF('Dépenses forfaitaires'!I36="","",'Dépenses forfaitaires'!I36)</f>
        <v/>
      </c>
      <c r="J36" s="186" t="str">
        <f>IF('Dépenses forfaitaires'!J36="","",'Dépenses forfaitaires'!J36)</f>
        <v/>
      </c>
      <c r="K36" s="346" t="str">
        <f>IF('Dépenses forfaitaires'!K36="","",'Dépenses forfaitaires'!K36)</f>
        <v/>
      </c>
      <c r="L36" s="346" t="str">
        <f>IF('Dépenses forfaitaires'!L36="","",'Dépenses forfaitaires'!L36)</f>
        <v/>
      </c>
      <c r="M36" s="118" t="str">
        <f>IF($H36="","",IF($C36=Listes!$B$32,IF('DP_Instruction Forfaitaires'!$E36&lt;Listes!$B$53,('DP_Instruction Forfaitaires'!$E36*(VLOOKUP('DP_Instruction Forfaitaires'!$D36,Listes!$A$54:$E$60,2,FALSE))),IF('DP_Instruction Forfaitaires'!$E36&gt;Listes!$E$53,('DP_Instruction Forfaitaires'!$E36*(VLOOKUP('DP_Instruction Forfaitaires'!$D36,Listes!$A$54:$E$60,5,FALSE))),('DP_Instruction Forfaitaires'!$E36*(VLOOKUP('DP_Instruction Forfaitaires'!$D36,Listes!$A$54:$E$60,3,FALSE))+(VLOOKUP('DP_Instruction Forfaitaires'!$D36,Listes!$A$54:$E$60,4,FALSE)))))))</f>
        <v/>
      </c>
      <c r="N36" s="118" t="str">
        <f>IF($H36="","",IF($C36=Listes!$B$31,IF('DP_Instruction Forfaitaires'!$E36&lt;Listes!$B$42,('DP_Instruction Forfaitaires'!$E36*(VLOOKUP('DP_Instruction Forfaitaires'!$D36,Listes!$A$43:$E$49,2,FALSE))),IF('DP_Instruction Forfaitaires'!$E36&gt;Listes!$D$42,('DP_Instruction Forfaitaires'!$E36*(VLOOKUP('DP_Instruction Forfaitaires'!$D36,Listes!$A$43:$E$49,5,FALSE))),('DP_Instruction Forfaitaires'!$E36*(VLOOKUP('DP_Instruction Forfaitaires'!$D36,Listes!$A$43:$E$49,3,FALSE))+(VLOOKUP('DP_Instruction Forfaitaires'!$D36,Listes!$A$43:$E$49,4,FALSE)))))))</f>
        <v/>
      </c>
      <c r="O36" s="175" t="str">
        <f>IF($H36="","",IF($C36=Listes!$B$34,Listes!$I$31,IF($C36=Listes!$B$35,(VLOOKUP('DP_Instruction Forfaitaires'!$F36,Listes!$E$31:$F$36,2,FALSE)),IF($C36=Listes!$B$33,IF('DP_Instruction Forfaitaires'!$E36&lt;Listes!$A$64,'DP_Instruction Forfaitaires'!$E36*Listes!$A$65,IF('DP_Instruction Forfaitaires'!$E36&gt;Listes!$D$64,'DP_Instruction Forfaitaires'!$E36*Listes!$D$65,(('DP_Instruction Forfaitaires'!$E36*Listes!$B$65)+Listes!$C$65)))))))</f>
        <v/>
      </c>
      <c r="P36" s="131" t="str">
        <f>IF('Dépenses forfaitaires'!Q36="","",'Dépenses forfaitaires'!Q36)</f>
        <v/>
      </c>
      <c r="Q36" s="185"/>
      <c r="R36" s="352" t="str">
        <f t="shared" si="0"/>
        <v/>
      </c>
      <c r="S36" s="352" t="str">
        <f t="shared" si="1"/>
        <v/>
      </c>
      <c r="T36" s="185" t="str">
        <f t="shared" si="2"/>
        <v/>
      </c>
      <c r="U36" s="182"/>
      <c r="V36" s="187"/>
      <c r="W36" s="711" t="str">
        <f>IF(AND(OR(Q36="KO",T36&lt;&gt;""),OR(R36="",S36="",T36="")),Listes!$A$68,IF(AND(T36="",R36&lt;&gt;""),Listes!$A$69,IF(AND(P36&lt;T36,V36=""),Listes!$A$70,IF(AND(R36&gt;S36),Listes!$A$71,IF(AND(P36&lt;&gt;"",P36&gt;T36,U36=""),Listes!$A$72,IF(AND(X36="",OR(Q36&lt;&gt;"",R36&lt;&gt;"",S36&lt;&gt;"")),Listes!$A$73,""))))))</f>
        <v/>
      </c>
      <c r="X36" s="188"/>
      <c r="Y36" s="317">
        <f t="shared" si="3"/>
        <v>0</v>
      </c>
    </row>
    <row r="37" spans="1:25" ht="20.100000000000001" customHeight="1" x14ac:dyDescent="0.25">
      <c r="A37" s="121">
        <v>31</v>
      </c>
      <c r="B37" s="118" t="str">
        <f>IF('Dépenses forfaitaires'!B37="","",'Dépenses forfaitaires'!B37)</f>
        <v/>
      </c>
      <c r="C37" s="118" t="str">
        <f>IF('Dépenses forfaitaires'!C37="","",'Dépenses forfaitaires'!C37)</f>
        <v/>
      </c>
      <c r="D37" s="118" t="str">
        <f>IF('Dépenses forfaitaires'!D37="","",'Dépenses forfaitaires'!D37)</f>
        <v/>
      </c>
      <c r="E37" s="118" t="str">
        <f>IF('Dépenses forfaitaires'!E37="","",'Dépenses forfaitaires'!E37)</f>
        <v/>
      </c>
      <c r="F37" s="118" t="str">
        <f>IF('Dépenses forfaitaires'!F37="","",'Dépenses forfaitaires'!F37)</f>
        <v/>
      </c>
      <c r="G37" s="186" t="str">
        <f>IF('Dépenses forfaitaires'!G37="","",'Dépenses forfaitaires'!G37)</f>
        <v/>
      </c>
      <c r="H37" s="118" t="str">
        <f>IF('Dépenses forfaitaires'!H37="","",'Dépenses forfaitaires'!H37)</f>
        <v/>
      </c>
      <c r="I37" s="118" t="str">
        <f>IF('Dépenses forfaitaires'!I37="","",'Dépenses forfaitaires'!I37)</f>
        <v/>
      </c>
      <c r="J37" s="186" t="str">
        <f>IF('Dépenses forfaitaires'!J37="","",'Dépenses forfaitaires'!J37)</f>
        <v/>
      </c>
      <c r="K37" s="346" t="str">
        <f>IF('Dépenses forfaitaires'!K37="","",'Dépenses forfaitaires'!K37)</f>
        <v/>
      </c>
      <c r="L37" s="346" t="str">
        <f>IF('Dépenses forfaitaires'!L37="","",'Dépenses forfaitaires'!L37)</f>
        <v/>
      </c>
      <c r="M37" s="118" t="str">
        <f>IF($H37="","",IF($C37=Listes!$B$32,IF('DP_Instruction Forfaitaires'!$E37&lt;Listes!$B$53,('DP_Instruction Forfaitaires'!$E37*(VLOOKUP('DP_Instruction Forfaitaires'!$D37,Listes!$A$54:$E$60,2,FALSE))),IF('DP_Instruction Forfaitaires'!$E37&gt;Listes!$E$53,('DP_Instruction Forfaitaires'!$E37*(VLOOKUP('DP_Instruction Forfaitaires'!$D37,Listes!$A$54:$E$60,5,FALSE))),('DP_Instruction Forfaitaires'!$E37*(VLOOKUP('DP_Instruction Forfaitaires'!$D37,Listes!$A$54:$E$60,3,FALSE))+(VLOOKUP('DP_Instruction Forfaitaires'!$D37,Listes!$A$54:$E$60,4,FALSE)))))))</f>
        <v/>
      </c>
      <c r="N37" s="118" t="str">
        <f>IF($H37="","",IF($C37=Listes!$B$31,IF('DP_Instruction Forfaitaires'!$E37&lt;Listes!$B$42,('DP_Instruction Forfaitaires'!$E37*(VLOOKUP('DP_Instruction Forfaitaires'!$D37,Listes!$A$43:$E$49,2,FALSE))),IF('DP_Instruction Forfaitaires'!$E37&gt;Listes!$D$42,('DP_Instruction Forfaitaires'!$E37*(VLOOKUP('DP_Instruction Forfaitaires'!$D37,Listes!$A$43:$E$49,5,FALSE))),('DP_Instruction Forfaitaires'!$E37*(VLOOKUP('DP_Instruction Forfaitaires'!$D37,Listes!$A$43:$E$49,3,FALSE))+(VLOOKUP('DP_Instruction Forfaitaires'!$D37,Listes!$A$43:$E$49,4,FALSE)))))))</f>
        <v/>
      </c>
      <c r="O37" s="175" t="str">
        <f>IF($H37="","",IF($C37=Listes!$B$34,Listes!$I$31,IF($C37=Listes!$B$35,(VLOOKUP('DP_Instruction Forfaitaires'!$F37,Listes!$E$31:$F$36,2,FALSE)),IF($C37=Listes!$B$33,IF('DP_Instruction Forfaitaires'!$E37&lt;Listes!$A$64,'DP_Instruction Forfaitaires'!$E37*Listes!$A$65,IF('DP_Instruction Forfaitaires'!$E37&gt;Listes!$D$64,'DP_Instruction Forfaitaires'!$E37*Listes!$D$65,(('DP_Instruction Forfaitaires'!$E37*Listes!$B$65)+Listes!$C$65)))))))</f>
        <v/>
      </c>
      <c r="P37" s="131" t="str">
        <f>IF('Dépenses forfaitaires'!Q37="","",'Dépenses forfaitaires'!Q37)</f>
        <v/>
      </c>
      <c r="Q37" s="185"/>
      <c r="R37" s="352" t="str">
        <f t="shared" si="0"/>
        <v/>
      </c>
      <c r="S37" s="352" t="str">
        <f t="shared" si="1"/>
        <v/>
      </c>
      <c r="T37" s="185" t="str">
        <f t="shared" si="2"/>
        <v/>
      </c>
      <c r="U37" s="182"/>
      <c r="V37" s="187"/>
      <c r="W37" s="711" t="str">
        <f>IF(AND(OR(Q37="KO",T37&lt;&gt;""),OR(R37="",S37="",T37="")),Listes!$A$68,IF(AND(T37="",R37&lt;&gt;""),Listes!$A$69,IF(AND(P37&lt;T37,V37=""),Listes!$A$70,IF(AND(R37&gt;S37),Listes!$A$71,IF(AND(P37&lt;&gt;"",P37&gt;T37,U37=""),Listes!$A$72,IF(AND(X37="",OR(Q37&lt;&gt;"",R37&lt;&gt;"",S37&lt;&gt;"")),Listes!$A$73,""))))))</f>
        <v/>
      </c>
      <c r="X37" s="188"/>
      <c r="Y37" s="317">
        <f t="shared" si="3"/>
        <v>0</v>
      </c>
    </row>
    <row r="38" spans="1:25" ht="20.100000000000001" customHeight="1" x14ac:dyDescent="0.25">
      <c r="A38" s="121">
        <v>32</v>
      </c>
      <c r="B38" s="118" t="str">
        <f>IF('Dépenses forfaitaires'!B38="","",'Dépenses forfaitaires'!B38)</f>
        <v/>
      </c>
      <c r="C38" s="118" t="str">
        <f>IF('Dépenses forfaitaires'!C38="","",'Dépenses forfaitaires'!C38)</f>
        <v/>
      </c>
      <c r="D38" s="118" t="str">
        <f>IF('Dépenses forfaitaires'!D38="","",'Dépenses forfaitaires'!D38)</f>
        <v/>
      </c>
      <c r="E38" s="118" t="str">
        <f>IF('Dépenses forfaitaires'!E38="","",'Dépenses forfaitaires'!E38)</f>
        <v/>
      </c>
      <c r="F38" s="118" t="str">
        <f>IF('Dépenses forfaitaires'!F38="","",'Dépenses forfaitaires'!F38)</f>
        <v/>
      </c>
      <c r="G38" s="186" t="str">
        <f>IF('Dépenses forfaitaires'!G38="","",'Dépenses forfaitaires'!G38)</f>
        <v/>
      </c>
      <c r="H38" s="118" t="str">
        <f>IF('Dépenses forfaitaires'!H38="","",'Dépenses forfaitaires'!H38)</f>
        <v/>
      </c>
      <c r="I38" s="118" t="str">
        <f>IF('Dépenses forfaitaires'!I38="","",'Dépenses forfaitaires'!I38)</f>
        <v/>
      </c>
      <c r="J38" s="186" t="str">
        <f>IF('Dépenses forfaitaires'!J38="","",'Dépenses forfaitaires'!J38)</f>
        <v/>
      </c>
      <c r="K38" s="346" t="str">
        <f>IF('Dépenses forfaitaires'!K38="","",'Dépenses forfaitaires'!K38)</f>
        <v/>
      </c>
      <c r="L38" s="346" t="str">
        <f>IF('Dépenses forfaitaires'!L38="","",'Dépenses forfaitaires'!L38)</f>
        <v/>
      </c>
      <c r="M38" s="118" t="str">
        <f>IF($H38="","",IF($C38=Listes!$B$32,IF('DP_Instruction Forfaitaires'!$E38&lt;Listes!$B$53,('DP_Instruction Forfaitaires'!$E38*(VLOOKUP('DP_Instruction Forfaitaires'!$D38,Listes!$A$54:$E$60,2,FALSE))),IF('DP_Instruction Forfaitaires'!$E38&gt;Listes!$E$53,('DP_Instruction Forfaitaires'!$E38*(VLOOKUP('DP_Instruction Forfaitaires'!$D38,Listes!$A$54:$E$60,5,FALSE))),('DP_Instruction Forfaitaires'!$E38*(VLOOKUP('DP_Instruction Forfaitaires'!$D38,Listes!$A$54:$E$60,3,FALSE))+(VLOOKUP('DP_Instruction Forfaitaires'!$D38,Listes!$A$54:$E$60,4,FALSE)))))))</f>
        <v/>
      </c>
      <c r="N38" s="118" t="str">
        <f>IF($H38="","",IF($C38=Listes!$B$31,IF('DP_Instruction Forfaitaires'!$E38&lt;Listes!$B$42,('DP_Instruction Forfaitaires'!$E38*(VLOOKUP('DP_Instruction Forfaitaires'!$D38,Listes!$A$43:$E$49,2,FALSE))),IF('DP_Instruction Forfaitaires'!$E38&gt;Listes!$D$42,('DP_Instruction Forfaitaires'!$E38*(VLOOKUP('DP_Instruction Forfaitaires'!$D38,Listes!$A$43:$E$49,5,FALSE))),('DP_Instruction Forfaitaires'!$E38*(VLOOKUP('DP_Instruction Forfaitaires'!$D38,Listes!$A$43:$E$49,3,FALSE))+(VLOOKUP('DP_Instruction Forfaitaires'!$D38,Listes!$A$43:$E$49,4,FALSE)))))))</f>
        <v/>
      </c>
      <c r="O38" s="175" t="str">
        <f>IF($H38="","",IF($C38=Listes!$B$34,Listes!$I$31,IF($C38=Listes!$B$35,(VLOOKUP('DP_Instruction Forfaitaires'!$F38,Listes!$E$31:$F$36,2,FALSE)),IF($C38=Listes!$B$33,IF('DP_Instruction Forfaitaires'!$E38&lt;Listes!$A$64,'DP_Instruction Forfaitaires'!$E38*Listes!$A$65,IF('DP_Instruction Forfaitaires'!$E38&gt;Listes!$D$64,'DP_Instruction Forfaitaires'!$E38*Listes!$D$65,(('DP_Instruction Forfaitaires'!$E38*Listes!$B$65)+Listes!$C$65)))))))</f>
        <v/>
      </c>
      <c r="P38" s="131" t="str">
        <f>IF('Dépenses forfaitaires'!Q38="","",'Dépenses forfaitaires'!Q38)</f>
        <v/>
      </c>
      <c r="Q38" s="185"/>
      <c r="R38" s="352" t="str">
        <f t="shared" si="0"/>
        <v/>
      </c>
      <c r="S38" s="352" t="str">
        <f t="shared" si="1"/>
        <v/>
      </c>
      <c r="T38" s="185" t="str">
        <f t="shared" si="2"/>
        <v/>
      </c>
      <c r="U38" s="182"/>
      <c r="V38" s="187"/>
      <c r="W38" s="711" t="str">
        <f>IF(AND(OR(Q38="KO",T38&lt;&gt;""),OR(R38="",S38="",T38="")),Listes!$A$68,IF(AND(T38="",R38&lt;&gt;""),Listes!$A$69,IF(AND(P38&lt;T38,V38=""),Listes!$A$70,IF(AND(R38&gt;S38),Listes!$A$71,IF(AND(P38&lt;&gt;"",P38&gt;T38,U38=""),Listes!$A$72,IF(AND(X38="",OR(Q38&lt;&gt;"",R38&lt;&gt;"",S38&lt;&gt;"")),Listes!$A$73,""))))))</f>
        <v/>
      </c>
      <c r="X38" s="188"/>
      <c r="Y38" s="317">
        <f t="shared" si="3"/>
        <v>0</v>
      </c>
    </row>
    <row r="39" spans="1:25" ht="20.100000000000001" customHeight="1" x14ac:dyDescent="0.25">
      <c r="A39" s="121">
        <v>33</v>
      </c>
      <c r="B39" s="118" t="str">
        <f>IF('Dépenses forfaitaires'!B39="","",'Dépenses forfaitaires'!B39)</f>
        <v/>
      </c>
      <c r="C39" s="118" t="str">
        <f>IF('Dépenses forfaitaires'!C39="","",'Dépenses forfaitaires'!C39)</f>
        <v/>
      </c>
      <c r="D39" s="118" t="str">
        <f>IF('Dépenses forfaitaires'!D39="","",'Dépenses forfaitaires'!D39)</f>
        <v/>
      </c>
      <c r="E39" s="118" t="str">
        <f>IF('Dépenses forfaitaires'!E39="","",'Dépenses forfaitaires'!E39)</f>
        <v/>
      </c>
      <c r="F39" s="118" t="str">
        <f>IF('Dépenses forfaitaires'!F39="","",'Dépenses forfaitaires'!F39)</f>
        <v/>
      </c>
      <c r="G39" s="186" t="str">
        <f>IF('Dépenses forfaitaires'!G39="","",'Dépenses forfaitaires'!G39)</f>
        <v/>
      </c>
      <c r="H39" s="118" t="str">
        <f>IF('Dépenses forfaitaires'!H39="","",'Dépenses forfaitaires'!H39)</f>
        <v/>
      </c>
      <c r="I39" s="118" t="str">
        <f>IF('Dépenses forfaitaires'!I39="","",'Dépenses forfaitaires'!I39)</f>
        <v/>
      </c>
      <c r="J39" s="186" t="str">
        <f>IF('Dépenses forfaitaires'!J39="","",'Dépenses forfaitaires'!J39)</f>
        <v/>
      </c>
      <c r="K39" s="346" t="str">
        <f>IF('Dépenses forfaitaires'!K39="","",'Dépenses forfaitaires'!K39)</f>
        <v/>
      </c>
      <c r="L39" s="346" t="str">
        <f>IF('Dépenses forfaitaires'!L39="","",'Dépenses forfaitaires'!L39)</f>
        <v/>
      </c>
      <c r="M39" s="118" t="str">
        <f>IF($H39="","",IF($C39=Listes!$B$32,IF('DP_Instruction Forfaitaires'!$E39&lt;Listes!$B$53,('DP_Instruction Forfaitaires'!$E39*(VLOOKUP('DP_Instruction Forfaitaires'!$D39,Listes!$A$54:$E$60,2,FALSE))),IF('DP_Instruction Forfaitaires'!$E39&gt;Listes!$E$53,('DP_Instruction Forfaitaires'!$E39*(VLOOKUP('DP_Instruction Forfaitaires'!$D39,Listes!$A$54:$E$60,5,FALSE))),('DP_Instruction Forfaitaires'!$E39*(VLOOKUP('DP_Instruction Forfaitaires'!$D39,Listes!$A$54:$E$60,3,FALSE))+(VLOOKUP('DP_Instruction Forfaitaires'!$D39,Listes!$A$54:$E$60,4,FALSE)))))))</f>
        <v/>
      </c>
      <c r="N39" s="118" t="str">
        <f>IF($H39="","",IF($C39=Listes!$B$31,IF('DP_Instruction Forfaitaires'!$E39&lt;Listes!$B$42,('DP_Instruction Forfaitaires'!$E39*(VLOOKUP('DP_Instruction Forfaitaires'!$D39,Listes!$A$43:$E$49,2,FALSE))),IF('DP_Instruction Forfaitaires'!$E39&gt;Listes!$D$42,('DP_Instruction Forfaitaires'!$E39*(VLOOKUP('DP_Instruction Forfaitaires'!$D39,Listes!$A$43:$E$49,5,FALSE))),('DP_Instruction Forfaitaires'!$E39*(VLOOKUP('DP_Instruction Forfaitaires'!$D39,Listes!$A$43:$E$49,3,FALSE))+(VLOOKUP('DP_Instruction Forfaitaires'!$D39,Listes!$A$43:$E$49,4,FALSE)))))))</f>
        <v/>
      </c>
      <c r="O39" s="175" t="str">
        <f>IF($H39="","",IF($C39=Listes!$B$34,Listes!$I$31,IF($C39=Listes!$B$35,(VLOOKUP('DP_Instruction Forfaitaires'!$F39,Listes!$E$31:$F$36,2,FALSE)),IF($C39=Listes!$B$33,IF('DP_Instruction Forfaitaires'!$E39&lt;Listes!$A$64,'DP_Instruction Forfaitaires'!$E39*Listes!$A$65,IF('DP_Instruction Forfaitaires'!$E39&gt;Listes!$D$64,'DP_Instruction Forfaitaires'!$E39*Listes!$D$65,(('DP_Instruction Forfaitaires'!$E39*Listes!$B$65)+Listes!$C$65)))))))</f>
        <v/>
      </c>
      <c r="P39" s="131" t="str">
        <f>IF('Dépenses forfaitaires'!Q39="","",'Dépenses forfaitaires'!Q39)</f>
        <v/>
      </c>
      <c r="Q39" s="185"/>
      <c r="R39" s="352" t="str">
        <f t="shared" si="0"/>
        <v/>
      </c>
      <c r="S39" s="352" t="str">
        <f t="shared" si="1"/>
        <v/>
      </c>
      <c r="T39" s="185" t="str">
        <f t="shared" si="2"/>
        <v/>
      </c>
      <c r="U39" s="182"/>
      <c r="V39" s="187"/>
      <c r="W39" s="711" t="str">
        <f>IF(AND(OR(Q39="KO",T39&lt;&gt;""),OR(R39="",S39="",T39="")),Listes!$A$68,IF(AND(T39="",R39&lt;&gt;""),Listes!$A$69,IF(AND(P39&lt;T39,V39=""),Listes!$A$70,IF(AND(R39&gt;S39),Listes!$A$71,IF(AND(P39&lt;&gt;"",P39&gt;T39,U39=""),Listes!$A$72,IF(AND(X39="",OR(Q39&lt;&gt;"",R39&lt;&gt;"",S39&lt;&gt;"")),Listes!$A$73,""))))))</f>
        <v/>
      </c>
      <c r="X39" s="188"/>
      <c r="Y39" s="317">
        <f t="shared" si="3"/>
        <v>0</v>
      </c>
    </row>
    <row r="40" spans="1:25" ht="20.100000000000001" customHeight="1" x14ac:dyDescent="0.25">
      <c r="A40" s="121">
        <v>34</v>
      </c>
      <c r="B40" s="118" t="str">
        <f>IF('Dépenses forfaitaires'!B40="","",'Dépenses forfaitaires'!B40)</f>
        <v/>
      </c>
      <c r="C40" s="118" t="str">
        <f>IF('Dépenses forfaitaires'!C40="","",'Dépenses forfaitaires'!C40)</f>
        <v/>
      </c>
      <c r="D40" s="118" t="str">
        <f>IF('Dépenses forfaitaires'!D40="","",'Dépenses forfaitaires'!D40)</f>
        <v/>
      </c>
      <c r="E40" s="118" t="str">
        <f>IF('Dépenses forfaitaires'!E40="","",'Dépenses forfaitaires'!E40)</f>
        <v/>
      </c>
      <c r="F40" s="118" t="str">
        <f>IF('Dépenses forfaitaires'!F40="","",'Dépenses forfaitaires'!F40)</f>
        <v/>
      </c>
      <c r="G40" s="186" t="str">
        <f>IF('Dépenses forfaitaires'!G40="","",'Dépenses forfaitaires'!G40)</f>
        <v/>
      </c>
      <c r="H40" s="118" t="str">
        <f>IF('Dépenses forfaitaires'!H40="","",'Dépenses forfaitaires'!H40)</f>
        <v/>
      </c>
      <c r="I40" s="118" t="str">
        <f>IF('Dépenses forfaitaires'!I40="","",'Dépenses forfaitaires'!I40)</f>
        <v/>
      </c>
      <c r="J40" s="186" t="str">
        <f>IF('Dépenses forfaitaires'!J40="","",'Dépenses forfaitaires'!J40)</f>
        <v/>
      </c>
      <c r="K40" s="346" t="str">
        <f>IF('Dépenses forfaitaires'!K40="","",'Dépenses forfaitaires'!K40)</f>
        <v/>
      </c>
      <c r="L40" s="346" t="str">
        <f>IF('Dépenses forfaitaires'!L40="","",'Dépenses forfaitaires'!L40)</f>
        <v/>
      </c>
      <c r="M40" s="118" t="str">
        <f>IF($H40="","",IF($C40=Listes!$B$32,IF('DP_Instruction Forfaitaires'!$E40&lt;Listes!$B$53,('DP_Instruction Forfaitaires'!$E40*(VLOOKUP('DP_Instruction Forfaitaires'!$D40,Listes!$A$54:$E$60,2,FALSE))),IF('DP_Instruction Forfaitaires'!$E40&gt;Listes!$E$53,('DP_Instruction Forfaitaires'!$E40*(VLOOKUP('DP_Instruction Forfaitaires'!$D40,Listes!$A$54:$E$60,5,FALSE))),('DP_Instruction Forfaitaires'!$E40*(VLOOKUP('DP_Instruction Forfaitaires'!$D40,Listes!$A$54:$E$60,3,FALSE))+(VLOOKUP('DP_Instruction Forfaitaires'!$D40,Listes!$A$54:$E$60,4,FALSE)))))))</f>
        <v/>
      </c>
      <c r="N40" s="118" t="str">
        <f>IF($H40="","",IF($C40=Listes!$B$31,IF('DP_Instruction Forfaitaires'!$E40&lt;Listes!$B$42,('DP_Instruction Forfaitaires'!$E40*(VLOOKUP('DP_Instruction Forfaitaires'!$D40,Listes!$A$43:$E$49,2,FALSE))),IF('DP_Instruction Forfaitaires'!$E40&gt;Listes!$D$42,('DP_Instruction Forfaitaires'!$E40*(VLOOKUP('DP_Instruction Forfaitaires'!$D40,Listes!$A$43:$E$49,5,FALSE))),('DP_Instruction Forfaitaires'!$E40*(VLOOKUP('DP_Instruction Forfaitaires'!$D40,Listes!$A$43:$E$49,3,FALSE))+(VLOOKUP('DP_Instruction Forfaitaires'!$D40,Listes!$A$43:$E$49,4,FALSE)))))))</f>
        <v/>
      </c>
      <c r="O40" s="175" t="str">
        <f>IF($H40="","",IF($C40=Listes!$B$34,Listes!$I$31,IF($C40=Listes!$B$35,(VLOOKUP('DP_Instruction Forfaitaires'!$F40,Listes!$E$31:$F$36,2,FALSE)),IF($C40=Listes!$B$33,IF('DP_Instruction Forfaitaires'!$E40&lt;Listes!$A$64,'DP_Instruction Forfaitaires'!$E40*Listes!$A$65,IF('DP_Instruction Forfaitaires'!$E40&gt;Listes!$D$64,'DP_Instruction Forfaitaires'!$E40*Listes!$D$65,(('DP_Instruction Forfaitaires'!$E40*Listes!$B$65)+Listes!$C$65)))))))</f>
        <v/>
      </c>
      <c r="P40" s="131" t="str">
        <f>IF('Dépenses forfaitaires'!Q40="","",'Dépenses forfaitaires'!Q40)</f>
        <v/>
      </c>
      <c r="Q40" s="185"/>
      <c r="R40" s="352" t="str">
        <f t="shared" si="0"/>
        <v/>
      </c>
      <c r="S40" s="352" t="str">
        <f t="shared" si="1"/>
        <v/>
      </c>
      <c r="T40" s="185" t="str">
        <f t="shared" si="2"/>
        <v/>
      </c>
      <c r="U40" s="182"/>
      <c r="V40" s="187"/>
      <c r="W40" s="711" t="str">
        <f>IF(AND(OR(Q40="KO",T40&lt;&gt;""),OR(R40="",S40="",T40="")),Listes!$A$68,IF(AND(T40="",R40&lt;&gt;""),Listes!$A$69,IF(AND(P40&lt;T40,V40=""),Listes!$A$70,IF(AND(R40&gt;S40),Listes!$A$71,IF(AND(P40&lt;&gt;"",P40&gt;T40,U40=""),Listes!$A$72,IF(AND(X40="",OR(Q40&lt;&gt;"",R40&lt;&gt;"",S40&lt;&gt;"")),Listes!$A$73,""))))))</f>
        <v/>
      </c>
      <c r="X40" s="188"/>
      <c r="Y40" s="317">
        <f t="shared" si="3"/>
        <v>0</v>
      </c>
    </row>
    <row r="41" spans="1:25" ht="20.100000000000001" customHeight="1" x14ac:dyDescent="0.25">
      <c r="A41" s="121">
        <v>35</v>
      </c>
      <c r="B41" s="118" t="str">
        <f>IF('Dépenses forfaitaires'!B41="","",'Dépenses forfaitaires'!B41)</f>
        <v/>
      </c>
      <c r="C41" s="118" t="str">
        <f>IF('Dépenses forfaitaires'!C41="","",'Dépenses forfaitaires'!C41)</f>
        <v/>
      </c>
      <c r="D41" s="118" t="str">
        <f>IF('Dépenses forfaitaires'!D41="","",'Dépenses forfaitaires'!D41)</f>
        <v/>
      </c>
      <c r="E41" s="118" t="str">
        <f>IF('Dépenses forfaitaires'!E41="","",'Dépenses forfaitaires'!E41)</f>
        <v/>
      </c>
      <c r="F41" s="118" t="str">
        <f>IF('Dépenses forfaitaires'!F41="","",'Dépenses forfaitaires'!F41)</f>
        <v/>
      </c>
      <c r="G41" s="186" t="str">
        <f>IF('Dépenses forfaitaires'!G41="","",'Dépenses forfaitaires'!G41)</f>
        <v/>
      </c>
      <c r="H41" s="118" t="str">
        <f>IF('Dépenses forfaitaires'!H41="","",'Dépenses forfaitaires'!H41)</f>
        <v/>
      </c>
      <c r="I41" s="118" t="str">
        <f>IF('Dépenses forfaitaires'!I41="","",'Dépenses forfaitaires'!I41)</f>
        <v/>
      </c>
      <c r="J41" s="186" t="str">
        <f>IF('Dépenses forfaitaires'!J41="","",'Dépenses forfaitaires'!J41)</f>
        <v/>
      </c>
      <c r="K41" s="346" t="str">
        <f>IF('Dépenses forfaitaires'!K41="","",'Dépenses forfaitaires'!K41)</f>
        <v/>
      </c>
      <c r="L41" s="346" t="str">
        <f>IF('Dépenses forfaitaires'!L41="","",'Dépenses forfaitaires'!L41)</f>
        <v/>
      </c>
      <c r="M41" s="118" t="str">
        <f>IF($H41="","",IF($C41=Listes!$B$32,IF('DP_Instruction Forfaitaires'!$E41&lt;Listes!$B$53,('DP_Instruction Forfaitaires'!$E41*(VLOOKUP('DP_Instruction Forfaitaires'!$D41,Listes!$A$54:$E$60,2,FALSE))),IF('DP_Instruction Forfaitaires'!$E41&gt;Listes!$E$53,('DP_Instruction Forfaitaires'!$E41*(VLOOKUP('DP_Instruction Forfaitaires'!$D41,Listes!$A$54:$E$60,5,FALSE))),('DP_Instruction Forfaitaires'!$E41*(VLOOKUP('DP_Instruction Forfaitaires'!$D41,Listes!$A$54:$E$60,3,FALSE))+(VLOOKUP('DP_Instruction Forfaitaires'!$D41,Listes!$A$54:$E$60,4,FALSE)))))))</f>
        <v/>
      </c>
      <c r="N41" s="118" t="str">
        <f>IF($H41="","",IF($C41=Listes!$B$31,IF('DP_Instruction Forfaitaires'!$E41&lt;Listes!$B$42,('DP_Instruction Forfaitaires'!$E41*(VLOOKUP('DP_Instruction Forfaitaires'!$D41,Listes!$A$43:$E$49,2,FALSE))),IF('DP_Instruction Forfaitaires'!$E41&gt;Listes!$D$42,('DP_Instruction Forfaitaires'!$E41*(VLOOKUP('DP_Instruction Forfaitaires'!$D41,Listes!$A$43:$E$49,5,FALSE))),('DP_Instruction Forfaitaires'!$E41*(VLOOKUP('DP_Instruction Forfaitaires'!$D41,Listes!$A$43:$E$49,3,FALSE))+(VLOOKUP('DP_Instruction Forfaitaires'!$D41,Listes!$A$43:$E$49,4,FALSE)))))))</f>
        <v/>
      </c>
      <c r="O41" s="175" t="str">
        <f>IF($H41="","",IF($C41=Listes!$B$34,Listes!$I$31,IF($C41=Listes!$B$35,(VLOOKUP('DP_Instruction Forfaitaires'!$F41,Listes!$E$31:$F$36,2,FALSE)),IF($C41=Listes!$B$33,IF('DP_Instruction Forfaitaires'!$E41&lt;Listes!$A$64,'DP_Instruction Forfaitaires'!$E41*Listes!$A$65,IF('DP_Instruction Forfaitaires'!$E41&gt;Listes!$D$64,'DP_Instruction Forfaitaires'!$E41*Listes!$D$65,(('DP_Instruction Forfaitaires'!$E41*Listes!$B$65)+Listes!$C$65)))))))</f>
        <v/>
      </c>
      <c r="P41" s="131" t="str">
        <f>IF('Dépenses forfaitaires'!Q41="","",'Dépenses forfaitaires'!Q41)</f>
        <v/>
      </c>
      <c r="Q41" s="185"/>
      <c r="R41" s="352" t="str">
        <f t="shared" si="0"/>
        <v/>
      </c>
      <c r="S41" s="352" t="str">
        <f t="shared" si="1"/>
        <v/>
      </c>
      <c r="T41" s="185" t="str">
        <f t="shared" si="2"/>
        <v/>
      </c>
      <c r="U41" s="182"/>
      <c r="V41" s="187"/>
      <c r="W41" s="711" t="str">
        <f>IF(AND(OR(Q41="KO",T41&lt;&gt;""),OR(R41="",S41="",T41="")),Listes!$A$68,IF(AND(T41="",R41&lt;&gt;""),Listes!$A$69,IF(AND(P41&lt;T41,V41=""),Listes!$A$70,IF(AND(R41&gt;S41),Listes!$A$71,IF(AND(P41&lt;&gt;"",P41&gt;T41,U41=""),Listes!$A$72,IF(AND(X41="",OR(Q41&lt;&gt;"",R41&lt;&gt;"",S41&lt;&gt;"")),Listes!$A$73,""))))))</f>
        <v/>
      </c>
      <c r="X41" s="188"/>
      <c r="Y41" s="317">
        <f t="shared" si="3"/>
        <v>0</v>
      </c>
    </row>
    <row r="42" spans="1:25" ht="20.100000000000001" customHeight="1" x14ac:dyDescent="0.25">
      <c r="A42" s="121">
        <v>36</v>
      </c>
      <c r="B42" s="118" t="str">
        <f>IF('Dépenses forfaitaires'!B42="","",'Dépenses forfaitaires'!B42)</f>
        <v/>
      </c>
      <c r="C42" s="118" t="str">
        <f>IF('Dépenses forfaitaires'!C42="","",'Dépenses forfaitaires'!C42)</f>
        <v/>
      </c>
      <c r="D42" s="118" t="str">
        <f>IF('Dépenses forfaitaires'!D42="","",'Dépenses forfaitaires'!D42)</f>
        <v/>
      </c>
      <c r="E42" s="118" t="str">
        <f>IF('Dépenses forfaitaires'!E42="","",'Dépenses forfaitaires'!E42)</f>
        <v/>
      </c>
      <c r="F42" s="118" t="str">
        <f>IF('Dépenses forfaitaires'!F42="","",'Dépenses forfaitaires'!F42)</f>
        <v/>
      </c>
      <c r="G42" s="186" t="str">
        <f>IF('Dépenses forfaitaires'!G42="","",'Dépenses forfaitaires'!G42)</f>
        <v/>
      </c>
      <c r="H42" s="118" t="str">
        <f>IF('Dépenses forfaitaires'!H42="","",'Dépenses forfaitaires'!H42)</f>
        <v/>
      </c>
      <c r="I42" s="118" t="str">
        <f>IF('Dépenses forfaitaires'!I42="","",'Dépenses forfaitaires'!I42)</f>
        <v/>
      </c>
      <c r="J42" s="186" t="str">
        <f>IF('Dépenses forfaitaires'!J42="","",'Dépenses forfaitaires'!J42)</f>
        <v/>
      </c>
      <c r="K42" s="346" t="str">
        <f>IF('Dépenses forfaitaires'!K42="","",'Dépenses forfaitaires'!K42)</f>
        <v/>
      </c>
      <c r="L42" s="346" t="str">
        <f>IF('Dépenses forfaitaires'!L42="","",'Dépenses forfaitaires'!L42)</f>
        <v/>
      </c>
      <c r="M42" s="118" t="str">
        <f>IF($H42="","",IF($C42=Listes!$B$32,IF('DP_Instruction Forfaitaires'!$E42&lt;Listes!$B$53,('DP_Instruction Forfaitaires'!$E42*(VLOOKUP('DP_Instruction Forfaitaires'!$D42,Listes!$A$54:$E$60,2,FALSE))),IF('DP_Instruction Forfaitaires'!$E42&gt;Listes!$E$53,('DP_Instruction Forfaitaires'!$E42*(VLOOKUP('DP_Instruction Forfaitaires'!$D42,Listes!$A$54:$E$60,5,FALSE))),('DP_Instruction Forfaitaires'!$E42*(VLOOKUP('DP_Instruction Forfaitaires'!$D42,Listes!$A$54:$E$60,3,FALSE))+(VLOOKUP('DP_Instruction Forfaitaires'!$D42,Listes!$A$54:$E$60,4,FALSE)))))))</f>
        <v/>
      </c>
      <c r="N42" s="118" t="str">
        <f>IF($H42="","",IF($C42=Listes!$B$31,IF('DP_Instruction Forfaitaires'!$E42&lt;Listes!$B$42,('DP_Instruction Forfaitaires'!$E42*(VLOOKUP('DP_Instruction Forfaitaires'!$D42,Listes!$A$43:$E$49,2,FALSE))),IF('DP_Instruction Forfaitaires'!$E42&gt;Listes!$D$42,('DP_Instruction Forfaitaires'!$E42*(VLOOKUP('DP_Instruction Forfaitaires'!$D42,Listes!$A$43:$E$49,5,FALSE))),('DP_Instruction Forfaitaires'!$E42*(VLOOKUP('DP_Instruction Forfaitaires'!$D42,Listes!$A$43:$E$49,3,FALSE))+(VLOOKUP('DP_Instruction Forfaitaires'!$D42,Listes!$A$43:$E$49,4,FALSE)))))))</f>
        <v/>
      </c>
      <c r="O42" s="175" t="str">
        <f>IF($H42="","",IF($C42=Listes!$B$34,Listes!$I$31,IF($C42=Listes!$B$35,(VLOOKUP('DP_Instruction Forfaitaires'!$F42,Listes!$E$31:$F$36,2,FALSE)),IF($C42=Listes!$B$33,IF('DP_Instruction Forfaitaires'!$E42&lt;Listes!$A$64,'DP_Instruction Forfaitaires'!$E42*Listes!$A$65,IF('DP_Instruction Forfaitaires'!$E42&gt;Listes!$D$64,'DP_Instruction Forfaitaires'!$E42*Listes!$D$65,(('DP_Instruction Forfaitaires'!$E42*Listes!$B$65)+Listes!$C$65)))))))</f>
        <v/>
      </c>
      <c r="P42" s="131" t="str">
        <f>IF('Dépenses forfaitaires'!Q42="","",'Dépenses forfaitaires'!Q42)</f>
        <v/>
      </c>
      <c r="Q42" s="185"/>
      <c r="R42" s="352" t="str">
        <f t="shared" si="0"/>
        <v/>
      </c>
      <c r="S42" s="352" t="str">
        <f t="shared" si="1"/>
        <v/>
      </c>
      <c r="T42" s="185" t="str">
        <f t="shared" si="2"/>
        <v/>
      </c>
      <c r="U42" s="182"/>
      <c r="V42" s="187"/>
      <c r="W42" s="711" t="str">
        <f>IF(AND(OR(Q42="KO",T42&lt;&gt;""),OR(R42="",S42="",T42="")),Listes!$A$68,IF(AND(T42="",R42&lt;&gt;""),Listes!$A$69,IF(AND(P42&lt;T42,V42=""),Listes!$A$70,IF(AND(R42&gt;S42),Listes!$A$71,IF(AND(P42&lt;&gt;"",P42&gt;T42,U42=""),Listes!$A$72,IF(AND(X42="",OR(Q42&lt;&gt;"",R42&lt;&gt;"",S42&lt;&gt;"")),Listes!$A$73,""))))))</f>
        <v/>
      </c>
      <c r="X42" s="188"/>
      <c r="Y42" s="317">
        <f t="shared" si="3"/>
        <v>0</v>
      </c>
    </row>
    <row r="43" spans="1:25" ht="20.100000000000001" customHeight="1" x14ac:dyDescent="0.25">
      <c r="A43" s="121">
        <v>37</v>
      </c>
      <c r="B43" s="118" t="str">
        <f>IF('Dépenses forfaitaires'!B43="","",'Dépenses forfaitaires'!B43)</f>
        <v/>
      </c>
      <c r="C43" s="118" t="str">
        <f>IF('Dépenses forfaitaires'!C43="","",'Dépenses forfaitaires'!C43)</f>
        <v/>
      </c>
      <c r="D43" s="118" t="str">
        <f>IF('Dépenses forfaitaires'!D43="","",'Dépenses forfaitaires'!D43)</f>
        <v/>
      </c>
      <c r="E43" s="118" t="str">
        <f>IF('Dépenses forfaitaires'!E43="","",'Dépenses forfaitaires'!E43)</f>
        <v/>
      </c>
      <c r="F43" s="118" t="str">
        <f>IF('Dépenses forfaitaires'!F43="","",'Dépenses forfaitaires'!F43)</f>
        <v/>
      </c>
      <c r="G43" s="186" t="str">
        <f>IF('Dépenses forfaitaires'!G43="","",'Dépenses forfaitaires'!G43)</f>
        <v/>
      </c>
      <c r="H43" s="118" t="str">
        <f>IF('Dépenses forfaitaires'!H43="","",'Dépenses forfaitaires'!H43)</f>
        <v/>
      </c>
      <c r="I43" s="118" t="str">
        <f>IF('Dépenses forfaitaires'!I43="","",'Dépenses forfaitaires'!I43)</f>
        <v/>
      </c>
      <c r="J43" s="186" t="str">
        <f>IF('Dépenses forfaitaires'!J43="","",'Dépenses forfaitaires'!J43)</f>
        <v/>
      </c>
      <c r="K43" s="346" t="str">
        <f>IF('Dépenses forfaitaires'!K43="","",'Dépenses forfaitaires'!K43)</f>
        <v/>
      </c>
      <c r="L43" s="346" t="str">
        <f>IF('Dépenses forfaitaires'!L43="","",'Dépenses forfaitaires'!L43)</f>
        <v/>
      </c>
      <c r="M43" s="118" t="str">
        <f>IF($H43="","",IF($C43=Listes!$B$32,IF('DP_Instruction Forfaitaires'!$E43&lt;Listes!$B$53,('DP_Instruction Forfaitaires'!$E43*(VLOOKUP('DP_Instruction Forfaitaires'!$D43,Listes!$A$54:$E$60,2,FALSE))),IF('DP_Instruction Forfaitaires'!$E43&gt;Listes!$E$53,('DP_Instruction Forfaitaires'!$E43*(VLOOKUP('DP_Instruction Forfaitaires'!$D43,Listes!$A$54:$E$60,5,FALSE))),('DP_Instruction Forfaitaires'!$E43*(VLOOKUP('DP_Instruction Forfaitaires'!$D43,Listes!$A$54:$E$60,3,FALSE))+(VLOOKUP('DP_Instruction Forfaitaires'!$D43,Listes!$A$54:$E$60,4,FALSE)))))))</f>
        <v/>
      </c>
      <c r="N43" s="118" t="str">
        <f>IF($H43="","",IF($C43=Listes!$B$31,IF('DP_Instruction Forfaitaires'!$E43&lt;Listes!$B$42,('DP_Instruction Forfaitaires'!$E43*(VLOOKUP('DP_Instruction Forfaitaires'!$D43,Listes!$A$43:$E$49,2,FALSE))),IF('DP_Instruction Forfaitaires'!$E43&gt;Listes!$D$42,('DP_Instruction Forfaitaires'!$E43*(VLOOKUP('DP_Instruction Forfaitaires'!$D43,Listes!$A$43:$E$49,5,FALSE))),('DP_Instruction Forfaitaires'!$E43*(VLOOKUP('DP_Instruction Forfaitaires'!$D43,Listes!$A$43:$E$49,3,FALSE))+(VLOOKUP('DP_Instruction Forfaitaires'!$D43,Listes!$A$43:$E$49,4,FALSE)))))))</f>
        <v/>
      </c>
      <c r="O43" s="175" t="str">
        <f>IF($H43="","",IF($C43=Listes!$B$34,Listes!$I$31,IF($C43=Listes!$B$35,(VLOOKUP('DP_Instruction Forfaitaires'!$F43,Listes!$E$31:$F$36,2,FALSE)),IF($C43=Listes!$B$33,IF('DP_Instruction Forfaitaires'!$E43&lt;Listes!$A$64,'DP_Instruction Forfaitaires'!$E43*Listes!$A$65,IF('DP_Instruction Forfaitaires'!$E43&gt;Listes!$D$64,'DP_Instruction Forfaitaires'!$E43*Listes!$D$65,(('DP_Instruction Forfaitaires'!$E43*Listes!$B$65)+Listes!$C$65)))))))</f>
        <v/>
      </c>
      <c r="P43" s="131" t="str">
        <f>IF('Dépenses forfaitaires'!Q43="","",'Dépenses forfaitaires'!Q43)</f>
        <v/>
      </c>
      <c r="Q43" s="185"/>
      <c r="R43" s="352" t="str">
        <f t="shared" si="0"/>
        <v/>
      </c>
      <c r="S43" s="352" t="str">
        <f t="shared" si="1"/>
        <v/>
      </c>
      <c r="T43" s="185" t="str">
        <f t="shared" si="2"/>
        <v/>
      </c>
      <c r="U43" s="182"/>
      <c r="V43" s="187"/>
      <c r="W43" s="711" t="str">
        <f>IF(AND(OR(Q43="KO",T43&lt;&gt;""),OR(R43="",S43="",T43="")),Listes!$A$68,IF(AND(T43="",R43&lt;&gt;""),Listes!$A$69,IF(AND(P43&lt;T43,V43=""),Listes!$A$70,IF(AND(R43&gt;S43),Listes!$A$71,IF(AND(P43&lt;&gt;"",P43&gt;T43,U43=""),Listes!$A$72,IF(AND(X43="",OR(Q43&lt;&gt;"",R43&lt;&gt;"",S43&lt;&gt;"")),Listes!$A$73,""))))))</f>
        <v/>
      </c>
      <c r="X43" s="188"/>
      <c r="Y43" s="317">
        <f t="shared" si="3"/>
        <v>0</v>
      </c>
    </row>
    <row r="44" spans="1:25" ht="20.100000000000001" customHeight="1" x14ac:dyDescent="0.25">
      <c r="A44" s="121">
        <v>38</v>
      </c>
      <c r="B44" s="118" t="str">
        <f>IF('Dépenses forfaitaires'!B44="","",'Dépenses forfaitaires'!B44)</f>
        <v/>
      </c>
      <c r="C44" s="118" t="str">
        <f>IF('Dépenses forfaitaires'!C44="","",'Dépenses forfaitaires'!C44)</f>
        <v/>
      </c>
      <c r="D44" s="118" t="str">
        <f>IF('Dépenses forfaitaires'!D44="","",'Dépenses forfaitaires'!D44)</f>
        <v/>
      </c>
      <c r="E44" s="118" t="str">
        <f>IF('Dépenses forfaitaires'!E44="","",'Dépenses forfaitaires'!E44)</f>
        <v/>
      </c>
      <c r="F44" s="118" t="str">
        <f>IF('Dépenses forfaitaires'!F44="","",'Dépenses forfaitaires'!F44)</f>
        <v/>
      </c>
      <c r="G44" s="186" t="str">
        <f>IF('Dépenses forfaitaires'!G44="","",'Dépenses forfaitaires'!G44)</f>
        <v/>
      </c>
      <c r="H44" s="118" t="str">
        <f>IF('Dépenses forfaitaires'!H44="","",'Dépenses forfaitaires'!H44)</f>
        <v/>
      </c>
      <c r="I44" s="118" t="str">
        <f>IF('Dépenses forfaitaires'!I44="","",'Dépenses forfaitaires'!I44)</f>
        <v/>
      </c>
      <c r="J44" s="186" t="str">
        <f>IF('Dépenses forfaitaires'!J44="","",'Dépenses forfaitaires'!J44)</f>
        <v/>
      </c>
      <c r="K44" s="346" t="str">
        <f>IF('Dépenses forfaitaires'!K44="","",'Dépenses forfaitaires'!K44)</f>
        <v/>
      </c>
      <c r="L44" s="346" t="str">
        <f>IF('Dépenses forfaitaires'!L44="","",'Dépenses forfaitaires'!L44)</f>
        <v/>
      </c>
      <c r="M44" s="118" t="str">
        <f>IF($H44="","",IF($C44=Listes!$B$32,IF('DP_Instruction Forfaitaires'!$E44&lt;Listes!$B$53,('DP_Instruction Forfaitaires'!$E44*(VLOOKUP('DP_Instruction Forfaitaires'!$D44,Listes!$A$54:$E$60,2,FALSE))),IF('DP_Instruction Forfaitaires'!$E44&gt;Listes!$E$53,('DP_Instruction Forfaitaires'!$E44*(VLOOKUP('DP_Instruction Forfaitaires'!$D44,Listes!$A$54:$E$60,5,FALSE))),('DP_Instruction Forfaitaires'!$E44*(VLOOKUP('DP_Instruction Forfaitaires'!$D44,Listes!$A$54:$E$60,3,FALSE))+(VLOOKUP('DP_Instruction Forfaitaires'!$D44,Listes!$A$54:$E$60,4,FALSE)))))))</f>
        <v/>
      </c>
      <c r="N44" s="118" t="str">
        <f>IF($H44="","",IF($C44=Listes!$B$31,IF('DP_Instruction Forfaitaires'!$E44&lt;Listes!$B$42,('DP_Instruction Forfaitaires'!$E44*(VLOOKUP('DP_Instruction Forfaitaires'!$D44,Listes!$A$43:$E$49,2,FALSE))),IF('DP_Instruction Forfaitaires'!$E44&gt;Listes!$D$42,('DP_Instruction Forfaitaires'!$E44*(VLOOKUP('DP_Instruction Forfaitaires'!$D44,Listes!$A$43:$E$49,5,FALSE))),('DP_Instruction Forfaitaires'!$E44*(VLOOKUP('DP_Instruction Forfaitaires'!$D44,Listes!$A$43:$E$49,3,FALSE))+(VLOOKUP('DP_Instruction Forfaitaires'!$D44,Listes!$A$43:$E$49,4,FALSE)))))))</f>
        <v/>
      </c>
      <c r="O44" s="175" t="str">
        <f>IF($H44="","",IF($C44=Listes!$B$34,Listes!$I$31,IF($C44=Listes!$B$35,(VLOOKUP('DP_Instruction Forfaitaires'!$F44,Listes!$E$31:$F$36,2,FALSE)),IF($C44=Listes!$B$33,IF('DP_Instruction Forfaitaires'!$E44&lt;Listes!$A$64,'DP_Instruction Forfaitaires'!$E44*Listes!$A$65,IF('DP_Instruction Forfaitaires'!$E44&gt;Listes!$D$64,'DP_Instruction Forfaitaires'!$E44*Listes!$D$65,(('DP_Instruction Forfaitaires'!$E44*Listes!$B$65)+Listes!$C$65)))))))</f>
        <v/>
      </c>
      <c r="P44" s="131" t="str">
        <f>IF('Dépenses forfaitaires'!Q44="","",'Dépenses forfaitaires'!Q44)</f>
        <v/>
      </c>
      <c r="Q44" s="185"/>
      <c r="R44" s="352" t="str">
        <f t="shared" si="0"/>
        <v/>
      </c>
      <c r="S44" s="352" t="str">
        <f t="shared" si="1"/>
        <v/>
      </c>
      <c r="T44" s="185" t="str">
        <f t="shared" si="2"/>
        <v/>
      </c>
      <c r="U44" s="182"/>
      <c r="V44" s="187"/>
      <c r="W44" s="711" t="str">
        <f>IF(AND(OR(Q44="KO",T44&lt;&gt;""),OR(R44="",S44="",T44="")),Listes!$A$68,IF(AND(T44="",R44&lt;&gt;""),Listes!$A$69,IF(AND(P44&lt;T44,V44=""),Listes!$A$70,IF(AND(R44&gt;S44),Listes!$A$71,IF(AND(P44&lt;&gt;"",P44&gt;T44,U44=""),Listes!$A$72,IF(AND(X44="",OR(Q44&lt;&gt;"",R44&lt;&gt;"",S44&lt;&gt;"")),Listes!$A$73,""))))))</f>
        <v/>
      </c>
      <c r="X44" s="188"/>
      <c r="Y44" s="317">
        <f t="shared" si="3"/>
        <v>0</v>
      </c>
    </row>
    <row r="45" spans="1:25" ht="20.100000000000001" customHeight="1" x14ac:dyDescent="0.25">
      <c r="A45" s="121">
        <v>39</v>
      </c>
      <c r="B45" s="118" t="str">
        <f>IF('Dépenses forfaitaires'!B45="","",'Dépenses forfaitaires'!B45)</f>
        <v/>
      </c>
      <c r="C45" s="118" t="str">
        <f>IF('Dépenses forfaitaires'!C45="","",'Dépenses forfaitaires'!C45)</f>
        <v/>
      </c>
      <c r="D45" s="118" t="str">
        <f>IF('Dépenses forfaitaires'!D45="","",'Dépenses forfaitaires'!D45)</f>
        <v/>
      </c>
      <c r="E45" s="118" t="str">
        <f>IF('Dépenses forfaitaires'!E45="","",'Dépenses forfaitaires'!E45)</f>
        <v/>
      </c>
      <c r="F45" s="118" t="str">
        <f>IF('Dépenses forfaitaires'!F45="","",'Dépenses forfaitaires'!F45)</f>
        <v/>
      </c>
      <c r="G45" s="186" t="str">
        <f>IF('Dépenses forfaitaires'!G45="","",'Dépenses forfaitaires'!G45)</f>
        <v/>
      </c>
      <c r="H45" s="118" t="str">
        <f>IF('Dépenses forfaitaires'!H45="","",'Dépenses forfaitaires'!H45)</f>
        <v/>
      </c>
      <c r="I45" s="118" t="str">
        <f>IF('Dépenses forfaitaires'!I45="","",'Dépenses forfaitaires'!I45)</f>
        <v/>
      </c>
      <c r="J45" s="186" t="str">
        <f>IF('Dépenses forfaitaires'!J45="","",'Dépenses forfaitaires'!J45)</f>
        <v/>
      </c>
      <c r="K45" s="346" t="str">
        <f>IF('Dépenses forfaitaires'!K45="","",'Dépenses forfaitaires'!K45)</f>
        <v/>
      </c>
      <c r="L45" s="346" t="str">
        <f>IF('Dépenses forfaitaires'!L45="","",'Dépenses forfaitaires'!L45)</f>
        <v/>
      </c>
      <c r="M45" s="118" t="str">
        <f>IF($H45="","",IF($C45=Listes!$B$32,IF('DP_Instruction Forfaitaires'!$E45&lt;Listes!$B$53,('DP_Instruction Forfaitaires'!$E45*(VLOOKUP('DP_Instruction Forfaitaires'!$D45,Listes!$A$54:$E$60,2,FALSE))),IF('DP_Instruction Forfaitaires'!$E45&gt;Listes!$E$53,('DP_Instruction Forfaitaires'!$E45*(VLOOKUP('DP_Instruction Forfaitaires'!$D45,Listes!$A$54:$E$60,5,FALSE))),('DP_Instruction Forfaitaires'!$E45*(VLOOKUP('DP_Instruction Forfaitaires'!$D45,Listes!$A$54:$E$60,3,FALSE))+(VLOOKUP('DP_Instruction Forfaitaires'!$D45,Listes!$A$54:$E$60,4,FALSE)))))))</f>
        <v/>
      </c>
      <c r="N45" s="118" t="str">
        <f>IF($H45="","",IF($C45=Listes!$B$31,IF('DP_Instruction Forfaitaires'!$E45&lt;Listes!$B$42,('DP_Instruction Forfaitaires'!$E45*(VLOOKUP('DP_Instruction Forfaitaires'!$D45,Listes!$A$43:$E$49,2,FALSE))),IF('DP_Instruction Forfaitaires'!$E45&gt;Listes!$D$42,('DP_Instruction Forfaitaires'!$E45*(VLOOKUP('DP_Instruction Forfaitaires'!$D45,Listes!$A$43:$E$49,5,FALSE))),('DP_Instruction Forfaitaires'!$E45*(VLOOKUP('DP_Instruction Forfaitaires'!$D45,Listes!$A$43:$E$49,3,FALSE))+(VLOOKUP('DP_Instruction Forfaitaires'!$D45,Listes!$A$43:$E$49,4,FALSE)))))))</f>
        <v/>
      </c>
      <c r="O45" s="175" t="str">
        <f>IF($H45="","",IF($C45=Listes!$B$34,Listes!$I$31,IF($C45=Listes!$B$35,(VLOOKUP('DP_Instruction Forfaitaires'!$F45,Listes!$E$31:$F$36,2,FALSE)),IF($C45=Listes!$B$33,IF('DP_Instruction Forfaitaires'!$E45&lt;Listes!$A$64,'DP_Instruction Forfaitaires'!$E45*Listes!$A$65,IF('DP_Instruction Forfaitaires'!$E45&gt;Listes!$D$64,'DP_Instruction Forfaitaires'!$E45*Listes!$D$65,(('DP_Instruction Forfaitaires'!$E45*Listes!$B$65)+Listes!$C$65)))))))</f>
        <v/>
      </c>
      <c r="P45" s="131" t="str">
        <f>IF('Dépenses forfaitaires'!Q45="","",'Dépenses forfaitaires'!Q45)</f>
        <v/>
      </c>
      <c r="Q45" s="185"/>
      <c r="R45" s="352" t="str">
        <f t="shared" si="0"/>
        <v/>
      </c>
      <c r="S45" s="352" t="str">
        <f t="shared" si="1"/>
        <v/>
      </c>
      <c r="T45" s="185" t="str">
        <f t="shared" si="2"/>
        <v/>
      </c>
      <c r="U45" s="182"/>
      <c r="V45" s="187"/>
      <c r="W45" s="711" t="str">
        <f>IF(AND(OR(Q45="KO",T45&lt;&gt;""),OR(R45="",S45="",T45="")),Listes!$A$68,IF(AND(T45="",R45&lt;&gt;""),Listes!$A$69,IF(AND(P45&lt;T45,V45=""),Listes!$A$70,IF(AND(R45&gt;S45),Listes!$A$71,IF(AND(P45&lt;&gt;"",P45&gt;T45,U45=""),Listes!$A$72,IF(AND(X45="",OR(Q45&lt;&gt;"",R45&lt;&gt;"",S45&lt;&gt;"")),Listes!$A$73,""))))))</f>
        <v/>
      </c>
      <c r="X45" s="188"/>
      <c r="Y45" s="317">
        <f t="shared" si="3"/>
        <v>0</v>
      </c>
    </row>
    <row r="46" spans="1:25" ht="20.100000000000001" customHeight="1" x14ac:dyDescent="0.25">
      <c r="A46" s="121">
        <v>40</v>
      </c>
      <c r="B46" s="118" t="str">
        <f>IF('Dépenses forfaitaires'!B46="","",'Dépenses forfaitaires'!B46)</f>
        <v/>
      </c>
      <c r="C46" s="118" t="str">
        <f>IF('Dépenses forfaitaires'!C46="","",'Dépenses forfaitaires'!C46)</f>
        <v/>
      </c>
      <c r="D46" s="118" t="str">
        <f>IF('Dépenses forfaitaires'!D46="","",'Dépenses forfaitaires'!D46)</f>
        <v/>
      </c>
      <c r="E46" s="118" t="str">
        <f>IF('Dépenses forfaitaires'!E46="","",'Dépenses forfaitaires'!E46)</f>
        <v/>
      </c>
      <c r="F46" s="118" t="str">
        <f>IF('Dépenses forfaitaires'!F46="","",'Dépenses forfaitaires'!F46)</f>
        <v/>
      </c>
      <c r="G46" s="186" t="str">
        <f>IF('Dépenses forfaitaires'!G46="","",'Dépenses forfaitaires'!G46)</f>
        <v/>
      </c>
      <c r="H46" s="118" t="str">
        <f>IF('Dépenses forfaitaires'!H46="","",'Dépenses forfaitaires'!H46)</f>
        <v/>
      </c>
      <c r="I46" s="118" t="str">
        <f>IF('Dépenses forfaitaires'!I46="","",'Dépenses forfaitaires'!I46)</f>
        <v/>
      </c>
      <c r="J46" s="186" t="str">
        <f>IF('Dépenses forfaitaires'!J46="","",'Dépenses forfaitaires'!J46)</f>
        <v/>
      </c>
      <c r="K46" s="346" t="str">
        <f>IF('Dépenses forfaitaires'!K46="","",'Dépenses forfaitaires'!K46)</f>
        <v/>
      </c>
      <c r="L46" s="346" t="str">
        <f>IF('Dépenses forfaitaires'!L46="","",'Dépenses forfaitaires'!L46)</f>
        <v/>
      </c>
      <c r="M46" s="118" t="str">
        <f>IF($H46="","",IF($C46=Listes!$B$32,IF('DP_Instruction Forfaitaires'!$E46&lt;Listes!$B$53,('DP_Instruction Forfaitaires'!$E46*(VLOOKUP('DP_Instruction Forfaitaires'!$D46,Listes!$A$54:$E$60,2,FALSE))),IF('DP_Instruction Forfaitaires'!$E46&gt;Listes!$E$53,('DP_Instruction Forfaitaires'!$E46*(VLOOKUP('DP_Instruction Forfaitaires'!$D46,Listes!$A$54:$E$60,5,FALSE))),('DP_Instruction Forfaitaires'!$E46*(VLOOKUP('DP_Instruction Forfaitaires'!$D46,Listes!$A$54:$E$60,3,FALSE))+(VLOOKUP('DP_Instruction Forfaitaires'!$D46,Listes!$A$54:$E$60,4,FALSE)))))))</f>
        <v/>
      </c>
      <c r="N46" s="118" t="str">
        <f>IF($H46="","",IF($C46=Listes!$B$31,IF('DP_Instruction Forfaitaires'!$E46&lt;Listes!$B$42,('DP_Instruction Forfaitaires'!$E46*(VLOOKUP('DP_Instruction Forfaitaires'!$D46,Listes!$A$43:$E$49,2,FALSE))),IF('DP_Instruction Forfaitaires'!$E46&gt;Listes!$D$42,('DP_Instruction Forfaitaires'!$E46*(VLOOKUP('DP_Instruction Forfaitaires'!$D46,Listes!$A$43:$E$49,5,FALSE))),('DP_Instruction Forfaitaires'!$E46*(VLOOKUP('DP_Instruction Forfaitaires'!$D46,Listes!$A$43:$E$49,3,FALSE))+(VLOOKUP('DP_Instruction Forfaitaires'!$D46,Listes!$A$43:$E$49,4,FALSE)))))))</f>
        <v/>
      </c>
      <c r="O46" s="175" t="str">
        <f>IF($H46="","",IF($C46=Listes!$B$34,Listes!$I$31,IF($C46=Listes!$B$35,(VLOOKUP('DP_Instruction Forfaitaires'!$F46,Listes!$E$31:$F$36,2,FALSE)),IF($C46=Listes!$B$33,IF('DP_Instruction Forfaitaires'!$E46&lt;Listes!$A$64,'DP_Instruction Forfaitaires'!$E46*Listes!$A$65,IF('DP_Instruction Forfaitaires'!$E46&gt;Listes!$D$64,'DP_Instruction Forfaitaires'!$E46*Listes!$D$65,(('DP_Instruction Forfaitaires'!$E46*Listes!$B$65)+Listes!$C$65)))))))</f>
        <v/>
      </c>
      <c r="P46" s="131" t="str">
        <f>IF('Dépenses forfaitaires'!Q46="","",'Dépenses forfaitaires'!Q46)</f>
        <v/>
      </c>
      <c r="Q46" s="185"/>
      <c r="R46" s="352" t="str">
        <f t="shared" si="0"/>
        <v/>
      </c>
      <c r="S46" s="352" t="str">
        <f t="shared" si="1"/>
        <v/>
      </c>
      <c r="T46" s="185" t="str">
        <f t="shared" si="2"/>
        <v/>
      </c>
      <c r="U46" s="182"/>
      <c r="V46" s="187"/>
      <c r="W46" s="711" t="str">
        <f>IF(AND(OR(Q46="KO",T46&lt;&gt;""),OR(R46="",S46="",T46="")),Listes!$A$68,IF(AND(T46="",R46&lt;&gt;""),Listes!$A$69,IF(AND(P46&lt;T46,V46=""),Listes!$A$70,IF(AND(R46&gt;S46),Listes!$A$71,IF(AND(P46&lt;&gt;"",P46&gt;T46,U46=""),Listes!$A$72,IF(AND(X46="",OR(Q46&lt;&gt;"",R46&lt;&gt;"",S46&lt;&gt;"")),Listes!$A$73,""))))))</f>
        <v/>
      </c>
      <c r="X46" s="188"/>
      <c r="Y46" s="317">
        <f t="shared" si="3"/>
        <v>0</v>
      </c>
    </row>
    <row r="47" spans="1:25" ht="20.100000000000001" customHeight="1" x14ac:dyDescent="0.25">
      <c r="A47" s="121">
        <v>41</v>
      </c>
      <c r="B47" s="118" t="str">
        <f>IF('Dépenses forfaitaires'!B47="","",'Dépenses forfaitaires'!B47)</f>
        <v/>
      </c>
      <c r="C47" s="118" t="str">
        <f>IF('Dépenses forfaitaires'!C47="","",'Dépenses forfaitaires'!C47)</f>
        <v/>
      </c>
      <c r="D47" s="118" t="str">
        <f>IF('Dépenses forfaitaires'!D47="","",'Dépenses forfaitaires'!D47)</f>
        <v/>
      </c>
      <c r="E47" s="118" t="str">
        <f>IF('Dépenses forfaitaires'!E47="","",'Dépenses forfaitaires'!E47)</f>
        <v/>
      </c>
      <c r="F47" s="118" t="str">
        <f>IF('Dépenses forfaitaires'!F47="","",'Dépenses forfaitaires'!F47)</f>
        <v/>
      </c>
      <c r="G47" s="186" t="str">
        <f>IF('Dépenses forfaitaires'!G47="","",'Dépenses forfaitaires'!G47)</f>
        <v/>
      </c>
      <c r="H47" s="118" t="str">
        <f>IF('Dépenses forfaitaires'!H47="","",'Dépenses forfaitaires'!H47)</f>
        <v/>
      </c>
      <c r="I47" s="118" t="str">
        <f>IF('Dépenses forfaitaires'!I47="","",'Dépenses forfaitaires'!I47)</f>
        <v/>
      </c>
      <c r="J47" s="186" t="str">
        <f>IF('Dépenses forfaitaires'!J47="","",'Dépenses forfaitaires'!J47)</f>
        <v/>
      </c>
      <c r="K47" s="346" t="str">
        <f>IF('Dépenses forfaitaires'!K47="","",'Dépenses forfaitaires'!K47)</f>
        <v/>
      </c>
      <c r="L47" s="346" t="str">
        <f>IF('Dépenses forfaitaires'!L47="","",'Dépenses forfaitaires'!L47)</f>
        <v/>
      </c>
      <c r="M47" s="118" t="str">
        <f>IF($H47="","",IF($C47=Listes!$B$32,IF('DP_Instruction Forfaitaires'!$E47&lt;Listes!$B$53,('DP_Instruction Forfaitaires'!$E47*(VLOOKUP('DP_Instruction Forfaitaires'!$D47,Listes!$A$54:$E$60,2,FALSE))),IF('DP_Instruction Forfaitaires'!$E47&gt;Listes!$E$53,('DP_Instruction Forfaitaires'!$E47*(VLOOKUP('DP_Instruction Forfaitaires'!$D47,Listes!$A$54:$E$60,5,FALSE))),('DP_Instruction Forfaitaires'!$E47*(VLOOKUP('DP_Instruction Forfaitaires'!$D47,Listes!$A$54:$E$60,3,FALSE))+(VLOOKUP('DP_Instruction Forfaitaires'!$D47,Listes!$A$54:$E$60,4,FALSE)))))))</f>
        <v/>
      </c>
      <c r="N47" s="118" t="str">
        <f>IF($H47="","",IF($C47=Listes!$B$31,IF('DP_Instruction Forfaitaires'!$E47&lt;Listes!$B$42,('DP_Instruction Forfaitaires'!$E47*(VLOOKUP('DP_Instruction Forfaitaires'!$D47,Listes!$A$43:$E$49,2,FALSE))),IF('DP_Instruction Forfaitaires'!$E47&gt;Listes!$D$42,('DP_Instruction Forfaitaires'!$E47*(VLOOKUP('DP_Instruction Forfaitaires'!$D47,Listes!$A$43:$E$49,5,FALSE))),('DP_Instruction Forfaitaires'!$E47*(VLOOKUP('DP_Instruction Forfaitaires'!$D47,Listes!$A$43:$E$49,3,FALSE))+(VLOOKUP('DP_Instruction Forfaitaires'!$D47,Listes!$A$43:$E$49,4,FALSE)))))))</f>
        <v/>
      </c>
      <c r="O47" s="175" t="str">
        <f>IF($H47="","",IF($C47=Listes!$B$34,Listes!$I$31,IF($C47=Listes!$B$35,(VLOOKUP('DP_Instruction Forfaitaires'!$F47,Listes!$E$31:$F$36,2,FALSE)),IF($C47=Listes!$B$33,IF('DP_Instruction Forfaitaires'!$E47&lt;Listes!$A$64,'DP_Instruction Forfaitaires'!$E47*Listes!$A$65,IF('DP_Instruction Forfaitaires'!$E47&gt;Listes!$D$64,'DP_Instruction Forfaitaires'!$E47*Listes!$D$65,(('DP_Instruction Forfaitaires'!$E47*Listes!$B$65)+Listes!$C$65)))))))</f>
        <v/>
      </c>
      <c r="P47" s="131" t="str">
        <f>IF('Dépenses forfaitaires'!Q47="","",'Dépenses forfaitaires'!Q47)</f>
        <v/>
      </c>
      <c r="Q47" s="185"/>
      <c r="R47" s="352" t="str">
        <f t="shared" si="0"/>
        <v/>
      </c>
      <c r="S47" s="352" t="str">
        <f t="shared" si="1"/>
        <v/>
      </c>
      <c r="T47" s="185" t="str">
        <f t="shared" si="2"/>
        <v/>
      </c>
      <c r="U47" s="182"/>
      <c r="V47" s="187"/>
      <c r="W47" s="711" t="str">
        <f>IF(AND(OR(Q47="KO",T47&lt;&gt;""),OR(R47="",S47="",T47="")),Listes!$A$68,IF(AND(T47="",R47&lt;&gt;""),Listes!$A$69,IF(AND(P47&lt;T47,V47=""),Listes!$A$70,IF(AND(R47&gt;S47),Listes!$A$71,IF(AND(P47&lt;&gt;"",P47&gt;T47,U47=""),Listes!$A$72,IF(AND(X47="",OR(Q47&lt;&gt;"",R47&lt;&gt;"",S47&lt;&gt;"")),Listes!$A$73,""))))))</f>
        <v/>
      </c>
      <c r="X47" s="188"/>
      <c r="Y47" s="317">
        <f t="shared" si="3"/>
        <v>0</v>
      </c>
    </row>
    <row r="48" spans="1:25" ht="20.100000000000001" customHeight="1" x14ac:dyDescent="0.25">
      <c r="A48" s="121">
        <v>42</v>
      </c>
      <c r="B48" s="118" t="str">
        <f>IF('Dépenses forfaitaires'!B48="","",'Dépenses forfaitaires'!B48)</f>
        <v/>
      </c>
      <c r="C48" s="118" t="str">
        <f>IF('Dépenses forfaitaires'!C48="","",'Dépenses forfaitaires'!C48)</f>
        <v/>
      </c>
      <c r="D48" s="118" t="str">
        <f>IF('Dépenses forfaitaires'!D48="","",'Dépenses forfaitaires'!D48)</f>
        <v/>
      </c>
      <c r="E48" s="118" t="str">
        <f>IF('Dépenses forfaitaires'!E48="","",'Dépenses forfaitaires'!E48)</f>
        <v/>
      </c>
      <c r="F48" s="118" t="str">
        <f>IF('Dépenses forfaitaires'!F48="","",'Dépenses forfaitaires'!F48)</f>
        <v/>
      </c>
      <c r="G48" s="186" t="str">
        <f>IF('Dépenses forfaitaires'!G48="","",'Dépenses forfaitaires'!G48)</f>
        <v/>
      </c>
      <c r="H48" s="118" t="str">
        <f>IF('Dépenses forfaitaires'!H48="","",'Dépenses forfaitaires'!H48)</f>
        <v/>
      </c>
      <c r="I48" s="118" t="str">
        <f>IF('Dépenses forfaitaires'!I48="","",'Dépenses forfaitaires'!I48)</f>
        <v/>
      </c>
      <c r="J48" s="186" t="str">
        <f>IF('Dépenses forfaitaires'!J48="","",'Dépenses forfaitaires'!J48)</f>
        <v/>
      </c>
      <c r="K48" s="346" t="str">
        <f>IF('Dépenses forfaitaires'!K48="","",'Dépenses forfaitaires'!K48)</f>
        <v/>
      </c>
      <c r="L48" s="346" t="str">
        <f>IF('Dépenses forfaitaires'!L48="","",'Dépenses forfaitaires'!L48)</f>
        <v/>
      </c>
      <c r="M48" s="118" t="str">
        <f>IF($H48="","",IF($C48=Listes!$B$32,IF('DP_Instruction Forfaitaires'!$E48&lt;Listes!$B$53,('DP_Instruction Forfaitaires'!$E48*(VLOOKUP('DP_Instruction Forfaitaires'!$D48,Listes!$A$54:$E$60,2,FALSE))),IF('DP_Instruction Forfaitaires'!$E48&gt;Listes!$E$53,('DP_Instruction Forfaitaires'!$E48*(VLOOKUP('DP_Instruction Forfaitaires'!$D48,Listes!$A$54:$E$60,5,FALSE))),('DP_Instruction Forfaitaires'!$E48*(VLOOKUP('DP_Instruction Forfaitaires'!$D48,Listes!$A$54:$E$60,3,FALSE))+(VLOOKUP('DP_Instruction Forfaitaires'!$D48,Listes!$A$54:$E$60,4,FALSE)))))))</f>
        <v/>
      </c>
      <c r="N48" s="118" t="str">
        <f>IF($H48="","",IF($C48=Listes!$B$31,IF('DP_Instruction Forfaitaires'!$E48&lt;Listes!$B$42,('DP_Instruction Forfaitaires'!$E48*(VLOOKUP('DP_Instruction Forfaitaires'!$D48,Listes!$A$43:$E$49,2,FALSE))),IF('DP_Instruction Forfaitaires'!$E48&gt;Listes!$D$42,('DP_Instruction Forfaitaires'!$E48*(VLOOKUP('DP_Instruction Forfaitaires'!$D48,Listes!$A$43:$E$49,5,FALSE))),('DP_Instruction Forfaitaires'!$E48*(VLOOKUP('DP_Instruction Forfaitaires'!$D48,Listes!$A$43:$E$49,3,FALSE))+(VLOOKUP('DP_Instruction Forfaitaires'!$D48,Listes!$A$43:$E$49,4,FALSE)))))))</f>
        <v/>
      </c>
      <c r="O48" s="175" t="str">
        <f>IF($H48="","",IF($C48=Listes!$B$34,Listes!$I$31,IF($C48=Listes!$B$35,(VLOOKUP('DP_Instruction Forfaitaires'!$F48,Listes!$E$31:$F$36,2,FALSE)),IF($C48=Listes!$B$33,IF('DP_Instruction Forfaitaires'!$E48&lt;Listes!$A$64,'DP_Instruction Forfaitaires'!$E48*Listes!$A$65,IF('DP_Instruction Forfaitaires'!$E48&gt;Listes!$D$64,'DP_Instruction Forfaitaires'!$E48*Listes!$D$65,(('DP_Instruction Forfaitaires'!$E48*Listes!$B$65)+Listes!$C$65)))))))</f>
        <v/>
      </c>
      <c r="P48" s="131" t="str">
        <f>IF('Dépenses forfaitaires'!Q48="","",'Dépenses forfaitaires'!Q48)</f>
        <v/>
      </c>
      <c r="Q48" s="185"/>
      <c r="R48" s="352" t="str">
        <f t="shared" si="0"/>
        <v/>
      </c>
      <c r="S48" s="352" t="str">
        <f t="shared" si="1"/>
        <v/>
      </c>
      <c r="T48" s="185" t="str">
        <f t="shared" si="2"/>
        <v/>
      </c>
      <c r="U48" s="182"/>
      <c r="V48" s="187"/>
      <c r="W48" s="711" t="str">
        <f>IF(AND(OR(Q48="KO",T48&lt;&gt;""),OR(R48="",S48="",T48="")),Listes!$A$68,IF(AND(T48="",R48&lt;&gt;""),Listes!$A$69,IF(AND(P48&lt;T48,V48=""),Listes!$A$70,IF(AND(R48&gt;S48),Listes!$A$71,IF(AND(P48&lt;&gt;"",P48&gt;T48,U48=""),Listes!$A$72,IF(AND(X48="",OR(Q48&lt;&gt;"",R48&lt;&gt;"",S48&lt;&gt;"")),Listes!$A$73,""))))))</f>
        <v/>
      </c>
      <c r="X48" s="188"/>
      <c r="Y48" s="317">
        <f t="shared" si="3"/>
        <v>0</v>
      </c>
    </row>
    <row r="49" spans="1:25" ht="20.100000000000001" customHeight="1" x14ac:dyDescent="0.25">
      <c r="A49" s="121">
        <v>43</v>
      </c>
      <c r="B49" s="118" t="str">
        <f>IF('Dépenses forfaitaires'!B49="","",'Dépenses forfaitaires'!B49)</f>
        <v/>
      </c>
      <c r="C49" s="118" t="str">
        <f>IF('Dépenses forfaitaires'!C49="","",'Dépenses forfaitaires'!C49)</f>
        <v/>
      </c>
      <c r="D49" s="118" t="str">
        <f>IF('Dépenses forfaitaires'!D49="","",'Dépenses forfaitaires'!D49)</f>
        <v/>
      </c>
      <c r="E49" s="118" t="str">
        <f>IF('Dépenses forfaitaires'!E49="","",'Dépenses forfaitaires'!E49)</f>
        <v/>
      </c>
      <c r="F49" s="118" t="str">
        <f>IF('Dépenses forfaitaires'!F49="","",'Dépenses forfaitaires'!F49)</f>
        <v/>
      </c>
      <c r="G49" s="186" t="str">
        <f>IF('Dépenses forfaitaires'!G49="","",'Dépenses forfaitaires'!G49)</f>
        <v/>
      </c>
      <c r="H49" s="118" t="str">
        <f>IF('Dépenses forfaitaires'!H49="","",'Dépenses forfaitaires'!H49)</f>
        <v/>
      </c>
      <c r="I49" s="118" t="str">
        <f>IF('Dépenses forfaitaires'!I49="","",'Dépenses forfaitaires'!I49)</f>
        <v/>
      </c>
      <c r="J49" s="186" t="str">
        <f>IF('Dépenses forfaitaires'!J49="","",'Dépenses forfaitaires'!J49)</f>
        <v/>
      </c>
      <c r="K49" s="346" t="str">
        <f>IF('Dépenses forfaitaires'!K49="","",'Dépenses forfaitaires'!K49)</f>
        <v/>
      </c>
      <c r="L49" s="346" t="str">
        <f>IF('Dépenses forfaitaires'!L49="","",'Dépenses forfaitaires'!L49)</f>
        <v/>
      </c>
      <c r="M49" s="118" t="str">
        <f>IF($H49="","",IF($C49=Listes!$B$32,IF('DP_Instruction Forfaitaires'!$E49&lt;Listes!$B$53,('DP_Instruction Forfaitaires'!$E49*(VLOOKUP('DP_Instruction Forfaitaires'!$D49,Listes!$A$54:$E$60,2,FALSE))),IF('DP_Instruction Forfaitaires'!$E49&gt;Listes!$E$53,('DP_Instruction Forfaitaires'!$E49*(VLOOKUP('DP_Instruction Forfaitaires'!$D49,Listes!$A$54:$E$60,5,FALSE))),('DP_Instruction Forfaitaires'!$E49*(VLOOKUP('DP_Instruction Forfaitaires'!$D49,Listes!$A$54:$E$60,3,FALSE))+(VLOOKUP('DP_Instruction Forfaitaires'!$D49,Listes!$A$54:$E$60,4,FALSE)))))))</f>
        <v/>
      </c>
      <c r="N49" s="118" t="str">
        <f>IF($H49="","",IF($C49=Listes!$B$31,IF('DP_Instruction Forfaitaires'!$E49&lt;Listes!$B$42,('DP_Instruction Forfaitaires'!$E49*(VLOOKUP('DP_Instruction Forfaitaires'!$D49,Listes!$A$43:$E$49,2,FALSE))),IF('DP_Instruction Forfaitaires'!$E49&gt;Listes!$D$42,('DP_Instruction Forfaitaires'!$E49*(VLOOKUP('DP_Instruction Forfaitaires'!$D49,Listes!$A$43:$E$49,5,FALSE))),('DP_Instruction Forfaitaires'!$E49*(VLOOKUP('DP_Instruction Forfaitaires'!$D49,Listes!$A$43:$E$49,3,FALSE))+(VLOOKUP('DP_Instruction Forfaitaires'!$D49,Listes!$A$43:$E$49,4,FALSE)))))))</f>
        <v/>
      </c>
      <c r="O49" s="175" t="str">
        <f>IF($H49="","",IF($C49=Listes!$B$34,Listes!$I$31,IF($C49=Listes!$B$35,(VLOOKUP('DP_Instruction Forfaitaires'!$F49,Listes!$E$31:$F$36,2,FALSE)),IF($C49=Listes!$B$33,IF('DP_Instruction Forfaitaires'!$E49&lt;Listes!$A$64,'DP_Instruction Forfaitaires'!$E49*Listes!$A$65,IF('DP_Instruction Forfaitaires'!$E49&gt;Listes!$D$64,'DP_Instruction Forfaitaires'!$E49*Listes!$D$65,(('DP_Instruction Forfaitaires'!$E49*Listes!$B$65)+Listes!$C$65)))))))</f>
        <v/>
      </c>
      <c r="P49" s="131" t="str">
        <f>IF('Dépenses forfaitaires'!Q49="","",'Dépenses forfaitaires'!Q49)</f>
        <v/>
      </c>
      <c r="Q49" s="185"/>
      <c r="R49" s="352" t="str">
        <f t="shared" si="0"/>
        <v/>
      </c>
      <c r="S49" s="352" t="str">
        <f t="shared" si="1"/>
        <v/>
      </c>
      <c r="T49" s="185" t="str">
        <f t="shared" si="2"/>
        <v/>
      </c>
      <c r="U49" s="182"/>
      <c r="V49" s="187"/>
      <c r="W49" s="711" t="str">
        <f>IF(AND(OR(Q49="KO",T49&lt;&gt;""),OR(R49="",S49="",T49="")),Listes!$A$68,IF(AND(T49="",R49&lt;&gt;""),Listes!$A$69,IF(AND(P49&lt;T49,V49=""),Listes!$A$70,IF(AND(R49&gt;S49),Listes!$A$71,IF(AND(P49&lt;&gt;"",P49&gt;T49,U49=""),Listes!$A$72,IF(AND(X49="",OR(Q49&lt;&gt;"",R49&lt;&gt;"",S49&lt;&gt;"")),Listes!$A$73,""))))))</f>
        <v/>
      </c>
      <c r="X49" s="188"/>
      <c r="Y49" s="317">
        <f t="shared" si="3"/>
        <v>0</v>
      </c>
    </row>
    <row r="50" spans="1:25" ht="20.100000000000001" customHeight="1" x14ac:dyDescent="0.25">
      <c r="A50" s="121">
        <v>44</v>
      </c>
      <c r="B50" s="118" t="str">
        <f>IF('Dépenses forfaitaires'!B50="","",'Dépenses forfaitaires'!B50)</f>
        <v/>
      </c>
      <c r="C50" s="118" t="str">
        <f>IF('Dépenses forfaitaires'!C50="","",'Dépenses forfaitaires'!C50)</f>
        <v/>
      </c>
      <c r="D50" s="118" t="str">
        <f>IF('Dépenses forfaitaires'!D50="","",'Dépenses forfaitaires'!D50)</f>
        <v/>
      </c>
      <c r="E50" s="118" t="str">
        <f>IF('Dépenses forfaitaires'!E50="","",'Dépenses forfaitaires'!E50)</f>
        <v/>
      </c>
      <c r="F50" s="118" t="str">
        <f>IF('Dépenses forfaitaires'!F50="","",'Dépenses forfaitaires'!F50)</f>
        <v/>
      </c>
      <c r="G50" s="186" t="str">
        <f>IF('Dépenses forfaitaires'!G50="","",'Dépenses forfaitaires'!G50)</f>
        <v/>
      </c>
      <c r="H50" s="118" t="str">
        <f>IF('Dépenses forfaitaires'!H50="","",'Dépenses forfaitaires'!H50)</f>
        <v/>
      </c>
      <c r="I50" s="118" t="str">
        <f>IF('Dépenses forfaitaires'!I50="","",'Dépenses forfaitaires'!I50)</f>
        <v/>
      </c>
      <c r="J50" s="186" t="str">
        <f>IF('Dépenses forfaitaires'!J50="","",'Dépenses forfaitaires'!J50)</f>
        <v/>
      </c>
      <c r="K50" s="346" t="str">
        <f>IF('Dépenses forfaitaires'!K50="","",'Dépenses forfaitaires'!K50)</f>
        <v/>
      </c>
      <c r="L50" s="346" t="str">
        <f>IF('Dépenses forfaitaires'!L50="","",'Dépenses forfaitaires'!L50)</f>
        <v/>
      </c>
      <c r="M50" s="118" t="str">
        <f>IF($H50="","",IF($C50=Listes!$B$32,IF('DP_Instruction Forfaitaires'!$E50&lt;Listes!$B$53,('DP_Instruction Forfaitaires'!$E50*(VLOOKUP('DP_Instruction Forfaitaires'!$D50,Listes!$A$54:$E$60,2,FALSE))),IF('DP_Instruction Forfaitaires'!$E50&gt;Listes!$E$53,('DP_Instruction Forfaitaires'!$E50*(VLOOKUP('DP_Instruction Forfaitaires'!$D50,Listes!$A$54:$E$60,5,FALSE))),('DP_Instruction Forfaitaires'!$E50*(VLOOKUP('DP_Instruction Forfaitaires'!$D50,Listes!$A$54:$E$60,3,FALSE))+(VLOOKUP('DP_Instruction Forfaitaires'!$D50,Listes!$A$54:$E$60,4,FALSE)))))))</f>
        <v/>
      </c>
      <c r="N50" s="118" t="str">
        <f>IF($H50="","",IF($C50=Listes!$B$31,IF('DP_Instruction Forfaitaires'!$E50&lt;Listes!$B$42,('DP_Instruction Forfaitaires'!$E50*(VLOOKUP('DP_Instruction Forfaitaires'!$D50,Listes!$A$43:$E$49,2,FALSE))),IF('DP_Instruction Forfaitaires'!$E50&gt;Listes!$D$42,('DP_Instruction Forfaitaires'!$E50*(VLOOKUP('DP_Instruction Forfaitaires'!$D50,Listes!$A$43:$E$49,5,FALSE))),('DP_Instruction Forfaitaires'!$E50*(VLOOKUP('DP_Instruction Forfaitaires'!$D50,Listes!$A$43:$E$49,3,FALSE))+(VLOOKUP('DP_Instruction Forfaitaires'!$D50,Listes!$A$43:$E$49,4,FALSE)))))))</f>
        <v/>
      </c>
      <c r="O50" s="175" t="str">
        <f>IF($H50="","",IF($C50=Listes!$B$34,Listes!$I$31,IF($C50=Listes!$B$35,(VLOOKUP('DP_Instruction Forfaitaires'!$F50,Listes!$E$31:$F$36,2,FALSE)),IF($C50=Listes!$B$33,IF('DP_Instruction Forfaitaires'!$E50&lt;Listes!$A$64,'DP_Instruction Forfaitaires'!$E50*Listes!$A$65,IF('DP_Instruction Forfaitaires'!$E50&gt;Listes!$D$64,'DP_Instruction Forfaitaires'!$E50*Listes!$D$65,(('DP_Instruction Forfaitaires'!$E50*Listes!$B$65)+Listes!$C$65)))))))</f>
        <v/>
      </c>
      <c r="P50" s="131" t="str">
        <f>IF('Dépenses forfaitaires'!Q50="","",'Dépenses forfaitaires'!Q50)</f>
        <v/>
      </c>
      <c r="Q50" s="185"/>
      <c r="R50" s="352" t="str">
        <f t="shared" si="0"/>
        <v/>
      </c>
      <c r="S50" s="352" t="str">
        <f t="shared" si="1"/>
        <v/>
      </c>
      <c r="T50" s="185" t="str">
        <f t="shared" si="2"/>
        <v/>
      </c>
      <c r="U50" s="182"/>
      <c r="V50" s="187"/>
      <c r="W50" s="711" t="str">
        <f>IF(AND(OR(Q50="KO",T50&lt;&gt;""),OR(R50="",S50="",T50="")),Listes!$A$68,IF(AND(T50="",R50&lt;&gt;""),Listes!$A$69,IF(AND(P50&lt;T50,V50=""),Listes!$A$70,IF(AND(R50&gt;S50),Listes!$A$71,IF(AND(P50&lt;&gt;"",P50&gt;T50,U50=""),Listes!$A$72,IF(AND(X50="",OR(Q50&lt;&gt;"",R50&lt;&gt;"",S50&lt;&gt;"")),Listes!$A$73,""))))))</f>
        <v/>
      </c>
      <c r="X50" s="188"/>
      <c r="Y50" s="317">
        <f t="shared" si="3"/>
        <v>0</v>
      </c>
    </row>
    <row r="51" spans="1:25" ht="20.100000000000001" customHeight="1" x14ac:dyDescent="0.25">
      <c r="A51" s="121">
        <v>45</v>
      </c>
      <c r="B51" s="118" t="str">
        <f>IF('Dépenses forfaitaires'!B51="","",'Dépenses forfaitaires'!B51)</f>
        <v/>
      </c>
      <c r="C51" s="118" t="str">
        <f>IF('Dépenses forfaitaires'!C51="","",'Dépenses forfaitaires'!C51)</f>
        <v/>
      </c>
      <c r="D51" s="118" t="str">
        <f>IF('Dépenses forfaitaires'!D51="","",'Dépenses forfaitaires'!D51)</f>
        <v/>
      </c>
      <c r="E51" s="118" t="str">
        <f>IF('Dépenses forfaitaires'!E51="","",'Dépenses forfaitaires'!E51)</f>
        <v/>
      </c>
      <c r="F51" s="118" t="str">
        <f>IF('Dépenses forfaitaires'!F51="","",'Dépenses forfaitaires'!F51)</f>
        <v/>
      </c>
      <c r="G51" s="186" t="str">
        <f>IF('Dépenses forfaitaires'!G51="","",'Dépenses forfaitaires'!G51)</f>
        <v/>
      </c>
      <c r="H51" s="118" t="str">
        <f>IF('Dépenses forfaitaires'!H51="","",'Dépenses forfaitaires'!H51)</f>
        <v/>
      </c>
      <c r="I51" s="118" t="str">
        <f>IF('Dépenses forfaitaires'!I51="","",'Dépenses forfaitaires'!I51)</f>
        <v/>
      </c>
      <c r="J51" s="186" t="str">
        <f>IF('Dépenses forfaitaires'!J51="","",'Dépenses forfaitaires'!J51)</f>
        <v/>
      </c>
      <c r="K51" s="346" t="str">
        <f>IF('Dépenses forfaitaires'!K51="","",'Dépenses forfaitaires'!K51)</f>
        <v/>
      </c>
      <c r="L51" s="346" t="str">
        <f>IF('Dépenses forfaitaires'!L51="","",'Dépenses forfaitaires'!L51)</f>
        <v/>
      </c>
      <c r="M51" s="118" t="str">
        <f>IF($H51="","",IF($C51=Listes!$B$32,IF('DP_Instruction Forfaitaires'!$E51&lt;Listes!$B$53,('DP_Instruction Forfaitaires'!$E51*(VLOOKUP('DP_Instruction Forfaitaires'!$D51,Listes!$A$54:$E$60,2,FALSE))),IF('DP_Instruction Forfaitaires'!$E51&gt;Listes!$E$53,('DP_Instruction Forfaitaires'!$E51*(VLOOKUP('DP_Instruction Forfaitaires'!$D51,Listes!$A$54:$E$60,5,FALSE))),('DP_Instruction Forfaitaires'!$E51*(VLOOKUP('DP_Instruction Forfaitaires'!$D51,Listes!$A$54:$E$60,3,FALSE))+(VLOOKUP('DP_Instruction Forfaitaires'!$D51,Listes!$A$54:$E$60,4,FALSE)))))))</f>
        <v/>
      </c>
      <c r="N51" s="118" t="str">
        <f>IF($H51="","",IF($C51=Listes!$B$31,IF('DP_Instruction Forfaitaires'!$E51&lt;Listes!$B$42,('DP_Instruction Forfaitaires'!$E51*(VLOOKUP('DP_Instruction Forfaitaires'!$D51,Listes!$A$43:$E$49,2,FALSE))),IF('DP_Instruction Forfaitaires'!$E51&gt;Listes!$D$42,('DP_Instruction Forfaitaires'!$E51*(VLOOKUP('DP_Instruction Forfaitaires'!$D51,Listes!$A$43:$E$49,5,FALSE))),('DP_Instruction Forfaitaires'!$E51*(VLOOKUP('DP_Instruction Forfaitaires'!$D51,Listes!$A$43:$E$49,3,FALSE))+(VLOOKUP('DP_Instruction Forfaitaires'!$D51,Listes!$A$43:$E$49,4,FALSE)))))))</f>
        <v/>
      </c>
      <c r="O51" s="175" t="str">
        <f>IF($H51="","",IF($C51=Listes!$B$34,Listes!$I$31,IF($C51=Listes!$B$35,(VLOOKUP('DP_Instruction Forfaitaires'!$F51,Listes!$E$31:$F$36,2,FALSE)),IF($C51=Listes!$B$33,IF('DP_Instruction Forfaitaires'!$E51&lt;Listes!$A$64,'DP_Instruction Forfaitaires'!$E51*Listes!$A$65,IF('DP_Instruction Forfaitaires'!$E51&gt;Listes!$D$64,'DP_Instruction Forfaitaires'!$E51*Listes!$D$65,(('DP_Instruction Forfaitaires'!$E51*Listes!$B$65)+Listes!$C$65)))))))</f>
        <v/>
      </c>
      <c r="P51" s="131" t="str">
        <f>IF('Dépenses forfaitaires'!Q51="","",'Dépenses forfaitaires'!Q51)</f>
        <v/>
      </c>
      <c r="Q51" s="185"/>
      <c r="R51" s="352" t="str">
        <f t="shared" si="0"/>
        <v/>
      </c>
      <c r="S51" s="352" t="str">
        <f t="shared" si="1"/>
        <v/>
      </c>
      <c r="T51" s="185" t="str">
        <f t="shared" si="2"/>
        <v/>
      </c>
      <c r="U51" s="182"/>
      <c r="V51" s="187"/>
      <c r="W51" s="711" t="str">
        <f>IF(AND(OR(Q51="KO",T51&lt;&gt;""),OR(R51="",S51="",T51="")),Listes!$A$68,IF(AND(T51="",R51&lt;&gt;""),Listes!$A$69,IF(AND(P51&lt;T51,V51=""),Listes!$A$70,IF(AND(R51&gt;S51),Listes!$A$71,IF(AND(P51&lt;&gt;"",P51&gt;T51,U51=""),Listes!$A$72,IF(AND(X51="",OR(Q51&lt;&gt;"",R51&lt;&gt;"",S51&lt;&gt;"")),Listes!$A$73,""))))))</f>
        <v/>
      </c>
      <c r="X51" s="188"/>
      <c r="Y51" s="317">
        <f t="shared" si="3"/>
        <v>0</v>
      </c>
    </row>
    <row r="52" spans="1:25" ht="20.100000000000001" customHeight="1" x14ac:dyDescent="0.25">
      <c r="A52" s="121">
        <v>46</v>
      </c>
      <c r="B52" s="118" t="str">
        <f>IF('Dépenses forfaitaires'!B52="","",'Dépenses forfaitaires'!B52)</f>
        <v/>
      </c>
      <c r="C52" s="118" t="str">
        <f>IF('Dépenses forfaitaires'!C52="","",'Dépenses forfaitaires'!C52)</f>
        <v/>
      </c>
      <c r="D52" s="118" t="str">
        <f>IF('Dépenses forfaitaires'!D52="","",'Dépenses forfaitaires'!D52)</f>
        <v/>
      </c>
      <c r="E52" s="118" t="str">
        <f>IF('Dépenses forfaitaires'!E52="","",'Dépenses forfaitaires'!E52)</f>
        <v/>
      </c>
      <c r="F52" s="118" t="str">
        <f>IF('Dépenses forfaitaires'!F52="","",'Dépenses forfaitaires'!F52)</f>
        <v/>
      </c>
      <c r="G52" s="186" t="str">
        <f>IF('Dépenses forfaitaires'!G52="","",'Dépenses forfaitaires'!G52)</f>
        <v/>
      </c>
      <c r="H52" s="118" t="str">
        <f>IF('Dépenses forfaitaires'!H52="","",'Dépenses forfaitaires'!H52)</f>
        <v/>
      </c>
      <c r="I52" s="118" t="str">
        <f>IF('Dépenses forfaitaires'!I52="","",'Dépenses forfaitaires'!I52)</f>
        <v/>
      </c>
      <c r="J52" s="186" t="str">
        <f>IF('Dépenses forfaitaires'!J52="","",'Dépenses forfaitaires'!J52)</f>
        <v/>
      </c>
      <c r="K52" s="346" t="str">
        <f>IF('Dépenses forfaitaires'!K52="","",'Dépenses forfaitaires'!K52)</f>
        <v/>
      </c>
      <c r="L52" s="346" t="str">
        <f>IF('Dépenses forfaitaires'!L52="","",'Dépenses forfaitaires'!L52)</f>
        <v/>
      </c>
      <c r="M52" s="118" t="str">
        <f>IF($H52="","",IF($C52=Listes!$B$32,IF('DP_Instruction Forfaitaires'!$E52&lt;Listes!$B$53,('DP_Instruction Forfaitaires'!$E52*(VLOOKUP('DP_Instruction Forfaitaires'!$D52,Listes!$A$54:$E$60,2,FALSE))),IF('DP_Instruction Forfaitaires'!$E52&gt;Listes!$E$53,('DP_Instruction Forfaitaires'!$E52*(VLOOKUP('DP_Instruction Forfaitaires'!$D52,Listes!$A$54:$E$60,5,FALSE))),('DP_Instruction Forfaitaires'!$E52*(VLOOKUP('DP_Instruction Forfaitaires'!$D52,Listes!$A$54:$E$60,3,FALSE))+(VLOOKUP('DP_Instruction Forfaitaires'!$D52,Listes!$A$54:$E$60,4,FALSE)))))))</f>
        <v/>
      </c>
      <c r="N52" s="118" t="str">
        <f>IF($H52="","",IF($C52=Listes!$B$31,IF('DP_Instruction Forfaitaires'!$E52&lt;Listes!$B$42,('DP_Instruction Forfaitaires'!$E52*(VLOOKUP('DP_Instruction Forfaitaires'!$D52,Listes!$A$43:$E$49,2,FALSE))),IF('DP_Instruction Forfaitaires'!$E52&gt;Listes!$D$42,('DP_Instruction Forfaitaires'!$E52*(VLOOKUP('DP_Instruction Forfaitaires'!$D52,Listes!$A$43:$E$49,5,FALSE))),('DP_Instruction Forfaitaires'!$E52*(VLOOKUP('DP_Instruction Forfaitaires'!$D52,Listes!$A$43:$E$49,3,FALSE))+(VLOOKUP('DP_Instruction Forfaitaires'!$D52,Listes!$A$43:$E$49,4,FALSE)))))))</f>
        <v/>
      </c>
      <c r="O52" s="175" t="str">
        <f>IF($H52="","",IF($C52=Listes!$B$34,Listes!$I$31,IF($C52=Listes!$B$35,(VLOOKUP('DP_Instruction Forfaitaires'!$F52,Listes!$E$31:$F$36,2,FALSE)),IF($C52=Listes!$B$33,IF('DP_Instruction Forfaitaires'!$E52&lt;Listes!$A$64,'DP_Instruction Forfaitaires'!$E52*Listes!$A$65,IF('DP_Instruction Forfaitaires'!$E52&gt;Listes!$D$64,'DP_Instruction Forfaitaires'!$E52*Listes!$D$65,(('DP_Instruction Forfaitaires'!$E52*Listes!$B$65)+Listes!$C$65)))))))</f>
        <v/>
      </c>
      <c r="P52" s="131" t="str">
        <f>IF('Dépenses forfaitaires'!Q52="","",'Dépenses forfaitaires'!Q52)</f>
        <v/>
      </c>
      <c r="Q52" s="185"/>
      <c r="R52" s="352" t="str">
        <f t="shared" si="0"/>
        <v/>
      </c>
      <c r="S52" s="352" t="str">
        <f t="shared" si="1"/>
        <v/>
      </c>
      <c r="T52" s="185" t="str">
        <f t="shared" si="2"/>
        <v/>
      </c>
      <c r="U52" s="182"/>
      <c r="V52" s="187"/>
      <c r="W52" s="711" t="str">
        <f>IF(AND(OR(Q52="KO",T52&lt;&gt;""),OR(R52="",S52="",T52="")),Listes!$A$68,IF(AND(T52="",R52&lt;&gt;""),Listes!$A$69,IF(AND(P52&lt;T52,V52=""),Listes!$A$70,IF(AND(R52&gt;S52),Listes!$A$71,IF(AND(P52&lt;&gt;"",P52&gt;T52,U52=""),Listes!$A$72,IF(AND(X52="",OR(Q52&lt;&gt;"",R52&lt;&gt;"",S52&lt;&gt;"")),Listes!$A$73,""))))))</f>
        <v/>
      </c>
      <c r="X52" s="188"/>
      <c r="Y52" s="317">
        <f t="shared" si="3"/>
        <v>0</v>
      </c>
    </row>
    <row r="53" spans="1:25" ht="20.100000000000001" customHeight="1" x14ac:dyDescent="0.25">
      <c r="A53" s="121">
        <v>47</v>
      </c>
      <c r="B53" s="118" t="str">
        <f>IF('Dépenses forfaitaires'!B53="","",'Dépenses forfaitaires'!B53)</f>
        <v/>
      </c>
      <c r="C53" s="118" t="str">
        <f>IF('Dépenses forfaitaires'!C53="","",'Dépenses forfaitaires'!C53)</f>
        <v/>
      </c>
      <c r="D53" s="118" t="str">
        <f>IF('Dépenses forfaitaires'!D53="","",'Dépenses forfaitaires'!D53)</f>
        <v/>
      </c>
      <c r="E53" s="118" t="str">
        <f>IF('Dépenses forfaitaires'!E53="","",'Dépenses forfaitaires'!E53)</f>
        <v/>
      </c>
      <c r="F53" s="118" t="str">
        <f>IF('Dépenses forfaitaires'!F53="","",'Dépenses forfaitaires'!F53)</f>
        <v/>
      </c>
      <c r="G53" s="186" t="str">
        <f>IF('Dépenses forfaitaires'!G53="","",'Dépenses forfaitaires'!G53)</f>
        <v/>
      </c>
      <c r="H53" s="118" t="str">
        <f>IF('Dépenses forfaitaires'!H53="","",'Dépenses forfaitaires'!H53)</f>
        <v/>
      </c>
      <c r="I53" s="118" t="str">
        <f>IF('Dépenses forfaitaires'!I53="","",'Dépenses forfaitaires'!I53)</f>
        <v/>
      </c>
      <c r="J53" s="186" t="str">
        <f>IF('Dépenses forfaitaires'!J53="","",'Dépenses forfaitaires'!J53)</f>
        <v/>
      </c>
      <c r="K53" s="346" t="str">
        <f>IF('Dépenses forfaitaires'!K53="","",'Dépenses forfaitaires'!K53)</f>
        <v/>
      </c>
      <c r="L53" s="346" t="str">
        <f>IF('Dépenses forfaitaires'!L53="","",'Dépenses forfaitaires'!L53)</f>
        <v/>
      </c>
      <c r="M53" s="118" t="str">
        <f>IF($H53="","",IF($C53=Listes!$B$32,IF('DP_Instruction Forfaitaires'!$E53&lt;Listes!$B$53,('DP_Instruction Forfaitaires'!$E53*(VLOOKUP('DP_Instruction Forfaitaires'!$D53,Listes!$A$54:$E$60,2,FALSE))),IF('DP_Instruction Forfaitaires'!$E53&gt;Listes!$E$53,('DP_Instruction Forfaitaires'!$E53*(VLOOKUP('DP_Instruction Forfaitaires'!$D53,Listes!$A$54:$E$60,5,FALSE))),('DP_Instruction Forfaitaires'!$E53*(VLOOKUP('DP_Instruction Forfaitaires'!$D53,Listes!$A$54:$E$60,3,FALSE))+(VLOOKUP('DP_Instruction Forfaitaires'!$D53,Listes!$A$54:$E$60,4,FALSE)))))))</f>
        <v/>
      </c>
      <c r="N53" s="118" t="str">
        <f>IF($H53="","",IF($C53=Listes!$B$31,IF('DP_Instruction Forfaitaires'!$E53&lt;Listes!$B$42,('DP_Instruction Forfaitaires'!$E53*(VLOOKUP('DP_Instruction Forfaitaires'!$D53,Listes!$A$43:$E$49,2,FALSE))),IF('DP_Instruction Forfaitaires'!$E53&gt;Listes!$D$42,('DP_Instruction Forfaitaires'!$E53*(VLOOKUP('DP_Instruction Forfaitaires'!$D53,Listes!$A$43:$E$49,5,FALSE))),('DP_Instruction Forfaitaires'!$E53*(VLOOKUP('DP_Instruction Forfaitaires'!$D53,Listes!$A$43:$E$49,3,FALSE))+(VLOOKUP('DP_Instruction Forfaitaires'!$D53,Listes!$A$43:$E$49,4,FALSE)))))))</f>
        <v/>
      </c>
      <c r="O53" s="175" t="str">
        <f>IF($H53="","",IF($C53=Listes!$B$34,Listes!$I$31,IF($C53=Listes!$B$35,(VLOOKUP('DP_Instruction Forfaitaires'!$F53,Listes!$E$31:$F$36,2,FALSE)),IF($C53=Listes!$B$33,IF('DP_Instruction Forfaitaires'!$E53&lt;Listes!$A$64,'DP_Instruction Forfaitaires'!$E53*Listes!$A$65,IF('DP_Instruction Forfaitaires'!$E53&gt;Listes!$D$64,'DP_Instruction Forfaitaires'!$E53*Listes!$D$65,(('DP_Instruction Forfaitaires'!$E53*Listes!$B$65)+Listes!$C$65)))))))</f>
        <v/>
      </c>
      <c r="P53" s="131" t="str">
        <f>IF('Dépenses forfaitaires'!Q53="","",'Dépenses forfaitaires'!Q53)</f>
        <v/>
      </c>
      <c r="Q53" s="185"/>
      <c r="R53" s="352" t="str">
        <f t="shared" si="0"/>
        <v/>
      </c>
      <c r="S53" s="352" t="str">
        <f t="shared" si="1"/>
        <v/>
      </c>
      <c r="T53" s="185" t="str">
        <f t="shared" si="2"/>
        <v/>
      </c>
      <c r="U53" s="182"/>
      <c r="V53" s="187"/>
      <c r="W53" s="711" t="str">
        <f>IF(AND(OR(Q53="KO",T53&lt;&gt;""),OR(R53="",S53="",T53="")),Listes!$A$68,IF(AND(T53="",R53&lt;&gt;""),Listes!$A$69,IF(AND(P53&lt;T53,V53=""),Listes!$A$70,IF(AND(R53&gt;S53),Listes!$A$71,IF(AND(P53&lt;&gt;"",P53&gt;T53,U53=""),Listes!$A$72,IF(AND(X53="",OR(Q53&lt;&gt;"",R53&lt;&gt;"",S53&lt;&gt;"")),Listes!$A$73,""))))))</f>
        <v/>
      </c>
      <c r="X53" s="188"/>
      <c r="Y53" s="317">
        <f t="shared" si="3"/>
        <v>0</v>
      </c>
    </row>
    <row r="54" spans="1:25" ht="20.100000000000001" customHeight="1" x14ac:dyDescent="0.25">
      <c r="A54" s="121">
        <v>48</v>
      </c>
      <c r="B54" s="118" t="str">
        <f>IF('Dépenses forfaitaires'!B54="","",'Dépenses forfaitaires'!B54)</f>
        <v/>
      </c>
      <c r="C54" s="118" t="str">
        <f>IF('Dépenses forfaitaires'!C54="","",'Dépenses forfaitaires'!C54)</f>
        <v/>
      </c>
      <c r="D54" s="118" t="str">
        <f>IF('Dépenses forfaitaires'!D54="","",'Dépenses forfaitaires'!D54)</f>
        <v/>
      </c>
      <c r="E54" s="118" t="str">
        <f>IF('Dépenses forfaitaires'!E54="","",'Dépenses forfaitaires'!E54)</f>
        <v/>
      </c>
      <c r="F54" s="118" t="str">
        <f>IF('Dépenses forfaitaires'!F54="","",'Dépenses forfaitaires'!F54)</f>
        <v/>
      </c>
      <c r="G54" s="186" t="str">
        <f>IF('Dépenses forfaitaires'!G54="","",'Dépenses forfaitaires'!G54)</f>
        <v/>
      </c>
      <c r="H54" s="118" t="str">
        <f>IF('Dépenses forfaitaires'!H54="","",'Dépenses forfaitaires'!H54)</f>
        <v/>
      </c>
      <c r="I54" s="118" t="str">
        <f>IF('Dépenses forfaitaires'!I54="","",'Dépenses forfaitaires'!I54)</f>
        <v/>
      </c>
      <c r="J54" s="186" t="str">
        <f>IF('Dépenses forfaitaires'!J54="","",'Dépenses forfaitaires'!J54)</f>
        <v/>
      </c>
      <c r="K54" s="346" t="str">
        <f>IF('Dépenses forfaitaires'!K54="","",'Dépenses forfaitaires'!K54)</f>
        <v/>
      </c>
      <c r="L54" s="346" t="str">
        <f>IF('Dépenses forfaitaires'!L54="","",'Dépenses forfaitaires'!L54)</f>
        <v/>
      </c>
      <c r="M54" s="118" t="str">
        <f>IF($H54="","",IF($C54=Listes!$B$32,IF('DP_Instruction Forfaitaires'!$E54&lt;Listes!$B$53,('DP_Instruction Forfaitaires'!$E54*(VLOOKUP('DP_Instruction Forfaitaires'!$D54,Listes!$A$54:$E$60,2,FALSE))),IF('DP_Instruction Forfaitaires'!$E54&gt;Listes!$E$53,('DP_Instruction Forfaitaires'!$E54*(VLOOKUP('DP_Instruction Forfaitaires'!$D54,Listes!$A$54:$E$60,5,FALSE))),('DP_Instruction Forfaitaires'!$E54*(VLOOKUP('DP_Instruction Forfaitaires'!$D54,Listes!$A$54:$E$60,3,FALSE))+(VLOOKUP('DP_Instruction Forfaitaires'!$D54,Listes!$A$54:$E$60,4,FALSE)))))))</f>
        <v/>
      </c>
      <c r="N54" s="118" t="str">
        <f>IF($H54="","",IF($C54=Listes!$B$31,IF('DP_Instruction Forfaitaires'!$E54&lt;Listes!$B$42,('DP_Instruction Forfaitaires'!$E54*(VLOOKUP('DP_Instruction Forfaitaires'!$D54,Listes!$A$43:$E$49,2,FALSE))),IF('DP_Instruction Forfaitaires'!$E54&gt;Listes!$D$42,('DP_Instruction Forfaitaires'!$E54*(VLOOKUP('DP_Instruction Forfaitaires'!$D54,Listes!$A$43:$E$49,5,FALSE))),('DP_Instruction Forfaitaires'!$E54*(VLOOKUP('DP_Instruction Forfaitaires'!$D54,Listes!$A$43:$E$49,3,FALSE))+(VLOOKUP('DP_Instruction Forfaitaires'!$D54,Listes!$A$43:$E$49,4,FALSE)))))))</f>
        <v/>
      </c>
      <c r="O54" s="175" t="str">
        <f>IF($H54="","",IF($C54=Listes!$B$34,Listes!$I$31,IF($C54=Listes!$B$35,(VLOOKUP('DP_Instruction Forfaitaires'!$F54,Listes!$E$31:$F$36,2,FALSE)),IF($C54=Listes!$B$33,IF('DP_Instruction Forfaitaires'!$E54&lt;Listes!$A$64,'DP_Instruction Forfaitaires'!$E54*Listes!$A$65,IF('DP_Instruction Forfaitaires'!$E54&gt;Listes!$D$64,'DP_Instruction Forfaitaires'!$E54*Listes!$D$65,(('DP_Instruction Forfaitaires'!$E54*Listes!$B$65)+Listes!$C$65)))))))</f>
        <v/>
      </c>
      <c r="P54" s="131" t="str">
        <f>IF('Dépenses forfaitaires'!Q54="","",'Dépenses forfaitaires'!Q54)</f>
        <v/>
      </c>
      <c r="Q54" s="185"/>
      <c r="R54" s="352" t="str">
        <f t="shared" si="0"/>
        <v/>
      </c>
      <c r="S54" s="352" t="str">
        <f t="shared" si="1"/>
        <v/>
      </c>
      <c r="T54" s="185" t="str">
        <f t="shared" si="2"/>
        <v/>
      </c>
      <c r="U54" s="182"/>
      <c r="V54" s="187"/>
      <c r="W54" s="711" t="str">
        <f>IF(AND(OR(Q54="KO",T54&lt;&gt;""),OR(R54="",S54="",T54="")),Listes!$A$68,IF(AND(T54="",R54&lt;&gt;""),Listes!$A$69,IF(AND(P54&lt;T54,V54=""),Listes!$A$70,IF(AND(R54&gt;S54),Listes!$A$71,IF(AND(P54&lt;&gt;"",P54&gt;T54,U54=""),Listes!$A$72,IF(AND(X54="",OR(Q54&lt;&gt;"",R54&lt;&gt;"",S54&lt;&gt;"")),Listes!$A$73,""))))))</f>
        <v/>
      </c>
      <c r="X54" s="188"/>
      <c r="Y54" s="317">
        <f t="shared" si="3"/>
        <v>0</v>
      </c>
    </row>
    <row r="55" spans="1:25" ht="20.100000000000001" customHeight="1" x14ac:dyDescent="0.25">
      <c r="A55" s="121">
        <v>49</v>
      </c>
      <c r="B55" s="118" t="str">
        <f>IF('Dépenses forfaitaires'!B55="","",'Dépenses forfaitaires'!B55)</f>
        <v/>
      </c>
      <c r="C55" s="118" t="str">
        <f>IF('Dépenses forfaitaires'!C55="","",'Dépenses forfaitaires'!C55)</f>
        <v/>
      </c>
      <c r="D55" s="118" t="str">
        <f>IF('Dépenses forfaitaires'!D55="","",'Dépenses forfaitaires'!D55)</f>
        <v/>
      </c>
      <c r="E55" s="118" t="str">
        <f>IF('Dépenses forfaitaires'!E55="","",'Dépenses forfaitaires'!E55)</f>
        <v/>
      </c>
      <c r="F55" s="118" t="str">
        <f>IF('Dépenses forfaitaires'!F55="","",'Dépenses forfaitaires'!F55)</f>
        <v/>
      </c>
      <c r="G55" s="186" t="str">
        <f>IF('Dépenses forfaitaires'!G55="","",'Dépenses forfaitaires'!G55)</f>
        <v/>
      </c>
      <c r="H55" s="118" t="str">
        <f>IF('Dépenses forfaitaires'!H55="","",'Dépenses forfaitaires'!H55)</f>
        <v/>
      </c>
      <c r="I55" s="118" t="str">
        <f>IF('Dépenses forfaitaires'!I55="","",'Dépenses forfaitaires'!I55)</f>
        <v/>
      </c>
      <c r="J55" s="186" t="str">
        <f>IF('Dépenses forfaitaires'!J55="","",'Dépenses forfaitaires'!J55)</f>
        <v/>
      </c>
      <c r="K55" s="346" t="str">
        <f>IF('Dépenses forfaitaires'!K55="","",'Dépenses forfaitaires'!K55)</f>
        <v/>
      </c>
      <c r="L55" s="346" t="str">
        <f>IF('Dépenses forfaitaires'!L55="","",'Dépenses forfaitaires'!L55)</f>
        <v/>
      </c>
      <c r="M55" s="118" t="str">
        <f>IF($H55="","",IF($C55=Listes!$B$32,IF('DP_Instruction Forfaitaires'!$E55&lt;Listes!$B$53,('DP_Instruction Forfaitaires'!$E55*(VLOOKUP('DP_Instruction Forfaitaires'!$D55,Listes!$A$54:$E$60,2,FALSE))),IF('DP_Instruction Forfaitaires'!$E55&gt;Listes!$E$53,('DP_Instruction Forfaitaires'!$E55*(VLOOKUP('DP_Instruction Forfaitaires'!$D55,Listes!$A$54:$E$60,5,FALSE))),('DP_Instruction Forfaitaires'!$E55*(VLOOKUP('DP_Instruction Forfaitaires'!$D55,Listes!$A$54:$E$60,3,FALSE))+(VLOOKUP('DP_Instruction Forfaitaires'!$D55,Listes!$A$54:$E$60,4,FALSE)))))))</f>
        <v/>
      </c>
      <c r="N55" s="118" t="str">
        <f>IF($H55="","",IF($C55=Listes!$B$31,IF('DP_Instruction Forfaitaires'!$E55&lt;Listes!$B$42,('DP_Instruction Forfaitaires'!$E55*(VLOOKUP('DP_Instruction Forfaitaires'!$D55,Listes!$A$43:$E$49,2,FALSE))),IF('DP_Instruction Forfaitaires'!$E55&gt;Listes!$D$42,('DP_Instruction Forfaitaires'!$E55*(VLOOKUP('DP_Instruction Forfaitaires'!$D55,Listes!$A$43:$E$49,5,FALSE))),('DP_Instruction Forfaitaires'!$E55*(VLOOKUP('DP_Instruction Forfaitaires'!$D55,Listes!$A$43:$E$49,3,FALSE))+(VLOOKUP('DP_Instruction Forfaitaires'!$D55,Listes!$A$43:$E$49,4,FALSE)))))))</f>
        <v/>
      </c>
      <c r="O55" s="175" t="str">
        <f>IF($H55="","",IF($C55=Listes!$B$34,Listes!$I$31,IF($C55=Listes!$B$35,(VLOOKUP('DP_Instruction Forfaitaires'!$F55,Listes!$E$31:$F$36,2,FALSE)),IF($C55=Listes!$B$33,IF('DP_Instruction Forfaitaires'!$E55&lt;Listes!$A$64,'DP_Instruction Forfaitaires'!$E55*Listes!$A$65,IF('DP_Instruction Forfaitaires'!$E55&gt;Listes!$D$64,'DP_Instruction Forfaitaires'!$E55*Listes!$D$65,(('DP_Instruction Forfaitaires'!$E55*Listes!$B$65)+Listes!$C$65)))))))</f>
        <v/>
      </c>
      <c r="P55" s="131" t="str">
        <f>IF('Dépenses forfaitaires'!Q55="","",'Dépenses forfaitaires'!Q55)</f>
        <v/>
      </c>
      <c r="Q55" s="185"/>
      <c r="R55" s="352" t="str">
        <f t="shared" si="0"/>
        <v/>
      </c>
      <c r="S55" s="352" t="str">
        <f t="shared" si="1"/>
        <v/>
      </c>
      <c r="T55" s="185" t="str">
        <f t="shared" si="2"/>
        <v/>
      </c>
      <c r="U55" s="182"/>
      <c r="V55" s="187"/>
      <c r="W55" s="711" t="str">
        <f>IF(AND(OR(Q55="KO",T55&lt;&gt;""),OR(R55="",S55="",T55="")),Listes!$A$68,IF(AND(T55="",R55&lt;&gt;""),Listes!$A$69,IF(AND(P55&lt;T55,V55=""),Listes!$A$70,IF(AND(R55&gt;S55),Listes!$A$71,IF(AND(P55&lt;&gt;"",P55&gt;T55,U55=""),Listes!$A$72,IF(AND(X55="",OR(Q55&lt;&gt;"",R55&lt;&gt;"",S55&lt;&gt;"")),Listes!$A$73,""))))))</f>
        <v/>
      </c>
      <c r="X55" s="188"/>
      <c r="Y55" s="317">
        <f t="shared" si="3"/>
        <v>0</v>
      </c>
    </row>
    <row r="56" spans="1:25" ht="20.100000000000001" customHeight="1" x14ac:dyDescent="0.25">
      <c r="A56" s="121">
        <v>50</v>
      </c>
      <c r="B56" s="118" t="str">
        <f>IF('Dépenses forfaitaires'!B56="","",'Dépenses forfaitaires'!B56)</f>
        <v/>
      </c>
      <c r="C56" s="118" t="str">
        <f>IF('Dépenses forfaitaires'!C56="","",'Dépenses forfaitaires'!C56)</f>
        <v/>
      </c>
      <c r="D56" s="118" t="str">
        <f>IF('Dépenses forfaitaires'!D56="","",'Dépenses forfaitaires'!D56)</f>
        <v/>
      </c>
      <c r="E56" s="118" t="str">
        <f>IF('Dépenses forfaitaires'!E56="","",'Dépenses forfaitaires'!E56)</f>
        <v/>
      </c>
      <c r="F56" s="118" t="str">
        <f>IF('Dépenses forfaitaires'!F56="","",'Dépenses forfaitaires'!F56)</f>
        <v/>
      </c>
      <c r="G56" s="186" t="str">
        <f>IF('Dépenses forfaitaires'!G56="","",'Dépenses forfaitaires'!G56)</f>
        <v/>
      </c>
      <c r="H56" s="118" t="str">
        <f>IF('Dépenses forfaitaires'!H56="","",'Dépenses forfaitaires'!H56)</f>
        <v/>
      </c>
      <c r="I56" s="118" t="str">
        <f>IF('Dépenses forfaitaires'!I56="","",'Dépenses forfaitaires'!I56)</f>
        <v/>
      </c>
      <c r="J56" s="186" t="str">
        <f>IF('Dépenses forfaitaires'!J56="","",'Dépenses forfaitaires'!J56)</f>
        <v/>
      </c>
      <c r="K56" s="346" t="str">
        <f>IF('Dépenses forfaitaires'!K56="","",'Dépenses forfaitaires'!K56)</f>
        <v/>
      </c>
      <c r="L56" s="346" t="str">
        <f>IF('Dépenses forfaitaires'!L56="","",'Dépenses forfaitaires'!L56)</f>
        <v/>
      </c>
      <c r="M56" s="118" t="str">
        <f>IF($H56="","",IF($C56=Listes!$B$32,IF('DP_Instruction Forfaitaires'!$E56&lt;Listes!$B$53,('DP_Instruction Forfaitaires'!$E56*(VLOOKUP('DP_Instruction Forfaitaires'!$D56,Listes!$A$54:$E$60,2,FALSE))),IF('DP_Instruction Forfaitaires'!$E56&gt;Listes!$E$53,('DP_Instruction Forfaitaires'!$E56*(VLOOKUP('DP_Instruction Forfaitaires'!$D56,Listes!$A$54:$E$60,5,FALSE))),('DP_Instruction Forfaitaires'!$E56*(VLOOKUP('DP_Instruction Forfaitaires'!$D56,Listes!$A$54:$E$60,3,FALSE))+(VLOOKUP('DP_Instruction Forfaitaires'!$D56,Listes!$A$54:$E$60,4,FALSE)))))))</f>
        <v/>
      </c>
      <c r="N56" s="118" t="str">
        <f>IF($H56="","",IF($C56=Listes!$B$31,IF('DP_Instruction Forfaitaires'!$E56&lt;Listes!$B$42,('DP_Instruction Forfaitaires'!$E56*(VLOOKUP('DP_Instruction Forfaitaires'!$D56,Listes!$A$43:$E$49,2,FALSE))),IF('DP_Instruction Forfaitaires'!$E56&gt;Listes!$D$42,('DP_Instruction Forfaitaires'!$E56*(VLOOKUP('DP_Instruction Forfaitaires'!$D56,Listes!$A$43:$E$49,5,FALSE))),('DP_Instruction Forfaitaires'!$E56*(VLOOKUP('DP_Instruction Forfaitaires'!$D56,Listes!$A$43:$E$49,3,FALSE))+(VLOOKUP('DP_Instruction Forfaitaires'!$D56,Listes!$A$43:$E$49,4,FALSE)))))))</f>
        <v/>
      </c>
      <c r="O56" s="175" t="str">
        <f>IF($H56="","",IF($C56=Listes!$B$34,Listes!$I$31,IF($C56=Listes!$B$35,(VLOOKUP('DP_Instruction Forfaitaires'!$F56,Listes!$E$31:$F$36,2,FALSE)),IF($C56=Listes!$B$33,IF('DP_Instruction Forfaitaires'!$E56&lt;Listes!$A$64,'DP_Instruction Forfaitaires'!$E56*Listes!$A$65,IF('DP_Instruction Forfaitaires'!$E56&gt;Listes!$D$64,'DP_Instruction Forfaitaires'!$E56*Listes!$D$65,(('DP_Instruction Forfaitaires'!$E56*Listes!$B$65)+Listes!$C$65)))))))</f>
        <v/>
      </c>
      <c r="P56" s="131" t="str">
        <f>IF('Dépenses forfaitaires'!Q56="","",'Dépenses forfaitaires'!Q56)</f>
        <v/>
      </c>
      <c r="Q56" s="185"/>
      <c r="R56" s="352" t="str">
        <f t="shared" si="0"/>
        <v/>
      </c>
      <c r="S56" s="352" t="str">
        <f t="shared" si="1"/>
        <v/>
      </c>
      <c r="T56" s="185" t="str">
        <f t="shared" si="2"/>
        <v/>
      </c>
      <c r="U56" s="182"/>
      <c r="V56" s="187"/>
      <c r="W56" s="711" t="str">
        <f>IF(AND(OR(Q56="KO",T56&lt;&gt;""),OR(R56="",S56="",T56="")),Listes!$A$68,IF(AND(T56="",R56&lt;&gt;""),Listes!$A$69,IF(AND(P56&lt;T56,V56=""),Listes!$A$70,IF(AND(R56&gt;S56),Listes!$A$71,IF(AND(P56&lt;&gt;"",P56&gt;T56,U56=""),Listes!$A$72,IF(AND(X56="",OR(Q56&lt;&gt;"",R56&lt;&gt;"",S56&lt;&gt;"")),Listes!$A$73,""))))))</f>
        <v/>
      </c>
      <c r="X56" s="188"/>
      <c r="Y56" s="317">
        <f t="shared" si="3"/>
        <v>0</v>
      </c>
    </row>
    <row r="57" spans="1:25" ht="20.100000000000001" customHeight="1" x14ac:dyDescent="0.25">
      <c r="A57" s="121">
        <v>51</v>
      </c>
      <c r="B57" s="118" t="str">
        <f>IF('Dépenses forfaitaires'!B57="","",'Dépenses forfaitaires'!B57)</f>
        <v/>
      </c>
      <c r="C57" s="118" t="str">
        <f>IF('Dépenses forfaitaires'!C57="","",'Dépenses forfaitaires'!C57)</f>
        <v/>
      </c>
      <c r="D57" s="118" t="str">
        <f>IF('Dépenses forfaitaires'!D57="","",'Dépenses forfaitaires'!D57)</f>
        <v/>
      </c>
      <c r="E57" s="118" t="str">
        <f>IF('Dépenses forfaitaires'!E57="","",'Dépenses forfaitaires'!E57)</f>
        <v/>
      </c>
      <c r="F57" s="118" t="str">
        <f>IF('Dépenses forfaitaires'!F57="","",'Dépenses forfaitaires'!F57)</f>
        <v/>
      </c>
      <c r="G57" s="186" t="str">
        <f>IF('Dépenses forfaitaires'!G57="","",'Dépenses forfaitaires'!G57)</f>
        <v/>
      </c>
      <c r="H57" s="118" t="str">
        <f>IF('Dépenses forfaitaires'!H57="","",'Dépenses forfaitaires'!H57)</f>
        <v/>
      </c>
      <c r="I57" s="118" t="str">
        <f>IF('Dépenses forfaitaires'!I57="","",'Dépenses forfaitaires'!I57)</f>
        <v/>
      </c>
      <c r="J57" s="186" t="str">
        <f>IF('Dépenses forfaitaires'!J57="","",'Dépenses forfaitaires'!J57)</f>
        <v/>
      </c>
      <c r="K57" s="346" t="str">
        <f>IF('Dépenses forfaitaires'!K57="","",'Dépenses forfaitaires'!K57)</f>
        <v/>
      </c>
      <c r="L57" s="346" t="str">
        <f>IF('Dépenses forfaitaires'!L57="","",'Dépenses forfaitaires'!L57)</f>
        <v/>
      </c>
      <c r="M57" s="118" t="str">
        <f>IF($H57="","",IF($C57=Listes!$B$32,IF('DP_Instruction Forfaitaires'!$E57&lt;Listes!$B$53,('DP_Instruction Forfaitaires'!$E57*(VLOOKUP('DP_Instruction Forfaitaires'!$D57,Listes!$A$54:$E$60,2,FALSE))),IF('DP_Instruction Forfaitaires'!$E57&gt;Listes!$E$53,('DP_Instruction Forfaitaires'!$E57*(VLOOKUP('DP_Instruction Forfaitaires'!$D57,Listes!$A$54:$E$60,5,FALSE))),('DP_Instruction Forfaitaires'!$E57*(VLOOKUP('DP_Instruction Forfaitaires'!$D57,Listes!$A$54:$E$60,3,FALSE))+(VLOOKUP('DP_Instruction Forfaitaires'!$D57,Listes!$A$54:$E$60,4,FALSE)))))))</f>
        <v/>
      </c>
      <c r="N57" s="118" t="str">
        <f>IF($H57="","",IF($C57=Listes!$B$31,IF('DP_Instruction Forfaitaires'!$E57&lt;Listes!$B$42,('DP_Instruction Forfaitaires'!$E57*(VLOOKUP('DP_Instruction Forfaitaires'!$D57,Listes!$A$43:$E$49,2,FALSE))),IF('DP_Instruction Forfaitaires'!$E57&gt;Listes!$D$42,('DP_Instruction Forfaitaires'!$E57*(VLOOKUP('DP_Instruction Forfaitaires'!$D57,Listes!$A$43:$E$49,5,FALSE))),('DP_Instruction Forfaitaires'!$E57*(VLOOKUP('DP_Instruction Forfaitaires'!$D57,Listes!$A$43:$E$49,3,FALSE))+(VLOOKUP('DP_Instruction Forfaitaires'!$D57,Listes!$A$43:$E$49,4,FALSE)))))))</f>
        <v/>
      </c>
      <c r="O57" s="175" t="str">
        <f>IF($H57="","",IF($C57=Listes!$B$34,Listes!$I$31,IF($C57=Listes!$B$35,(VLOOKUP('DP_Instruction Forfaitaires'!$F57,Listes!$E$31:$F$36,2,FALSE)),IF($C57=Listes!$B$33,IF('DP_Instruction Forfaitaires'!$E57&lt;Listes!$A$64,'DP_Instruction Forfaitaires'!$E57*Listes!$A$65,IF('DP_Instruction Forfaitaires'!$E57&gt;Listes!$D$64,'DP_Instruction Forfaitaires'!$E57*Listes!$D$65,(('DP_Instruction Forfaitaires'!$E57*Listes!$B$65)+Listes!$C$65)))))))</f>
        <v/>
      </c>
      <c r="P57" s="131" t="str">
        <f>IF('Dépenses forfaitaires'!Q57="","",'Dépenses forfaitaires'!Q57)</f>
        <v/>
      </c>
      <c r="Q57" s="185"/>
      <c r="R57" s="352" t="str">
        <f t="shared" si="0"/>
        <v/>
      </c>
      <c r="S57" s="352" t="str">
        <f t="shared" si="1"/>
        <v/>
      </c>
      <c r="T57" s="185" t="str">
        <f t="shared" si="2"/>
        <v/>
      </c>
      <c r="U57" s="182"/>
      <c r="V57" s="187"/>
      <c r="W57" s="711" t="str">
        <f>IF(AND(OR(Q57="KO",T57&lt;&gt;""),OR(R57="",S57="",T57="")),Listes!$A$68,IF(AND(T57="",R57&lt;&gt;""),Listes!$A$69,IF(AND(P57&lt;T57,V57=""),Listes!$A$70,IF(AND(R57&gt;S57),Listes!$A$71,IF(AND(P57&lt;&gt;"",P57&gt;T57,U57=""),Listes!$A$72,IF(AND(X57="",OR(Q57&lt;&gt;"",R57&lt;&gt;"",S57&lt;&gt;"")),Listes!$A$73,""))))))</f>
        <v/>
      </c>
      <c r="X57" s="188"/>
      <c r="Y57" s="317">
        <f t="shared" si="3"/>
        <v>0</v>
      </c>
    </row>
    <row r="58" spans="1:25" ht="20.100000000000001" customHeight="1" x14ac:dyDescent="0.25">
      <c r="A58" s="121">
        <v>52</v>
      </c>
      <c r="B58" s="118" t="str">
        <f>IF('Dépenses forfaitaires'!B58="","",'Dépenses forfaitaires'!B58)</f>
        <v/>
      </c>
      <c r="C58" s="118" t="str">
        <f>IF('Dépenses forfaitaires'!C58="","",'Dépenses forfaitaires'!C58)</f>
        <v/>
      </c>
      <c r="D58" s="118" t="str">
        <f>IF('Dépenses forfaitaires'!D58="","",'Dépenses forfaitaires'!D58)</f>
        <v/>
      </c>
      <c r="E58" s="118" t="str">
        <f>IF('Dépenses forfaitaires'!E58="","",'Dépenses forfaitaires'!E58)</f>
        <v/>
      </c>
      <c r="F58" s="118" t="str">
        <f>IF('Dépenses forfaitaires'!F58="","",'Dépenses forfaitaires'!F58)</f>
        <v/>
      </c>
      <c r="G58" s="186" t="str">
        <f>IF('Dépenses forfaitaires'!G58="","",'Dépenses forfaitaires'!G58)</f>
        <v/>
      </c>
      <c r="H58" s="118" t="str">
        <f>IF('Dépenses forfaitaires'!H58="","",'Dépenses forfaitaires'!H58)</f>
        <v/>
      </c>
      <c r="I58" s="118" t="str">
        <f>IF('Dépenses forfaitaires'!I58="","",'Dépenses forfaitaires'!I58)</f>
        <v/>
      </c>
      <c r="J58" s="186" t="str">
        <f>IF('Dépenses forfaitaires'!J58="","",'Dépenses forfaitaires'!J58)</f>
        <v/>
      </c>
      <c r="K58" s="346" t="str">
        <f>IF('Dépenses forfaitaires'!K58="","",'Dépenses forfaitaires'!K58)</f>
        <v/>
      </c>
      <c r="L58" s="346" t="str">
        <f>IF('Dépenses forfaitaires'!L58="","",'Dépenses forfaitaires'!L58)</f>
        <v/>
      </c>
      <c r="M58" s="118" t="str">
        <f>IF($H58="","",IF($C58=Listes!$B$32,IF('DP_Instruction Forfaitaires'!$E58&lt;Listes!$B$53,('DP_Instruction Forfaitaires'!$E58*(VLOOKUP('DP_Instruction Forfaitaires'!$D58,Listes!$A$54:$E$60,2,FALSE))),IF('DP_Instruction Forfaitaires'!$E58&gt;Listes!$E$53,('DP_Instruction Forfaitaires'!$E58*(VLOOKUP('DP_Instruction Forfaitaires'!$D58,Listes!$A$54:$E$60,5,FALSE))),('DP_Instruction Forfaitaires'!$E58*(VLOOKUP('DP_Instruction Forfaitaires'!$D58,Listes!$A$54:$E$60,3,FALSE))+(VLOOKUP('DP_Instruction Forfaitaires'!$D58,Listes!$A$54:$E$60,4,FALSE)))))))</f>
        <v/>
      </c>
      <c r="N58" s="118" t="str">
        <f>IF($H58="","",IF($C58=Listes!$B$31,IF('DP_Instruction Forfaitaires'!$E58&lt;Listes!$B$42,('DP_Instruction Forfaitaires'!$E58*(VLOOKUP('DP_Instruction Forfaitaires'!$D58,Listes!$A$43:$E$49,2,FALSE))),IF('DP_Instruction Forfaitaires'!$E58&gt;Listes!$D$42,('DP_Instruction Forfaitaires'!$E58*(VLOOKUP('DP_Instruction Forfaitaires'!$D58,Listes!$A$43:$E$49,5,FALSE))),('DP_Instruction Forfaitaires'!$E58*(VLOOKUP('DP_Instruction Forfaitaires'!$D58,Listes!$A$43:$E$49,3,FALSE))+(VLOOKUP('DP_Instruction Forfaitaires'!$D58,Listes!$A$43:$E$49,4,FALSE)))))))</f>
        <v/>
      </c>
      <c r="O58" s="175" t="str">
        <f>IF($H58="","",IF($C58=Listes!$B$34,Listes!$I$31,IF($C58=Listes!$B$35,(VLOOKUP('DP_Instruction Forfaitaires'!$F58,Listes!$E$31:$F$36,2,FALSE)),IF($C58=Listes!$B$33,IF('DP_Instruction Forfaitaires'!$E58&lt;Listes!$A$64,'DP_Instruction Forfaitaires'!$E58*Listes!$A$65,IF('DP_Instruction Forfaitaires'!$E58&gt;Listes!$D$64,'DP_Instruction Forfaitaires'!$E58*Listes!$D$65,(('DP_Instruction Forfaitaires'!$E58*Listes!$B$65)+Listes!$C$65)))))))</f>
        <v/>
      </c>
      <c r="P58" s="131" t="str">
        <f>IF('Dépenses forfaitaires'!Q58="","",'Dépenses forfaitaires'!Q58)</f>
        <v/>
      </c>
      <c r="Q58" s="185"/>
      <c r="R58" s="352" t="str">
        <f t="shared" si="0"/>
        <v/>
      </c>
      <c r="S58" s="352" t="str">
        <f t="shared" si="1"/>
        <v/>
      </c>
      <c r="T58" s="185" t="str">
        <f t="shared" si="2"/>
        <v/>
      </c>
      <c r="U58" s="182"/>
      <c r="V58" s="187"/>
      <c r="W58" s="711" t="str">
        <f>IF(AND(OR(Q58="KO",T58&lt;&gt;""),OR(R58="",S58="",T58="")),Listes!$A$68,IF(AND(T58="",R58&lt;&gt;""),Listes!$A$69,IF(AND(P58&lt;T58,V58=""),Listes!$A$70,IF(AND(R58&gt;S58),Listes!$A$71,IF(AND(P58&lt;&gt;"",P58&gt;T58,U58=""),Listes!$A$72,IF(AND(X58="",OR(Q58&lt;&gt;"",R58&lt;&gt;"",S58&lt;&gt;"")),Listes!$A$73,""))))))</f>
        <v/>
      </c>
      <c r="X58" s="188"/>
      <c r="Y58" s="317">
        <f t="shared" si="3"/>
        <v>0</v>
      </c>
    </row>
    <row r="59" spans="1:25" ht="20.100000000000001" customHeight="1" x14ac:dyDescent="0.25">
      <c r="A59" s="121">
        <v>53</v>
      </c>
      <c r="B59" s="118" t="str">
        <f>IF('Dépenses forfaitaires'!B59="","",'Dépenses forfaitaires'!B59)</f>
        <v/>
      </c>
      <c r="C59" s="118" t="str">
        <f>IF('Dépenses forfaitaires'!C59="","",'Dépenses forfaitaires'!C59)</f>
        <v/>
      </c>
      <c r="D59" s="118" t="str">
        <f>IF('Dépenses forfaitaires'!D59="","",'Dépenses forfaitaires'!D59)</f>
        <v/>
      </c>
      <c r="E59" s="118" t="str">
        <f>IF('Dépenses forfaitaires'!E59="","",'Dépenses forfaitaires'!E59)</f>
        <v/>
      </c>
      <c r="F59" s="118" t="str">
        <f>IF('Dépenses forfaitaires'!F59="","",'Dépenses forfaitaires'!F59)</f>
        <v/>
      </c>
      <c r="G59" s="186" t="str">
        <f>IF('Dépenses forfaitaires'!G59="","",'Dépenses forfaitaires'!G59)</f>
        <v/>
      </c>
      <c r="H59" s="118" t="str">
        <f>IF('Dépenses forfaitaires'!H59="","",'Dépenses forfaitaires'!H59)</f>
        <v/>
      </c>
      <c r="I59" s="118" t="str">
        <f>IF('Dépenses forfaitaires'!I59="","",'Dépenses forfaitaires'!I59)</f>
        <v/>
      </c>
      <c r="J59" s="186" t="str">
        <f>IF('Dépenses forfaitaires'!J59="","",'Dépenses forfaitaires'!J59)</f>
        <v/>
      </c>
      <c r="K59" s="346" t="str">
        <f>IF('Dépenses forfaitaires'!K59="","",'Dépenses forfaitaires'!K59)</f>
        <v/>
      </c>
      <c r="L59" s="346" t="str">
        <f>IF('Dépenses forfaitaires'!L59="","",'Dépenses forfaitaires'!L59)</f>
        <v/>
      </c>
      <c r="M59" s="118" t="str">
        <f>IF($H59="","",IF($C59=Listes!$B$32,IF('DP_Instruction Forfaitaires'!$E59&lt;Listes!$B$53,('DP_Instruction Forfaitaires'!$E59*(VLOOKUP('DP_Instruction Forfaitaires'!$D59,Listes!$A$54:$E$60,2,FALSE))),IF('DP_Instruction Forfaitaires'!$E59&gt;Listes!$E$53,('DP_Instruction Forfaitaires'!$E59*(VLOOKUP('DP_Instruction Forfaitaires'!$D59,Listes!$A$54:$E$60,5,FALSE))),('DP_Instruction Forfaitaires'!$E59*(VLOOKUP('DP_Instruction Forfaitaires'!$D59,Listes!$A$54:$E$60,3,FALSE))+(VLOOKUP('DP_Instruction Forfaitaires'!$D59,Listes!$A$54:$E$60,4,FALSE)))))))</f>
        <v/>
      </c>
      <c r="N59" s="118" t="str">
        <f>IF($H59="","",IF($C59=Listes!$B$31,IF('DP_Instruction Forfaitaires'!$E59&lt;Listes!$B$42,('DP_Instruction Forfaitaires'!$E59*(VLOOKUP('DP_Instruction Forfaitaires'!$D59,Listes!$A$43:$E$49,2,FALSE))),IF('DP_Instruction Forfaitaires'!$E59&gt;Listes!$D$42,('DP_Instruction Forfaitaires'!$E59*(VLOOKUP('DP_Instruction Forfaitaires'!$D59,Listes!$A$43:$E$49,5,FALSE))),('DP_Instruction Forfaitaires'!$E59*(VLOOKUP('DP_Instruction Forfaitaires'!$D59,Listes!$A$43:$E$49,3,FALSE))+(VLOOKUP('DP_Instruction Forfaitaires'!$D59,Listes!$A$43:$E$49,4,FALSE)))))))</f>
        <v/>
      </c>
      <c r="O59" s="175" t="str">
        <f>IF($H59="","",IF($C59=Listes!$B$34,Listes!$I$31,IF($C59=Listes!$B$35,(VLOOKUP('DP_Instruction Forfaitaires'!$F59,Listes!$E$31:$F$36,2,FALSE)),IF($C59=Listes!$B$33,IF('DP_Instruction Forfaitaires'!$E59&lt;Listes!$A$64,'DP_Instruction Forfaitaires'!$E59*Listes!$A$65,IF('DP_Instruction Forfaitaires'!$E59&gt;Listes!$D$64,'DP_Instruction Forfaitaires'!$E59*Listes!$D$65,(('DP_Instruction Forfaitaires'!$E59*Listes!$B$65)+Listes!$C$65)))))))</f>
        <v/>
      </c>
      <c r="P59" s="131" t="str">
        <f>IF('Dépenses forfaitaires'!Q59="","",'Dépenses forfaitaires'!Q59)</f>
        <v/>
      </c>
      <c r="Q59" s="185"/>
      <c r="R59" s="352" t="str">
        <f t="shared" si="0"/>
        <v/>
      </c>
      <c r="S59" s="352" t="str">
        <f t="shared" si="1"/>
        <v/>
      </c>
      <c r="T59" s="185" t="str">
        <f t="shared" si="2"/>
        <v/>
      </c>
      <c r="U59" s="182"/>
      <c r="V59" s="187"/>
      <c r="W59" s="711" t="str">
        <f>IF(AND(OR(Q59="KO",T59&lt;&gt;""),OR(R59="",S59="",T59="")),Listes!$A$68,IF(AND(T59="",R59&lt;&gt;""),Listes!$A$69,IF(AND(P59&lt;T59,V59=""),Listes!$A$70,IF(AND(R59&gt;S59),Listes!$A$71,IF(AND(P59&lt;&gt;"",P59&gt;T59,U59=""),Listes!$A$72,IF(AND(X59="",OR(Q59&lt;&gt;"",R59&lt;&gt;"",S59&lt;&gt;"")),Listes!$A$73,""))))))</f>
        <v/>
      </c>
      <c r="X59" s="188"/>
      <c r="Y59" s="317">
        <f t="shared" si="3"/>
        <v>0</v>
      </c>
    </row>
    <row r="60" spans="1:25" ht="20.100000000000001" customHeight="1" x14ac:dyDescent="0.25">
      <c r="A60" s="121">
        <v>54</v>
      </c>
      <c r="B60" s="118" t="str">
        <f>IF('Dépenses forfaitaires'!B60="","",'Dépenses forfaitaires'!B60)</f>
        <v/>
      </c>
      <c r="C60" s="118" t="str">
        <f>IF('Dépenses forfaitaires'!C60="","",'Dépenses forfaitaires'!C60)</f>
        <v/>
      </c>
      <c r="D60" s="118" t="str">
        <f>IF('Dépenses forfaitaires'!D60="","",'Dépenses forfaitaires'!D60)</f>
        <v/>
      </c>
      <c r="E60" s="118" t="str">
        <f>IF('Dépenses forfaitaires'!E60="","",'Dépenses forfaitaires'!E60)</f>
        <v/>
      </c>
      <c r="F60" s="118" t="str">
        <f>IF('Dépenses forfaitaires'!F60="","",'Dépenses forfaitaires'!F60)</f>
        <v/>
      </c>
      <c r="G60" s="186" t="str">
        <f>IF('Dépenses forfaitaires'!G60="","",'Dépenses forfaitaires'!G60)</f>
        <v/>
      </c>
      <c r="H60" s="118" t="str">
        <f>IF('Dépenses forfaitaires'!H60="","",'Dépenses forfaitaires'!H60)</f>
        <v/>
      </c>
      <c r="I60" s="118" t="str">
        <f>IF('Dépenses forfaitaires'!I60="","",'Dépenses forfaitaires'!I60)</f>
        <v/>
      </c>
      <c r="J60" s="186" t="str">
        <f>IF('Dépenses forfaitaires'!J60="","",'Dépenses forfaitaires'!J60)</f>
        <v/>
      </c>
      <c r="K60" s="346" t="str">
        <f>IF('Dépenses forfaitaires'!K60="","",'Dépenses forfaitaires'!K60)</f>
        <v/>
      </c>
      <c r="L60" s="346" t="str">
        <f>IF('Dépenses forfaitaires'!L60="","",'Dépenses forfaitaires'!L60)</f>
        <v/>
      </c>
      <c r="M60" s="118" t="str">
        <f>IF($H60="","",IF($C60=Listes!$B$32,IF('DP_Instruction Forfaitaires'!$E60&lt;Listes!$B$53,('DP_Instruction Forfaitaires'!$E60*(VLOOKUP('DP_Instruction Forfaitaires'!$D60,Listes!$A$54:$E$60,2,FALSE))),IF('DP_Instruction Forfaitaires'!$E60&gt;Listes!$E$53,('DP_Instruction Forfaitaires'!$E60*(VLOOKUP('DP_Instruction Forfaitaires'!$D60,Listes!$A$54:$E$60,5,FALSE))),('DP_Instruction Forfaitaires'!$E60*(VLOOKUP('DP_Instruction Forfaitaires'!$D60,Listes!$A$54:$E$60,3,FALSE))+(VLOOKUP('DP_Instruction Forfaitaires'!$D60,Listes!$A$54:$E$60,4,FALSE)))))))</f>
        <v/>
      </c>
      <c r="N60" s="118" t="str">
        <f>IF($H60="","",IF($C60=Listes!$B$31,IF('DP_Instruction Forfaitaires'!$E60&lt;Listes!$B$42,('DP_Instruction Forfaitaires'!$E60*(VLOOKUP('DP_Instruction Forfaitaires'!$D60,Listes!$A$43:$E$49,2,FALSE))),IF('DP_Instruction Forfaitaires'!$E60&gt;Listes!$D$42,('DP_Instruction Forfaitaires'!$E60*(VLOOKUP('DP_Instruction Forfaitaires'!$D60,Listes!$A$43:$E$49,5,FALSE))),('DP_Instruction Forfaitaires'!$E60*(VLOOKUP('DP_Instruction Forfaitaires'!$D60,Listes!$A$43:$E$49,3,FALSE))+(VLOOKUP('DP_Instruction Forfaitaires'!$D60,Listes!$A$43:$E$49,4,FALSE)))))))</f>
        <v/>
      </c>
      <c r="O60" s="175" t="str">
        <f>IF($H60="","",IF($C60=Listes!$B$34,Listes!$I$31,IF($C60=Listes!$B$35,(VLOOKUP('DP_Instruction Forfaitaires'!$F60,Listes!$E$31:$F$36,2,FALSE)),IF($C60=Listes!$B$33,IF('DP_Instruction Forfaitaires'!$E60&lt;Listes!$A$64,'DP_Instruction Forfaitaires'!$E60*Listes!$A$65,IF('DP_Instruction Forfaitaires'!$E60&gt;Listes!$D$64,'DP_Instruction Forfaitaires'!$E60*Listes!$D$65,(('DP_Instruction Forfaitaires'!$E60*Listes!$B$65)+Listes!$C$65)))))))</f>
        <v/>
      </c>
      <c r="P60" s="131" t="str">
        <f>IF('Dépenses forfaitaires'!Q60="","",'Dépenses forfaitaires'!Q60)</f>
        <v/>
      </c>
      <c r="Q60" s="185"/>
      <c r="R60" s="352" t="str">
        <f t="shared" si="0"/>
        <v/>
      </c>
      <c r="S60" s="352" t="str">
        <f t="shared" si="1"/>
        <v/>
      </c>
      <c r="T60" s="185" t="str">
        <f t="shared" si="2"/>
        <v/>
      </c>
      <c r="U60" s="182"/>
      <c r="V60" s="187"/>
      <c r="W60" s="711" t="str">
        <f>IF(AND(OR(Q60="KO",T60&lt;&gt;""),OR(R60="",S60="",T60="")),Listes!$A$68,IF(AND(T60="",R60&lt;&gt;""),Listes!$A$69,IF(AND(P60&lt;T60,V60=""),Listes!$A$70,IF(AND(R60&gt;S60),Listes!$A$71,IF(AND(P60&lt;&gt;"",P60&gt;T60,U60=""),Listes!$A$72,IF(AND(X60="",OR(Q60&lt;&gt;"",R60&lt;&gt;"",S60&lt;&gt;"")),Listes!$A$73,""))))))</f>
        <v/>
      </c>
      <c r="X60" s="188"/>
      <c r="Y60" s="317">
        <f t="shared" si="3"/>
        <v>0</v>
      </c>
    </row>
    <row r="61" spans="1:25" ht="20.100000000000001" customHeight="1" x14ac:dyDescent="0.25">
      <c r="A61" s="121">
        <v>55</v>
      </c>
      <c r="B61" s="118" t="str">
        <f>IF('Dépenses forfaitaires'!B61="","",'Dépenses forfaitaires'!B61)</f>
        <v/>
      </c>
      <c r="C61" s="118" t="str">
        <f>IF('Dépenses forfaitaires'!C61="","",'Dépenses forfaitaires'!C61)</f>
        <v/>
      </c>
      <c r="D61" s="118" t="str">
        <f>IF('Dépenses forfaitaires'!D61="","",'Dépenses forfaitaires'!D61)</f>
        <v/>
      </c>
      <c r="E61" s="118" t="str">
        <f>IF('Dépenses forfaitaires'!E61="","",'Dépenses forfaitaires'!E61)</f>
        <v/>
      </c>
      <c r="F61" s="118" t="str">
        <f>IF('Dépenses forfaitaires'!F61="","",'Dépenses forfaitaires'!F61)</f>
        <v/>
      </c>
      <c r="G61" s="186" t="str">
        <f>IF('Dépenses forfaitaires'!G61="","",'Dépenses forfaitaires'!G61)</f>
        <v/>
      </c>
      <c r="H61" s="118" t="str">
        <f>IF('Dépenses forfaitaires'!H61="","",'Dépenses forfaitaires'!H61)</f>
        <v/>
      </c>
      <c r="I61" s="118" t="str">
        <f>IF('Dépenses forfaitaires'!I61="","",'Dépenses forfaitaires'!I61)</f>
        <v/>
      </c>
      <c r="J61" s="186" t="str">
        <f>IF('Dépenses forfaitaires'!J61="","",'Dépenses forfaitaires'!J61)</f>
        <v/>
      </c>
      <c r="K61" s="346" t="str">
        <f>IF('Dépenses forfaitaires'!K61="","",'Dépenses forfaitaires'!K61)</f>
        <v/>
      </c>
      <c r="L61" s="346" t="str">
        <f>IF('Dépenses forfaitaires'!L61="","",'Dépenses forfaitaires'!L61)</f>
        <v/>
      </c>
      <c r="M61" s="118" t="str">
        <f>IF($H61="","",IF($C61=Listes!$B$32,IF('DP_Instruction Forfaitaires'!$E61&lt;Listes!$B$53,('DP_Instruction Forfaitaires'!$E61*(VLOOKUP('DP_Instruction Forfaitaires'!$D61,Listes!$A$54:$E$60,2,FALSE))),IF('DP_Instruction Forfaitaires'!$E61&gt;Listes!$E$53,('DP_Instruction Forfaitaires'!$E61*(VLOOKUP('DP_Instruction Forfaitaires'!$D61,Listes!$A$54:$E$60,5,FALSE))),('DP_Instruction Forfaitaires'!$E61*(VLOOKUP('DP_Instruction Forfaitaires'!$D61,Listes!$A$54:$E$60,3,FALSE))+(VLOOKUP('DP_Instruction Forfaitaires'!$D61,Listes!$A$54:$E$60,4,FALSE)))))))</f>
        <v/>
      </c>
      <c r="N61" s="118" t="str">
        <f>IF($H61="","",IF($C61=Listes!$B$31,IF('DP_Instruction Forfaitaires'!$E61&lt;Listes!$B$42,('DP_Instruction Forfaitaires'!$E61*(VLOOKUP('DP_Instruction Forfaitaires'!$D61,Listes!$A$43:$E$49,2,FALSE))),IF('DP_Instruction Forfaitaires'!$E61&gt;Listes!$D$42,('DP_Instruction Forfaitaires'!$E61*(VLOOKUP('DP_Instruction Forfaitaires'!$D61,Listes!$A$43:$E$49,5,FALSE))),('DP_Instruction Forfaitaires'!$E61*(VLOOKUP('DP_Instruction Forfaitaires'!$D61,Listes!$A$43:$E$49,3,FALSE))+(VLOOKUP('DP_Instruction Forfaitaires'!$D61,Listes!$A$43:$E$49,4,FALSE)))))))</f>
        <v/>
      </c>
      <c r="O61" s="175" t="str">
        <f>IF($H61="","",IF($C61=Listes!$B$34,Listes!$I$31,IF($C61=Listes!$B$35,(VLOOKUP('DP_Instruction Forfaitaires'!$F61,Listes!$E$31:$F$36,2,FALSE)),IF($C61=Listes!$B$33,IF('DP_Instruction Forfaitaires'!$E61&lt;Listes!$A$64,'DP_Instruction Forfaitaires'!$E61*Listes!$A$65,IF('DP_Instruction Forfaitaires'!$E61&gt;Listes!$D$64,'DP_Instruction Forfaitaires'!$E61*Listes!$D$65,(('DP_Instruction Forfaitaires'!$E61*Listes!$B$65)+Listes!$C$65)))))))</f>
        <v/>
      </c>
      <c r="P61" s="131" t="str">
        <f>IF('Dépenses forfaitaires'!Q61="","",'Dépenses forfaitaires'!Q61)</f>
        <v/>
      </c>
      <c r="Q61" s="185"/>
      <c r="R61" s="352" t="str">
        <f t="shared" si="0"/>
        <v/>
      </c>
      <c r="S61" s="352" t="str">
        <f t="shared" si="1"/>
        <v/>
      </c>
      <c r="T61" s="185" t="str">
        <f t="shared" si="2"/>
        <v/>
      </c>
      <c r="U61" s="182"/>
      <c r="V61" s="187"/>
      <c r="W61" s="711" t="str">
        <f>IF(AND(OR(Q61="KO",T61&lt;&gt;""),OR(R61="",S61="",T61="")),Listes!$A$68,IF(AND(T61="",R61&lt;&gt;""),Listes!$A$69,IF(AND(P61&lt;T61,V61=""),Listes!$A$70,IF(AND(R61&gt;S61),Listes!$A$71,IF(AND(P61&lt;&gt;"",P61&gt;T61,U61=""),Listes!$A$72,IF(AND(X61="",OR(Q61&lt;&gt;"",R61&lt;&gt;"",S61&lt;&gt;"")),Listes!$A$73,""))))))</f>
        <v/>
      </c>
      <c r="X61" s="188"/>
      <c r="Y61" s="317">
        <f t="shared" si="3"/>
        <v>0</v>
      </c>
    </row>
    <row r="62" spans="1:25" ht="20.100000000000001" customHeight="1" x14ac:dyDescent="0.25">
      <c r="A62" s="121">
        <v>56</v>
      </c>
      <c r="B62" s="118" t="str">
        <f>IF('Dépenses forfaitaires'!B62="","",'Dépenses forfaitaires'!B62)</f>
        <v/>
      </c>
      <c r="C62" s="118" t="str">
        <f>IF('Dépenses forfaitaires'!C62="","",'Dépenses forfaitaires'!C62)</f>
        <v/>
      </c>
      <c r="D62" s="118" t="str">
        <f>IF('Dépenses forfaitaires'!D62="","",'Dépenses forfaitaires'!D62)</f>
        <v/>
      </c>
      <c r="E62" s="118" t="str">
        <f>IF('Dépenses forfaitaires'!E62="","",'Dépenses forfaitaires'!E62)</f>
        <v/>
      </c>
      <c r="F62" s="118" t="str">
        <f>IF('Dépenses forfaitaires'!F62="","",'Dépenses forfaitaires'!F62)</f>
        <v/>
      </c>
      <c r="G62" s="186" t="str">
        <f>IF('Dépenses forfaitaires'!G62="","",'Dépenses forfaitaires'!G62)</f>
        <v/>
      </c>
      <c r="H62" s="118" t="str">
        <f>IF('Dépenses forfaitaires'!H62="","",'Dépenses forfaitaires'!H62)</f>
        <v/>
      </c>
      <c r="I62" s="118" t="str">
        <f>IF('Dépenses forfaitaires'!I62="","",'Dépenses forfaitaires'!I62)</f>
        <v/>
      </c>
      <c r="J62" s="186" t="str">
        <f>IF('Dépenses forfaitaires'!J62="","",'Dépenses forfaitaires'!J62)</f>
        <v/>
      </c>
      <c r="K62" s="346" t="str">
        <f>IF('Dépenses forfaitaires'!K62="","",'Dépenses forfaitaires'!K62)</f>
        <v/>
      </c>
      <c r="L62" s="346" t="str">
        <f>IF('Dépenses forfaitaires'!L62="","",'Dépenses forfaitaires'!L62)</f>
        <v/>
      </c>
      <c r="M62" s="118" t="str">
        <f>IF($H62="","",IF($C62=Listes!$B$32,IF('DP_Instruction Forfaitaires'!$E62&lt;Listes!$B$53,('DP_Instruction Forfaitaires'!$E62*(VLOOKUP('DP_Instruction Forfaitaires'!$D62,Listes!$A$54:$E$60,2,FALSE))),IF('DP_Instruction Forfaitaires'!$E62&gt;Listes!$E$53,('DP_Instruction Forfaitaires'!$E62*(VLOOKUP('DP_Instruction Forfaitaires'!$D62,Listes!$A$54:$E$60,5,FALSE))),('DP_Instruction Forfaitaires'!$E62*(VLOOKUP('DP_Instruction Forfaitaires'!$D62,Listes!$A$54:$E$60,3,FALSE))+(VLOOKUP('DP_Instruction Forfaitaires'!$D62,Listes!$A$54:$E$60,4,FALSE)))))))</f>
        <v/>
      </c>
      <c r="N62" s="118" t="str">
        <f>IF($H62="","",IF($C62=Listes!$B$31,IF('DP_Instruction Forfaitaires'!$E62&lt;Listes!$B$42,('DP_Instruction Forfaitaires'!$E62*(VLOOKUP('DP_Instruction Forfaitaires'!$D62,Listes!$A$43:$E$49,2,FALSE))),IF('DP_Instruction Forfaitaires'!$E62&gt;Listes!$D$42,('DP_Instruction Forfaitaires'!$E62*(VLOOKUP('DP_Instruction Forfaitaires'!$D62,Listes!$A$43:$E$49,5,FALSE))),('DP_Instruction Forfaitaires'!$E62*(VLOOKUP('DP_Instruction Forfaitaires'!$D62,Listes!$A$43:$E$49,3,FALSE))+(VLOOKUP('DP_Instruction Forfaitaires'!$D62,Listes!$A$43:$E$49,4,FALSE)))))))</f>
        <v/>
      </c>
      <c r="O62" s="175" t="str">
        <f>IF($H62="","",IF($C62=Listes!$B$34,Listes!$I$31,IF($C62=Listes!$B$35,(VLOOKUP('DP_Instruction Forfaitaires'!$F62,Listes!$E$31:$F$36,2,FALSE)),IF($C62=Listes!$B$33,IF('DP_Instruction Forfaitaires'!$E62&lt;Listes!$A$64,'DP_Instruction Forfaitaires'!$E62*Listes!$A$65,IF('DP_Instruction Forfaitaires'!$E62&gt;Listes!$D$64,'DP_Instruction Forfaitaires'!$E62*Listes!$D$65,(('DP_Instruction Forfaitaires'!$E62*Listes!$B$65)+Listes!$C$65)))))))</f>
        <v/>
      </c>
      <c r="P62" s="131" t="str">
        <f>IF('Dépenses forfaitaires'!Q62="","",'Dépenses forfaitaires'!Q62)</f>
        <v/>
      </c>
      <c r="Q62" s="185"/>
      <c r="R62" s="352" t="str">
        <f t="shared" si="0"/>
        <v/>
      </c>
      <c r="S62" s="352" t="str">
        <f t="shared" si="1"/>
        <v/>
      </c>
      <c r="T62" s="185" t="str">
        <f t="shared" si="2"/>
        <v/>
      </c>
      <c r="U62" s="182"/>
      <c r="V62" s="187"/>
      <c r="W62" s="711" t="str">
        <f>IF(AND(OR(Q62="KO",T62&lt;&gt;""),OR(R62="",S62="",T62="")),Listes!$A$68,IF(AND(T62="",R62&lt;&gt;""),Listes!$A$69,IF(AND(P62&lt;T62,V62=""),Listes!$A$70,IF(AND(R62&gt;S62),Listes!$A$71,IF(AND(P62&lt;&gt;"",P62&gt;T62,U62=""),Listes!$A$72,IF(AND(X62="",OR(Q62&lt;&gt;"",R62&lt;&gt;"",S62&lt;&gt;"")),Listes!$A$73,""))))))</f>
        <v/>
      </c>
      <c r="X62" s="188"/>
      <c r="Y62" s="317">
        <f t="shared" si="3"/>
        <v>0</v>
      </c>
    </row>
    <row r="63" spans="1:25" ht="20.100000000000001" customHeight="1" x14ac:dyDescent="0.25">
      <c r="A63" s="121">
        <v>57</v>
      </c>
      <c r="B63" s="118" t="str">
        <f>IF('Dépenses forfaitaires'!B63="","",'Dépenses forfaitaires'!B63)</f>
        <v/>
      </c>
      <c r="C63" s="118" t="str">
        <f>IF('Dépenses forfaitaires'!C63="","",'Dépenses forfaitaires'!C63)</f>
        <v/>
      </c>
      <c r="D63" s="118" t="str">
        <f>IF('Dépenses forfaitaires'!D63="","",'Dépenses forfaitaires'!D63)</f>
        <v/>
      </c>
      <c r="E63" s="118" t="str">
        <f>IF('Dépenses forfaitaires'!E63="","",'Dépenses forfaitaires'!E63)</f>
        <v/>
      </c>
      <c r="F63" s="118" t="str">
        <f>IF('Dépenses forfaitaires'!F63="","",'Dépenses forfaitaires'!F63)</f>
        <v/>
      </c>
      <c r="G63" s="186" t="str">
        <f>IF('Dépenses forfaitaires'!G63="","",'Dépenses forfaitaires'!G63)</f>
        <v/>
      </c>
      <c r="H63" s="118" t="str">
        <f>IF('Dépenses forfaitaires'!H63="","",'Dépenses forfaitaires'!H63)</f>
        <v/>
      </c>
      <c r="I63" s="118" t="str">
        <f>IF('Dépenses forfaitaires'!I63="","",'Dépenses forfaitaires'!I63)</f>
        <v/>
      </c>
      <c r="J63" s="186" t="str">
        <f>IF('Dépenses forfaitaires'!J63="","",'Dépenses forfaitaires'!J63)</f>
        <v/>
      </c>
      <c r="K63" s="346" t="str">
        <f>IF('Dépenses forfaitaires'!K63="","",'Dépenses forfaitaires'!K63)</f>
        <v/>
      </c>
      <c r="L63" s="346" t="str">
        <f>IF('Dépenses forfaitaires'!L63="","",'Dépenses forfaitaires'!L63)</f>
        <v/>
      </c>
      <c r="M63" s="118" t="str">
        <f>IF($H63="","",IF($C63=Listes!$B$32,IF('DP_Instruction Forfaitaires'!$E63&lt;Listes!$B$53,('DP_Instruction Forfaitaires'!$E63*(VLOOKUP('DP_Instruction Forfaitaires'!$D63,Listes!$A$54:$E$60,2,FALSE))),IF('DP_Instruction Forfaitaires'!$E63&gt;Listes!$E$53,('DP_Instruction Forfaitaires'!$E63*(VLOOKUP('DP_Instruction Forfaitaires'!$D63,Listes!$A$54:$E$60,5,FALSE))),('DP_Instruction Forfaitaires'!$E63*(VLOOKUP('DP_Instruction Forfaitaires'!$D63,Listes!$A$54:$E$60,3,FALSE))+(VLOOKUP('DP_Instruction Forfaitaires'!$D63,Listes!$A$54:$E$60,4,FALSE)))))))</f>
        <v/>
      </c>
      <c r="N63" s="118" t="str">
        <f>IF($H63="","",IF($C63=Listes!$B$31,IF('DP_Instruction Forfaitaires'!$E63&lt;Listes!$B$42,('DP_Instruction Forfaitaires'!$E63*(VLOOKUP('DP_Instruction Forfaitaires'!$D63,Listes!$A$43:$E$49,2,FALSE))),IF('DP_Instruction Forfaitaires'!$E63&gt;Listes!$D$42,('DP_Instruction Forfaitaires'!$E63*(VLOOKUP('DP_Instruction Forfaitaires'!$D63,Listes!$A$43:$E$49,5,FALSE))),('DP_Instruction Forfaitaires'!$E63*(VLOOKUP('DP_Instruction Forfaitaires'!$D63,Listes!$A$43:$E$49,3,FALSE))+(VLOOKUP('DP_Instruction Forfaitaires'!$D63,Listes!$A$43:$E$49,4,FALSE)))))))</f>
        <v/>
      </c>
      <c r="O63" s="175" t="str">
        <f>IF($H63="","",IF($C63=Listes!$B$34,Listes!$I$31,IF($C63=Listes!$B$35,(VLOOKUP('DP_Instruction Forfaitaires'!$F63,Listes!$E$31:$F$36,2,FALSE)),IF($C63=Listes!$B$33,IF('DP_Instruction Forfaitaires'!$E63&lt;Listes!$A$64,'DP_Instruction Forfaitaires'!$E63*Listes!$A$65,IF('DP_Instruction Forfaitaires'!$E63&gt;Listes!$D$64,'DP_Instruction Forfaitaires'!$E63*Listes!$D$65,(('DP_Instruction Forfaitaires'!$E63*Listes!$B$65)+Listes!$C$65)))))))</f>
        <v/>
      </c>
      <c r="P63" s="131" t="str">
        <f>IF('Dépenses forfaitaires'!Q63="","",'Dépenses forfaitaires'!Q63)</f>
        <v/>
      </c>
      <c r="Q63" s="185"/>
      <c r="R63" s="352" t="str">
        <f t="shared" si="0"/>
        <v/>
      </c>
      <c r="S63" s="352" t="str">
        <f t="shared" si="1"/>
        <v/>
      </c>
      <c r="T63" s="185" t="str">
        <f t="shared" si="2"/>
        <v/>
      </c>
      <c r="U63" s="182"/>
      <c r="V63" s="187"/>
      <c r="W63" s="711" t="str">
        <f>IF(AND(OR(Q63="KO",T63&lt;&gt;""),OR(R63="",S63="",T63="")),Listes!$A$68,IF(AND(T63="",R63&lt;&gt;""),Listes!$A$69,IF(AND(P63&lt;T63,V63=""),Listes!$A$70,IF(AND(R63&gt;S63),Listes!$A$71,IF(AND(P63&lt;&gt;"",P63&gt;T63,U63=""),Listes!$A$72,IF(AND(X63="",OR(Q63&lt;&gt;"",R63&lt;&gt;"",S63&lt;&gt;"")),Listes!$A$73,""))))))</f>
        <v/>
      </c>
      <c r="X63" s="188"/>
      <c r="Y63" s="317">
        <f t="shared" si="3"/>
        <v>0</v>
      </c>
    </row>
    <row r="64" spans="1:25" ht="20.100000000000001" customHeight="1" x14ac:dyDescent="0.25">
      <c r="A64" s="121">
        <v>58</v>
      </c>
      <c r="B64" s="118" t="str">
        <f>IF('Dépenses forfaitaires'!B64="","",'Dépenses forfaitaires'!B64)</f>
        <v/>
      </c>
      <c r="C64" s="118" t="str">
        <f>IF('Dépenses forfaitaires'!C64="","",'Dépenses forfaitaires'!C64)</f>
        <v/>
      </c>
      <c r="D64" s="118" t="str">
        <f>IF('Dépenses forfaitaires'!D64="","",'Dépenses forfaitaires'!D64)</f>
        <v/>
      </c>
      <c r="E64" s="118" t="str">
        <f>IF('Dépenses forfaitaires'!E64="","",'Dépenses forfaitaires'!E64)</f>
        <v/>
      </c>
      <c r="F64" s="118" t="str">
        <f>IF('Dépenses forfaitaires'!F64="","",'Dépenses forfaitaires'!F64)</f>
        <v/>
      </c>
      <c r="G64" s="186" t="str">
        <f>IF('Dépenses forfaitaires'!G64="","",'Dépenses forfaitaires'!G64)</f>
        <v/>
      </c>
      <c r="H64" s="118" t="str">
        <f>IF('Dépenses forfaitaires'!H64="","",'Dépenses forfaitaires'!H64)</f>
        <v/>
      </c>
      <c r="I64" s="118" t="str">
        <f>IF('Dépenses forfaitaires'!I64="","",'Dépenses forfaitaires'!I64)</f>
        <v/>
      </c>
      <c r="J64" s="186" t="str">
        <f>IF('Dépenses forfaitaires'!J64="","",'Dépenses forfaitaires'!J64)</f>
        <v/>
      </c>
      <c r="K64" s="346" t="str">
        <f>IF('Dépenses forfaitaires'!K64="","",'Dépenses forfaitaires'!K64)</f>
        <v/>
      </c>
      <c r="L64" s="346" t="str">
        <f>IF('Dépenses forfaitaires'!L64="","",'Dépenses forfaitaires'!L64)</f>
        <v/>
      </c>
      <c r="M64" s="118" t="str">
        <f>IF($H64="","",IF($C64=Listes!$B$32,IF('DP_Instruction Forfaitaires'!$E64&lt;Listes!$B$53,('DP_Instruction Forfaitaires'!$E64*(VLOOKUP('DP_Instruction Forfaitaires'!$D64,Listes!$A$54:$E$60,2,FALSE))),IF('DP_Instruction Forfaitaires'!$E64&gt;Listes!$E$53,('DP_Instruction Forfaitaires'!$E64*(VLOOKUP('DP_Instruction Forfaitaires'!$D64,Listes!$A$54:$E$60,5,FALSE))),('DP_Instruction Forfaitaires'!$E64*(VLOOKUP('DP_Instruction Forfaitaires'!$D64,Listes!$A$54:$E$60,3,FALSE))+(VLOOKUP('DP_Instruction Forfaitaires'!$D64,Listes!$A$54:$E$60,4,FALSE)))))))</f>
        <v/>
      </c>
      <c r="N64" s="118" t="str">
        <f>IF($H64="","",IF($C64=Listes!$B$31,IF('DP_Instruction Forfaitaires'!$E64&lt;Listes!$B$42,('DP_Instruction Forfaitaires'!$E64*(VLOOKUP('DP_Instruction Forfaitaires'!$D64,Listes!$A$43:$E$49,2,FALSE))),IF('DP_Instruction Forfaitaires'!$E64&gt;Listes!$D$42,('DP_Instruction Forfaitaires'!$E64*(VLOOKUP('DP_Instruction Forfaitaires'!$D64,Listes!$A$43:$E$49,5,FALSE))),('DP_Instruction Forfaitaires'!$E64*(VLOOKUP('DP_Instruction Forfaitaires'!$D64,Listes!$A$43:$E$49,3,FALSE))+(VLOOKUP('DP_Instruction Forfaitaires'!$D64,Listes!$A$43:$E$49,4,FALSE)))))))</f>
        <v/>
      </c>
      <c r="O64" s="175" t="str">
        <f>IF($H64="","",IF($C64=Listes!$B$34,Listes!$I$31,IF($C64=Listes!$B$35,(VLOOKUP('DP_Instruction Forfaitaires'!$F64,Listes!$E$31:$F$36,2,FALSE)),IF($C64=Listes!$B$33,IF('DP_Instruction Forfaitaires'!$E64&lt;Listes!$A$64,'DP_Instruction Forfaitaires'!$E64*Listes!$A$65,IF('DP_Instruction Forfaitaires'!$E64&gt;Listes!$D$64,'DP_Instruction Forfaitaires'!$E64*Listes!$D$65,(('DP_Instruction Forfaitaires'!$E64*Listes!$B$65)+Listes!$C$65)))))))</f>
        <v/>
      </c>
      <c r="P64" s="131" t="str">
        <f>IF('Dépenses forfaitaires'!Q64="","",'Dépenses forfaitaires'!Q64)</f>
        <v/>
      </c>
      <c r="Q64" s="185"/>
      <c r="R64" s="352" t="str">
        <f t="shared" si="0"/>
        <v/>
      </c>
      <c r="S64" s="352" t="str">
        <f t="shared" si="1"/>
        <v/>
      </c>
      <c r="T64" s="185" t="str">
        <f t="shared" si="2"/>
        <v/>
      </c>
      <c r="U64" s="182"/>
      <c r="V64" s="187"/>
      <c r="W64" s="711" t="str">
        <f>IF(AND(OR(Q64="KO",T64&lt;&gt;""),OR(R64="",S64="",T64="")),Listes!$A$68,IF(AND(T64="",R64&lt;&gt;""),Listes!$A$69,IF(AND(P64&lt;T64,V64=""),Listes!$A$70,IF(AND(R64&gt;S64),Listes!$A$71,IF(AND(P64&lt;&gt;"",P64&gt;T64,U64=""),Listes!$A$72,IF(AND(X64="",OR(Q64&lt;&gt;"",R64&lt;&gt;"",S64&lt;&gt;"")),Listes!$A$73,""))))))</f>
        <v/>
      </c>
      <c r="X64" s="188"/>
      <c r="Y64" s="317">
        <f t="shared" si="3"/>
        <v>0</v>
      </c>
    </row>
    <row r="65" spans="1:25" ht="20.100000000000001" customHeight="1" x14ac:dyDescent="0.25">
      <c r="A65" s="121">
        <v>59</v>
      </c>
      <c r="B65" s="118" t="str">
        <f>IF('Dépenses forfaitaires'!B65="","",'Dépenses forfaitaires'!B65)</f>
        <v/>
      </c>
      <c r="C65" s="118" t="str">
        <f>IF('Dépenses forfaitaires'!C65="","",'Dépenses forfaitaires'!C65)</f>
        <v/>
      </c>
      <c r="D65" s="118" t="str">
        <f>IF('Dépenses forfaitaires'!D65="","",'Dépenses forfaitaires'!D65)</f>
        <v/>
      </c>
      <c r="E65" s="118" t="str">
        <f>IF('Dépenses forfaitaires'!E65="","",'Dépenses forfaitaires'!E65)</f>
        <v/>
      </c>
      <c r="F65" s="118" t="str">
        <f>IF('Dépenses forfaitaires'!F65="","",'Dépenses forfaitaires'!F65)</f>
        <v/>
      </c>
      <c r="G65" s="186" t="str">
        <f>IF('Dépenses forfaitaires'!G65="","",'Dépenses forfaitaires'!G65)</f>
        <v/>
      </c>
      <c r="H65" s="118" t="str">
        <f>IF('Dépenses forfaitaires'!H65="","",'Dépenses forfaitaires'!H65)</f>
        <v/>
      </c>
      <c r="I65" s="118" t="str">
        <f>IF('Dépenses forfaitaires'!I65="","",'Dépenses forfaitaires'!I65)</f>
        <v/>
      </c>
      <c r="J65" s="186" t="str">
        <f>IF('Dépenses forfaitaires'!J65="","",'Dépenses forfaitaires'!J65)</f>
        <v/>
      </c>
      <c r="K65" s="346" t="str">
        <f>IF('Dépenses forfaitaires'!K65="","",'Dépenses forfaitaires'!K65)</f>
        <v/>
      </c>
      <c r="L65" s="346" t="str">
        <f>IF('Dépenses forfaitaires'!L65="","",'Dépenses forfaitaires'!L65)</f>
        <v/>
      </c>
      <c r="M65" s="118" t="str">
        <f>IF($H65="","",IF($C65=Listes!$B$32,IF('DP_Instruction Forfaitaires'!$E65&lt;Listes!$B$53,('DP_Instruction Forfaitaires'!$E65*(VLOOKUP('DP_Instruction Forfaitaires'!$D65,Listes!$A$54:$E$60,2,FALSE))),IF('DP_Instruction Forfaitaires'!$E65&gt;Listes!$E$53,('DP_Instruction Forfaitaires'!$E65*(VLOOKUP('DP_Instruction Forfaitaires'!$D65,Listes!$A$54:$E$60,5,FALSE))),('DP_Instruction Forfaitaires'!$E65*(VLOOKUP('DP_Instruction Forfaitaires'!$D65,Listes!$A$54:$E$60,3,FALSE))+(VLOOKUP('DP_Instruction Forfaitaires'!$D65,Listes!$A$54:$E$60,4,FALSE)))))))</f>
        <v/>
      </c>
      <c r="N65" s="118" t="str">
        <f>IF($H65="","",IF($C65=Listes!$B$31,IF('DP_Instruction Forfaitaires'!$E65&lt;Listes!$B$42,('DP_Instruction Forfaitaires'!$E65*(VLOOKUP('DP_Instruction Forfaitaires'!$D65,Listes!$A$43:$E$49,2,FALSE))),IF('DP_Instruction Forfaitaires'!$E65&gt;Listes!$D$42,('DP_Instruction Forfaitaires'!$E65*(VLOOKUP('DP_Instruction Forfaitaires'!$D65,Listes!$A$43:$E$49,5,FALSE))),('DP_Instruction Forfaitaires'!$E65*(VLOOKUP('DP_Instruction Forfaitaires'!$D65,Listes!$A$43:$E$49,3,FALSE))+(VLOOKUP('DP_Instruction Forfaitaires'!$D65,Listes!$A$43:$E$49,4,FALSE)))))))</f>
        <v/>
      </c>
      <c r="O65" s="175" t="str">
        <f>IF($H65="","",IF($C65=Listes!$B$34,Listes!$I$31,IF($C65=Listes!$B$35,(VLOOKUP('DP_Instruction Forfaitaires'!$F65,Listes!$E$31:$F$36,2,FALSE)),IF($C65=Listes!$B$33,IF('DP_Instruction Forfaitaires'!$E65&lt;Listes!$A$64,'DP_Instruction Forfaitaires'!$E65*Listes!$A$65,IF('DP_Instruction Forfaitaires'!$E65&gt;Listes!$D$64,'DP_Instruction Forfaitaires'!$E65*Listes!$D$65,(('DP_Instruction Forfaitaires'!$E65*Listes!$B$65)+Listes!$C$65)))))))</f>
        <v/>
      </c>
      <c r="P65" s="131" t="str">
        <f>IF('Dépenses forfaitaires'!Q65="","",'Dépenses forfaitaires'!Q65)</f>
        <v/>
      </c>
      <c r="Q65" s="185"/>
      <c r="R65" s="352" t="str">
        <f t="shared" si="0"/>
        <v/>
      </c>
      <c r="S65" s="352" t="str">
        <f t="shared" si="1"/>
        <v/>
      </c>
      <c r="T65" s="185" t="str">
        <f t="shared" si="2"/>
        <v/>
      </c>
      <c r="U65" s="182"/>
      <c r="V65" s="187"/>
      <c r="W65" s="711" t="str">
        <f>IF(AND(OR(Q65="KO",T65&lt;&gt;""),OR(R65="",S65="",T65="")),Listes!$A$68,IF(AND(T65="",R65&lt;&gt;""),Listes!$A$69,IF(AND(P65&lt;T65,V65=""),Listes!$A$70,IF(AND(R65&gt;S65),Listes!$A$71,IF(AND(P65&lt;&gt;"",P65&gt;T65,U65=""),Listes!$A$72,IF(AND(X65="",OR(Q65&lt;&gt;"",R65&lt;&gt;"",S65&lt;&gt;"")),Listes!$A$73,""))))))</f>
        <v/>
      </c>
      <c r="X65" s="188"/>
      <c r="Y65" s="317">
        <f t="shared" si="3"/>
        <v>0</v>
      </c>
    </row>
    <row r="66" spans="1:25" ht="20.100000000000001" customHeight="1" x14ac:dyDescent="0.25">
      <c r="A66" s="121">
        <v>60</v>
      </c>
      <c r="B66" s="118" t="str">
        <f>IF('Dépenses forfaitaires'!B66="","",'Dépenses forfaitaires'!B66)</f>
        <v/>
      </c>
      <c r="C66" s="118" t="str">
        <f>IF('Dépenses forfaitaires'!C66="","",'Dépenses forfaitaires'!C66)</f>
        <v/>
      </c>
      <c r="D66" s="118" t="str">
        <f>IF('Dépenses forfaitaires'!D66="","",'Dépenses forfaitaires'!D66)</f>
        <v/>
      </c>
      <c r="E66" s="118" t="str">
        <f>IF('Dépenses forfaitaires'!E66="","",'Dépenses forfaitaires'!E66)</f>
        <v/>
      </c>
      <c r="F66" s="118" t="str">
        <f>IF('Dépenses forfaitaires'!F66="","",'Dépenses forfaitaires'!F66)</f>
        <v/>
      </c>
      <c r="G66" s="186" t="str">
        <f>IF('Dépenses forfaitaires'!G66="","",'Dépenses forfaitaires'!G66)</f>
        <v/>
      </c>
      <c r="H66" s="118" t="str">
        <f>IF('Dépenses forfaitaires'!H66="","",'Dépenses forfaitaires'!H66)</f>
        <v/>
      </c>
      <c r="I66" s="118" t="str">
        <f>IF('Dépenses forfaitaires'!I66="","",'Dépenses forfaitaires'!I66)</f>
        <v/>
      </c>
      <c r="J66" s="186" t="str">
        <f>IF('Dépenses forfaitaires'!J66="","",'Dépenses forfaitaires'!J66)</f>
        <v/>
      </c>
      <c r="K66" s="346" t="str">
        <f>IF('Dépenses forfaitaires'!K66="","",'Dépenses forfaitaires'!K66)</f>
        <v/>
      </c>
      <c r="L66" s="346" t="str">
        <f>IF('Dépenses forfaitaires'!L66="","",'Dépenses forfaitaires'!L66)</f>
        <v/>
      </c>
      <c r="M66" s="118" t="str">
        <f>IF($H66="","",IF($C66=Listes!$B$32,IF('DP_Instruction Forfaitaires'!$E66&lt;Listes!$B$53,('DP_Instruction Forfaitaires'!$E66*(VLOOKUP('DP_Instruction Forfaitaires'!$D66,Listes!$A$54:$E$60,2,FALSE))),IF('DP_Instruction Forfaitaires'!$E66&gt;Listes!$E$53,('DP_Instruction Forfaitaires'!$E66*(VLOOKUP('DP_Instruction Forfaitaires'!$D66,Listes!$A$54:$E$60,5,FALSE))),('DP_Instruction Forfaitaires'!$E66*(VLOOKUP('DP_Instruction Forfaitaires'!$D66,Listes!$A$54:$E$60,3,FALSE))+(VLOOKUP('DP_Instruction Forfaitaires'!$D66,Listes!$A$54:$E$60,4,FALSE)))))))</f>
        <v/>
      </c>
      <c r="N66" s="118" t="str">
        <f>IF($H66="","",IF($C66=Listes!$B$31,IF('DP_Instruction Forfaitaires'!$E66&lt;Listes!$B$42,('DP_Instruction Forfaitaires'!$E66*(VLOOKUP('DP_Instruction Forfaitaires'!$D66,Listes!$A$43:$E$49,2,FALSE))),IF('DP_Instruction Forfaitaires'!$E66&gt;Listes!$D$42,('DP_Instruction Forfaitaires'!$E66*(VLOOKUP('DP_Instruction Forfaitaires'!$D66,Listes!$A$43:$E$49,5,FALSE))),('DP_Instruction Forfaitaires'!$E66*(VLOOKUP('DP_Instruction Forfaitaires'!$D66,Listes!$A$43:$E$49,3,FALSE))+(VLOOKUP('DP_Instruction Forfaitaires'!$D66,Listes!$A$43:$E$49,4,FALSE)))))))</f>
        <v/>
      </c>
      <c r="O66" s="175" t="str">
        <f>IF($H66="","",IF($C66=Listes!$B$34,Listes!$I$31,IF($C66=Listes!$B$35,(VLOOKUP('DP_Instruction Forfaitaires'!$F66,Listes!$E$31:$F$36,2,FALSE)),IF($C66=Listes!$B$33,IF('DP_Instruction Forfaitaires'!$E66&lt;Listes!$A$64,'DP_Instruction Forfaitaires'!$E66*Listes!$A$65,IF('DP_Instruction Forfaitaires'!$E66&gt;Listes!$D$64,'DP_Instruction Forfaitaires'!$E66*Listes!$D$65,(('DP_Instruction Forfaitaires'!$E66*Listes!$B$65)+Listes!$C$65)))))))</f>
        <v/>
      </c>
      <c r="P66" s="131" t="str">
        <f>IF('Dépenses forfaitaires'!Q66="","",'Dépenses forfaitaires'!Q66)</f>
        <v/>
      </c>
      <c r="Q66" s="185"/>
      <c r="R66" s="352" t="str">
        <f t="shared" si="0"/>
        <v/>
      </c>
      <c r="S66" s="352" t="str">
        <f t="shared" si="1"/>
        <v/>
      </c>
      <c r="T66" s="185" t="str">
        <f t="shared" si="2"/>
        <v/>
      </c>
      <c r="U66" s="182"/>
      <c r="V66" s="187"/>
      <c r="W66" s="711" t="str">
        <f>IF(AND(OR(Q66="KO",T66&lt;&gt;""),OR(R66="",S66="",T66="")),Listes!$A$68,IF(AND(T66="",R66&lt;&gt;""),Listes!$A$69,IF(AND(P66&lt;T66,V66=""),Listes!$A$70,IF(AND(R66&gt;S66),Listes!$A$71,IF(AND(P66&lt;&gt;"",P66&gt;T66,U66=""),Listes!$A$72,IF(AND(X66="",OR(Q66&lt;&gt;"",R66&lt;&gt;"",S66&lt;&gt;"")),Listes!$A$73,""))))))</f>
        <v/>
      </c>
      <c r="X66" s="188"/>
      <c r="Y66" s="317">
        <f t="shared" si="3"/>
        <v>0</v>
      </c>
    </row>
    <row r="67" spans="1:25" ht="20.100000000000001" customHeight="1" x14ac:dyDescent="0.25">
      <c r="A67" s="121">
        <v>61</v>
      </c>
      <c r="B67" s="118" t="str">
        <f>IF('Dépenses forfaitaires'!B67="","",'Dépenses forfaitaires'!B67)</f>
        <v/>
      </c>
      <c r="C67" s="118" t="str">
        <f>IF('Dépenses forfaitaires'!C67="","",'Dépenses forfaitaires'!C67)</f>
        <v/>
      </c>
      <c r="D67" s="118" t="str">
        <f>IF('Dépenses forfaitaires'!D67="","",'Dépenses forfaitaires'!D67)</f>
        <v/>
      </c>
      <c r="E67" s="118" t="str">
        <f>IF('Dépenses forfaitaires'!E67="","",'Dépenses forfaitaires'!E67)</f>
        <v/>
      </c>
      <c r="F67" s="118" t="str">
        <f>IF('Dépenses forfaitaires'!F67="","",'Dépenses forfaitaires'!F67)</f>
        <v/>
      </c>
      <c r="G67" s="186" t="str">
        <f>IF('Dépenses forfaitaires'!G67="","",'Dépenses forfaitaires'!G67)</f>
        <v/>
      </c>
      <c r="H67" s="118" t="str">
        <f>IF('Dépenses forfaitaires'!H67="","",'Dépenses forfaitaires'!H67)</f>
        <v/>
      </c>
      <c r="I67" s="118" t="str">
        <f>IF('Dépenses forfaitaires'!I67="","",'Dépenses forfaitaires'!I67)</f>
        <v/>
      </c>
      <c r="J67" s="186" t="str">
        <f>IF('Dépenses forfaitaires'!J67="","",'Dépenses forfaitaires'!J67)</f>
        <v/>
      </c>
      <c r="K67" s="346" t="str">
        <f>IF('Dépenses forfaitaires'!K67="","",'Dépenses forfaitaires'!K67)</f>
        <v/>
      </c>
      <c r="L67" s="346" t="str">
        <f>IF('Dépenses forfaitaires'!L67="","",'Dépenses forfaitaires'!L67)</f>
        <v/>
      </c>
      <c r="M67" s="118" t="str">
        <f>IF($H67="","",IF($C67=Listes!$B$32,IF('DP_Instruction Forfaitaires'!$E67&lt;Listes!$B$53,('DP_Instruction Forfaitaires'!$E67*(VLOOKUP('DP_Instruction Forfaitaires'!$D67,Listes!$A$54:$E$60,2,FALSE))),IF('DP_Instruction Forfaitaires'!$E67&gt;Listes!$E$53,('DP_Instruction Forfaitaires'!$E67*(VLOOKUP('DP_Instruction Forfaitaires'!$D67,Listes!$A$54:$E$60,5,FALSE))),('DP_Instruction Forfaitaires'!$E67*(VLOOKUP('DP_Instruction Forfaitaires'!$D67,Listes!$A$54:$E$60,3,FALSE))+(VLOOKUP('DP_Instruction Forfaitaires'!$D67,Listes!$A$54:$E$60,4,FALSE)))))))</f>
        <v/>
      </c>
      <c r="N67" s="118" t="str">
        <f>IF($H67="","",IF($C67=Listes!$B$31,IF('DP_Instruction Forfaitaires'!$E67&lt;Listes!$B$42,('DP_Instruction Forfaitaires'!$E67*(VLOOKUP('DP_Instruction Forfaitaires'!$D67,Listes!$A$43:$E$49,2,FALSE))),IF('DP_Instruction Forfaitaires'!$E67&gt;Listes!$D$42,('DP_Instruction Forfaitaires'!$E67*(VLOOKUP('DP_Instruction Forfaitaires'!$D67,Listes!$A$43:$E$49,5,FALSE))),('DP_Instruction Forfaitaires'!$E67*(VLOOKUP('DP_Instruction Forfaitaires'!$D67,Listes!$A$43:$E$49,3,FALSE))+(VLOOKUP('DP_Instruction Forfaitaires'!$D67,Listes!$A$43:$E$49,4,FALSE)))))))</f>
        <v/>
      </c>
      <c r="O67" s="175" t="str">
        <f>IF($H67="","",IF($C67=Listes!$B$34,Listes!$I$31,IF($C67=Listes!$B$35,(VLOOKUP('DP_Instruction Forfaitaires'!$F67,Listes!$E$31:$F$36,2,FALSE)),IF($C67=Listes!$B$33,IF('DP_Instruction Forfaitaires'!$E67&lt;Listes!$A$64,'DP_Instruction Forfaitaires'!$E67*Listes!$A$65,IF('DP_Instruction Forfaitaires'!$E67&gt;Listes!$D$64,'DP_Instruction Forfaitaires'!$E67*Listes!$D$65,(('DP_Instruction Forfaitaires'!$E67*Listes!$B$65)+Listes!$C$65)))))))</f>
        <v/>
      </c>
      <c r="P67" s="131" t="str">
        <f>IF('Dépenses forfaitaires'!Q67="","",'Dépenses forfaitaires'!Q67)</f>
        <v/>
      </c>
      <c r="Q67" s="185"/>
      <c r="R67" s="352" t="str">
        <f t="shared" si="0"/>
        <v/>
      </c>
      <c r="S67" s="352" t="str">
        <f t="shared" si="1"/>
        <v/>
      </c>
      <c r="T67" s="185" t="str">
        <f t="shared" si="2"/>
        <v/>
      </c>
      <c r="U67" s="182"/>
      <c r="V67" s="187"/>
      <c r="W67" s="711" t="str">
        <f>IF(AND(OR(Q67="KO",T67&lt;&gt;""),OR(R67="",S67="",T67="")),Listes!$A$68,IF(AND(T67="",R67&lt;&gt;""),Listes!$A$69,IF(AND(P67&lt;T67,V67=""),Listes!$A$70,IF(AND(R67&gt;S67),Listes!$A$71,IF(AND(P67&lt;&gt;"",P67&gt;T67,U67=""),Listes!$A$72,IF(AND(X67="",OR(Q67&lt;&gt;"",R67&lt;&gt;"",S67&lt;&gt;"")),Listes!$A$73,""))))))</f>
        <v/>
      </c>
      <c r="X67" s="188"/>
      <c r="Y67" s="317">
        <f t="shared" si="3"/>
        <v>0</v>
      </c>
    </row>
    <row r="68" spans="1:25" ht="20.100000000000001" customHeight="1" x14ac:dyDescent="0.25">
      <c r="A68" s="121">
        <v>62</v>
      </c>
      <c r="B68" s="118" t="str">
        <f>IF('Dépenses forfaitaires'!B68="","",'Dépenses forfaitaires'!B68)</f>
        <v/>
      </c>
      <c r="C68" s="118" t="str">
        <f>IF('Dépenses forfaitaires'!C68="","",'Dépenses forfaitaires'!C68)</f>
        <v/>
      </c>
      <c r="D68" s="118" t="str">
        <f>IF('Dépenses forfaitaires'!D68="","",'Dépenses forfaitaires'!D68)</f>
        <v/>
      </c>
      <c r="E68" s="118" t="str">
        <f>IF('Dépenses forfaitaires'!E68="","",'Dépenses forfaitaires'!E68)</f>
        <v/>
      </c>
      <c r="F68" s="118" t="str">
        <f>IF('Dépenses forfaitaires'!F68="","",'Dépenses forfaitaires'!F68)</f>
        <v/>
      </c>
      <c r="G68" s="186" t="str">
        <f>IF('Dépenses forfaitaires'!G68="","",'Dépenses forfaitaires'!G68)</f>
        <v/>
      </c>
      <c r="H68" s="118" t="str">
        <f>IF('Dépenses forfaitaires'!H68="","",'Dépenses forfaitaires'!H68)</f>
        <v/>
      </c>
      <c r="I68" s="118" t="str">
        <f>IF('Dépenses forfaitaires'!I68="","",'Dépenses forfaitaires'!I68)</f>
        <v/>
      </c>
      <c r="J68" s="186" t="str">
        <f>IF('Dépenses forfaitaires'!J68="","",'Dépenses forfaitaires'!J68)</f>
        <v/>
      </c>
      <c r="K68" s="346" t="str">
        <f>IF('Dépenses forfaitaires'!K68="","",'Dépenses forfaitaires'!K68)</f>
        <v/>
      </c>
      <c r="L68" s="346" t="str">
        <f>IF('Dépenses forfaitaires'!L68="","",'Dépenses forfaitaires'!L68)</f>
        <v/>
      </c>
      <c r="M68" s="118" t="str">
        <f>IF($H68="","",IF($C68=Listes!$B$32,IF('DP_Instruction Forfaitaires'!$E68&lt;Listes!$B$53,('DP_Instruction Forfaitaires'!$E68*(VLOOKUP('DP_Instruction Forfaitaires'!$D68,Listes!$A$54:$E$60,2,FALSE))),IF('DP_Instruction Forfaitaires'!$E68&gt;Listes!$E$53,('DP_Instruction Forfaitaires'!$E68*(VLOOKUP('DP_Instruction Forfaitaires'!$D68,Listes!$A$54:$E$60,5,FALSE))),('DP_Instruction Forfaitaires'!$E68*(VLOOKUP('DP_Instruction Forfaitaires'!$D68,Listes!$A$54:$E$60,3,FALSE))+(VLOOKUP('DP_Instruction Forfaitaires'!$D68,Listes!$A$54:$E$60,4,FALSE)))))))</f>
        <v/>
      </c>
      <c r="N68" s="118" t="str">
        <f>IF($H68="","",IF($C68=Listes!$B$31,IF('DP_Instruction Forfaitaires'!$E68&lt;Listes!$B$42,('DP_Instruction Forfaitaires'!$E68*(VLOOKUP('DP_Instruction Forfaitaires'!$D68,Listes!$A$43:$E$49,2,FALSE))),IF('DP_Instruction Forfaitaires'!$E68&gt;Listes!$D$42,('DP_Instruction Forfaitaires'!$E68*(VLOOKUP('DP_Instruction Forfaitaires'!$D68,Listes!$A$43:$E$49,5,FALSE))),('DP_Instruction Forfaitaires'!$E68*(VLOOKUP('DP_Instruction Forfaitaires'!$D68,Listes!$A$43:$E$49,3,FALSE))+(VLOOKUP('DP_Instruction Forfaitaires'!$D68,Listes!$A$43:$E$49,4,FALSE)))))))</f>
        <v/>
      </c>
      <c r="O68" s="175" t="str">
        <f>IF($H68="","",IF($C68=Listes!$B$34,Listes!$I$31,IF($C68=Listes!$B$35,(VLOOKUP('DP_Instruction Forfaitaires'!$F68,Listes!$E$31:$F$36,2,FALSE)),IF($C68=Listes!$B$33,IF('DP_Instruction Forfaitaires'!$E68&lt;Listes!$A$64,'DP_Instruction Forfaitaires'!$E68*Listes!$A$65,IF('DP_Instruction Forfaitaires'!$E68&gt;Listes!$D$64,'DP_Instruction Forfaitaires'!$E68*Listes!$D$65,(('DP_Instruction Forfaitaires'!$E68*Listes!$B$65)+Listes!$C$65)))))))</f>
        <v/>
      </c>
      <c r="P68" s="131" t="str">
        <f>IF('Dépenses forfaitaires'!Q68="","",'Dépenses forfaitaires'!Q68)</f>
        <v/>
      </c>
      <c r="Q68" s="185"/>
      <c r="R68" s="352" t="str">
        <f t="shared" si="0"/>
        <v/>
      </c>
      <c r="S68" s="352" t="str">
        <f t="shared" si="1"/>
        <v/>
      </c>
      <c r="T68" s="185" t="str">
        <f t="shared" si="2"/>
        <v/>
      </c>
      <c r="U68" s="182"/>
      <c r="V68" s="187"/>
      <c r="W68" s="711" t="str">
        <f>IF(AND(OR(Q68="KO",T68&lt;&gt;""),OR(R68="",S68="",T68="")),Listes!$A$68,IF(AND(T68="",R68&lt;&gt;""),Listes!$A$69,IF(AND(P68&lt;T68,V68=""),Listes!$A$70,IF(AND(R68&gt;S68),Listes!$A$71,IF(AND(P68&lt;&gt;"",P68&gt;T68,U68=""),Listes!$A$72,IF(AND(X68="",OR(Q68&lt;&gt;"",R68&lt;&gt;"",S68&lt;&gt;"")),Listes!$A$73,""))))))</f>
        <v/>
      </c>
      <c r="X68" s="188"/>
      <c r="Y68" s="317">
        <f t="shared" si="3"/>
        <v>0</v>
      </c>
    </row>
    <row r="69" spans="1:25" ht="20.100000000000001" customHeight="1" x14ac:dyDescent="0.25">
      <c r="A69" s="121">
        <v>63</v>
      </c>
      <c r="B69" s="118" t="str">
        <f>IF('Dépenses forfaitaires'!B69="","",'Dépenses forfaitaires'!B69)</f>
        <v/>
      </c>
      <c r="C69" s="118" t="str">
        <f>IF('Dépenses forfaitaires'!C69="","",'Dépenses forfaitaires'!C69)</f>
        <v/>
      </c>
      <c r="D69" s="118" t="str">
        <f>IF('Dépenses forfaitaires'!D69="","",'Dépenses forfaitaires'!D69)</f>
        <v/>
      </c>
      <c r="E69" s="118" t="str">
        <f>IF('Dépenses forfaitaires'!E69="","",'Dépenses forfaitaires'!E69)</f>
        <v/>
      </c>
      <c r="F69" s="118" t="str">
        <f>IF('Dépenses forfaitaires'!F69="","",'Dépenses forfaitaires'!F69)</f>
        <v/>
      </c>
      <c r="G69" s="186" t="str">
        <f>IF('Dépenses forfaitaires'!G69="","",'Dépenses forfaitaires'!G69)</f>
        <v/>
      </c>
      <c r="H69" s="118" t="str">
        <f>IF('Dépenses forfaitaires'!H69="","",'Dépenses forfaitaires'!H69)</f>
        <v/>
      </c>
      <c r="I69" s="118" t="str">
        <f>IF('Dépenses forfaitaires'!I69="","",'Dépenses forfaitaires'!I69)</f>
        <v/>
      </c>
      <c r="J69" s="186" t="str">
        <f>IF('Dépenses forfaitaires'!J69="","",'Dépenses forfaitaires'!J69)</f>
        <v/>
      </c>
      <c r="K69" s="346" t="str">
        <f>IF('Dépenses forfaitaires'!K69="","",'Dépenses forfaitaires'!K69)</f>
        <v/>
      </c>
      <c r="L69" s="346" t="str">
        <f>IF('Dépenses forfaitaires'!L69="","",'Dépenses forfaitaires'!L69)</f>
        <v/>
      </c>
      <c r="M69" s="118" t="str">
        <f>IF($H69="","",IF($C69=Listes!$B$32,IF('DP_Instruction Forfaitaires'!$E69&lt;Listes!$B$53,('DP_Instruction Forfaitaires'!$E69*(VLOOKUP('DP_Instruction Forfaitaires'!$D69,Listes!$A$54:$E$60,2,FALSE))),IF('DP_Instruction Forfaitaires'!$E69&gt;Listes!$E$53,('DP_Instruction Forfaitaires'!$E69*(VLOOKUP('DP_Instruction Forfaitaires'!$D69,Listes!$A$54:$E$60,5,FALSE))),('DP_Instruction Forfaitaires'!$E69*(VLOOKUP('DP_Instruction Forfaitaires'!$D69,Listes!$A$54:$E$60,3,FALSE))+(VLOOKUP('DP_Instruction Forfaitaires'!$D69,Listes!$A$54:$E$60,4,FALSE)))))))</f>
        <v/>
      </c>
      <c r="N69" s="118" t="str">
        <f>IF($H69="","",IF($C69=Listes!$B$31,IF('DP_Instruction Forfaitaires'!$E69&lt;Listes!$B$42,('DP_Instruction Forfaitaires'!$E69*(VLOOKUP('DP_Instruction Forfaitaires'!$D69,Listes!$A$43:$E$49,2,FALSE))),IF('DP_Instruction Forfaitaires'!$E69&gt;Listes!$D$42,('DP_Instruction Forfaitaires'!$E69*(VLOOKUP('DP_Instruction Forfaitaires'!$D69,Listes!$A$43:$E$49,5,FALSE))),('DP_Instruction Forfaitaires'!$E69*(VLOOKUP('DP_Instruction Forfaitaires'!$D69,Listes!$A$43:$E$49,3,FALSE))+(VLOOKUP('DP_Instruction Forfaitaires'!$D69,Listes!$A$43:$E$49,4,FALSE)))))))</f>
        <v/>
      </c>
      <c r="O69" s="175" t="str">
        <f>IF($H69="","",IF($C69=Listes!$B$34,Listes!$I$31,IF($C69=Listes!$B$35,(VLOOKUP('DP_Instruction Forfaitaires'!$F69,Listes!$E$31:$F$36,2,FALSE)),IF($C69=Listes!$B$33,IF('DP_Instruction Forfaitaires'!$E69&lt;Listes!$A$64,'DP_Instruction Forfaitaires'!$E69*Listes!$A$65,IF('DP_Instruction Forfaitaires'!$E69&gt;Listes!$D$64,'DP_Instruction Forfaitaires'!$E69*Listes!$D$65,(('DP_Instruction Forfaitaires'!$E69*Listes!$B$65)+Listes!$C$65)))))))</f>
        <v/>
      </c>
      <c r="P69" s="131" t="str">
        <f>IF('Dépenses forfaitaires'!Q69="","",'Dépenses forfaitaires'!Q69)</f>
        <v/>
      </c>
      <c r="Q69" s="185"/>
      <c r="R69" s="352" t="str">
        <f t="shared" si="0"/>
        <v/>
      </c>
      <c r="S69" s="352" t="str">
        <f t="shared" si="1"/>
        <v/>
      </c>
      <c r="T69" s="185" t="str">
        <f t="shared" si="2"/>
        <v/>
      </c>
      <c r="U69" s="182"/>
      <c r="V69" s="187"/>
      <c r="W69" s="711" t="str">
        <f>IF(AND(OR(Q69="KO",T69&lt;&gt;""),OR(R69="",S69="",T69="")),Listes!$A$68,IF(AND(T69="",R69&lt;&gt;""),Listes!$A$69,IF(AND(P69&lt;T69,V69=""),Listes!$A$70,IF(AND(R69&gt;S69),Listes!$A$71,IF(AND(P69&lt;&gt;"",P69&gt;T69,U69=""),Listes!$A$72,IF(AND(X69="",OR(Q69&lt;&gt;"",R69&lt;&gt;"",S69&lt;&gt;"")),Listes!$A$73,""))))))</f>
        <v/>
      </c>
      <c r="X69" s="188"/>
      <c r="Y69" s="317">
        <f t="shared" si="3"/>
        <v>0</v>
      </c>
    </row>
    <row r="70" spans="1:25" ht="20.100000000000001" customHeight="1" x14ac:dyDescent="0.25">
      <c r="A70" s="121">
        <v>64</v>
      </c>
      <c r="B70" s="118" t="str">
        <f>IF('Dépenses forfaitaires'!B70="","",'Dépenses forfaitaires'!B70)</f>
        <v/>
      </c>
      <c r="C70" s="118" t="str">
        <f>IF('Dépenses forfaitaires'!C70="","",'Dépenses forfaitaires'!C70)</f>
        <v/>
      </c>
      <c r="D70" s="118" t="str">
        <f>IF('Dépenses forfaitaires'!D70="","",'Dépenses forfaitaires'!D70)</f>
        <v/>
      </c>
      <c r="E70" s="118" t="str">
        <f>IF('Dépenses forfaitaires'!E70="","",'Dépenses forfaitaires'!E70)</f>
        <v/>
      </c>
      <c r="F70" s="118" t="str">
        <f>IF('Dépenses forfaitaires'!F70="","",'Dépenses forfaitaires'!F70)</f>
        <v/>
      </c>
      <c r="G70" s="186" t="str">
        <f>IF('Dépenses forfaitaires'!G70="","",'Dépenses forfaitaires'!G70)</f>
        <v/>
      </c>
      <c r="H70" s="118" t="str">
        <f>IF('Dépenses forfaitaires'!H70="","",'Dépenses forfaitaires'!H70)</f>
        <v/>
      </c>
      <c r="I70" s="118" t="str">
        <f>IF('Dépenses forfaitaires'!I70="","",'Dépenses forfaitaires'!I70)</f>
        <v/>
      </c>
      <c r="J70" s="186" t="str">
        <f>IF('Dépenses forfaitaires'!J70="","",'Dépenses forfaitaires'!J70)</f>
        <v/>
      </c>
      <c r="K70" s="346" t="str">
        <f>IF('Dépenses forfaitaires'!K70="","",'Dépenses forfaitaires'!K70)</f>
        <v/>
      </c>
      <c r="L70" s="346" t="str">
        <f>IF('Dépenses forfaitaires'!L70="","",'Dépenses forfaitaires'!L70)</f>
        <v/>
      </c>
      <c r="M70" s="118" t="str">
        <f>IF($H70="","",IF($C70=Listes!$B$32,IF('DP_Instruction Forfaitaires'!$E70&lt;Listes!$B$53,('DP_Instruction Forfaitaires'!$E70*(VLOOKUP('DP_Instruction Forfaitaires'!$D70,Listes!$A$54:$E$60,2,FALSE))),IF('DP_Instruction Forfaitaires'!$E70&gt;Listes!$E$53,('DP_Instruction Forfaitaires'!$E70*(VLOOKUP('DP_Instruction Forfaitaires'!$D70,Listes!$A$54:$E$60,5,FALSE))),('DP_Instruction Forfaitaires'!$E70*(VLOOKUP('DP_Instruction Forfaitaires'!$D70,Listes!$A$54:$E$60,3,FALSE))+(VLOOKUP('DP_Instruction Forfaitaires'!$D70,Listes!$A$54:$E$60,4,FALSE)))))))</f>
        <v/>
      </c>
      <c r="N70" s="118" t="str">
        <f>IF($H70="","",IF($C70=Listes!$B$31,IF('DP_Instruction Forfaitaires'!$E70&lt;Listes!$B$42,('DP_Instruction Forfaitaires'!$E70*(VLOOKUP('DP_Instruction Forfaitaires'!$D70,Listes!$A$43:$E$49,2,FALSE))),IF('DP_Instruction Forfaitaires'!$E70&gt;Listes!$D$42,('DP_Instruction Forfaitaires'!$E70*(VLOOKUP('DP_Instruction Forfaitaires'!$D70,Listes!$A$43:$E$49,5,FALSE))),('DP_Instruction Forfaitaires'!$E70*(VLOOKUP('DP_Instruction Forfaitaires'!$D70,Listes!$A$43:$E$49,3,FALSE))+(VLOOKUP('DP_Instruction Forfaitaires'!$D70,Listes!$A$43:$E$49,4,FALSE)))))))</f>
        <v/>
      </c>
      <c r="O70" s="175" t="str">
        <f>IF($H70="","",IF($C70=Listes!$B$34,Listes!$I$31,IF($C70=Listes!$B$35,(VLOOKUP('DP_Instruction Forfaitaires'!$F70,Listes!$E$31:$F$36,2,FALSE)),IF($C70=Listes!$B$33,IF('DP_Instruction Forfaitaires'!$E70&lt;Listes!$A$64,'DP_Instruction Forfaitaires'!$E70*Listes!$A$65,IF('DP_Instruction Forfaitaires'!$E70&gt;Listes!$D$64,'DP_Instruction Forfaitaires'!$E70*Listes!$D$65,(('DP_Instruction Forfaitaires'!$E70*Listes!$B$65)+Listes!$C$65)))))))</f>
        <v/>
      </c>
      <c r="P70" s="131" t="str">
        <f>IF('Dépenses forfaitaires'!Q70="","",'Dépenses forfaitaires'!Q70)</f>
        <v/>
      </c>
      <c r="Q70" s="185"/>
      <c r="R70" s="352" t="str">
        <f t="shared" si="0"/>
        <v/>
      </c>
      <c r="S70" s="352" t="str">
        <f t="shared" si="1"/>
        <v/>
      </c>
      <c r="T70" s="185" t="str">
        <f t="shared" si="2"/>
        <v/>
      </c>
      <c r="U70" s="182"/>
      <c r="V70" s="187"/>
      <c r="W70" s="711" t="str">
        <f>IF(AND(OR(Q70="KO",T70&lt;&gt;""),OR(R70="",S70="",T70="")),Listes!$A$68,IF(AND(T70="",R70&lt;&gt;""),Listes!$A$69,IF(AND(P70&lt;T70,V70=""),Listes!$A$70,IF(AND(R70&gt;S70),Listes!$A$71,IF(AND(P70&lt;&gt;"",P70&gt;T70,U70=""),Listes!$A$72,IF(AND(X70="",OR(Q70&lt;&gt;"",R70&lt;&gt;"",S70&lt;&gt;"")),Listes!$A$73,""))))))</f>
        <v/>
      </c>
      <c r="X70" s="188"/>
      <c r="Y70" s="317">
        <f t="shared" si="3"/>
        <v>0</v>
      </c>
    </row>
    <row r="71" spans="1:25" ht="20.100000000000001" customHeight="1" x14ac:dyDescent="0.25">
      <c r="A71" s="121">
        <v>65</v>
      </c>
      <c r="B71" s="118" t="str">
        <f>IF('Dépenses forfaitaires'!B71="","",'Dépenses forfaitaires'!B71)</f>
        <v/>
      </c>
      <c r="C71" s="118" t="str">
        <f>IF('Dépenses forfaitaires'!C71="","",'Dépenses forfaitaires'!C71)</f>
        <v/>
      </c>
      <c r="D71" s="118" t="str">
        <f>IF('Dépenses forfaitaires'!D71="","",'Dépenses forfaitaires'!D71)</f>
        <v/>
      </c>
      <c r="E71" s="118" t="str">
        <f>IF('Dépenses forfaitaires'!E71="","",'Dépenses forfaitaires'!E71)</f>
        <v/>
      </c>
      <c r="F71" s="118" t="str">
        <f>IF('Dépenses forfaitaires'!F71="","",'Dépenses forfaitaires'!F71)</f>
        <v/>
      </c>
      <c r="G71" s="186" t="str">
        <f>IF('Dépenses forfaitaires'!G71="","",'Dépenses forfaitaires'!G71)</f>
        <v/>
      </c>
      <c r="H71" s="118" t="str">
        <f>IF('Dépenses forfaitaires'!H71="","",'Dépenses forfaitaires'!H71)</f>
        <v/>
      </c>
      <c r="I71" s="118" t="str">
        <f>IF('Dépenses forfaitaires'!I71="","",'Dépenses forfaitaires'!I71)</f>
        <v/>
      </c>
      <c r="J71" s="186" t="str">
        <f>IF('Dépenses forfaitaires'!J71="","",'Dépenses forfaitaires'!J71)</f>
        <v/>
      </c>
      <c r="K71" s="346" t="str">
        <f>IF('Dépenses forfaitaires'!K71="","",'Dépenses forfaitaires'!K71)</f>
        <v/>
      </c>
      <c r="L71" s="346" t="str">
        <f>IF('Dépenses forfaitaires'!L71="","",'Dépenses forfaitaires'!L71)</f>
        <v/>
      </c>
      <c r="M71" s="118" t="str">
        <f>IF($H71="","",IF($C71=Listes!$B$32,IF('DP_Instruction Forfaitaires'!$E71&lt;Listes!$B$53,('DP_Instruction Forfaitaires'!$E71*(VLOOKUP('DP_Instruction Forfaitaires'!$D71,Listes!$A$54:$E$60,2,FALSE))),IF('DP_Instruction Forfaitaires'!$E71&gt;Listes!$E$53,('DP_Instruction Forfaitaires'!$E71*(VLOOKUP('DP_Instruction Forfaitaires'!$D71,Listes!$A$54:$E$60,5,FALSE))),('DP_Instruction Forfaitaires'!$E71*(VLOOKUP('DP_Instruction Forfaitaires'!$D71,Listes!$A$54:$E$60,3,FALSE))+(VLOOKUP('DP_Instruction Forfaitaires'!$D71,Listes!$A$54:$E$60,4,FALSE)))))))</f>
        <v/>
      </c>
      <c r="N71" s="118" t="str">
        <f>IF($H71="","",IF($C71=Listes!$B$31,IF('DP_Instruction Forfaitaires'!$E71&lt;Listes!$B$42,('DP_Instruction Forfaitaires'!$E71*(VLOOKUP('DP_Instruction Forfaitaires'!$D71,Listes!$A$43:$E$49,2,FALSE))),IF('DP_Instruction Forfaitaires'!$E71&gt;Listes!$D$42,('DP_Instruction Forfaitaires'!$E71*(VLOOKUP('DP_Instruction Forfaitaires'!$D71,Listes!$A$43:$E$49,5,FALSE))),('DP_Instruction Forfaitaires'!$E71*(VLOOKUP('DP_Instruction Forfaitaires'!$D71,Listes!$A$43:$E$49,3,FALSE))+(VLOOKUP('DP_Instruction Forfaitaires'!$D71,Listes!$A$43:$E$49,4,FALSE)))))))</f>
        <v/>
      </c>
      <c r="O71" s="175" t="str">
        <f>IF($H71="","",IF($C71=Listes!$B$34,Listes!$I$31,IF($C71=Listes!$B$35,(VLOOKUP('DP_Instruction Forfaitaires'!$F71,Listes!$E$31:$F$36,2,FALSE)),IF($C71=Listes!$B$33,IF('DP_Instruction Forfaitaires'!$E71&lt;Listes!$A$64,'DP_Instruction Forfaitaires'!$E71*Listes!$A$65,IF('DP_Instruction Forfaitaires'!$E71&gt;Listes!$D$64,'DP_Instruction Forfaitaires'!$E71*Listes!$D$65,(('DP_Instruction Forfaitaires'!$E71*Listes!$B$65)+Listes!$C$65)))))))</f>
        <v/>
      </c>
      <c r="P71" s="131" t="str">
        <f>IF('Dépenses forfaitaires'!Q71="","",'Dépenses forfaitaires'!Q71)</f>
        <v/>
      </c>
      <c r="Q71" s="185"/>
      <c r="R71" s="352" t="str">
        <f t="shared" si="0"/>
        <v/>
      </c>
      <c r="S71" s="352" t="str">
        <f t="shared" si="1"/>
        <v/>
      </c>
      <c r="T71" s="185" t="str">
        <f t="shared" si="2"/>
        <v/>
      </c>
      <c r="U71" s="182"/>
      <c r="V71" s="187"/>
      <c r="W71" s="711" t="str">
        <f>IF(AND(OR(Q71="KO",T71&lt;&gt;""),OR(R71="",S71="",T71="")),Listes!$A$68,IF(AND(T71="",R71&lt;&gt;""),Listes!$A$69,IF(AND(P71&lt;T71,V71=""),Listes!$A$70,IF(AND(R71&gt;S71),Listes!$A$71,IF(AND(P71&lt;&gt;"",P71&gt;T71,U71=""),Listes!$A$72,IF(AND(X71="",OR(Q71&lt;&gt;"",R71&lt;&gt;"",S71&lt;&gt;"")),Listes!$A$73,""))))))</f>
        <v/>
      </c>
      <c r="X71" s="188"/>
      <c r="Y71" s="317">
        <f t="shared" si="3"/>
        <v>0</v>
      </c>
    </row>
    <row r="72" spans="1:25" ht="20.100000000000001" customHeight="1" x14ac:dyDescent="0.25">
      <c r="A72" s="121">
        <v>66</v>
      </c>
      <c r="B72" s="118" t="str">
        <f>IF('Dépenses forfaitaires'!B72="","",'Dépenses forfaitaires'!B72)</f>
        <v/>
      </c>
      <c r="C72" s="118" t="str">
        <f>IF('Dépenses forfaitaires'!C72="","",'Dépenses forfaitaires'!C72)</f>
        <v/>
      </c>
      <c r="D72" s="118" t="str">
        <f>IF('Dépenses forfaitaires'!D72="","",'Dépenses forfaitaires'!D72)</f>
        <v/>
      </c>
      <c r="E72" s="118" t="str">
        <f>IF('Dépenses forfaitaires'!E72="","",'Dépenses forfaitaires'!E72)</f>
        <v/>
      </c>
      <c r="F72" s="118" t="str">
        <f>IF('Dépenses forfaitaires'!F72="","",'Dépenses forfaitaires'!F72)</f>
        <v/>
      </c>
      <c r="G72" s="186" t="str">
        <f>IF('Dépenses forfaitaires'!G72="","",'Dépenses forfaitaires'!G72)</f>
        <v/>
      </c>
      <c r="H72" s="118" t="str">
        <f>IF('Dépenses forfaitaires'!H72="","",'Dépenses forfaitaires'!H72)</f>
        <v/>
      </c>
      <c r="I72" s="118" t="str">
        <f>IF('Dépenses forfaitaires'!I72="","",'Dépenses forfaitaires'!I72)</f>
        <v/>
      </c>
      <c r="J72" s="186" t="str">
        <f>IF('Dépenses forfaitaires'!J72="","",'Dépenses forfaitaires'!J72)</f>
        <v/>
      </c>
      <c r="K72" s="346" t="str">
        <f>IF('Dépenses forfaitaires'!K72="","",'Dépenses forfaitaires'!K72)</f>
        <v/>
      </c>
      <c r="L72" s="346" t="str">
        <f>IF('Dépenses forfaitaires'!L72="","",'Dépenses forfaitaires'!L72)</f>
        <v/>
      </c>
      <c r="M72" s="118" t="str">
        <f>IF($H72="","",IF($C72=Listes!$B$32,IF('DP_Instruction Forfaitaires'!$E72&lt;Listes!$B$53,('DP_Instruction Forfaitaires'!$E72*(VLOOKUP('DP_Instruction Forfaitaires'!$D72,Listes!$A$54:$E$60,2,FALSE))),IF('DP_Instruction Forfaitaires'!$E72&gt;Listes!$E$53,('DP_Instruction Forfaitaires'!$E72*(VLOOKUP('DP_Instruction Forfaitaires'!$D72,Listes!$A$54:$E$60,5,FALSE))),('DP_Instruction Forfaitaires'!$E72*(VLOOKUP('DP_Instruction Forfaitaires'!$D72,Listes!$A$54:$E$60,3,FALSE))+(VLOOKUP('DP_Instruction Forfaitaires'!$D72,Listes!$A$54:$E$60,4,FALSE)))))))</f>
        <v/>
      </c>
      <c r="N72" s="118" t="str">
        <f>IF($H72="","",IF($C72=Listes!$B$31,IF('DP_Instruction Forfaitaires'!$E72&lt;Listes!$B$42,('DP_Instruction Forfaitaires'!$E72*(VLOOKUP('DP_Instruction Forfaitaires'!$D72,Listes!$A$43:$E$49,2,FALSE))),IF('DP_Instruction Forfaitaires'!$E72&gt;Listes!$D$42,('DP_Instruction Forfaitaires'!$E72*(VLOOKUP('DP_Instruction Forfaitaires'!$D72,Listes!$A$43:$E$49,5,FALSE))),('DP_Instruction Forfaitaires'!$E72*(VLOOKUP('DP_Instruction Forfaitaires'!$D72,Listes!$A$43:$E$49,3,FALSE))+(VLOOKUP('DP_Instruction Forfaitaires'!$D72,Listes!$A$43:$E$49,4,FALSE)))))))</f>
        <v/>
      </c>
      <c r="O72" s="175" t="str">
        <f>IF($H72="","",IF($C72=Listes!$B$34,Listes!$I$31,IF($C72=Listes!$B$35,(VLOOKUP('DP_Instruction Forfaitaires'!$F72,Listes!$E$31:$F$36,2,FALSE)),IF($C72=Listes!$B$33,IF('DP_Instruction Forfaitaires'!$E72&lt;Listes!$A$64,'DP_Instruction Forfaitaires'!$E72*Listes!$A$65,IF('DP_Instruction Forfaitaires'!$E72&gt;Listes!$D$64,'DP_Instruction Forfaitaires'!$E72*Listes!$D$65,(('DP_Instruction Forfaitaires'!$E72*Listes!$B$65)+Listes!$C$65)))))))</f>
        <v/>
      </c>
      <c r="P72" s="131" t="str">
        <f>IF('Dépenses forfaitaires'!Q72="","",'Dépenses forfaitaires'!Q72)</f>
        <v/>
      </c>
      <c r="Q72" s="185"/>
      <c r="R72" s="352" t="str">
        <f t="shared" ref="R72:R135" si="4">IF(Q72="","",IF(Q72="KO","",K72))</f>
        <v/>
      </c>
      <c r="S72" s="352" t="str">
        <f t="shared" ref="S72:S135" si="5">IF(Q72="","",IF(Q72="KO","",L72))</f>
        <v/>
      </c>
      <c r="T72" s="185" t="str">
        <f t="shared" ref="T72:T135" si="6">IF($I72="","",($O72+$N72+$M72)*$I72)</f>
        <v/>
      </c>
      <c r="U72" s="182"/>
      <c r="V72" s="187"/>
      <c r="W72" s="711" t="str">
        <f>IF(AND(OR(Q72="KO",T72&lt;&gt;""),OR(R72="",S72="",T72="")),Listes!$A$68,IF(AND(T72="",R72&lt;&gt;""),Listes!$A$69,IF(AND(P72&lt;T72,V72=""),Listes!$A$70,IF(AND(R72&gt;S72),Listes!$A$71,IF(AND(P72&lt;&gt;"",P72&gt;T72,U72=""),Listes!$A$72,IF(AND(X72="",OR(Q72&lt;&gt;"",R72&lt;&gt;"",S72&lt;&gt;"")),Listes!$A$73,""))))))</f>
        <v/>
      </c>
      <c r="X72" s="188"/>
      <c r="Y72" s="317">
        <f t="shared" ref="Y72:Y135" si="7">IF(AND(B72&lt;&gt;"",X72&lt;&gt;"Oui"),1,0)</f>
        <v>0</v>
      </c>
    </row>
    <row r="73" spans="1:25" ht="20.100000000000001" customHeight="1" x14ac:dyDescent="0.25">
      <c r="A73" s="121">
        <v>67</v>
      </c>
      <c r="B73" s="118" t="str">
        <f>IF('Dépenses forfaitaires'!B73="","",'Dépenses forfaitaires'!B73)</f>
        <v/>
      </c>
      <c r="C73" s="118" t="str">
        <f>IF('Dépenses forfaitaires'!C73="","",'Dépenses forfaitaires'!C73)</f>
        <v/>
      </c>
      <c r="D73" s="118" t="str">
        <f>IF('Dépenses forfaitaires'!D73="","",'Dépenses forfaitaires'!D73)</f>
        <v/>
      </c>
      <c r="E73" s="118" t="str">
        <f>IF('Dépenses forfaitaires'!E73="","",'Dépenses forfaitaires'!E73)</f>
        <v/>
      </c>
      <c r="F73" s="118" t="str">
        <f>IF('Dépenses forfaitaires'!F73="","",'Dépenses forfaitaires'!F73)</f>
        <v/>
      </c>
      <c r="G73" s="186" t="str">
        <f>IF('Dépenses forfaitaires'!G73="","",'Dépenses forfaitaires'!G73)</f>
        <v/>
      </c>
      <c r="H73" s="118" t="str">
        <f>IF('Dépenses forfaitaires'!H73="","",'Dépenses forfaitaires'!H73)</f>
        <v/>
      </c>
      <c r="I73" s="118" t="str">
        <f>IF('Dépenses forfaitaires'!I73="","",'Dépenses forfaitaires'!I73)</f>
        <v/>
      </c>
      <c r="J73" s="186" t="str">
        <f>IF('Dépenses forfaitaires'!J73="","",'Dépenses forfaitaires'!J73)</f>
        <v/>
      </c>
      <c r="K73" s="346" t="str">
        <f>IF('Dépenses forfaitaires'!K73="","",'Dépenses forfaitaires'!K73)</f>
        <v/>
      </c>
      <c r="L73" s="346" t="str">
        <f>IF('Dépenses forfaitaires'!L73="","",'Dépenses forfaitaires'!L73)</f>
        <v/>
      </c>
      <c r="M73" s="118" t="str">
        <f>IF($H73="","",IF($C73=Listes!$B$32,IF('DP_Instruction Forfaitaires'!$E73&lt;Listes!$B$53,('DP_Instruction Forfaitaires'!$E73*(VLOOKUP('DP_Instruction Forfaitaires'!$D73,Listes!$A$54:$E$60,2,FALSE))),IF('DP_Instruction Forfaitaires'!$E73&gt;Listes!$E$53,('DP_Instruction Forfaitaires'!$E73*(VLOOKUP('DP_Instruction Forfaitaires'!$D73,Listes!$A$54:$E$60,5,FALSE))),('DP_Instruction Forfaitaires'!$E73*(VLOOKUP('DP_Instruction Forfaitaires'!$D73,Listes!$A$54:$E$60,3,FALSE))+(VLOOKUP('DP_Instruction Forfaitaires'!$D73,Listes!$A$54:$E$60,4,FALSE)))))))</f>
        <v/>
      </c>
      <c r="N73" s="118" t="str">
        <f>IF($H73="","",IF($C73=Listes!$B$31,IF('DP_Instruction Forfaitaires'!$E73&lt;Listes!$B$42,('DP_Instruction Forfaitaires'!$E73*(VLOOKUP('DP_Instruction Forfaitaires'!$D73,Listes!$A$43:$E$49,2,FALSE))),IF('DP_Instruction Forfaitaires'!$E73&gt;Listes!$D$42,('DP_Instruction Forfaitaires'!$E73*(VLOOKUP('DP_Instruction Forfaitaires'!$D73,Listes!$A$43:$E$49,5,FALSE))),('DP_Instruction Forfaitaires'!$E73*(VLOOKUP('DP_Instruction Forfaitaires'!$D73,Listes!$A$43:$E$49,3,FALSE))+(VLOOKUP('DP_Instruction Forfaitaires'!$D73,Listes!$A$43:$E$49,4,FALSE)))))))</f>
        <v/>
      </c>
      <c r="O73" s="175" t="str">
        <f>IF($H73="","",IF($C73=Listes!$B$34,Listes!$I$31,IF($C73=Listes!$B$35,(VLOOKUP('DP_Instruction Forfaitaires'!$F73,Listes!$E$31:$F$36,2,FALSE)),IF($C73=Listes!$B$33,IF('DP_Instruction Forfaitaires'!$E73&lt;Listes!$A$64,'DP_Instruction Forfaitaires'!$E73*Listes!$A$65,IF('DP_Instruction Forfaitaires'!$E73&gt;Listes!$D$64,'DP_Instruction Forfaitaires'!$E73*Listes!$D$65,(('DP_Instruction Forfaitaires'!$E73*Listes!$B$65)+Listes!$C$65)))))))</f>
        <v/>
      </c>
      <c r="P73" s="131" t="str">
        <f>IF('Dépenses forfaitaires'!Q73="","",'Dépenses forfaitaires'!Q73)</f>
        <v/>
      </c>
      <c r="Q73" s="185"/>
      <c r="R73" s="352" t="str">
        <f t="shared" si="4"/>
        <v/>
      </c>
      <c r="S73" s="352" t="str">
        <f t="shared" si="5"/>
        <v/>
      </c>
      <c r="T73" s="185" t="str">
        <f t="shared" si="6"/>
        <v/>
      </c>
      <c r="U73" s="182"/>
      <c r="V73" s="187"/>
      <c r="W73" s="711" t="str">
        <f>IF(AND(OR(Q73="KO",T73&lt;&gt;""),OR(R73="",S73="",T73="")),Listes!$A$68,IF(AND(T73="",R73&lt;&gt;""),Listes!$A$69,IF(AND(P73&lt;T73,V73=""),Listes!$A$70,IF(AND(R73&gt;S73),Listes!$A$71,IF(AND(P73&lt;&gt;"",P73&gt;T73,U73=""),Listes!$A$72,IF(AND(X73="",OR(Q73&lt;&gt;"",R73&lt;&gt;"",S73&lt;&gt;"")),Listes!$A$73,""))))))</f>
        <v/>
      </c>
      <c r="X73" s="188"/>
      <c r="Y73" s="317">
        <f t="shared" si="7"/>
        <v>0</v>
      </c>
    </row>
    <row r="74" spans="1:25" ht="20.100000000000001" customHeight="1" x14ac:dyDescent="0.25">
      <c r="A74" s="121">
        <v>68</v>
      </c>
      <c r="B74" s="118" t="str">
        <f>IF('Dépenses forfaitaires'!B74="","",'Dépenses forfaitaires'!B74)</f>
        <v/>
      </c>
      <c r="C74" s="118" t="str">
        <f>IF('Dépenses forfaitaires'!C74="","",'Dépenses forfaitaires'!C74)</f>
        <v/>
      </c>
      <c r="D74" s="118" t="str">
        <f>IF('Dépenses forfaitaires'!D74="","",'Dépenses forfaitaires'!D74)</f>
        <v/>
      </c>
      <c r="E74" s="118" t="str">
        <f>IF('Dépenses forfaitaires'!E74="","",'Dépenses forfaitaires'!E74)</f>
        <v/>
      </c>
      <c r="F74" s="118" t="str">
        <f>IF('Dépenses forfaitaires'!F74="","",'Dépenses forfaitaires'!F74)</f>
        <v/>
      </c>
      <c r="G74" s="186" t="str">
        <f>IF('Dépenses forfaitaires'!G74="","",'Dépenses forfaitaires'!G74)</f>
        <v/>
      </c>
      <c r="H74" s="118" t="str">
        <f>IF('Dépenses forfaitaires'!H74="","",'Dépenses forfaitaires'!H74)</f>
        <v/>
      </c>
      <c r="I74" s="118" t="str">
        <f>IF('Dépenses forfaitaires'!I74="","",'Dépenses forfaitaires'!I74)</f>
        <v/>
      </c>
      <c r="J74" s="186" t="str">
        <f>IF('Dépenses forfaitaires'!J74="","",'Dépenses forfaitaires'!J74)</f>
        <v/>
      </c>
      <c r="K74" s="346" t="str">
        <f>IF('Dépenses forfaitaires'!K74="","",'Dépenses forfaitaires'!K74)</f>
        <v/>
      </c>
      <c r="L74" s="346" t="str">
        <f>IF('Dépenses forfaitaires'!L74="","",'Dépenses forfaitaires'!L74)</f>
        <v/>
      </c>
      <c r="M74" s="118" t="str">
        <f>IF($H74="","",IF($C74=Listes!$B$32,IF('DP_Instruction Forfaitaires'!$E74&lt;Listes!$B$53,('DP_Instruction Forfaitaires'!$E74*(VLOOKUP('DP_Instruction Forfaitaires'!$D74,Listes!$A$54:$E$60,2,FALSE))),IF('DP_Instruction Forfaitaires'!$E74&gt;Listes!$E$53,('DP_Instruction Forfaitaires'!$E74*(VLOOKUP('DP_Instruction Forfaitaires'!$D74,Listes!$A$54:$E$60,5,FALSE))),('DP_Instruction Forfaitaires'!$E74*(VLOOKUP('DP_Instruction Forfaitaires'!$D74,Listes!$A$54:$E$60,3,FALSE))+(VLOOKUP('DP_Instruction Forfaitaires'!$D74,Listes!$A$54:$E$60,4,FALSE)))))))</f>
        <v/>
      </c>
      <c r="N74" s="118" t="str">
        <f>IF($H74="","",IF($C74=Listes!$B$31,IF('DP_Instruction Forfaitaires'!$E74&lt;Listes!$B$42,('DP_Instruction Forfaitaires'!$E74*(VLOOKUP('DP_Instruction Forfaitaires'!$D74,Listes!$A$43:$E$49,2,FALSE))),IF('DP_Instruction Forfaitaires'!$E74&gt;Listes!$D$42,('DP_Instruction Forfaitaires'!$E74*(VLOOKUP('DP_Instruction Forfaitaires'!$D74,Listes!$A$43:$E$49,5,FALSE))),('DP_Instruction Forfaitaires'!$E74*(VLOOKUP('DP_Instruction Forfaitaires'!$D74,Listes!$A$43:$E$49,3,FALSE))+(VLOOKUP('DP_Instruction Forfaitaires'!$D74,Listes!$A$43:$E$49,4,FALSE)))))))</f>
        <v/>
      </c>
      <c r="O74" s="175" t="str">
        <f>IF($H74="","",IF($C74=Listes!$B$34,Listes!$I$31,IF($C74=Listes!$B$35,(VLOOKUP('DP_Instruction Forfaitaires'!$F74,Listes!$E$31:$F$36,2,FALSE)),IF($C74=Listes!$B$33,IF('DP_Instruction Forfaitaires'!$E74&lt;Listes!$A$64,'DP_Instruction Forfaitaires'!$E74*Listes!$A$65,IF('DP_Instruction Forfaitaires'!$E74&gt;Listes!$D$64,'DP_Instruction Forfaitaires'!$E74*Listes!$D$65,(('DP_Instruction Forfaitaires'!$E74*Listes!$B$65)+Listes!$C$65)))))))</f>
        <v/>
      </c>
      <c r="P74" s="131" t="str">
        <f>IF('Dépenses forfaitaires'!Q74="","",'Dépenses forfaitaires'!Q74)</f>
        <v/>
      </c>
      <c r="Q74" s="185"/>
      <c r="R74" s="352" t="str">
        <f t="shared" si="4"/>
        <v/>
      </c>
      <c r="S74" s="352" t="str">
        <f t="shared" si="5"/>
        <v/>
      </c>
      <c r="T74" s="185" t="str">
        <f t="shared" si="6"/>
        <v/>
      </c>
      <c r="U74" s="182"/>
      <c r="V74" s="187"/>
      <c r="W74" s="711" t="str">
        <f>IF(AND(OR(Q74="KO",T74&lt;&gt;""),OR(R74="",S74="",T74="")),Listes!$A$68,IF(AND(T74="",R74&lt;&gt;""),Listes!$A$69,IF(AND(P74&lt;T74,V74=""),Listes!$A$70,IF(AND(R74&gt;S74),Listes!$A$71,IF(AND(P74&lt;&gt;"",P74&gt;T74,U74=""),Listes!$A$72,IF(AND(X74="",OR(Q74&lt;&gt;"",R74&lt;&gt;"",S74&lt;&gt;"")),Listes!$A$73,""))))))</f>
        <v/>
      </c>
      <c r="X74" s="188"/>
      <c r="Y74" s="317">
        <f t="shared" si="7"/>
        <v>0</v>
      </c>
    </row>
    <row r="75" spans="1:25" ht="20.100000000000001" customHeight="1" x14ac:dyDescent="0.25">
      <c r="A75" s="121">
        <v>69</v>
      </c>
      <c r="B75" s="118" t="str">
        <f>IF('Dépenses forfaitaires'!B75="","",'Dépenses forfaitaires'!B75)</f>
        <v/>
      </c>
      <c r="C75" s="118" t="str">
        <f>IF('Dépenses forfaitaires'!C75="","",'Dépenses forfaitaires'!C75)</f>
        <v/>
      </c>
      <c r="D75" s="118" t="str">
        <f>IF('Dépenses forfaitaires'!D75="","",'Dépenses forfaitaires'!D75)</f>
        <v/>
      </c>
      <c r="E75" s="118" t="str">
        <f>IF('Dépenses forfaitaires'!E75="","",'Dépenses forfaitaires'!E75)</f>
        <v/>
      </c>
      <c r="F75" s="118" t="str">
        <f>IF('Dépenses forfaitaires'!F75="","",'Dépenses forfaitaires'!F75)</f>
        <v/>
      </c>
      <c r="G75" s="186" t="str">
        <f>IF('Dépenses forfaitaires'!G75="","",'Dépenses forfaitaires'!G75)</f>
        <v/>
      </c>
      <c r="H75" s="118" t="str">
        <f>IF('Dépenses forfaitaires'!H75="","",'Dépenses forfaitaires'!H75)</f>
        <v/>
      </c>
      <c r="I75" s="118" t="str">
        <f>IF('Dépenses forfaitaires'!I75="","",'Dépenses forfaitaires'!I75)</f>
        <v/>
      </c>
      <c r="J75" s="186" t="str">
        <f>IF('Dépenses forfaitaires'!J75="","",'Dépenses forfaitaires'!J75)</f>
        <v/>
      </c>
      <c r="K75" s="346" t="str">
        <f>IF('Dépenses forfaitaires'!K75="","",'Dépenses forfaitaires'!K75)</f>
        <v/>
      </c>
      <c r="L75" s="346" t="str">
        <f>IF('Dépenses forfaitaires'!L75="","",'Dépenses forfaitaires'!L75)</f>
        <v/>
      </c>
      <c r="M75" s="118" t="str">
        <f>IF($H75="","",IF($C75=Listes!$B$32,IF('DP_Instruction Forfaitaires'!$E75&lt;Listes!$B$53,('DP_Instruction Forfaitaires'!$E75*(VLOOKUP('DP_Instruction Forfaitaires'!$D75,Listes!$A$54:$E$60,2,FALSE))),IF('DP_Instruction Forfaitaires'!$E75&gt;Listes!$E$53,('DP_Instruction Forfaitaires'!$E75*(VLOOKUP('DP_Instruction Forfaitaires'!$D75,Listes!$A$54:$E$60,5,FALSE))),('DP_Instruction Forfaitaires'!$E75*(VLOOKUP('DP_Instruction Forfaitaires'!$D75,Listes!$A$54:$E$60,3,FALSE))+(VLOOKUP('DP_Instruction Forfaitaires'!$D75,Listes!$A$54:$E$60,4,FALSE)))))))</f>
        <v/>
      </c>
      <c r="N75" s="118" t="str">
        <f>IF($H75="","",IF($C75=Listes!$B$31,IF('DP_Instruction Forfaitaires'!$E75&lt;Listes!$B$42,('DP_Instruction Forfaitaires'!$E75*(VLOOKUP('DP_Instruction Forfaitaires'!$D75,Listes!$A$43:$E$49,2,FALSE))),IF('DP_Instruction Forfaitaires'!$E75&gt;Listes!$D$42,('DP_Instruction Forfaitaires'!$E75*(VLOOKUP('DP_Instruction Forfaitaires'!$D75,Listes!$A$43:$E$49,5,FALSE))),('DP_Instruction Forfaitaires'!$E75*(VLOOKUP('DP_Instruction Forfaitaires'!$D75,Listes!$A$43:$E$49,3,FALSE))+(VLOOKUP('DP_Instruction Forfaitaires'!$D75,Listes!$A$43:$E$49,4,FALSE)))))))</f>
        <v/>
      </c>
      <c r="O75" s="175" t="str">
        <f>IF($H75="","",IF($C75=Listes!$B$34,Listes!$I$31,IF($C75=Listes!$B$35,(VLOOKUP('DP_Instruction Forfaitaires'!$F75,Listes!$E$31:$F$36,2,FALSE)),IF($C75=Listes!$B$33,IF('DP_Instruction Forfaitaires'!$E75&lt;Listes!$A$64,'DP_Instruction Forfaitaires'!$E75*Listes!$A$65,IF('DP_Instruction Forfaitaires'!$E75&gt;Listes!$D$64,'DP_Instruction Forfaitaires'!$E75*Listes!$D$65,(('DP_Instruction Forfaitaires'!$E75*Listes!$B$65)+Listes!$C$65)))))))</f>
        <v/>
      </c>
      <c r="P75" s="131" t="str">
        <f>IF('Dépenses forfaitaires'!Q75="","",'Dépenses forfaitaires'!Q75)</f>
        <v/>
      </c>
      <c r="Q75" s="185"/>
      <c r="R75" s="352" t="str">
        <f t="shared" si="4"/>
        <v/>
      </c>
      <c r="S75" s="352" t="str">
        <f t="shared" si="5"/>
        <v/>
      </c>
      <c r="T75" s="185" t="str">
        <f t="shared" si="6"/>
        <v/>
      </c>
      <c r="U75" s="182"/>
      <c r="V75" s="187"/>
      <c r="W75" s="711" t="str">
        <f>IF(AND(OR(Q75="KO",T75&lt;&gt;""),OR(R75="",S75="",T75="")),Listes!$A$68,IF(AND(T75="",R75&lt;&gt;""),Listes!$A$69,IF(AND(P75&lt;T75,V75=""),Listes!$A$70,IF(AND(R75&gt;S75),Listes!$A$71,IF(AND(P75&lt;&gt;"",P75&gt;T75,U75=""),Listes!$A$72,IF(AND(X75="",OR(Q75&lt;&gt;"",R75&lt;&gt;"",S75&lt;&gt;"")),Listes!$A$73,""))))))</f>
        <v/>
      </c>
      <c r="X75" s="188"/>
      <c r="Y75" s="317">
        <f t="shared" si="7"/>
        <v>0</v>
      </c>
    </row>
    <row r="76" spans="1:25" ht="20.100000000000001" customHeight="1" x14ac:dyDescent="0.25">
      <c r="A76" s="121">
        <v>70</v>
      </c>
      <c r="B76" s="118" t="str">
        <f>IF('Dépenses forfaitaires'!B76="","",'Dépenses forfaitaires'!B76)</f>
        <v/>
      </c>
      <c r="C76" s="118" t="str">
        <f>IF('Dépenses forfaitaires'!C76="","",'Dépenses forfaitaires'!C76)</f>
        <v/>
      </c>
      <c r="D76" s="118" t="str">
        <f>IF('Dépenses forfaitaires'!D76="","",'Dépenses forfaitaires'!D76)</f>
        <v/>
      </c>
      <c r="E76" s="118" t="str">
        <f>IF('Dépenses forfaitaires'!E76="","",'Dépenses forfaitaires'!E76)</f>
        <v/>
      </c>
      <c r="F76" s="118" t="str">
        <f>IF('Dépenses forfaitaires'!F76="","",'Dépenses forfaitaires'!F76)</f>
        <v/>
      </c>
      <c r="G76" s="186" t="str">
        <f>IF('Dépenses forfaitaires'!G76="","",'Dépenses forfaitaires'!G76)</f>
        <v/>
      </c>
      <c r="H76" s="118" t="str">
        <f>IF('Dépenses forfaitaires'!H76="","",'Dépenses forfaitaires'!H76)</f>
        <v/>
      </c>
      <c r="I76" s="118" t="str">
        <f>IF('Dépenses forfaitaires'!I76="","",'Dépenses forfaitaires'!I76)</f>
        <v/>
      </c>
      <c r="J76" s="186" t="str">
        <f>IF('Dépenses forfaitaires'!J76="","",'Dépenses forfaitaires'!J76)</f>
        <v/>
      </c>
      <c r="K76" s="346" t="str">
        <f>IF('Dépenses forfaitaires'!K76="","",'Dépenses forfaitaires'!K76)</f>
        <v/>
      </c>
      <c r="L76" s="346" t="str">
        <f>IF('Dépenses forfaitaires'!L76="","",'Dépenses forfaitaires'!L76)</f>
        <v/>
      </c>
      <c r="M76" s="118" t="str">
        <f>IF($H76="","",IF($C76=Listes!$B$32,IF('DP_Instruction Forfaitaires'!$E76&lt;Listes!$B$53,('DP_Instruction Forfaitaires'!$E76*(VLOOKUP('DP_Instruction Forfaitaires'!$D76,Listes!$A$54:$E$60,2,FALSE))),IF('DP_Instruction Forfaitaires'!$E76&gt;Listes!$E$53,('DP_Instruction Forfaitaires'!$E76*(VLOOKUP('DP_Instruction Forfaitaires'!$D76,Listes!$A$54:$E$60,5,FALSE))),('DP_Instruction Forfaitaires'!$E76*(VLOOKUP('DP_Instruction Forfaitaires'!$D76,Listes!$A$54:$E$60,3,FALSE))+(VLOOKUP('DP_Instruction Forfaitaires'!$D76,Listes!$A$54:$E$60,4,FALSE)))))))</f>
        <v/>
      </c>
      <c r="N76" s="118" t="str">
        <f>IF($H76="","",IF($C76=Listes!$B$31,IF('DP_Instruction Forfaitaires'!$E76&lt;Listes!$B$42,('DP_Instruction Forfaitaires'!$E76*(VLOOKUP('DP_Instruction Forfaitaires'!$D76,Listes!$A$43:$E$49,2,FALSE))),IF('DP_Instruction Forfaitaires'!$E76&gt;Listes!$D$42,('DP_Instruction Forfaitaires'!$E76*(VLOOKUP('DP_Instruction Forfaitaires'!$D76,Listes!$A$43:$E$49,5,FALSE))),('DP_Instruction Forfaitaires'!$E76*(VLOOKUP('DP_Instruction Forfaitaires'!$D76,Listes!$A$43:$E$49,3,FALSE))+(VLOOKUP('DP_Instruction Forfaitaires'!$D76,Listes!$A$43:$E$49,4,FALSE)))))))</f>
        <v/>
      </c>
      <c r="O76" s="175" t="str">
        <f>IF($H76="","",IF($C76=Listes!$B$34,Listes!$I$31,IF($C76=Listes!$B$35,(VLOOKUP('DP_Instruction Forfaitaires'!$F76,Listes!$E$31:$F$36,2,FALSE)),IF($C76=Listes!$B$33,IF('DP_Instruction Forfaitaires'!$E76&lt;Listes!$A$64,'DP_Instruction Forfaitaires'!$E76*Listes!$A$65,IF('DP_Instruction Forfaitaires'!$E76&gt;Listes!$D$64,'DP_Instruction Forfaitaires'!$E76*Listes!$D$65,(('DP_Instruction Forfaitaires'!$E76*Listes!$B$65)+Listes!$C$65)))))))</f>
        <v/>
      </c>
      <c r="P76" s="131" t="str">
        <f>IF('Dépenses forfaitaires'!Q76="","",'Dépenses forfaitaires'!Q76)</f>
        <v/>
      </c>
      <c r="Q76" s="185"/>
      <c r="R76" s="352" t="str">
        <f t="shared" si="4"/>
        <v/>
      </c>
      <c r="S76" s="352" t="str">
        <f t="shared" si="5"/>
        <v/>
      </c>
      <c r="T76" s="185" t="str">
        <f t="shared" si="6"/>
        <v/>
      </c>
      <c r="U76" s="182"/>
      <c r="V76" s="187"/>
      <c r="W76" s="711" t="str">
        <f>IF(AND(OR(Q76="KO",T76&lt;&gt;""),OR(R76="",S76="",T76="")),Listes!$A$68,IF(AND(T76="",R76&lt;&gt;""),Listes!$A$69,IF(AND(P76&lt;T76,V76=""),Listes!$A$70,IF(AND(R76&gt;S76),Listes!$A$71,IF(AND(P76&lt;&gt;"",P76&gt;T76,U76=""),Listes!$A$72,IF(AND(X76="",OR(Q76&lt;&gt;"",R76&lt;&gt;"",S76&lt;&gt;"")),Listes!$A$73,""))))))</f>
        <v/>
      </c>
      <c r="X76" s="188"/>
      <c r="Y76" s="317">
        <f t="shared" si="7"/>
        <v>0</v>
      </c>
    </row>
    <row r="77" spans="1:25" ht="20.100000000000001" customHeight="1" x14ac:dyDescent="0.25">
      <c r="A77" s="121">
        <v>71</v>
      </c>
      <c r="B77" s="118" t="str">
        <f>IF('Dépenses forfaitaires'!B77="","",'Dépenses forfaitaires'!B77)</f>
        <v/>
      </c>
      <c r="C77" s="118" t="str">
        <f>IF('Dépenses forfaitaires'!C77="","",'Dépenses forfaitaires'!C77)</f>
        <v/>
      </c>
      <c r="D77" s="118" t="str">
        <f>IF('Dépenses forfaitaires'!D77="","",'Dépenses forfaitaires'!D77)</f>
        <v/>
      </c>
      <c r="E77" s="118" t="str">
        <f>IF('Dépenses forfaitaires'!E77="","",'Dépenses forfaitaires'!E77)</f>
        <v/>
      </c>
      <c r="F77" s="118" t="str">
        <f>IF('Dépenses forfaitaires'!F77="","",'Dépenses forfaitaires'!F77)</f>
        <v/>
      </c>
      <c r="G77" s="186" t="str">
        <f>IF('Dépenses forfaitaires'!G77="","",'Dépenses forfaitaires'!G77)</f>
        <v/>
      </c>
      <c r="H77" s="118" t="str">
        <f>IF('Dépenses forfaitaires'!H77="","",'Dépenses forfaitaires'!H77)</f>
        <v/>
      </c>
      <c r="I77" s="118" t="str">
        <f>IF('Dépenses forfaitaires'!I77="","",'Dépenses forfaitaires'!I77)</f>
        <v/>
      </c>
      <c r="J77" s="186" t="str">
        <f>IF('Dépenses forfaitaires'!J77="","",'Dépenses forfaitaires'!J77)</f>
        <v/>
      </c>
      <c r="K77" s="346" t="str">
        <f>IF('Dépenses forfaitaires'!K77="","",'Dépenses forfaitaires'!K77)</f>
        <v/>
      </c>
      <c r="L77" s="346" t="str">
        <f>IF('Dépenses forfaitaires'!L77="","",'Dépenses forfaitaires'!L77)</f>
        <v/>
      </c>
      <c r="M77" s="118" t="str">
        <f>IF($H77="","",IF($C77=Listes!$B$32,IF('DP_Instruction Forfaitaires'!$E77&lt;Listes!$B$53,('DP_Instruction Forfaitaires'!$E77*(VLOOKUP('DP_Instruction Forfaitaires'!$D77,Listes!$A$54:$E$60,2,FALSE))),IF('DP_Instruction Forfaitaires'!$E77&gt;Listes!$E$53,('DP_Instruction Forfaitaires'!$E77*(VLOOKUP('DP_Instruction Forfaitaires'!$D77,Listes!$A$54:$E$60,5,FALSE))),('DP_Instruction Forfaitaires'!$E77*(VLOOKUP('DP_Instruction Forfaitaires'!$D77,Listes!$A$54:$E$60,3,FALSE))+(VLOOKUP('DP_Instruction Forfaitaires'!$D77,Listes!$A$54:$E$60,4,FALSE)))))))</f>
        <v/>
      </c>
      <c r="N77" s="118" t="str">
        <f>IF($H77="","",IF($C77=Listes!$B$31,IF('DP_Instruction Forfaitaires'!$E77&lt;Listes!$B$42,('DP_Instruction Forfaitaires'!$E77*(VLOOKUP('DP_Instruction Forfaitaires'!$D77,Listes!$A$43:$E$49,2,FALSE))),IF('DP_Instruction Forfaitaires'!$E77&gt;Listes!$D$42,('DP_Instruction Forfaitaires'!$E77*(VLOOKUP('DP_Instruction Forfaitaires'!$D77,Listes!$A$43:$E$49,5,FALSE))),('DP_Instruction Forfaitaires'!$E77*(VLOOKUP('DP_Instruction Forfaitaires'!$D77,Listes!$A$43:$E$49,3,FALSE))+(VLOOKUP('DP_Instruction Forfaitaires'!$D77,Listes!$A$43:$E$49,4,FALSE)))))))</f>
        <v/>
      </c>
      <c r="O77" s="175" t="str">
        <f>IF($H77="","",IF($C77=Listes!$B$34,Listes!$I$31,IF($C77=Listes!$B$35,(VLOOKUP('DP_Instruction Forfaitaires'!$F77,Listes!$E$31:$F$36,2,FALSE)),IF($C77=Listes!$B$33,IF('DP_Instruction Forfaitaires'!$E77&lt;Listes!$A$64,'DP_Instruction Forfaitaires'!$E77*Listes!$A$65,IF('DP_Instruction Forfaitaires'!$E77&gt;Listes!$D$64,'DP_Instruction Forfaitaires'!$E77*Listes!$D$65,(('DP_Instruction Forfaitaires'!$E77*Listes!$B$65)+Listes!$C$65)))))))</f>
        <v/>
      </c>
      <c r="P77" s="131" t="str">
        <f>IF('Dépenses forfaitaires'!Q77="","",'Dépenses forfaitaires'!Q77)</f>
        <v/>
      </c>
      <c r="Q77" s="185"/>
      <c r="R77" s="352" t="str">
        <f t="shared" si="4"/>
        <v/>
      </c>
      <c r="S77" s="352" t="str">
        <f t="shared" si="5"/>
        <v/>
      </c>
      <c r="T77" s="185" t="str">
        <f t="shared" si="6"/>
        <v/>
      </c>
      <c r="U77" s="182"/>
      <c r="V77" s="187"/>
      <c r="W77" s="711" t="str">
        <f>IF(AND(OR(Q77="KO",T77&lt;&gt;""),OR(R77="",S77="",T77="")),Listes!$A$68,IF(AND(T77="",R77&lt;&gt;""),Listes!$A$69,IF(AND(P77&lt;T77,V77=""),Listes!$A$70,IF(AND(R77&gt;S77),Listes!$A$71,IF(AND(P77&lt;&gt;"",P77&gt;T77,U77=""),Listes!$A$72,IF(AND(X77="",OR(Q77&lt;&gt;"",R77&lt;&gt;"",S77&lt;&gt;"")),Listes!$A$73,""))))))</f>
        <v/>
      </c>
      <c r="X77" s="188"/>
      <c r="Y77" s="317">
        <f t="shared" si="7"/>
        <v>0</v>
      </c>
    </row>
    <row r="78" spans="1:25" ht="20.100000000000001" customHeight="1" x14ac:dyDescent="0.25">
      <c r="A78" s="121">
        <v>72</v>
      </c>
      <c r="B78" s="118" t="str">
        <f>IF('Dépenses forfaitaires'!B78="","",'Dépenses forfaitaires'!B78)</f>
        <v/>
      </c>
      <c r="C78" s="118" t="str">
        <f>IF('Dépenses forfaitaires'!C78="","",'Dépenses forfaitaires'!C78)</f>
        <v/>
      </c>
      <c r="D78" s="118" t="str">
        <f>IF('Dépenses forfaitaires'!D78="","",'Dépenses forfaitaires'!D78)</f>
        <v/>
      </c>
      <c r="E78" s="118" t="str">
        <f>IF('Dépenses forfaitaires'!E78="","",'Dépenses forfaitaires'!E78)</f>
        <v/>
      </c>
      <c r="F78" s="118" t="str">
        <f>IF('Dépenses forfaitaires'!F78="","",'Dépenses forfaitaires'!F78)</f>
        <v/>
      </c>
      <c r="G78" s="186" t="str">
        <f>IF('Dépenses forfaitaires'!G78="","",'Dépenses forfaitaires'!G78)</f>
        <v/>
      </c>
      <c r="H78" s="118" t="str">
        <f>IF('Dépenses forfaitaires'!H78="","",'Dépenses forfaitaires'!H78)</f>
        <v/>
      </c>
      <c r="I78" s="118" t="str">
        <f>IF('Dépenses forfaitaires'!I78="","",'Dépenses forfaitaires'!I78)</f>
        <v/>
      </c>
      <c r="J78" s="186" t="str">
        <f>IF('Dépenses forfaitaires'!J78="","",'Dépenses forfaitaires'!J78)</f>
        <v/>
      </c>
      <c r="K78" s="346" t="str">
        <f>IF('Dépenses forfaitaires'!K78="","",'Dépenses forfaitaires'!K78)</f>
        <v/>
      </c>
      <c r="L78" s="346" t="str">
        <f>IF('Dépenses forfaitaires'!L78="","",'Dépenses forfaitaires'!L78)</f>
        <v/>
      </c>
      <c r="M78" s="118" t="str">
        <f>IF($H78="","",IF($C78=Listes!$B$32,IF('DP_Instruction Forfaitaires'!$E78&lt;Listes!$B$53,('DP_Instruction Forfaitaires'!$E78*(VLOOKUP('DP_Instruction Forfaitaires'!$D78,Listes!$A$54:$E$60,2,FALSE))),IF('DP_Instruction Forfaitaires'!$E78&gt;Listes!$E$53,('DP_Instruction Forfaitaires'!$E78*(VLOOKUP('DP_Instruction Forfaitaires'!$D78,Listes!$A$54:$E$60,5,FALSE))),('DP_Instruction Forfaitaires'!$E78*(VLOOKUP('DP_Instruction Forfaitaires'!$D78,Listes!$A$54:$E$60,3,FALSE))+(VLOOKUP('DP_Instruction Forfaitaires'!$D78,Listes!$A$54:$E$60,4,FALSE)))))))</f>
        <v/>
      </c>
      <c r="N78" s="118" t="str">
        <f>IF($H78="","",IF($C78=Listes!$B$31,IF('DP_Instruction Forfaitaires'!$E78&lt;Listes!$B$42,('DP_Instruction Forfaitaires'!$E78*(VLOOKUP('DP_Instruction Forfaitaires'!$D78,Listes!$A$43:$E$49,2,FALSE))),IF('DP_Instruction Forfaitaires'!$E78&gt;Listes!$D$42,('DP_Instruction Forfaitaires'!$E78*(VLOOKUP('DP_Instruction Forfaitaires'!$D78,Listes!$A$43:$E$49,5,FALSE))),('DP_Instruction Forfaitaires'!$E78*(VLOOKUP('DP_Instruction Forfaitaires'!$D78,Listes!$A$43:$E$49,3,FALSE))+(VLOOKUP('DP_Instruction Forfaitaires'!$D78,Listes!$A$43:$E$49,4,FALSE)))))))</f>
        <v/>
      </c>
      <c r="O78" s="175" t="str">
        <f>IF($H78="","",IF($C78=Listes!$B$34,Listes!$I$31,IF($C78=Listes!$B$35,(VLOOKUP('DP_Instruction Forfaitaires'!$F78,Listes!$E$31:$F$36,2,FALSE)),IF($C78=Listes!$B$33,IF('DP_Instruction Forfaitaires'!$E78&lt;Listes!$A$64,'DP_Instruction Forfaitaires'!$E78*Listes!$A$65,IF('DP_Instruction Forfaitaires'!$E78&gt;Listes!$D$64,'DP_Instruction Forfaitaires'!$E78*Listes!$D$65,(('DP_Instruction Forfaitaires'!$E78*Listes!$B$65)+Listes!$C$65)))))))</f>
        <v/>
      </c>
      <c r="P78" s="131" t="str">
        <f>IF('Dépenses forfaitaires'!Q78="","",'Dépenses forfaitaires'!Q78)</f>
        <v/>
      </c>
      <c r="Q78" s="185"/>
      <c r="R78" s="352" t="str">
        <f t="shared" si="4"/>
        <v/>
      </c>
      <c r="S78" s="352" t="str">
        <f t="shared" si="5"/>
        <v/>
      </c>
      <c r="T78" s="185" t="str">
        <f t="shared" si="6"/>
        <v/>
      </c>
      <c r="U78" s="182"/>
      <c r="V78" s="187"/>
      <c r="W78" s="711" t="str">
        <f>IF(AND(OR(Q78="KO",T78&lt;&gt;""),OR(R78="",S78="",T78="")),Listes!$A$68,IF(AND(T78="",R78&lt;&gt;""),Listes!$A$69,IF(AND(P78&lt;T78,V78=""),Listes!$A$70,IF(AND(R78&gt;S78),Listes!$A$71,IF(AND(P78&lt;&gt;"",P78&gt;T78,U78=""),Listes!$A$72,IF(AND(X78="",OR(Q78&lt;&gt;"",R78&lt;&gt;"",S78&lt;&gt;"")),Listes!$A$73,""))))))</f>
        <v/>
      </c>
      <c r="X78" s="188"/>
      <c r="Y78" s="317">
        <f t="shared" si="7"/>
        <v>0</v>
      </c>
    </row>
    <row r="79" spans="1:25" ht="20.100000000000001" customHeight="1" x14ac:dyDescent="0.25">
      <c r="A79" s="121">
        <v>73</v>
      </c>
      <c r="B79" s="118" t="str">
        <f>IF('Dépenses forfaitaires'!B79="","",'Dépenses forfaitaires'!B79)</f>
        <v/>
      </c>
      <c r="C79" s="118" t="str">
        <f>IF('Dépenses forfaitaires'!C79="","",'Dépenses forfaitaires'!C79)</f>
        <v/>
      </c>
      <c r="D79" s="118" t="str">
        <f>IF('Dépenses forfaitaires'!D79="","",'Dépenses forfaitaires'!D79)</f>
        <v/>
      </c>
      <c r="E79" s="118" t="str">
        <f>IF('Dépenses forfaitaires'!E79="","",'Dépenses forfaitaires'!E79)</f>
        <v/>
      </c>
      <c r="F79" s="118" t="str">
        <f>IF('Dépenses forfaitaires'!F79="","",'Dépenses forfaitaires'!F79)</f>
        <v/>
      </c>
      <c r="G79" s="186" t="str">
        <f>IF('Dépenses forfaitaires'!G79="","",'Dépenses forfaitaires'!G79)</f>
        <v/>
      </c>
      <c r="H79" s="118" t="str">
        <f>IF('Dépenses forfaitaires'!H79="","",'Dépenses forfaitaires'!H79)</f>
        <v/>
      </c>
      <c r="I79" s="118" t="str">
        <f>IF('Dépenses forfaitaires'!I79="","",'Dépenses forfaitaires'!I79)</f>
        <v/>
      </c>
      <c r="J79" s="186" t="str">
        <f>IF('Dépenses forfaitaires'!J79="","",'Dépenses forfaitaires'!J79)</f>
        <v/>
      </c>
      <c r="K79" s="346" t="str">
        <f>IF('Dépenses forfaitaires'!K79="","",'Dépenses forfaitaires'!K79)</f>
        <v/>
      </c>
      <c r="L79" s="346" t="str">
        <f>IF('Dépenses forfaitaires'!L79="","",'Dépenses forfaitaires'!L79)</f>
        <v/>
      </c>
      <c r="M79" s="118" t="str">
        <f>IF($H79="","",IF($C79=Listes!$B$32,IF('DP_Instruction Forfaitaires'!$E79&lt;Listes!$B$53,('DP_Instruction Forfaitaires'!$E79*(VLOOKUP('DP_Instruction Forfaitaires'!$D79,Listes!$A$54:$E$60,2,FALSE))),IF('DP_Instruction Forfaitaires'!$E79&gt;Listes!$E$53,('DP_Instruction Forfaitaires'!$E79*(VLOOKUP('DP_Instruction Forfaitaires'!$D79,Listes!$A$54:$E$60,5,FALSE))),('DP_Instruction Forfaitaires'!$E79*(VLOOKUP('DP_Instruction Forfaitaires'!$D79,Listes!$A$54:$E$60,3,FALSE))+(VLOOKUP('DP_Instruction Forfaitaires'!$D79,Listes!$A$54:$E$60,4,FALSE)))))))</f>
        <v/>
      </c>
      <c r="N79" s="118" t="str">
        <f>IF($H79="","",IF($C79=Listes!$B$31,IF('DP_Instruction Forfaitaires'!$E79&lt;Listes!$B$42,('DP_Instruction Forfaitaires'!$E79*(VLOOKUP('DP_Instruction Forfaitaires'!$D79,Listes!$A$43:$E$49,2,FALSE))),IF('DP_Instruction Forfaitaires'!$E79&gt;Listes!$D$42,('DP_Instruction Forfaitaires'!$E79*(VLOOKUP('DP_Instruction Forfaitaires'!$D79,Listes!$A$43:$E$49,5,FALSE))),('DP_Instruction Forfaitaires'!$E79*(VLOOKUP('DP_Instruction Forfaitaires'!$D79,Listes!$A$43:$E$49,3,FALSE))+(VLOOKUP('DP_Instruction Forfaitaires'!$D79,Listes!$A$43:$E$49,4,FALSE)))))))</f>
        <v/>
      </c>
      <c r="O79" s="175" t="str">
        <f>IF($H79="","",IF($C79=Listes!$B$34,Listes!$I$31,IF($C79=Listes!$B$35,(VLOOKUP('DP_Instruction Forfaitaires'!$F79,Listes!$E$31:$F$36,2,FALSE)),IF($C79=Listes!$B$33,IF('DP_Instruction Forfaitaires'!$E79&lt;Listes!$A$64,'DP_Instruction Forfaitaires'!$E79*Listes!$A$65,IF('DP_Instruction Forfaitaires'!$E79&gt;Listes!$D$64,'DP_Instruction Forfaitaires'!$E79*Listes!$D$65,(('DP_Instruction Forfaitaires'!$E79*Listes!$B$65)+Listes!$C$65)))))))</f>
        <v/>
      </c>
      <c r="P79" s="131" t="str">
        <f>IF('Dépenses forfaitaires'!Q79="","",'Dépenses forfaitaires'!Q79)</f>
        <v/>
      </c>
      <c r="Q79" s="185"/>
      <c r="R79" s="352" t="str">
        <f t="shared" si="4"/>
        <v/>
      </c>
      <c r="S79" s="352" t="str">
        <f t="shared" si="5"/>
        <v/>
      </c>
      <c r="T79" s="185" t="str">
        <f t="shared" si="6"/>
        <v/>
      </c>
      <c r="U79" s="182"/>
      <c r="V79" s="187"/>
      <c r="W79" s="711" t="str">
        <f>IF(AND(OR(Q79="KO",T79&lt;&gt;""),OR(R79="",S79="",T79="")),Listes!$A$68,IF(AND(T79="",R79&lt;&gt;""),Listes!$A$69,IF(AND(P79&lt;T79,V79=""),Listes!$A$70,IF(AND(R79&gt;S79),Listes!$A$71,IF(AND(P79&lt;&gt;"",P79&gt;T79,U79=""),Listes!$A$72,IF(AND(X79="",OR(Q79&lt;&gt;"",R79&lt;&gt;"",S79&lt;&gt;"")),Listes!$A$73,""))))))</f>
        <v/>
      </c>
      <c r="X79" s="188"/>
      <c r="Y79" s="317">
        <f t="shared" si="7"/>
        <v>0</v>
      </c>
    </row>
    <row r="80" spans="1:25" ht="20.100000000000001" customHeight="1" x14ac:dyDescent="0.25">
      <c r="A80" s="121">
        <v>74</v>
      </c>
      <c r="B80" s="118" t="str">
        <f>IF('Dépenses forfaitaires'!B80="","",'Dépenses forfaitaires'!B80)</f>
        <v/>
      </c>
      <c r="C80" s="118" t="str">
        <f>IF('Dépenses forfaitaires'!C80="","",'Dépenses forfaitaires'!C80)</f>
        <v/>
      </c>
      <c r="D80" s="118" t="str">
        <f>IF('Dépenses forfaitaires'!D80="","",'Dépenses forfaitaires'!D80)</f>
        <v/>
      </c>
      <c r="E80" s="118" t="str">
        <f>IF('Dépenses forfaitaires'!E80="","",'Dépenses forfaitaires'!E80)</f>
        <v/>
      </c>
      <c r="F80" s="118" t="str">
        <f>IF('Dépenses forfaitaires'!F80="","",'Dépenses forfaitaires'!F80)</f>
        <v/>
      </c>
      <c r="G80" s="186" t="str">
        <f>IF('Dépenses forfaitaires'!G80="","",'Dépenses forfaitaires'!G80)</f>
        <v/>
      </c>
      <c r="H80" s="118" t="str">
        <f>IF('Dépenses forfaitaires'!H80="","",'Dépenses forfaitaires'!H80)</f>
        <v/>
      </c>
      <c r="I80" s="118" t="str">
        <f>IF('Dépenses forfaitaires'!I80="","",'Dépenses forfaitaires'!I80)</f>
        <v/>
      </c>
      <c r="J80" s="186" t="str">
        <f>IF('Dépenses forfaitaires'!J80="","",'Dépenses forfaitaires'!J80)</f>
        <v/>
      </c>
      <c r="K80" s="346" t="str">
        <f>IF('Dépenses forfaitaires'!K80="","",'Dépenses forfaitaires'!K80)</f>
        <v/>
      </c>
      <c r="L80" s="346" t="str">
        <f>IF('Dépenses forfaitaires'!L80="","",'Dépenses forfaitaires'!L80)</f>
        <v/>
      </c>
      <c r="M80" s="118" t="str">
        <f>IF($H80="","",IF($C80=Listes!$B$32,IF('DP_Instruction Forfaitaires'!$E80&lt;Listes!$B$53,('DP_Instruction Forfaitaires'!$E80*(VLOOKUP('DP_Instruction Forfaitaires'!$D80,Listes!$A$54:$E$60,2,FALSE))),IF('DP_Instruction Forfaitaires'!$E80&gt;Listes!$E$53,('DP_Instruction Forfaitaires'!$E80*(VLOOKUP('DP_Instruction Forfaitaires'!$D80,Listes!$A$54:$E$60,5,FALSE))),('DP_Instruction Forfaitaires'!$E80*(VLOOKUP('DP_Instruction Forfaitaires'!$D80,Listes!$A$54:$E$60,3,FALSE))+(VLOOKUP('DP_Instruction Forfaitaires'!$D80,Listes!$A$54:$E$60,4,FALSE)))))))</f>
        <v/>
      </c>
      <c r="N80" s="118" t="str">
        <f>IF($H80="","",IF($C80=Listes!$B$31,IF('DP_Instruction Forfaitaires'!$E80&lt;Listes!$B$42,('DP_Instruction Forfaitaires'!$E80*(VLOOKUP('DP_Instruction Forfaitaires'!$D80,Listes!$A$43:$E$49,2,FALSE))),IF('DP_Instruction Forfaitaires'!$E80&gt;Listes!$D$42,('DP_Instruction Forfaitaires'!$E80*(VLOOKUP('DP_Instruction Forfaitaires'!$D80,Listes!$A$43:$E$49,5,FALSE))),('DP_Instruction Forfaitaires'!$E80*(VLOOKUP('DP_Instruction Forfaitaires'!$D80,Listes!$A$43:$E$49,3,FALSE))+(VLOOKUP('DP_Instruction Forfaitaires'!$D80,Listes!$A$43:$E$49,4,FALSE)))))))</f>
        <v/>
      </c>
      <c r="O80" s="175" t="str">
        <f>IF($H80="","",IF($C80=Listes!$B$34,Listes!$I$31,IF($C80=Listes!$B$35,(VLOOKUP('DP_Instruction Forfaitaires'!$F80,Listes!$E$31:$F$36,2,FALSE)),IF($C80=Listes!$B$33,IF('DP_Instruction Forfaitaires'!$E80&lt;Listes!$A$64,'DP_Instruction Forfaitaires'!$E80*Listes!$A$65,IF('DP_Instruction Forfaitaires'!$E80&gt;Listes!$D$64,'DP_Instruction Forfaitaires'!$E80*Listes!$D$65,(('DP_Instruction Forfaitaires'!$E80*Listes!$B$65)+Listes!$C$65)))))))</f>
        <v/>
      </c>
      <c r="P80" s="131" t="str">
        <f>IF('Dépenses forfaitaires'!Q80="","",'Dépenses forfaitaires'!Q80)</f>
        <v/>
      </c>
      <c r="Q80" s="185"/>
      <c r="R80" s="352" t="str">
        <f t="shared" si="4"/>
        <v/>
      </c>
      <c r="S80" s="352" t="str">
        <f t="shared" si="5"/>
        <v/>
      </c>
      <c r="T80" s="185" t="str">
        <f t="shared" si="6"/>
        <v/>
      </c>
      <c r="U80" s="182"/>
      <c r="V80" s="187"/>
      <c r="W80" s="711" t="str">
        <f>IF(AND(OR(Q80="KO",T80&lt;&gt;""),OR(R80="",S80="",T80="")),Listes!$A$68,IF(AND(T80="",R80&lt;&gt;""),Listes!$A$69,IF(AND(P80&lt;T80,V80=""),Listes!$A$70,IF(AND(R80&gt;S80),Listes!$A$71,IF(AND(P80&lt;&gt;"",P80&gt;T80,U80=""),Listes!$A$72,IF(AND(X80="",OR(Q80&lt;&gt;"",R80&lt;&gt;"",S80&lt;&gt;"")),Listes!$A$73,""))))))</f>
        <v/>
      </c>
      <c r="X80" s="188"/>
      <c r="Y80" s="317">
        <f t="shared" si="7"/>
        <v>0</v>
      </c>
    </row>
    <row r="81" spans="1:25" ht="20.100000000000001" customHeight="1" x14ac:dyDescent="0.25">
      <c r="A81" s="121">
        <v>75</v>
      </c>
      <c r="B81" s="118" t="str">
        <f>IF('Dépenses forfaitaires'!B81="","",'Dépenses forfaitaires'!B81)</f>
        <v/>
      </c>
      <c r="C81" s="118" t="str">
        <f>IF('Dépenses forfaitaires'!C81="","",'Dépenses forfaitaires'!C81)</f>
        <v/>
      </c>
      <c r="D81" s="118" t="str">
        <f>IF('Dépenses forfaitaires'!D81="","",'Dépenses forfaitaires'!D81)</f>
        <v/>
      </c>
      <c r="E81" s="118" t="str">
        <f>IF('Dépenses forfaitaires'!E81="","",'Dépenses forfaitaires'!E81)</f>
        <v/>
      </c>
      <c r="F81" s="118" t="str">
        <f>IF('Dépenses forfaitaires'!F81="","",'Dépenses forfaitaires'!F81)</f>
        <v/>
      </c>
      <c r="G81" s="186" t="str">
        <f>IF('Dépenses forfaitaires'!G81="","",'Dépenses forfaitaires'!G81)</f>
        <v/>
      </c>
      <c r="H81" s="118" t="str">
        <f>IF('Dépenses forfaitaires'!H81="","",'Dépenses forfaitaires'!H81)</f>
        <v/>
      </c>
      <c r="I81" s="118" t="str">
        <f>IF('Dépenses forfaitaires'!I81="","",'Dépenses forfaitaires'!I81)</f>
        <v/>
      </c>
      <c r="J81" s="186" t="str">
        <f>IF('Dépenses forfaitaires'!J81="","",'Dépenses forfaitaires'!J81)</f>
        <v/>
      </c>
      <c r="K81" s="346" t="str">
        <f>IF('Dépenses forfaitaires'!K81="","",'Dépenses forfaitaires'!K81)</f>
        <v/>
      </c>
      <c r="L81" s="346" t="str">
        <f>IF('Dépenses forfaitaires'!L81="","",'Dépenses forfaitaires'!L81)</f>
        <v/>
      </c>
      <c r="M81" s="118" t="str">
        <f>IF($H81="","",IF($C81=Listes!$B$32,IF('DP_Instruction Forfaitaires'!$E81&lt;Listes!$B$53,('DP_Instruction Forfaitaires'!$E81*(VLOOKUP('DP_Instruction Forfaitaires'!$D81,Listes!$A$54:$E$60,2,FALSE))),IF('DP_Instruction Forfaitaires'!$E81&gt;Listes!$E$53,('DP_Instruction Forfaitaires'!$E81*(VLOOKUP('DP_Instruction Forfaitaires'!$D81,Listes!$A$54:$E$60,5,FALSE))),('DP_Instruction Forfaitaires'!$E81*(VLOOKUP('DP_Instruction Forfaitaires'!$D81,Listes!$A$54:$E$60,3,FALSE))+(VLOOKUP('DP_Instruction Forfaitaires'!$D81,Listes!$A$54:$E$60,4,FALSE)))))))</f>
        <v/>
      </c>
      <c r="N81" s="118" t="str">
        <f>IF($H81="","",IF($C81=Listes!$B$31,IF('DP_Instruction Forfaitaires'!$E81&lt;Listes!$B$42,('DP_Instruction Forfaitaires'!$E81*(VLOOKUP('DP_Instruction Forfaitaires'!$D81,Listes!$A$43:$E$49,2,FALSE))),IF('DP_Instruction Forfaitaires'!$E81&gt;Listes!$D$42,('DP_Instruction Forfaitaires'!$E81*(VLOOKUP('DP_Instruction Forfaitaires'!$D81,Listes!$A$43:$E$49,5,FALSE))),('DP_Instruction Forfaitaires'!$E81*(VLOOKUP('DP_Instruction Forfaitaires'!$D81,Listes!$A$43:$E$49,3,FALSE))+(VLOOKUP('DP_Instruction Forfaitaires'!$D81,Listes!$A$43:$E$49,4,FALSE)))))))</f>
        <v/>
      </c>
      <c r="O81" s="175" t="str">
        <f>IF($H81="","",IF($C81=Listes!$B$34,Listes!$I$31,IF($C81=Listes!$B$35,(VLOOKUP('DP_Instruction Forfaitaires'!$F81,Listes!$E$31:$F$36,2,FALSE)),IF($C81=Listes!$B$33,IF('DP_Instruction Forfaitaires'!$E81&lt;Listes!$A$64,'DP_Instruction Forfaitaires'!$E81*Listes!$A$65,IF('DP_Instruction Forfaitaires'!$E81&gt;Listes!$D$64,'DP_Instruction Forfaitaires'!$E81*Listes!$D$65,(('DP_Instruction Forfaitaires'!$E81*Listes!$B$65)+Listes!$C$65)))))))</f>
        <v/>
      </c>
      <c r="P81" s="131" t="str">
        <f>IF('Dépenses forfaitaires'!Q81="","",'Dépenses forfaitaires'!Q81)</f>
        <v/>
      </c>
      <c r="Q81" s="185"/>
      <c r="R81" s="352" t="str">
        <f t="shared" si="4"/>
        <v/>
      </c>
      <c r="S81" s="352" t="str">
        <f t="shared" si="5"/>
        <v/>
      </c>
      <c r="T81" s="185" t="str">
        <f t="shared" si="6"/>
        <v/>
      </c>
      <c r="U81" s="182"/>
      <c r="V81" s="187"/>
      <c r="W81" s="711" t="str">
        <f>IF(AND(OR(Q81="KO",T81&lt;&gt;""),OR(R81="",S81="",T81="")),Listes!$A$68,IF(AND(T81="",R81&lt;&gt;""),Listes!$A$69,IF(AND(P81&lt;T81,V81=""),Listes!$A$70,IF(AND(R81&gt;S81),Listes!$A$71,IF(AND(P81&lt;&gt;"",P81&gt;T81,U81=""),Listes!$A$72,IF(AND(X81="",OR(Q81&lt;&gt;"",R81&lt;&gt;"",S81&lt;&gt;"")),Listes!$A$73,""))))))</f>
        <v/>
      </c>
      <c r="X81" s="188"/>
      <c r="Y81" s="317">
        <f t="shared" si="7"/>
        <v>0</v>
      </c>
    </row>
    <row r="82" spans="1:25" ht="20.100000000000001" customHeight="1" x14ac:dyDescent="0.25">
      <c r="A82" s="121">
        <v>76</v>
      </c>
      <c r="B82" s="118" t="str">
        <f>IF('Dépenses forfaitaires'!B82="","",'Dépenses forfaitaires'!B82)</f>
        <v/>
      </c>
      <c r="C82" s="118" t="str">
        <f>IF('Dépenses forfaitaires'!C82="","",'Dépenses forfaitaires'!C82)</f>
        <v/>
      </c>
      <c r="D82" s="118" t="str">
        <f>IF('Dépenses forfaitaires'!D82="","",'Dépenses forfaitaires'!D82)</f>
        <v/>
      </c>
      <c r="E82" s="118" t="str">
        <f>IF('Dépenses forfaitaires'!E82="","",'Dépenses forfaitaires'!E82)</f>
        <v/>
      </c>
      <c r="F82" s="118" t="str">
        <f>IF('Dépenses forfaitaires'!F82="","",'Dépenses forfaitaires'!F82)</f>
        <v/>
      </c>
      <c r="G82" s="186" t="str">
        <f>IF('Dépenses forfaitaires'!G82="","",'Dépenses forfaitaires'!G82)</f>
        <v/>
      </c>
      <c r="H82" s="118" t="str">
        <f>IF('Dépenses forfaitaires'!H82="","",'Dépenses forfaitaires'!H82)</f>
        <v/>
      </c>
      <c r="I82" s="118" t="str">
        <f>IF('Dépenses forfaitaires'!I82="","",'Dépenses forfaitaires'!I82)</f>
        <v/>
      </c>
      <c r="J82" s="186" t="str">
        <f>IF('Dépenses forfaitaires'!J82="","",'Dépenses forfaitaires'!J82)</f>
        <v/>
      </c>
      <c r="K82" s="346" t="str">
        <f>IF('Dépenses forfaitaires'!K82="","",'Dépenses forfaitaires'!K82)</f>
        <v/>
      </c>
      <c r="L82" s="346" t="str">
        <f>IF('Dépenses forfaitaires'!L82="","",'Dépenses forfaitaires'!L82)</f>
        <v/>
      </c>
      <c r="M82" s="118" t="str">
        <f>IF($H82="","",IF($C82=Listes!$B$32,IF('DP_Instruction Forfaitaires'!$E82&lt;Listes!$B$53,('DP_Instruction Forfaitaires'!$E82*(VLOOKUP('DP_Instruction Forfaitaires'!$D82,Listes!$A$54:$E$60,2,FALSE))),IF('DP_Instruction Forfaitaires'!$E82&gt;Listes!$E$53,('DP_Instruction Forfaitaires'!$E82*(VLOOKUP('DP_Instruction Forfaitaires'!$D82,Listes!$A$54:$E$60,5,FALSE))),('DP_Instruction Forfaitaires'!$E82*(VLOOKUP('DP_Instruction Forfaitaires'!$D82,Listes!$A$54:$E$60,3,FALSE))+(VLOOKUP('DP_Instruction Forfaitaires'!$D82,Listes!$A$54:$E$60,4,FALSE)))))))</f>
        <v/>
      </c>
      <c r="N82" s="118" t="str">
        <f>IF($H82="","",IF($C82=Listes!$B$31,IF('DP_Instruction Forfaitaires'!$E82&lt;Listes!$B$42,('DP_Instruction Forfaitaires'!$E82*(VLOOKUP('DP_Instruction Forfaitaires'!$D82,Listes!$A$43:$E$49,2,FALSE))),IF('DP_Instruction Forfaitaires'!$E82&gt;Listes!$D$42,('DP_Instruction Forfaitaires'!$E82*(VLOOKUP('DP_Instruction Forfaitaires'!$D82,Listes!$A$43:$E$49,5,FALSE))),('DP_Instruction Forfaitaires'!$E82*(VLOOKUP('DP_Instruction Forfaitaires'!$D82,Listes!$A$43:$E$49,3,FALSE))+(VLOOKUP('DP_Instruction Forfaitaires'!$D82,Listes!$A$43:$E$49,4,FALSE)))))))</f>
        <v/>
      </c>
      <c r="O82" s="175" t="str">
        <f>IF($H82="","",IF($C82=Listes!$B$34,Listes!$I$31,IF($C82=Listes!$B$35,(VLOOKUP('DP_Instruction Forfaitaires'!$F82,Listes!$E$31:$F$36,2,FALSE)),IF($C82=Listes!$B$33,IF('DP_Instruction Forfaitaires'!$E82&lt;Listes!$A$64,'DP_Instruction Forfaitaires'!$E82*Listes!$A$65,IF('DP_Instruction Forfaitaires'!$E82&gt;Listes!$D$64,'DP_Instruction Forfaitaires'!$E82*Listes!$D$65,(('DP_Instruction Forfaitaires'!$E82*Listes!$B$65)+Listes!$C$65)))))))</f>
        <v/>
      </c>
      <c r="P82" s="131" t="str">
        <f>IF('Dépenses forfaitaires'!Q82="","",'Dépenses forfaitaires'!Q82)</f>
        <v/>
      </c>
      <c r="Q82" s="185"/>
      <c r="R82" s="352" t="str">
        <f t="shared" si="4"/>
        <v/>
      </c>
      <c r="S82" s="352" t="str">
        <f t="shared" si="5"/>
        <v/>
      </c>
      <c r="T82" s="185" t="str">
        <f t="shared" si="6"/>
        <v/>
      </c>
      <c r="U82" s="182"/>
      <c r="V82" s="187"/>
      <c r="W82" s="711" t="str">
        <f>IF(AND(OR(Q82="KO",T82&lt;&gt;""),OR(R82="",S82="",T82="")),Listes!$A$68,IF(AND(T82="",R82&lt;&gt;""),Listes!$A$69,IF(AND(P82&lt;T82,V82=""),Listes!$A$70,IF(AND(R82&gt;S82),Listes!$A$71,IF(AND(P82&lt;&gt;"",P82&gt;T82,U82=""),Listes!$A$72,IF(AND(X82="",OR(Q82&lt;&gt;"",R82&lt;&gt;"",S82&lt;&gt;"")),Listes!$A$73,""))))))</f>
        <v/>
      </c>
      <c r="X82" s="188"/>
      <c r="Y82" s="317">
        <f t="shared" si="7"/>
        <v>0</v>
      </c>
    </row>
    <row r="83" spans="1:25" ht="20.100000000000001" customHeight="1" x14ac:dyDescent="0.25">
      <c r="A83" s="121">
        <v>77</v>
      </c>
      <c r="B83" s="118" t="str">
        <f>IF('Dépenses forfaitaires'!B83="","",'Dépenses forfaitaires'!B83)</f>
        <v/>
      </c>
      <c r="C83" s="118" t="str">
        <f>IF('Dépenses forfaitaires'!C83="","",'Dépenses forfaitaires'!C83)</f>
        <v/>
      </c>
      <c r="D83" s="118" t="str">
        <f>IF('Dépenses forfaitaires'!D83="","",'Dépenses forfaitaires'!D83)</f>
        <v/>
      </c>
      <c r="E83" s="118" t="str">
        <f>IF('Dépenses forfaitaires'!E83="","",'Dépenses forfaitaires'!E83)</f>
        <v/>
      </c>
      <c r="F83" s="118" t="str">
        <f>IF('Dépenses forfaitaires'!F83="","",'Dépenses forfaitaires'!F83)</f>
        <v/>
      </c>
      <c r="G83" s="186" t="str">
        <f>IF('Dépenses forfaitaires'!G83="","",'Dépenses forfaitaires'!G83)</f>
        <v/>
      </c>
      <c r="H83" s="118" t="str">
        <f>IF('Dépenses forfaitaires'!H83="","",'Dépenses forfaitaires'!H83)</f>
        <v/>
      </c>
      <c r="I83" s="118" t="str">
        <f>IF('Dépenses forfaitaires'!I83="","",'Dépenses forfaitaires'!I83)</f>
        <v/>
      </c>
      <c r="J83" s="186" t="str">
        <f>IF('Dépenses forfaitaires'!J83="","",'Dépenses forfaitaires'!J83)</f>
        <v/>
      </c>
      <c r="K83" s="346" t="str">
        <f>IF('Dépenses forfaitaires'!K83="","",'Dépenses forfaitaires'!K83)</f>
        <v/>
      </c>
      <c r="L83" s="346" t="str">
        <f>IF('Dépenses forfaitaires'!L83="","",'Dépenses forfaitaires'!L83)</f>
        <v/>
      </c>
      <c r="M83" s="118" t="str">
        <f>IF($H83="","",IF($C83=Listes!$B$32,IF('DP_Instruction Forfaitaires'!$E83&lt;Listes!$B$53,('DP_Instruction Forfaitaires'!$E83*(VLOOKUP('DP_Instruction Forfaitaires'!$D83,Listes!$A$54:$E$60,2,FALSE))),IF('DP_Instruction Forfaitaires'!$E83&gt;Listes!$E$53,('DP_Instruction Forfaitaires'!$E83*(VLOOKUP('DP_Instruction Forfaitaires'!$D83,Listes!$A$54:$E$60,5,FALSE))),('DP_Instruction Forfaitaires'!$E83*(VLOOKUP('DP_Instruction Forfaitaires'!$D83,Listes!$A$54:$E$60,3,FALSE))+(VLOOKUP('DP_Instruction Forfaitaires'!$D83,Listes!$A$54:$E$60,4,FALSE)))))))</f>
        <v/>
      </c>
      <c r="N83" s="118" t="str">
        <f>IF($H83="","",IF($C83=Listes!$B$31,IF('DP_Instruction Forfaitaires'!$E83&lt;Listes!$B$42,('DP_Instruction Forfaitaires'!$E83*(VLOOKUP('DP_Instruction Forfaitaires'!$D83,Listes!$A$43:$E$49,2,FALSE))),IF('DP_Instruction Forfaitaires'!$E83&gt;Listes!$D$42,('DP_Instruction Forfaitaires'!$E83*(VLOOKUP('DP_Instruction Forfaitaires'!$D83,Listes!$A$43:$E$49,5,FALSE))),('DP_Instruction Forfaitaires'!$E83*(VLOOKUP('DP_Instruction Forfaitaires'!$D83,Listes!$A$43:$E$49,3,FALSE))+(VLOOKUP('DP_Instruction Forfaitaires'!$D83,Listes!$A$43:$E$49,4,FALSE)))))))</f>
        <v/>
      </c>
      <c r="O83" s="175" t="str">
        <f>IF($H83="","",IF($C83=Listes!$B$34,Listes!$I$31,IF($C83=Listes!$B$35,(VLOOKUP('DP_Instruction Forfaitaires'!$F83,Listes!$E$31:$F$36,2,FALSE)),IF($C83=Listes!$B$33,IF('DP_Instruction Forfaitaires'!$E83&lt;Listes!$A$64,'DP_Instruction Forfaitaires'!$E83*Listes!$A$65,IF('DP_Instruction Forfaitaires'!$E83&gt;Listes!$D$64,'DP_Instruction Forfaitaires'!$E83*Listes!$D$65,(('DP_Instruction Forfaitaires'!$E83*Listes!$B$65)+Listes!$C$65)))))))</f>
        <v/>
      </c>
      <c r="P83" s="131" t="str">
        <f>IF('Dépenses forfaitaires'!Q83="","",'Dépenses forfaitaires'!Q83)</f>
        <v/>
      </c>
      <c r="Q83" s="185"/>
      <c r="R83" s="352" t="str">
        <f t="shared" si="4"/>
        <v/>
      </c>
      <c r="S83" s="352" t="str">
        <f t="shared" si="5"/>
        <v/>
      </c>
      <c r="T83" s="185" t="str">
        <f t="shared" si="6"/>
        <v/>
      </c>
      <c r="U83" s="182"/>
      <c r="V83" s="187"/>
      <c r="W83" s="711" t="str">
        <f>IF(AND(OR(Q83="KO",T83&lt;&gt;""),OR(R83="",S83="",T83="")),Listes!$A$68,IF(AND(T83="",R83&lt;&gt;""),Listes!$A$69,IF(AND(P83&lt;T83,V83=""),Listes!$A$70,IF(AND(R83&gt;S83),Listes!$A$71,IF(AND(P83&lt;&gt;"",P83&gt;T83,U83=""),Listes!$A$72,IF(AND(X83="",OR(Q83&lt;&gt;"",R83&lt;&gt;"",S83&lt;&gt;"")),Listes!$A$73,""))))))</f>
        <v/>
      </c>
      <c r="X83" s="188"/>
      <c r="Y83" s="317">
        <f t="shared" si="7"/>
        <v>0</v>
      </c>
    </row>
    <row r="84" spans="1:25" ht="20.100000000000001" customHeight="1" x14ac:dyDescent="0.25">
      <c r="A84" s="121">
        <v>78</v>
      </c>
      <c r="B84" s="118" t="str">
        <f>IF('Dépenses forfaitaires'!B84="","",'Dépenses forfaitaires'!B84)</f>
        <v/>
      </c>
      <c r="C84" s="118" t="str">
        <f>IF('Dépenses forfaitaires'!C84="","",'Dépenses forfaitaires'!C84)</f>
        <v/>
      </c>
      <c r="D84" s="118" t="str">
        <f>IF('Dépenses forfaitaires'!D84="","",'Dépenses forfaitaires'!D84)</f>
        <v/>
      </c>
      <c r="E84" s="118" t="str">
        <f>IF('Dépenses forfaitaires'!E84="","",'Dépenses forfaitaires'!E84)</f>
        <v/>
      </c>
      <c r="F84" s="118" t="str">
        <f>IF('Dépenses forfaitaires'!F84="","",'Dépenses forfaitaires'!F84)</f>
        <v/>
      </c>
      <c r="G84" s="186" t="str">
        <f>IF('Dépenses forfaitaires'!G84="","",'Dépenses forfaitaires'!G84)</f>
        <v/>
      </c>
      <c r="H84" s="118" t="str">
        <f>IF('Dépenses forfaitaires'!H84="","",'Dépenses forfaitaires'!H84)</f>
        <v/>
      </c>
      <c r="I84" s="118" t="str">
        <f>IF('Dépenses forfaitaires'!I84="","",'Dépenses forfaitaires'!I84)</f>
        <v/>
      </c>
      <c r="J84" s="186" t="str">
        <f>IF('Dépenses forfaitaires'!J84="","",'Dépenses forfaitaires'!J84)</f>
        <v/>
      </c>
      <c r="K84" s="346" t="str">
        <f>IF('Dépenses forfaitaires'!K84="","",'Dépenses forfaitaires'!K84)</f>
        <v/>
      </c>
      <c r="L84" s="346" t="str">
        <f>IF('Dépenses forfaitaires'!L84="","",'Dépenses forfaitaires'!L84)</f>
        <v/>
      </c>
      <c r="M84" s="118" t="str">
        <f>IF($H84="","",IF($C84=Listes!$B$32,IF('DP_Instruction Forfaitaires'!$E84&lt;Listes!$B$53,('DP_Instruction Forfaitaires'!$E84*(VLOOKUP('DP_Instruction Forfaitaires'!$D84,Listes!$A$54:$E$60,2,FALSE))),IF('DP_Instruction Forfaitaires'!$E84&gt;Listes!$E$53,('DP_Instruction Forfaitaires'!$E84*(VLOOKUP('DP_Instruction Forfaitaires'!$D84,Listes!$A$54:$E$60,5,FALSE))),('DP_Instruction Forfaitaires'!$E84*(VLOOKUP('DP_Instruction Forfaitaires'!$D84,Listes!$A$54:$E$60,3,FALSE))+(VLOOKUP('DP_Instruction Forfaitaires'!$D84,Listes!$A$54:$E$60,4,FALSE)))))))</f>
        <v/>
      </c>
      <c r="N84" s="118" t="str">
        <f>IF($H84="","",IF($C84=Listes!$B$31,IF('DP_Instruction Forfaitaires'!$E84&lt;Listes!$B$42,('DP_Instruction Forfaitaires'!$E84*(VLOOKUP('DP_Instruction Forfaitaires'!$D84,Listes!$A$43:$E$49,2,FALSE))),IF('DP_Instruction Forfaitaires'!$E84&gt;Listes!$D$42,('DP_Instruction Forfaitaires'!$E84*(VLOOKUP('DP_Instruction Forfaitaires'!$D84,Listes!$A$43:$E$49,5,FALSE))),('DP_Instruction Forfaitaires'!$E84*(VLOOKUP('DP_Instruction Forfaitaires'!$D84,Listes!$A$43:$E$49,3,FALSE))+(VLOOKUP('DP_Instruction Forfaitaires'!$D84,Listes!$A$43:$E$49,4,FALSE)))))))</f>
        <v/>
      </c>
      <c r="O84" s="175" t="str">
        <f>IF($H84="","",IF($C84=Listes!$B$34,Listes!$I$31,IF($C84=Listes!$B$35,(VLOOKUP('DP_Instruction Forfaitaires'!$F84,Listes!$E$31:$F$36,2,FALSE)),IF($C84=Listes!$B$33,IF('DP_Instruction Forfaitaires'!$E84&lt;Listes!$A$64,'DP_Instruction Forfaitaires'!$E84*Listes!$A$65,IF('DP_Instruction Forfaitaires'!$E84&gt;Listes!$D$64,'DP_Instruction Forfaitaires'!$E84*Listes!$D$65,(('DP_Instruction Forfaitaires'!$E84*Listes!$B$65)+Listes!$C$65)))))))</f>
        <v/>
      </c>
      <c r="P84" s="131" t="str">
        <f>IF('Dépenses forfaitaires'!Q84="","",'Dépenses forfaitaires'!Q84)</f>
        <v/>
      </c>
      <c r="Q84" s="185"/>
      <c r="R84" s="352" t="str">
        <f t="shared" si="4"/>
        <v/>
      </c>
      <c r="S84" s="352" t="str">
        <f t="shared" si="5"/>
        <v/>
      </c>
      <c r="T84" s="185" t="str">
        <f t="shared" si="6"/>
        <v/>
      </c>
      <c r="U84" s="182"/>
      <c r="V84" s="187"/>
      <c r="W84" s="711" t="str">
        <f>IF(AND(OR(Q84="KO",T84&lt;&gt;""),OR(R84="",S84="",T84="")),Listes!$A$68,IF(AND(T84="",R84&lt;&gt;""),Listes!$A$69,IF(AND(P84&lt;T84,V84=""),Listes!$A$70,IF(AND(R84&gt;S84),Listes!$A$71,IF(AND(P84&lt;&gt;"",P84&gt;T84,U84=""),Listes!$A$72,IF(AND(X84="",OR(Q84&lt;&gt;"",R84&lt;&gt;"",S84&lt;&gt;"")),Listes!$A$73,""))))))</f>
        <v/>
      </c>
      <c r="X84" s="188"/>
      <c r="Y84" s="317">
        <f t="shared" si="7"/>
        <v>0</v>
      </c>
    </row>
    <row r="85" spans="1:25" ht="20.100000000000001" customHeight="1" x14ac:dyDescent="0.25">
      <c r="A85" s="121">
        <v>79</v>
      </c>
      <c r="B85" s="118" t="str">
        <f>IF('Dépenses forfaitaires'!B85="","",'Dépenses forfaitaires'!B85)</f>
        <v/>
      </c>
      <c r="C85" s="118" t="str">
        <f>IF('Dépenses forfaitaires'!C85="","",'Dépenses forfaitaires'!C85)</f>
        <v/>
      </c>
      <c r="D85" s="118" t="str">
        <f>IF('Dépenses forfaitaires'!D85="","",'Dépenses forfaitaires'!D85)</f>
        <v/>
      </c>
      <c r="E85" s="118" t="str">
        <f>IF('Dépenses forfaitaires'!E85="","",'Dépenses forfaitaires'!E85)</f>
        <v/>
      </c>
      <c r="F85" s="118" t="str">
        <f>IF('Dépenses forfaitaires'!F85="","",'Dépenses forfaitaires'!F85)</f>
        <v/>
      </c>
      <c r="G85" s="186" t="str">
        <f>IF('Dépenses forfaitaires'!G85="","",'Dépenses forfaitaires'!G85)</f>
        <v/>
      </c>
      <c r="H85" s="118" t="str">
        <f>IF('Dépenses forfaitaires'!H85="","",'Dépenses forfaitaires'!H85)</f>
        <v/>
      </c>
      <c r="I85" s="118" t="str">
        <f>IF('Dépenses forfaitaires'!I85="","",'Dépenses forfaitaires'!I85)</f>
        <v/>
      </c>
      <c r="J85" s="186" t="str">
        <f>IF('Dépenses forfaitaires'!J85="","",'Dépenses forfaitaires'!J85)</f>
        <v/>
      </c>
      <c r="K85" s="346" t="str">
        <f>IF('Dépenses forfaitaires'!K85="","",'Dépenses forfaitaires'!K85)</f>
        <v/>
      </c>
      <c r="L85" s="346" t="str">
        <f>IF('Dépenses forfaitaires'!L85="","",'Dépenses forfaitaires'!L85)</f>
        <v/>
      </c>
      <c r="M85" s="118" t="str">
        <f>IF($H85="","",IF($C85=Listes!$B$32,IF('DP_Instruction Forfaitaires'!$E85&lt;Listes!$B$53,('DP_Instruction Forfaitaires'!$E85*(VLOOKUP('DP_Instruction Forfaitaires'!$D85,Listes!$A$54:$E$60,2,FALSE))),IF('DP_Instruction Forfaitaires'!$E85&gt;Listes!$E$53,('DP_Instruction Forfaitaires'!$E85*(VLOOKUP('DP_Instruction Forfaitaires'!$D85,Listes!$A$54:$E$60,5,FALSE))),('DP_Instruction Forfaitaires'!$E85*(VLOOKUP('DP_Instruction Forfaitaires'!$D85,Listes!$A$54:$E$60,3,FALSE))+(VLOOKUP('DP_Instruction Forfaitaires'!$D85,Listes!$A$54:$E$60,4,FALSE)))))))</f>
        <v/>
      </c>
      <c r="N85" s="118" t="str">
        <f>IF($H85="","",IF($C85=Listes!$B$31,IF('DP_Instruction Forfaitaires'!$E85&lt;Listes!$B$42,('DP_Instruction Forfaitaires'!$E85*(VLOOKUP('DP_Instruction Forfaitaires'!$D85,Listes!$A$43:$E$49,2,FALSE))),IF('DP_Instruction Forfaitaires'!$E85&gt;Listes!$D$42,('DP_Instruction Forfaitaires'!$E85*(VLOOKUP('DP_Instruction Forfaitaires'!$D85,Listes!$A$43:$E$49,5,FALSE))),('DP_Instruction Forfaitaires'!$E85*(VLOOKUP('DP_Instruction Forfaitaires'!$D85,Listes!$A$43:$E$49,3,FALSE))+(VLOOKUP('DP_Instruction Forfaitaires'!$D85,Listes!$A$43:$E$49,4,FALSE)))))))</f>
        <v/>
      </c>
      <c r="O85" s="175" t="str">
        <f>IF($H85="","",IF($C85=Listes!$B$34,Listes!$I$31,IF($C85=Listes!$B$35,(VLOOKUP('DP_Instruction Forfaitaires'!$F85,Listes!$E$31:$F$36,2,FALSE)),IF($C85=Listes!$B$33,IF('DP_Instruction Forfaitaires'!$E85&lt;Listes!$A$64,'DP_Instruction Forfaitaires'!$E85*Listes!$A$65,IF('DP_Instruction Forfaitaires'!$E85&gt;Listes!$D$64,'DP_Instruction Forfaitaires'!$E85*Listes!$D$65,(('DP_Instruction Forfaitaires'!$E85*Listes!$B$65)+Listes!$C$65)))))))</f>
        <v/>
      </c>
      <c r="P85" s="131" t="str">
        <f>IF('Dépenses forfaitaires'!Q85="","",'Dépenses forfaitaires'!Q85)</f>
        <v/>
      </c>
      <c r="Q85" s="185"/>
      <c r="R85" s="352" t="str">
        <f t="shared" si="4"/>
        <v/>
      </c>
      <c r="S85" s="352" t="str">
        <f t="shared" si="5"/>
        <v/>
      </c>
      <c r="T85" s="185" t="str">
        <f t="shared" si="6"/>
        <v/>
      </c>
      <c r="U85" s="182"/>
      <c r="V85" s="187"/>
      <c r="W85" s="711" t="str">
        <f>IF(AND(OR(Q85="KO",T85&lt;&gt;""),OR(R85="",S85="",T85="")),Listes!$A$68,IF(AND(T85="",R85&lt;&gt;""),Listes!$A$69,IF(AND(P85&lt;T85,V85=""),Listes!$A$70,IF(AND(R85&gt;S85),Listes!$A$71,IF(AND(P85&lt;&gt;"",P85&gt;T85,U85=""),Listes!$A$72,IF(AND(X85="",OR(Q85&lt;&gt;"",R85&lt;&gt;"",S85&lt;&gt;"")),Listes!$A$73,""))))))</f>
        <v/>
      </c>
      <c r="X85" s="188"/>
      <c r="Y85" s="317">
        <f t="shared" si="7"/>
        <v>0</v>
      </c>
    </row>
    <row r="86" spans="1:25" ht="20.100000000000001" customHeight="1" x14ac:dyDescent="0.25">
      <c r="A86" s="121">
        <v>80</v>
      </c>
      <c r="B86" s="118" t="str">
        <f>IF('Dépenses forfaitaires'!B86="","",'Dépenses forfaitaires'!B86)</f>
        <v/>
      </c>
      <c r="C86" s="118" t="str">
        <f>IF('Dépenses forfaitaires'!C86="","",'Dépenses forfaitaires'!C86)</f>
        <v/>
      </c>
      <c r="D86" s="118" t="str">
        <f>IF('Dépenses forfaitaires'!D86="","",'Dépenses forfaitaires'!D86)</f>
        <v/>
      </c>
      <c r="E86" s="118" t="str">
        <f>IF('Dépenses forfaitaires'!E86="","",'Dépenses forfaitaires'!E86)</f>
        <v/>
      </c>
      <c r="F86" s="118" t="str">
        <f>IF('Dépenses forfaitaires'!F86="","",'Dépenses forfaitaires'!F86)</f>
        <v/>
      </c>
      <c r="G86" s="186" t="str">
        <f>IF('Dépenses forfaitaires'!G86="","",'Dépenses forfaitaires'!G86)</f>
        <v/>
      </c>
      <c r="H86" s="118" t="str">
        <f>IF('Dépenses forfaitaires'!H86="","",'Dépenses forfaitaires'!H86)</f>
        <v/>
      </c>
      <c r="I86" s="118" t="str">
        <f>IF('Dépenses forfaitaires'!I86="","",'Dépenses forfaitaires'!I86)</f>
        <v/>
      </c>
      <c r="J86" s="186" t="str">
        <f>IF('Dépenses forfaitaires'!J86="","",'Dépenses forfaitaires'!J86)</f>
        <v/>
      </c>
      <c r="K86" s="346" t="str">
        <f>IF('Dépenses forfaitaires'!K86="","",'Dépenses forfaitaires'!K86)</f>
        <v/>
      </c>
      <c r="L86" s="346" t="str">
        <f>IF('Dépenses forfaitaires'!L86="","",'Dépenses forfaitaires'!L86)</f>
        <v/>
      </c>
      <c r="M86" s="118" t="str">
        <f>IF($H86="","",IF($C86=Listes!$B$32,IF('DP_Instruction Forfaitaires'!$E86&lt;Listes!$B$53,('DP_Instruction Forfaitaires'!$E86*(VLOOKUP('DP_Instruction Forfaitaires'!$D86,Listes!$A$54:$E$60,2,FALSE))),IF('DP_Instruction Forfaitaires'!$E86&gt;Listes!$E$53,('DP_Instruction Forfaitaires'!$E86*(VLOOKUP('DP_Instruction Forfaitaires'!$D86,Listes!$A$54:$E$60,5,FALSE))),('DP_Instruction Forfaitaires'!$E86*(VLOOKUP('DP_Instruction Forfaitaires'!$D86,Listes!$A$54:$E$60,3,FALSE))+(VLOOKUP('DP_Instruction Forfaitaires'!$D86,Listes!$A$54:$E$60,4,FALSE)))))))</f>
        <v/>
      </c>
      <c r="N86" s="118" t="str">
        <f>IF($H86="","",IF($C86=Listes!$B$31,IF('DP_Instruction Forfaitaires'!$E86&lt;Listes!$B$42,('DP_Instruction Forfaitaires'!$E86*(VLOOKUP('DP_Instruction Forfaitaires'!$D86,Listes!$A$43:$E$49,2,FALSE))),IF('DP_Instruction Forfaitaires'!$E86&gt;Listes!$D$42,('DP_Instruction Forfaitaires'!$E86*(VLOOKUP('DP_Instruction Forfaitaires'!$D86,Listes!$A$43:$E$49,5,FALSE))),('DP_Instruction Forfaitaires'!$E86*(VLOOKUP('DP_Instruction Forfaitaires'!$D86,Listes!$A$43:$E$49,3,FALSE))+(VLOOKUP('DP_Instruction Forfaitaires'!$D86,Listes!$A$43:$E$49,4,FALSE)))))))</f>
        <v/>
      </c>
      <c r="O86" s="175" t="str">
        <f>IF($H86="","",IF($C86=Listes!$B$34,Listes!$I$31,IF($C86=Listes!$B$35,(VLOOKUP('DP_Instruction Forfaitaires'!$F86,Listes!$E$31:$F$36,2,FALSE)),IF($C86=Listes!$B$33,IF('DP_Instruction Forfaitaires'!$E86&lt;Listes!$A$64,'DP_Instruction Forfaitaires'!$E86*Listes!$A$65,IF('DP_Instruction Forfaitaires'!$E86&gt;Listes!$D$64,'DP_Instruction Forfaitaires'!$E86*Listes!$D$65,(('DP_Instruction Forfaitaires'!$E86*Listes!$B$65)+Listes!$C$65)))))))</f>
        <v/>
      </c>
      <c r="P86" s="131" t="str">
        <f>IF('Dépenses forfaitaires'!Q86="","",'Dépenses forfaitaires'!Q86)</f>
        <v/>
      </c>
      <c r="Q86" s="185"/>
      <c r="R86" s="352" t="str">
        <f t="shared" si="4"/>
        <v/>
      </c>
      <c r="S86" s="352" t="str">
        <f t="shared" si="5"/>
        <v/>
      </c>
      <c r="T86" s="185" t="str">
        <f t="shared" si="6"/>
        <v/>
      </c>
      <c r="U86" s="182"/>
      <c r="V86" s="187"/>
      <c r="W86" s="711" t="str">
        <f>IF(AND(OR(Q86="KO",T86&lt;&gt;""),OR(R86="",S86="",T86="")),Listes!$A$68,IF(AND(T86="",R86&lt;&gt;""),Listes!$A$69,IF(AND(P86&lt;T86,V86=""),Listes!$A$70,IF(AND(R86&gt;S86),Listes!$A$71,IF(AND(P86&lt;&gt;"",P86&gt;T86,U86=""),Listes!$A$72,IF(AND(X86="",OR(Q86&lt;&gt;"",R86&lt;&gt;"",S86&lt;&gt;"")),Listes!$A$73,""))))))</f>
        <v/>
      </c>
      <c r="X86" s="188"/>
      <c r="Y86" s="317">
        <f t="shared" si="7"/>
        <v>0</v>
      </c>
    </row>
    <row r="87" spans="1:25" ht="20.100000000000001" customHeight="1" x14ac:dyDescent="0.25">
      <c r="A87" s="121">
        <v>81</v>
      </c>
      <c r="B87" s="118" t="str">
        <f>IF('Dépenses forfaitaires'!B87="","",'Dépenses forfaitaires'!B87)</f>
        <v/>
      </c>
      <c r="C87" s="118" t="str">
        <f>IF('Dépenses forfaitaires'!C87="","",'Dépenses forfaitaires'!C87)</f>
        <v/>
      </c>
      <c r="D87" s="118" t="str">
        <f>IF('Dépenses forfaitaires'!D87="","",'Dépenses forfaitaires'!D87)</f>
        <v/>
      </c>
      <c r="E87" s="118" t="str">
        <f>IF('Dépenses forfaitaires'!E87="","",'Dépenses forfaitaires'!E87)</f>
        <v/>
      </c>
      <c r="F87" s="118" t="str">
        <f>IF('Dépenses forfaitaires'!F87="","",'Dépenses forfaitaires'!F87)</f>
        <v/>
      </c>
      <c r="G87" s="186" t="str">
        <f>IF('Dépenses forfaitaires'!G87="","",'Dépenses forfaitaires'!G87)</f>
        <v/>
      </c>
      <c r="H87" s="118" t="str">
        <f>IF('Dépenses forfaitaires'!H87="","",'Dépenses forfaitaires'!H87)</f>
        <v/>
      </c>
      <c r="I87" s="118" t="str">
        <f>IF('Dépenses forfaitaires'!I87="","",'Dépenses forfaitaires'!I87)</f>
        <v/>
      </c>
      <c r="J87" s="186" t="str">
        <f>IF('Dépenses forfaitaires'!J87="","",'Dépenses forfaitaires'!J87)</f>
        <v/>
      </c>
      <c r="K87" s="346" t="str">
        <f>IF('Dépenses forfaitaires'!K87="","",'Dépenses forfaitaires'!K87)</f>
        <v/>
      </c>
      <c r="L87" s="346" t="str">
        <f>IF('Dépenses forfaitaires'!L87="","",'Dépenses forfaitaires'!L87)</f>
        <v/>
      </c>
      <c r="M87" s="118" t="str">
        <f>IF($H87="","",IF($C87=Listes!$B$32,IF('DP_Instruction Forfaitaires'!$E87&lt;Listes!$B$53,('DP_Instruction Forfaitaires'!$E87*(VLOOKUP('DP_Instruction Forfaitaires'!$D87,Listes!$A$54:$E$60,2,FALSE))),IF('DP_Instruction Forfaitaires'!$E87&gt;Listes!$E$53,('DP_Instruction Forfaitaires'!$E87*(VLOOKUP('DP_Instruction Forfaitaires'!$D87,Listes!$A$54:$E$60,5,FALSE))),('DP_Instruction Forfaitaires'!$E87*(VLOOKUP('DP_Instruction Forfaitaires'!$D87,Listes!$A$54:$E$60,3,FALSE))+(VLOOKUP('DP_Instruction Forfaitaires'!$D87,Listes!$A$54:$E$60,4,FALSE)))))))</f>
        <v/>
      </c>
      <c r="N87" s="118" t="str">
        <f>IF($H87="","",IF($C87=Listes!$B$31,IF('DP_Instruction Forfaitaires'!$E87&lt;Listes!$B$42,('DP_Instruction Forfaitaires'!$E87*(VLOOKUP('DP_Instruction Forfaitaires'!$D87,Listes!$A$43:$E$49,2,FALSE))),IF('DP_Instruction Forfaitaires'!$E87&gt;Listes!$D$42,('DP_Instruction Forfaitaires'!$E87*(VLOOKUP('DP_Instruction Forfaitaires'!$D87,Listes!$A$43:$E$49,5,FALSE))),('DP_Instruction Forfaitaires'!$E87*(VLOOKUP('DP_Instruction Forfaitaires'!$D87,Listes!$A$43:$E$49,3,FALSE))+(VLOOKUP('DP_Instruction Forfaitaires'!$D87,Listes!$A$43:$E$49,4,FALSE)))))))</f>
        <v/>
      </c>
      <c r="O87" s="175" t="str">
        <f>IF($H87="","",IF($C87=Listes!$B$34,Listes!$I$31,IF($C87=Listes!$B$35,(VLOOKUP('DP_Instruction Forfaitaires'!$F87,Listes!$E$31:$F$36,2,FALSE)),IF($C87=Listes!$B$33,IF('DP_Instruction Forfaitaires'!$E87&lt;Listes!$A$64,'DP_Instruction Forfaitaires'!$E87*Listes!$A$65,IF('DP_Instruction Forfaitaires'!$E87&gt;Listes!$D$64,'DP_Instruction Forfaitaires'!$E87*Listes!$D$65,(('DP_Instruction Forfaitaires'!$E87*Listes!$B$65)+Listes!$C$65)))))))</f>
        <v/>
      </c>
      <c r="P87" s="131" t="str">
        <f>IF('Dépenses forfaitaires'!Q87="","",'Dépenses forfaitaires'!Q87)</f>
        <v/>
      </c>
      <c r="Q87" s="185"/>
      <c r="R87" s="352" t="str">
        <f t="shared" si="4"/>
        <v/>
      </c>
      <c r="S87" s="352" t="str">
        <f t="shared" si="5"/>
        <v/>
      </c>
      <c r="T87" s="185" t="str">
        <f t="shared" si="6"/>
        <v/>
      </c>
      <c r="U87" s="182"/>
      <c r="V87" s="187"/>
      <c r="W87" s="711" t="str">
        <f>IF(AND(OR(Q87="KO",T87&lt;&gt;""),OR(R87="",S87="",T87="")),Listes!$A$68,IF(AND(T87="",R87&lt;&gt;""),Listes!$A$69,IF(AND(P87&lt;T87,V87=""),Listes!$A$70,IF(AND(R87&gt;S87),Listes!$A$71,IF(AND(P87&lt;&gt;"",P87&gt;T87,U87=""),Listes!$A$72,IF(AND(X87="",OR(Q87&lt;&gt;"",R87&lt;&gt;"",S87&lt;&gt;"")),Listes!$A$73,""))))))</f>
        <v/>
      </c>
      <c r="X87" s="188"/>
      <c r="Y87" s="317">
        <f t="shared" si="7"/>
        <v>0</v>
      </c>
    </row>
    <row r="88" spans="1:25" ht="20.100000000000001" customHeight="1" x14ac:dyDescent="0.25">
      <c r="A88" s="121">
        <v>82</v>
      </c>
      <c r="B88" s="118" t="str">
        <f>IF('Dépenses forfaitaires'!B88="","",'Dépenses forfaitaires'!B88)</f>
        <v/>
      </c>
      <c r="C88" s="118" t="str">
        <f>IF('Dépenses forfaitaires'!C88="","",'Dépenses forfaitaires'!C88)</f>
        <v/>
      </c>
      <c r="D88" s="118" t="str">
        <f>IF('Dépenses forfaitaires'!D88="","",'Dépenses forfaitaires'!D88)</f>
        <v/>
      </c>
      <c r="E88" s="118" t="str">
        <f>IF('Dépenses forfaitaires'!E88="","",'Dépenses forfaitaires'!E88)</f>
        <v/>
      </c>
      <c r="F88" s="118" t="str">
        <f>IF('Dépenses forfaitaires'!F88="","",'Dépenses forfaitaires'!F88)</f>
        <v/>
      </c>
      <c r="G88" s="186" t="str">
        <f>IF('Dépenses forfaitaires'!G88="","",'Dépenses forfaitaires'!G88)</f>
        <v/>
      </c>
      <c r="H88" s="118" t="str">
        <f>IF('Dépenses forfaitaires'!H88="","",'Dépenses forfaitaires'!H88)</f>
        <v/>
      </c>
      <c r="I88" s="118" t="str">
        <f>IF('Dépenses forfaitaires'!I88="","",'Dépenses forfaitaires'!I88)</f>
        <v/>
      </c>
      <c r="J88" s="186" t="str">
        <f>IF('Dépenses forfaitaires'!J88="","",'Dépenses forfaitaires'!J88)</f>
        <v/>
      </c>
      <c r="K88" s="346" t="str">
        <f>IF('Dépenses forfaitaires'!K88="","",'Dépenses forfaitaires'!K88)</f>
        <v/>
      </c>
      <c r="L88" s="346" t="str">
        <f>IF('Dépenses forfaitaires'!L88="","",'Dépenses forfaitaires'!L88)</f>
        <v/>
      </c>
      <c r="M88" s="118" t="str">
        <f>IF($H88="","",IF($C88=Listes!$B$32,IF('DP_Instruction Forfaitaires'!$E88&lt;Listes!$B$53,('DP_Instruction Forfaitaires'!$E88*(VLOOKUP('DP_Instruction Forfaitaires'!$D88,Listes!$A$54:$E$60,2,FALSE))),IF('DP_Instruction Forfaitaires'!$E88&gt;Listes!$E$53,('DP_Instruction Forfaitaires'!$E88*(VLOOKUP('DP_Instruction Forfaitaires'!$D88,Listes!$A$54:$E$60,5,FALSE))),('DP_Instruction Forfaitaires'!$E88*(VLOOKUP('DP_Instruction Forfaitaires'!$D88,Listes!$A$54:$E$60,3,FALSE))+(VLOOKUP('DP_Instruction Forfaitaires'!$D88,Listes!$A$54:$E$60,4,FALSE)))))))</f>
        <v/>
      </c>
      <c r="N88" s="118" t="str">
        <f>IF($H88="","",IF($C88=Listes!$B$31,IF('DP_Instruction Forfaitaires'!$E88&lt;Listes!$B$42,('DP_Instruction Forfaitaires'!$E88*(VLOOKUP('DP_Instruction Forfaitaires'!$D88,Listes!$A$43:$E$49,2,FALSE))),IF('DP_Instruction Forfaitaires'!$E88&gt;Listes!$D$42,('DP_Instruction Forfaitaires'!$E88*(VLOOKUP('DP_Instruction Forfaitaires'!$D88,Listes!$A$43:$E$49,5,FALSE))),('DP_Instruction Forfaitaires'!$E88*(VLOOKUP('DP_Instruction Forfaitaires'!$D88,Listes!$A$43:$E$49,3,FALSE))+(VLOOKUP('DP_Instruction Forfaitaires'!$D88,Listes!$A$43:$E$49,4,FALSE)))))))</f>
        <v/>
      </c>
      <c r="O88" s="175" t="str">
        <f>IF($H88="","",IF($C88=Listes!$B$34,Listes!$I$31,IF($C88=Listes!$B$35,(VLOOKUP('DP_Instruction Forfaitaires'!$F88,Listes!$E$31:$F$36,2,FALSE)),IF($C88=Listes!$B$33,IF('DP_Instruction Forfaitaires'!$E88&lt;Listes!$A$64,'DP_Instruction Forfaitaires'!$E88*Listes!$A$65,IF('DP_Instruction Forfaitaires'!$E88&gt;Listes!$D$64,'DP_Instruction Forfaitaires'!$E88*Listes!$D$65,(('DP_Instruction Forfaitaires'!$E88*Listes!$B$65)+Listes!$C$65)))))))</f>
        <v/>
      </c>
      <c r="P88" s="131" t="str">
        <f>IF('Dépenses forfaitaires'!Q88="","",'Dépenses forfaitaires'!Q88)</f>
        <v/>
      </c>
      <c r="Q88" s="185"/>
      <c r="R88" s="352" t="str">
        <f t="shared" si="4"/>
        <v/>
      </c>
      <c r="S88" s="352" t="str">
        <f t="shared" si="5"/>
        <v/>
      </c>
      <c r="T88" s="185" t="str">
        <f t="shared" si="6"/>
        <v/>
      </c>
      <c r="U88" s="182"/>
      <c r="V88" s="187"/>
      <c r="W88" s="711" t="str">
        <f>IF(AND(OR(Q88="KO",T88&lt;&gt;""),OR(R88="",S88="",T88="")),Listes!$A$68,IF(AND(T88="",R88&lt;&gt;""),Listes!$A$69,IF(AND(P88&lt;T88,V88=""),Listes!$A$70,IF(AND(R88&gt;S88),Listes!$A$71,IF(AND(P88&lt;&gt;"",P88&gt;T88,U88=""),Listes!$A$72,IF(AND(X88="",OR(Q88&lt;&gt;"",R88&lt;&gt;"",S88&lt;&gt;"")),Listes!$A$73,""))))))</f>
        <v/>
      </c>
      <c r="X88" s="188"/>
      <c r="Y88" s="317">
        <f t="shared" si="7"/>
        <v>0</v>
      </c>
    </row>
    <row r="89" spans="1:25" ht="20.100000000000001" customHeight="1" x14ac:dyDescent="0.25">
      <c r="A89" s="121">
        <v>83</v>
      </c>
      <c r="B89" s="118" t="str">
        <f>IF('Dépenses forfaitaires'!B89="","",'Dépenses forfaitaires'!B89)</f>
        <v/>
      </c>
      <c r="C89" s="118" t="str">
        <f>IF('Dépenses forfaitaires'!C89="","",'Dépenses forfaitaires'!C89)</f>
        <v/>
      </c>
      <c r="D89" s="118" t="str">
        <f>IF('Dépenses forfaitaires'!D89="","",'Dépenses forfaitaires'!D89)</f>
        <v/>
      </c>
      <c r="E89" s="118" t="str">
        <f>IF('Dépenses forfaitaires'!E89="","",'Dépenses forfaitaires'!E89)</f>
        <v/>
      </c>
      <c r="F89" s="118" t="str">
        <f>IF('Dépenses forfaitaires'!F89="","",'Dépenses forfaitaires'!F89)</f>
        <v/>
      </c>
      <c r="G89" s="186" t="str">
        <f>IF('Dépenses forfaitaires'!G89="","",'Dépenses forfaitaires'!G89)</f>
        <v/>
      </c>
      <c r="H89" s="118" t="str">
        <f>IF('Dépenses forfaitaires'!H89="","",'Dépenses forfaitaires'!H89)</f>
        <v/>
      </c>
      <c r="I89" s="118" t="str">
        <f>IF('Dépenses forfaitaires'!I89="","",'Dépenses forfaitaires'!I89)</f>
        <v/>
      </c>
      <c r="J89" s="186" t="str">
        <f>IF('Dépenses forfaitaires'!J89="","",'Dépenses forfaitaires'!J89)</f>
        <v/>
      </c>
      <c r="K89" s="346" t="str">
        <f>IF('Dépenses forfaitaires'!K89="","",'Dépenses forfaitaires'!K89)</f>
        <v/>
      </c>
      <c r="L89" s="346" t="str">
        <f>IF('Dépenses forfaitaires'!L89="","",'Dépenses forfaitaires'!L89)</f>
        <v/>
      </c>
      <c r="M89" s="118" t="str">
        <f>IF($H89="","",IF($C89=Listes!$B$32,IF('DP_Instruction Forfaitaires'!$E89&lt;Listes!$B$53,('DP_Instruction Forfaitaires'!$E89*(VLOOKUP('DP_Instruction Forfaitaires'!$D89,Listes!$A$54:$E$60,2,FALSE))),IF('DP_Instruction Forfaitaires'!$E89&gt;Listes!$E$53,('DP_Instruction Forfaitaires'!$E89*(VLOOKUP('DP_Instruction Forfaitaires'!$D89,Listes!$A$54:$E$60,5,FALSE))),('DP_Instruction Forfaitaires'!$E89*(VLOOKUP('DP_Instruction Forfaitaires'!$D89,Listes!$A$54:$E$60,3,FALSE))+(VLOOKUP('DP_Instruction Forfaitaires'!$D89,Listes!$A$54:$E$60,4,FALSE)))))))</f>
        <v/>
      </c>
      <c r="N89" s="118" t="str">
        <f>IF($H89="","",IF($C89=Listes!$B$31,IF('DP_Instruction Forfaitaires'!$E89&lt;Listes!$B$42,('DP_Instruction Forfaitaires'!$E89*(VLOOKUP('DP_Instruction Forfaitaires'!$D89,Listes!$A$43:$E$49,2,FALSE))),IF('DP_Instruction Forfaitaires'!$E89&gt;Listes!$D$42,('DP_Instruction Forfaitaires'!$E89*(VLOOKUP('DP_Instruction Forfaitaires'!$D89,Listes!$A$43:$E$49,5,FALSE))),('DP_Instruction Forfaitaires'!$E89*(VLOOKUP('DP_Instruction Forfaitaires'!$D89,Listes!$A$43:$E$49,3,FALSE))+(VLOOKUP('DP_Instruction Forfaitaires'!$D89,Listes!$A$43:$E$49,4,FALSE)))))))</f>
        <v/>
      </c>
      <c r="O89" s="175" t="str">
        <f>IF($H89="","",IF($C89=Listes!$B$34,Listes!$I$31,IF($C89=Listes!$B$35,(VLOOKUP('DP_Instruction Forfaitaires'!$F89,Listes!$E$31:$F$36,2,FALSE)),IF($C89=Listes!$B$33,IF('DP_Instruction Forfaitaires'!$E89&lt;Listes!$A$64,'DP_Instruction Forfaitaires'!$E89*Listes!$A$65,IF('DP_Instruction Forfaitaires'!$E89&gt;Listes!$D$64,'DP_Instruction Forfaitaires'!$E89*Listes!$D$65,(('DP_Instruction Forfaitaires'!$E89*Listes!$B$65)+Listes!$C$65)))))))</f>
        <v/>
      </c>
      <c r="P89" s="131" t="str">
        <f>IF('Dépenses forfaitaires'!Q89="","",'Dépenses forfaitaires'!Q89)</f>
        <v/>
      </c>
      <c r="Q89" s="185"/>
      <c r="R89" s="352" t="str">
        <f t="shared" si="4"/>
        <v/>
      </c>
      <c r="S89" s="352" t="str">
        <f t="shared" si="5"/>
        <v/>
      </c>
      <c r="T89" s="185" t="str">
        <f t="shared" si="6"/>
        <v/>
      </c>
      <c r="U89" s="182"/>
      <c r="V89" s="187"/>
      <c r="W89" s="711" t="str">
        <f>IF(AND(OR(Q89="KO",T89&lt;&gt;""),OR(R89="",S89="",T89="")),Listes!$A$68,IF(AND(T89="",R89&lt;&gt;""),Listes!$A$69,IF(AND(P89&lt;T89,V89=""),Listes!$A$70,IF(AND(R89&gt;S89),Listes!$A$71,IF(AND(P89&lt;&gt;"",P89&gt;T89,U89=""),Listes!$A$72,IF(AND(X89="",OR(Q89&lt;&gt;"",R89&lt;&gt;"",S89&lt;&gt;"")),Listes!$A$73,""))))))</f>
        <v/>
      </c>
      <c r="X89" s="188"/>
      <c r="Y89" s="317">
        <f t="shared" si="7"/>
        <v>0</v>
      </c>
    </row>
    <row r="90" spans="1:25" ht="20.100000000000001" customHeight="1" x14ac:dyDescent="0.25">
      <c r="A90" s="121">
        <v>84</v>
      </c>
      <c r="B90" s="118" t="str">
        <f>IF('Dépenses forfaitaires'!B90="","",'Dépenses forfaitaires'!B90)</f>
        <v/>
      </c>
      <c r="C90" s="118" t="str">
        <f>IF('Dépenses forfaitaires'!C90="","",'Dépenses forfaitaires'!C90)</f>
        <v/>
      </c>
      <c r="D90" s="118" t="str">
        <f>IF('Dépenses forfaitaires'!D90="","",'Dépenses forfaitaires'!D90)</f>
        <v/>
      </c>
      <c r="E90" s="118" t="str">
        <f>IF('Dépenses forfaitaires'!E90="","",'Dépenses forfaitaires'!E90)</f>
        <v/>
      </c>
      <c r="F90" s="118" t="str">
        <f>IF('Dépenses forfaitaires'!F90="","",'Dépenses forfaitaires'!F90)</f>
        <v/>
      </c>
      <c r="G90" s="186" t="str">
        <f>IF('Dépenses forfaitaires'!G90="","",'Dépenses forfaitaires'!G90)</f>
        <v/>
      </c>
      <c r="H90" s="118" t="str">
        <f>IF('Dépenses forfaitaires'!H90="","",'Dépenses forfaitaires'!H90)</f>
        <v/>
      </c>
      <c r="I90" s="118" t="str">
        <f>IF('Dépenses forfaitaires'!I90="","",'Dépenses forfaitaires'!I90)</f>
        <v/>
      </c>
      <c r="J90" s="186" t="str">
        <f>IF('Dépenses forfaitaires'!J90="","",'Dépenses forfaitaires'!J90)</f>
        <v/>
      </c>
      <c r="K90" s="346" t="str">
        <f>IF('Dépenses forfaitaires'!K90="","",'Dépenses forfaitaires'!K90)</f>
        <v/>
      </c>
      <c r="L90" s="346" t="str">
        <f>IF('Dépenses forfaitaires'!L90="","",'Dépenses forfaitaires'!L90)</f>
        <v/>
      </c>
      <c r="M90" s="118" t="str">
        <f>IF($H90="","",IF($C90=Listes!$B$32,IF('DP_Instruction Forfaitaires'!$E90&lt;Listes!$B$53,('DP_Instruction Forfaitaires'!$E90*(VLOOKUP('DP_Instruction Forfaitaires'!$D90,Listes!$A$54:$E$60,2,FALSE))),IF('DP_Instruction Forfaitaires'!$E90&gt;Listes!$E$53,('DP_Instruction Forfaitaires'!$E90*(VLOOKUP('DP_Instruction Forfaitaires'!$D90,Listes!$A$54:$E$60,5,FALSE))),('DP_Instruction Forfaitaires'!$E90*(VLOOKUP('DP_Instruction Forfaitaires'!$D90,Listes!$A$54:$E$60,3,FALSE))+(VLOOKUP('DP_Instruction Forfaitaires'!$D90,Listes!$A$54:$E$60,4,FALSE)))))))</f>
        <v/>
      </c>
      <c r="N90" s="118" t="str">
        <f>IF($H90="","",IF($C90=Listes!$B$31,IF('DP_Instruction Forfaitaires'!$E90&lt;Listes!$B$42,('DP_Instruction Forfaitaires'!$E90*(VLOOKUP('DP_Instruction Forfaitaires'!$D90,Listes!$A$43:$E$49,2,FALSE))),IF('DP_Instruction Forfaitaires'!$E90&gt;Listes!$D$42,('DP_Instruction Forfaitaires'!$E90*(VLOOKUP('DP_Instruction Forfaitaires'!$D90,Listes!$A$43:$E$49,5,FALSE))),('DP_Instruction Forfaitaires'!$E90*(VLOOKUP('DP_Instruction Forfaitaires'!$D90,Listes!$A$43:$E$49,3,FALSE))+(VLOOKUP('DP_Instruction Forfaitaires'!$D90,Listes!$A$43:$E$49,4,FALSE)))))))</f>
        <v/>
      </c>
      <c r="O90" s="175" t="str">
        <f>IF($H90="","",IF($C90=Listes!$B$34,Listes!$I$31,IF($C90=Listes!$B$35,(VLOOKUP('DP_Instruction Forfaitaires'!$F90,Listes!$E$31:$F$36,2,FALSE)),IF($C90=Listes!$B$33,IF('DP_Instruction Forfaitaires'!$E90&lt;Listes!$A$64,'DP_Instruction Forfaitaires'!$E90*Listes!$A$65,IF('DP_Instruction Forfaitaires'!$E90&gt;Listes!$D$64,'DP_Instruction Forfaitaires'!$E90*Listes!$D$65,(('DP_Instruction Forfaitaires'!$E90*Listes!$B$65)+Listes!$C$65)))))))</f>
        <v/>
      </c>
      <c r="P90" s="131" t="str">
        <f>IF('Dépenses forfaitaires'!Q90="","",'Dépenses forfaitaires'!Q90)</f>
        <v/>
      </c>
      <c r="Q90" s="185"/>
      <c r="R90" s="352" t="str">
        <f t="shared" si="4"/>
        <v/>
      </c>
      <c r="S90" s="352" t="str">
        <f t="shared" si="5"/>
        <v/>
      </c>
      <c r="T90" s="185" t="str">
        <f t="shared" si="6"/>
        <v/>
      </c>
      <c r="U90" s="182"/>
      <c r="V90" s="187"/>
      <c r="W90" s="711" t="str">
        <f>IF(AND(OR(Q90="KO",T90&lt;&gt;""),OR(R90="",S90="",T90="")),Listes!$A$68,IF(AND(T90="",R90&lt;&gt;""),Listes!$A$69,IF(AND(P90&lt;T90,V90=""),Listes!$A$70,IF(AND(R90&gt;S90),Listes!$A$71,IF(AND(P90&lt;&gt;"",P90&gt;T90,U90=""),Listes!$A$72,IF(AND(X90="",OR(Q90&lt;&gt;"",R90&lt;&gt;"",S90&lt;&gt;"")),Listes!$A$73,""))))))</f>
        <v/>
      </c>
      <c r="X90" s="188"/>
      <c r="Y90" s="317">
        <f t="shared" si="7"/>
        <v>0</v>
      </c>
    </row>
    <row r="91" spans="1:25" ht="20.100000000000001" customHeight="1" x14ac:dyDescent="0.25">
      <c r="A91" s="121">
        <v>85</v>
      </c>
      <c r="B91" s="118" t="str">
        <f>IF('Dépenses forfaitaires'!B91="","",'Dépenses forfaitaires'!B91)</f>
        <v/>
      </c>
      <c r="C91" s="118" t="str">
        <f>IF('Dépenses forfaitaires'!C91="","",'Dépenses forfaitaires'!C91)</f>
        <v/>
      </c>
      <c r="D91" s="118" t="str">
        <f>IF('Dépenses forfaitaires'!D91="","",'Dépenses forfaitaires'!D91)</f>
        <v/>
      </c>
      <c r="E91" s="118" t="str">
        <f>IF('Dépenses forfaitaires'!E91="","",'Dépenses forfaitaires'!E91)</f>
        <v/>
      </c>
      <c r="F91" s="118" t="str">
        <f>IF('Dépenses forfaitaires'!F91="","",'Dépenses forfaitaires'!F91)</f>
        <v/>
      </c>
      <c r="G91" s="186" t="str">
        <f>IF('Dépenses forfaitaires'!G91="","",'Dépenses forfaitaires'!G91)</f>
        <v/>
      </c>
      <c r="H91" s="118" t="str">
        <f>IF('Dépenses forfaitaires'!H91="","",'Dépenses forfaitaires'!H91)</f>
        <v/>
      </c>
      <c r="I91" s="118" t="str">
        <f>IF('Dépenses forfaitaires'!I91="","",'Dépenses forfaitaires'!I91)</f>
        <v/>
      </c>
      <c r="J91" s="186" t="str">
        <f>IF('Dépenses forfaitaires'!J91="","",'Dépenses forfaitaires'!J91)</f>
        <v/>
      </c>
      <c r="K91" s="346" t="str">
        <f>IF('Dépenses forfaitaires'!K91="","",'Dépenses forfaitaires'!K91)</f>
        <v/>
      </c>
      <c r="L91" s="346" t="str">
        <f>IF('Dépenses forfaitaires'!L91="","",'Dépenses forfaitaires'!L91)</f>
        <v/>
      </c>
      <c r="M91" s="118" t="str">
        <f>IF($H91="","",IF($C91=Listes!$B$32,IF('DP_Instruction Forfaitaires'!$E91&lt;Listes!$B$53,('DP_Instruction Forfaitaires'!$E91*(VLOOKUP('DP_Instruction Forfaitaires'!$D91,Listes!$A$54:$E$60,2,FALSE))),IF('DP_Instruction Forfaitaires'!$E91&gt;Listes!$E$53,('DP_Instruction Forfaitaires'!$E91*(VLOOKUP('DP_Instruction Forfaitaires'!$D91,Listes!$A$54:$E$60,5,FALSE))),('DP_Instruction Forfaitaires'!$E91*(VLOOKUP('DP_Instruction Forfaitaires'!$D91,Listes!$A$54:$E$60,3,FALSE))+(VLOOKUP('DP_Instruction Forfaitaires'!$D91,Listes!$A$54:$E$60,4,FALSE)))))))</f>
        <v/>
      </c>
      <c r="N91" s="118" t="str">
        <f>IF($H91="","",IF($C91=Listes!$B$31,IF('DP_Instruction Forfaitaires'!$E91&lt;Listes!$B$42,('DP_Instruction Forfaitaires'!$E91*(VLOOKUP('DP_Instruction Forfaitaires'!$D91,Listes!$A$43:$E$49,2,FALSE))),IF('DP_Instruction Forfaitaires'!$E91&gt;Listes!$D$42,('DP_Instruction Forfaitaires'!$E91*(VLOOKUP('DP_Instruction Forfaitaires'!$D91,Listes!$A$43:$E$49,5,FALSE))),('DP_Instruction Forfaitaires'!$E91*(VLOOKUP('DP_Instruction Forfaitaires'!$D91,Listes!$A$43:$E$49,3,FALSE))+(VLOOKUP('DP_Instruction Forfaitaires'!$D91,Listes!$A$43:$E$49,4,FALSE)))))))</f>
        <v/>
      </c>
      <c r="O91" s="175" t="str">
        <f>IF($H91="","",IF($C91=Listes!$B$34,Listes!$I$31,IF($C91=Listes!$B$35,(VLOOKUP('DP_Instruction Forfaitaires'!$F91,Listes!$E$31:$F$36,2,FALSE)),IF($C91=Listes!$B$33,IF('DP_Instruction Forfaitaires'!$E91&lt;Listes!$A$64,'DP_Instruction Forfaitaires'!$E91*Listes!$A$65,IF('DP_Instruction Forfaitaires'!$E91&gt;Listes!$D$64,'DP_Instruction Forfaitaires'!$E91*Listes!$D$65,(('DP_Instruction Forfaitaires'!$E91*Listes!$B$65)+Listes!$C$65)))))))</f>
        <v/>
      </c>
      <c r="P91" s="131" t="str">
        <f>IF('Dépenses forfaitaires'!Q91="","",'Dépenses forfaitaires'!Q91)</f>
        <v/>
      </c>
      <c r="Q91" s="185"/>
      <c r="R91" s="352" t="str">
        <f t="shared" si="4"/>
        <v/>
      </c>
      <c r="S91" s="352" t="str">
        <f t="shared" si="5"/>
        <v/>
      </c>
      <c r="T91" s="185" t="str">
        <f t="shared" si="6"/>
        <v/>
      </c>
      <c r="U91" s="182"/>
      <c r="V91" s="187"/>
      <c r="W91" s="711" t="str">
        <f>IF(AND(OR(Q91="KO",T91&lt;&gt;""),OR(R91="",S91="",T91="")),Listes!$A$68,IF(AND(T91="",R91&lt;&gt;""),Listes!$A$69,IF(AND(P91&lt;T91,V91=""),Listes!$A$70,IF(AND(R91&gt;S91),Listes!$A$71,IF(AND(P91&lt;&gt;"",P91&gt;T91,U91=""),Listes!$A$72,IF(AND(X91="",OR(Q91&lt;&gt;"",R91&lt;&gt;"",S91&lt;&gt;"")),Listes!$A$73,""))))))</f>
        <v/>
      </c>
      <c r="X91" s="188"/>
      <c r="Y91" s="317">
        <f t="shared" si="7"/>
        <v>0</v>
      </c>
    </row>
    <row r="92" spans="1:25" ht="20.100000000000001" customHeight="1" x14ac:dyDescent="0.25">
      <c r="A92" s="121">
        <v>86</v>
      </c>
      <c r="B92" s="118" t="str">
        <f>IF('Dépenses forfaitaires'!B92="","",'Dépenses forfaitaires'!B92)</f>
        <v/>
      </c>
      <c r="C92" s="118" t="str">
        <f>IF('Dépenses forfaitaires'!C92="","",'Dépenses forfaitaires'!C92)</f>
        <v/>
      </c>
      <c r="D92" s="118" t="str">
        <f>IF('Dépenses forfaitaires'!D92="","",'Dépenses forfaitaires'!D92)</f>
        <v/>
      </c>
      <c r="E92" s="118" t="str">
        <f>IF('Dépenses forfaitaires'!E92="","",'Dépenses forfaitaires'!E92)</f>
        <v/>
      </c>
      <c r="F92" s="118" t="str">
        <f>IF('Dépenses forfaitaires'!F92="","",'Dépenses forfaitaires'!F92)</f>
        <v/>
      </c>
      <c r="G92" s="186" t="str">
        <f>IF('Dépenses forfaitaires'!G92="","",'Dépenses forfaitaires'!G92)</f>
        <v/>
      </c>
      <c r="H92" s="118" t="str">
        <f>IF('Dépenses forfaitaires'!H92="","",'Dépenses forfaitaires'!H92)</f>
        <v/>
      </c>
      <c r="I92" s="118" t="str">
        <f>IF('Dépenses forfaitaires'!I92="","",'Dépenses forfaitaires'!I92)</f>
        <v/>
      </c>
      <c r="J92" s="186" t="str">
        <f>IF('Dépenses forfaitaires'!J92="","",'Dépenses forfaitaires'!J92)</f>
        <v/>
      </c>
      <c r="K92" s="346" t="str">
        <f>IF('Dépenses forfaitaires'!K92="","",'Dépenses forfaitaires'!K92)</f>
        <v/>
      </c>
      <c r="L92" s="346" t="str">
        <f>IF('Dépenses forfaitaires'!L92="","",'Dépenses forfaitaires'!L92)</f>
        <v/>
      </c>
      <c r="M92" s="118" t="str">
        <f>IF($H92="","",IF($C92=Listes!$B$32,IF('DP_Instruction Forfaitaires'!$E92&lt;Listes!$B$53,('DP_Instruction Forfaitaires'!$E92*(VLOOKUP('DP_Instruction Forfaitaires'!$D92,Listes!$A$54:$E$60,2,FALSE))),IF('DP_Instruction Forfaitaires'!$E92&gt;Listes!$E$53,('DP_Instruction Forfaitaires'!$E92*(VLOOKUP('DP_Instruction Forfaitaires'!$D92,Listes!$A$54:$E$60,5,FALSE))),('DP_Instruction Forfaitaires'!$E92*(VLOOKUP('DP_Instruction Forfaitaires'!$D92,Listes!$A$54:$E$60,3,FALSE))+(VLOOKUP('DP_Instruction Forfaitaires'!$D92,Listes!$A$54:$E$60,4,FALSE)))))))</f>
        <v/>
      </c>
      <c r="N92" s="118" t="str">
        <f>IF($H92="","",IF($C92=Listes!$B$31,IF('DP_Instruction Forfaitaires'!$E92&lt;Listes!$B$42,('DP_Instruction Forfaitaires'!$E92*(VLOOKUP('DP_Instruction Forfaitaires'!$D92,Listes!$A$43:$E$49,2,FALSE))),IF('DP_Instruction Forfaitaires'!$E92&gt;Listes!$D$42,('DP_Instruction Forfaitaires'!$E92*(VLOOKUP('DP_Instruction Forfaitaires'!$D92,Listes!$A$43:$E$49,5,FALSE))),('DP_Instruction Forfaitaires'!$E92*(VLOOKUP('DP_Instruction Forfaitaires'!$D92,Listes!$A$43:$E$49,3,FALSE))+(VLOOKUP('DP_Instruction Forfaitaires'!$D92,Listes!$A$43:$E$49,4,FALSE)))))))</f>
        <v/>
      </c>
      <c r="O92" s="175" t="str">
        <f>IF($H92="","",IF($C92=Listes!$B$34,Listes!$I$31,IF($C92=Listes!$B$35,(VLOOKUP('DP_Instruction Forfaitaires'!$F92,Listes!$E$31:$F$36,2,FALSE)),IF($C92=Listes!$B$33,IF('DP_Instruction Forfaitaires'!$E92&lt;Listes!$A$64,'DP_Instruction Forfaitaires'!$E92*Listes!$A$65,IF('DP_Instruction Forfaitaires'!$E92&gt;Listes!$D$64,'DP_Instruction Forfaitaires'!$E92*Listes!$D$65,(('DP_Instruction Forfaitaires'!$E92*Listes!$B$65)+Listes!$C$65)))))))</f>
        <v/>
      </c>
      <c r="P92" s="131" t="str">
        <f>IF('Dépenses forfaitaires'!Q92="","",'Dépenses forfaitaires'!Q92)</f>
        <v/>
      </c>
      <c r="Q92" s="185"/>
      <c r="R92" s="352" t="str">
        <f t="shared" si="4"/>
        <v/>
      </c>
      <c r="S92" s="352" t="str">
        <f t="shared" si="5"/>
        <v/>
      </c>
      <c r="T92" s="185" t="str">
        <f t="shared" si="6"/>
        <v/>
      </c>
      <c r="U92" s="182"/>
      <c r="V92" s="187"/>
      <c r="W92" s="711" t="str">
        <f>IF(AND(OR(Q92="KO",T92&lt;&gt;""),OR(R92="",S92="",T92="")),Listes!$A$68,IF(AND(T92="",R92&lt;&gt;""),Listes!$A$69,IF(AND(P92&lt;T92,V92=""),Listes!$A$70,IF(AND(R92&gt;S92),Listes!$A$71,IF(AND(P92&lt;&gt;"",P92&gt;T92,U92=""),Listes!$A$72,IF(AND(X92="",OR(Q92&lt;&gt;"",R92&lt;&gt;"",S92&lt;&gt;"")),Listes!$A$73,""))))))</f>
        <v/>
      </c>
      <c r="X92" s="188"/>
      <c r="Y92" s="317">
        <f t="shared" si="7"/>
        <v>0</v>
      </c>
    </row>
    <row r="93" spans="1:25" ht="20.100000000000001" customHeight="1" x14ac:dyDescent="0.25">
      <c r="A93" s="121">
        <v>87</v>
      </c>
      <c r="B93" s="118" t="str">
        <f>IF('Dépenses forfaitaires'!B93="","",'Dépenses forfaitaires'!B93)</f>
        <v/>
      </c>
      <c r="C93" s="118" t="str">
        <f>IF('Dépenses forfaitaires'!C93="","",'Dépenses forfaitaires'!C93)</f>
        <v/>
      </c>
      <c r="D93" s="118" t="str">
        <f>IF('Dépenses forfaitaires'!D93="","",'Dépenses forfaitaires'!D93)</f>
        <v/>
      </c>
      <c r="E93" s="118" t="str">
        <f>IF('Dépenses forfaitaires'!E93="","",'Dépenses forfaitaires'!E93)</f>
        <v/>
      </c>
      <c r="F93" s="118" t="str">
        <f>IF('Dépenses forfaitaires'!F93="","",'Dépenses forfaitaires'!F93)</f>
        <v/>
      </c>
      <c r="G93" s="186" t="str">
        <f>IF('Dépenses forfaitaires'!G93="","",'Dépenses forfaitaires'!G93)</f>
        <v/>
      </c>
      <c r="H93" s="118" t="str">
        <f>IF('Dépenses forfaitaires'!H93="","",'Dépenses forfaitaires'!H93)</f>
        <v/>
      </c>
      <c r="I93" s="118" t="str">
        <f>IF('Dépenses forfaitaires'!I93="","",'Dépenses forfaitaires'!I93)</f>
        <v/>
      </c>
      <c r="J93" s="186" t="str">
        <f>IF('Dépenses forfaitaires'!J93="","",'Dépenses forfaitaires'!J93)</f>
        <v/>
      </c>
      <c r="K93" s="346" t="str">
        <f>IF('Dépenses forfaitaires'!K93="","",'Dépenses forfaitaires'!K93)</f>
        <v/>
      </c>
      <c r="L93" s="346" t="str">
        <f>IF('Dépenses forfaitaires'!L93="","",'Dépenses forfaitaires'!L93)</f>
        <v/>
      </c>
      <c r="M93" s="118" t="str">
        <f>IF($H93="","",IF($C93=Listes!$B$32,IF('DP_Instruction Forfaitaires'!$E93&lt;Listes!$B$53,('DP_Instruction Forfaitaires'!$E93*(VLOOKUP('DP_Instruction Forfaitaires'!$D93,Listes!$A$54:$E$60,2,FALSE))),IF('DP_Instruction Forfaitaires'!$E93&gt;Listes!$E$53,('DP_Instruction Forfaitaires'!$E93*(VLOOKUP('DP_Instruction Forfaitaires'!$D93,Listes!$A$54:$E$60,5,FALSE))),('DP_Instruction Forfaitaires'!$E93*(VLOOKUP('DP_Instruction Forfaitaires'!$D93,Listes!$A$54:$E$60,3,FALSE))+(VLOOKUP('DP_Instruction Forfaitaires'!$D93,Listes!$A$54:$E$60,4,FALSE)))))))</f>
        <v/>
      </c>
      <c r="N93" s="118" t="str">
        <f>IF($H93="","",IF($C93=Listes!$B$31,IF('DP_Instruction Forfaitaires'!$E93&lt;Listes!$B$42,('DP_Instruction Forfaitaires'!$E93*(VLOOKUP('DP_Instruction Forfaitaires'!$D93,Listes!$A$43:$E$49,2,FALSE))),IF('DP_Instruction Forfaitaires'!$E93&gt;Listes!$D$42,('DP_Instruction Forfaitaires'!$E93*(VLOOKUP('DP_Instruction Forfaitaires'!$D93,Listes!$A$43:$E$49,5,FALSE))),('DP_Instruction Forfaitaires'!$E93*(VLOOKUP('DP_Instruction Forfaitaires'!$D93,Listes!$A$43:$E$49,3,FALSE))+(VLOOKUP('DP_Instruction Forfaitaires'!$D93,Listes!$A$43:$E$49,4,FALSE)))))))</f>
        <v/>
      </c>
      <c r="O93" s="175" t="str">
        <f>IF($H93="","",IF($C93=Listes!$B$34,Listes!$I$31,IF($C93=Listes!$B$35,(VLOOKUP('DP_Instruction Forfaitaires'!$F93,Listes!$E$31:$F$36,2,FALSE)),IF($C93=Listes!$B$33,IF('DP_Instruction Forfaitaires'!$E93&lt;Listes!$A$64,'DP_Instruction Forfaitaires'!$E93*Listes!$A$65,IF('DP_Instruction Forfaitaires'!$E93&gt;Listes!$D$64,'DP_Instruction Forfaitaires'!$E93*Listes!$D$65,(('DP_Instruction Forfaitaires'!$E93*Listes!$B$65)+Listes!$C$65)))))))</f>
        <v/>
      </c>
      <c r="P93" s="131" t="str">
        <f>IF('Dépenses forfaitaires'!Q93="","",'Dépenses forfaitaires'!Q93)</f>
        <v/>
      </c>
      <c r="Q93" s="185"/>
      <c r="R93" s="352" t="str">
        <f t="shared" si="4"/>
        <v/>
      </c>
      <c r="S93" s="352" t="str">
        <f t="shared" si="5"/>
        <v/>
      </c>
      <c r="T93" s="185" t="str">
        <f t="shared" si="6"/>
        <v/>
      </c>
      <c r="U93" s="182"/>
      <c r="V93" s="187"/>
      <c r="W93" s="711" t="str">
        <f>IF(AND(OR(Q93="KO",T93&lt;&gt;""),OR(R93="",S93="",T93="")),Listes!$A$68,IF(AND(T93="",R93&lt;&gt;""),Listes!$A$69,IF(AND(P93&lt;T93,V93=""),Listes!$A$70,IF(AND(R93&gt;S93),Listes!$A$71,IF(AND(P93&lt;&gt;"",P93&gt;T93,U93=""),Listes!$A$72,IF(AND(X93="",OR(Q93&lt;&gt;"",R93&lt;&gt;"",S93&lt;&gt;"")),Listes!$A$73,""))))))</f>
        <v/>
      </c>
      <c r="X93" s="188"/>
      <c r="Y93" s="317">
        <f t="shared" si="7"/>
        <v>0</v>
      </c>
    </row>
    <row r="94" spans="1:25" ht="20.100000000000001" customHeight="1" x14ac:dyDescent="0.25">
      <c r="A94" s="121">
        <v>88</v>
      </c>
      <c r="B94" s="118" t="str">
        <f>IF('Dépenses forfaitaires'!B94="","",'Dépenses forfaitaires'!B94)</f>
        <v/>
      </c>
      <c r="C94" s="118" t="str">
        <f>IF('Dépenses forfaitaires'!C94="","",'Dépenses forfaitaires'!C94)</f>
        <v/>
      </c>
      <c r="D94" s="118" t="str">
        <f>IF('Dépenses forfaitaires'!D94="","",'Dépenses forfaitaires'!D94)</f>
        <v/>
      </c>
      <c r="E94" s="118" t="str">
        <f>IF('Dépenses forfaitaires'!E94="","",'Dépenses forfaitaires'!E94)</f>
        <v/>
      </c>
      <c r="F94" s="118" t="str">
        <f>IF('Dépenses forfaitaires'!F94="","",'Dépenses forfaitaires'!F94)</f>
        <v/>
      </c>
      <c r="G94" s="186" t="str">
        <f>IF('Dépenses forfaitaires'!G94="","",'Dépenses forfaitaires'!G94)</f>
        <v/>
      </c>
      <c r="H94" s="118" t="str">
        <f>IF('Dépenses forfaitaires'!H94="","",'Dépenses forfaitaires'!H94)</f>
        <v/>
      </c>
      <c r="I94" s="118" t="str">
        <f>IF('Dépenses forfaitaires'!I94="","",'Dépenses forfaitaires'!I94)</f>
        <v/>
      </c>
      <c r="J94" s="186" t="str">
        <f>IF('Dépenses forfaitaires'!J94="","",'Dépenses forfaitaires'!J94)</f>
        <v/>
      </c>
      <c r="K94" s="346" t="str">
        <f>IF('Dépenses forfaitaires'!K94="","",'Dépenses forfaitaires'!K94)</f>
        <v/>
      </c>
      <c r="L94" s="346" t="str">
        <f>IF('Dépenses forfaitaires'!L94="","",'Dépenses forfaitaires'!L94)</f>
        <v/>
      </c>
      <c r="M94" s="118" t="str">
        <f>IF($H94="","",IF($C94=Listes!$B$32,IF('DP_Instruction Forfaitaires'!$E94&lt;Listes!$B$53,('DP_Instruction Forfaitaires'!$E94*(VLOOKUP('DP_Instruction Forfaitaires'!$D94,Listes!$A$54:$E$60,2,FALSE))),IF('DP_Instruction Forfaitaires'!$E94&gt;Listes!$E$53,('DP_Instruction Forfaitaires'!$E94*(VLOOKUP('DP_Instruction Forfaitaires'!$D94,Listes!$A$54:$E$60,5,FALSE))),('DP_Instruction Forfaitaires'!$E94*(VLOOKUP('DP_Instruction Forfaitaires'!$D94,Listes!$A$54:$E$60,3,FALSE))+(VLOOKUP('DP_Instruction Forfaitaires'!$D94,Listes!$A$54:$E$60,4,FALSE)))))))</f>
        <v/>
      </c>
      <c r="N94" s="118" t="str">
        <f>IF($H94="","",IF($C94=Listes!$B$31,IF('DP_Instruction Forfaitaires'!$E94&lt;Listes!$B$42,('DP_Instruction Forfaitaires'!$E94*(VLOOKUP('DP_Instruction Forfaitaires'!$D94,Listes!$A$43:$E$49,2,FALSE))),IF('DP_Instruction Forfaitaires'!$E94&gt;Listes!$D$42,('DP_Instruction Forfaitaires'!$E94*(VLOOKUP('DP_Instruction Forfaitaires'!$D94,Listes!$A$43:$E$49,5,FALSE))),('DP_Instruction Forfaitaires'!$E94*(VLOOKUP('DP_Instruction Forfaitaires'!$D94,Listes!$A$43:$E$49,3,FALSE))+(VLOOKUP('DP_Instruction Forfaitaires'!$D94,Listes!$A$43:$E$49,4,FALSE)))))))</f>
        <v/>
      </c>
      <c r="O94" s="175" t="str">
        <f>IF($H94="","",IF($C94=Listes!$B$34,Listes!$I$31,IF($C94=Listes!$B$35,(VLOOKUP('DP_Instruction Forfaitaires'!$F94,Listes!$E$31:$F$36,2,FALSE)),IF($C94=Listes!$B$33,IF('DP_Instruction Forfaitaires'!$E94&lt;Listes!$A$64,'DP_Instruction Forfaitaires'!$E94*Listes!$A$65,IF('DP_Instruction Forfaitaires'!$E94&gt;Listes!$D$64,'DP_Instruction Forfaitaires'!$E94*Listes!$D$65,(('DP_Instruction Forfaitaires'!$E94*Listes!$B$65)+Listes!$C$65)))))))</f>
        <v/>
      </c>
      <c r="P94" s="131" t="str">
        <f>IF('Dépenses forfaitaires'!Q94="","",'Dépenses forfaitaires'!Q94)</f>
        <v/>
      </c>
      <c r="Q94" s="185"/>
      <c r="R94" s="352" t="str">
        <f t="shared" si="4"/>
        <v/>
      </c>
      <c r="S94" s="352" t="str">
        <f t="shared" si="5"/>
        <v/>
      </c>
      <c r="T94" s="185" t="str">
        <f t="shared" si="6"/>
        <v/>
      </c>
      <c r="U94" s="182"/>
      <c r="V94" s="187"/>
      <c r="W94" s="711" t="str">
        <f>IF(AND(OR(Q94="KO",T94&lt;&gt;""),OR(R94="",S94="",T94="")),Listes!$A$68,IF(AND(T94="",R94&lt;&gt;""),Listes!$A$69,IF(AND(P94&lt;T94,V94=""),Listes!$A$70,IF(AND(R94&gt;S94),Listes!$A$71,IF(AND(P94&lt;&gt;"",P94&gt;T94,U94=""),Listes!$A$72,IF(AND(X94="",OR(Q94&lt;&gt;"",R94&lt;&gt;"",S94&lt;&gt;"")),Listes!$A$73,""))))))</f>
        <v/>
      </c>
      <c r="X94" s="188"/>
      <c r="Y94" s="317">
        <f t="shared" si="7"/>
        <v>0</v>
      </c>
    </row>
    <row r="95" spans="1:25" ht="20.100000000000001" customHeight="1" x14ac:dyDescent="0.25">
      <c r="A95" s="121">
        <v>89</v>
      </c>
      <c r="B95" s="118" t="str">
        <f>IF('Dépenses forfaitaires'!B95="","",'Dépenses forfaitaires'!B95)</f>
        <v/>
      </c>
      <c r="C95" s="118" t="str">
        <f>IF('Dépenses forfaitaires'!C95="","",'Dépenses forfaitaires'!C95)</f>
        <v/>
      </c>
      <c r="D95" s="118" t="str">
        <f>IF('Dépenses forfaitaires'!D95="","",'Dépenses forfaitaires'!D95)</f>
        <v/>
      </c>
      <c r="E95" s="118" t="str">
        <f>IF('Dépenses forfaitaires'!E95="","",'Dépenses forfaitaires'!E95)</f>
        <v/>
      </c>
      <c r="F95" s="118" t="str">
        <f>IF('Dépenses forfaitaires'!F95="","",'Dépenses forfaitaires'!F95)</f>
        <v/>
      </c>
      <c r="G95" s="186" t="str">
        <f>IF('Dépenses forfaitaires'!G95="","",'Dépenses forfaitaires'!G95)</f>
        <v/>
      </c>
      <c r="H95" s="118" t="str">
        <f>IF('Dépenses forfaitaires'!H95="","",'Dépenses forfaitaires'!H95)</f>
        <v/>
      </c>
      <c r="I95" s="118" t="str">
        <f>IF('Dépenses forfaitaires'!I95="","",'Dépenses forfaitaires'!I95)</f>
        <v/>
      </c>
      <c r="J95" s="186" t="str">
        <f>IF('Dépenses forfaitaires'!J95="","",'Dépenses forfaitaires'!J95)</f>
        <v/>
      </c>
      <c r="K95" s="346" t="str">
        <f>IF('Dépenses forfaitaires'!K95="","",'Dépenses forfaitaires'!K95)</f>
        <v/>
      </c>
      <c r="L95" s="346" t="str">
        <f>IF('Dépenses forfaitaires'!L95="","",'Dépenses forfaitaires'!L95)</f>
        <v/>
      </c>
      <c r="M95" s="118" t="str">
        <f>IF($H95="","",IF($C95=Listes!$B$32,IF('DP_Instruction Forfaitaires'!$E95&lt;Listes!$B$53,('DP_Instruction Forfaitaires'!$E95*(VLOOKUP('DP_Instruction Forfaitaires'!$D95,Listes!$A$54:$E$60,2,FALSE))),IF('DP_Instruction Forfaitaires'!$E95&gt;Listes!$E$53,('DP_Instruction Forfaitaires'!$E95*(VLOOKUP('DP_Instruction Forfaitaires'!$D95,Listes!$A$54:$E$60,5,FALSE))),('DP_Instruction Forfaitaires'!$E95*(VLOOKUP('DP_Instruction Forfaitaires'!$D95,Listes!$A$54:$E$60,3,FALSE))+(VLOOKUP('DP_Instruction Forfaitaires'!$D95,Listes!$A$54:$E$60,4,FALSE)))))))</f>
        <v/>
      </c>
      <c r="N95" s="118" t="str">
        <f>IF($H95="","",IF($C95=Listes!$B$31,IF('DP_Instruction Forfaitaires'!$E95&lt;Listes!$B$42,('DP_Instruction Forfaitaires'!$E95*(VLOOKUP('DP_Instruction Forfaitaires'!$D95,Listes!$A$43:$E$49,2,FALSE))),IF('DP_Instruction Forfaitaires'!$E95&gt;Listes!$D$42,('DP_Instruction Forfaitaires'!$E95*(VLOOKUP('DP_Instruction Forfaitaires'!$D95,Listes!$A$43:$E$49,5,FALSE))),('DP_Instruction Forfaitaires'!$E95*(VLOOKUP('DP_Instruction Forfaitaires'!$D95,Listes!$A$43:$E$49,3,FALSE))+(VLOOKUP('DP_Instruction Forfaitaires'!$D95,Listes!$A$43:$E$49,4,FALSE)))))))</f>
        <v/>
      </c>
      <c r="O95" s="175" t="str">
        <f>IF($H95="","",IF($C95=Listes!$B$34,Listes!$I$31,IF($C95=Listes!$B$35,(VLOOKUP('DP_Instruction Forfaitaires'!$F95,Listes!$E$31:$F$36,2,FALSE)),IF($C95=Listes!$B$33,IF('DP_Instruction Forfaitaires'!$E95&lt;Listes!$A$64,'DP_Instruction Forfaitaires'!$E95*Listes!$A$65,IF('DP_Instruction Forfaitaires'!$E95&gt;Listes!$D$64,'DP_Instruction Forfaitaires'!$E95*Listes!$D$65,(('DP_Instruction Forfaitaires'!$E95*Listes!$B$65)+Listes!$C$65)))))))</f>
        <v/>
      </c>
      <c r="P95" s="131" t="str">
        <f>IF('Dépenses forfaitaires'!Q95="","",'Dépenses forfaitaires'!Q95)</f>
        <v/>
      </c>
      <c r="Q95" s="185"/>
      <c r="R95" s="352" t="str">
        <f t="shared" si="4"/>
        <v/>
      </c>
      <c r="S95" s="352" t="str">
        <f t="shared" si="5"/>
        <v/>
      </c>
      <c r="T95" s="185" t="str">
        <f t="shared" si="6"/>
        <v/>
      </c>
      <c r="U95" s="182"/>
      <c r="V95" s="187"/>
      <c r="W95" s="711" t="str">
        <f>IF(AND(OR(Q95="KO",T95&lt;&gt;""),OR(R95="",S95="",T95="")),Listes!$A$68,IF(AND(T95="",R95&lt;&gt;""),Listes!$A$69,IF(AND(P95&lt;T95,V95=""),Listes!$A$70,IF(AND(R95&gt;S95),Listes!$A$71,IF(AND(P95&lt;&gt;"",P95&gt;T95,U95=""),Listes!$A$72,IF(AND(X95="",OR(Q95&lt;&gt;"",R95&lt;&gt;"",S95&lt;&gt;"")),Listes!$A$73,""))))))</f>
        <v/>
      </c>
      <c r="X95" s="188"/>
      <c r="Y95" s="317">
        <f t="shared" si="7"/>
        <v>0</v>
      </c>
    </row>
    <row r="96" spans="1:25" ht="20.100000000000001" customHeight="1" x14ac:dyDescent="0.25">
      <c r="A96" s="121">
        <v>90</v>
      </c>
      <c r="B96" s="118" t="str">
        <f>IF('Dépenses forfaitaires'!B96="","",'Dépenses forfaitaires'!B96)</f>
        <v/>
      </c>
      <c r="C96" s="118" t="str">
        <f>IF('Dépenses forfaitaires'!C96="","",'Dépenses forfaitaires'!C96)</f>
        <v/>
      </c>
      <c r="D96" s="118" t="str">
        <f>IF('Dépenses forfaitaires'!D96="","",'Dépenses forfaitaires'!D96)</f>
        <v/>
      </c>
      <c r="E96" s="118" t="str">
        <f>IF('Dépenses forfaitaires'!E96="","",'Dépenses forfaitaires'!E96)</f>
        <v/>
      </c>
      <c r="F96" s="118" t="str">
        <f>IF('Dépenses forfaitaires'!F96="","",'Dépenses forfaitaires'!F96)</f>
        <v/>
      </c>
      <c r="G96" s="186" t="str">
        <f>IF('Dépenses forfaitaires'!G96="","",'Dépenses forfaitaires'!G96)</f>
        <v/>
      </c>
      <c r="H96" s="118" t="str">
        <f>IF('Dépenses forfaitaires'!H96="","",'Dépenses forfaitaires'!H96)</f>
        <v/>
      </c>
      <c r="I96" s="118" t="str">
        <f>IF('Dépenses forfaitaires'!I96="","",'Dépenses forfaitaires'!I96)</f>
        <v/>
      </c>
      <c r="J96" s="186" t="str">
        <f>IF('Dépenses forfaitaires'!J96="","",'Dépenses forfaitaires'!J96)</f>
        <v/>
      </c>
      <c r="K96" s="346" t="str">
        <f>IF('Dépenses forfaitaires'!K96="","",'Dépenses forfaitaires'!K96)</f>
        <v/>
      </c>
      <c r="L96" s="346" t="str">
        <f>IF('Dépenses forfaitaires'!L96="","",'Dépenses forfaitaires'!L96)</f>
        <v/>
      </c>
      <c r="M96" s="118" t="str">
        <f>IF($H96="","",IF($C96=Listes!$B$32,IF('DP_Instruction Forfaitaires'!$E96&lt;Listes!$B$53,('DP_Instruction Forfaitaires'!$E96*(VLOOKUP('DP_Instruction Forfaitaires'!$D96,Listes!$A$54:$E$60,2,FALSE))),IF('DP_Instruction Forfaitaires'!$E96&gt;Listes!$E$53,('DP_Instruction Forfaitaires'!$E96*(VLOOKUP('DP_Instruction Forfaitaires'!$D96,Listes!$A$54:$E$60,5,FALSE))),('DP_Instruction Forfaitaires'!$E96*(VLOOKUP('DP_Instruction Forfaitaires'!$D96,Listes!$A$54:$E$60,3,FALSE))+(VLOOKUP('DP_Instruction Forfaitaires'!$D96,Listes!$A$54:$E$60,4,FALSE)))))))</f>
        <v/>
      </c>
      <c r="N96" s="118" t="str">
        <f>IF($H96="","",IF($C96=Listes!$B$31,IF('DP_Instruction Forfaitaires'!$E96&lt;Listes!$B$42,('DP_Instruction Forfaitaires'!$E96*(VLOOKUP('DP_Instruction Forfaitaires'!$D96,Listes!$A$43:$E$49,2,FALSE))),IF('DP_Instruction Forfaitaires'!$E96&gt;Listes!$D$42,('DP_Instruction Forfaitaires'!$E96*(VLOOKUP('DP_Instruction Forfaitaires'!$D96,Listes!$A$43:$E$49,5,FALSE))),('DP_Instruction Forfaitaires'!$E96*(VLOOKUP('DP_Instruction Forfaitaires'!$D96,Listes!$A$43:$E$49,3,FALSE))+(VLOOKUP('DP_Instruction Forfaitaires'!$D96,Listes!$A$43:$E$49,4,FALSE)))))))</f>
        <v/>
      </c>
      <c r="O96" s="175" t="str">
        <f>IF($H96="","",IF($C96=Listes!$B$34,Listes!$I$31,IF($C96=Listes!$B$35,(VLOOKUP('DP_Instruction Forfaitaires'!$F96,Listes!$E$31:$F$36,2,FALSE)),IF($C96=Listes!$B$33,IF('DP_Instruction Forfaitaires'!$E96&lt;Listes!$A$64,'DP_Instruction Forfaitaires'!$E96*Listes!$A$65,IF('DP_Instruction Forfaitaires'!$E96&gt;Listes!$D$64,'DP_Instruction Forfaitaires'!$E96*Listes!$D$65,(('DP_Instruction Forfaitaires'!$E96*Listes!$B$65)+Listes!$C$65)))))))</f>
        <v/>
      </c>
      <c r="P96" s="131" t="str">
        <f>IF('Dépenses forfaitaires'!Q96="","",'Dépenses forfaitaires'!Q96)</f>
        <v/>
      </c>
      <c r="Q96" s="185"/>
      <c r="R96" s="352" t="str">
        <f t="shared" si="4"/>
        <v/>
      </c>
      <c r="S96" s="352" t="str">
        <f t="shared" si="5"/>
        <v/>
      </c>
      <c r="T96" s="185" t="str">
        <f t="shared" si="6"/>
        <v/>
      </c>
      <c r="U96" s="182"/>
      <c r="V96" s="187"/>
      <c r="W96" s="711" t="str">
        <f>IF(AND(OR(Q96="KO",T96&lt;&gt;""),OR(R96="",S96="",T96="")),Listes!$A$68,IF(AND(T96="",R96&lt;&gt;""),Listes!$A$69,IF(AND(P96&lt;T96,V96=""),Listes!$A$70,IF(AND(R96&gt;S96),Listes!$A$71,IF(AND(P96&lt;&gt;"",P96&gt;T96,U96=""),Listes!$A$72,IF(AND(X96="",OR(Q96&lt;&gt;"",R96&lt;&gt;"",S96&lt;&gt;"")),Listes!$A$73,""))))))</f>
        <v/>
      </c>
      <c r="X96" s="188"/>
      <c r="Y96" s="317">
        <f t="shared" si="7"/>
        <v>0</v>
      </c>
    </row>
    <row r="97" spans="1:25" ht="20.100000000000001" customHeight="1" x14ac:dyDescent="0.25">
      <c r="A97" s="121">
        <v>91</v>
      </c>
      <c r="B97" s="118" t="str">
        <f>IF('Dépenses forfaitaires'!B97="","",'Dépenses forfaitaires'!B97)</f>
        <v/>
      </c>
      <c r="C97" s="118" t="str">
        <f>IF('Dépenses forfaitaires'!C97="","",'Dépenses forfaitaires'!C97)</f>
        <v/>
      </c>
      <c r="D97" s="118" t="str">
        <f>IF('Dépenses forfaitaires'!D97="","",'Dépenses forfaitaires'!D97)</f>
        <v/>
      </c>
      <c r="E97" s="118" t="str">
        <f>IF('Dépenses forfaitaires'!E97="","",'Dépenses forfaitaires'!E97)</f>
        <v/>
      </c>
      <c r="F97" s="118" t="str">
        <f>IF('Dépenses forfaitaires'!F97="","",'Dépenses forfaitaires'!F97)</f>
        <v/>
      </c>
      <c r="G97" s="186" t="str">
        <f>IF('Dépenses forfaitaires'!G97="","",'Dépenses forfaitaires'!G97)</f>
        <v/>
      </c>
      <c r="H97" s="118" t="str">
        <f>IF('Dépenses forfaitaires'!H97="","",'Dépenses forfaitaires'!H97)</f>
        <v/>
      </c>
      <c r="I97" s="118" t="str">
        <f>IF('Dépenses forfaitaires'!I97="","",'Dépenses forfaitaires'!I97)</f>
        <v/>
      </c>
      <c r="J97" s="186" t="str">
        <f>IF('Dépenses forfaitaires'!J97="","",'Dépenses forfaitaires'!J97)</f>
        <v/>
      </c>
      <c r="K97" s="346" t="str">
        <f>IF('Dépenses forfaitaires'!K97="","",'Dépenses forfaitaires'!K97)</f>
        <v/>
      </c>
      <c r="L97" s="346" t="str">
        <f>IF('Dépenses forfaitaires'!L97="","",'Dépenses forfaitaires'!L97)</f>
        <v/>
      </c>
      <c r="M97" s="118" t="str">
        <f>IF($H97="","",IF($C97=Listes!$B$32,IF('DP_Instruction Forfaitaires'!$E97&lt;Listes!$B$53,('DP_Instruction Forfaitaires'!$E97*(VLOOKUP('DP_Instruction Forfaitaires'!$D97,Listes!$A$54:$E$60,2,FALSE))),IF('DP_Instruction Forfaitaires'!$E97&gt;Listes!$E$53,('DP_Instruction Forfaitaires'!$E97*(VLOOKUP('DP_Instruction Forfaitaires'!$D97,Listes!$A$54:$E$60,5,FALSE))),('DP_Instruction Forfaitaires'!$E97*(VLOOKUP('DP_Instruction Forfaitaires'!$D97,Listes!$A$54:$E$60,3,FALSE))+(VLOOKUP('DP_Instruction Forfaitaires'!$D97,Listes!$A$54:$E$60,4,FALSE)))))))</f>
        <v/>
      </c>
      <c r="N97" s="118" t="str">
        <f>IF($H97="","",IF($C97=Listes!$B$31,IF('DP_Instruction Forfaitaires'!$E97&lt;Listes!$B$42,('DP_Instruction Forfaitaires'!$E97*(VLOOKUP('DP_Instruction Forfaitaires'!$D97,Listes!$A$43:$E$49,2,FALSE))),IF('DP_Instruction Forfaitaires'!$E97&gt;Listes!$D$42,('DP_Instruction Forfaitaires'!$E97*(VLOOKUP('DP_Instruction Forfaitaires'!$D97,Listes!$A$43:$E$49,5,FALSE))),('DP_Instruction Forfaitaires'!$E97*(VLOOKUP('DP_Instruction Forfaitaires'!$D97,Listes!$A$43:$E$49,3,FALSE))+(VLOOKUP('DP_Instruction Forfaitaires'!$D97,Listes!$A$43:$E$49,4,FALSE)))))))</f>
        <v/>
      </c>
      <c r="O97" s="175" t="str">
        <f>IF($H97="","",IF($C97=Listes!$B$34,Listes!$I$31,IF($C97=Listes!$B$35,(VLOOKUP('DP_Instruction Forfaitaires'!$F97,Listes!$E$31:$F$36,2,FALSE)),IF($C97=Listes!$B$33,IF('DP_Instruction Forfaitaires'!$E97&lt;Listes!$A$64,'DP_Instruction Forfaitaires'!$E97*Listes!$A$65,IF('DP_Instruction Forfaitaires'!$E97&gt;Listes!$D$64,'DP_Instruction Forfaitaires'!$E97*Listes!$D$65,(('DP_Instruction Forfaitaires'!$E97*Listes!$B$65)+Listes!$C$65)))))))</f>
        <v/>
      </c>
      <c r="P97" s="131" t="str">
        <f>IF('Dépenses forfaitaires'!Q97="","",'Dépenses forfaitaires'!Q97)</f>
        <v/>
      </c>
      <c r="Q97" s="185"/>
      <c r="R97" s="352" t="str">
        <f t="shared" si="4"/>
        <v/>
      </c>
      <c r="S97" s="352" t="str">
        <f t="shared" si="5"/>
        <v/>
      </c>
      <c r="T97" s="185" t="str">
        <f t="shared" si="6"/>
        <v/>
      </c>
      <c r="U97" s="182"/>
      <c r="V97" s="187"/>
      <c r="W97" s="711" t="str">
        <f>IF(AND(OR(Q97="KO",T97&lt;&gt;""),OR(R97="",S97="",T97="")),Listes!$A$68,IF(AND(T97="",R97&lt;&gt;""),Listes!$A$69,IF(AND(P97&lt;T97,V97=""),Listes!$A$70,IF(AND(R97&gt;S97),Listes!$A$71,IF(AND(P97&lt;&gt;"",P97&gt;T97,U97=""),Listes!$A$72,IF(AND(X97="",OR(Q97&lt;&gt;"",R97&lt;&gt;"",S97&lt;&gt;"")),Listes!$A$73,""))))))</f>
        <v/>
      </c>
      <c r="X97" s="188"/>
      <c r="Y97" s="317">
        <f t="shared" si="7"/>
        <v>0</v>
      </c>
    </row>
    <row r="98" spans="1:25" ht="20.100000000000001" customHeight="1" x14ac:dyDescent="0.25">
      <c r="A98" s="121">
        <v>92</v>
      </c>
      <c r="B98" s="118" t="str">
        <f>IF('Dépenses forfaitaires'!B98="","",'Dépenses forfaitaires'!B98)</f>
        <v/>
      </c>
      <c r="C98" s="118" t="str">
        <f>IF('Dépenses forfaitaires'!C98="","",'Dépenses forfaitaires'!C98)</f>
        <v/>
      </c>
      <c r="D98" s="118" t="str">
        <f>IF('Dépenses forfaitaires'!D98="","",'Dépenses forfaitaires'!D98)</f>
        <v/>
      </c>
      <c r="E98" s="118" t="str">
        <f>IF('Dépenses forfaitaires'!E98="","",'Dépenses forfaitaires'!E98)</f>
        <v/>
      </c>
      <c r="F98" s="118" t="str">
        <f>IF('Dépenses forfaitaires'!F98="","",'Dépenses forfaitaires'!F98)</f>
        <v/>
      </c>
      <c r="G98" s="186" t="str">
        <f>IF('Dépenses forfaitaires'!G98="","",'Dépenses forfaitaires'!G98)</f>
        <v/>
      </c>
      <c r="H98" s="118" t="str">
        <f>IF('Dépenses forfaitaires'!H98="","",'Dépenses forfaitaires'!H98)</f>
        <v/>
      </c>
      <c r="I98" s="118" t="str">
        <f>IF('Dépenses forfaitaires'!I98="","",'Dépenses forfaitaires'!I98)</f>
        <v/>
      </c>
      <c r="J98" s="186" t="str">
        <f>IF('Dépenses forfaitaires'!J98="","",'Dépenses forfaitaires'!J98)</f>
        <v/>
      </c>
      <c r="K98" s="346" t="str">
        <f>IF('Dépenses forfaitaires'!K98="","",'Dépenses forfaitaires'!K98)</f>
        <v/>
      </c>
      <c r="L98" s="346" t="str">
        <f>IF('Dépenses forfaitaires'!L98="","",'Dépenses forfaitaires'!L98)</f>
        <v/>
      </c>
      <c r="M98" s="118" t="str">
        <f>IF($H98="","",IF($C98=Listes!$B$32,IF('DP_Instruction Forfaitaires'!$E98&lt;Listes!$B$53,('DP_Instruction Forfaitaires'!$E98*(VLOOKUP('DP_Instruction Forfaitaires'!$D98,Listes!$A$54:$E$60,2,FALSE))),IF('DP_Instruction Forfaitaires'!$E98&gt;Listes!$E$53,('DP_Instruction Forfaitaires'!$E98*(VLOOKUP('DP_Instruction Forfaitaires'!$D98,Listes!$A$54:$E$60,5,FALSE))),('DP_Instruction Forfaitaires'!$E98*(VLOOKUP('DP_Instruction Forfaitaires'!$D98,Listes!$A$54:$E$60,3,FALSE))+(VLOOKUP('DP_Instruction Forfaitaires'!$D98,Listes!$A$54:$E$60,4,FALSE)))))))</f>
        <v/>
      </c>
      <c r="N98" s="118" t="str">
        <f>IF($H98="","",IF($C98=Listes!$B$31,IF('DP_Instruction Forfaitaires'!$E98&lt;Listes!$B$42,('DP_Instruction Forfaitaires'!$E98*(VLOOKUP('DP_Instruction Forfaitaires'!$D98,Listes!$A$43:$E$49,2,FALSE))),IF('DP_Instruction Forfaitaires'!$E98&gt;Listes!$D$42,('DP_Instruction Forfaitaires'!$E98*(VLOOKUP('DP_Instruction Forfaitaires'!$D98,Listes!$A$43:$E$49,5,FALSE))),('DP_Instruction Forfaitaires'!$E98*(VLOOKUP('DP_Instruction Forfaitaires'!$D98,Listes!$A$43:$E$49,3,FALSE))+(VLOOKUP('DP_Instruction Forfaitaires'!$D98,Listes!$A$43:$E$49,4,FALSE)))))))</f>
        <v/>
      </c>
      <c r="O98" s="175" t="str">
        <f>IF($H98="","",IF($C98=Listes!$B$34,Listes!$I$31,IF($C98=Listes!$B$35,(VLOOKUP('DP_Instruction Forfaitaires'!$F98,Listes!$E$31:$F$36,2,FALSE)),IF($C98=Listes!$B$33,IF('DP_Instruction Forfaitaires'!$E98&lt;Listes!$A$64,'DP_Instruction Forfaitaires'!$E98*Listes!$A$65,IF('DP_Instruction Forfaitaires'!$E98&gt;Listes!$D$64,'DP_Instruction Forfaitaires'!$E98*Listes!$D$65,(('DP_Instruction Forfaitaires'!$E98*Listes!$B$65)+Listes!$C$65)))))))</f>
        <v/>
      </c>
      <c r="P98" s="131" t="str">
        <f>IF('Dépenses forfaitaires'!Q98="","",'Dépenses forfaitaires'!Q98)</f>
        <v/>
      </c>
      <c r="Q98" s="185"/>
      <c r="R98" s="352" t="str">
        <f t="shared" si="4"/>
        <v/>
      </c>
      <c r="S98" s="352" t="str">
        <f t="shared" si="5"/>
        <v/>
      </c>
      <c r="T98" s="185" t="str">
        <f t="shared" si="6"/>
        <v/>
      </c>
      <c r="U98" s="182"/>
      <c r="V98" s="187"/>
      <c r="W98" s="711" t="str">
        <f>IF(AND(OR(Q98="KO",T98&lt;&gt;""),OR(R98="",S98="",T98="")),Listes!$A$68,IF(AND(T98="",R98&lt;&gt;""),Listes!$A$69,IF(AND(P98&lt;T98,V98=""),Listes!$A$70,IF(AND(R98&gt;S98),Listes!$A$71,IF(AND(P98&lt;&gt;"",P98&gt;T98,U98=""),Listes!$A$72,IF(AND(X98="",OR(Q98&lt;&gt;"",R98&lt;&gt;"",S98&lt;&gt;"")),Listes!$A$73,""))))))</f>
        <v/>
      </c>
      <c r="X98" s="188"/>
      <c r="Y98" s="317">
        <f t="shared" si="7"/>
        <v>0</v>
      </c>
    </row>
    <row r="99" spans="1:25" ht="20.100000000000001" customHeight="1" x14ac:dyDescent="0.25">
      <c r="A99" s="121">
        <v>93</v>
      </c>
      <c r="B99" s="118" t="str">
        <f>IF('Dépenses forfaitaires'!B99="","",'Dépenses forfaitaires'!B99)</f>
        <v/>
      </c>
      <c r="C99" s="118" t="str">
        <f>IF('Dépenses forfaitaires'!C99="","",'Dépenses forfaitaires'!C99)</f>
        <v/>
      </c>
      <c r="D99" s="118" t="str">
        <f>IF('Dépenses forfaitaires'!D99="","",'Dépenses forfaitaires'!D99)</f>
        <v/>
      </c>
      <c r="E99" s="118" t="str">
        <f>IF('Dépenses forfaitaires'!E99="","",'Dépenses forfaitaires'!E99)</f>
        <v/>
      </c>
      <c r="F99" s="118" t="str">
        <f>IF('Dépenses forfaitaires'!F99="","",'Dépenses forfaitaires'!F99)</f>
        <v/>
      </c>
      <c r="G99" s="186" t="str">
        <f>IF('Dépenses forfaitaires'!G99="","",'Dépenses forfaitaires'!G99)</f>
        <v/>
      </c>
      <c r="H99" s="118" t="str">
        <f>IF('Dépenses forfaitaires'!H99="","",'Dépenses forfaitaires'!H99)</f>
        <v/>
      </c>
      <c r="I99" s="118" t="str">
        <f>IF('Dépenses forfaitaires'!I99="","",'Dépenses forfaitaires'!I99)</f>
        <v/>
      </c>
      <c r="J99" s="186" t="str">
        <f>IF('Dépenses forfaitaires'!J99="","",'Dépenses forfaitaires'!J99)</f>
        <v/>
      </c>
      <c r="K99" s="346" t="str">
        <f>IF('Dépenses forfaitaires'!K99="","",'Dépenses forfaitaires'!K99)</f>
        <v/>
      </c>
      <c r="L99" s="346" t="str">
        <f>IF('Dépenses forfaitaires'!L99="","",'Dépenses forfaitaires'!L99)</f>
        <v/>
      </c>
      <c r="M99" s="118" t="str">
        <f>IF($H99="","",IF($C99=Listes!$B$32,IF('DP_Instruction Forfaitaires'!$E99&lt;Listes!$B$53,('DP_Instruction Forfaitaires'!$E99*(VLOOKUP('DP_Instruction Forfaitaires'!$D99,Listes!$A$54:$E$60,2,FALSE))),IF('DP_Instruction Forfaitaires'!$E99&gt;Listes!$E$53,('DP_Instruction Forfaitaires'!$E99*(VLOOKUP('DP_Instruction Forfaitaires'!$D99,Listes!$A$54:$E$60,5,FALSE))),('DP_Instruction Forfaitaires'!$E99*(VLOOKUP('DP_Instruction Forfaitaires'!$D99,Listes!$A$54:$E$60,3,FALSE))+(VLOOKUP('DP_Instruction Forfaitaires'!$D99,Listes!$A$54:$E$60,4,FALSE)))))))</f>
        <v/>
      </c>
      <c r="N99" s="118" t="str">
        <f>IF($H99="","",IF($C99=Listes!$B$31,IF('DP_Instruction Forfaitaires'!$E99&lt;Listes!$B$42,('DP_Instruction Forfaitaires'!$E99*(VLOOKUP('DP_Instruction Forfaitaires'!$D99,Listes!$A$43:$E$49,2,FALSE))),IF('DP_Instruction Forfaitaires'!$E99&gt;Listes!$D$42,('DP_Instruction Forfaitaires'!$E99*(VLOOKUP('DP_Instruction Forfaitaires'!$D99,Listes!$A$43:$E$49,5,FALSE))),('DP_Instruction Forfaitaires'!$E99*(VLOOKUP('DP_Instruction Forfaitaires'!$D99,Listes!$A$43:$E$49,3,FALSE))+(VLOOKUP('DP_Instruction Forfaitaires'!$D99,Listes!$A$43:$E$49,4,FALSE)))))))</f>
        <v/>
      </c>
      <c r="O99" s="175" t="str">
        <f>IF($H99="","",IF($C99=Listes!$B$34,Listes!$I$31,IF($C99=Listes!$B$35,(VLOOKUP('DP_Instruction Forfaitaires'!$F99,Listes!$E$31:$F$36,2,FALSE)),IF($C99=Listes!$B$33,IF('DP_Instruction Forfaitaires'!$E99&lt;Listes!$A$64,'DP_Instruction Forfaitaires'!$E99*Listes!$A$65,IF('DP_Instruction Forfaitaires'!$E99&gt;Listes!$D$64,'DP_Instruction Forfaitaires'!$E99*Listes!$D$65,(('DP_Instruction Forfaitaires'!$E99*Listes!$B$65)+Listes!$C$65)))))))</f>
        <v/>
      </c>
      <c r="P99" s="131" t="str">
        <f>IF('Dépenses forfaitaires'!Q99="","",'Dépenses forfaitaires'!Q99)</f>
        <v/>
      </c>
      <c r="Q99" s="185"/>
      <c r="R99" s="352" t="str">
        <f t="shared" si="4"/>
        <v/>
      </c>
      <c r="S99" s="352" t="str">
        <f t="shared" si="5"/>
        <v/>
      </c>
      <c r="T99" s="185" t="str">
        <f t="shared" si="6"/>
        <v/>
      </c>
      <c r="U99" s="182"/>
      <c r="V99" s="187"/>
      <c r="W99" s="711" t="str">
        <f>IF(AND(OR(Q99="KO",T99&lt;&gt;""),OR(R99="",S99="",T99="")),Listes!$A$68,IF(AND(T99="",R99&lt;&gt;""),Listes!$A$69,IF(AND(P99&lt;T99,V99=""),Listes!$A$70,IF(AND(R99&gt;S99),Listes!$A$71,IF(AND(P99&lt;&gt;"",P99&gt;T99,U99=""),Listes!$A$72,IF(AND(X99="",OR(Q99&lt;&gt;"",R99&lt;&gt;"",S99&lt;&gt;"")),Listes!$A$73,""))))))</f>
        <v/>
      </c>
      <c r="X99" s="188"/>
      <c r="Y99" s="317">
        <f t="shared" si="7"/>
        <v>0</v>
      </c>
    </row>
    <row r="100" spans="1:25" ht="20.100000000000001" customHeight="1" x14ac:dyDescent="0.25">
      <c r="A100" s="121">
        <v>94</v>
      </c>
      <c r="B100" s="118" t="str">
        <f>IF('Dépenses forfaitaires'!B100="","",'Dépenses forfaitaires'!B100)</f>
        <v/>
      </c>
      <c r="C100" s="118" t="str">
        <f>IF('Dépenses forfaitaires'!C100="","",'Dépenses forfaitaires'!C100)</f>
        <v/>
      </c>
      <c r="D100" s="118" t="str">
        <f>IF('Dépenses forfaitaires'!D100="","",'Dépenses forfaitaires'!D100)</f>
        <v/>
      </c>
      <c r="E100" s="118" t="str">
        <f>IF('Dépenses forfaitaires'!E100="","",'Dépenses forfaitaires'!E100)</f>
        <v/>
      </c>
      <c r="F100" s="118" t="str">
        <f>IF('Dépenses forfaitaires'!F100="","",'Dépenses forfaitaires'!F100)</f>
        <v/>
      </c>
      <c r="G100" s="186" t="str">
        <f>IF('Dépenses forfaitaires'!G100="","",'Dépenses forfaitaires'!G100)</f>
        <v/>
      </c>
      <c r="H100" s="118" t="str">
        <f>IF('Dépenses forfaitaires'!H100="","",'Dépenses forfaitaires'!H100)</f>
        <v/>
      </c>
      <c r="I100" s="118" t="str">
        <f>IF('Dépenses forfaitaires'!I100="","",'Dépenses forfaitaires'!I100)</f>
        <v/>
      </c>
      <c r="J100" s="186" t="str">
        <f>IF('Dépenses forfaitaires'!J100="","",'Dépenses forfaitaires'!J100)</f>
        <v/>
      </c>
      <c r="K100" s="346" t="str">
        <f>IF('Dépenses forfaitaires'!K100="","",'Dépenses forfaitaires'!K100)</f>
        <v/>
      </c>
      <c r="L100" s="346" t="str">
        <f>IF('Dépenses forfaitaires'!L100="","",'Dépenses forfaitaires'!L100)</f>
        <v/>
      </c>
      <c r="M100" s="118" t="str">
        <f>IF($H100="","",IF($C100=Listes!$B$32,IF('DP_Instruction Forfaitaires'!$E100&lt;Listes!$B$53,('DP_Instruction Forfaitaires'!$E100*(VLOOKUP('DP_Instruction Forfaitaires'!$D100,Listes!$A$54:$E$60,2,FALSE))),IF('DP_Instruction Forfaitaires'!$E100&gt;Listes!$E$53,('DP_Instruction Forfaitaires'!$E100*(VLOOKUP('DP_Instruction Forfaitaires'!$D100,Listes!$A$54:$E$60,5,FALSE))),('DP_Instruction Forfaitaires'!$E100*(VLOOKUP('DP_Instruction Forfaitaires'!$D100,Listes!$A$54:$E$60,3,FALSE))+(VLOOKUP('DP_Instruction Forfaitaires'!$D100,Listes!$A$54:$E$60,4,FALSE)))))))</f>
        <v/>
      </c>
      <c r="N100" s="118" t="str">
        <f>IF($H100="","",IF($C100=Listes!$B$31,IF('DP_Instruction Forfaitaires'!$E100&lt;Listes!$B$42,('DP_Instruction Forfaitaires'!$E100*(VLOOKUP('DP_Instruction Forfaitaires'!$D100,Listes!$A$43:$E$49,2,FALSE))),IF('DP_Instruction Forfaitaires'!$E100&gt;Listes!$D$42,('DP_Instruction Forfaitaires'!$E100*(VLOOKUP('DP_Instruction Forfaitaires'!$D100,Listes!$A$43:$E$49,5,FALSE))),('DP_Instruction Forfaitaires'!$E100*(VLOOKUP('DP_Instruction Forfaitaires'!$D100,Listes!$A$43:$E$49,3,FALSE))+(VLOOKUP('DP_Instruction Forfaitaires'!$D100,Listes!$A$43:$E$49,4,FALSE)))))))</f>
        <v/>
      </c>
      <c r="O100" s="175" t="str">
        <f>IF($H100="","",IF($C100=Listes!$B$34,Listes!$I$31,IF($C100=Listes!$B$35,(VLOOKUP('DP_Instruction Forfaitaires'!$F100,Listes!$E$31:$F$36,2,FALSE)),IF($C100=Listes!$B$33,IF('DP_Instruction Forfaitaires'!$E100&lt;Listes!$A$64,'DP_Instruction Forfaitaires'!$E100*Listes!$A$65,IF('DP_Instruction Forfaitaires'!$E100&gt;Listes!$D$64,'DP_Instruction Forfaitaires'!$E100*Listes!$D$65,(('DP_Instruction Forfaitaires'!$E100*Listes!$B$65)+Listes!$C$65)))))))</f>
        <v/>
      </c>
      <c r="P100" s="131" t="str">
        <f>IF('Dépenses forfaitaires'!Q100="","",'Dépenses forfaitaires'!Q100)</f>
        <v/>
      </c>
      <c r="Q100" s="185"/>
      <c r="R100" s="352" t="str">
        <f t="shared" si="4"/>
        <v/>
      </c>
      <c r="S100" s="352" t="str">
        <f t="shared" si="5"/>
        <v/>
      </c>
      <c r="T100" s="185" t="str">
        <f t="shared" si="6"/>
        <v/>
      </c>
      <c r="U100" s="182"/>
      <c r="V100" s="187"/>
      <c r="W100" s="711" t="str">
        <f>IF(AND(OR(Q100="KO",T100&lt;&gt;""),OR(R100="",S100="",T100="")),Listes!$A$68,IF(AND(T100="",R100&lt;&gt;""),Listes!$A$69,IF(AND(P100&lt;T100,V100=""),Listes!$A$70,IF(AND(R100&gt;S100),Listes!$A$71,IF(AND(P100&lt;&gt;"",P100&gt;T100,U100=""),Listes!$A$72,IF(AND(X100="",OR(Q100&lt;&gt;"",R100&lt;&gt;"",S100&lt;&gt;"")),Listes!$A$73,""))))))</f>
        <v/>
      </c>
      <c r="X100" s="188"/>
      <c r="Y100" s="317">
        <f t="shared" si="7"/>
        <v>0</v>
      </c>
    </row>
    <row r="101" spans="1:25" ht="20.100000000000001" customHeight="1" x14ac:dyDescent="0.25">
      <c r="A101" s="121">
        <v>95</v>
      </c>
      <c r="B101" s="118" t="str">
        <f>IF('Dépenses forfaitaires'!B101="","",'Dépenses forfaitaires'!B101)</f>
        <v/>
      </c>
      <c r="C101" s="118" t="str">
        <f>IF('Dépenses forfaitaires'!C101="","",'Dépenses forfaitaires'!C101)</f>
        <v/>
      </c>
      <c r="D101" s="118" t="str">
        <f>IF('Dépenses forfaitaires'!D101="","",'Dépenses forfaitaires'!D101)</f>
        <v/>
      </c>
      <c r="E101" s="118" t="str">
        <f>IF('Dépenses forfaitaires'!E101="","",'Dépenses forfaitaires'!E101)</f>
        <v/>
      </c>
      <c r="F101" s="118" t="str">
        <f>IF('Dépenses forfaitaires'!F101="","",'Dépenses forfaitaires'!F101)</f>
        <v/>
      </c>
      <c r="G101" s="186" t="str">
        <f>IF('Dépenses forfaitaires'!G101="","",'Dépenses forfaitaires'!G101)</f>
        <v/>
      </c>
      <c r="H101" s="118" t="str">
        <f>IF('Dépenses forfaitaires'!H101="","",'Dépenses forfaitaires'!H101)</f>
        <v/>
      </c>
      <c r="I101" s="118" t="str">
        <f>IF('Dépenses forfaitaires'!I101="","",'Dépenses forfaitaires'!I101)</f>
        <v/>
      </c>
      <c r="J101" s="186" t="str">
        <f>IF('Dépenses forfaitaires'!J101="","",'Dépenses forfaitaires'!J101)</f>
        <v/>
      </c>
      <c r="K101" s="346" t="str">
        <f>IF('Dépenses forfaitaires'!K101="","",'Dépenses forfaitaires'!K101)</f>
        <v/>
      </c>
      <c r="L101" s="346" t="str">
        <f>IF('Dépenses forfaitaires'!L101="","",'Dépenses forfaitaires'!L101)</f>
        <v/>
      </c>
      <c r="M101" s="118" t="str">
        <f>IF($H101="","",IF($C101=Listes!$B$32,IF('DP_Instruction Forfaitaires'!$E101&lt;Listes!$B$53,('DP_Instruction Forfaitaires'!$E101*(VLOOKUP('DP_Instruction Forfaitaires'!$D101,Listes!$A$54:$E$60,2,FALSE))),IF('DP_Instruction Forfaitaires'!$E101&gt;Listes!$E$53,('DP_Instruction Forfaitaires'!$E101*(VLOOKUP('DP_Instruction Forfaitaires'!$D101,Listes!$A$54:$E$60,5,FALSE))),('DP_Instruction Forfaitaires'!$E101*(VLOOKUP('DP_Instruction Forfaitaires'!$D101,Listes!$A$54:$E$60,3,FALSE))+(VLOOKUP('DP_Instruction Forfaitaires'!$D101,Listes!$A$54:$E$60,4,FALSE)))))))</f>
        <v/>
      </c>
      <c r="N101" s="118" t="str">
        <f>IF($H101="","",IF($C101=Listes!$B$31,IF('DP_Instruction Forfaitaires'!$E101&lt;Listes!$B$42,('DP_Instruction Forfaitaires'!$E101*(VLOOKUP('DP_Instruction Forfaitaires'!$D101,Listes!$A$43:$E$49,2,FALSE))),IF('DP_Instruction Forfaitaires'!$E101&gt;Listes!$D$42,('DP_Instruction Forfaitaires'!$E101*(VLOOKUP('DP_Instruction Forfaitaires'!$D101,Listes!$A$43:$E$49,5,FALSE))),('DP_Instruction Forfaitaires'!$E101*(VLOOKUP('DP_Instruction Forfaitaires'!$D101,Listes!$A$43:$E$49,3,FALSE))+(VLOOKUP('DP_Instruction Forfaitaires'!$D101,Listes!$A$43:$E$49,4,FALSE)))))))</f>
        <v/>
      </c>
      <c r="O101" s="175" t="str">
        <f>IF($H101="","",IF($C101=Listes!$B$34,Listes!$I$31,IF($C101=Listes!$B$35,(VLOOKUP('DP_Instruction Forfaitaires'!$F101,Listes!$E$31:$F$36,2,FALSE)),IF($C101=Listes!$B$33,IF('DP_Instruction Forfaitaires'!$E101&lt;Listes!$A$64,'DP_Instruction Forfaitaires'!$E101*Listes!$A$65,IF('DP_Instruction Forfaitaires'!$E101&gt;Listes!$D$64,'DP_Instruction Forfaitaires'!$E101*Listes!$D$65,(('DP_Instruction Forfaitaires'!$E101*Listes!$B$65)+Listes!$C$65)))))))</f>
        <v/>
      </c>
      <c r="P101" s="131" t="str">
        <f>IF('Dépenses forfaitaires'!Q101="","",'Dépenses forfaitaires'!Q101)</f>
        <v/>
      </c>
      <c r="Q101" s="185"/>
      <c r="R101" s="352" t="str">
        <f t="shared" si="4"/>
        <v/>
      </c>
      <c r="S101" s="352" t="str">
        <f t="shared" si="5"/>
        <v/>
      </c>
      <c r="T101" s="185" t="str">
        <f t="shared" si="6"/>
        <v/>
      </c>
      <c r="U101" s="182"/>
      <c r="V101" s="187"/>
      <c r="W101" s="711" t="str">
        <f>IF(AND(OR(Q101="KO",T101&lt;&gt;""),OR(R101="",S101="",T101="")),Listes!$A$68,IF(AND(T101="",R101&lt;&gt;""),Listes!$A$69,IF(AND(P101&lt;T101,V101=""),Listes!$A$70,IF(AND(R101&gt;S101),Listes!$A$71,IF(AND(P101&lt;&gt;"",P101&gt;T101,U101=""),Listes!$A$72,IF(AND(X101="",OR(Q101&lt;&gt;"",R101&lt;&gt;"",S101&lt;&gt;"")),Listes!$A$73,""))))))</f>
        <v/>
      </c>
      <c r="X101" s="188"/>
      <c r="Y101" s="317">
        <f t="shared" si="7"/>
        <v>0</v>
      </c>
    </row>
    <row r="102" spans="1:25" ht="20.100000000000001" customHeight="1" x14ac:dyDescent="0.25">
      <c r="A102" s="121">
        <v>96</v>
      </c>
      <c r="B102" s="118" t="str">
        <f>IF('Dépenses forfaitaires'!B102="","",'Dépenses forfaitaires'!B102)</f>
        <v/>
      </c>
      <c r="C102" s="118" t="str">
        <f>IF('Dépenses forfaitaires'!C102="","",'Dépenses forfaitaires'!C102)</f>
        <v/>
      </c>
      <c r="D102" s="118" t="str">
        <f>IF('Dépenses forfaitaires'!D102="","",'Dépenses forfaitaires'!D102)</f>
        <v/>
      </c>
      <c r="E102" s="118" t="str">
        <f>IF('Dépenses forfaitaires'!E102="","",'Dépenses forfaitaires'!E102)</f>
        <v/>
      </c>
      <c r="F102" s="118" t="str">
        <f>IF('Dépenses forfaitaires'!F102="","",'Dépenses forfaitaires'!F102)</f>
        <v/>
      </c>
      <c r="G102" s="186" t="str">
        <f>IF('Dépenses forfaitaires'!G102="","",'Dépenses forfaitaires'!G102)</f>
        <v/>
      </c>
      <c r="H102" s="118" t="str">
        <f>IF('Dépenses forfaitaires'!H102="","",'Dépenses forfaitaires'!H102)</f>
        <v/>
      </c>
      <c r="I102" s="118" t="str">
        <f>IF('Dépenses forfaitaires'!I102="","",'Dépenses forfaitaires'!I102)</f>
        <v/>
      </c>
      <c r="J102" s="186" t="str">
        <f>IF('Dépenses forfaitaires'!J102="","",'Dépenses forfaitaires'!J102)</f>
        <v/>
      </c>
      <c r="K102" s="346" t="str">
        <f>IF('Dépenses forfaitaires'!K102="","",'Dépenses forfaitaires'!K102)</f>
        <v/>
      </c>
      <c r="L102" s="346" t="str">
        <f>IF('Dépenses forfaitaires'!L102="","",'Dépenses forfaitaires'!L102)</f>
        <v/>
      </c>
      <c r="M102" s="118" t="str">
        <f>IF($H102="","",IF($C102=Listes!$B$32,IF('DP_Instruction Forfaitaires'!$E102&lt;Listes!$B$53,('DP_Instruction Forfaitaires'!$E102*(VLOOKUP('DP_Instruction Forfaitaires'!$D102,Listes!$A$54:$E$60,2,FALSE))),IF('DP_Instruction Forfaitaires'!$E102&gt;Listes!$E$53,('DP_Instruction Forfaitaires'!$E102*(VLOOKUP('DP_Instruction Forfaitaires'!$D102,Listes!$A$54:$E$60,5,FALSE))),('DP_Instruction Forfaitaires'!$E102*(VLOOKUP('DP_Instruction Forfaitaires'!$D102,Listes!$A$54:$E$60,3,FALSE))+(VLOOKUP('DP_Instruction Forfaitaires'!$D102,Listes!$A$54:$E$60,4,FALSE)))))))</f>
        <v/>
      </c>
      <c r="N102" s="118" t="str">
        <f>IF($H102="","",IF($C102=Listes!$B$31,IF('DP_Instruction Forfaitaires'!$E102&lt;Listes!$B$42,('DP_Instruction Forfaitaires'!$E102*(VLOOKUP('DP_Instruction Forfaitaires'!$D102,Listes!$A$43:$E$49,2,FALSE))),IF('DP_Instruction Forfaitaires'!$E102&gt;Listes!$D$42,('DP_Instruction Forfaitaires'!$E102*(VLOOKUP('DP_Instruction Forfaitaires'!$D102,Listes!$A$43:$E$49,5,FALSE))),('DP_Instruction Forfaitaires'!$E102*(VLOOKUP('DP_Instruction Forfaitaires'!$D102,Listes!$A$43:$E$49,3,FALSE))+(VLOOKUP('DP_Instruction Forfaitaires'!$D102,Listes!$A$43:$E$49,4,FALSE)))))))</f>
        <v/>
      </c>
      <c r="O102" s="175" t="str">
        <f>IF($H102="","",IF($C102=Listes!$B$34,Listes!$I$31,IF($C102=Listes!$B$35,(VLOOKUP('DP_Instruction Forfaitaires'!$F102,Listes!$E$31:$F$36,2,FALSE)),IF($C102=Listes!$B$33,IF('DP_Instruction Forfaitaires'!$E102&lt;Listes!$A$64,'DP_Instruction Forfaitaires'!$E102*Listes!$A$65,IF('DP_Instruction Forfaitaires'!$E102&gt;Listes!$D$64,'DP_Instruction Forfaitaires'!$E102*Listes!$D$65,(('DP_Instruction Forfaitaires'!$E102*Listes!$B$65)+Listes!$C$65)))))))</f>
        <v/>
      </c>
      <c r="P102" s="131" t="str">
        <f>IF('Dépenses forfaitaires'!Q102="","",'Dépenses forfaitaires'!Q102)</f>
        <v/>
      </c>
      <c r="Q102" s="185"/>
      <c r="R102" s="352" t="str">
        <f t="shared" si="4"/>
        <v/>
      </c>
      <c r="S102" s="352" t="str">
        <f t="shared" si="5"/>
        <v/>
      </c>
      <c r="T102" s="185" t="str">
        <f t="shared" si="6"/>
        <v/>
      </c>
      <c r="U102" s="182"/>
      <c r="V102" s="187"/>
      <c r="W102" s="711" t="str">
        <f>IF(AND(OR(Q102="KO",T102&lt;&gt;""),OR(R102="",S102="",T102="")),Listes!$A$68,IF(AND(T102="",R102&lt;&gt;""),Listes!$A$69,IF(AND(P102&lt;T102,V102=""),Listes!$A$70,IF(AND(R102&gt;S102),Listes!$A$71,IF(AND(P102&lt;&gt;"",P102&gt;T102,U102=""),Listes!$A$72,IF(AND(X102="",OR(Q102&lt;&gt;"",R102&lt;&gt;"",S102&lt;&gt;"")),Listes!$A$73,""))))))</f>
        <v/>
      </c>
      <c r="X102" s="188"/>
      <c r="Y102" s="317">
        <f t="shared" si="7"/>
        <v>0</v>
      </c>
    </row>
    <row r="103" spans="1:25" ht="20.100000000000001" customHeight="1" x14ac:dyDescent="0.25">
      <c r="A103" s="121">
        <v>97</v>
      </c>
      <c r="B103" s="118" t="str">
        <f>IF('Dépenses forfaitaires'!B103="","",'Dépenses forfaitaires'!B103)</f>
        <v/>
      </c>
      <c r="C103" s="118" t="str">
        <f>IF('Dépenses forfaitaires'!C103="","",'Dépenses forfaitaires'!C103)</f>
        <v/>
      </c>
      <c r="D103" s="118" t="str">
        <f>IF('Dépenses forfaitaires'!D103="","",'Dépenses forfaitaires'!D103)</f>
        <v/>
      </c>
      <c r="E103" s="118" t="str">
        <f>IF('Dépenses forfaitaires'!E103="","",'Dépenses forfaitaires'!E103)</f>
        <v/>
      </c>
      <c r="F103" s="118" t="str">
        <f>IF('Dépenses forfaitaires'!F103="","",'Dépenses forfaitaires'!F103)</f>
        <v/>
      </c>
      <c r="G103" s="186" t="str">
        <f>IF('Dépenses forfaitaires'!G103="","",'Dépenses forfaitaires'!G103)</f>
        <v/>
      </c>
      <c r="H103" s="118" t="str">
        <f>IF('Dépenses forfaitaires'!H103="","",'Dépenses forfaitaires'!H103)</f>
        <v/>
      </c>
      <c r="I103" s="118" t="str">
        <f>IF('Dépenses forfaitaires'!I103="","",'Dépenses forfaitaires'!I103)</f>
        <v/>
      </c>
      <c r="J103" s="186" t="str">
        <f>IF('Dépenses forfaitaires'!J103="","",'Dépenses forfaitaires'!J103)</f>
        <v/>
      </c>
      <c r="K103" s="346" t="str">
        <f>IF('Dépenses forfaitaires'!K103="","",'Dépenses forfaitaires'!K103)</f>
        <v/>
      </c>
      <c r="L103" s="346" t="str">
        <f>IF('Dépenses forfaitaires'!L103="","",'Dépenses forfaitaires'!L103)</f>
        <v/>
      </c>
      <c r="M103" s="118" t="str">
        <f>IF($H103="","",IF($C103=Listes!$B$32,IF('DP_Instruction Forfaitaires'!$E103&lt;Listes!$B$53,('DP_Instruction Forfaitaires'!$E103*(VLOOKUP('DP_Instruction Forfaitaires'!$D103,Listes!$A$54:$E$60,2,FALSE))),IF('DP_Instruction Forfaitaires'!$E103&gt;Listes!$E$53,('DP_Instruction Forfaitaires'!$E103*(VLOOKUP('DP_Instruction Forfaitaires'!$D103,Listes!$A$54:$E$60,5,FALSE))),('DP_Instruction Forfaitaires'!$E103*(VLOOKUP('DP_Instruction Forfaitaires'!$D103,Listes!$A$54:$E$60,3,FALSE))+(VLOOKUP('DP_Instruction Forfaitaires'!$D103,Listes!$A$54:$E$60,4,FALSE)))))))</f>
        <v/>
      </c>
      <c r="N103" s="118" t="str">
        <f>IF($H103="","",IF($C103=Listes!$B$31,IF('DP_Instruction Forfaitaires'!$E103&lt;Listes!$B$42,('DP_Instruction Forfaitaires'!$E103*(VLOOKUP('DP_Instruction Forfaitaires'!$D103,Listes!$A$43:$E$49,2,FALSE))),IF('DP_Instruction Forfaitaires'!$E103&gt;Listes!$D$42,('DP_Instruction Forfaitaires'!$E103*(VLOOKUP('DP_Instruction Forfaitaires'!$D103,Listes!$A$43:$E$49,5,FALSE))),('DP_Instruction Forfaitaires'!$E103*(VLOOKUP('DP_Instruction Forfaitaires'!$D103,Listes!$A$43:$E$49,3,FALSE))+(VLOOKUP('DP_Instruction Forfaitaires'!$D103,Listes!$A$43:$E$49,4,FALSE)))))))</f>
        <v/>
      </c>
      <c r="O103" s="175" t="str">
        <f>IF($H103="","",IF($C103=Listes!$B$34,Listes!$I$31,IF($C103=Listes!$B$35,(VLOOKUP('DP_Instruction Forfaitaires'!$F103,Listes!$E$31:$F$36,2,FALSE)),IF($C103=Listes!$B$33,IF('DP_Instruction Forfaitaires'!$E103&lt;Listes!$A$64,'DP_Instruction Forfaitaires'!$E103*Listes!$A$65,IF('DP_Instruction Forfaitaires'!$E103&gt;Listes!$D$64,'DP_Instruction Forfaitaires'!$E103*Listes!$D$65,(('DP_Instruction Forfaitaires'!$E103*Listes!$B$65)+Listes!$C$65)))))))</f>
        <v/>
      </c>
      <c r="P103" s="131" t="str">
        <f>IF('Dépenses forfaitaires'!Q103="","",'Dépenses forfaitaires'!Q103)</f>
        <v/>
      </c>
      <c r="Q103" s="185"/>
      <c r="R103" s="352" t="str">
        <f t="shared" si="4"/>
        <v/>
      </c>
      <c r="S103" s="352" t="str">
        <f t="shared" si="5"/>
        <v/>
      </c>
      <c r="T103" s="185" t="str">
        <f t="shared" si="6"/>
        <v/>
      </c>
      <c r="U103" s="182"/>
      <c r="V103" s="187"/>
      <c r="W103" s="711" t="str">
        <f>IF(AND(OR(Q103="KO",T103&lt;&gt;""),OR(R103="",S103="",T103="")),Listes!$A$68,IF(AND(T103="",R103&lt;&gt;""),Listes!$A$69,IF(AND(P103&lt;T103,V103=""),Listes!$A$70,IF(AND(R103&gt;S103),Listes!$A$71,IF(AND(P103&lt;&gt;"",P103&gt;T103,U103=""),Listes!$A$72,IF(AND(X103="",OR(Q103&lt;&gt;"",R103&lt;&gt;"",S103&lt;&gt;"")),Listes!$A$73,""))))))</f>
        <v/>
      </c>
      <c r="X103" s="188"/>
      <c r="Y103" s="317">
        <f t="shared" si="7"/>
        <v>0</v>
      </c>
    </row>
    <row r="104" spans="1:25" ht="20.100000000000001" customHeight="1" x14ac:dyDescent="0.25">
      <c r="A104" s="121">
        <v>98</v>
      </c>
      <c r="B104" s="118" t="str">
        <f>IF('Dépenses forfaitaires'!B104="","",'Dépenses forfaitaires'!B104)</f>
        <v/>
      </c>
      <c r="C104" s="118" t="str">
        <f>IF('Dépenses forfaitaires'!C104="","",'Dépenses forfaitaires'!C104)</f>
        <v/>
      </c>
      <c r="D104" s="118" t="str">
        <f>IF('Dépenses forfaitaires'!D104="","",'Dépenses forfaitaires'!D104)</f>
        <v/>
      </c>
      <c r="E104" s="118" t="str">
        <f>IF('Dépenses forfaitaires'!E104="","",'Dépenses forfaitaires'!E104)</f>
        <v/>
      </c>
      <c r="F104" s="118" t="str">
        <f>IF('Dépenses forfaitaires'!F104="","",'Dépenses forfaitaires'!F104)</f>
        <v/>
      </c>
      <c r="G104" s="186" t="str">
        <f>IF('Dépenses forfaitaires'!G104="","",'Dépenses forfaitaires'!G104)</f>
        <v/>
      </c>
      <c r="H104" s="118" t="str">
        <f>IF('Dépenses forfaitaires'!H104="","",'Dépenses forfaitaires'!H104)</f>
        <v/>
      </c>
      <c r="I104" s="118" t="str">
        <f>IF('Dépenses forfaitaires'!I104="","",'Dépenses forfaitaires'!I104)</f>
        <v/>
      </c>
      <c r="J104" s="186" t="str">
        <f>IF('Dépenses forfaitaires'!J104="","",'Dépenses forfaitaires'!J104)</f>
        <v/>
      </c>
      <c r="K104" s="346" t="str">
        <f>IF('Dépenses forfaitaires'!K104="","",'Dépenses forfaitaires'!K104)</f>
        <v/>
      </c>
      <c r="L104" s="346" t="str">
        <f>IF('Dépenses forfaitaires'!L104="","",'Dépenses forfaitaires'!L104)</f>
        <v/>
      </c>
      <c r="M104" s="118" t="str">
        <f>IF($H104="","",IF($C104=Listes!$B$32,IF('DP_Instruction Forfaitaires'!$E104&lt;Listes!$B$53,('DP_Instruction Forfaitaires'!$E104*(VLOOKUP('DP_Instruction Forfaitaires'!$D104,Listes!$A$54:$E$60,2,FALSE))),IF('DP_Instruction Forfaitaires'!$E104&gt;Listes!$E$53,('DP_Instruction Forfaitaires'!$E104*(VLOOKUP('DP_Instruction Forfaitaires'!$D104,Listes!$A$54:$E$60,5,FALSE))),('DP_Instruction Forfaitaires'!$E104*(VLOOKUP('DP_Instruction Forfaitaires'!$D104,Listes!$A$54:$E$60,3,FALSE))+(VLOOKUP('DP_Instruction Forfaitaires'!$D104,Listes!$A$54:$E$60,4,FALSE)))))))</f>
        <v/>
      </c>
      <c r="N104" s="118" t="str">
        <f>IF($H104="","",IF($C104=Listes!$B$31,IF('DP_Instruction Forfaitaires'!$E104&lt;Listes!$B$42,('DP_Instruction Forfaitaires'!$E104*(VLOOKUP('DP_Instruction Forfaitaires'!$D104,Listes!$A$43:$E$49,2,FALSE))),IF('DP_Instruction Forfaitaires'!$E104&gt;Listes!$D$42,('DP_Instruction Forfaitaires'!$E104*(VLOOKUP('DP_Instruction Forfaitaires'!$D104,Listes!$A$43:$E$49,5,FALSE))),('DP_Instruction Forfaitaires'!$E104*(VLOOKUP('DP_Instruction Forfaitaires'!$D104,Listes!$A$43:$E$49,3,FALSE))+(VLOOKUP('DP_Instruction Forfaitaires'!$D104,Listes!$A$43:$E$49,4,FALSE)))))))</f>
        <v/>
      </c>
      <c r="O104" s="175" t="str">
        <f>IF($H104="","",IF($C104=Listes!$B$34,Listes!$I$31,IF($C104=Listes!$B$35,(VLOOKUP('DP_Instruction Forfaitaires'!$F104,Listes!$E$31:$F$36,2,FALSE)),IF($C104=Listes!$B$33,IF('DP_Instruction Forfaitaires'!$E104&lt;Listes!$A$64,'DP_Instruction Forfaitaires'!$E104*Listes!$A$65,IF('DP_Instruction Forfaitaires'!$E104&gt;Listes!$D$64,'DP_Instruction Forfaitaires'!$E104*Listes!$D$65,(('DP_Instruction Forfaitaires'!$E104*Listes!$B$65)+Listes!$C$65)))))))</f>
        <v/>
      </c>
      <c r="P104" s="131" t="str">
        <f>IF('Dépenses forfaitaires'!Q104="","",'Dépenses forfaitaires'!Q104)</f>
        <v/>
      </c>
      <c r="Q104" s="185"/>
      <c r="R104" s="352" t="str">
        <f t="shared" si="4"/>
        <v/>
      </c>
      <c r="S104" s="352" t="str">
        <f t="shared" si="5"/>
        <v/>
      </c>
      <c r="T104" s="185" t="str">
        <f t="shared" si="6"/>
        <v/>
      </c>
      <c r="U104" s="182"/>
      <c r="V104" s="187"/>
      <c r="W104" s="711" t="str">
        <f>IF(AND(OR(Q104="KO",T104&lt;&gt;""),OR(R104="",S104="",T104="")),Listes!$A$68,IF(AND(T104="",R104&lt;&gt;""),Listes!$A$69,IF(AND(P104&lt;T104,V104=""),Listes!$A$70,IF(AND(R104&gt;S104),Listes!$A$71,IF(AND(P104&lt;&gt;"",P104&gt;T104,U104=""),Listes!$A$72,IF(AND(X104="",OR(Q104&lt;&gt;"",R104&lt;&gt;"",S104&lt;&gt;"")),Listes!$A$73,""))))))</f>
        <v/>
      </c>
      <c r="X104" s="188"/>
      <c r="Y104" s="317">
        <f t="shared" si="7"/>
        <v>0</v>
      </c>
    </row>
    <row r="105" spans="1:25" ht="20.100000000000001" customHeight="1" x14ac:dyDescent="0.25">
      <c r="A105" s="121">
        <v>99</v>
      </c>
      <c r="B105" s="118" t="str">
        <f>IF('Dépenses forfaitaires'!B105="","",'Dépenses forfaitaires'!B105)</f>
        <v/>
      </c>
      <c r="C105" s="118" t="str">
        <f>IF('Dépenses forfaitaires'!C105="","",'Dépenses forfaitaires'!C105)</f>
        <v/>
      </c>
      <c r="D105" s="118" t="str">
        <f>IF('Dépenses forfaitaires'!D105="","",'Dépenses forfaitaires'!D105)</f>
        <v/>
      </c>
      <c r="E105" s="118" t="str">
        <f>IF('Dépenses forfaitaires'!E105="","",'Dépenses forfaitaires'!E105)</f>
        <v/>
      </c>
      <c r="F105" s="118" t="str">
        <f>IF('Dépenses forfaitaires'!F105="","",'Dépenses forfaitaires'!F105)</f>
        <v/>
      </c>
      <c r="G105" s="186" t="str">
        <f>IF('Dépenses forfaitaires'!G105="","",'Dépenses forfaitaires'!G105)</f>
        <v/>
      </c>
      <c r="H105" s="118" t="str">
        <f>IF('Dépenses forfaitaires'!H105="","",'Dépenses forfaitaires'!H105)</f>
        <v/>
      </c>
      <c r="I105" s="118" t="str">
        <f>IF('Dépenses forfaitaires'!I105="","",'Dépenses forfaitaires'!I105)</f>
        <v/>
      </c>
      <c r="J105" s="186" t="str">
        <f>IF('Dépenses forfaitaires'!J105="","",'Dépenses forfaitaires'!J105)</f>
        <v/>
      </c>
      <c r="K105" s="346" t="str">
        <f>IF('Dépenses forfaitaires'!K105="","",'Dépenses forfaitaires'!K105)</f>
        <v/>
      </c>
      <c r="L105" s="346" t="str">
        <f>IF('Dépenses forfaitaires'!L105="","",'Dépenses forfaitaires'!L105)</f>
        <v/>
      </c>
      <c r="M105" s="118" t="str">
        <f>IF($H105="","",IF($C105=Listes!$B$32,IF('DP_Instruction Forfaitaires'!$E105&lt;Listes!$B$53,('DP_Instruction Forfaitaires'!$E105*(VLOOKUP('DP_Instruction Forfaitaires'!$D105,Listes!$A$54:$E$60,2,FALSE))),IF('DP_Instruction Forfaitaires'!$E105&gt;Listes!$E$53,('DP_Instruction Forfaitaires'!$E105*(VLOOKUP('DP_Instruction Forfaitaires'!$D105,Listes!$A$54:$E$60,5,FALSE))),('DP_Instruction Forfaitaires'!$E105*(VLOOKUP('DP_Instruction Forfaitaires'!$D105,Listes!$A$54:$E$60,3,FALSE))+(VLOOKUP('DP_Instruction Forfaitaires'!$D105,Listes!$A$54:$E$60,4,FALSE)))))))</f>
        <v/>
      </c>
      <c r="N105" s="118" t="str">
        <f>IF($H105="","",IF($C105=Listes!$B$31,IF('DP_Instruction Forfaitaires'!$E105&lt;Listes!$B$42,('DP_Instruction Forfaitaires'!$E105*(VLOOKUP('DP_Instruction Forfaitaires'!$D105,Listes!$A$43:$E$49,2,FALSE))),IF('DP_Instruction Forfaitaires'!$E105&gt;Listes!$D$42,('DP_Instruction Forfaitaires'!$E105*(VLOOKUP('DP_Instruction Forfaitaires'!$D105,Listes!$A$43:$E$49,5,FALSE))),('DP_Instruction Forfaitaires'!$E105*(VLOOKUP('DP_Instruction Forfaitaires'!$D105,Listes!$A$43:$E$49,3,FALSE))+(VLOOKUP('DP_Instruction Forfaitaires'!$D105,Listes!$A$43:$E$49,4,FALSE)))))))</f>
        <v/>
      </c>
      <c r="O105" s="175" t="str">
        <f>IF($H105="","",IF($C105=Listes!$B$34,Listes!$I$31,IF($C105=Listes!$B$35,(VLOOKUP('DP_Instruction Forfaitaires'!$F105,Listes!$E$31:$F$36,2,FALSE)),IF($C105=Listes!$B$33,IF('DP_Instruction Forfaitaires'!$E105&lt;Listes!$A$64,'DP_Instruction Forfaitaires'!$E105*Listes!$A$65,IF('DP_Instruction Forfaitaires'!$E105&gt;Listes!$D$64,'DP_Instruction Forfaitaires'!$E105*Listes!$D$65,(('DP_Instruction Forfaitaires'!$E105*Listes!$B$65)+Listes!$C$65)))))))</f>
        <v/>
      </c>
      <c r="P105" s="131" t="str">
        <f>IF('Dépenses forfaitaires'!Q105="","",'Dépenses forfaitaires'!Q105)</f>
        <v/>
      </c>
      <c r="Q105" s="185"/>
      <c r="R105" s="352" t="str">
        <f t="shared" si="4"/>
        <v/>
      </c>
      <c r="S105" s="352" t="str">
        <f t="shared" si="5"/>
        <v/>
      </c>
      <c r="T105" s="185" t="str">
        <f t="shared" si="6"/>
        <v/>
      </c>
      <c r="U105" s="182"/>
      <c r="V105" s="187"/>
      <c r="W105" s="711" t="str">
        <f>IF(AND(OR(Q105="KO",T105&lt;&gt;""),OR(R105="",S105="",T105="")),Listes!$A$68,IF(AND(T105="",R105&lt;&gt;""),Listes!$A$69,IF(AND(P105&lt;T105,V105=""),Listes!$A$70,IF(AND(R105&gt;S105),Listes!$A$71,IF(AND(P105&lt;&gt;"",P105&gt;T105,U105=""),Listes!$A$72,IF(AND(X105="",OR(Q105&lt;&gt;"",R105&lt;&gt;"",S105&lt;&gt;"")),Listes!$A$73,""))))))</f>
        <v/>
      </c>
      <c r="X105" s="188"/>
      <c r="Y105" s="317">
        <f t="shared" si="7"/>
        <v>0</v>
      </c>
    </row>
    <row r="106" spans="1:25" ht="20.100000000000001" customHeight="1" x14ac:dyDescent="0.25">
      <c r="A106" s="121">
        <v>100</v>
      </c>
      <c r="B106" s="118" t="str">
        <f>IF('Dépenses forfaitaires'!B106="","",'Dépenses forfaitaires'!B106)</f>
        <v/>
      </c>
      <c r="C106" s="118" t="str">
        <f>IF('Dépenses forfaitaires'!C106="","",'Dépenses forfaitaires'!C106)</f>
        <v/>
      </c>
      <c r="D106" s="118" t="str">
        <f>IF('Dépenses forfaitaires'!D106="","",'Dépenses forfaitaires'!D106)</f>
        <v/>
      </c>
      <c r="E106" s="118" t="str">
        <f>IF('Dépenses forfaitaires'!E106="","",'Dépenses forfaitaires'!E106)</f>
        <v/>
      </c>
      <c r="F106" s="118" t="str">
        <f>IF('Dépenses forfaitaires'!F106="","",'Dépenses forfaitaires'!F106)</f>
        <v/>
      </c>
      <c r="G106" s="186" t="str">
        <f>IF('Dépenses forfaitaires'!G106="","",'Dépenses forfaitaires'!G106)</f>
        <v/>
      </c>
      <c r="H106" s="118" t="str">
        <f>IF('Dépenses forfaitaires'!H106="","",'Dépenses forfaitaires'!H106)</f>
        <v/>
      </c>
      <c r="I106" s="118" t="str">
        <f>IF('Dépenses forfaitaires'!I106="","",'Dépenses forfaitaires'!I106)</f>
        <v/>
      </c>
      <c r="J106" s="186" t="str">
        <f>IF('Dépenses forfaitaires'!J106="","",'Dépenses forfaitaires'!J106)</f>
        <v/>
      </c>
      <c r="K106" s="346" t="str">
        <f>IF('Dépenses forfaitaires'!K106="","",'Dépenses forfaitaires'!K106)</f>
        <v/>
      </c>
      <c r="L106" s="346" t="str">
        <f>IF('Dépenses forfaitaires'!L106="","",'Dépenses forfaitaires'!L106)</f>
        <v/>
      </c>
      <c r="M106" s="118" t="str">
        <f>IF($H106="","",IF($C106=Listes!$B$32,IF('DP_Instruction Forfaitaires'!$E106&lt;Listes!$B$53,('DP_Instruction Forfaitaires'!$E106*(VLOOKUP('DP_Instruction Forfaitaires'!$D106,Listes!$A$54:$E$60,2,FALSE))),IF('DP_Instruction Forfaitaires'!$E106&gt;Listes!$E$53,('DP_Instruction Forfaitaires'!$E106*(VLOOKUP('DP_Instruction Forfaitaires'!$D106,Listes!$A$54:$E$60,5,FALSE))),('DP_Instruction Forfaitaires'!$E106*(VLOOKUP('DP_Instruction Forfaitaires'!$D106,Listes!$A$54:$E$60,3,FALSE))+(VLOOKUP('DP_Instruction Forfaitaires'!$D106,Listes!$A$54:$E$60,4,FALSE)))))))</f>
        <v/>
      </c>
      <c r="N106" s="118" t="str">
        <f>IF($H106="","",IF($C106=Listes!$B$31,IF('DP_Instruction Forfaitaires'!$E106&lt;Listes!$B$42,('DP_Instruction Forfaitaires'!$E106*(VLOOKUP('DP_Instruction Forfaitaires'!$D106,Listes!$A$43:$E$49,2,FALSE))),IF('DP_Instruction Forfaitaires'!$E106&gt;Listes!$D$42,('DP_Instruction Forfaitaires'!$E106*(VLOOKUP('DP_Instruction Forfaitaires'!$D106,Listes!$A$43:$E$49,5,FALSE))),('DP_Instruction Forfaitaires'!$E106*(VLOOKUP('DP_Instruction Forfaitaires'!$D106,Listes!$A$43:$E$49,3,FALSE))+(VLOOKUP('DP_Instruction Forfaitaires'!$D106,Listes!$A$43:$E$49,4,FALSE)))))))</f>
        <v/>
      </c>
      <c r="O106" s="175" t="str">
        <f>IF($H106="","",IF($C106=Listes!$B$34,Listes!$I$31,IF($C106=Listes!$B$35,(VLOOKUP('DP_Instruction Forfaitaires'!$F106,Listes!$E$31:$F$36,2,FALSE)),IF($C106=Listes!$B$33,IF('DP_Instruction Forfaitaires'!$E106&lt;Listes!$A$64,'DP_Instruction Forfaitaires'!$E106*Listes!$A$65,IF('DP_Instruction Forfaitaires'!$E106&gt;Listes!$D$64,'DP_Instruction Forfaitaires'!$E106*Listes!$D$65,(('DP_Instruction Forfaitaires'!$E106*Listes!$B$65)+Listes!$C$65)))))))</f>
        <v/>
      </c>
      <c r="P106" s="131" t="str">
        <f>IF('Dépenses forfaitaires'!Q106="","",'Dépenses forfaitaires'!Q106)</f>
        <v/>
      </c>
      <c r="Q106" s="185"/>
      <c r="R106" s="352" t="str">
        <f t="shared" si="4"/>
        <v/>
      </c>
      <c r="S106" s="352" t="str">
        <f t="shared" si="5"/>
        <v/>
      </c>
      <c r="T106" s="185" t="str">
        <f t="shared" si="6"/>
        <v/>
      </c>
      <c r="U106" s="182"/>
      <c r="V106" s="187"/>
      <c r="W106" s="711" t="str">
        <f>IF(AND(OR(Q106="KO",T106&lt;&gt;""),OR(R106="",S106="",T106="")),Listes!$A$68,IF(AND(T106="",R106&lt;&gt;""),Listes!$A$69,IF(AND(P106&lt;T106,V106=""),Listes!$A$70,IF(AND(R106&gt;S106),Listes!$A$71,IF(AND(P106&lt;&gt;"",P106&gt;T106,U106=""),Listes!$A$72,IF(AND(X106="",OR(Q106&lt;&gt;"",R106&lt;&gt;"",S106&lt;&gt;"")),Listes!$A$73,""))))))</f>
        <v/>
      </c>
      <c r="X106" s="188"/>
      <c r="Y106" s="317">
        <f t="shared" si="7"/>
        <v>0</v>
      </c>
    </row>
    <row r="107" spans="1:25" ht="20.100000000000001" customHeight="1" x14ac:dyDescent="0.25">
      <c r="A107" s="121">
        <v>101</v>
      </c>
      <c r="B107" s="118" t="str">
        <f>IF('Dépenses forfaitaires'!B107="","",'Dépenses forfaitaires'!B107)</f>
        <v/>
      </c>
      <c r="C107" s="118" t="str">
        <f>IF('Dépenses forfaitaires'!C107="","",'Dépenses forfaitaires'!C107)</f>
        <v/>
      </c>
      <c r="D107" s="118" t="str">
        <f>IF('Dépenses forfaitaires'!D107="","",'Dépenses forfaitaires'!D107)</f>
        <v/>
      </c>
      <c r="E107" s="118" t="str">
        <f>IF('Dépenses forfaitaires'!E107="","",'Dépenses forfaitaires'!E107)</f>
        <v/>
      </c>
      <c r="F107" s="118" t="str">
        <f>IF('Dépenses forfaitaires'!F107="","",'Dépenses forfaitaires'!F107)</f>
        <v/>
      </c>
      <c r="G107" s="186" t="str">
        <f>IF('Dépenses forfaitaires'!G107="","",'Dépenses forfaitaires'!G107)</f>
        <v/>
      </c>
      <c r="H107" s="118" t="str">
        <f>IF('Dépenses forfaitaires'!H107="","",'Dépenses forfaitaires'!H107)</f>
        <v/>
      </c>
      <c r="I107" s="118" t="str">
        <f>IF('Dépenses forfaitaires'!I107="","",'Dépenses forfaitaires'!I107)</f>
        <v/>
      </c>
      <c r="J107" s="186" t="str">
        <f>IF('Dépenses forfaitaires'!J107="","",'Dépenses forfaitaires'!J107)</f>
        <v/>
      </c>
      <c r="K107" s="346" t="str">
        <f>IF('Dépenses forfaitaires'!K107="","",'Dépenses forfaitaires'!K107)</f>
        <v/>
      </c>
      <c r="L107" s="346" t="str">
        <f>IF('Dépenses forfaitaires'!L107="","",'Dépenses forfaitaires'!L107)</f>
        <v/>
      </c>
      <c r="M107" s="118" t="str">
        <f>IF($H107="","",IF($C107=Listes!$B$32,IF('DP_Instruction Forfaitaires'!$E107&lt;Listes!$B$53,('DP_Instruction Forfaitaires'!$E107*(VLOOKUP('DP_Instruction Forfaitaires'!$D107,Listes!$A$54:$E$60,2,FALSE))),IF('DP_Instruction Forfaitaires'!$E107&gt;Listes!$E$53,('DP_Instruction Forfaitaires'!$E107*(VLOOKUP('DP_Instruction Forfaitaires'!$D107,Listes!$A$54:$E$60,5,FALSE))),('DP_Instruction Forfaitaires'!$E107*(VLOOKUP('DP_Instruction Forfaitaires'!$D107,Listes!$A$54:$E$60,3,FALSE))+(VLOOKUP('DP_Instruction Forfaitaires'!$D107,Listes!$A$54:$E$60,4,FALSE)))))))</f>
        <v/>
      </c>
      <c r="N107" s="118" t="str">
        <f>IF($H107="","",IF($C107=Listes!$B$31,IF('DP_Instruction Forfaitaires'!$E107&lt;Listes!$B$42,('DP_Instruction Forfaitaires'!$E107*(VLOOKUP('DP_Instruction Forfaitaires'!$D107,Listes!$A$43:$E$49,2,FALSE))),IF('DP_Instruction Forfaitaires'!$E107&gt;Listes!$D$42,('DP_Instruction Forfaitaires'!$E107*(VLOOKUP('DP_Instruction Forfaitaires'!$D107,Listes!$A$43:$E$49,5,FALSE))),('DP_Instruction Forfaitaires'!$E107*(VLOOKUP('DP_Instruction Forfaitaires'!$D107,Listes!$A$43:$E$49,3,FALSE))+(VLOOKUP('DP_Instruction Forfaitaires'!$D107,Listes!$A$43:$E$49,4,FALSE)))))))</f>
        <v/>
      </c>
      <c r="O107" s="175" t="str">
        <f>IF($H107="","",IF($C107=Listes!$B$34,Listes!$I$31,IF($C107=Listes!$B$35,(VLOOKUP('DP_Instruction Forfaitaires'!$F107,Listes!$E$31:$F$36,2,FALSE)),IF($C107=Listes!$B$33,IF('DP_Instruction Forfaitaires'!$E107&lt;Listes!$A$64,'DP_Instruction Forfaitaires'!$E107*Listes!$A$65,IF('DP_Instruction Forfaitaires'!$E107&gt;Listes!$D$64,'DP_Instruction Forfaitaires'!$E107*Listes!$D$65,(('DP_Instruction Forfaitaires'!$E107*Listes!$B$65)+Listes!$C$65)))))))</f>
        <v/>
      </c>
      <c r="P107" s="131" t="str">
        <f>IF('Dépenses forfaitaires'!Q107="","",'Dépenses forfaitaires'!Q107)</f>
        <v/>
      </c>
      <c r="Q107" s="185"/>
      <c r="R107" s="352" t="str">
        <f t="shared" si="4"/>
        <v/>
      </c>
      <c r="S107" s="352" t="str">
        <f t="shared" si="5"/>
        <v/>
      </c>
      <c r="T107" s="185" t="str">
        <f t="shared" si="6"/>
        <v/>
      </c>
      <c r="U107" s="182"/>
      <c r="V107" s="187"/>
      <c r="W107" s="711" t="str">
        <f>IF(AND(OR(Q107="KO",T107&lt;&gt;""),OR(R107="",S107="",T107="")),Listes!$A$68,IF(AND(T107="",R107&lt;&gt;""),Listes!$A$69,IF(AND(P107&lt;T107,V107=""),Listes!$A$70,IF(AND(R107&gt;S107),Listes!$A$71,IF(AND(P107&lt;&gt;"",P107&gt;T107,U107=""),Listes!$A$72,IF(AND(X107="",OR(Q107&lt;&gt;"",R107&lt;&gt;"",S107&lt;&gt;"")),Listes!$A$73,""))))))</f>
        <v/>
      </c>
      <c r="X107" s="188"/>
      <c r="Y107" s="317">
        <f t="shared" si="7"/>
        <v>0</v>
      </c>
    </row>
    <row r="108" spans="1:25" ht="20.100000000000001" customHeight="1" x14ac:dyDescent="0.25">
      <c r="A108" s="121">
        <v>102</v>
      </c>
      <c r="B108" s="118" t="str">
        <f>IF('Dépenses forfaitaires'!B108="","",'Dépenses forfaitaires'!B108)</f>
        <v/>
      </c>
      <c r="C108" s="118" t="str">
        <f>IF('Dépenses forfaitaires'!C108="","",'Dépenses forfaitaires'!C108)</f>
        <v/>
      </c>
      <c r="D108" s="118" t="str">
        <f>IF('Dépenses forfaitaires'!D108="","",'Dépenses forfaitaires'!D108)</f>
        <v/>
      </c>
      <c r="E108" s="118" t="str">
        <f>IF('Dépenses forfaitaires'!E108="","",'Dépenses forfaitaires'!E108)</f>
        <v/>
      </c>
      <c r="F108" s="118" t="str">
        <f>IF('Dépenses forfaitaires'!F108="","",'Dépenses forfaitaires'!F108)</f>
        <v/>
      </c>
      <c r="G108" s="186" t="str">
        <f>IF('Dépenses forfaitaires'!G108="","",'Dépenses forfaitaires'!G108)</f>
        <v/>
      </c>
      <c r="H108" s="118" t="str">
        <f>IF('Dépenses forfaitaires'!H108="","",'Dépenses forfaitaires'!H108)</f>
        <v/>
      </c>
      <c r="I108" s="118" t="str">
        <f>IF('Dépenses forfaitaires'!I108="","",'Dépenses forfaitaires'!I108)</f>
        <v/>
      </c>
      <c r="J108" s="186" t="str">
        <f>IF('Dépenses forfaitaires'!J108="","",'Dépenses forfaitaires'!J108)</f>
        <v/>
      </c>
      <c r="K108" s="346" t="str">
        <f>IF('Dépenses forfaitaires'!K108="","",'Dépenses forfaitaires'!K108)</f>
        <v/>
      </c>
      <c r="L108" s="346" t="str">
        <f>IF('Dépenses forfaitaires'!L108="","",'Dépenses forfaitaires'!L108)</f>
        <v/>
      </c>
      <c r="M108" s="118" t="str">
        <f>IF($H108="","",IF($C108=Listes!$B$32,IF('DP_Instruction Forfaitaires'!$E108&lt;Listes!$B$53,('DP_Instruction Forfaitaires'!$E108*(VLOOKUP('DP_Instruction Forfaitaires'!$D108,Listes!$A$54:$E$60,2,FALSE))),IF('DP_Instruction Forfaitaires'!$E108&gt;Listes!$E$53,('DP_Instruction Forfaitaires'!$E108*(VLOOKUP('DP_Instruction Forfaitaires'!$D108,Listes!$A$54:$E$60,5,FALSE))),('DP_Instruction Forfaitaires'!$E108*(VLOOKUP('DP_Instruction Forfaitaires'!$D108,Listes!$A$54:$E$60,3,FALSE))+(VLOOKUP('DP_Instruction Forfaitaires'!$D108,Listes!$A$54:$E$60,4,FALSE)))))))</f>
        <v/>
      </c>
      <c r="N108" s="118" t="str">
        <f>IF($H108="","",IF($C108=Listes!$B$31,IF('DP_Instruction Forfaitaires'!$E108&lt;Listes!$B$42,('DP_Instruction Forfaitaires'!$E108*(VLOOKUP('DP_Instruction Forfaitaires'!$D108,Listes!$A$43:$E$49,2,FALSE))),IF('DP_Instruction Forfaitaires'!$E108&gt;Listes!$D$42,('DP_Instruction Forfaitaires'!$E108*(VLOOKUP('DP_Instruction Forfaitaires'!$D108,Listes!$A$43:$E$49,5,FALSE))),('DP_Instruction Forfaitaires'!$E108*(VLOOKUP('DP_Instruction Forfaitaires'!$D108,Listes!$A$43:$E$49,3,FALSE))+(VLOOKUP('DP_Instruction Forfaitaires'!$D108,Listes!$A$43:$E$49,4,FALSE)))))))</f>
        <v/>
      </c>
      <c r="O108" s="175" t="str">
        <f>IF($H108="","",IF($C108=Listes!$B$34,Listes!$I$31,IF($C108=Listes!$B$35,(VLOOKUP('DP_Instruction Forfaitaires'!$F108,Listes!$E$31:$F$36,2,FALSE)),IF($C108=Listes!$B$33,IF('DP_Instruction Forfaitaires'!$E108&lt;Listes!$A$64,'DP_Instruction Forfaitaires'!$E108*Listes!$A$65,IF('DP_Instruction Forfaitaires'!$E108&gt;Listes!$D$64,'DP_Instruction Forfaitaires'!$E108*Listes!$D$65,(('DP_Instruction Forfaitaires'!$E108*Listes!$B$65)+Listes!$C$65)))))))</f>
        <v/>
      </c>
      <c r="P108" s="131" t="str">
        <f>IF('Dépenses forfaitaires'!Q108="","",'Dépenses forfaitaires'!Q108)</f>
        <v/>
      </c>
      <c r="Q108" s="185"/>
      <c r="R108" s="352" t="str">
        <f t="shared" si="4"/>
        <v/>
      </c>
      <c r="S108" s="352" t="str">
        <f t="shared" si="5"/>
        <v/>
      </c>
      <c r="T108" s="185" t="str">
        <f t="shared" si="6"/>
        <v/>
      </c>
      <c r="U108" s="182"/>
      <c r="V108" s="187"/>
      <c r="W108" s="711" t="str">
        <f>IF(AND(OR(Q108="KO",T108&lt;&gt;""),OR(R108="",S108="",T108="")),Listes!$A$68,IF(AND(T108="",R108&lt;&gt;""),Listes!$A$69,IF(AND(P108&lt;T108,V108=""),Listes!$A$70,IF(AND(R108&gt;S108),Listes!$A$71,IF(AND(P108&lt;&gt;"",P108&gt;T108,U108=""),Listes!$A$72,IF(AND(X108="",OR(Q108&lt;&gt;"",R108&lt;&gt;"",S108&lt;&gt;"")),Listes!$A$73,""))))))</f>
        <v/>
      </c>
      <c r="X108" s="188"/>
      <c r="Y108" s="317">
        <f t="shared" si="7"/>
        <v>0</v>
      </c>
    </row>
    <row r="109" spans="1:25" ht="20.100000000000001" customHeight="1" x14ac:dyDescent="0.25">
      <c r="A109" s="121">
        <v>103</v>
      </c>
      <c r="B109" s="118" t="str">
        <f>IF('Dépenses forfaitaires'!B109="","",'Dépenses forfaitaires'!B109)</f>
        <v/>
      </c>
      <c r="C109" s="118" t="str">
        <f>IF('Dépenses forfaitaires'!C109="","",'Dépenses forfaitaires'!C109)</f>
        <v/>
      </c>
      <c r="D109" s="118" t="str">
        <f>IF('Dépenses forfaitaires'!D109="","",'Dépenses forfaitaires'!D109)</f>
        <v/>
      </c>
      <c r="E109" s="118" t="str">
        <f>IF('Dépenses forfaitaires'!E109="","",'Dépenses forfaitaires'!E109)</f>
        <v/>
      </c>
      <c r="F109" s="118" t="str">
        <f>IF('Dépenses forfaitaires'!F109="","",'Dépenses forfaitaires'!F109)</f>
        <v/>
      </c>
      <c r="G109" s="186" t="str">
        <f>IF('Dépenses forfaitaires'!G109="","",'Dépenses forfaitaires'!G109)</f>
        <v/>
      </c>
      <c r="H109" s="118" t="str">
        <f>IF('Dépenses forfaitaires'!H109="","",'Dépenses forfaitaires'!H109)</f>
        <v/>
      </c>
      <c r="I109" s="118" t="str">
        <f>IF('Dépenses forfaitaires'!I109="","",'Dépenses forfaitaires'!I109)</f>
        <v/>
      </c>
      <c r="J109" s="186" t="str">
        <f>IF('Dépenses forfaitaires'!J109="","",'Dépenses forfaitaires'!J109)</f>
        <v/>
      </c>
      <c r="K109" s="346" t="str">
        <f>IF('Dépenses forfaitaires'!K109="","",'Dépenses forfaitaires'!K109)</f>
        <v/>
      </c>
      <c r="L109" s="346" t="str">
        <f>IF('Dépenses forfaitaires'!L109="","",'Dépenses forfaitaires'!L109)</f>
        <v/>
      </c>
      <c r="M109" s="118" t="str">
        <f>IF($H109="","",IF($C109=Listes!$B$32,IF('DP_Instruction Forfaitaires'!$E109&lt;Listes!$B$53,('DP_Instruction Forfaitaires'!$E109*(VLOOKUP('DP_Instruction Forfaitaires'!$D109,Listes!$A$54:$E$60,2,FALSE))),IF('DP_Instruction Forfaitaires'!$E109&gt;Listes!$E$53,('DP_Instruction Forfaitaires'!$E109*(VLOOKUP('DP_Instruction Forfaitaires'!$D109,Listes!$A$54:$E$60,5,FALSE))),('DP_Instruction Forfaitaires'!$E109*(VLOOKUP('DP_Instruction Forfaitaires'!$D109,Listes!$A$54:$E$60,3,FALSE))+(VLOOKUP('DP_Instruction Forfaitaires'!$D109,Listes!$A$54:$E$60,4,FALSE)))))))</f>
        <v/>
      </c>
      <c r="N109" s="118" t="str">
        <f>IF($H109="","",IF($C109=Listes!$B$31,IF('DP_Instruction Forfaitaires'!$E109&lt;Listes!$B$42,('DP_Instruction Forfaitaires'!$E109*(VLOOKUP('DP_Instruction Forfaitaires'!$D109,Listes!$A$43:$E$49,2,FALSE))),IF('DP_Instruction Forfaitaires'!$E109&gt;Listes!$D$42,('DP_Instruction Forfaitaires'!$E109*(VLOOKUP('DP_Instruction Forfaitaires'!$D109,Listes!$A$43:$E$49,5,FALSE))),('DP_Instruction Forfaitaires'!$E109*(VLOOKUP('DP_Instruction Forfaitaires'!$D109,Listes!$A$43:$E$49,3,FALSE))+(VLOOKUP('DP_Instruction Forfaitaires'!$D109,Listes!$A$43:$E$49,4,FALSE)))))))</f>
        <v/>
      </c>
      <c r="O109" s="175" t="str">
        <f>IF($H109="","",IF($C109=Listes!$B$34,Listes!$I$31,IF($C109=Listes!$B$35,(VLOOKUP('DP_Instruction Forfaitaires'!$F109,Listes!$E$31:$F$36,2,FALSE)),IF($C109=Listes!$B$33,IF('DP_Instruction Forfaitaires'!$E109&lt;Listes!$A$64,'DP_Instruction Forfaitaires'!$E109*Listes!$A$65,IF('DP_Instruction Forfaitaires'!$E109&gt;Listes!$D$64,'DP_Instruction Forfaitaires'!$E109*Listes!$D$65,(('DP_Instruction Forfaitaires'!$E109*Listes!$B$65)+Listes!$C$65)))))))</f>
        <v/>
      </c>
      <c r="P109" s="131" t="str">
        <f>IF('Dépenses forfaitaires'!Q109="","",'Dépenses forfaitaires'!Q109)</f>
        <v/>
      </c>
      <c r="Q109" s="185"/>
      <c r="R109" s="352" t="str">
        <f t="shared" si="4"/>
        <v/>
      </c>
      <c r="S109" s="352" t="str">
        <f t="shared" si="5"/>
        <v/>
      </c>
      <c r="T109" s="185" t="str">
        <f t="shared" si="6"/>
        <v/>
      </c>
      <c r="U109" s="182"/>
      <c r="V109" s="187"/>
      <c r="W109" s="711" t="str">
        <f>IF(AND(OR(Q109="KO",T109&lt;&gt;""),OR(R109="",S109="",T109="")),Listes!$A$68,IF(AND(T109="",R109&lt;&gt;""),Listes!$A$69,IF(AND(P109&lt;T109,V109=""),Listes!$A$70,IF(AND(R109&gt;S109),Listes!$A$71,IF(AND(P109&lt;&gt;"",P109&gt;T109,U109=""),Listes!$A$72,IF(AND(X109="",OR(Q109&lt;&gt;"",R109&lt;&gt;"",S109&lt;&gt;"")),Listes!$A$73,""))))))</f>
        <v/>
      </c>
      <c r="X109" s="188"/>
      <c r="Y109" s="317">
        <f t="shared" si="7"/>
        <v>0</v>
      </c>
    </row>
    <row r="110" spans="1:25" ht="20.100000000000001" customHeight="1" x14ac:dyDescent="0.25">
      <c r="A110" s="121">
        <v>104</v>
      </c>
      <c r="B110" s="118" t="str">
        <f>IF('Dépenses forfaitaires'!B110="","",'Dépenses forfaitaires'!B110)</f>
        <v/>
      </c>
      <c r="C110" s="118" t="str">
        <f>IF('Dépenses forfaitaires'!C110="","",'Dépenses forfaitaires'!C110)</f>
        <v/>
      </c>
      <c r="D110" s="118" t="str">
        <f>IF('Dépenses forfaitaires'!D110="","",'Dépenses forfaitaires'!D110)</f>
        <v/>
      </c>
      <c r="E110" s="118" t="str">
        <f>IF('Dépenses forfaitaires'!E110="","",'Dépenses forfaitaires'!E110)</f>
        <v/>
      </c>
      <c r="F110" s="118" t="str">
        <f>IF('Dépenses forfaitaires'!F110="","",'Dépenses forfaitaires'!F110)</f>
        <v/>
      </c>
      <c r="G110" s="186" t="str">
        <f>IF('Dépenses forfaitaires'!G110="","",'Dépenses forfaitaires'!G110)</f>
        <v/>
      </c>
      <c r="H110" s="118" t="str">
        <f>IF('Dépenses forfaitaires'!H110="","",'Dépenses forfaitaires'!H110)</f>
        <v/>
      </c>
      <c r="I110" s="118" t="str">
        <f>IF('Dépenses forfaitaires'!I110="","",'Dépenses forfaitaires'!I110)</f>
        <v/>
      </c>
      <c r="J110" s="186" t="str">
        <f>IF('Dépenses forfaitaires'!J110="","",'Dépenses forfaitaires'!J110)</f>
        <v/>
      </c>
      <c r="K110" s="346" t="str">
        <f>IF('Dépenses forfaitaires'!K110="","",'Dépenses forfaitaires'!K110)</f>
        <v/>
      </c>
      <c r="L110" s="346" t="str">
        <f>IF('Dépenses forfaitaires'!L110="","",'Dépenses forfaitaires'!L110)</f>
        <v/>
      </c>
      <c r="M110" s="118" t="str">
        <f>IF($H110="","",IF($C110=Listes!$B$32,IF('DP_Instruction Forfaitaires'!$E110&lt;Listes!$B$53,('DP_Instruction Forfaitaires'!$E110*(VLOOKUP('DP_Instruction Forfaitaires'!$D110,Listes!$A$54:$E$60,2,FALSE))),IF('DP_Instruction Forfaitaires'!$E110&gt;Listes!$E$53,('DP_Instruction Forfaitaires'!$E110*(VLOOKUP('DP_Instruction Forfaitaires'!$D110,Listes!$A$54:$E$60,5,FALSE))),('DP_Instruction Forfaitaires'!$E110*(VLOOKUP('DP_Instruction Forfaitaires'!$D110,Listes!$A$54:$E$60,3,FALSE))+(VLOOKUP('DP_Instruction Forfaitaires'!$D110,Listes!$A$54:$E$60,4,FALSE)))))))</f>
        <v/>
      </c>
      <c r="N110" s="118" t="str">
        <f>IF($H110="","",IF($C110=Listes!$B$31,IF('DP_Instruction Forfaitaires'!$E110&lt;Listes!$B$42,('DP_Instruction Forfaitaires'!$E110*(VLOOKUP('DP_Instruction Forfaitaires'!$D110,Listes!$A$43:$E$49,2,FALSE))),IF('DP_Instruction Forfaitaires'!$E110&gt;Listes!$D$42,('DP_Instruction Forfaitaires'!$E110*(VLOOKUP('DP_Instruction Forfaitaires'!$D110,Listes!$A$43:$E$49,5,FALSE))),('DP_Instruction Forfaitaires'!$E110*(VLOOKUP('DP_Instruction Forfaitaires'!$D110,Listes!$A$43:$E$49,3,FALSE))+(VLOOKUP('DP_Instruction Forfaitaires'!$D110,Listes!$A$43:$E$49,4,FALSE)))))))</f>
        <v/>
      </c>
      <c r="O110" s="175" t="str">
        <f>IF($H110="","",IF($C110=Listes!$B$34,Listes!$I$31,IF($C110=Listes!$B$35,(VLOOKUP('DP_Instruction Forfaitaires'!$F110,Listes!$E$31:$F$36,2,FALSE)),IF($C110=Listes!$B$33,IF('DP_Instruction Forfaitaires'!$E110&lt;Listes!$A$64,'DP_Instruction Forfaitaires'!$E110*Listes!$A$65,IF('DP_Instruction Forfaitaires'!$E110&gt;Listes!$D$64,'DP_Instruction Forfaitaires'!$E110*Listes!$D$65,(('DP_Instruction Forfaitaires'!$E110*Listes!$B$65)+Listes!$C$65)))))))</f>
        <v/>
      </c>
      <c r="P110" s="131" t="str">
        <f>IF('Dépenses forfaitaires'!Q110="","",'Dépenses forfaitaires'!Q110)</f>
        <v/>
      </c>
      <c r="Q110" s="185"/>
      <c r="R110" s="352" t="str">
        <f t="shared" si="4"/>
        <v/>
      </c>
      <c r="S110" s="352" t="str">
        <f t="shared" si="5"/>
        <v/>
      </c>
      <c r="T110" s="185" t="str">
        <f t="shared" si="6"/>
        <v/>
      </c>
      <c r="U110" s="182"/>
      <c r="V110" s="187"/>
      <c r="W110" s="711" t="str">
        <f>IF(AND(OR(Q110="KO",T110&lt;&gt;""),OR(R110="",S110="",T110="")),Listes!$A$68,IF(AND(T110="",R110&lt;&gt;""),Listes!$A$69,IF(AND(P110&lt;T110,V110=""),Listes!$A$70,IF(AND(R110&gt;S110),Listes!$A$71,IF(AND(P110&lt;&gt;"",P110&gt;T110,U110=""),Listes!$A$72,IF(AND(X110="",OR(Q110&lt;&gt;"",R110&lt;&gt;"",S110&lt;&gt;"")),Listes!$A$73,""))))))</f>
        <v/>
      </c>
      <c r="X110" s="188"/>
      <c r="Y110" s="317">
        <f t="shared" si="7"/>
        <v>0</v>
      </c>
    </row>
    <row r="111" spans="1:25" ht="20.100000000000001" customHeight="1" x14ac:dyDescent="0.25">
      <c r="A111" s="121">
        <v>105</v>
      </c>
      <c r="B111" s="118" t="str">
        <f>IF('Dépenses forfaitaires'!B111="","",'Dépenses forfaitaires'!B111)</f>
        <v/>
      </c>
      <c r="C111" s="118" t="str">
        <f>IF('Dépenses forfaitaires'!C111="","",'Dépenses forfaitaires'!C111)</f>
        <v/>
      </c>
      <c r="D111" s="118" t="str">
        <f>IF('Dépenses forfaitaires'!D111="","",'Dépenses forfaitaires'!D111)</f>
        <v/>
      </c>
      <c r="E111" s="118" t="str">
        <f>IF('Dépenses forfaitaires'!E111="","",'Dépenses forfaitaires'!E111)</f>
        <v/>
      </c>
      <c r="F111" s="118" t="str">
        <f>IF('Dépenses forfaitaires'!F111="","",'Dépenses forfaitaires'!F111)</f>
        <v/>
      </c>
      <c r="G111" s="186" t="str">
        <f>IF('Dépenses forfaitaires'!G111="","",'Dépenses forfaitaires'!G111)</f>
        <v/>
      </c>
      <c r="H111" s="118" t="str">
        <f>IF('Dépenses forfaitaires'!H111="","",'Dépenses forfaitaires'!H111)</f>
        <v/>
      </c>
      <c r="I111" s="118" t="str">
        <f>IF('Dépenses forfaitaires'!I111="","",'Dépenses forfaitaires'!I111)</f>
        <v/>
      </c>
      <c r="J111" s="186" t="str">
        <f>IF('Dépenses forfaitaires'!J111="","",'Dépenses forfaitaires'!J111)</f>
        <v/>
      </c>
      <c r="K111" s="346" t="str">
        <f>IF('Dépenses forfaitaires'!K111="","",'Dépenses forfaitaires'!K111)</f>
        <v/>
      </c>
      <c r="L111" s="346" t="str">
        <f>IF('Dépenses forfaitaires'!L111="","",'Dépenses forfaitaires'!L111)</f>
        <v/>
      </c>
      <c r="M111" s="118" t="str">
        <f>IF($H111="","",IF($C111=Listes!$B$32,IF('DP_Instruction Forfaitaires'!$E111&lt;Listes!$B$53,('DP_Instruction Forfaitaires'!$E111*(VLOOKUP('DP_Instruction Forfaitaires'!$D111,Listes!$A$54:$E$60,2,FALSE))),IF('DP_Instruction Forfaitaires'!$E111&gt;Listes!$E$53,('DP_Instruction Forfaitaires'!$E111*(VLOOKUP('DP_Instruction Forfaitaires'!$D111,Listes!$A$54:$E$60,5,FALSE))),('DP_Instruction Forfaitaires'!$E111*(VLOOKUP('DP_Instruction Forfaitaires'!$D111,Listes!$A$54:$E$60,3,FALSE))+(VLOOKUP('DP_Instruction Forfaitaires'!$D111,Listes!$A$54:$E$60,4,FALSE)))))))</f>
        <v/>
      </c>
      <c r="N111" s="118" t="str">
        <f>IF($H111="","",IF($C111=Listes!$B$31,IF('DP_Instruction Forfaitaires'!$E111&lt;Listes!$B$42,('DP_Instruction Forfaitaires'!$E111*(VLOOKUP('DP_Instruction Forfaitaires'!$D111,Listes!$A$43:$E$49,2,FALSE))),IF('DP_Instruction Forfaitaires'!$E111&gt;Listes!$D$42,('DP_Instruction Forfaitaires'!$E111*(VLOOKUP('DP_Instruction Forfaitaires'!$D111,Listes!$A$43:$E$49,5,FALSE))),('DP_Instruction Forfaitaires'!$E111*(VLOOKUP('DP_Instruction Forfaitaires'!$D111,Listes!$A$43:$E$49,3,FALSE))+(VLOOKUP('DP_Instruction Forfaitaires'!$D111,Listes!$A$43:$E$49,4,FALSE)))))))</f>
        <v/>
      </c>
      <c r="O111" s="175" t="str">
        <f>IF($H111="","",IF($C111=Listes!$B$34,Listes!$I$31,IF($C111=Listes!$B$35,(VLOOKUP('DP_Instruction Forfaitaires'!$F111,Listes!$E$31:$F$36,2,FALSE)),IF($C111=Listes!$B$33,IF('DP_Instruction Forfaitaires'!$E111&lt;Listes!$A$64,'DP_Instruction Forfaitaires'!$E111*Listes!$A$65,IF('DP_Instruction Forfaitaires'!$E111&gt;Listes!$D$64,'DP_Instruction Forfaitaires'!$E111*Listes!$D$65,(('DP_Instruction Forfaitaires'!$E111*Listes!$B$65)+Listes!$C$65)))))))</f>
        <v/>
      </c>
      <c r="P111" s="131" t="str">
        <f>IF('Dépenses forfaitaires'!Q111="","",'Dépenses forfaitaires'!Q111)</f>
        <v/>
      </c>
      <c r="Q111" s="185"/>
      <c r="R111" s="352" t="str">
        <f t="shared" si="4"/>
        <v/>
      </c>
      <c r="S111" s="352" t="str">
        <f t="shared" si="5"/>
        <v/>
      </c>
      <c r="T111" s="185" t="str">
        <f t="shared" si="6"/>
        <v/>
      </c>
      <c r="U111" s="182"/>
      <c r="V111" s="187"/>
      <c r="W111" s="711" t="str">
        <f>IF(AND(OR(Q111="KO",T111&lt;&gt;""),OR(R111="",S111="",T111="")),Listes!$A$68,IF(AND(T111="",R111&lt;&gt;""),Listes!$A$69,IF(AND(P111&lt;T111,V111=""),Listes!$A$70,IF(AND(R111&gt;S111),Listes!$A$71,IF(AND(P111&lt;&gt;"",P111&gt;T111,U111=""),Listes!$A$72,IF(AND(X111="",OR(Q111&lt;&gt;"",R111&lt;&gt;"",S111&lt;&gt;"")),Listes!$A$73,""))))))</f>
        <v/>
      </c>
      <c r="X111" s="188"/>
      <c r="Y111" s="317">
        <f t="shared" si="7"/>
        <v>0</v>
      </c>
    </row>
    <row r="112" spans="1:25" ht="20.100000000000001" customHeight="1" x14ac:dyDescent="0.25">
      <c r="A112" s="121">
        <v>106</v>
      </c>
      <c r="B112" s="118" t="str">
        <f>IF('Dépenses forfaitaires'!B112="","",'Dépenses forfaitaires'!B112)</f>
        <v/>
      </c>
      <c r="C112" s="118" t="str">
        <f>IF('Dépenses forfaitaires'!C112="","",'Dépenses forfaitaires'!C112)</f>
        <v/>
      </c>
      <c r="D112" s="118" t="str">
        <f>IF('Dépenses forfaitaires'!D112="","",'Dépenses forfaitaires'!D112)</f>
        <v/>
      </c>
      <c r="E112" s="118" t="str">
        <f>IF('Dépenses forfaitaires'!E112="","",'Dépenses forfaitaires'!E112)</f>
        <v/>
      </c>
      <c r="F112" s="118" t="str">
        <f>IF('Dépenses forfaitaires'!F112="","",'Dépenses forfaitaires'!F112)</f>
        <v/>
      </c>
      <c r="G112" s="186" t="str">
        <f>IF('Dépenses forfaitaires'!G112="","",'Dépenses forfaitaires'!G112)</f>
        <v/>
      </c>
      <c r="H112" s="118" t="str">
        <f>IF('Dépenses forfaitaires'!H112="","",'Dépenses forfaitaires'!H112)</f>
        <v/>
      </c>
      <c r="I112" s="118" t="str">
        <f>IF('Dépenses forfaitaires'!I112="","",'Dépenses forfaitaires'!I112)</f>
        <v/>
      </c>
      <c r="J112" s="186" t="str">
        <f>IF('Dépenses forfaitaires'!J112="","",'Dépenses forfaitaires'!J112)</f>
        <v/>
      </c>
      <c r="K112" s="346" t="str">
        <f>IF('Dépenses forfaitaires'!K112="","",'Dépenses forfaitaires'!K112)</f>
        <v/>
      </c>
      <c r="L112" s="346" t="str">
        <f>IF('Dépenses forfaitaires'!L112="","",'Dépenses forfaitaires'!L112)</f>
        <v/>
      </c>
      <c r="M112" s="118" t="str">
        <f>IF($H112="","",IF($C112=Listes!$B$32,IF('DP_Instruction Forfaitaires'!$E112&lt;Listes!$B$53,('DP_Instruction Forfaitaires'!$E112*(VLOOKUP('DP_Instruction Forfaitaires'!$D112,Listes!$A$54:$E$60,2,FALSE))),IF('DP_Instruction Forfaitaires'!$E112&gt;Listes!$E$53,('DP_Instruction Forfaitaires'!$E112*(VLOOKUP('DP_Instruction Forfaitaires'!$D112,Listes!$A$54:$E$60,5,FALSE))),('DP_Instruction Forfaitaires'!$E112*(VLOOKUP('DP_Instruction Forfaitaires'!$D112,Listes!$A$54:$E$60,3,FALSE))+(VLOOKUP('DP_Instruction Forfaitaires'!$D112,Listes!$A$54:$E$60,4,FALSE)))))))</f>
        <v/>
      </c>
      <c r="N112" s="118" t="str">
        <f>IF($H112="","",IF($C112=Listes!$B$31,IF('DP_Instruction Forfaitaires'!$E112&lt;Listes!$B$42,('DP_Instruction Forfaitaires'!$E112*(VLOOKUP('DP_Instruction Forfaitaires'!$D112,Listes!$A$43:$E$49,2,FALSE))),IF('DP_Instruction Forfaitaires'!$E112&gt;Listes!$D$42,('DP_Instruction Forfaitaires'!$E112*(VLOOKUP('DP_Instruction Forfaitaires'!$D112,Listes!$A$43:$E$49,5,FALSE))),('DP_Instruction Forfaitaires'!$E112*(VLOOKUP('DP_Instruction Forfaitaires'!$D112,Listes!$A$43:$E$49,3,FALSE))+(VLOOKUP('DP_Instruction Forfaitaires'!$D112,Listes!$A$43:$E$49,4,FALSE)))))))</f>
        <v/>
      </c>
      <c r="O112" s="175" t="str">
        <f>IF($H112="","",IF($C112=Listes!$B$34,Listes!$I$31,IF($C112=Listes!$B$35,(VLOOKUP('DP_Instruction Forfaitaires'!$F112,Listes!$E$31:$F$36,2,FALSE)),IF($C112=Listes!$B$33,IF('DP_Instruction Forfaitaires'!$E112&lt;Listes!$A$64,'DP_Instruction Forfaitaires'!$E112*Listes!$A$65,IF('DP_Instruction Forfaitaires'!$E112&gt;Listes!$D$64,'DP_Instruction Forfaitaires'!$E112*Listes!$D$65,(('DP_Instruction Forfaitaires'!$E112*Listes!$B$65)+Listes!$C$65)))))))</f>
        <v/>
      </c>
      <c r="P112" s="131" t="str">
        <f>IF('Dépenses forfaitaires'!Q112="","",'Dépenses forfaitaires'!Q112)</f>
        <v/>
      </c>
      <c r="Q112" s="185"/>
      <c r="R112" s="352" t="str">
        <f t="shared" si="4"/>
        <v/>
      </c>
      <c r="S112" s="352" t="str">
        <f t="shared" si="5"/>
        <v/>
      </c>
      <c r="T112" s="185" t="str">
        <f t="shared" si="6"/>
        <v/>
      </c>
      <c r="U112" s="182"/>
      <c r="V112" s="187"/>
      <c r="W112" s="711" t="str">
        <f>IF(AND(OR(Q112="KO",T112&lt;&gt;""),OR(R112="",S112="",T112="")),Listes!$A$68,IF(AND(T112="",R112&lt;&gt;""),Listes!$A$69,IF(AND(P112&lt;T112,V112=""),Listes!$A$70,IF(AND(R112&gt;S112),Listes!$A$71,IF(AND(P112&lt;&gt;"",P112&gt;T112,U112=""),Listes!$A$72,IF(AND(X112="",OR(Q112&lt;&gt;"",R112&lt;&gt;"",S112&lt;&gt;"")),Listes!$A$73,""))))))</f>
        <v/>
      </c>
      <c r="X112" s="188"/>
      <c r="Y112" s="317">
        <f t="shared" si="7"/>
        <v>0</v>
      </c>
    </row>
    <row r="113" spans="1:25" ht="20.100000000000001" customHeight="1" x14ac:dyDescent="0.25">
      <c r="A113" s="121">
        <v>107</v>
      </c>
      <c r="B113" s="118" t="str">
        <f>IF('Dépenses forfaitaires'!B113="","",'Dépenses forfaitaires'!B113)</f>
        <v/>
      </c>
      <c r="C113" s="118" t="str">
        <f>IF('Dépenses forfaitaires'!C113="","",'Dépenses forfaitaires'!C113)</f>
        <v/>
      </c>
      <c r="D113" s="118" t="str">
        <f>IF('Dépenses forfaitaires'!D113="","",'Dépenses forfaitaires'!D113)</f>
        <v/>
      </c>
      <c r="E113" s="118" t="str">
        <f>IF('Dépenses forfaitaires'!E113="","",'Dépenses forfaitaires'!E113)</f>
        <v/>
      </c>
      <c r="F113" s="118" t="str">
        <f>IF('Dépenses forfaitaires'!F113="","",'Dépenses forfaitaires'!F113)</f>
        <v/>
      </c>
      <c r="G113" s="186" t="str">
        <f>IF('Dépenses forfaitaires'!G113="","",'Dépenses forfaitaires'!G113)</f>
        <v/>
      </c>
      <c r="H113" s="118" t="str">
        <f>IF('Dépenses forfaitaires'!H113="","",'Dépenses forfaitaires'!H113)</f>
        <v/>
      </c>
      <c r="I113" s="118" t="str">
        <f>IF('Dépenses forfaitaires'!I113="","",'Dépenses forfaitaires'!I113)</f>
        <v/>
      </c>
      <c r="J113" s="186" t="str">
        <f>IF('Dépenses forfaitaires'!J113="","",'Dépenses forfaitaires'!J113)</f>
        <v/>
      </c>
      <c r="K113" s="346" t="str">
        <f>IF('Dépenses forfaitaires'!K113="","",'Dépenses forfaitaires'!K113)</f>
        <v/>
      </c>
      <c r="L113" s="346" t="str">
        <f>IF('Dépenses forfaitaires'!L113="","",'Dépenses forfaitaires'!L113)</f>
        <v/>
      </c>
      <c r="M113" s="118" t="str">
        <f>IF($H113="","",IF($C113=Listes!$B$32,IF('DP_Instruction Forfaitaires'!$E113&lt;Listes!$B$53,('DP_Instruction Forfaitaires'!$E113*(VLOOKUP('DP_Instruction Forfaitaires'!$D113,Listes!$A$54:$E$60,2,FALSE))),IF('DP_Instruction Forfaitaires'!$E113&gt;Listes!$E$53,('DP_Instruction Forfaitaires'!$E113*(VLOOKUP('DP_Instruction Forfaitaires'!$D113,Listes!$A$54:$E$60,5,FALSE))),('DP_Instruction Forfaitaires'!$E113*(VLOOKUP('DP_Instruction Forfaitaires'!$D113,Listes!$A$54:$E$60,3,FALSE))+(VLOOKUP('DP_Instruction Forfaitaires'!$D113,Listes!$A$54:$E$60,4,FALSE)))))))</f>
        <v/>
      </c>
      <c r="N113" s="118" t="str">
        <f>IF($H113="","",IF($C113=Listes!$B$31,IF('DP_Instruction Forfaitaires'!$E113&lt;Listes!$B$42,('DP_Instruction Forfaitaires'!$E113*(VLOOKUP('DP_Instruction Forfaitaires'!$D113,Listes!$A$43:$E$49,2,FALSE))),IF('DP_Instruction Forfaitaires'!$E113&gt;Listes!$D$42,('DP_Instruction Forfaitaires'!$E113*(VLOOKUP('DP_Instruction Forfaitaires'!$D113,Listes!$A$43:$E$49,5,FALSE))),('DP_Instruction Forfaitaires'!$E113*(VLOOKUP('DP_Instruction Forfaitaires'!$D113,Listes!$A$43:$E$49,3,FALSE))+(VLOOKUP('DP_Instruction Forfaitaires'!$D113,Listes!$A$43:$E$49,4,FALSE)))))))</f>
        <v/>
      </c>
      <c r="O113" s="175" t="str">
        <f>IF($H113="","",IF($C113=Listes!$B$34,Listes!$I$31,IF($C113=Listes!$B$35,(VLOOKUP('DP_Instruction Forfaitaires'!$F113,Listes!$E$31:$F$36,2,FALSE)),IF($C113=Listes!$B$33,IF('DP_Instruction Forfaitaires'!$E113&lt;Listes!$A$64,'DP_Instruction Forfaitaires'!$E113*Listes!$A$65,IF('DP_Instruction Forfaitaires'!$E113&gt;Listes!$D$64,'DP_Instruction Forfaitaires'!$E113*Listes!$D$65,(('DP_Instruction Forfaitaires'!$E113*Listes!$B$65)+Listes!$C$65)))))))</f>
        <v/>
      </c>
      <c r="P113" s="131" t="str">
        <f>IF('Dépenses forfaitaires'!Q113="","",'Dépenses forfaitaires'!Q113)</f>
        <v/>
      </c>
      <c r="Q113" s="185"/>
      <c r="R113" s="352" t="str">
        <f t="shared" si="4"/>
        <v/>
      </c>
      <c r="S113" s="352" t="str">
        <f t="shared" si="5"/>
        <v/>
      </c>
      <c r="T113" s="185" t="str">
        <f t="shared" si="6"/>
        <v/>
      </c>
      <c r="U113" s="182"/>
      <c r="V113" s="187"/>
      <c r="W113" s="711" t="str">
        <f>IF(AND(OR(Q113="KO",T113&lt;&gt;""),OR(R113="",S113="",T113="")),Listes!$A$68,IF(AND(T113="",R113&lt;&gt;""),Listes!$A$69,IF(AND(P113&lt;T113,V113=""),Listes!$A$70,IF(AND(R113&gt;S113),Listes!$A$71,IF(AND(P113&lt;&gt;"",P113&gt;T113,U113=""),Listes!$A$72,IF(AND(X113="",OR(Q113&lt;&gt;"",R113&lt;&gt;"",S113&lt;&gt;"")),Listes!$A$73,""))))))</f>
        <v/>
      </c>
      <c r="X113" s="188"/>
      <c r="Y113" s="317">
        <f t="shared" si="7"/>
        <v>0</v>
      </c>
    </row>
    <row r="114" spans="1:25" ht="20.100000000000001" customHeight="1" x14ac:dyDescent="0.25">
      <c r="A114" s="121">
        <v>108</v>
      </c>
      <c r="B114" s="118" t="str">
        <f>IF('Dépenses forfaitaires'!B114="","",'Dépenses forfaitaires'!B114)</f>
        <v/>
      </c>
      <c r="C114" s="118" t="str">
        <f>IF('Dépenses forfaitaires'!C114="","",'Dépenses forfaitaires'!C114)</f>
        <v/>
      </c>
      <c r="D114" s="118" t="str">
        <f>IF('Dépenses forfaitaires'!D114="","",'Dépenses forfaitaires'!D114)</f>
        <v/>
      </c>
      <c r="E114" s="118" t="str">
        <f>IF('Dépenses forfaitaires'!E114="","",'Dépenses forfaitaires'!E114)</f>
        <v/>
      </c>
      <c r="F114" s="118" t="str">
        <f>IF('Dépenses forfaitaires'!F114="","",'Dépenses forfaitaires'!F114)</f>
        <v/>
      </c>
      <c r="G114" s="186" t="str">
        <f>IF('Dépenses forfaitaires'!G114="","",'Dépenses forfaitaires'!G114)</f>
        <v/>
      </c>
      <c r="H114" s="118" t="str">
        <f>IF('Dépenses forfaitaires'!H114="","",'Dépenses forfaitaires'!H114)</f>
        <v/>
      </c>
      <c r="I114" s="118" t="str">
        <f>IF('Dépenses forfaitaires'!I114="","",'Dépenses forfaitaires'!I114)</f>
        <v/>
      </c>
      <c r="J114" s="186" t="str">
        <f>IF('Dépenses forfaitaires'!J114="","",'Dépenses forfaitaires'!J114)</f>
        <v/>
      </c>
      <c r="K114" s="346" t="str">
        <f>IF('Dépenses forfaitaires'!K114="","",'Dépenses forfaitaires'!K114)</f>
        <v/>
      </c>
      <c r="L114" s="346" t="str">
        <f>IF('Dépenses forfaitaires'!L114="","",'Dépenses forfaitaires'!L114)</f>
        <v/>
      </c>
      <c r="M114" s="118" t="str">
        <f>IF($H114="","",IF($C114=Listes!$B$32,IF('DP_Instruction Forfaitaires'!$E114&lt;Listes!$B$53,('DP_Instruction Forfaitaires'!$E114*(VLOOKUP('DP_Instruction Forfaitaires'!$D114,Listes!$A$54:$E$60,2,FALSE))),IF('DP_Instruction Forfaitaires'!$E114&gt;Listes!$E$53,('DP_Instruction Forfaitaires'!$E114*(VLOOKUP('DP_Instruction Forfaitaires'!$D114,Listes!$A$54:$E$60,5,FALSE))),('DP_Instruction Forfaitaires'!$E114*(VLOOKUP('DP_Instruction Forfaitaires'!$D114,Listes!$A$54:$E$60,3,FALSE))+(VLOOKUP('DP_Instruction Forfaitaires'!$D114,Listes!$A$54:$E$60,4,FALSE)))))))</f>
        <v/>
      </c>
      <c r="N114" s="118" t="str">
        <f>IF($H114="","",IF($C114=Listes!$B$31,IF('DP_Instruction Forfaitaires'!$E114&lt;Listes!$B$42,('DP_Instruction Forfaitaires'!$E114*(VLOOKUP('DP_Instruction Forfaitaires'!$D114,Listes!$A$43:$E$49,2,FALSE))),IF('DP_Instruction Forfaitaires'!$E114&gt;Listes!$D$42,('DP_Instruction Forfaitaires'!$E114*(VLOOKUP('DP_Instruction Forfaitaires'!$D114,Listes!$A$43:$E$49,5,FALSE))),('DP_Instruction Forfaitaires'!$E114*(VLOOKUP('DP_Instruction Forfaitaires'!$D114,Listes!$A$43:$E$49,3,FALSE))+(VLOOKUP('DP_Instruction Forfaitaires'!$D114,Listes!$A$43:$E$49,4,FALSE)))))))</f>
        <v/>
      </c>
      <c r="O114" s="175" t="str">
        <f>IF($H114="","",IF($C114=Listes!$B$34,Listes!$I$31,IF($C114=Listes!$B$35,(VLOOKUP('DP_Instruction Forfaitaires'!$F114,Listes!$E$31:$F$36,2,FALSE)),IF($C114=Listes!$B$33,IF('DP_Instruction Forfaitaires'!$E114&lt;Listes!$A$64,'DP_Instruction Forfaitaires'!$E114*Listes!$A$65,IF('DP_Instruction Forfaitaires'!$E114&gt;Listes!$D$64,'DP_Instruction Forfaitaires'!$E114*Listes!$D$65,(('DP_Instruction Forfaitaires'!$E114*Listes!$B$65)+Listes!$C$65)))))))</f>
        <v/>
      </c>
      <c r="P114" s="131" t="str">
        <f>IF('Dépenses forfaitaires'!Q114="","",'Dépenses forfaitaires'!Q114)</f>
        <v/>
      </c>
      <c r="Q114" s="185"/>
      <c r="R114" s="352" t="str">
        <f t="shared" si="4"/>
        <v/>
      </c>
      <c r="S114" s="352" t="str">
        <f t="shared" si="5"/>
        <v/>
      </c>
      <c r="T114" s="185" t="str">
        <f t="shared" si="6"/>
        <v/>
      </c>
      <c r="U114" s="182"/>
      <c r="V114" s="187"/>
      <c r="W114" s="711" t="str">
        <f>IF(AND(OR(Q114="KO",T114&lt;&gt;""),OR(R114="",S114="",T114="")),Listes!$A$68,IF(AND(T114="",R114&lt;&gt;""),Listes!$A$69,IF(AND(P114&lt;T114,V114=""),Listes!$A$70,IF(AND(R114&gt;S114),Listes!$A$71,IF(AND(P114&lt;&gt;"",P114&gt;T114,U114=""),Listes!$A$72,IF(AND(X114="",OR(Q114&lt;&gt;"",R114&lt;&gt;"",S114&lt;&gt;"")),Listes!$A$73,""))))))</f>
        <v/>
      </c>
      <c r="X114" s="188"/>
      <c r="Y114" s="317">
        <f t="shared" si="7"/>
        <v>0</v>
      </c>
    </row>
    <row r="115" spans="1:25" ht="20.100000000000001" customHeight="1" x14ac:dyDescent="0.25">
      <c r="A115" s="121">
        <v>109</v>
      </c>
      <c r="B115" s="118" t="str">
        <f>IF('Dépenses forfaitaires'!B115="","",'Dépenses forfaitaires'!B115)</f>
        <v/>
      </c>
      <c r="C115" s="118" t="str">
        <f>IF('Dépenses forfaitaires'!C115="","",'Dépenses forfaitaires'!C115)</f>
        <v/>
      </c>
      <c r="D115" s="118" t="str">
        <f>IF('Dépenses forfaitaires'!D115="","",'Dépenses forfaitaires'!D115)</f>
        <v/>
      </c>
      <c r="E115" s="118" t="str">
        <f>IF('Dépenses forfaitaires'!E115="","",'Dépenses forfaitaires'!E115)</f>
        <v/>
      </c>
      <c r="F115" s="118" t="str">
        <f>IF('Dépenses forfaitaires'!F115="","",'Dépenses forfaitaires'!F115)</f>
        <v/>
      </c>
      <c r="G115" s="186" t="str">
        <f>IF('Dépenses forfaitaires'!G115="","",'Dépenses forfaitaires'!G115)</f>
        <v/>
      </c>
      <c r="H115" s="118" t="str">
        <f>IF('Dépenses forfaitaires'!H115="","",'Dépenses forfaitaires'!H115)</f>
        <v/>
      </c>
      <c r="I115" s="118" t="str">
        <f>IF('Dépenses forfaitaires'!I115="","",'Dépenses forfaitaires'!I115)</f>
        <v/>
      </c>
      <c r="J115" s="186" t="str">
        <f>IF('Dépenses forfaitaires'!J115="","",'Dépenses forfaitaires'!J115)</f>
        <v/>
      </c>
      <c r="K115" s="346" t="str">
        <f>IF('Dépenses forfaitaires'!K115="","",'Dépenses forfaitaires'!K115)</f>
        <v/>
      </c>
      <c r="L115" s="346" t="str">
        <f>IF('Dépenses forfaitaires'!L115="","",'Dépenses forfaitaires'!L115)</f>
        <v/>
      </c>
      <c r="M115" s="118" t="str">
        <f>IF($H115="","",IF($C115=Listes!$B$32,IF('DP_Instruction Forfaitaires'!$E115&lt;Listes!$B$53,('DP_Instruction Forfaitaires'!$E115*(VLOOKUP('DP_Instruction Forfaitaires'!$D115,Listes!$A$54:$E$60,2,FALSE))),IF('DP_Instruction Forfaitaires'!$E115&gt;Listes!$E$53,('DP_Instruction Forfaitaires'!$E115*(VLOOKUP('DP_Instruction Forfaitaires'!$D115,Listes!$A$54:$E$60,5,FALSE))),('DP_Instruction Forfaitaires'!$E115*(VLOOKUP('DP_Instruction Forfaitaires'!$D115,Listes!$A$54:$E$60,3,FALSE))+(VLOOKUP('DP_Instruction Forfaitaires'!$D115,Listes!$A$54:$E$60,4,FALSE)))))))</f>
        <v/>
      </c>
      <c r="N115" s="118" t="str">
        <f>IF($H115="","",IF($C115=Listes!$B$31,IF('DP_Instruction Forfaitaires'!$E115&lt;Listes!$B$42,('DP_Instruction Forfaitaires'!$E115*(VLOOKUP('DP_Instruction Forfaitaires'!$D115,Listes!$A$43:$E$49,2,FALSE))),IF('DP_Instruction Forfaitaires'!$E115&gt;Listes!$D$42,('DP_Instruction Forfaitaires'!$E115*(VLOOKUP('DP_Instruction Forfaitaires'!$D115,Listes!$A$43:$E$49,5,FALSE))),('DP_Instruction Forfaitaires'!$E115*(VLOOKUP('DP_Instruction Forfaitaires'!$D115,Listes!$A$43:$E$49,3,FALSE))+(VLOOKUP('DP_Instruction Forfaitaires'!$D115,Listes!$A$43:$E$49,4,FALSE)))))))</f>
        <v/>
      </c>
      <c r="O115" s="175" t="str">
        <f>IF($H115="","",IF($C115=Listes!$B$34,Listes!$I$31,IF($C115=Listes!$B$35,(VLOOKUP('DP_Instruction Forfaitaires'!$F115,Listes!$E$31:$F$36,2,FALSE)),IF($C115=Listes!$B$33,IF('DP_Instruction Forfaitaires'!$E115&lt;Listes!$A$64,'DP_Instruction Forfaitaires'!$E115*Listes!$A$65,IF('DP_Instruction Forfaitaires'!$E115&gt;Listes!$D$64,'DP_Instruction Forfaitaires'!$E115*Listes!$D$65,(('DP_Instruction Forfaitaires'!$E115*Listes!$B$65)+Listes!$C$65)))))))</f>
        <v/>
      </c>
      <c r="P115" s="131" t="str">
        <f>IF('Dépenses forfaitaires'!Q115="","",'Dépenses forfaitaires'!Q115)</f>
        <v/>
      </c>
      <c r="Q115" s="185"/>
      <c r="R115" s="352" t="str">
        <f t="shared" si="4"/>
        <v/>
      </c>
      <c r="S115" s="352" t="str">
        <f t="shared" si="5"/>
        <v/>
      </c>
      <c r="T115" s="185" t="str">
        <f t="shared" si="6"/>
        <v/>
      </c>
      <c r="U115" s="182"/>
      <c r="V115" s="187"/>
      <c r="W115" s="711" t="str">
        <f>IF(AND(OR(Q115="KO",T115&lt;&gt;""),OR(R115="",S115="",T115="")),Listes!$A$68,IF(AND(T115="",R115&lt;&gt;""),Listes!$A$69,IF(AND(P115&lt;T115,V115=""),Listes!$A$70,IF(AND(R115&gt;S115),Listes!$A$71,IF(AND(P115&lt;&gt;"",P115&gt;T115,U115=""),Listes!$A$72,IF(AND(X115="",OR(Q115&lt;&gt;"",R115&lt;&gt;"",S115&lt;&gt;"")),Listes!$A$73,""))))))</f>
        <v/>
      </c>
      <c r="X115" s="188"/>
      <c r="Y115" s="317">
        <f t="shared" si="7"/>
        <v>0</v>
      </c>
    </row>
    <row r="116" spans="1:25" ht="20.100000000000001" customHeight="1" x14ac:dyDescent="0.25">
      <c r="A116" s="121">
        <v>110</v>
      </c>
      <c r="B116" s="118" t="str">
        <f>IF('Dépenses forfaitaires'!B116="","",'Dépenses forfaitaires'!B116)</f>
        <v/>
      </c>
      <c r="C116" s="118" t="str">
        <f>IF('Dépenses forfaitaires'!C116="","",'Dépenses forfaitaires'!C116)</f>
        <v/>
      </c>
      <c r="D116" s="118" t="str">
        <f>IF('Dépenses forfaitaires'!D116="","",'Dépenses forfaitaires'!D116)</f>
        <v/>
      </c>
      <c r="E116" s="118" t="str">
        <f>IF('Dépenses forfaitaires'!E116="","",'Dépenses forfaitaires'!E116)</f>
        <v/>
      </c>
      <c r="F116" s="118" t="str">
        <f>IF('Dépenses forfaitaires'!F116="","",'Dépenses forfaitaires'!F116)</f>
        <v/>
      </c>
      <c r="G116" s="186" t="str">
        <f>IF('Dépenses forfaitaires'!G116="","",'Dépenses forfaitaires'!G116)</f>
        <v/>
      </c>
      <c r="H116" s="118" t="str">
        <f>IF('Dépenses forfaitaires'!H116="","",'Dépenses forfaitaires'!H116)</f>
        <v/>
      </c>
      <c r="I116" s="118" t="str">
        <f>IF('Dépenses forfaitaires'!I116="","",'Dépenses forfaitaires'!I116)</f>
        <v/>
      </c>
      <c r="J116" s="186" t="str">
        <f>IF('Dépenses forfaitaires'!J116="","",'Dépenses forfaitaires'!J116)</f>
        <v/>
      </c>
      <c r="K116" s="346" t="str">
        <f>IF('Dépenses forfaitaires'!K116="","",'Dépenses forfaitaires'!K116)</f>
        <v/>
      </c>
      <c r="L116" s="346" t="str">
        <f>IF('Dépenses forfaitaires'!L116="","",'Dépenses forfaitaires'!L116)</f>
        <v/>
      </c>
      <c r="M116" s="118" t="str">
        <f>IF($H116="","",IF($C116=Listes!$B$32,IF('DP_Instruction Forfaitaires'!$E116&lt;Listes!$B$53,('DP_Instruction Forfaitaires'!$E116*(VLOOKUP('DP_Instruction Forfaitaires'!$D116,Listes!$A$54:$E$60,2,FALSE))),IF('DP_Instruction Forfaitaires'!$E116&gt;Listes!$E$53,('DP_Instruction Forfaitaires'!$E116*(VLOOKUP('DP_Instruction Forfaitaires'!$D116,Listes!$A$54:$E$60,5,FALSE))),('DP_Instruction Forfaitaires'!$E116*(VLOOKUP('DP_Instruction Forfaitaires'!$D116,Listes!$A$54:$E$60,3,FALSE))+(VLOOKUP('DP_Instruction Forfaitaires'!$D116,Listes!$A$54:$E$60,4,FALSE)))))))</f>
        <v/>
      </c>
      <c r="N116" s="118" t="str">
        <f>IF($H116="","",IF($C116=Listes!$B$31,IF('DP_Instruction Forfaitaires'!$E116&lt;Listes!$B$42,('DP_Instruction Forfaitaires'!$E116*(VLOOKUP('DP_Instruction Forfaitaires'!$D116,Listes!$A$43:$E$49,2,FALSE))),IF('DP_Instruction Forfaitaires'!$E116&gt;Listes!$D$42,('DP_Instruction Forfaitaires'!$E116*(VLOOKUP('DP_Instruction Forfaitaires'!$D116,Listes!$A$43:$E$49,5,FALSE))),('DP_Instruction Forfaitaires'!$E116*(VLOOKUP('DP_Instruction Forfaitaires'!$D116,Listes!$A$43:$E$49,3,FALSE))+(VLOOKUP('DP_Instruction Forfaitaires'!$D116,Listes!$A$43:$E$49,4,FALSE)))))))</f>
        <v/>
      </c>
      <c r="O116" s="175" t="str">
        <f>IF($H116="","",IF($C116=Listes!$B$34,Listes!$I$31,IF($C116=Listes!$B$35,(VLOOKUP('DP_Instruction Forfaitaires'!$F116,Listes!$E$31:$F$36,2,FALSE)),IF($C116=Listes!$B$33,IF('DP_Instruction Forfaitaires'!$E116&lt;Listes!$A$64,'DP_Instruction Forfaitaires'!$E116*Listes!$A$65,IF('DP_Instruction Forfaitaires'!$E116&gt;Listes!$D$64,'DP_Instruction Forfaitaires'!$E116*Listes!$D$65,(('DP_Instruction Forfaitaires'!$E116*Listes!$B$65)+Listes!$C$65)))))))</f>
        <v/>
      </c>
      <c r="P116" s="131" t="str">
        <f>IF('Dépenses forfaitaires'!Q116="","",'Dépenses forfaitaires'!Q116)</f>
        <v/>
      </c>
      <c r="Q116" s="185"/>
      <c r="R116" s="352" t="str">
        <f t="shared" si="4"/>
        <v/>
      </c>
      <c r="S116" s="352" t="str">
        <f t="shared" si="5"/>
        <v/>
      </c>
      <c r="T116" s="185" t="str">
        <f t="shared" si="6"/>
        <v/>
      </c>
      <c r="U116" s="182"/>
      <c r="V116" s="187"/>
      <c r="W116" s="711" t="str">
        <f>IF(AND(OR(Q116="KO",T116&lt;&gt;""),OR(R116="",S116="",T116="")),Listes!$A$68,IF(AND(T116="",R116&lt;&gt;""),Listes!$A$69,IF(AND(P116&lt;T116,V116=""),Listes!$A$70,IF(AND(R116&gt;S116),Listes!$A$71,IF(AND(P116&lt;&gt;"",P116&gt;T116,U116=""),Listes!$A$72,IF(AND(X116="",OR(Q116&lt;&gt;"",R116&lt;&gt;"",S116&lt;&gt;"")),Listes!$A$73,""))))))</f>
        <v/>
      </c>
      <c r="X116" s="188"/>
      <c r="Y116" s="317">
        <f t="shared" si="7"/>
        <v>0</v>
      </c>
    </row>
    <row r="117" spans="1:25" ht="20.100000000000001" customHeight="1" x14ac:dyDescent="0.25">
      <c r="A117" s="121">
        <v>111</v>
      </c>
      <c r="B117" s="118" t="str">
        <f>IF('Dépenses forfaitaires'!B117="","",'Dépenses forfaitaires'!B117)</f>
        <v/>
      </c>
      <c r="C117" s="118" t="str">
        <f>IF('Dépenses forfaitaires'!C117="","",'Dépenses forfaitaires'!C117)</f>
        <v/>
      </c>
      <c r="D117" s="118" t="str">
        <f>IF('Dépenses forfaitaires'!D117="","",'Dépenses forfaitaires'!D117)</f>
        <v/>
      </c>
      <c r="E117" s="118" t="str">
        <f>IF('Dépenses forfaitaires'!E117="","",'Dépenses forfaitaires'!E117)</f>
        <v/>
      </c>
      <c r="F117" s="118" t="str">
        <f>IF('Dépenses forfaitaires'!F117="","",'Dépenses forfaitaires'!F117)</f>
        <v/>
      </c>
      <c r="G117" s="186" t="str">
        <f>IF('Dépenses forfaitaires'!G117="","",'Dépenses forfaitaires'!G117)</f>
        <v/>
      </c>
      <c r="H117" s="118" t="str">
        <f>IF('Dépenses forfaitaires'!H117="","",'Dépenses forfaitaires'!H117)</f>
        <v/>
      </c>
      <c r="I117" s="118" t="str">
        <f>IF('Dépenses forfaitaires'!I117="","",'Dépenses forfaitaires'!I117)</f>
        <v/>
      </c>
      <c r="J117" s="186" t="str">
        <f>IF('Dépenses forfaitaires'!J117="","",'Dépenses forfaitaires'!J117)</f>
        <v/>
      </c>
      <c r="K117" s="346" t="str">
        <f>IF('Dépenses forfaitaires'!K117="","",'Dépenses forfaitaires'!K117)</f>
        <v/>
      </c>
      <c r="L117" s="346" t="str">
        <f>IF('Dépenses forfaitaires'!L117="","",'Dépenses forfaitaires'!L117)</f>
        <v/>
      </c>
      <c r="M117" s="118" t="str">
        <f>IF($H117="","",IF($C117=Listes!$B$32,IF('DP_Instruction Forfaitaires'!$E117&lt;Listes!$B$53,('DP_Instruction Forfaitaires'!$E117*(VLOOKUP('DP_Instruction Forfaitaires'!$D117,Listes!$A$54:$E$60,2,FALSE))),IF('DP_Instruction Forfaitaires'!$E117&gt;Listes!$E$53,('DP_Instruction Forfaitaires'!$E117*(VLOOKUP('DP_Instruction Forfaitaires'!$D117,Listes!$A$54:$E$60,5,FALSE))),('DP_Instruction Forfaitaires'!$E117*(VLOOKUP('DP_Instruction Forfaitaires'!$D117,Listes!$A$54:$E$60,3,FALSE))+(VLOOKUP('DP_Instruction Forfaitaires'!$D117,Listes!$A$54:$E$60,4,FALSE)))))))</f>
        <v/>
      </c>
      <c r="N117" s="118" t="str">
        <f>IF($H117="","",IF($C117=Listes!$B$31,IF('DP_Instruction Forfaitaires'!$E117&lt;Listes!$B$42,('DP_Instruction Forfaitaires'!$E117*(VLOOKUP('DP_Instruction Forfaitaires'!$D117,Listes!$A$43:$E$49,2,FALSE))),IF('DP_Instruction Forfaitaires'!$E117&gt;Listes!$D$42,('DP_Instruction Forfaitaires'!$E117*(VLOOKUP('DP_Instruction Forfaitaires'!$D117,Listes!$A$43:$E$49,5,FALSE))),('DP_Instruction Forfaitaires'!$E117*(VLOOKUP('DP_Instruction Forfaitaires'!$D117,Listes!$A$43:$E$49,3,FALSE))+(VLOOKUP('DP_Instruction Forfaitaires'!$D117,Listes!$A$43:$E$49,4,FALSE)))))))</f>
        <v/>
      </c>
      <c r="O117" s="175" t="str">
        <f>IF($H117="","",IF($C117=Listes!$B$34,Listes!$I$31,IF($C117=Listes!$B$35,(VLOOKUP('DP_Instruction Forfaitaires'!$F117,Listes!$E$31:$F$36,2,FALSE)),IF($C117=Listes!$B$33,IF('DP_Instruction Forfaitaires'!$E117&lt;Listes!$A$64,'DP_Instruction Forfaitaires'!$E117*Listes!$A$65,IF('DP_Instruction Forfaitaires'!$E117&gt;Listes!$D$64,'DP_Instruction Forfaitaires'!$E117*Listes!$D$65,(('DP_Instruction Forfaitaires'!$E117*Listes!$B$65)+Listes!$C$65)))))))</f>
        <v/>
      </c>
      <c r="P117" s="131" t="str">
        <f>IF('Dépenses forfaitaires'!Q117="","",'Dépenses forfaitaires'!Q117)</f>
        <v/>
      </c>
      <c r="Q117" s="185"/>
      <c r="R117" s="352" t="str">
        <f t="shared" si="4"/>
        <v/>
      </c>
      <c r="S117" s="352" t="str">
        <f t="shared" si="5"/>
        <v/>
      </c>
      <c r="T117" s="185" t="str">
        <f t="shared" si="6"/>
        <v/>
      </c>
      <c r="U117" s="182"/>
      <c r="V117" s="187"/>
      <c r="W117" s="711" t="str">
        <f>IF(AND(OR(Q117="KO",T117&lt;&gt;""),OR(R117="",S117="",T117="")),Listes!$A$68,IF(AND(T117="",R117&lt;&gt;""),Listes!$A$69,IF(AND(P117&lt;T117,V117=""),Listes!$A$70,IF(AND(R117&gt;S117),Listes!$A$71,IF(AND(P117&lt;&gt;"",P117&gt;T117,U117=""),Listes!$A$72,IF(AND(X117="",OR(Q117&lt;&gt;"",R117&lt;&gt;"",S117&lt;&gt;"")),Listes!$A$73,""))))))</f>
        <v/>
      </c>
      <c r="X117" s="188"/>
      <c r="Y117" s="317">
        <f t="shared" si="7"/>
        <v>0</v>
      </c>
    </row>
    <row r="118" spans="1:25" ht="20.100000000000001" customHeight="1" x14ac:dyDescent="0.25">
      <c r="A118" s="121">
        <v>112</v>
      </c>
      <c r="B118" s="118" t="str">
        <f>IF('Dépenses forfaitaires'!B118="","",'Dépenses forfaitaires'!B118)</f>
        <v/>
      </c>
      <c r="C118" s="118" t="str">
        <f>IF('Dépenses forfaitaires'!C118="","",'Dépenses forfaitaires'!C118)</f>
        <v/>
      </c>
      <c r="D118" s="118" t="str">
        <f>IF('Dépenses forfaitaires'!D118="","",'Dépenses forfaitaires'!D118)</f>
        <v/>
      </c>
      <c r="E118" s="118" t="str">
        <f>IF('Dépenses forfaitaires'!E118="","",'Dépenses forfaitaires'!E118)</f>
        <v/>
      </c>
      <c r="F118" s="118" t="str">
        <f>IF('Dépenses forfaitaires'!F118="","",'Dépenses forfaitaires'!F118)</f>
        <v/>
      </c>
      <c r="G118" s="186" t="str">
        <f>IF('Dépenses forfaitaires'!G118="","",'Dépenses forfaitaires'!G118)</f>
        <v/>
      </c>
      <c r="H118" s="118" t="str">
        <f>IF('Dépenses forfaitaires'!H118="","",'Dépenses forfaitaires'!H118)</f>
        <v/>
      </c>
      <c r="I118" s="118" t="str">
        <f>IF('Dépenses forfaitaires'!I118="","",'Dépenses forfaitaires'!I118)</f>
        <v/>
      </c>
      <c r="J118" s="186" t="str">
        <f>IF('Dépenses forfaitaires'!J118="","",'Dépenses forfaitaires'!J118)</f>
        <v/>
      </c>
      <c r="K118" s="346" t="str">
        <f>IF('Dépenses forfaitaires'!K118="","",'Dépenses forfaitaires'!K118)</f>
        <v/>
      </c>
      <c r="L118" s="346" t="str">
        <f>IF('Dépenses forfaitaires'!L118="","",'Dépenses forfaitaires'!L118)</f>
        <v/>
      </c>
      <c r="M118" s="118" t="str">
        <f>IF($H118="","",IF($C118=Listes!$B$32,IF('DP_Instruction Forfaitaires'!$E118&lt;Listes!$B$53,('DP_Instruction Forfaitaires'!$E118*(VLOOKUP('DP_Instruction Forfaitaires'!$D118,Listes!$A$54:$E$60,2,FALSE))),IF('DP_Instruction Forfaitaires'!$E118&gt;Listes!$E$53,('DP_Instruction Forfaitaires'!$E118*(VLOOKUP('DP_Instruction Forfaitaires'!$D118,Listes!$A$54:$E$60,5,FALSE))),('DP_Instruction Forfaitaires'!$E118*(VLOOKUP('DP_Instruction Forfaitaires'!$D118,Listes!$A$54:$E$60,3,FALSE))+(VLOOKUP('DP_Instruction Forfaitaires'!$D118,Listes!$A$54:$E$60,4,FALSE)))))))</f>
        <v/>
      </c>
      <c r="N118" s="118" t="str">
        <f>IF($H118="","",IF($C118=Listes!$B$31,IF('DP_Instruction Forfaitaires'!$E118&lt;Listes!$B$42,('DP_Instruction Forfaitaires'!$E118*(VLOOKUP('DP_Instruction Forfaitaires'!$D118,Listes!$A$43:$E$49,2,FALSE))),IF('DP_Instruction Forfaitaires'!$E118&gt;Listes!$D$42,('DP_Instruction Forfaitaires'!$E118*(VLOOKUP('DP_Instruction Forfaitaires'!$D118,Listes!$A$43:$E$49,5,FALSE))),('DP_Instruction Forfaitaires'!$E118*(VLOOKUP('DP_Instruction Forfaitaires'!$D118,Listes!$A$43:$E$49,3,FALSE))+(VLOOKUP('DP_Instruction Forfaitaires'!$D118,Listes!$A$43:$E$49,4,FALSE)))))))</f>
        <v/>
      </c>
      <c r="O118" s="175" t="str">
        <f>IF($H118="","",IF($C118=Listes!$B$34,Listes!$I$31,IF($C118=Listes!$B$35,(VLOOKUP('DP_Instruction Forfaitaires'!$F118,Listes!$E$31:$F$36,2,FALSE)),IF($C118=Listes!$B$33,IF('DP_Instruction Forfaitaires'!$E118&lt;Listes!$A$64,'DP_Instruction Forfaitaires'!$E118*Listes!$A$65,IF('DP_Instruction Forfaitaires'!$E118&gt;Listes!$D$64,'DP_Instruction Forfaitaires'!$E118*Listes!$D$65,(('DP_Instruction Forfaitaires'!$E118*Listes!$B$65)+Listes!$C$65)))))))</f>
        <v/>
      </c>
      <c r="P118" s="131" t="str">
        <f>IF('Dépenses forfaitaires'!Q118="","",'Dépenses forfaitaires'!Q118)</f>
        <v/>
      </c>
      <c r="Q118" s="185"/>
      <c r="R118" s="352" t="str">
        <f t="shared" si="4"/>
        <v/>
      </c>
      <c r="S118" s="352" t="str">
        <f t="shared" si="5"/>
        <v/>
      </c>
      <c r="T118" s="185" t="str">
        <f t="shared" si="6"/>
        <v/>
      </c>
      <c r="U118" s="182"/>
      <c r="V118" s="187"/>
      <c r="W118" s="711" t="str">
        <f>IF(AND(OR(Q118="KO",T118&lt;&gt;""),OR(R118="",S118="",T118="")),Listes!$A$68,IF(AND(T118="",R118&lt;&gt;""),Listes!$A$69,IF(AND(P118&lt;T118,V118=""),Listes!$A$70,IF(AND(R118&gt;S118),Listes!$A$71,IF(AND(P118&lt;&gt;"",P118&gt;T118,U118=""),Listes!$A$72,IF(AND(X118="",OR(Q118&lt;&gt;"",R118&lt;&gt;"",S118&lt;&gt;"")),Listes!$A$73,""))))))</f>
        <v/>
      </c>
      <c r="X118" s="188"/>
      <c r="Y118" s="317">
        <f t="shared" si="7"/>
        <v>0</v>
      </c>
    </row>
    <row r="119" spans="1:25" ht="20.100000000000001" customHeight="1" x14ac:dyDescent="0.25">
      <c r="A119" s="121">
        <v>113</v>
      </c>
      <c r="B119" s="118" t="str">
        <f>IF('Dépenses forfaitaires'!B119="","",'Dépenses forfaitaires'!B119)</f>
        <v/>
      </c>
      <c r="C119" s="118" t="str">
        <f>IF('Dépenses forfaitaires'!C119="","",'Dépenses forfaitaires'!C119)</f>
        <v/>
      </c>
      <c r="D119" s="118" t="str">
        <f>IF('Dépenses forfaitaires'!D119="","",'Dépenses forfaitaires'!D119)</f>
        <v/>
      </c>
      <c r="E119" s="118" t="str">
        <f>IF('Dépenses forfaitaires'!E119="","",'Dépenses forfaitaires'!E119)</f>
        <v/>
      </c>
      <c r="F119" s="118" t="str">
        <f>IF('Dépenses forfaitaires'!F119="","",'Dépenses forfaitaires'!F119)</f>
        <v/>
      </c>
      <c r="G119" s="186" t="str">
        <f>IF('Dépenses forfaitaires'!G119="","",'Dépenses forfaitaires'!G119)</f>
        <v/>
      </c>
      <c r="H119" s="118" t="str">
        <f>IF('Dépenses forfaitaires'!H119="","",'Dépenses forfaitaires'!H119)</f>
        <v/>
      </c>
      <c r="I119" s="118" t="str">
        <f>IF('Dépenses forfaitaires'!I119="","",'Dépenses forfaitaires'!I119)</f>
        <v/>
      </c>
      <c r="J119" s="186" t="str">
        <f>IF('Dépenses forfaitaires'!J119="","",'Dépenses forfaitaires'!J119)</f>
        <v/>
      </c>
      <c r="K119" s="346" t="str">
        <f>IF('Dépenses forfaitaires'!K119="","",'Dépenses forfaitaires'!K119)</f>
        <v/>
      </c>
      <c r="L119" s="346" t="str">
        <f>IF('Dépenses forfaitaires'!L119="","",'Dépenses forfaitaires'!L119)</f>
        <v/>
      </c>
      <c r="M119" s="118" t="str">
        <f>IF($H119="","",IF($C119=Listes!$B$32,IF('DP_Instruction Forfaitaires'!$E119&lt;Listes!$B$53,('DP_Instruction Forfaitaires'!$E119*(VLOOKUP('DP_Instruction Forfaitaires'!$D119,Listes!$A$54:$E$60,2,FALSE))),IF('DP_Instruction Forfaitaires'!$E119&gt;Listes!$E$53,('DP_Instruction Forfaitaires'!$E119*(VLOOKUP('DP_Instruction Forfaitaires'!$D119,Listes!$A$54:$E$60,5,FALSE))),('DP_Instruction Forfaitaires'!$E119*(VLOOKUP('DP_Instruction Forfaitaires'!$D119,Listes!$A$54:$E$60,3,FALSE))+(VLOOKUP('DP_Instruction Forfaitaires'!$D119,Listes!$A$54:$E$60,4,FALSE)))))))</f>
        <v/>
      </c>
      <c r="N119" s="118" t="str">
        <f>IF($H119="","",IF($C119=Listes!$B$31,IF('DP_Instruction Forfaitaires'!$E119&lt;Listes!$B$42,('DP_Instruction Forfaitaires'!$E119*(VLOOKUP('DP_Instruction Forfaitaires'!$D119,Listes!$A$43:$E$49,2,FALSE))),IF('DP_Instruction Forfaitaires'!$E119&gt;Listes!$D$42,('DP_Instruction Forfaitaires'!$E119*(VLOOKUP('DP_Instruction Forfaitaires'!$D119,Listes!$A$43:$E$49,5,FALSE))),('DP_Instruction Forfaitaires'!$E119*(VLOOKUP('DP_Instruction Forfaitaires'!$D119,Listes!$A$43:$E$49,3,FALSE))+(VLOOKUP('DP_Instruction Forfaitaires'!$D119,Listes!$A$43:$E$49,4,FALSE)))))))</f>
        <v/>
      </c>
      <c r="O119" s="175" t="str">
        <f>IF($H119="","",IF($C119=Listes!$B$34,Listes!$I$31,IF($C119=Listes!$B$35,(VLOOKUP('DP_Instruction Forfaitaires'!$F119,Listes!$E$31:$F$36,2,FALSE)),IF($C119=Listes!$B$33,IF('DP_Instruction Forfaitaires'!$E119&lt;Listes!$A$64,'DP_Instruction Forfaitaires'!$E119*Listes!$A$65,IF('DP_Instruction Forfaitaires'!$E119&gt;Listes!$D$64,'DP_Instruction Forfaitaires'!$E119*Listes!$D$65,(('DP_Instruction Forfaitaires'!$E119*Listes!$B$65)+Listes!$C$65)))))))</f>
        <v/>
      </c>
      <c r="P119" s="131" t="str">
        <f>IF('Dépenses forfaitaires'!Q119="","",'Dépenses forfaitaires'!Q119)</f>
        <v/>
      </c>
      <c r="Q119" s="185"/>
      <c r="R119" s="352" t="str">
        <f t="shared" si="4"/>
        <v/>
      </c>
      <c r="S119" s="352" t="str">
        <f t="shared" si="5"/>
        <v/>
      </c>
      <c r="T119" s="185" t="str">
        <f t="shared" si="6"/>
        <v/>
      </c>
      <c r="U119" s="182"/>
      <c r="V119" s="187"/>
      <c r="W119" s="711" t="str">
        <f>IF(AND(OR(Q119="KO",T119&lt;&gt;""),OR(R119="",S119="",T119="")),Listes!$A$68,IF(AND(T119="",R119&lt;&gt;""),Listes!$A$69,IF(AND(P119&lt;T119,V119=""),Listes!$A$70,IF(AND(R119&gt;S119),Listes!$A$71,IF(AND(P119&lt;&gt;"",P119&gt;T119,U119=""),Listes!$A$72,IF(AND(X119="",OR(Q119&lt;&gt;"",R119&lt;&gt;"",S119&lt;&gt;"")),Listes!$A$73,""))))))</f>
        <v/>
      </c>
      <c r="X119" s="188"/>
      <c r="Y119" s="317">
        <f t="shared" si="7"/>
        <v>0</v>
      </c>
    </row>
    <row r="120" spans="1:25" ht="20.100000000000001" customHeight="1" x14ac:dyDescent="0.25">
      <c r="A120" s="121">
        <v>114</v>
      </c>
      <c r="B120" s="118" t="str">
        <f>IF('Dépenses forfaitaires'!B120="","",'Dépenses forfaitaires'!B120)</f>
        <v/>
      </c>
      <c r="C120" s="118" t="str">
        <f>IF('Dépenses forfaitaires'!C120="","",'Dépenses forfaitaires'!C120)</f>
        <v/>
      </c>
      <c r="D120" s="118" t="str">
        <f>IF('Dépenses forfaitaires'!D120="","",'Dépenses forfaitaires'!D120)</f>
        <v/>
      </c>
      <c r="E120" s="118" t="str">
        <f>IF('Dépenses forfaitaires'!E120="","",'Dépenses forfaitaires'!E120)</f>
        <v/>
      </c>
      <c r="F120" s="118" t="str">
        <f>IF('Dépenses forfaitaires'!F120="","",'Dépenses forfaitaires'!F120)</f>
        <v/>
      </c>
      <c r="G120" s="186" t="str">
        <f>IF('Dépenses forfaitaires'!G120="","",'Dépenses forfaitaires'!G120)</f>
        <v/>
      </c>
      <c r="H120" s="118" t="str">
        <f>IF('Dépenses forfaitaires'!H120="","",'Dépenses forfaitaires'!H120)</f>
        <v/>
      </c>
      <c r="I120" s="118" t="str">
        <f>IF('Dépenses forfaitaires'!I120="","",'Dépenses forfaitaires'!I120)</f>
        <v/>
      </c>
      <c r="J120" s="186" t="str">
        <f>IF('Dépenses forfaitaires'!J120="","",'Dépenses forfaitaires'!J120)</f>
        <v/>
      </c>
      <c r="K120" s="346" t="str">
        <f>IF('Dépenses forfaitaires'!K120="","",'Dépenses forfaitaires'!K120)</f>
        <v/>
      </c>
      <c r="L120" s="346" t="str">
        <f>IF('Dépenses forfaitaires'!L120="","",'Dépenses forfaitaires'!L120)</f>
        <v/>
      </c>
      <c r="M120" s="118" t="str">
        <f>IF($H120="","",IF($C120=Listes!$B$32,IF('DP_Instruction Forfaitaires'!$E120&lt;Listes!$B$53,('DP_Instruction Forfaitaires'!$E120*(VLOOKUP('DP_Instruction Forfaitaires'!$D120,Listes!$A$54:$E$60,2,FALSE))),IF('DP_Instruction Forfaitaires'!$E120&gt;Listes!$E$53,('DP_Instruction Forfaitaires'!$E120*(VLOOKUP('DP_Instruction Forfaitaires'!$D120,Listes!$A$54:$E$60,5,FALSE))),('DP_Instruction Forfaitaires'!$E120*(VLOOKUP('DP_Instruction Forfaitaires'!$D120,Listes!$A$54:$E$60,3,FALSE))+(VLOOKUP('DP_Instruction Forfaitaires'!$D120,Listes!$A$54:$E$60,4,FALSE)))))))</f>
        <v/>
      </c>
      <c r="N120" s="118" t="str">
        <f>IF($H120="","",IF($C120=Listes!$B$31,IF('DP_Instruction Forfaitaires'!$E120&lt;Listes!$B$42,('DP_Instruction Forfaitaires'!$E120*(VLOOKUP('DP_Instruction Forfaitaires'!$D120,Listes!$A$43:$E$49,2,FALSE))),IF('DP_Instruction Forfaitaires'!$E120&gt;Listes!$D$42,('DP_Instruction Forfaitaires'!$E120*(VLOOKUP('DP_Instruction Forfaitaires'!$D120,Listes!$A$43:$E$49,5,FALSE))),('DP_Instruction Forfaitaires'!$E120*(VLOOKUP('DP_Instruction Forfaitaires'!$D120,Listes!$A$43:$E$49,3,FALSE))+(VLOOKUP('DP_Instruction Forfaitaires'!$D120,Listes!$A$43:$E$49,4,FALSE)))))))</f>
        <v/>
      </c>
      <c r="O120" s="175" t="str">
        <f>IF($H120="","",IF($C120=Listes!$B$34,Listes!$I$31,IF($C120=Listes!$B$35,(VLOOKUP('DP_Instruction Forfaitaires'!$F120,Listes!$E$31:$F$36,2,FALSE)),IF($C120=Listes!$B$33,IF('DP_Instruction Forfaitaires'!$E120&lt;Listes!$A$64,'DP_Instruction Forfaitaires'!$E120*Listes!$A$65,IF('DP_Instruction Forfaitaires'!$E120&gt;Listes!$D$64,'DP_Instruction Forfaitaires'!$E120*Listes!$D$65,(('DP_Instruction Forfaitaires'!$E120*Listes!$B$65)+Listes!$C$65)))))))</f>
        <v/>
      </c>
      <c r="P120" s="131" t="str">
        <f>IF('Dépenses forfaitaires'!Q120="","",'Dépenses forfaitaires'!Q120)</f>
        <v/>
      </c>
      <c r="Q120" s="185"/>
      <c r="R120" s="352" t="str">
        <f t="shared" si="4"/>
        <v/>
      </c>
      <c r="S120" s="352" t="str">
        <f t="shared" si="5"/>
        <v/>
      </c>
      <c r="T120" s="185" t="str">
        <f t="shared" si="6"/>
        <v/>
      </c>
      <c r="U120" s="182"/>
      <c r="V120" s="187"/>
      <c r="W120" s="711" t="str">
        <f>IF(AND(OR(Q120="KO",T120&lt;&gt;""),OR(R120="",S120="",T120="")),Listes!$A$68,IF(AND(T120="",R120&lt;&gt;""),Listes!$A$69,IF(AND(P120&lt;T120,V120=""),Listes!$A$70,IF(AND(R120&gt;S120),Listes!$A$71,IF(AND(P120&lt;&gt;"",P120&gt;T120,U120=""),Listes!$A$72,IF(AND(X120="",OR(Q120&lt;&gt;"",R120&lt;&gt;"",S120&lt;&gt;"")),Listes!$A$73,""))))))</f>
        <v/>
      </c>
      <c r="X120" s="188"/>
      <c r="Y120" s="317">
        <f t="shared" si="7"/>
        <v>0</v>
      </c>
    </row>
    <row r="121" spans="1:25" ht="20.100000000000001" customHeight="1" x14ac:dyDescent="0.25">
      <c r="A121" s="121">
        <v>115</v>
      </c>
      <c r="B121" s="118" t="str">
        <f>IF('Dépenses forfaitaires'!B121="","",'Dépenses forfaitaires'!B121)</f>
        <v/>
      </c>
      <c r="C121" s="118" t="str">
        <f>IF('Dépenses forfaitaires'!C121="","",'Dépenses forfaitaires'!C121)</f>
        <v/>
      </c>
      <c r="D121" s="118" t="str">
        <f>IF('Dépenses forfaitaires'!D121="","",'Dépenses forfaitaires'!D121)</f>
        <v/>
      </c>
      <c r="E121" s="118" t="str">
        <f>IF('Dépenses forfaitaires'!E121="","",'Dépenses forfaitaires'!E121)</f>
        <v/>
      </c>
      <c r="F121" s="118" t="str">
        <f>IF('Dépenses forfaitaires'!F121="","",'Dépenses forfaitaires'!F121)</f>
        <v/>
      </c>
      <c r="G121" s="186" t="str">
        <f>IF('Dépenses forfaitaires'!G121="","",'Dépenses forfaitaires'!G121)</f>
        <v/>
      </c>
      <c r="H121" s="118" t="str">
        <f>IF('Dépenses forfaitaires'!H121="","",'Dépenses forfaitaires'!H121)</f>
        <v/>
      </c>
      <c r="I121" s="118" t="str">
        <f>IF('Dépenses forfaitaires'!I121="","",'Dépenses forfaitaires'!I121)</f>
        <v/>
      </c>
      <c r="J121" s="186" t="str">
        <f>IF('Dépenses forfaitaires'!J121="","",'Dépenses forfaitaires'!J121)</f>
        <v/>
      </c>
      <c r="K121" s="346" t="str">
        <f>IF('Dépenses forfaitaires'!K121="","",'Dépenses forfaitaires'!K121)</f>
        <v/>
      </c>
      <c r="L121" s="346" t="str">
        <f>IF('Dépenses forfaitaires'!L121="","",'Dépenses forfaitaires'!L121)</f>
        <v/>
      </c>
      <c r="M121" s="118" t="str">
        <f>IF($H121="","",IF($C121=Listes!$B$32,IF('DP_Instruction Forfaitaires'!$E121&lt;Listes!$B$53,('DP_Instruction Forfaitaires'!$E121*(VLOOKUP('DP_Instruction Forfaitaires'!$D121,Listes!$A$54:$E$60,2,FALSE))),IF('DP_Instruction Forfaitaires'!$E121&gt;Listes!$E$53,('DP_Instruction Forfaitaires'!$E121*(VLOOKUP('DP_Instruction Forfaitaires'!$D121,Listes!$A$54:$E$60,5,FALSE))),('DP_Instruction Forfaitaires'!$E121*(VLOOKUP('DP_Instruction Forfaitaires'!$D121,Listes!$A$54:$E$60,3,FALSE))+(VLOOKUP('DP_Instruction Forfaitaires'!$D121,Listes!$A$54:$E$60,4,FALSE)))))))</f>
        <v/>
      </c>
      <c r="N121" s="118" t="str">
        <f>IF($H121="","",IF($C121=Listes!$B$31,IF('DP_Instruction Forfaitaires'!$E121&lt;Listes!$B$42,('DP_Instruction Forfaitaires'!$E121*(VLOOKUP('DP_Instruction Forfaitaires'!$D121,Listes!$A$43:$E$49,2,FALSE))),IF('DP_Instruction Forfaitaires'!$E121&gt;Listes!$D$42,('DP_Instruction Forfaitaires'!$E121*(VLOOKUP('DP_Instruction Forfaitaires'!$D121,Listes!$A$43:$E$49,5,FALSE))),('DP_Instruction Forfaitaires'!$E121*(VLOOKUP('DP_Instruction Forfaitaires'!$D121,Listes!$A$43:$E$49,3,FALSE))+(VLOOKUP('DP_Instruction Forfaitaires'!$D121,Listes!$A$43:$E$49,4,FALSE)))))))</f>
        <v/>
      </c>
      <c r="O121" s="175" t="str">
        <f>IF($H121="","",IF($C121=Listes!$B$34,Listes!$I$31,IF($C121=Listes!$B$35,(VLOOKUP('DP_Instruction Forfaitaires'!$F121,Listes!$E$31:$F$36,2,FALSE)),IF($C121=Listes!$B$33,IF('DP_Instruction Forfaitaires'!$E121&lt;Listes!$A$64,'DP_Instruction Forfaitaires'!$E121*Listes!$A$65,IF('DP_Instruction Forfaitaires'!$E121&gt;Listes!$D$64,'DP_Instruction Forfaitaires'!$E121*Listes!$D$65,(('DP_Instruction Forfaitaires'!$E121*Listes!$B$65)+Listes!$C$65)))))))</f>
        <v/>
      </c>
      <c r="P121" s="131" t="str">
        <f>IF('Dépenses forfaitaires'!Q121="","",'Dépenses forfaitaires'!Q121)</f>
        <v/>
      </c>
      <c r="Q121" s="185"/>
      <c r="R121" s="352" t="str">
        <f t="shared" si="4"/>
        <v/>
      </c>
      <c r="S121" s="352" t="str">
        <f t="shared" si="5"/>
        <v/>
      </c>
      <c r="T121" s="185" t="str">
        <f t="shared" si="6"/>
        <v/>
      </c>
      <c r="U121" s="182"/>
      <c r="V121" s="187"/>
      <c r="W121" s="711" t="str">
        <f>IF(AND(OR(Q121="KO",T121&lt;&gt;""),OR(R121="",S121="",T121="")),Listes!$A$68,IF(AND(T121="",R121&lt;&gt;""),Listes!$A$69,IF(AND(P121&lt;T121,V121=""),Listes!$A$70,IF(AND(R121&gt;S121),Listes!$A$71,IF(AND(P121&lt;&gt;"",P121&gt;T121,U121=""),Listes!$A$72,IF(AND(X121="",OR(Q121&lt;&gt;"",R121&lt;&gt;"",S121&lt;&gt;"")),Listes!$A$73,""))))))</f>
        <v/>
      </c>
      <c r="X121" s="188"/>
      <c r="Y121" s="317">
        <f t="shared" si="7"/>
        <v>0</v>
      </c>
    </row>
    <row r="122" spans="1:25" ht="20.100000000000001" customHeight="1" x14ac:dyDescent="0.25">
      <c r="A122" s="121">
        <v>116</v>
      </c>
      <c r="B122" s="118" t="str">
        <f>IF('Dépenses forfaitaires'!B122="","",'Dépenses forfaitaires'!B122)</f>
        <v/>
      </c>
      <c r="C122" s="118" t="str">
        <f>IF('Dépenses forfaitaires'!C122="","",'Dépenses forfaitaires'!C122)</f>
        <v/>
      </c>
      <c r="D122" s="118" t="str">
        <f>IF('Dépenses forfaitaires'!D122="","",'Dépenses forfaitaires'!D122)</f>
        <v/>
      </c>
      <c r="E122" s="118" t="str">
        <f>IF('Dépenses forfaitaires'!E122="","",'Dépenses forfaitaires'!E122)</f>
        <v/>
      </c>
      <c r="F122" s="118" t="str">
        <f>IF('Dépenses forfaitaires'!F122="","",'Dépenses forfaitaires'!F122)</f>
        <v/>
      </c>
      <c r="G122" s="186" t="str">
        <f>IF('Dépenses forfaitaires'!G122="","",'Dépenses forfaitaires'!G122)</f>
        <v/>
      </c>
      <c r="H122" s="118" t="str">
        <f>IF('Dépenses forfaitaires'!H122="","",'Dépenses forfaitaires'!H122)</f>
        <v/>
      </c>
      <c r="I122" s="118" t="str">
        <f>IF('Dépenses forfaitaires'!I122="","",'Dépenses forfaitaires'!I122)</f>
        <v/>
      </c>
      <c r="J122" s="186" t="str">
        <f>IF('Dépenses forfaitaires'!J122="","",'Dépenses forfaitaires'!J122)</f>
        <v/>
      </c>
      <c r="K122" s="346" t="str">
        <f>IF('Dépenses forfaitaires'!K122="","",'Dépenses forfaitaires'!K122)</f>
        <v/>
      </c>
      <c r="L122" s="346" t="str">
        <f>IF('Dépenses forfaitaires'!L122="","",'Dépenses forfaitaires'!L122)</f>
        <v/>
      </c>
      <c r="M122" s="118" t="str">
        <f>IF($H122="","",IF($C122=Listes!$B$32,IF('DP_Instruction Forfaitaires'!$E122&lt;Listes!$B$53,('DP_Instruction Forfaitaires'!$E122*(VLOOKUP('DP_Instruction Forfaitaires'!$D122,Listes!$A$54:$E$60,2,FALSE))),IF('DP_Instruction Forfaitaires'!$E122&gt;Listes!$E$53,('DP_Instruction Forfaitaires'!$E122*(VLOOKUP('DP_Instruction Forfaitaires'!$D122,Listes!$A$54:$E$60,5,FALSE))),('DP_Instruction Forfaitaires'!$E122*(VLOOKUP('DP_Instruction Forfaitaires'!$D122,Listes!$A$54:$E$60,3,FALSE))+(VLOOKUP('DP_Instruction Forfaitaires'!$D122,Listes!$A$54:$E$60,4,FALSE)))))))</f>
        <v/>
      </c>
      <c r="N122" s="118" t="str">
        <f>IF($H122="","",IF($C122=Listes!$B$31,IF('DP_Instruction Forfaitaires'!$E122&lt;Listes!$B$42,('DP_Instruction Forfaitaires'!$E122*(VLOOKUP('DP_Instruction Forfaitaires'!$D122,Listes!$A$43:$E$49,2,FALSE))),IF('DP_Instruction Forfaitaires'!$E122&gt;Listes!$D$42,('DP_Instruction Forfaitaires'!$E122*(VLOOKUP('DP_Instruction Forfaitaires'!$D122,Listes!$A$43:$E$49,5,FALSE))),('DP_Instruction Forfaitaires'!$E122*(VLOOKUP('DP_Instruction Forfaitaires'!$D122,Listes!$A$43:$E$49,3,FALSE))+(VLOOKUP('DP_Instruction Forfaitaires'!$D122,Listes!$A$43:$E$49,4,FALSE)))))))</f>
        <v/>
      </c>
      <c r="O122" s="175" t="str">
        <f>IF($H122="","",IF($C122=Listes!$B$34,Listes!$I$31,IF($C122=Listes!$B$35,(VLOOKUP('DP_Instruction Forfaitaires'!$F122,Listes!$E$31:$F$36,2,FALSE)),IF($C122=Listes!$B$33,IF('DP_Instruction Forfaitaires'!$E122&lt;Listes!$A$64,'DP_Instruction Forfaitaires'!$E122*Listes!$A$65,IF('DP_Instruction Forfaitaires'!$E122&gt;Listes!$D$64,'DP_Instruction Forfaitaires'!$E122*Listes!$D$65,(('DP_Instruction Forfaitaires'!$E122*Listes!$B$65)+Listes!$C$65)))))))</f>
        <v/>
      </c>
      <c r="P122" s="131" t="str">
        <f>IF('Dépenses forfaitaires'!Q122="","",'Dépenses forfaitaires'!Q122)</f>
        <v/>
      </c>
      <c r="Q122" s="185"/>
      <c r="R122" s="352" t="str">
        <f t="shared" si="4"/>
        <v/>
      </c>
      <c r="S122" s="352" t="str">
        <f t="shared" si="5"/>
        <v/>
      </c>
      <c r="T122" s="185" t="str">
        <f t="shared" si="6"/>
        <v/>
      </c>
      <c r="U122" s="182"/>
      <c r="V122" s="187"/>
      <c r="W122" s="711" t="str">
        <f>IF(AND(OR(Q122="KO",T122&lt;&gt;""),OR(R122="",S122="",T122="")),Listes!$A$68,IF(AND(T122="",R122&lt;&gt;""),Listes!$A$69,IF(AND(P122&lt;T122,V122=""),Listes!$A$70,IF(AND(R122&gt;S122),Listes!$A$71,IF(AND(P122&lt;&gt;"",P122&gt;T122,U122=""),Listes!$A$72,IF(AND(X122="",OR(Q122&lt;&gt;"",R122&lt;&gt;"",S122&lt;&gt;"")),Listes!$A$73,""))))))</f>
        <v/>
      </c>
      <c r="X122" s="188"/>
      <c r="Y122" s="317">
        <f t="shared" si="7"/>
        <v>0</v>
      </c>
    </row>
    <row r="123" spans="1:25" ht="20.100000000000001" customHeight="1" x14ac:dyDescent="0.25">
      <c r="A123" s="121">
        <v>117</v>
      </c>
      <c r="B123" s="118" t="str">
        <f>IF('Dépenses forfaitaires'!B123="","",'Dépenses forfaitaires'!B123)</f>
        <v/>
      </c>
      <c r="C123" s="118" t="str">
        <f>IF('Dépenses forfaitaires'!C123="","",'Dépenses forfaitaires'!C123)</f>
        <v/>
      </c>
      <c r="D123" s="118" t="str">
        <f>IF('Dépenses forfaitaires'!D123="","",'Dépenses forfaitaires'!D123)</f>
        <v/>
      </c>
      <c r="E123" s="118" t="str">
        <f>IF('Dépenses forfaitaires'!E123="","",'Dépenses forfaitaires'!E123)</f>
        <v/>
      </c>
      <c r="F123" s="118" t="str">
        <f>IF('Dépenses forfaitaires'!F123="","",'Dépenses forfaitaires'!F123)</f>
        <v/>
      </c>
      <c r="G123" s="186" t="str">
        <f>IF('Dépenses forfaitaires'!G123="","",'Dépenses forfaitaires'!G123)</f>
        <v/>
      </c>
      <c r="H123" s="118" t="str">
        <f>IF('Dépenses forfaitaires'!H123="","",'Dépenses forfaitaires'!H123)</f>
        <v/>
      </c>
      <c r="I123" s="118" t="str">
        <f>IF('Dépenses forfaitaires'!I123="","",'Dépenses forfaitaires'!I123)</f>
        <v/>
      </c>
      <c r="J123" s="186" t="str">
        <f>IF('Dépenses forfaitaires'!J123="","",'Dépenses forfaitaires'!J123)</f>
        <v/>
      </c>
      <c r="K123" s="346" t="str">
        <f>IF('Dépenses forfaitaires'!K123="","",'Dépenses forfaitaires'!K123)</f>
        <v/>
      </c>
      <c r="L123" s="346" t="str">
        <f>IF('Dépenses forfaitaires'!L123="","",'Dépenses forfaitaires'!L123)</f>
        <v/>
      </c>
      <c r="M123" s="118" t="str">
        <f>IF($H123="","",IF($C123=Listes!$B$32,IF('DP_Instruction Forfaitaires'!$E123&lt;Listes!$B$53,('DP_Instruction Forfaitaires'!$E123*(VLOOKUP('DP_Instruction Forfaitaires'!$D123,Listes!$A$54:$E$60,2,FALSE))),IF('DP_Instruction Forfaitaires'!$E123&gt;Listes!$E$53,('DP_Instruction Forfaitaires'!$E123*(VLOOKUP('DP_Instruction Forfaitaires'!$D123,Listes!$A$54:$E$60,5,FALSE))),('DP_Instruction Forfaitaires'!$E123*(VLOOKUP('DP_Instruction Forfaitaires'!$D123,Listes!$A$54:$E$60,3,FALSE))+(VLOOKUP('DP_Instruction Forfaitaires'!$D123,Listes!$A$54:$E$60,4,FALSE)))))))</f>
        <v/>
      </c>
      <c r="N123" s="118" t="str">
        <f>IF($H123="","",IF($C123=Listes!$B$31,IF('DP_Instruction Forfaitaires'!$E123&lt;Listes!$B$42,('DP_Instruction Forfaitaires'!$E123*(VLOOKUP('DP_Instruction Forfaitaires'!$D123,Listes!$A$43:$E$49,2,FALSE))),IF('DP_Instruction Forfaitaires'!$E123&gt;Listes!$D$42,('DP_Instruction Forfaitaires'!$E123*(VLOOKUP('DP_Instruction Forfaitaires'!$D123,Listes!$A$43:$E$49,5,FALSE))),('DP_Instruction Forfaitaires'!$E123*(VLOOKUP('DP_Instruction Forfaitaires'!$D123,Listes!$A$43:$E$49,3,FALSE))+(VLOOKUP('DP_Instruction Forfaitaires'!$D123,Listes!$A$43:$E$49,4,FALSE)))))))</f>
        <v/>
      </c>
      <c r="O123" s="175" t="str">
        <f>IF($H123="","",IF($C123=Listes!$B$34,Listes!$I$31,IF($C123=Listes!$B$35,(VLOOKUP('DP_Instruction Forfaitaires'!$F123,Listes!$E$31:$F$36,2,FALSE)),IF($C123=Listes!$B$33,IF('DP_Instruction Forfaitaires'!$E123&lt;Listes!$A$64,'DP_Instruction Forfaitaires'!$E123*Listes!$A$65,IF('DP_Instruction Forfaitaires'!$E123&gt;Listes!$D$64,'DP_Instruction Forfaitaires'!$E123*Listes!$D$65,(('DP_Instruction Forfaitaires'!$E123*Listes!$B$65)+Listes!$C$65)))))))</f>
        <v/>
      </c>
      <c r="P123" s="131" t="str">
        <f>IF('Dépenses forfaitaires'!Q123="","",'Dépenses forfaitaires'!Q123)</f>
        <v/>
      </c>
      <c r="Q123" s="185"/>
      <c r="R123" s="352" t="str">
        <f t="shared" si="4"/>
        <v/>
      </c>
      <c r="S123" s="352" t="str">
        <f t="shared" si="5"/>
        <v/>
      </c>
      <c r="T123" s="185" t="str">
        <f t="shared" si="6"/>
        <v/>
      </c>
      <c r="U123" s="182"/>
      <c r="V123" s="187"/>
      <c r="W123" s="711" t="str">
        <f>IF(AND(OR(Q123="KO",T123&lt;&gt;""),OR(R123="",S123="",T123="")),Listes!$A$68,IF(AND(T123="",R123&lt;&gt;""),Listes!$A$69,IF(AND(P123&lt;T123,V123=""),Listes!$A$70,IF(AND(R123&gt;S123),Listes!$A$71,IF(AND(P123&lt;&gt;"",P123&gt;T123,U123=""),Listes!$A$72,IF(AND(X123="",OR(Q123&lt;&gt;"",R123&lt;&gt;"",S123&lt;&gt;"")),Listes!$A$73,""))))))</f>
        <v/>
      </c>
      <c r="X123" s="188"/>
      <c r="Y123" s="317">
        <f t="shared" si="7"/>
        <v>0</v>
      </c>
    </row>
    <row r="124" spans="1:25" ht="20.100000000000001" customHeight="1" x14ac:dyDescent="0.25">
      <c r="A124" s="121">
        <v>118</v>
      </c>
      <c r="B124" s="118" t="str">
        <f>IF('Dépenses forfaitaires'!B124="","",'Dépenses forfaitaires'!B124)</f>
        <v/>
      </c>
      <c r="C124" s="118" t="str">
        <f>IF('Dépenses forfaitaires'!C124="","",'Dépenses forfaitaires'!C124)</f>
        <v/>
      </c>
      <c r="D124" s="118" t="str">
        <f>IF('Dépenses forfaitaires'!D124="","",'Dépenses forfaitaires'!D124)</f>
        <v/>
      </c>
      <c r="E124" s="118" t="str">
        <f>IF('Dépenses forfaitaires'!E124="","",'Dépenses forfaitaires'!E124)</f>
        <v/>
      </c>
      <c r="F124" s="118" t="str">
        <f>IF('Dépenses forfaitaires'!F124="","",'Dépenses forfaitaires'!F124)</f>
        <v/>
      </c>
      <c r="G124" s="186" t="str">
        <f>IF('Dépenses forfaitaires'!G124="","",'Dépenses forfaitaires'!G124)</f>
        <v/>
      </c>
      <c r="H124" s="118" t="str">
        <f>IF('Dépenses forfaitaires'!H124="","",'Dépenses forfaitaires'!H124)</f>
        <v/>
      </c>
      <c r="I124" s="118" t="str">
        <f>IF('Dépenses forfaitaires'!I124="","",'Dépenses forfaitaires'!I124)</f>
        <v/>
      </c>
      <c r="J124" s="186" t="str">
        <f>IF('Dépenses forfaitaires'!J124="","",'Dépenses forfaitaires'!J124)</f>
        <v/>
      </c>
      <c r="K124" s="346" t="str">
        <f>IF('Dépenses forfaitaires'!K124="","",'Dépenses forfaitaires'!K124)</f>
        <v/>
      </c>
      <c r="L124" s="346" t="str">
        <f>IF('Dépenses forfaitaires'!L124="","",'Dépenses forfaitaires'!L124)</f>
        <v/>
      </c>
      <c r="M124" s="118" t="str">
        <f>IF($H124="","",IF($C124=Listes!$B$32,IF('DP_Instruction Forfaitaires'!$E124&lt;Listes!$B$53,('DP_Instruction Forfaitaires'!$E124*(VLOOKUP('DP_Instruction Forfaitaires'!$D124,Listes!$A$54:$E$60,2,FALSE))),IF('DP_Instruction Forfaitaires'!$E124&gt;Listes!$E$53,('DP_Instruction Forfaitaires'!$E124*(VLOOKUP('DP_Instruction Forfaitaires'!$D124,Listes!$A$54:$E$60,5,FALSE))),('DP_Instruction Forfaitaires'!$E124*(VLOOKUP('DP_Instruction Forfaitaires'!$D124,Listes!$A$54:$E$60,3,FALSE))+(VLOOKUP('DP_Instruction Forfaitaires'!$D124,Listes!$A$54:$E$60,4,FALSE)))))))</f>
        <v/>
      </c>
      <c r="N124" s="118" t="str">
        <f>IF($H124="","",IF($C124=Listes!$B$31,IF('DP_Instruction Forfaitaires'!$E124&lt;Listes!$B$42,('DP_Instruction Forfaitaires'!$E124*(VLOOKUP('DP_Instruction Forfaitaires'!$D124,Listes!$A$43:$E$49,2,FALSE))),IF('DP_Instruction Forfaitaires'!$E124&gt;Listes!$D$42,('DP_Instruction Forfaitaires'!$E124*(VLOOKUP('DP_Instruction Forfaitaires'!$D124,Listes!$A$43:$E$49,5,FALSE))),('DP_Instruction Forfaitaires'!$E124*(VLOOKUP('DP_Instruction Forfaitaires'!$D124,Listes!$A$43:$E$49,3,FALSE))+(VLOOKUP('DP_Instruction Forfaitaires'!$D124,Listes!$A$43:$E$49,4,FALSE)))))))</f>
        <v/>
      </c>
      <c r="O124" s="175" t="str">
        <f>IF($H124="","",IF($C124=Listes!$B$34,Listes!$I$31,IF($C124=Listes!$B$35,(VLOOKUP('DP_Instruction Forfaitaires'!$F124,Listes!$E$31:$F$36,2,FALSE)),IF($C124=Listes!$B$33,IF('DP_Instruction Forfaitaires'!$E124&lt;Listes!$A$64,'DP_Instruction Forfaitaires'!$E124*Listes!$A$65,IF('DP_Instruction Forfaitaires'!$E124&gt;Listes!$D$64,'DP_Instruction Forfaitaires'!$E124*Listes!$D$65,(('DP_Instruction Forfaitaires'!$E124*Listes!$B$65)+Listes!$C$65)))))))</f>
        <v/>
      </c>
      <c r="P124" s="131" t="str">
        <f>IF('Dépenses forfaitaires'!Q124="","",'Dépenses forfaitaires'!Q124)</f>
        <v/>
      </c>
      <c r="Q124" s="185"/>
      <c r="R124" s="352" t="str">
        <f t="shared" si="4"/>
        <v/>
      </c>
      <c r="S124" s="352" t="str">
        <f t="shared" si="5"/>
        <v/>
      </c>
      <c r="T124" s="185" t="str">
        <f t="shared" si="6"/>
        <v/>
      </c>
      <c r="U124" s="182"/>
      <c r="V124" s="187"/>
      <c r="W124" s="711" t="str">
        <f>IF(AND(OR(Q124="KO",T124&lt;&gt;""),OR(R124="",S124="",T124="")),Listes!$A$68,IF(AND(T124="",R124&lt;&gt;""),Listes!$A$69,IF(AND(P124&lt;T124,V124=""),Listes!$A$70,IF(AND(R124&gt;S124),Listes!$A$71,IF(AND(P124&lt;&gt;"",P124&gt;T124,U124=""),Listes!$A$72,IF(AND(X124="",OR(Q124&lt;&gt;"",R124&lt;&gt;"",S124&lt;&gt;"")),Listes!$A$73,""))))))</f>
        <v/>
      </c>
      <c r="X124" s="188"/>
      <c r="Y124" s="317">
        <f t="shared" si="7"/>
        <v>0</v>
      </c>
    </row>
    <row r="125" spans="1:25" ht="20.100000000000001" customHeight="1" x14ac:dyDescent="0.25">
      <c r="A125" s="121">
        <v>119</v>
      </c>
      <c r="B125" s="118" t="str">
        <f>IF('Dépenses forfaitaires'!B125="","",'Dépenses forfaitaires'!B125)</f>
        <v/>
      </c>
      <c r="C125" s="118" t="str">
        <f>IF('Dépenses forfaitaires'!C125="","",'Dépenses forfaitaires'!C125)</f>
        <v/>
      </c>
      <c r="D125" s="118" t="str">
        <f>IF('Dépenses forfaitaires'!D125="","",'Dépenses forfaitaires'!D125)</f>
        <v/>
      </c>
      <c r="E125" s="118" t="str">
        <f>IF('Dépenses forfaitaires'!E125="","",'Dépenses forfaitaires'!E125)</f>
        <v/>
      </c>
      <c r="F125" s="118" t="str">
        <f>IF('Dépenses forfaitaires'!F125="","",'Dépenses forfaitaires'!F125)</f>
        <v/>
      </c>
      <c r="G125" s="186" t="str">
        <f>IF('Dépenses forfaitaires'!G125="","",'Dépenses forfaitaires'!G125)</f>
        <v/>
      </c>
      <c r="H125" s="118" t="str">
        <f>IF('Dépenses forfaitaires'!H125="","",'Dépenses forfaitaires'!H125)</f>
        <v/>
      </c>
      <c r="I125" s="118" t="str">
        <f>IF('Dépenses forfaitaires'!I125="","",'Dépenses forfaitaires'!I125)</f>
        <v/>
      </c>
      <c r="J125" s="186" t="str">
        <f>IF('Dépenses forfaitaires'!J125="","",'Dépenses forfaitaires'!J125)</f>
        <v/>
      </c>
      <c r="K125" s="346" t="str">
        <f>IF('Dépenses forfaitaires'!K125="","",'Dépenses forfaitaires'!K125)</f>
        <v/>
      </c>
      <c r="L125" s="346" t="str">
        <f>IF('Dépenses forfaitaires'!L125="","",'Dépenses forfaitaires'!L125)</f>
        <v/>
      </c>
      <c r="M125" s="118" t="str">
        <f>IF($H125="","",IF($C125=Listes!$B$32,IF('DP_Instruction Forfaitaires'!$E125&lt;Listes!$B$53,('DP_Instruction Forfaitaires'!$E125*(VLOOKUP('DP_Instruction Forfaitaires'!$D125,Listes!$A$54:$E$60,2,FALSE))),IF('DP_Instruction Forfaitaires'!$E125&gt;Listes!$E$53,('DP_Instruction Forfaitaires'!$E125*(VLOOKUP('DP_Instruction Forfaitaires'!$D125,Listes!$A$54:$E$60,5,FALSE))),('DP_Instruction Forfaitaires'!$E125*(VLOOKUP('DP_Instruction Forfaitaires'!$D125,Listes!$A$54:$E$60,3,FALSE))+(VLOOKUP('DP_Instruction Forfaitaires'!$D125,Listes!$A$54:$E$60,4,FALSE)))))))</f>
        <v/>
      </c>
      <c r="N125" s="118" t="str">
        <f>IF($H125="","",IF($C125=Listes!$B$31,IF('DP_Instruction Forfaitaires'!$E125&lt;Listes!$B$42,('DP_Instruction Forfaitaires'!$E125*(VLOOKUP('DP_Instruction Forfaitaires'!$D125,Listes!$A$43:$E$49,2,FALSE))),IF('DP_Instruction Forfaitaires'!$E125&gt;Listes!$D$42,('DP_Instruction Forfaitaires'!$E125*(VLOOKUP('DP_Instruction Forfaitaires'!$D125,Listes!$A$43:$E$49,5,FALSE))),('DP_Instruction Forfaitaires'!$E125*(VLOOKUP('DP_Instruction Forfaitaires'!$D125,Listes!$A$43:$E$49,3,FALSE))+(VLOOKUP('DP_Instruction Forfaitaires'!$D125,Listes!$A$43:$E$49,4,FALSE)))))))</f>
        <v/>
      </c>
      <c r="O125" s="175" t="str">
        <f>IF($H125="","",IF($C125=Listes!$B$34,Listes!$I$31,IF($C125=Listes!$B$35,(VLOOKUP('DP_Instruction Forfaitaires'!$F125,Listes!$E$31:$F$36,2,FALSE)),IF($C125=Listes!$B$33,IF('DP_Instruction Forfaitaires'!$E125&lt;Listes!$A$64,'DP_Instruction Forfaitaires'!$E125*Listes!$A$65,IF('DP_Instruction Forfaitaires'!$E125&gt;Listes!$D$64,'DP_Instruction Forfaitaires'!$E125*Listes!$D$65,(('DP_Instruction Forfaitaires'!$E125*Listes!$B$65)+Listes!$C$65)))))))</f>
        <v/>
      </c>
      <c r="P125" s="131" t="str">
        <f>IF('Dépenses forfaitaires'!Q125="","",'Dépenses forfaitaires'!Q125)</f>
        <v/>
      </c>
      <c r="Q125" s="185"/>
      <c r="R125" s="352" t="str">
        <f t="shared" si="4"/>
        <v/>
      </c>
      <c r="S125" s="352" t="str">
        <f t="shared" si="5"/>
        <v/>
      </c>
      <c r="T125" s="185" t="str">
        <f t="shared" si="6"/>
        <v/>
      </c>
      <c r="U125" s="182"/>
      <c r="V125" s="187"/>
      <c r="W125" s="711" t="str">
        <f>IF(AND(OR(Q125="KO",T125&lt;&gt;""),OR(R125="",S125="",T125="")),Listes!$A$68,IF(AND(T125="",R125&lt;&gt;""),Listes!$A$69,IF(AND(P125&lt;T125,V125=""),Listes!$A$70,IF(AND(R125&gt;S125),Listes!$A$71,IF(AND(P125&lt;&gt;"",P125&gt;T125,U125=""),Listes!$A$72,IF(AND(X125="",OR(Q125&lt;&gt;"",R125&lt;&gt;"",S125&lt;&gt;"")),Listes!$A$73,""))))))</f>
        <v/>
      </c>
      <c r="X125" s="188"/>
      <c r="Y125" s="317">
        <f t="shared" si="7"/>
        <v>0</v>
      </c>
    </row>
    <row r="126" spans="1:25" ht="20.100000000000001" customHeight="1" x14ac:dyDescent="0.25">
      <c r="A126" s="121">
        <v>120</v>
      </c>
      <c r="B126" s="118" t="str">
        <f>IF('Dépenses forfaitaires'!B126="","",'Dépenses forfaitaires'!B126)</f>
        <v/>
      </c>
      <c r="C126" s="118" t="str">
        <f>IF('Dépenses forfaitaires'!C126="","",'Dépenses forfaitaires'!C126)</f>
        <v/>
      </c>
      <c r="D126" s="118" t="str">
        <f>IF('Dépenses forfaitaires'!D126="","",'Dépenses forfaitaires'!D126)</f>
        <v/>
      </c>
      <c r="E126" s="118" t="str">
        <f>IF('Dépenses forfaitaires'!E126="","",'Dépenses forfaitaires'!E126)</f>
        <v/>
      </c>
      <c r="F126" s="118" t="str">
        <f>IF('Dépenses forfaitaires'!F126="","",'Dépenses forfaitaires'!F126)</f>
        <v/>
      </c>
      <c r="G126" s="186" t="str">
        <f>IF('Dépenses forfaitaires'!G126="","",'Dépenses forfaitaires'!G126)</f>
        <v/>
      </c>
      <c r="H126" s="118" t="str">
        <f>IF('Dépenses forfaitaires'!H126="","",'Dépenses forfaitaires'!H126)</f>
        <v/>
      </c>
      <c r="I126" s="118" t="str">
        <f>IF('Dépenses forfaitaires'!I126="","",'Dépenses forfaitaires'!I126)</f>
        <v/>
      </c>
      <c r="J126" s="186" t="str">
        <f>IF('Dépenses forfaitaires'!J126="","",'Dépenses forfaitaires'!J126)</f>
        <v/>
      </c>
      <c r="K126" s="346" t="str">
        <f>IF('Dépenses forfaitaires'!K126="","",'Dépenses forfaitaires'!K126)</f>
        <v/>
      </c>
      <c r="L126" s="346" t="str">
        <f>IF('Dépenses forfaitaires'!L126="","",'Dépenses forfaitaires'!L126)</f>
        <v/>
      </c>
      <c r="M126" s="118" t="str">
        <f>IF($H126="","",IF($C126=Listes!$B$32,IF('DP_Instruction Forfaitaires'!$E126&lt;Listes!$B$53,('DP_Instruction Forfaitaires'!$E126*(VLOOKUP('DP_Instruction Forfaitaires'!$D126,Listes!$A$54:$E$60,2,FALSE))),IF('DP_Instruction Forfaitaires'!$E126&gt;Listes!$E$53,('DP_Instruction Forfaitaires'!$E126*(VLOOKUP('DP_Instruction Forfaitaires'!$D126,Listes!$A$54:$E$60,5,FALSE))),('DP_Instruction Forfaitaires'!$E126*(VLOOKUP('DP_Instruction Forfaitaires'!$D126,Listes!$A$54:$E$60,3,FALSE))+(VLOOKUP('DP_Instruction Forfaitaires'!$D126,Listes!$A$54:$E$60,4,FALSE)))))))</f>
        <v/>
      </c>
      <c r="N126" s="118" t="str">
        <f>IF($H126="","",IF($C126=Listes!$B$31,IF('DP_Instruction Forfaitaires'!$E126&lt;Listes!$B$42,('DP_Instruction Forfaitaires'!$E126*(VLOOKUP('DP_Instruction Forfaitaires'!$D126,Listes!$A$43:$E$49,2,FALSE))),IF('DP_Instruction Forfaitaires'!$E126&gt;Listes!$D$42,('DP_Instruction Forfaitaires'!$E126*(VLOOKUP('DP_Instruction Forfaitaires'!$D126,Listes!$A$43:$E$49,5,FALSE))),('DP_Instruction Forfaitaires'!$E126*(VLOOKUP('DP_Instruction Forfaitaires'!$D126,Listes!$A$43:$E$49,3,FALSE))+(VLOOKUP('DP_Instruction Forfaitaires'!$D126,Listes!$A$43:$E$49,4,FALSE)))))))</f>
        <v/>
      </c>
      <c r="O126" s="175" t="str">
        <f>IF($H126="","",IF($C126=Listes!$B$34,Listes!$I$31,IF($C126=Listes!$B$35,(VLOOKUP('DP_Instruction Forfaitaires'!$F126,Listes!$E$31:$F$36,2,FALSE)),IF($C126=Listes!$B$33,IF('DP_Instruction Forfaitaires'!$E126&lt;Listes!$A$64,'DP_Instruction Forfaitaires'!$E126*Listes!$A$65,IF('DP_Instruction Forfaitaires'!$E126&gt;Listes!$D$64,'DP_Instruction Forfaitaires'!$E126*Listes!$D$65,(('DP_Instruction Forfaitaires'!$E126*Listes!$B$65)+Listes!$C$65)))))))</f>
        <v/>
      </c>
      <c r="P126" s="131" t="str">
        <f>IF('Dépenses forfaitaires'!Q126="","",'Dépenses forfaitaires'!Q126)</f>
        <v/>
      </c>
      <c r="Q126" s="185"/>
      <c r="R126" s="352" t="str">
        <f t="shared" si="4"/>
        <v/>
      </c>
      <c r="S126" s="352" t="str">
        <f t="shared" si="5"/>
        <v/>
      </c>
      <c r="T126" s="185" t="str">
        <f t="shared" si="6"/>
        <v/>
      </c>
      <c r="U126" s="182"/>
      <c r="V126" s="187"/>
      <c r="W126" s="711" t="str">
        <f>IF(AND(OR(Q126="KO",T126&lt;&gt;""),OR(R126="",S126="",T126="")),Listes!$A$68,IF(AND(T126="",R126&lt;&gt;""),Listes!$A$69,IF(AND(P126&lt;T126,V126=""),Listes!$A$70,IF(AND(R126&gt;S126),Listes!$A$71,IF(AND(P126&lt;&gt;"",P126&gt;T126,U126=""),Listes!$A$72,IF(AND(X126="",OR(Q126&lt;&gt;"",R126&lt;&gt;"",S126&lt;&gt;"")),Listes!$A$73,""))))))</f>
        <v/>
      </c>
      <c r="X126" s="188"/>
      <c r="Y126" s="317">
        <f t="shared" si="7"/>
        <v>0</v>
      </c>
    </row>
    <row r="127" spans="1:25" ht="20.100000000000001" customHeight="1" x14ac:dyDescent="0.25">
      <c r="A127" s="121">
        <v>121</v>
      </c>
      <c r="B127" s="118" t="str">
        <f>IF('Dépenses forfaitaires'!B127="","",'Dépenses forfaitaires'!B127)</f>
        <v/>
      </c>
      <c r="C127" s="118" t="str">
        <f>IF('Dépenses forfaitaires'!C127="","",'Dépenses forfaitaires'!C127)</f>
        <v/>
      </c>
      <c r="D127" s="118" t="str">
        <f>IF('Dépenses forfaitaires'!D127="","",'Dépenses forfaitaires'!D127)</f>
        <v/>
      </c>
      <c r="E127" s="118" t="str">
        <f>IF('Dépenses forfaitaires'!E127="","",'Dépenses forfaitaires'!E127)</f>
        <v/>
      </c>
      <c r="F127" s="118" t="str">
        <f>IF('Dépenses forfaitaires'!F127="","",'Dépenses forfaitaires'!F127)</f>
        <v/>
      </c>
      <c r="G127" s="186" t="str">
        <f>IF('Dépenses forfaitaires'!G127="","",'Dépenses forfaitaires'!G127)</f>
        <v/>
      </c>
      <c r="H127" s="118" t="str">
        <f>IF('Dépenses forfaitaires'!H127="","",'Dépenses forfaitaires'!H127)</f>
        <v/>
      </c>
      <c r="I127" s="118" t="str">
        <f>IF('Dépenses forfaitaires'!I127="","",'Dépenses forfaitaires'!I127)</f>
        <v/>
      </c>
      <c r="J127" s="186" t="str">
        <f>IF('Dépenses forfaitaires'!J127="","",'Dépenses forfaitaires'!J127)</f>
        <v/>
      </c>
      <c r="K127" s="346" t="str">
        <f>IF('Dépenses forfaitaires'!K127="","",'Dépenses forfaitaires'!K127)</f>
        <v/>
      </c>
      <c r="L127" s="346" t="str">
        <f>IF('Dépenses forfaitaires'!L127="","",'Dépenses forfaitaires'!L127)</f>
        <v/>
      </c>
      <c r="M127" s="118" t="str">
        <f>IF($H127="","",IF($C127=Listes!$B$32,IF('DP_Instruction Forfaitaires'!$E127&lt;Listes!$B$53,('DP_Instruction Forfaitaires'!$E127*(VLOOKUP('DP_Instruction Forfaitaires'!$D127,Listes!$A$54:$E$60,2,FALSE))),IF('DP_Instruction Forfaitaires'!$E127&gt;Listes!$E$53,('DP_Instruction Forfaitaires'!$E127*(VLOOKUP('DP_Instruction Forfaitaires'!$D127,Listes!$A$54:$E$60,5,FALSE))),('DP_Instruction Forfaitaires'!$E127*(VLOOKUP('DP_Instruction Forfaitaires'!$D127,Listes!$A$54:$E$60,3,FALSE))+(VLOOKUP('DP_Instruction Forfaitaires'!$D127,Listes!$A$54:$E$60,4,FALSE)))))))</f>
        <v/>
      </c>
      <c r="N127" s="118" t="str">
        <f>IF($H127="","",IF($C127=Listes!$B$31,IF('DP_Instruction Forfaitaires'!$E127&lt;Listes!$B$42,('DP_Instruction Forfaitaires'!$E127*(VLOOKUP('DP_Instruction Forfaitaires'!$D127,Listes!$A$43:$E$49,2,FALSE))),IF('DP_Instruction Forfaitaires'!$E127&gt;Listes!$D$42,('DP_Instruction Forfaitaires'!$E127*(VLOOKUP('DP_Instruction Forfaitaires'!$D127,Listes!$A$43:$E$49,5,FALSE))),('DP_Instruction Forfaitaires'!$E127*(VLOOKUP('DP_Instruction Forfaitaires'!$D127,Listes!$A$43:$E$49,3,FALSE))+(VLOOKUP('DP_Instruction Forfaitaires'!$D127,Listes!$A$43:$E$49,4,FALSE)))))))</f>
        <v/>
      </c>
      <c r="O127" s="175" t="str">
        <f>IF($H127="","",IF($C127=Listes!$B$34,Listes!$I$31,IF($C127=Listes!$B$35,(VLOOKUP('DP_Instruction Forfaitaires'!$F127,Listes!$E$31:$F$36,2,FALSE)),IF($C127=Listes!$B$33,IF('DP_Instruction Forfaitaires'!$E127&lt;Listes!$A$64,'DP_Instruction Forfaitaires'!$E127*Listes!$A$65,IF('DP_Instruction Forfaitaires'!$E127&gt;Listes!$D$64,'DP_Instruction Forfaitaires'!$E127*Listes!$D$65,(('DP_Instruction Forfaitaires'!$E127*Listes!$B$65)+Listes!$C$65)))))))</f>
        <v/>
      </c>
      <c r="P127" s="131" t="str">
        <f>IF('Dépenses forfaitaires'!Q127="","",'Dépenses forfaitaires'!Q127)</f>
        <v/>
      </c>
      <c r="Q127" s="185"/>
      <c r="R127" s="352" t="str">
        <f t="shared" si="4"/>
        <v/>
      </c>
      <c r="S127" s="352" t="str">
        <f t="shared" si="5"/>
        <v/>
      </c>
      <c r="T127" s="185" t="str">
        <f t="shared" si="6"/>
        <v/>
      </c>
      <c r="U127" s="182"/>
      <c r="V127" s="187"/>
      <c r="W127" s="711" t="str">
        <f>IF(AND(OR(Q127="KO",T127&lt;&gt;""),OR(R127="",S127="",T127="")),Listes!$A$68,IF(AND(T127="",R127&lt;&gt;""),Listes!$A$69,IF(AND(P127&lt;T127,V127=""),Listes!$A$70,IF(AND(R127&gt;S127),Listes!$A$71,IF(AND(P127&lt;&gt;"",P127&gt;T127,U127=""),Listes!$A$72,IF(AND(X127="",OR(Q127&lt;&gt;"",R127&lt;&gt;"",S127&lt;&gt;"")),Listes!$A$73,""))))))</f>
        <v/>
      </c>
      <c r="X127" s="188"/>
      <c r="Y127" s="317">
        <f t="shared" si="7"/>
        <v>0</v>
      </c>
    </row>
    <row r="128" spans="1:25" ht="20.100000000000001" customHeight="1" x14ac:dyDescent="0.25">
      <c r="A128" s="121">
        <v>122</v>
      </c>
      <c r="B128" s="118" t="str">
        <f>IF('Dépenses forfaitaires'!B128="","",'Dépenses forfaitaires'!B128)</f>
        <v/>
      </c>
      <c r="C128" s="118" t="str">
        <f>IF('Dépenses forfaitaires'!C128="","",'Dépenses forfaitaires'!C128)</f>
        <v/>
      </c>
      <c r="D128" s="118" t="str">
        <f>IF('Dépenses forfaitaires'!D128="","",'Dépenses forfaitaires'!D128)</f>
        <v/>
      </c>
      <c r="E128" s="118" t="str">
        <f>IF('Dépenses forfaitaires'!E128="","",'Dépenses forfaitaires'!E128)</f>
        <v/>
      </c>
      <c r="F128" s="118" t="str">
        <f>IF('Dépenses forfaitaires'!F128="","",'Dépenses forfaitaires'!F128)</f>
        <v/>
      </c>
      <c r="G128" s="186" t="str">
        <f>IF('Dépenses forfaitaires'!G128="","",'Dépenses forfaitaires'!G128)</f>
        <v/>
      </c>
      <c r="H128" s="118" t="str">
        <f>IF('Dépenses forfaitaires'!H128="","",'Dépenses forfaitaires'!H128)</f>
        <v/>
      </c>
      <c r="I128" s="118" t="str">
        <f>IF('Dépenses forfaitaires'!I128="","",'Dépenses forfaitaires'!I128)</f>
        <v/>
      </c>
      <c r="J128" s="186" t="str">
        <f>IF('Dépenses forfaitaires'!J128="","",'Dépenses forfaitaires'!J128)</f>
        <v/>
      </c>
      <c r="K128" s="346" t="str">
        <f>IF('Dépenses forfaitaires'!K128="","",'Dépenses forfaitaires'!K128)</f>
        <v/>
      </c>
      <c r="L128" s="346" t="str">
        <f>IF('Dépenses forfaitaires'!L128="","",'Dépenses forfaitaires'!L128)</f>
        <v/>
      </c>
      <c r="M128" s="118" t="str">
        <f>IF($H128="","",IF($C128=Listes!$B$32,IF('DP_Instruction Forfaitaires'!$E128&lt;Listes!$B$53,('DP_Instruction Forfaitaires'!$E128*(VLOOKUP('DP_Instruction Forfaitaires'!$D128,Listes!$A$54:$E$60,2,FALSE))),IF('DP_Instruction Forfaitaires'!$E128&gt;Listes!$E$53,('DP_Instruction Forfaitaires'!$E128*(VLOOKUP('DP_Instruction Forfaitaires'!$D128,Listes!$A$54:$E$60,5,FALSE))),('DP_Instruction Forfaitaires'!$E128*(VLOOKUP('DP_Instruction Forfaitaires'!$D128,Listes!$A$54:$E$60,3,FALSE))+(VLOOKUP('DP_Instruction Forfaitaires'!$D128,Listes!$A$54:$E$60,4,FALSE)))))))</f>
        <v/>
      </c>
      <c r="N128" s="118" t="str">
        <f>IF($H128="","",IF($C128=Listes!$B$31,IF('DP_Instruction Forfaitaires'!$E128&lt;Listes!$B$42,('DP_Instruction Forfaitaires'!$E128*(VLOOKUP('DP_Instruction Forfaitaires'!$D128,Listes!$A$43:$E$49,2,FALSE))),IF('DP_Instruction Forfaitaires'!$E128&gt;Listes!$D$42,('DP_Instruction Forfaitaires'!$E128*(VLOOKUP('DP_Instruction Forfaitaires'!$D128,Listes!$A$43:$E$49,5,FALSE))),('DP_Instruction Forfaitaires'!$E128*(VLOOKUP('DP_Instruction Forfaitaires'!$D128,Listes!$A$43:$E$49,3,FALSE))+(VLOOKUP('DP_Instruction Forfaitaires'!$D128,Listes!$A$43:$E$49,4,FALSE)))))))</f>
        <v/>
      </c>
      <c r="O128" s="175" t="str">
        <f>IF($H128="","",IF($C128=Listes!$B$34,Listes!$I$31,IF($C128=Listes!$B$35,(VLOOKUP('DP_Instruction Forfaitaires'!$F128,Listes!$E$31:$F$36,2,FALSE)),IF($C128=Listes!$B$33,IF('DP_Instruction Forfaitaires'!$E128&lt;Listes!$A$64,'DP_Instruction Forfaitaires'!$E128*Listes!$A$65,IF('DP_Instruction Forfaitaires'!$E128&gt;Listes!$D$64,'DP_Instruction Forfaitaires'!$E128*Listes!$D$65,(('DP_Instruction Forfaitaires'!$E128*Listes!$B$65)+Listes!$C$65)))))))</f>
        <v/>
      </c>
      <c r="P128" s="131" t="str">
        <f>IF('Dépenses forfaitaires'!Q128="","",'Dépenses forfaitaires'!Q128)</f>
        <v/>
      </c>
      <c r="Q128" s="185"/>
      <c r="R128" s="352" t="str">
        <f t="shared" si="4"/>
        <v/>
      </c>
      <c r="S128" s="352" t="str">
        <f t="shared" si="5"/>
        <v/>
      </c>
      <c r="T128" s="185" t="str">
        <f t="shared" si="6"/>
        <v/>
      </c>
      <c r="U128" s="182"/>
      <c r="V128" s="187"/>
      <c r="W128" s="711" t="str">
        <f>IF(AND(OR(Q128="KO",T128&lt;&gt;""),OR(R128="",S128="",T128="")),Listes!$A$68,IF(AND(T128="",R128&lt;&gt;""),Listes!$A$69,IF(AND(P128&lt;T128,V128=""),Listes!$A$70,IF(AND(R128&gt;S128),Listes!$A$71,IF(AND(P128&lt;&gt;"",P128&gt;T128,U128=""),Listes!$A$72,IF(AND(X128="",OR(Q128&lt;&gt;"",R128&lt;&gt;"",S128&lt;&gt;"")),Listes!$A$73,""))))))</f>
        <v/>
      </c>
      <c r="X128" s="188"/>
      <c r="Y128" s="317">
        <f t="shared" si="7"/>
        <v>0</v>
      </c>
    </row>
    <row r="129" spans="1:25" ht="20.100000000000001" customHeight="1" x14ac:dyDescent="0.25">
      <c r="A129" s="121">
        <v>123</v>
      </c>
      <c r="B129" s="118" t="str">
        <f>IF('Dépenses forfaitaires'!B129="","",'Dépenses forfaitaires'!B129)</f>
        <v/>
      </c>
      <c r="C129" s="118" t="str">
        <f>IF('Dépenses forfaitaires'!C129="","",'Dépenses forfaitaires'!C129)</f>
        <v/>
      </c>
      <c r="D129" s="118" t="str">
        <f>IF('Dépenses forfaitaires'!D129="","",'Dépenses forfaitaires'!D129)</f>
        <v/>
      </c>
      <c r="E129" s="118" t="str">
        <f>IF('Dépenses forfaitaires'!E129="","",'Dépenses forfaitaires'!E129)</f>
        <v/>
      </c>
      <c r="F129" s="118" t="str">
        <f>IF('Dépenses forfaitaires'!F129="","",'Dépenses forfaitaires'!F129)</f>
        <v/>
      </c>
      <c r="G129" s="186" t="str">
        <f>IF('Dépenses forfaitaires'!G129="","",'Dépenses forfaitaires'!G129)</f>
        <v/>
      </c>
      <c r="H129" s="118" t="str">
        <f>IF('Dépenses forfaitaires'!H129="","",'Dépenses forfaitaires'!H129)</f>
        <v/>
      </c>
      <c r="I129" s="118" t="str">
        <f>IF('Dépenses forfaitaires'!I129="","",'Dépenses forfaitaires'!I129)</f>
        <v/>
      </c>
      <c r="J129" s="186" t="str">
        <f>IF('Dépenses forfaitaires'!J129="","",'Dépenses forfaitaires'!J129)</f>
        <v/>
      </c>
      <c r="K129" s="346" t="str">
        <f>IF('Dépenses forfaitaires'!K129="","",'Dépenses forfaitaires'!K129)</f>
        <v/>
      </c>
      <c r="L129" s="346" t="str">
        <f>IF('Dépenses forfaitaires'!L129="","",'Dépenses forfaitaires'!L129)</f>
        <v/>
      </c>
      <c r="M129" s="118" t="str">
        <f>IF($H129="","",IF($C129=Listes!$B$32,IF('DP_Instruction Forfaitaires'!$E129&lt;Listes!$B$53,('DP_Instruction Forfaitaires'!$E129*(VLOOKUP('DP_Instruction Forfaitaires'!$D129,Listes!$A$54:$E$60,2,FALSE))),IF('DP_Instruction Forfaitaires'!$E129&gt;Listes!$E$53,('DP_Instruction Forfaitaires'!$E129*(VLOOKUP('DP_Instruction Forfaitaires'!$D129,Listes!$A$54:$E$60,5,FALSE))),('DP_Instruction Forfaitaires'!$E129*(VLOOKUP('DP_Instruction Forfaitaires'!$D129,Listes!$A$54:$E$60,3,FALSE))+(VLOOKUP('DP_Instruction Forfaitaires'!$D129,Listes!$A$54:$E$60,4,FALSE)))))))</f>
        <v/>
      </c>
      <c r="N129" s="118" t="str">
        <f>IF($H129="","",IF($C129=Listes!$B$31,IF('DP_Instruction Forfaitaires'!$E129&lt;Listes!$B$42,('DP_Instruction Forfaitaires'!$E129*(VLOOKUP('DP_Instruction Forfaitaires'!$D129,Listes!$A$43:$E$49,2,FALSE))),IF('DP_Instruction Forfaitaires'!$E129&gt;Listes!$D$42,('DP_Instruction Forfaitaires'!$E129*(VLOOKUP('DP_Instruction Forfaitaires'!$D129,Listes!$A$43:$E$49,5,FALSE))),('DP_Instruction Forfaitaires'!$E129*(VLOOKUP('DP_Instruction Forfaitaires'!$D129,Listes!$A$43:$E$49,3,FALSE))+(VLOOKUP('DP_Instruction Forfaitaires'!$D129,Listes!$A$43:$E$49,4,FALSE)))))))</f>
        <v/>
      </c>
      <c r="O129" s="175" t="str">
        <f>IF($H129="","",IF($C129=Listes!$B$34,Listes!$I$31,IF($C129=Listes!$B$35,(VLOOKUP('DP_Instruction Forfaitaires'!$F129,Listes!$E$31:$F$36,2,FALSE)),IF($C129=Listes!$B$33,IF('DP_Instruction Forfaitaires'!$E129&lt;Listes!$A$64,'DP_Instruction Forfaitaires'!$E129*Listes!$A$65,IF('DP_Instruction Forfaitaires'!$E129&gt;Listes!$D$64,'DP_Instruction Forfaitaires'!$E129*Listes!$D$65,(('DP_Instruction Forfaitaires'!$E129*Listes!$B$65)+Listes!$C$65)))))))</f>
        <v/>
      </c>
      <c r="P129" s="131" t="str">
        <f>IF('Dépenses forfaitaires'!Q129="","",'Dépenses forfaitaires'!Q129)</f>
        <v/>
      </c>
      <c r="Q129" s="185"/>
      <c r="R129" s="352" t="str">
        <f t="shared" si="4"/>
        <v/>
      </c>
      <c r="S129" s="352" t="str">
        <f t="shared" si="5"/>
        <v/>
      </c>
      <c r="T129" s="185" t="str">
        <f t="shared" si="6"/>
        <v/>
      </c>
      <c r="U129" s="182"/>
      <c r="V129" s="187"/>
      <c r="W129" s="711" t="str">
        <f>IF(AND(OR(Q129="KO",T129&lt;&gt;""),OR(R129="",S129="",T129="")),Listes!$A$68,IF(AND(T129="",R129&lt;&gt;""),Listes!$A$69,IF(AND(P129&lt;T129,V129=""),Listes!$A$70,IF(AND(R129&gt;S129),Listes!$A$71,IF(AND(P129&lt;&gt;"",P129&gt;T129,U129=""),Listes!$A$72,IF(AND(X129="",OR(Q129&lt;&gt;"",R129&lt;&gt;"",S129&lt;&gt;"")),Listes!$A$73,""))))))</f>
        <v/>
      </c>
      <c r="X129" s="188"/>
      <c r="Y129" s="317">
        <f t="shared" si="7"/>
        <v>0</v>
      </c>
    </row>
    <row r="130" spans="1:25" ht="20.100000000000001" customHeight="1" x14ac:dyDescent="0.25">
      <c r="A130" s="121">
        <v>124</v>
      </c>
      <c r="B130" s="118" t="str">
        <f>IF('Dépenses forfaitaires'!B130="","",'Dépenses forfaitaires'!B130)</f>
        <v/>
      </c>
      <c r="C130" s="118" t="str">
        <f>IF('Dépenses forfaitaires'!C130="","",'Dépenses forfaitaires'!C130)</f>
        <v/>
      </c>
      <c r="D130" s="118" t="str">
        <f>IF('Dépenses forfaitaires'!D130="","",'Dépenses forfaitaires'!D130)</f>
        <v/>
      </c>
      <c r="E130" s="118" t="str">
        <f>IF('Dépenses forfaitaires'!E130="","",'Dépenses forfaitaires'!E130)</f>
        <v/>
      </c>
      <c r="F130" s="118" t="str">
        <f>IF('Dépenses forfaitaires'!F130="","",'Dépenses forfaitaires'!F130)</f>
        <v/>
      </c>
      <c r="G130" s="186" t="str">
        <f>IF('Dépenses forfaitaires'!G130="","",'Dépenses forfaitaires'!G130)</f>
        <v/>
      </c>
      <c r="H130" s="118" t="str">
        <f>IF('Dépenses forfaitaires'!H130="","",'Dépenses forfaitaires'!H130)</f>
        <v/>
      </c>
      <c r="I130" s="118" t="str">
        <f>IF('Dépenses forfaitaires'!I130="","",'Dépenses forfaitaires'!I130)</f>
        <v/>
      </c>
      <c r="J130" s="186" t="str">
        <f>IF('Dépenses forfaitaires'!J130="","",'Dépenses forfaitaires'!J130)</f>
        <v/>
      </c>
      <c r="K130" s="346" t="str">
        <f>IF('Dépenses forfaitaires'!K130="","",'Dépenses forfaitaires'!K130)</f>
        <v/>
      </c>
      <c r="L130" s="346" t="str">
        <f>IF('Dépenses forfaitaires'!L130="","",'Dépenses forfaitaires'!L130)</f>
        <v/>
      </c>
      <c r="M130" s="118" t="str">
        <f>IF($H130="","",IF($C130=Listes!$B$32,IF('DP_Instruction Forfaitaires'!$E130&lt;Listes!$B$53,('DP_Instruction Forfaitaires'!$E130*(VLOOKUP('DP_Instruction Forfaitaires'!$D130,Listes!$A$54:$E$60,2,FALSE))),IF('DP_Instruction Forfaitaires'!$E130&gt;Listes!$E$53,('DP_Instruction Forfaitaires'!$E130*(VLOOKUP('DP_Instruction Forfaitaires'!$D130,Listes!$A$54:$E$60,5,FALSE))),('DP_Instruction Forfaitaires'!$E130*(VLOOKUP('DP_Instruction Forfaitaires'!$D130,Listes!$A$54:$E$60,3,FALSE))+(VLOOKUP('DP_Instruction Forfaitaires'!$D130,Listes!$A$54:$E$60,4,FALSE)))))))</f>
        <v/>
      </c>
      <c r="N130" s="118" t="str">
        <f>IF($H130="","",IF($C130=Listes!$B$31,IF('DP_Instruction Forfaitaires'!$E130&lt;Listes!$B$42,('DP_Instruction Forfaitaires'!$E130*(VLOOKUP('DP_Instruction Forfaitaires'!$D130,Listes!$A$43:$E$49,2,FALSE))),IF('DP_Instruction Forfaitaires'!$E130&gt;Listes!$D$42,('DP_Instruction Forfaitaires'!$E130*(VLOOKUP('DP_Instruction Forfaitaires'!$D130,Listes!$A$43:$E$49,5,FALSE))),('DP_Instruction Forfaitaires'!$E130*(VLOOKUP('DP_Instruction Forfaitaires'!$D130,Listes!$A$43:$E$49,3,FALSE))+(VLOOKUP('DP_Instruction Forfaitaires'!$D130,Listes!$A$43:$E$49,4,FALSE)))))))</f>
        <v/>
      </c>
      <c r="O130" s="175" t="str">
        <f>IF($H130="","",IF($C130=Listes!$B$34,Listes!$I$31,IF($C130=Listes!$B$35,(VLOOKUP('DP_Instruction Forfaitaires'!$F130,Listes!$E$31:$F$36,2,FALSE)),IF($C130=Listes!$B$33,IF('DP_Instruction Forfaitaires'!$E130&lt;Listes!$A$64,'DP_Instruction Forfaitaires'!$E130*Listes!$A$65,IF('DP_Instruction Forfaitaires'!$E130&gt;Listes!$D$64,'DP_Instruction Forfaitaires'!$E130*Listes!$D$65,(('DP_Instruction Forfaitaires'!$E130*Listes!$B$65)+Listes!$C$65)))))))</f>
        <v/>
      </c>
      <c r="P130" s="131" t="str">
        <f>IF('Dépenses forfaitaires'!Q130="","",'Dépenses forfaitaires'!Q130)</f>
        <v/>
      </c>
      <c r="Q130" s="185"/>
      <c r="R130" s="352" t="str">
        <f t="shared" si="4"/>
        <v/>
      </c>
      <c r="S130" s="352" t="str">
        <f t="shared" si="5"/>
        <v/>
      </c>
      <c r="T130" s="185" t="str">
        <f t="shared" si="6"/>
        <v/>
      </c>
      <c r="U130" s="182"/>
      <c r="V130" s="187"/>
      <c r="W130" s="711" t="str">
        <f>IF(AND(OR(Q130="KO",T130&lt;&gt;""),OR(R130="",S130="",T130="")),Listes!$A$68,IF(AND(T130="",R130&lt;&gt;""),Listes!$A$69,IF(AND(P130&lt;T130,V130=""),Listes!$A$70,IF(AND(R130&gt;S130),Listes!$A$71,IF(AND(P130&lt;&gt;"",P130&gt;T130,U130=""),Listes!$A$72,IF(AND(X130="",OR(Q130&lt;&gt;"",R130&lt;&gt;"",S130&lt;&gt;"")),Listes!$A$73,""))))))</f>
        <v/>
      </c>
      <c r="X130" s="188"/>
      <c r="Y130" s="317">
        <f t="shared" si="7"/>
        <v>0</v>
      </c>
    </row>
    <row r="131" spans="1:25" ht="20.100000000000001" customHeight="1" x14ac:dyDescent="0.25">
      <c r="A131" s="121">
        <v>125</v>
      </c>
      <c r="B131" s="118" t="str">
        <f>IF('Dépenses forfaitaires'!B131="","",'Dépenses forfaitaires'!B131)</f>
        <v/>
      </c>
      <c r="C131" s="118" t="str">
        <f>IF('Dépenses forfaitaires'!C131="","",'Dépenses forfaitaires'!C131)</f>
        <v/>
      </c>
      <c r="D131" s="118" t="str">
        <f>IF('Dépenses forfaitaires'!D131="","",'Dépenses forfaitaires'!D131)</f>
        <v/>
      </c>
      <c r="E131" s="118" t="str">
        <f>IF('Dépenses forfaitaires'!E131="","",'Dépenses forfaitaires'!E131)</f>
        <v/>
      </c>
      <c r="F131" s="118" t="str">
        <f>IF('Dépenses forfaitaires'!F131="","",'Dépenses forfaitaires'!F131)</f>
        <v/>
      </c>
      <c r="G131" s="186" t="str">
        <f>IF('Dépenses forfaitaires'!G131="","",'Dépenses forfaitaires'!G131)</f>
        <v/>
      </c>
      <c r="H131" s="118" t="str">
        <f>IF('Dépenses forfaitaires'!H131="","",'Dépenses forfaitaires'!H131)</f>
        <v/>
      </c>
      <c r="I131" s="118" t="str">
        <f>IF('Dépenses forfaitaires'!I131="","",'Dépenses forfaitaires'!I131)</f>
        <v/>
      </c>
      <c r="J131" s="186" t="str">
        <f>IF('Dépenses forfaitaires'!J131="","",'Dépenses forfaitaires'!J131)</f>
        <v/>
      </c>
      <c r="K131" s="346" t="str">
        <f>IF('Dépenses forfaitaires'!K131="","",'Dépenses forfaitaires'!K131)</f>
        <v/>
      </c>
      <c r="L131" s="346" t="str">
        <f>IF('Dépenses forfaitaires'!L131="","",'Dépenses forfaitaires'!L131)</f>
        <v/>
      </c>
      <c r="M131" s="118" t="str">
        <f>IF($H131="","",IF($C131=Listes!$B$32,IF('DP_Instruction Forfaitaires'!$E131&lt;Listes!$B$53,('DP_Instruction Forfaitaires'!$E131*(VLOOKUP('DP_Instruction Forfaitaires'!$D131,Listes!$A$54:$E$60,2,FALSE))),IF('DP_Instruction Forfaitaires'!$E131&gt;Listes!$E$53,('DP_Instruction Forfaitaires'!$E131*(VLOOKUP('DP_Instruction Forfaitaires'!$D131,Listes!$A$54:$E$60,5,FALSE))),('DP_Instruction Forfaitaires'!$E131*(VLOOKUP('DP_Instruction Forfaitaires'!$D131,Listes!$A$54:$E$60,3,FALSE))+(VLOOKUP('DP_Instruction Forfaitaires'!$D131,Listes!$A$54:$E$60,4,FALSE)))))))</f>
        <v/>
      </c>
      <c r="N131" s="118" t="str">
        <f>IF($H131="","",IF($C131=Listes!$B$31,IF('DP_Instruction Forfaitaires'!$E131&lt;Listes!$B$42,('DP_Instruction Forfaitaires'!$E131*(VLOOKUP('DP_Instruction Forfaitaires'!$D131,Listes!$A$43:$E$49,2,FALSE))),IF('DP_Instruction Forfaitaires'!$E131&gt;Listes!$D$42,('DP_Instruction Forfaitaires'!$E131*(VLOOKUP('DP_Instruction Forfaitaires'!$D131,Listes!$A$43:$E$49,5,FALSE))),('DP_Instruction Forfaitaires'!$E131*(VLOOKUP('DP_Instruction Forfaitaires'!$D131,Listes!$A$43:$E$49,3,FALSE))+(VLOOKUP('DP_Instruction Forfaitaires'!$D131,Listes!$A$43:$E$49,4,FALSE)))))))</f>
        <v/>
      </c>
      <c r="O131" s="175" t="str">
        <f>IF($H131="","",IF($C131=Listes!$B$34,Listes!$I$31,IF($C131=Listes!$B$35,(VLOOKUP('DP_Instruction Forfaitaires'!$F131,Listes!$E$31:$F$36,2,FALSE)),IF($C131=Listes!$B$33,IF('DP_Instruction Forfaitaires'!$E131&lt;Listes!$A$64,'DP_Instruction Forfaitaires'!$E131*Listes!$A$65,IF('DP_Instruction Forfaitaires'!$E131&gt;Listes!$D$64,'DP_Instruction Forfaitaires'!$E131*Listes!$D$65,(('DP_Instruction Forfaitaires'!$E131*Listes!$B$65)+Listes!$C$65)))))))</f>
        <v/>
      </c>
      <c r="P131" s="131" t="str">
        <f>IF('Dépenses forfaitaires'!Q131="","",'Dépenses forfaitaires'!Q131)</f>
        <v/>
      </c>
      <c r="Q131" s="185"/>
      <c r="R131" s="352" t="str">
        <f t="shared" si="4"/>
        <v/>
      </c>
      <c r="S131" s="352" t="str">
        <f t="shared" si="5"/>
        <v/>
      </c>
      <c r="T131" s="185" t="str">
        <f t="shared" si="6"/>
        <v/>
      </c>
      <c r="U131" s="182"/>
      <c r="V131" s="187"/>
      <c r="W131" s="711" t="str">
        <f>IF(AND(OR(Q131="KO",T131&lt;&gt;""),OR(R131="",S131="",T131="")),Listes!$A$68,IF(AND(T131="",R131&lt;&gt;""),Listes!$A$69,IF(AND(P131&lt;T131,V131=""),Listes!$A$70,IF(AND(R131&gt;S131),Listes!$A$71,IF(AND(P131&lt;&gt;"",P131&gt;T131,U131=""),Listes!$A$72,IF(AND(X131="",OR(Q131&lt;&gt;"",R131&lt;&gt;"",S131&lt;&gt;"")),Listes!$A$73,""))))))</f>
        <v/>
      </c>
      <c r="X131" s="188"/>
      <c r="Y131" s="317">
        <f t="shared" si="7"/>
        <v>0</v>
      </c>
    </row>
    <row r="132" spans="1:25" ht="20.100000000000001" customHeight="1" x14ac:dyDescent="0.25">
      <c r="A132" s="121">
        <v>126</v>
      </c>
      <c r="B132" s="118" t="str">
        <f>IF('Dépenses forfaitaires'!B132="","",'Dépenses forfaitaires'!B132)</f>
        <v/>
      </c>
      <c r="C132" s="118" t="str">
        <f>IF('Dépenses forfaitaires'!C132="","",'Dépenses forfaitaires'!C132)</f>
        <v/>
      </c>
      <c r="D132" s="118" t="str">
        <f>IF('Dépenses forfaitaires'!D132="","",'Dépenses forfaitaires'!D132)</f>
        <v/>
      </c>
      <c r="E132" s="118" t="str">
        <f>IF('Dépenses forfaitaires'!E132="","",'Dépenses forfaitaires'!E132)</f>
        <v/>
      </c>
      <c r="F132" s="118" t="str">
        <f>IF('Dépenses forfaitaires'!F132="","",'Dépenses forfaitaires'!F132)</f>
        <v/>
      </c>
      <c r="G132" s="186" t="str">
        <f>IF('Dépenses forfaitaires'!G132="","",'Dépenses forfaitaires'!G132)</f>
        <v/>
      </c>
      <c r="H132" s="118" t="str">
        <f>IF('Dépenses forfaitaires'!H132="","",'Dépenses forfaitaires'!H132)</f>
        <v/>
      </c>
      <c r="I132" s="118" t="str">
        <f>IF('Dépenses forfaitaires'!I132="","",'Dépenses forfaitaires'!I132)</f>
        <v/>
      </c>
      <c r="J132" s="186" t="str">
        <f>IF('Dépenses forfaitaires'!J132="","",'Dépenses forfaitaires'!J132)</f>
        <v/>
      </c>
      <c r="K132" s="346" t="str">
        <f>IF('Dépenses forfaitaires'!K132="","",'Dépenses forfaitaires'!K132)</f>
        <v/>
      </c>
      <c r="L132" s="346" t="str">
        <f>IF('Dépenses forfaitaires'!L132="","",'Dépenses forfaitaires'!L132)</f>
        <v/>
      </c>
      <c r="M132" s="118" t="str">
        <f>IF($H132="","",IF($C132=Listes!$B$32,IF('DP_Instruction Forfaitaires'!$E132&lt;Listes!$B$53,('DP_Instruction Forfaitaires'!$E132*(VLOOKUP('DP_Instruction Forfaitaires'!$D132,Listes!$A$54:$E$60,2,FALSE))),IF('DP_Instruction Forfaitaires'!$E132&gt;Listes!$E$53,('DP_Instruction Forfaitaires'!$E132*(VLOOKUP('DP_Instruction Forfaitaires'!$D132,Listes!$A$54:$E$60,5,FALSE))),('DP_Instruction Forfaitaires'!$E132*(VLOOKUP('DP_Instruction Forfaitaires'!$D132,Listes!$A$54:$E$60,3,FALSE))+(VLOOKUP('DP_Instruction Forfaitaires'!$D132,Listes!$A$54:$E$60,4,FALSE)))))))</f>
        <v/>
      </c>
      <c r="N132" s="118" t="str">
        <f>IF($H132="","",IF($C132=Listes!$B$31,IF('DP_Instruction Forfaitaires'!$E132&lt;Listes!$B$42,('DP_Instruction Forfaitaires'!$E132*(VLOOKUP('DP_Instruction Forfaitaires'!$D132,Listes!$A$43:$E$49,2,FALSE))),IF('DP_Instruction Forfaitaires'!$E132&gt;Listes!$D$42,('DP_Instruction Forfaitaires'!$E132*(VLOOKUP('DP_Instruction Forfaitaires'!$D132,Listes!$A$43:$E$49,5,FALSE))),('DP_Instruction Forfaitaires'!$E132*(VLOOKUP('DP_Instruction Forfaitaires'!$D132,Listes!$A$43:$E$49,3,FALSE))+(VLOOKUP('DP_Instruction Forfaitaires'!$D132,Listes!$A$43:$E$49,4,FALSE)))))))</f>
        <v/>
      </c>
      <c r="O132" s="175" t="str">
        <f>IF($H132="","",IF($C132=Listes!$B$34,Listes!$I$31,IF($C132=Listes!$B$35,(VLOOKUP('DP_Instruction Forfaitaires'!$F132,Listes!$E$31:$F$36,2,FALSE)),IF($C132=Listes!$B$33,IF('DP_Instruction Forfaitaires'!$E132&lt;Listes!$A$64,'DP_Instruction Forfaitaires'!$E132*Listes!$A$65,IF('DP_Instruction Forfaitaires'!$E132&gt;Listes!$D$64,'DP_Instruction Forfaitaires'!$E132*Listes!$D$65,(('DP_Instruction Forfaitaires'!$E132*Listes!$B$65)+Listes!$C$65)))))))</f>
        <v/>
      </c>
      <c r="P132" s="131" t="str">
        <f>IF('Dépenses forfaitaires'!Q132="","",'Dépenses forfaitaires'!Q132)</f>
        <v/>
      </c>
      <c r="Q132" s="185"/>
      <c r="R132" s="352" t="str">
        <f t="shared" si="4"/>
        <v/>
      </c>
      <c r="S132" s="352" t="str">
        <f t="shared" si="5"/>
        <v/>
      </c>
      <c r="T132" s="185" t="str">
        <f t="shared" si="6"/>
        <v/>
      </c>
      <c r="U132" s="182"/>
      <c r="V132" s="187"/>
      <c r="W132" s="711" t="str">
        <f>IF(AND(OR(Q132="KO",T132&lt;&gt;""),OR(R132="",S132="",T132="")),Listes!$A$68,IF(AND(T132="",R132&lt;&gt;""),Listes!$A$69,IF(AND(P132&lt;T132,V132=""),Listes!$A$70,IF(AND(R132&gt;S132),Listes!$A$71,IF(AND(P132&lt;&gt;"",P132&gt;T132,U132=""),Listes!$A$72,IF(AND(X132="",OR(Q132&lt;&gt;"",R132&lt;&gt;"",S132&lt;&gt;"")),Listes!$A$73,""))))))</f>
        <v/>
      </c>
      <c r="X132" s="188"/>
      <c r="Y132" s="317">
        <f t="shared" si="7"/>
        <v>0</v>
      </c>
    </row>
    <row r="133" spans="1:25" ht="20.100000000000001" customHeight="1" x14ac:dyDescent="0.25">
      <c r="A133" s="121">
        <v>127</v>
      </c>
      <c r="B133" s="118" t="str">
        <f>IF('Dépenses forfaitaires'!B133="","",'Dépenses forfaitaires'!B133)</f>
        <v/>
      </c>
      <c r="C133" s="118" t="str">
        <f>IF('Dépenses forfaitaires'!C133="","",'Dépenses forfaitaires'!C133)</f>
        <v/>
      </c>
      <c r="D133" s="118" t="str">
        <f>IF('Dépenses forfaitaires'!D133="","",'Dépenses forfaitaires'!D133)</f>
        <v/>
      </c>
      <c r="E133" s="118" t="str">
        <f>IF('Dépenses forfaitaires'!E133="","",'Dépenses forfaitaires'!E133)</f>
        <v/>
      </c>
      <c r="F133" s="118" t="str">
        <f>IF('Dépenses forfaitaires'!F133="","",'Dépenses forfaitaires'!F133)</f>
        <v/>
      </c>
      <c r="G133" s="186" t="str">
        <f>IF('Dépenses forfaitaires'!G133="","",'Dépenses forfaitaires'!G133)</f>
        <v/>
      </c>
      <c r="H133" s="118" t="str">
        <f>IF('Dépenses forfaitaires'!H133="","",'Dépenses forfaitaires'!H133)</f>
        <v/>
      </c>
      <c r="I133" s="118" t="str">
        <f>IF('Dépenses forfaitaires'!I133="","",'Dépenses forfaitaires'!I133)</f>
        <v/>
      </c>
      <c r="J133" s="186" t="str">
        <f>IF('Dépenses forfaitaires'!J133="","",'Dépenses forfaitaires'!J133)</f>
        <v/>
      </c>
      <c r="K133" s="346" t="str">
        <f>IF('Dépenses forfaitaires'!K133="","",'Dépenses forfaitaires'!K133)</f>
        <v/>
      </c>
      <c r="L133" s="346" t="str">
        <f>IF('Dépenses forfaitaires'!L133="","",'Dépenses forfaitaires'!L133)</f>
        <v/>
      </c>
      <c r="M133" s="118" t="str">
        <f>IF($H133="","",IF($C133=Listes!$B$32,IF('DP_Instruction Forfaitaires'!$E133&lt;Listes!$B$53,('DP_Instruction Forfaitaires'!$E133*(VLOOKUP('DP_Instruction Forfaitaires'!$D133,Listes!$A$54:$E$60,2,FALSE))),IF('DP_Instruction Forfaitaires'!$E133&gt;Listes!$E$53,('DP_Instruction Forfaitaires'!$E133*(VLOOKUP('DP_Instruction Forfaitaires'!$D133,Listes!$A$54:$E$60,5,FALSE))),('DP_Instruction Forfaitaires'!$E133*(VLOOKUP('DP_Instruction Forfaitaires'!$D133,Listes!$A$54:$E$60,3,FALSE))+(VLOOKUP('DP_Instruction Forfaitaires'!$D133,Listes!$A$54:$E$60,4,FALSE)))))))</f>
        <v/>
      </c>
      <c r="N133" s="118" t="str">
        <f>IF($H133="","",IF($C133=Listes!$B$31,IF('DP_Instruction Forfaitaires'!$E133&lt;Listes!$B$42,('DP_Instruction Forfaitaires'!$E133*(VLOOKUP('DP_Instruction Forfaitaires'!$D133,Listes!$A$43:$E$49,2,FALSE))),IF('DP_Instruction Forfaitaires'!$E133&gt;Listes!$D$42,('DP_Instruction Forfaitaires'!$E133*(VLOOKUP('DP_Instruction Forfaitaires'!$D133,Listes!$A$43:$E$49,5,FALSE))),('DP_Instruction Forfaitaires'!$E133*(VLOOKUP('DP_Instruction Forfaitaires'!$D133,Listes!$A$43:$E$49,3,FALSE))+(VLOOKUP('DP_Instruction Forfaitaires'!$D133,Listes!$A$43:$E$49,4,FALSE)))))))</f>
        <v/>
      </c>
      <c r="O133" s="175" t="str">
        <f>IF($H133="","",IF($C133=Listes!$B$34,Listes!$I$31,IF($C133=Listes!$B$35,(VLOOKUP('DP_Instruction Forfaitaires'!$F133,Listes!$E$31:$F$36,2,FALSE)),IF($C133=Listes!$B$33,IF('DP_Instruction Forfaitaires'!$E133&lt;Listes!$A$64,'DP_Instruction Forfaitaires'!$E133*Listes!$A$65,IF('DP_Instruction Forfaitaires'!$E133&gt;Listes!$D$64,'DP_Instruction Forfaitaires'!$E133*Listes!$D$65,(('DP_Instruction Forfaitaires'!$E133*Listes!$B$65)+Listes!$C$65)))))))</f>
        <v/>
      </c>
      <c r="P133" s="131" t="str">
        <f>IF('Dépenses forfaitaires'!Q133="","",'Dépenses forfaitaires'!Q133)</f>
        <v/>
      </c>
      <c r="Q133" s="185"/>
      <c r="R133" s="352" t="str">
        <f t="shared" si="4"/>
        <v/>
      </c>
      <c r="S133" s="352" t="str">
        <f t="shared" si="5"/>
        <v/>
      </c>
      <c r="T133" s="185" t="str">
        <f t="shared" si="6"/>
        <v/>
      </c>
      <c r="U133" s="182"/>
      <c r="V133" s="187"/>
      <c r="W133" s="711" t="str">
        <f>IF(AND(OR(Q133="KO",T133&lt;&gt;""),OR(R133="",S133="",T133="")),Listes!$A$68,IF(AND(T133="",R133&lt;&gt;""),Listes!$A$69,IF(AND(P133&lt;T133,V133=""),Listes!$A$70,IF(AND(R133&gt;S133),Listes!$A$71,IF(AND(P133&lt;&gt;"",P133&gt;T133,U133=""),Listes!$A$72,IF(AND(X133="",OR(Q133&lt;&gt;"",R133&lt;&gt;"",S133&lt;&gt;"")),Listes!$A$73,""))))))</f>
        <v/>
      </c>
      <c r="X133" s="188"/>
      <c r="Y133" s="317">
        <f t="shared" si="7"/>
        <v>0</v>
      </c>
    </row>
    <row r="134" spans="1:25" ht="20.100000000000001" customHeight="1" x14ac:dyDescent="0.25">
      <c r="A134" s="121">
        <v>128</v>
      </c>
      <c r="B134" s="118" t="str">
        <f>IF('Dépenses forfaitaires'!B134="","",'Dépenses forfaitaires'!B134)</f>
        <v/>
      </c>
      <c r="C134" s="118" t="str">
        <f>IF('Dépenses forfaitaires'!C134="","",'Dépenses forfaitaires'!C134)</f>
        <v/>
      </c>
      <c r="D134" s="118" t="str">
        <f>IF('Dépenses forfaitaires'!D134="","",'Dépenses forfaitaires'!D134)</f>
        <v/>
      </c>
      <c r="E134" s="118" t="str">
        <f>IF('Dépenses forfaitaires'!E134="","",'Dépenses forfaitaires'!E134)</f>
        <v/>
      </c>
      <c r="F134" s="118" t="str">
        <f>IF('Dépenses forfaitaires'!F134="","",'Dépenses forfaitaires'!F134)</f>
        <v/>
      </c>
      <c r="G134" s="186" t="str">
        <f>IF('Dépenses forfaitaires'!G134="","",'Dépenses forfaitaires'!G134)</f>
        <v/>
      </c>
      <c r="H134" s="118" t="str">
        <f>IF('Dépenses forfaitaires'!H134="","",'Dépenses forfaitaires'!H134)</f>
        <v/>
      </c>
      <c r="I134" s="118" t="str">
        <f>IF('Dépenses forfaitaires'!I134="","",'Dépenses forfaitaires'!I134)</f>
        <v/>
      </c>
      <c r="J134" s="186" t="str">
        <f>IF('Dépenses forfaitaires'!J134="","",'Dépenses forfaitaires'!J134)</f>
        <v/>
      </c>
      <c r="K134" s="346" t="str">
        <f>IF('Dépenses forfaitaires'!K134="","",'Dépenses forfaitaires'!K134)</f>
        <v/>
      </c>
      <c r="L134" s="346" t="str">
        <f>IF('Dépenses forfaitaires'!L134="","",'Dépenses forfaitaires'!L134)</f>
        <v/>
      </c>
      <c r="M134" s="118" t="str">
        <f>IF($H134="","",IF($C134=Listes!$B$32,IF('DP_Instruction Forfaitaires'!$E134&lt;Listes!$B$53,('DP_Instruction Forfaitaires'!$E134*(VLOOKUP('DP_Instruction Forfaitaires'!$D134,Listes!$A$54:$E$60,2,FALSE))),IF('DP_Instruction Forfaitaires'!$E134&gt;Listes!$E$53,('DP_Instruction Forfaitaires'!$E134*(VLOOKUP('DP_Instruction Forfaitaires'!$D134,Listes!$A$54:$E$60,5,FALSE))),('DP_Instruction Forfaitaires'!$E134*(VLOOKUP('DP_Instruction Forfaitaires'!$D134,Listes!$A$54:$E$60,3,FALSE))+(VLOOKUP('DP_Instruction Forfaitaires'!$D134,Listes!$A$54:$E$60,4,FALSE)))))))</f>
        <v/>
      </c>
      <c r="N134" s="118" t="str">
        <f>IF($H134="","",IF($C134=Listes!$B$31,IF('DP_Instruction Forfaitaires'!$E134&lt;Listes!$B$42,('DP_Instruction Forfaitaires'!$E134*(VLOOKUP('DP_Instruction Forfaitaires'!$D134,Listes!$A$43:$E$49,2,FALSE))),IF('DP_Instruction Forfaitaires'!$E134&gt;Listes!$D$42,('DP_Instruction Forfaitaires'!$E134*(VLOOKUP('DP_Instruction Forfaitaires'!$D134,Listes!$A$43:$E$49,5,FALSE))),('DP_Instruction Forfaitaires'!$E134*(VLOOKUP('DP_Instruction Forfaitaires'!$D134,Listes!$A$43:$E$49,3,FALSE))+(VLOOKUP('DP_Instruction Forfaitaires'!$D134,Listes!$A$43:$E$49,4,FALSE)))))))</f>
        <v/>
      </c>
      <c r="O134" s="175" t="str">
        <f>IF($H134="","",IF($C134=Listes!$B$34,Listes!$I$31,IF($C134=Listes!$B$35,(VLOOKUP('DP_Instruction Forfaitaires'!$F134,Listes!$E$31:$F$36,2,FALSE)),IF($C134=Listes!$B$33,IF('DP_Instruction Forfaitaires'!$E134&lt;Listes!$A$64,'DP_Instruction Forfaitaires'!$E134*Listes!$A$65,IF('DP_Instruction Forfaitaires'!$E134&gt;Listes!$D$64,'DP_Instruction Forfaitaires'!$E134*Listes!$D$65,(('DP_Instruction Forfaitaires'!$E134*Listes!$B$65)+Listes!$C$65)))))))</f>
        <v/>
      </c>
      <c r="P134" s="131" t="str">
        <f>IF('Dépenses forfaitaires'!Q134="","",'Dépenses forfaitaires'!Q134)</f>
        <v/>
      </c>
      <c r="Q134" s="185"/>
      <c r="R134" s="352" t="str">
        <f t="shared" si="4"/>
        <v/>
      </c>
      <c r="S134" s="352" t="str">
        <f t="shared" si="5"/>
        <v/>
      </c>
      <c r="T134" s="185" t="str">
        <f t="shared" si="6"/>
        <v/>
      </c>
      <c r="U134" s="182"/>
      <c r="V134" s="187"/>
      <c r="W134" s="711" t="str">
        <f>IF(AND(OR(Q134="KO",T134&lt;&gt;""),OR(R134="",S134="",T134="")),Listes!$A$68,IF(AND(T134="",R134&lt;&gt;""),Listes!$A$69,IF(AND(P134&lt;T134,V134=""),Listes!$A$70,IF(AND(R134&gt;S134),Listes!$A$71,IF(AND(P134&lt;&gt;"",P134&gt;T134,U134=""),Listes!$A$72,IF(AND(X134="",OR(Q134&lt;&gt;"",R134&lt;&gt;"",S134&lt;&gt;"")),Listes!$A$73,""))))))</f>
        <v/>
      </c>
      <c r="X134" s="188"/>
      <c r="Y134" s="317">
        <f t="shared" si="7"/>
        <v>0</v>
      </c>
    </row>
    <row r="135" spans="1:25" ht="20.100000000000001" customHeight="1" x14ac:dyDescent="0.25">
      <c r="A135" s="121">
        <v>129</v>
      </c>
      <c r="B135" s="118" t="str">
        <f>IF('Dépenses forfaitaires'!B135="","",'Dépenses forfaitaires'!B135)</f>
        <v/>
      </c>
      <c r="C135" s="118" t="str">
        <f>IF('Dépenses forfaitaires'!C135="","",'Dépenses forfaitaires'!C135)</f>
        <v/>
      </c>
      <c r="D135" s="118" t="str">
        <f>IF('Dépenses forfaitaires'!D135="","",'Dépenses forfaitaires'!D135)</f>
        <v/>
      </c>
      <c r="E135" s="118" t="str">
        <f>IF('Dépenses forfaitaires'!E135="","",'Dépenses forfaitaires'!E135)</f>
        <v/>
      </c>
      <c r="F135" s="118" t="str">
        <f>IF('Dépenses forfaitaires'!F135="","",'Dépenses forfaitaires'!F135)</f>
        <v/>
      </c>
      <c r="G135" s="186" t="str">
        <f>IF('Dépenses forfaitaires'!G135="","",'Dépenses forfaitaires'!G135)</f>
        <v/>
      </c>
      <c r="H135" s="118" t="str">
        <f>IF('Dépenses forfaitaires'!H135="","",'Dépenses forfaitaires'!H135)</f>
        <v/>
      </c>
      <c r="I135" s="118" t="str">
        <f>IF('Dépenses forfaitaires'!I135="","",'Dépenses forfaitaires'!I135)</f>
        <v/>
      </c>
      <c r="J135" s="186" t="str">
        <f>IF('Dépenses forfaitaires'!J135="","",'Dépenses forfaitaires'!J135)</f>
        <v/>
      </c>
      <c r="K135" s="346" t="str">
        <f>IF('Dépenses forfaitaires'!K135="","",'Dépenses forfaitaires'!K135)</f>
        <v/>
      </c>
      <c r="L135" s="346" t="str">
        <f>IF('Dépenses forfaitaires'!L135="","",'Dépenses forfaitaires'!L135)</f>
        <v/>
      </c>
      <c r="M135" s="118" t="str">
        <f>IF($H135="","",IF($C135=Listes!$B$32,IF('DP_Instruction Forfaitaires'!$E135&lt;Listes!$B$53,('DP_Instruction Forfaitaires'!$E135*(VLOOKUP('DP_Instruction Forfaitaires'!$D135,Listes!$A$54:$E$60,2,FALSE))),IF('DP_Instruction Forfaitaires'!$E135&gt;Listes!$E$53,('DP_Instruction Forfaitaires'!$E135*(VLOOKUP('DP_Instruction Forfaitaires'!$D135,Listes!$A$54:$E$60,5,FALSE))),('DP_Instruction Forfaitaires'!$E135*(VLOOKUP('DP_Instruction Forfaitaires'!$D135,Listes!$A$54:$E$60,3,FALSE))+(VLOOKUP('DP_Instruction Forfaitaires'!$D135,Listes!$A$54:$E$60,4,FALSE)))))))</f>
        <v/>
      </c>
      <c r="N135" s="118" t="str">
        <f>IF($H135="","",IF($C135=Listes!$B$31,IF('DP_Instruction Forfaitaires'!$E135&lt;Listes!$B$42,('DP_Instruction Forfaitaires'!$E135*(VLOOKUP('DP_Instruction Forfaitaires'!$D135,Listes!$A$43:$E$49,2,FALSE))),IF('DP_Instruction Forfaitaires'!$E135&gt;Listes!$D$42,('DP_Instruction Forfaitaires'!$E135*(VLOOKUP('DP_Instruction Forfaitaires'!$D135,Listes!$A$43:$E$49,5,FALSE))),('DP_Instruction Forfaitaires'!$E135*(VLOOKUP('DP_Instruction Forfaitaires'!$D135,Listes!$A$43:$E$49,3,FALSE))+(VLOOKUP('DP_Instruction Forfaitaires'!$D135,Listes!$A$43:$E$49,4,FALSE)))))))</f>
        <v/>
      </c>
      <c r="O135" s="175" t="str">
        <f>IF($H135="","",IF($C135=Listes!$B$34,Listes!$I$31,IF($C135=Listes!$B$35,(VLOOKUP('DP_Instruction Forfaitaires'!$F135,Listes!$E$31:$F$36,2,FALSE)),IF($C135=Listes!$B$33,IF('DP_Instruction Forfaitaires'!$E135&lt;Listes!$A$64,'DP_Instruction Forfaitaires'!$E135*Listes!$A$65,IF('DP_Instruction Forfaitaires'!$E135&gt;Listes!$D$64,'DP_Instruction Forfaitaires'!$E135*Listes!$D$65,(('DP_Instruction Forfaitaires'!$E135*Listes!$B$65)+Listes!$C$65)))))))</f>
        <v/>
      </c>
      <c r="P135" s="131" t="str">
        <f>IF('Dépenses forfaitaires'!Q135="","",'Dépenses forfaitaires'!Q135)</f>
        <v/>
      </c>
      <c r="Q135" s="185"/>
      <c r="R135" s="352" t="str">
        <f t="shared" si="4"/>
        <v/>
      </c>
      <c r="S135" s="352" t="str">
        <f t="shared" si="5"/>
        <v/>
      </c>
      <c r="T135" s="185" t="str">
        <f t="shared" si="6"/>
        <v/>
      </c>
      <c r="U135" s="182"/>
      <c r="V135" s="187"/>
      <c r="W135" s="711" t="str">
        <f>IF(AND(OR(Q135="KO",T135&lt;&gt;""),OR(R135="",S135="",T135="")),Listes!$A$68,IF(AND(T135="",R135&lt;&gt;""),Listes!$A$69,IF(AND(P135&lt;T135,V135=""),Listes!$A$70,IF(AND(R135&gt;S135),Listes!$A$71,IF(AND(P135&lt;&gt;"",P135&gt;T135,U135=""),Listes!$A$72,IF(AND(X135="",OR(Q135&lt;&gt;"",R135&lt;&gt;"",S135&lt;&gt;"")),Listes!$A$73,""))))))</f>
        <v/>
      </c>
      <c r="X135" s="188"/>
      <c r="Y135" s="317">
        <f t="shared" si="7"/>
        <v>0</v>
      </c>
    </row>
    <row r="136" spans="1:25" ht="20.100000000000001" customHeight="1" x14ac:dyDescent="0.25">
      <c r="A136" s="121">
        <v>130</v>
      </c>
      <c r="B136" s="118" t="str">
        <f>IF('Dépenses forfaitaires'!B136="","",'Dépenses forfaitaires'!B136)</f>
        <v/>
      </c>
      <c r="C136" s="118" t="str">
        <f>IF('Dépenses forfaitaires'!C136="","",'Dépenses forfaitaires'!C136)</f>
        <v/>
      </c>
      <c r="D136" s="118" t="str">
        <f>IF('Dépenses forfaitaires'!D136="","",'Dépenses forfaitaires'!D136)</f>
        <v/>
      </c>
      <c r="E136" s="118" t="str">
        <f>IF('Dépenses forfaitaires'!E136="","",'Dépenses forfaitaires'!E136)</f>
        <v/>
      </c>
      <c r="F136" s="118" t="str">
        <f>IF('Dépenses forfaitaires'!F136="","",'Dépenses forfaitaires'!F136)</f>
        <v/>
      </c>
      <c r="G136" s="186" t="str">
        <f>IF('Dépenses forfaitaires'!G136="","",'Dépenses forfaitaires'!G136)</f>
        <v/>
      </c>
      <c r="H136" s="118" t="str">
        <f>IF('Dépenses forfaitaires'!H136="","",'Dépenses forfaitaires'!H136)</f>
        <v/>
      </c>
      <c r="I136" s="118" t="str">
        <f>IF('Dépenses forfaitaires'!I136="","",'Dépenses forfaitaires'!I136)</f>
        <v/>
      </c>
      <c r="J136" s="186" t="str">
        <f>IF('Dépenses forfaitaires'!J136="","",'Dépenses forfaitaires'!J136)</f>
        <v/>
      </c>
      <c r="K136" s="346" t="str">
        <f>IF('Dépenses forfaitaires'!K136="","",'Dépenses forfaitaires'!K136)</f>
        <v/>
      </c>
      <c r="L136" s="346" t="str">
        <f>IF('Dépenses forfaitaires'!L136="","",'Dépenses forfaitaires'!L136)</f>
        <v/>
      </c>
      <c r="M136" s="118" t="str">
        <f>IF($H136="","",IF($C136=Listes!$B$32,IF('DP_Instruction Forfaitaires'!$E136&lt;Listes!$B$53,('DP_Instruction Forfaitaires'!$E136*(VLOOKUP('DP_Instruction Forfaitaires'!$D136,Listes!$A$54:$E$60,2,FALSE))),IF('DP_Instruction Forfaitaires'!$E136&gt;Listes!$E$53,('DP_Instruction Forfaitaires'!$E136*(VLOOKUP('DP_Instruction Forfaitaires'!$D136,Listes!$A$54:$E$60,5,FALSE))),('DP_Instruction Forfaitaires'!$E136*(VLOOKUP('DP_Instruction Forfaitaires'!$D136,Listes!$A$54:$E$60,3,FALSE))+(VLOOKUP('DP_Instruction Forfaitaires'!$D136,Listes!$A$54:$E$60,4,FALSE)))))))</f>
        <v/>
      </c>
      <c r="N136" s="118" t="str">
        <f>IF($H136="","",IF($C136=Listes!$B$31,IF('DP_Instruction Forfaitaires'!$E136&lt;Listes!$B$42,('DP_Instruction Forfaitaires'!$E136*(VLOOKUP('DP_Instruction Forfaitaires'!$D136,Listes!$A$43:$E$49,2,FALSE))),IF('DP_Instruction Forfaitaires'!$E136&gt;Listes!$D$42,('DP_Instruction Forfaitaires'!$E136*(VLOOKUP('DP_Instruction Forfaitaires'!$D136,Listes!$A$43:$E$49,5,FALSE))),('DP_Instruction Forfaitaires'!$E136*(VLOOKUP('DP_Instruction Forfaitaires'!$D136,Listes!$A$43:$E$49,3,FALSE))+(VLOOKUP('DP_Instruction Forfaitaires'!$D136,Listes!$A$43:$E$49,4,FALSE)))))))</f>
        <v/>
      </c>
      <c r="O136" s="175" t="str">
        <f>IF($H136="","",IF($C136=Listes!$B$34,Listes!$I$31,IF($C136=Listes!$B$35,(VLOOKUP('DP_Instruction Forfaitaires'!$F136,Listes!$E$31:$F$36,2,FALSE)),IF($C136=Listes!$B$33,IF('DP_Instruction Forfaitaires'!$E136&lt;Listes!$A$64,'DP_Instruction Forfaitaires'!$E136*Listes!$A$65,IF('DP_Instruction Forfaitaires'!$E136&gt;Listes!$D$64,'DP_Instruction Forfaitaires'!$E136*Listes!$D$65,(('DP_Instruction Forfaitaires'!$E136*Listes!$B$65)+Listes!$C$65)))))))</f>
        <v/>
      </c>
      <c r="P136" s="131" t="str">
        <f>IF('Dépenses forfaitaires'!Q136="","",'Dépenses forfaitaires'!Q136)</f>
        <v/>
      </c>
      <c r="Q136" s="185"/>
      <c r="R136" s="352" t="str">
        <f t="shared" ref="R136:R199" si="8">IF(Q136="","",IF(Q136="KO","",K136))</f>
        <v/>
      </c>
      <c r="S136" s="352" t="str">
        <f t="shared" ref="S136:S199" si="9">IF(Q136="","",IF(Q136="KO","",L136))</f>
        <v/>
      </c>
      <c r="T136" s="185" t="str">
        <f t="shared" ref="T136:T199" si="10">IF($I136="","",($O136+$N136+$M136)*$I136)</f>
        <v/>
      </c>
      <c r="U136" s="182"/>
      <c r="V136" s="187"/>
      <c r="W136" s="711" t="str">
        <f>IF(AND(OR(Q136="KO",T136&lt;&gt;""),OR(R136="",S136="",T136="")),Listes!$A$68,IF(AND(T136="",R136&lt;&gt;""),Listes!$A$69,IF(AND(P136&lt;T136,V136=""),Listes!$A$70,IF(AND(R136&gt;S136),Listes!$A$71,IF(AND(P136&lt;&gt;"",P136&gt;T136,U136=""),Listes!$A$72,IF(AND(X136="",OR(Q136&lt;&gt;"",R136&lt;&gt;"",S136&lt;&gt;"")),Listes!$A$73,""))))))</f>
        <v/>
      </c>
      <c r="X136" s="188"/>
      <c r="Y136" s="317">
        <f t="shared" ref="Y136:Y199" si="11">IF(AND(B136&lt;&gt;"",X136&lt;&gt;"Oui"),1,0)</f>
        <v>0</v>
      </c>
    </row>
    <row r="137" spans="1:25" ht="20.100000000000001" customHeight="1" x14ac:dyDescent="0.25">
      <c r="A137" s="121">
        <v>131</v>
      </c>
      <c r="B137" s="118" t="str">
        <f>IF('Dépenses forfaitaires'!B137="","",'Dépenses forfaitaires'!B137)</f>
        <v/>
      </c>
      <c r="C137" s="118" t="str">
        <f>IF('Dépenses forfaitaires'!C137="","",'Dépenses forfaitaires'!C137)</f>
        <v/>
      </c>
      <c r="D137" s="118" t="str">
        <f>IF('Dépenses forfaitaires'!D137="","",'Dépenses forfaitaires'!D137)</f>
        <v/>
      </c>
      <c r="E137" s="118" t="str">
        <f>IF('Dépenses forfaitaires'!E137="","",'Dépenses forfaitaires'!E137)</f>
        <v/>
      </c>
      <c r="F137" s="118" t="str">
        <f>IF('Dépenses forfaitaires'!F137="","",'Dépenses forfaitaires'!F137)</f>
        <v/>
      </c>
      <c r="G137" s="186" t="str">
        <f>IF('Dépenses forfaitaires'!G137="","",'Dépenses forfaitaires'!G137)</f>
        <v/>
      </c>
      <c r="H137" s="118" t="str">
        <f>IF('Dépenses forfaitaires'!H137="","",'Dépenses forfaitaires'!H137)</f>
        <v/>
      </c>
      <c r="I137" s="118" t="str">
        <f>IF('Dépenses forfaitaires'!I137="","",'Dépenses forfaitaires'!I137)</f>
        <v/>
      </c>
      <c r="J137" s="186" t="str">
        <f>IF('Dépenses forfaitaires'!J137="","",'Dépenses forfaitaires'!J137)</f>
        <v/>
      </c>
      <c r="K137" s="346" t="str">
        <f>IF('Dépenses forfaitaires'!K137="","",'Dépenses forfaitaires'!K137)</f>
        <v/>
      </c>
      <c r="L137" s="346" t="str">
        <f>IF('Dépenses forfaitaires'!L137="","",'Dépenses forfaitaires'!L137)</f>
        <v/>
      </c>
      <c r="M137" s="118" t="str">
        <f>IF($H137="","",IF($C137=Listes!$B$32,IF('DP_Instruction Forfaitaires'!$E137&lt;Listes!$B$53,('DP_Instruction Forfaitaires'!$E137*(VLOOKUP('DP_Instruction Forfaitaires'!$D137,Listes!$A$54:$E$60,2,FALSE))),IF('DP_Instruction Forfaitaires'!$E137&gt;Listes!$E$53,('DP_Instruction Forfaitaires'!$E137*(VLOOKUP('DP_Instruction Forfaitaires'!$D137,Listes!$A$54:$E$60,5,FALSE))),('DP_Instruction Forfaitaires'!$E137*(VLOOKUP('DP_Instruction Forfaitaires'!$D137,Listes!$A$54:$E$60,3,FALSE))+(VLOOKUP('DP_Instruction Forfaitaires'!$D137,Listes!$A$54:$E$60,4,FALSE)))))))</f>
        <v/>
      </c>
      <c r="N137" s="118" t="str">
        <f>IF($H137="","",IF($C137=Listes!$B$31,IF('DP_Instruction Forfaitaires'!$E137&lt;Listes!$B$42,('DP_Instruction Forfaitaires'!$E137*(VLOOKUP('DP_Instruction Forfaitaires'!$D137,Listes!$A$43:$E$49,2,FALSE))),IF('DP_Instruction Forfaitaires'!$E137&gt;Listes!$D$42,('DP_Instruction Forfaitaires'!$E137*(VLOOKUP('DP_Instruction Forfaitaires'!$D137,Listes!$A$43:$E$49,5,FALSE))),('DP_Instruction Forfaitaires'!$E137*(VLOOKUP('DP_Instruction Forfaitaires'!$D137,Listes!$A$43:$E$49,3,FALSE))+(VLOOKUP('DP_Instruction Forfaitaires'!$D137,Listes!$A$43:$E$49,4,FALSE)))))))</f>
        <v/>
      </c>
      <c r="O137" s="175" t="str">
        <f>IF($H137="","",IF($C137=Listes!$B$34,Listes!$I$31,IF($C137=Listes!$B$35,(VLOOKUP('DP_Instruction Forfaitaires'!$F137,Listes!$E$31:$F$36,2,FALSE)),IF($C137=Listes!$B$33,IF('DP_Instruction Forfaitaires'!$E137&lt;Listes!$A$64,'DP_Instruction Forfaitaires'!$E137*Listes!$A$65,IF('DP_Instruction Forfaitaires'!$E137&gt;Listes!$D$64,'DP_Instruction Forfaitaires'!$E137*Listes!$D$65,(('DP_Instruction Forfaitaires'!$E137*Listes!$B$65)+Listes!$C$65)))))))</f>
        <v/>
      </c>
      <c r="P137" s="131" t="str">
        <f>IF('Dépenses forfaitaires'!Q137="","",'Dépenses forfaitaires'!Q137)</f>
        <v/>
      </c>
      <c r="Q137" s="185"/>
      <c r="R137" s="352" t="str">
        <f t="shared" si="8"/>
        <v/>
      </c>
      <c r="S137" s="352" t="str">
        <f t="shared" si="9"/>
        <v/>
      </c>
      <c r="T137" s="185" t="str">
        <f t="shared" si="10"/>
        <v/>
      </c>
      <c r="U137" s="182"/>
      <c r="V137" s="187"/>
      <c r="W137" s="711" t="str">
        <f>IF(AND(OR(Q137="KO",T137&lt;&gt;""),OR(R137="",S137="",T137="")),Listes!$A$68,IF(AND(T137="",R137&lt;&gt;""),Listes!$A$69,IF(AND(P137&lt;T137,V137=""),Listes!$A$70,IF(AND(R137&gt;S137),Listes!$A$71,IF(AND(P137&lt;&gt;"",P137&gt;T137,U137=""),Listes!$A$72,IF(AND(X137="",OR(Q137&lt;&gt;"",R137&lt;&gt;"",S137&lt;&gt;"")),Listes!$A$73,""))))))</f>
        <v/>
      </c>
      <c r="X137" s="188"/>
      <c r="Y137" s="317">
        <f t="shared" si="11"/>
        <v>0</v>
      </c>
    </row>
    <row r="138" spans="1:25" ht="20.100000000000001" customHeight="1" x14ac:dyDescent="0.25">
      <c r="A138" s="121">
        <v>132</v>
      </c>
      <c r="B138" s="118" t="str">
        <f>IF('Dépenses forfaitaires'!B138="","",'Dépenses forfaitaires'!B138)</f>
        <v/>
      </c>
      <c r="C138" s="118" t="str">
        <f>IF('Dépenses forfaitaires'!C138="","",'Dépenses forfaitaires'!C138)</f>
        <v/>
      </c>
      <c r="D138" s="118" t="str">
        <f>IF('Dépenses forfaitaires'!D138="","",'Dépenses forfaitaires'!D138)</f>
        <v/>
      </c>
      <c r="E138" s="118" t="str">
        <f>IF('Dépenses forfaitaires'!E138="","",'Dépenses forfaitaires'!E138)</f>
        <v/>
      </c>
      <c r="F138" s="118" t="str">
        <f>IF('Dépenses forfaitaires'!F138="","",'Dépenses forfaitaires'!F138)</f>
        <v/>
      </c>
      <c r="G138" s="186" t="str">
        <f>IF('Dépenses forfaitaires'!G138="","",'Dépenses forfaitaires'!G138)</f>
        <v/>
      </c>
      <c r="H138" s="118" t="str">
        <f>IF('Dépenses forfaitaires'!H138="","",'Dépenses forfaitaires'!H138)</f>
        <v/>
      </c>
      <c r="I138" s="118" t="str">
        <f>IF('Dépenses forfaitaires'!I138="","",'Dépenses forfaitaires'!I138)</f>
        <v/>
      </c>
      <c r="J138" s="186" t="str">
        <f>IF('Dépenses forfaitaires'!J138="","",'Dépenses forfaitaires'!J138)</f>
        <v/>
      </c>
      <c r="K138" s="346" t="str">
        <f>IF('Dépenses forfaitaires'!K138="","",'Dépenses forfaitaires'!K138)</f>
        <v/>
      </c>
      <c r="L138" s="346" t="str">
        <f>IF('Dépenses forfaitaires'!L138="","",'Dépenses forfaitaires'!L138)</f>
        <v/>
      </c>
      <c r="M138" s="118" t="str">
        <f>IF($H138="","",IF($C138=Listes!$B$32,IF('DP_Instruction Forfaitaires'!$E138&lt;Listes!$B$53,('DP_Instruction Forfaitaires'!$E138*(VLOOKUP('DP_Instruction Forfaitaires'!$D138,Listes!$A$54:$E$60,2,FALSE))),IF('DP_Instruction Forfaitaires'!$E138&gt;Listes!$E$53,('DP_Instruction Forfaitaires'!$E138*(VLOOKUP('DP_Instruction Forfaitaires'!$D138,Listes!$A$54:$E$60,5,FALSE))),('DP_Instruction Forfaitaires'!$E138*(VLOOKUP('DP_Instruction Forfaitaires'!$D138,Listes!$A$54:$E$60,3,FALSE))+(VLOOKUP('DP_Instruction Forfaitaires'!$D138,Listes!$A$54:$E$60,4,FALSE)))))))</f>
        <v/>
      </c>
      <c r="N138" s="118" t="str">
        <f>IF($H138="","",IF($C138=Listes!$B$31,IF('DP_Instruction Forfaitaires'!$E138&lt;Listes!$B$42,('DP_Instruction Forfaitaires'!$E138*(VLOOKUP('DP_Instruction Forfaitaires'!$D138,Listes!$A$43:$E$49,2,FALSE))),IF('DP_Instruction Forfaitaires'!$E138&gt;Listes!$D$42,('DP_Instruction Forfaitaires'!$E138*(VLOOKUP('DP_Instruction Forfaitaires'!$D138,Listes!$A$43:$E$49,5,FALSE))),('DP_Instruction Forfaitaires'!$E138*(VLOOKUP('DP_Instruction Forfaitaires'!$D138,Listes!$A$43:$E$49,3,FALSE))+(VLOOKUP('DP_Instruction Forfaitaires'!$D138,Listes!$A$43:$E$49,4,FALSE)))))))</f>
        <v/>
      </c>
      <c r="O138" s="175" t="str">
        <f>IF($H138="","",IF($C138=Listes!$B$34,Listes!$I$31,IF($C138=Listes!$B$35,(VLOOKUP('DP_Instruction Forfaitaires'!$F138,Listes!$E$31:$F$36,2,FALSE)),IF($C138=Listes!$B$33,IF('DP_Instruction Forfaitaires'!$E138&lt;Listes!$A$64,'DP_Instruction Forfaitaires'!$E138*Listes!$A$65,IF('DP_Instruction Forfaitaires'!$E138&gt;Listes!$D$64,'DP_Instruction Forfaitaires'!$E138*Listes!$D$65,(('DP_Instruction Forfaitaires'!$E138*Listes!$B$65)+Listes!$C$65)))))))</f>
        <v/>
      </c>
      <c r="P138" s="131" t="str">
        <f>IF('Dépenses forfaitaires'!Q138="","",'Dépenses forfaitaires'!Q138)</f>
        <v/>
      </c>
      <c r="Q138" s="185"/>
      <c r="R138" s="352" t="str">
        <f t="shared" si="8"/>
        <v/>
      </c>
      <c r="S138" s="352" t="str">
        <f t="shared" si="9"/>
        <v/>
      </c>
      <c r="T138" s="185" t="str">
        <f t="shared" si="10"/>
        <v/>
      </c>
      <c r="U138" s="182"/>
      <c r="V138" s="187"/>
      <c r="W138" s="711" t="str">
        <f>IF(AND(OR(Q138="KO",T138&lt;&gt;""),OR(R138="",S138="",T138="")),Listes!$A$68,IF(AND(T138="",R138&lt;&gt;""),Listes!$A$69,IF(AND(P138&lt;T138,V138=""),Listes!$A$70,IF(AND(R138&gt;S138),Listes!$A$71,IF(AND(P138&lt;&gt;"",P138&gt;T138,U138=""),Listes!$A$72,IF(AND(X138="",OR(Q138&lt;&gt;"",R138&lt;&gt;"",S138&lt;&gt;"")),Listes!$A$73,""))))))</f>
        <v/>
      </c>
      <c r="X138" s="188"/>
      <c r="Y138" s="317">
        <f t="shared" si="11"/>
        <v>0</v>
      </c>
    </row>
    <row r="139" spans="1:25" ht="20.100000000000001" customHeight="1" x14ac:dyDescent="0.25">
      <c r="A139" s="121">
        <v>133</v>
      </c>
      <c r="B139" s="118" t="str">
        <f>IF('Dépenses forfaitaires'!B139="","",'Dépenses forfaitaires'!B139)</f>
        <v/>
      </c>
      <c r="C139" s="118" t="str">
        <f>IF('Dépenses forfaitaires'!C139="","",'Dépenses forfaitaires'!C139)</f>
        <v/>
      </c>
      <c r="D139" s="118" t="str">
        <f>IF('Dépenses forfaitaires'!D139="","",'Dépenses forfaitaires'!D139)</f>
        <v/>
      </c>
      <c r="E139" s="118" t="str">
        <f>IF('Dépenses forfaitaires'!E139="","",'Dépenses forfaitaires'!E139)</f>
        <v/>
      </c>
      <c r="F139" s="118" t="str">
        <f>IF('Dépenses forfaitaires'!F139="","",'Dépenses forfaitaires'!F139)</f>
        <v/>
      </c>
      <c r="G139" s="186" t="str">
        <f>IF('Dépenses forfaitaires'!G139="","",'Dépenses forfaitaires'!G139)</f>
        <v/>
      </c>
      <c r="H139" s="118" t="str">
        <f>IF('Dépenses forfaitaires'!H139="","",'Dépenses forfaitaires'!H139)</f>
        <v/>
      </c>
      <c r="I139" s="118" t="str">
        <f>IF('Dépenses forfaitaires'!I139="","",'Dépenses forfaitaires'!I139)</f>
        <v/>
      </c>
      <c r="J139" s="186" t="str">
        <f>IF('Dépenses forfaitaires'!J139="","",'Dépenses forfaitaires'!J139)</f>
        <v/>
      </c>
      <c r="K139" s="346" t="str">
        <f>IF('Dépenses forfaitaires'!K139="","",'Dépenses forfaitaires'!K139)</f>
        <v/>
      </c>
      <c r="L139" s="346" t="str">
        <f>IF('Dépenses forfaitaires'!L139="","",'Dépenses forfaitaires'!L139)</f>
        <v/>
      </c>
      <c r="M139" s="118" t="str">
        <f>IF($H139="","",IF($C139=Listes!$B$32,IF('DP_Instruction Forfaitaires'!$E139&lt;Listes!$B$53,('DP_Instruction Forfaitaires'!$E139*(VLOOKUP('DP_Instruction Forfaitaires'!$D139,Listes!$A$54:$E$60,2,FALSE))),IF('DP_Instruction Forfaitaires'!$E139&gt;Listes!$E$53,('DP_Instruction Forfaitaires'!$E139*(VLOOKUP('DP_Instruction Forfaitaires'!$D139,Listes!$A$54:$E$60,5,FALSE))),('DP_Instruction Forfaitaires'!$E139*(VLOOKUP('DP_Instruction Forfaitaires'!$D139,Listes!$A$54:$E$60,3,FALSE))+(VLOOKUP('DP_Instruction Forfaitaires'!$D139,Listes!$A$54:$E$60,4,FALSE)))))))</f>
        <v/>
      </c>
      <c r="N139" s="118" t="str">
        <f>IF($H139="","",IF($C139=Listes!$B$31,IF('DP_Instruction Forfaitaires'!$E139&lt;Listes!$B$42,('DP_Instruction Forfaitaires'!$E139*(VLOOKUP('DP_Instruction Forfaitaires'!$D139,Listes!$A$43:$E$49,2,FALSE))),IF('DP_Instruction Forfaitaires'!$E139&gt;Listes!$D$42,('DP_Instruction Forfaitaires'!$E139*(VLOOKUP('DP_Instruction Forfaitaires'!$D139,Listes!$A$43:$E$49,5,FALSE))),('DP_Instruction Forfaitaires'!$E139*(VLOOKUP('DP_Instruction Forfaitaires'!$D139,Listes!$A$43:$E$49,3,FALSE))+(VLOOKUP('DP_Instruction Forfaitaires'!$D139,Listes!$A$43:$E$49,4,FALSE)))))))</f>
        <v/>
      </c>
      <c r="O139" s="175" t="str">
        <f>IF($H139="","",IF($C139=Listes!$B$34,Listes!$I$31,IF($C139=Listes!$B$35,(VLOOKUP('DP_Instruction Forfaitaires'!$F139,Listes!$E$31:$F$36,2,FALSE)),IF($C139=Listes!$B$33,IF('DP_Instruction Forfaitaires'!$E139&lt;Listes!$A$64,'DP_Instruction Forfaitaires'!$E139*Listes!$A$65,IF('DP_Instruction Forfaitaires'!$E139&gt;Listes!$D$64,'DP_Instruction Forfaitaires'!$E139*Listes!$D$65,(('DP_Instruction Forfaitaires'!$E139*Listes!$B$65)+Listes!$C$65)))))))</f>
        <v/>
      </c>
      <c r="P139" s="131" t="str">
        <f>IF('Dépenses forfaitaires'!Q139="","",'Dépenses forfaitaires'!Q139)</f>
        <v/>
      </c>
      <c r="Q139" s="185"/>
      <c r="R139" s="352" t="str">
        <f t="shared" si="8"/>
        <v/>
      </c>
      <c r="S139" s="352" t="str">
        <f t="shared" si="9"/>
        <v/>
      </c>
      <c r="T139" s="185" t="str">
        <f t="shared" si="10"/>
        <v/>
      </c>
      <c r="U139" s="182"/>
      <c r="V139" s="187"/>
      <c r="W139" s="711" t="str">
        <f>IF(AND(OR(Q139="KO",T139&lt;&gt;""),OR(R139="",S139="",T139="")),Listes!$A$68,IF(AND(T139="",R139&lt;&gt;""),Listes!$A$69,IF(AND(P139&lt;T139,V139=""),Listes!$A$70,IF(AND(R139&gt;S139),Listes!$A$71,IF(AND(P139&lt;&gt;"",P139&gt;T139,U139=""),Listes!$A$72,IF(AND(X139="",OR(Q139&lt;&gt;"",R139&lt;&gt;"",S139&lt;&gt;"")),Listes!$A$73,""))))))</f>
        <v/>
      </c>
      <c r="X139" s="188"/>
      <c r="Y139" s="317">
        <f t="shared" si="11"/>
        <v>0</v>
      </c>
    </row>
    <row r="140" spans="1:25" ht="20.100000000000001" customHeight="1" x14ac:dyDescent="0.25">
      <c r="A140" s="121">
        <v>134</v>
      </c>
      <c r="B140" s="118" t="str">
        <f>IF('Dépenses forfaitaires'!B140="","",'Dépenses forfaitaires'!B140)</f>
        <v/>
      </c>
      <c r="C140" s="118" t="str">
        <f>IF('Dépenses forfaitaires'!C140="","",'Dépenses forfaitaires'!C140)</f>
        <v/>
      </c>
      <c r="D140" s="118" t="str">
        <f>IF('Dépenses forfaitaires'!D140="","",'Dépenses forfaitaires'!D140)</f>
        <v/>
      </c>
      <c r="E140" s="118" t="str">
        <f>IF('Dépenses forfaitaires'!E140="","",'Dépenses forfaitaires'!E140)</f>
        <v/>
      </c>
      <c r="F140" s="118" t="str">
        <f>IF('Dépenses forfaitaires'!F140="","",'Dépenses forfaitaires'!F140)</f>
        <v/>
      </c>
      <c r="G140" s="186" t="str">
        <f>IF('Dépenses forfaitaires'!G140="","",'Dépenses forfaitaires'!G140)</f>
        <v/>
      </c>
      <c r="H140" s="118" t="str">
        <f>IF('Dépenses forfaitaires'!H140="","",'Dépenses forfaitaires'!H140)</f>
        <v/>
      </c>
      <c r="I140" s="118" t="str">
        <f>IF('Dépenses forfaitaires'!I140="","",'Dépenses forfaitaires'!I140)</f>
        <v/>
      </c>
      <c r="J140" s="186" t="str">
        <f>IF('Dépenses forfaitaires'!J140="","",'Dépenses forfaitaires'!J140)</f>
        <v/>
      </c>
      <c r="K140" s="346" t="str">
        <f>IF('Dépenses forfaitaires'!K140="","",'Dépenses forfaitaires'!K140)</f>
        <v/>
      </c>
      <c r="L140" s="346" t="str">
        <f>IF('Dépenses forfaitaires'!L140="","",'Dépenses forfaitaires'!L140)</f>
        <v/>
      </c>
      <c r="M140" s="118" t="str">
        <f>IF($H140="","",IF($C140=Listes!$B$32,IF('DP_Instruction Forfaitaires'!$E140&lt;Listes!$B$53,('DP_Instruction Forfaitaires'!$E140*(VLOOKUP('DP_Instruction Forfaitaires'!$D140,Listes!$A$54:$E$60,2,FALSE))),IF('DP_Instruction Forfaitaires'!$E140&gt;Listes!$E$53,('DP_Instruction Forfaitaires'!$E140*(VLOOKUP('DP_Instruction Forfaitaires'!$D140,Listes!$A$54:$E$60,5,FALSE))),('DP_Instruction Forfaitaires'!$E140*(VLOOKUP('DP_Instruction Forfaitaires'!$D140,Listes!$A$54:$E$60,3,FALSE))+(VLOOKUP('DP_Instruction Forfaitaires'!$D140,Listes!$A$54:$E$60,4,FALSE)))))))</f>
        <v/>
      </c>
      <c r="N140" s="118" t="str">
        <f>IF($H140="","",IF($C140=Listes!$B$31,IF('DP_Instruction Forfaitaires'!$E140&lt;Listes!$B$42,('DP_Instruction Forfaitaires'!$E140*(VLOOKUP('DP_Instruction Forfaitaires'!$D140,Listes!$A$43:$E$49,2,FALSE))),IF('DP_Instruction Forfaitaires'!$E140&gt;Listes!$D$42,('DP_Instruction Forfaitaires'!$E140*(VLOOKUP('DP_Instruction Forfaitaires'!$D140,Listes!$A$43:$E$49,5,FALSE))),('DP_Instruction Forfaitaires'!$E140*(VLOOKUP('DP_Instruction Forfaitaires'!$D140,Listes!$A$43:$E$49,3,FALSE))+(VLOOKUP('DP_Instruction Forfaitaires'!$D140,Listes!$A$43:$E$49,4,FALSE)))))))</f>
        <v/>
      </c>
      <c r="O140" s="175" t="str">
        <f>IF($H140="","",IF($C140=Listes!$B$34,Listes!$I$31,IF($C140=Listes!$B$35,(VLOOKUP('DP_Instruction Forfaitaires'!$F140,Listes!$E$31:$F$36,2,FALSE)),IF($C140=Listes!$B$33,IF('DP_Instruction Forfaitaires'!$E140&lt;Listes!$A$64,'DP_Instruction Forfaitaires'!$E140*Listes!$A$65,IF('DP_Instruction Forfaitaires'!$E140&gt;Listes!$D$64,'DP_Instruction Forfaitaires'!$E140*Listes!$D$65,(('DP_Instruction Forfaitaires'!$E140*Listes!$B$65)+Listes!$C$65)))))))</f>
        <v/>
      </c>
      <c r="P140" s="131" t="str">
        <f>IF('Dépenses forfaitaires'!Q140="","",'Dépenses forfaitaires'!Q140)</f>
        <v/>
      </c>
      <c r="Q140" s="185"/>
      <c r="R140" s="352" t="str">
        <f t="shared" si="8"/>
        <v/>
      </c>
      <c r="S140" s="352" t="str">
        <f t="shared" si="9"/>
        <v/>
      </c>
      <c r="T140" s="185" t="str">
        <f t="shared" si="10"/>
        <v/>
      </c>
      <c r="U140" s="182"/>
      <c r="V140" s="187"/>
      <c r="W140" s="711" t="str">
        <f>IF(AND(OR(Q140="KO",T140&lt;&gt;""),OR(R140="",S140="",T140="")),Listes!$A$68,IF(AND(T140="",R140&lt;&gt;""),Listes!$A$69,IF(AND(P140&lt;T140,V140=""),Listes!$A$70,IF(AND(R140&gt;S140),Listes!$A$71,IF(AND(P140&lt;&gt;"",P140&gt;T140,U140=""),Listes!$A$72,IF(AND(X140="",OR(Q140&lt;&gt;"",R140&lt;&gt;"",S140&lt;&gt;"")),Listes!$A$73,""))))))</f>
        <v/>
      </c>
      <c r="X140" s="188"/>
      <c r="Y140" s="317">
        <f t="shared" si="11"/>
        <v>0</v>
      </c>
    </row>
    <row r="141" spans="1:25" ht="20.100000000000001" customHeight="1" x14ac:dyDescent="0.25">
      <c r="A141" s="121">
        <v>135</v>
      </c>
      <c r="B141" s="118" t="str">
        <f>IF('Dépenses forfaitaires'!B141="","",'Dépenses forfaitaires'!B141)</f>
        <v/>
      </c>
      <c r="C141" s="118" t="str">
        <f>IF('Dépenses forfaitaires'!C141="","",'Dépenses forfaitaires'!C141)</f>
        <v/>
      </c>
      <c r="D141" s="118" t="str">
        <f>IF('Dépenses forfaitaires'!D141="","",'Dépenses forfaitaires'!D141)</f>
        <v/>
      </c>
      <c r="E141" s="118" t="str">
        <f>IF('Dépenses forfaitaires'!E141="","",'Dépenses forfaitaires'!E141)</f>
        <v/>
      </c>
      <c r="F141" s="118" t="str">
        <f>IF('Dépenses forfaitaires'!F141="","",'Dépenses forfaitaires'!F141)</f>
        <v/>
      </c>
      <c r="G141" s="186" t="str">
        <f>IF('Dépenses forfaitaires'!G141="","",'Dépenses forfaitaires'!G141)</f>
        <v/>
      </c>
      <c r="H141" s="118" t="str">
        <f>IF('Dépenses forfaitaires'!H141="","",'Dépenses forfaitaires'!H141)</f>
        <v/>
      </c>
      <c r="I141" s="118" t="str">
        <f>IF('Dépenses forfaitaires'!I141="","",'Dépenses forfaitaires'!I141)</f>
        <v/>
      </c>
      <c r="J141" s="186" t="str">
        <f>IF('Dépenses forfaitaires'!J141="","",'Dépenses forfaitaires'!J141)</f>
        <v/>
      </c>
      <c r="K141" s="346" t="str">
        <f>IF('Dépenses forfaitaires'!K141="","",'Dépenses forfaitaires'!K141)</f>
        <v/>
      </c>
      <c r="L141" s="346" t="str">
        <f>IF('Dépenses forfaitaires'!L141="","",'Dépenses forfaitaires'!L141)</f>
        <v/>
      </c>
      <c r="M141" s="118" t="str">
        <f>IF($H141="","",IF($C141=Listes!$B$32,IF('DP_Instruction Forfaitaires'!$E141&lt;Listes!$B$53,('DP_Instruction Forfaitaires'!$E141*(VLOOKUP('DP_Instruction Forfaitaires'!$D141,Listes!$A$54:$E$60,2,FALSE))),IF('DP_Instruction Forfaitaires'!$E141&gt;Listes!$E$53,('DP_Instruction Forfaitaires'!$E141*(VLOOKUP('DP_Instruction Forfaitaires'!$D141,Listes!$A$54:$E$60,5,FALSE))),('DP_Instruction Forfaitaires'!$E141*(VLOOKUP('DP_Instruction Forfaitaires'!$D141,Listes!$A$54:$E$60,3,FALSE))+(VLOOKUP('DP_Instruction Forfaitaires'!$D141,Listes!$A$54:$E$60,4,FALSE)))))))</f>
        <v/>
      </c>
      <c r="N141" s="118" t="str">
        <f>IF($H141="","",IF($C141=Listes!$B$31,IF('DP_Instruction Forfaitaires'!$E141&lt;Listes!$B$42,('DP_Instruction Forfaitaires'!$E141*(VLOOKUP('DP_Instruction Forfaitaires'!$D141,Listes!$A$43:$E$49,2,FALSE))),IF('DP_Instruction Forfaitaires'!$E141&gt;Listes!$D$42,('DP_Instruction Forfaitaires'!$E141*(VLOOKUP('DP_Instruction Forfaitaires'!$D141,Listes!$A$43:$E$49,5,FALSE))),('DP_Instruction Forfaitaires'!$E141*(VLOOKUP('DP_Instruction Forfaitaires'!$D141,Listes!$A$43:$E$49,3,FALSE))+(VLOOKUP('DP_Instruction Forfaitaires'!$D141,Listes!$A$43:$E$49,4,FALSE)))))))</f>
        <v/>
      </c>
      <c r="O141" s="175" t="str">
        <f>IF($H141="","",IF($C141=Listes!$B$34,Listes!$I$31,IF($C141=Listes!$B$35,(VLOOKUP('DP_Instruction Forfaitaires'!$F141,Listes!$E$31:$F$36,2,FALSE)),IF($C141=Listes!$B$33,IF('DP_Instruction Forfaitaires'!$E141&lt;Listes!$A$64,'DP_Instruction Forfaitaires'!$E141*Listes!$A$65,IF('DP_Instruction Forfaitaires'!$E141&gt;Listes!$D$64,'DP_Instruction Forfaitaires'!$E141*Listes!$D$65,(('DP_Instruction Forfaitaires'!$E141*Listes!$B$65)+Listes!$C$65)))))))</f>
        <v/>
      </c>
      <c r="P141" s="131" t="str">
        <f>IF('Dépenses forfaitaires'!Q141="","",'Dépenses forfaitaires'!Q141)</f>
        <v/>
      </c>
      <c r="Q141" s="185"/>
      <c r="R141" s="352" t="str">
        <f t="shared" si="8"/>
        <v/>
      </c>
      <c r="S141" s="352" t="str">
        <f t="shared" si="9"/>
        <v/>
      </c>
      <c r="T141" s="185" t="str">
        <f t="shared" si="10"/>
        <v/>
      </c>
      <c r="U141" s="182"/>
      <c r="V141" s="187"/>
      <c r="W141" s="711" t="str">
        <f>IF(AND(OR(Q141="KO",T141&lt;&gt;""),OR(R141="",S141="",T141="")),Listes!$A$68,IF(AND(T141="",R141&lt;&gt;""),Listes!$A$69,IF(AND(P141&lt;T141,V141=""),Listes!$A$70,IF(AND(R141&gt;S141),Listes!$A$71,IF(AND(P141&lt;&gt;"",P141&gt;T141,U141=""),Listes!$A$72,IF(AND(X141="",OR(Q141&lt;&gt;"",R141&lt;&gt;"",S141&lt;&gt;"")),Listes!$A$73,""))))))</f>
        <v/>
      </c>
      <c r="X141" s="188"/>
      <c r="Y141" s="317">
        <f t="shared" si="11"/>
        <v>0</v>
      </c>
    </row>
    <row r="142" spans="1:25" ht="20.100000000000001" customHeight="1" x14ac:dyDescent="0.25">
      <c r="A142" s="121">
        <v>136</v>
      </c>
      <c r="B142" s="118" t="str">
        <f>IF('Dépenses forfaitaires'!B142="","",'Dépenses forfaitaires'!B142)</f>
        <v/>
      </c>
      <c r="C142" s="118" t="str">
        <f>IF('Dépenses forfaitaires'!C142="","",'Dépenses forfaitaires'!C142)</f>
        <v/>
      </c>
      <c r="D142" s="118" t="str">
        <f>IF('Dépenses forfaitaires'!D142="","",'Dépenses forfaitaires'!D142)</f>
        <v/>
      </c>
      <c r="E142" s="118" t="str">
        <f>IF('Dépenses forfaitaires'!E142="","",'Dépenses forfaitaires'!E142)</f>
        <v/>
      </c>
      <c r="F142" s="118" t="str">
        <f>IF('Dépenses forfaitaires'!F142="","",'Dépenses forfaitaires'!F142)</f>
        <v/>
      </c>
      <c r="G142" s="186" t="str">
        <f>IF('Dépenses forfaitaires'!G142="","",'Dépenses forfaitaires'!G142)</f>
        <v/>
      </c>
      <c r="H142" s="118" t="str">
        <f>IF('Dépenses forfaitaires'!H142="","",'Dépenses forfaitaires'!H142)</f>
        <v/>
      </c>
      <c r="I142" s="118" t="str">
        <f>IF('Dépenses forfaitaires'!I142="","",'Dépenses forfaitaires'!I142)</f>
        <v/>
      </c>
      <c r="J142" s="186" t="str">
        <f>IF('Dépenses forfaitaires'!J142="","",'Dépenses forfaitaires'!J142)</f>
        <v/>
      </c>
      <c r="K142" s="346" t="str">
        <f>IF('Dépenses forfaitaires'!K142="","",'Dépenses forfaitaires'!K142)</f>
        <v/>
      </c>
      <c r="L142" s="346" t="str">
        <f>IF('Dépenses forfaitaires'!L142="","",'Dépenses forfaitaires'!L142)</f>
        <v/>
      </c>
      <c r="M142" s="118" t="str">
        <f>IF($H142="","",IF($C142=Listes!$B$32,IF('DP_Instruction Forfaitaires'!$E142&lt;Listes!$B$53,('DP_Instruction Forfaitaires'!$E142*(VLOOKUP('DP_Instruction Forfaitaires'!$D142,Listes!$A$54:$E$60,2,FALSE))),IF('DP_Instruction Forfaitaires'!$E142&gt;Listes!$E$53,('DP_Instruction Forfaitaires'!$E142*(VLOOKUP('DP_Instruction Forfaitaires'!$D142,Listes!$A$54:$E$60,5,FALSE))),('DP_Instruction Forfaitaires'!$E142*(VLOOKUP('DP_Instruction Forfaitaires'!$D142,Listes!$A$54:$E$60,3,FALSE))+(VLOOKUP('DP_Instruction Forfaitaires'!$D142,Listes!$A$54:$E$60,4,FALSE)))))))</f>
        <v/>
      </c>
      <c r="N142" s="118" t="str">
        <f>IF($H142="","",IF($C142=Listes!$B$31,IF('DP_Instruction Forfaitaires'!$E142&lt;Listes!$B$42,('DP_Instruction Forfaitaires'!$E142*(VLOOKUP('DP_Instruction Forfaitaires'!$D142,Listes!$A$43:$E$49,2,FALSE))),IF('DP_Instruction Forfaitaires'!$E142&gt;Listes!$D$42,('DP_Instruction Forfaitaires'!$E142*(VLOOKUP('DP_Instruction Forfaitaires'!$D142,Listes!$A$43:$E$49,5,FALSE))),('DP_Instruction Forfaitaires'!$E142*(VLOOKUP('DP_Instruction Forfaitaires'!$D142,Listes!$A$43:$E$49,3,FALSE))+(VLOOKUP('DP_Instruction Forfaitaires'!$D142,Listes!$A$43:$E$49,4,FALSE)))))))</f>
        <v/>
      </c>
      <c r="O142" s="175" t="str">
        <f>IF($H142="","",IF($C142=Listes!$B$34,Listes!$I$31,IF($C142=Listes!$B$35,(VLOOKUP('DP_Instruction Forfaitaires'!$F142,Listes!$E$31:$F$36,2,FALSE)),IF($C142=Listes!$B$33,IF('DP_Instruction Forfaitaires'!$E142&lt;Listes!$A$64,'DP_Instruction Forfaitaires'!$E142*Listes!$A$65,IF('DP_Instruction Forfaitaires'!$E142&gt;Listes!$D$64,'DP_Instruction Forfaitaires'!$E142*Listes!$D$65,(('DP_Instruction Forfaitaires'!$E142*Listes!$B$65)+Listes!$C$65)))))))</f>
        <v/>
      </c>
      <c r="P142" s="131" t="str">
        <f>IF('Dépenses forfaitaires'!Q142="","",'Dépenses forfaitaires'!Q142)</f>
        <v/>
      </c>
      <c r="Q142" s="185"/>
      <c r="R142" s="352" t="str">
        <f t="shared" si="8"/>
        <v/>
      </c>
      <c r="S142" s="352" t="str">
        <f t="shared" si="9"/>
        <v/>
      </c>
      <c r="T142" s="185" t="str">
        <f t="shared" si="10"/>
        <v/>
      </c>
      <c r="U142" s="182"/>
      <c r="V142" s="187"/>
      <c r="W142" s="711" t="str">
        <f>IF(AND(OR(Q142="KO",T142&lt;&gt;""),OR(R142="",S142="",T142="")),Listes!$A$68,IF(AND(T142="",R142&lt;&gt;""),Listes!$A$69,IF(AND(P142&lt;T142,V142=""),Listes!$A$70,IF(AND(R142&gt;S142),Listes!$A$71,IF(AND(P142&lt;&gt;"",P142&gt;T142,U142=""),Listes!$A$72,IF(AND(X142="",OR(Q142&lt;&gt;"",R142&lt;&gt;"",S142&lt;&gt;"")),Listes!$A$73,""))))))</f>
        <v/>
      </c>
      <c r="X142" s="188"/>
      <c r="Y142" s="317">
        <f t="shared" si="11"/>
        <v>0</v>
      </c>
    </row>
    <row r="143" spans="1:25" ht="20.100000000000001" customHeight="1" x14ac:dyDescent="0.25">
      <c r="A143" s="121">
        <v>137</v>
      </c>
      <c r="B143" s="118" t="str">
        <f>IF('Dépenses forfaitaires'!B143="","",'Dépenses forfaitaires'!B143)</f>
        <v/>
      </c>
      <c r="C143" s="118" t="str">
        <f>IF('Dépenses forfaitaires'!C143="","",'Dépenses forfaitaires'!C143)</f>
        <v/>
      </c>
      <c r="D143" s="118" t="str">
        <f>IF('Dépenses forfaitaires'!D143="","",'Dépenses forfaitaires'!D143)</f>
        <v/>
      </c>
      <c r="E143" s="118" t="str">
        <f>IF('Dépenses forfaitaires'!E143="","",'Dépenses forfaitaires'!E143)</f>
        <v/>
      </c>
      <c r="F143" s="118" t="str">
        <f>IF('Dépenses forfaitaires'!F143="","",'Dépenses forfaitaires'!F143)</f>
        <v/>
      </c>
      <c r="G143" s="186" t="str">
        <f>IF('Dépenses forfaitaires'!G143="","",'Dépenses forfaitaires'!G143)</f>
        <v/>
      </c>
      <c r="H143" s="118" t="str">
        <f>IF('Dépenses forfaitaires'!H143="","",'Dépenses forfaitaires'!H143)</f>
        <v/>
      </c>
      <c r="I143" s="118" t="str">
        <f>IF('Dépenses forfaitaires'!I143="","",'Dépenses forfaitaires'!I143)</f>
        <v/>
      </c>
      <c r="J143" s="186" t="str">
        <f>IF('Dépenses forfaitaires'!J143="","",'Dépenses forfaitaires'!J143)</f>
        <v/>
      </c>
      <c r="K143" s="346" t="str">
        <f>IF('Dépenses forfaitaires'!K143="","",'Dépenses forfaitaires'!K143)</f>
        <v/>
      </c>
      <c r="L143" s="346" t="str">
        <f>IF('Dépenses forfaitaires'!L143="","",'Dépenses forfaitaires'!L143)</f>
        <v/>
      </c>
      <c r="M143" s="118" t="str">
        <f>IF($H143="","",IF($C143=Listes!$B$32,IF('DP_Instruction Forfaitaires'!$E143&lt;Listes!$B$53,('DP_Instruction Forfaitaires'!$E143*(VLOOKUP('DP_Instruction Forfaitaires'!$D143,Listes!$A$54:$E$60,2,FALSE))),IF('DP_Instruction Forfaitaires'!$E143&gt;Listes!$E$53,('DP_Instruction Forfaitaires'!$E143*(VLOOKUP('DP_Instruction Forfaitaires'!$D143,Listes!$A$54:$E$60,5,FALSE))),('DP_Instruction Forfaitaires'!$E143*(VLOOKUP('DP_Instruction Forfaitaires'!$D143,Listes!$A$54:$E$60,3,FALSE))+(VLOOKUP('DP_Instruction Forfaitaires'!$D143,Listes!$A$54:$E$60,4,FALSE)))))))</f>
        <v/>
      </c>
      <c r="N143" s="118" t="str">
        <f>IF($H143="","",IF($C143=Listes!$B$31,IF('DP_Instruction Forfaitaires'!$E143&lt;Listes!$B$42,('DP_Instruction Forfaitaires'!$E143*(VLOOKUP('DP_Instruction Forfaitaires'!$D143,Listes!$A$43:$E$49,2,FALSE))),IF('DP_Instruction Forfaitaires'!$E143&gt;Listes!$D$42,('DP_Instruction Forfaitaires'!$E143*(VLOOKUP('DP_Instruction Forfaitaires'!$D143,Listes!$A$43:$E$49,5,FALSE))),('DP_Instruction Forfaitaires'!$E143*(VLOOKUP('DP_Instruction Forfaitaires'!$D143,Listes!$A$43:$E$49,3,FALSE))+(VLOOKUP('DP_Instruction Forfaitaires'!$D143,Listes!$A$43:$E$49,4,FALSE)))))))</f>
        <v/>
      </c>
      <c r="O143" s="175" t="str">
        <f>IF($H143="","",IF($C143=Listes!$B$34,Listes!$I$31,IF($C143=Listes!$B$35,(VLOOKUP('DP_Instruction Forfaitaires'!$F143,Listes!$E$31:$F$36,2,FALSE)),IF($C143=Listes!$B$33,IF('DP_Instruction Forfaitaires'!$E143&lt;Listes!$A$64,'DP_Instruction Forfaitaires'!$E143*Listes!$A$65,IF('DP_Instruction Forfaitaires'!$E143&gt;Listes!$D$64,'DP_Instruction Forfaitaires'!$E143*Listes!$D$65,(('DP_Instruction Forfaitaires'!$E143*Listes!$B$65)+Listes!$C$65)))))))</f>
        <v/>
      </c>
      <c r="P143" s="131" t="str">
        <f>IF('Dépenses forfaitaires'!Q143="","",'Dépenses forfaitaires'!Q143)</f>
        <v/>
      </c>
      <c r="Q143" s="185"/>
      <c r="R143" s="352" t="str">
        <f t="shared" si="8"/>
        <v/>
      </c>
      <c r="S143" s="352" t="str">
        <f t="shared" si="9"/>
        <v/>
      </c>
      <c r="T143" s="185" t="str">
        <f t="shared" si="10"/>
        <v/>
      </c>
      <c r="U143" s="182"/>
      <c r="V143" s="187"/>
      <c r="W143" s="711" t="str">
        <f>IF(AND(OR(Q143="KO",T143&lt;&gt;""),OR(R143="",S143="",T143="")),Listes!$A$68,IF(AND(T143="",R143&lt;&gt;""),Listes!$A$69,IF(AND(P143&lt;T143,V143=""),Listes!$A$70,IF(AND(R143&gt;S143),Listes!$A$71,IF(AND(P143&lt;&gt;"",P143&gt;T143,U143=""),Listes!$A$72,IF(AND(X143="",OR(Q143&lt;&gt;"",R143&lt;&gt;"",S143&lt;&gt;"")),Listes!$A$73,""))))))</f>
        <v/>
      </c>
      <c r="X143" s="188"/>
      <c r="Y143" s="317">
        <f t="shared" si="11"/>
        <v>0</v>
      </c>
    </row>
    <row r="144" spans="1:25" ht="20.100000000000001" customHeight="1" x14ac:dyDescent="0.25">
      <c r="A144" s="121">
        <v>138</v>
      </c>
      <c r="B144" s="118" t="str">
        <f>IF('Dépenses forfaitaires'!B144="","",'Dépenses forfaitaires'!B144)</f>
        <v/>
      </c>
      <c r="C144" s="118" t="str">
        <f>IF('Dépenses forfaitaires'!C144="","",'Dépenses forfaitaires'!C144)</f>
        <v/>
      </c>
      <c r="D144" s="118" t="str">
        <f>IF('Dépenses forfaitaires'!D144="","",'Dépenses forfaitaires'!D144)</f>
        <v/>
      </c>
      <c r="E144" s="118" t="str">
        <f>IF('Dépenses forfaitaires'!E144="","",'Dépenses forfaitaires'!E144)</f>
        <v/>
      </c>
      <c r="F144" s="118" t="str">
        <f>IF('Dépenses forfaitaires'!F144="","",'Dépenses forfaitaires'!F144)</f>
        <v/>
      </c>
      <c r="G144" s="186" t="str">
        <f>IF('Dépenses forfaitaires'!G144="","",'Dépenses forfaitaires'!G144)</f>
        <v/>
      </c>
      <c r="H144" s="118" t="str">
        <f>IF('Dépenses forfaitaires'!H144="","",'Dépenses forfaitaires'!H144)</f>
        <v/>
      </c>
      <c r="I144" s="118" t="str">
        <f>IF('Dépenses forfaitaires'!I144="","",'Dépenses forfaitaires'!I144)</f>
        <v/>
      </c>
      <c r="J144" s="186" t="str">
        <f>IF('Dépenses forfaitaires'!J144="","",'Dépenses forfaitaires'!J144)</f>
        <v/>
      </c>
      <c r="K144" s="346" t="str">
        <f>IF('Dépenses forfaitaires'!K144="","",'Dépenses forfaitaires'!K144)</f>
        <v/>
      </c>
      <c r="L144" s="346" t="str">
        <f>IF('Dépenses forfaitaires'!L144="","",'Dépenses forfaitaires'!L144)</f>
        <v/>
      </c>
      <c r="M144" s="118" t="str">
        <f>IF($H144="","",IF($C144=Listes!$B$32,IF('DP_Instruction Forfaitaires'!$E144&lt;Listes!$B$53,('DP_Instruction Forfaitaires'!$E144*(VLOOKUP('DP_Instruction Forfaitaires'!$D144,Listes!$A$54:$E$60,2,FALSE))),IF('DP_Instruction Forfaitaires'!$E144&gt;Listes!$E$53,('DP_Instruction Forfaitaires'!$E144*(VLOOKUP('DP_Instruction Forfaitaires'!$D144,Listes!$A$54:$E$60,5,FALSE))),('DP_Instruction Forfaitaires'!$E144*(VLOOKUP('DP_Instruction Forfaitaires'!$D144,Listes!$A$54:$E$60,3,FALSE))+(VLOOKUP('DP_Instruction Forfaitaires'!$D144,Listes!$A$54:$E$60,4,FALSE)))))))</f>
        <v/>
      </c>
      <c r="N144" s="118" t="str">
        <f>IF($H144="","",IF($C144=Listes!$B$31,IF('DP_Instruction Forfaitaires'!$E144&lt;Listes!$B$42,('DP_Instruction Forfaitaires'!$E144*(VLOOKUP('DP_Instruction Forfaitaires'!$D144,Listes!$A$43:$E$49,2,FALSE))),IF('DP_Instruction Forfaitaires'!$E144&gt;Listes!$D$42,('DP_Instruction Forfaitaires'!$E144*(VLOOKUP('DP_Instruction Forfaitaires'!$D144,Listes!$A$43:$E$49,5,FALSE))),('DP_Instruction Forfaitaires'!$E144*(VLOOKUP('DP_Instruction Forfaitaires'!$D144,Listes!$A$43:$E$49,3,FALSE))+(VLOOKUP('DP_Instruction Forfaitaires'!$D144,Listes!$A$43:$E$49,4,FALSE)))))))</f>
        <v/>
      </c>
      <c r="O144" s="175" t="str">
        <f>IF($H144="","",IF($C144=Listes!$B$34,Listes!$I$31,IF($C144=Listes!$B$35,(VLOOKUP('DP_Instruction Forfaitaires'!$F144,Listes!$E$31:$F$36,2,FALSE)),IF($C144=Listes!$B$33,IF('DP_Instruction Forfaitaires'!$E144&lt;Listes!$A$64,'DP_Instruction Forfaitaires'!$E144*Listes!$A$65,IF('DP_Instruction Forfaitaires'!$E144&gt;Listes!$D$64,'DP_Instruction Forfaitaires'!$E144*Listes!$D$65,(('DP_Instruction Forfaitaires'!$E144*Listes!$B$65)+Listes!$C$65)))))))</f>
        <v/>
      </c>
      <c r="P144" s="131" t="str">
        <f>IF('Dépenses forfaitaires'!Q144="","",'Dépenses forfaitaires'!Q144)</f>
        <v/>
      </c>
      <c r="Q144" s="185"/>
      <c r="R144" s="352" t="str">
        <f t="shared" si="8"/>
        <v/>
      </c>
      <c r="S144" s="352" t="str">
        <f t="shared" si="9"/>
        <v/>
      </c>
      <c r="T144" s="185" t="str">
        <f t="shared" si="10"/>
        <v/>
      </c>
      <c r="U144" s="182"/>
      <c r="V144" s="187"/>
      <c r="W144" s="711" t="str">
        <f>IF(AND(OR(Q144="KO",T144&lt;&gt;""),OR(R144="",S144="",T144="")),Listes!$A$68,IF(AND(T144="",R144&lt;&gt;""),Listes!$A$69,IF(AND(P144&lt;T144,V144=""),Listes!$A$70,IF(AND(R144&gt;S144),Listes!$A$71,IF(AND(P144&lt;&gt;"",P144&gt;T144,U144=""),Listes!$A$72,IF(AND(X144="",OR(Q144&lt;&gt;"",R144&lt;&gt;"",S144&lt;&gt;"")),Listes!$A$73,""))))))</f>
        <v/>
      </c>
      <c r="X144" s="188"/>
      <c r="Y144" s="317">
        <f t="shared" si="11"/>
        <v>0</v>
      </c>
    </row>
    <row r="145" spans="1:25" ht="20.100000000000001" customHeight="1" x14ac:dyDescent="0.25">
      <c r="A145" s="121">
        <v>139</v>
      </c>
      <c r="B145" s="118" t="str">
        <f>IF('Dépenses forfaitaires'!B145="","",'Dépenses forfaitaires'!B145)</f>
        <v/>
      </c>
      <c r="C145" s="118" t="str">
        <f>IF('Dépenses forfaitaires'!C145="","",'Dépenses forfaitaires'!C145)</f>
        <v/>
      </c>
      <c r="D145" s="118" t="str">
        <f>IF('Dépenses forfaitaires'!D145="","",'Dépenses forfaitaires'!D145)</f>
        <v/>
      </c>
      <c r="E145" s="118" t="str">
        <f>IF('Dépenses forfaitaires'!E145="","",'Dépenses forfaitaires'!E145)</f>
        <v/>
      </c>
      <c r="F145" s="118" t="str">
        <f>IF('Dépenses forfaitaires'!F145="","",'Dépenses forfaitaires'!F145)</f>
        <v/>
      </c>
      <c r="G145" s="186" t="str">
        <f>IF('Dépenses forfaitaires'!G145="","",'Dépenses forfaitaires'!G145)</f>
        <v/>
      </c>
      <c r="H145" s="118" t="str">
        <f>IF('Dépenses forfaitaires'!H145="","",'Dépenses forfaitaires'!H145)</f>
        <v/>
      </c>
      <c r="I145" s="118" t="str">
        <f>IF('Dépenses forfaitaires'!I145="","",'Dépenses forfaitaires'!I145)</f>
        <v/>
      </c>
      <c r="J145" s="186" t="str">
        <f>IF('Dépenses forfaitaires'!J145="","",'Dépenses forfaitaires'!J145)</f>
        <v/>
      </c>
      <c r="K145" s="346" t="str">
        <f>IF('Dépenses forfaitaires'!K145="","",'Dépenses forfaitaires'!K145)</f>
        <v/>
      </c>
      <c r="L145" s="346" t="str">
        <f>IF('Dépenses forfaitaires'!L145="","",'Dépenses forfaitaires'!L145)</f>
        <v/>
      </c>
      <c r="M145" s="118" t="str">
        <f>IF($H145="","",IF($C145=Listes!$B$32,IF('DP_Instruction Forfaitaires'!$E145&lt;Listes!$B$53,('DP_Instruction Forfaitaires'!$E145*(VLOOKUP('DP_Instruction Forfaitaires'!$D145,Listes!$A$54:$E$60,2,FALSE))),IF('DP_Instruction Forfaitaires'!$E145&gt;Listes!$E$53,('DP_Instruction Forfaitaires'!$E145*(VLOOKUP('DP_Instruction Forfaitaires'!$D145,Listes!$A$54:$E$60,5,FALSE))),('DP_Instruction Forfaitaires'!$E145*(VLOOKUP('DP_Instruction Forfaitaires'!$D145,Listes!$A$54:$E$60,3,FALSE))+(VLOOKUP('DP_Instruction Forfaitaires'!$D145,Listes!$A$54:$E$60,4,FALSE)))))))</f>
        <v/>
      </c>
      <c r="N145" s="118" t="str">
        <f>IF($H145="","",IF($C145=Listes!$B$31,IF('DP_Instruction Forfaitaires'!$E145&lt;Listes!$B$42,('DP_Instruction Forfaitaires'!$E145*(VLOOKUP('DP_Instruction Forfaitaires'!$D145,Listes!$A$43:$E$49,2,FALSE))),IF('DP_Instruction Forfaitaires'!$E145&gt;Listes!$D$42,('DP_Instruction Forfaitaires'!$E145*(VLOOKUP('DP_Instruction Forfaitaires'!$D145,Listes!$A$43:$E$49,5,FALSE))),('DP_Instruction Forfaitaires'!$E145*(VLOOKUP('DP_Instruction Forfaitaires'!$D145,Listes!$A$43:$E$49,3,FALSE))+(VLOOKUP('DP_Instruction Forfaitaires'!$D145,Listes!$A$43:$E$49,4,FALSE)))))))</f>
        <v/>
      </c>
      <c r="O145" s="175" t="str">
        <f>IF($H145="","",IF($C145=Listes!$B$34,Listes!$I$31,IF($C145=Listes!$B$35,(VLOOKUP('DP_Instruction Forfaitaires'!$F145,Listes!$E$31:$F$36,2,FALSE)),IF($C145=Listes!$B$33,IF('DP_Instruction Forfaitaires'!$E145&lt;Listes!$A$64,'DP_Instruction Forfaitaires'!$E145*Listes!$A$65,IF('DP_Instruction Forfaitaires'!$E145&gt;Listes!$D$64,'DP_Instruction Forfaitaires'!$E145*Listes!$D$65,(('DP_Instruction Forfaitaires'!$E145*Listes!$B$65)+Listes!$C$65)))))))</f>
        <v/>
      </c>
      <c r="P145" s="131" t="str">
        <f>IF('Dépenses forfaitaires'!Q145="","",'Dépenses forfaitaires'!Q145)</f>
        <v/>
      </c>
      <c r="Q145" s="185"/>
      <c r="R145" s="352" t="str">
        <f t="shared" si="8"/>
        <v/>
      </c>
      <c r="S145" s="352" t="str">
        <f t="shared" si="9"/>
        <v/>
      </c>
      <c r="T145" s="185" t="str">
        <f t="shared" si="10"/>
        <v/>
      </c>
      <c r="U145" s="182"/>
      <c r="V145" s="187"/>
      <c r="W145" s="711" t="str">
        <f>IF(AND(OR(Q145="KO",T145&lt;&gt;""),OR(R145="",S145="",T145="")),Listes!$A$68,IF(AND(T145="",R145&lt;&gt;""),Listes!$A$69,IF(AND(P145&lt;T145,V145=""),Listes!$A$70,IF(AND(R145&gt;S145),Listes!$A$71,IF(AND(P145&lt;&gt;"",P145&gt;T145,U145=""),Listes!$A$72,IF(AND(X145="",OR(Q145&lt;&gt;"",R145&lt;&gt;"",S145&lt;&gt;"")),Listes!$A$73,""))))))</f>
        <v/>
      </c>
      <c r="X145" s="188"/>
      <c r="Y145" s="317">
        <f t="shared" si="11"/>
        <v>0</v>
      </c>
    </row>
    <row r="146" spans="1:25" ht="20.100000000000001" customHeight="1" x14ac:dyDescent="0.25">
      <c r="A146" s="121">
        <v>140</v>
      </c>
      <c r="B146" s="118" t="str">
        <f>IF('Dépenses forfaitaires'!B146="","",'Dépenses forfaitaires'!B146)</f>
        <v/>
      </c>
      <c r="C146" s="118" t="str">
        <f>IF('Dépenses forfaitaires'!C146="","",'Dépenses forfaitaires'!C146)</f>
        <v/>
      </c>
      <c r="D146" s="118" t="str">
        <f>IF('Dépenses forfaitaires'!D146="","",'Dépenses forfaitaires'!D146)</f>
        <v/>
      </c>
      <c r="E146" s="118" t="str">
        <f>IF('Dépenses forfaitaires'!E146="","",'Dépenses forfaitaires'!E146)</f>
        <v/>
      </c>
      <c r="F146" s="118" t="str">
        <f>IF('Dépenses forfaitaires'!F146="","",'Dépenses forfaitaires'!F146)</f>
        <v/>
      </c>
      <c r="G146" s="186" t="str">
        <f>IF('Dépenses forfaitaires'!G146="","",'Dépenses forfaitaires'!G146)</f>
        <v/>
      </c>
      <c r="H146" s="118" t="str">
        <f>IF('Dépenses forfaitaires'!H146="","",'Dépenses forfaitaires'!H146)</f>
        <v/>
      </c>
      <c r="I146" s="118" t="str">
        <f>IF('Dépenses forfaitaires'!I146="","",'Dépenses forfaitaires'!I146)</f>
        <v/>
      </c>
      <c r="J146" s="186" t="str">
        <f>IF('Dépenses forfaitaires'!J146="","",'Dépenses forfaitaires'!J146)</f>
        <v/>
      </c>
      <c r="K146" s="346" t="str">
        <f>IF('Dépenses forfaitaires'!K146="","",'Dépenses forfaitaires'!K146)</f>
        <v/>
      </c>
      <c r="L146" s="346" t="str">
        <f>IF('Dépenses forfaitaires'!L146="","",'Dépenses forfaitaires'!L146)</f>
        <v/>
      </c>
      <c r="M146" s="118" t="str">
        <f>IF($H146="","",IF($C146=Listes!$B$32,IF('DP_Instruction Forfaitaires'!$E146&lt;Listes!$B$53,('DP_Instruction Forfaitaires'!$E146*(VLOOKUP('DP_Instruction Forfaitaires'!$D146,Listes!$A$54:$E$60,2,FALSE))),IF('DP_Instruction Forfaitaires'!$E146&gt;Listes!$E$53,('DP_Instruction Forfaitaires'!$E146*(VLOOKUP('DP_Instruction Forfaitaires'!$D146,Listes!$A$54:$E$60,5,FALSE))),('DP_Instruction Forfaitaires'!$E146*(VLOOKUP('DP_Instruction Forfaitaires'!$D146,Listes!$A$54:$E$60,3,FALSE))+(VLOOKUP('DP_Instruction Forfaitaires'!$D146,Listes!$A$54:$E$60,4,FALSE)))))))</f>
        <v/>
      </c>
      <c r="N146" s="118" t="str">
        <f>IF($H146="","",IF($C146=Listes!$B$31,IF('DP_Instruction Forfaitaires'!$E146&lt;Listes!$B$42,('DP_Instruction Forfaitaires'!$E146*(VLOOKUP('DP_Instruction Forfaitaires'!$D146,Listes!$A$43:$E$49,2,FALSE))),IF('DP_Instruction Forfaitaires'!$E146&gt;Listes!$D$42,('DP_Instruction Forfaitaires'!$E146*(VLOOKUP('DP_Instruction Forfaitaires'!$D146,Listes!$A$43:$E$49,5,FALSE))),('DP_Instruction Forfaitaires'!$E146*(VLOOKUP('DP_Instruction Forfaitaires'!$D146,Listes!$A$43:$E$49,3,FALSE))+(VLOOKUP('DP_Instruction Forfaitaires'!$D146,Listes!$A$43:$E$49,4,FALSE)))))))</f>
        <v/>
      </c>
      <c r="O146" s="175" t="str">
        <f>IF($H146="","",IF($C146=Listes!$B$34,Listes!$I$31,IF($C146=Listes!$B$35,(VLOOKUP('DP_Instruction Forfaitaires'!$F146,Listes!$E$31:$F$36,2,FALSE)),IF($C146=Listes!$B$33,IF('DP_Instruction Forfaitaires'!$E146&lt;Listes!$A$64,'DP_Instruction Forfaitaires'!$E146*Listes!$A$65,IF('DP_Instruction Forfaitaires'!$E146&gt;Listes!$D$64,'DP_Instruction Forfaitaires'!$E146*Listes!$D$65,(('DP_Instruction Forfaitaires'!$E146*Listes!$B$65)+Listes!$C$65)))))))</f>
        <v/>
      </c>
      <c r="P146" s="131" t="str">
        <f>IF('Dépenses forfaitaires'!Q146="","",'Dépenses forfaitaires'!Q146)</f>
        <v/>
      </c>
      <c r="Q146" s="185"/>
      <c r="R146" s="352" t="str">
        <f t="shared" si="8"/>
        <v/>
      </c>
      <c r="S146" s="352" t="str">
        <f t="shared" si="9"/>
        <v/>
      </c>
      <c r="T146" s="185" t="str">
        <f t="shared" si="10"/>
        <v/>
      </c>
      <c r="U146" s="182"/>
      <c r="V146" s="187"/>
      <c r="W146" s="711" t="str">
        <f>IF(AND(OR(Q146="KO",T146&lt;&gt;""),OR(R146="",S146="",T146="")),Listes!$A$68,IF(AND(T146="",R146&lt;&gt;""),Listes!$A$69,IF(AND(P146&lt;T146,V146=""),Listes!$A$70,IF(AND(R146&gt;S146),Listes!$A$71,IF(AND(P146&lt;&gt;"",P146&gt;T146,U146=""),Listes!$A$72,IF(AND(X146="",OR(Q146&lt;&gt;"",R146&lt;&gt;"",S146&lt;&gt;"")),Listes!$A$73,""))))))</f>
        <v/>
      </c>
      <c r="X146" s="188"/>
      <c r="Y146" s="317">
        <f t="shared" si="11"/>
        <v>0</v>
      </c>
    </row>
    <row r="147" spans="1:25" ht="20.100000000000001" customHeight="1" x14ac:dyDescent="0.25">
      <c r="A147" s="121">
        <v>141</v>
      </c>
      <c r="B147" s="118" t="str">
        <f>IF('Dépenses forfaitaires'!B147="","",'Dépenses forfaitaires'!B147)</f>
        <v/>
      </c>
      <c r="C147" s="118" t="str">
        <f>IF('Dépenses forfaitaires'!C147="","",'Dépenses forfaitaires'!C147)</f>
        <v/>
      </c>
      <c r="D147" s="118" t="str">
        <f>IF('Dépenses forfaitaires'!D147="","",'Dépenses forfaitaires'!D147)</f>
        <v/>
      </c>
      <c r="E147" s="118" t="str">
        <f>IF('Dépenses forfaitaires'!E147="","",'Dépenses forfaitaires'!E147)</f>
        <v/>
      </c>
      <c r="F147" s="118" t="str">
        <f>IF('Dépenses forfaitaires'!F147="","",'Dépenses forfaitaires'!F147)</f>
        <v/>
      </c>
      <c r="G147" s="186" t="str">
        <f>IF('Dépenses forfaitaires'!G147="","",'Dépenses forfaitaires'!G147)</f>
        <v/>
      </c>
      <c r="H147" s="118" t="str">
        <f>IF('Dépenses forfaitaires'!H147="","",'Dépenses forfaitaires'!H147)</f>
        <v/>
      </c>
      <c r="I147" s="118" t="str">
        <f>IF('Dépenses forfaitaires'!I147="","",'Dépenses forfaitaires'!I147)</f>
        <v/>
      </c>
      <c r="J147" s="186" t="str">
        <f>IF('Dépenses forfaitaires'!J147="","",'Dépenses forfaitaires'!J147)</f>
        <v/>
      </c>
      <c r="K147" s="346" t="str">
        <f>IF('Dépenses forfaitaires'!K147="","",'Dépenses forfaitaires'!K147)</f>
        <v/>
      </c>
      <c r="L147" s="346" t="str">
        <f>IF('Dépenses forfaitaires'!L147="","",'Dépenses forfaitaires'!L147)</f>
        <v/>
      </c>
      <c r="M147" s="118" t="str">
        <f>IF($H147="","",IF($C147=Listes!$B$32,IF('DP_Instruction Forfaitaires'!$E147&lt;Listes!$B$53,('DP_Instruction Forfaitaires'!$E147*(VLOOKUP('DP_Instruction Forfaitaires'!$D147,Listes!$A$54:$E$60,2,FALSE))),IF('DP_Instruction Forfaitaires'!$E147&gt;Listes!$E$53,('DP_Instruction Forfaitaires'!$E147*(VLOOKUP('DP_Instruction Forfaitaires'!$D147,Listes!$A$54:$E$60,5,FALSE))),('DP_Instruction Forfaitaires'!$E147*(VLOOKUP('DP_Instruction Forfaitaires'!$D147,Listes!$A$54:$E$60,3,FALSE))+(VLOOKUP('DP_Instruction Forfaitaires'!$D147,Listes!$A$54:$E$60,4,FALSE)))))))</f>
        <v/>
      </c>
      <c r="N147" s="118" t="str">
        <f>IF($H147="","",IF($C147=Listes!$B$31,IF('DP_Instruction Forfaitaires'!$E147&lt;Listes!$B$42,('DP_Instruction Forfaitaires'!$E147*(VLOOKUP('DP_Instruction Forfaitaires'!$D147,Listes!$A$43:$E$49,2,FALSE))),IF('DP_Instruction Forfaitaires'!$E147&gt;Listes!$D$42,('DP_Instruction Forfaitaires'!$E147*(VLOOKUP('DP_Instruction Forfaitaires'!$D147,Listes!$A$43:$E$49,5,FALSE))),('DP_Instruction Forfaitaires'!$E147*(VLOOKUP('DP_Instruction Forfaitaires'!$D147,Listes!$A$43:$E$49,3,FALSE))+(VLOOKUP('DP_Instruction Forfaitaires'!$D147,Listes!$A$43:$E$49,4,FALSE)))))))</f>
        <v/>
      </c>
      <c r="O147" s="175" t="str">
        <f>IF($H147="","",IF($C147=Listes!$B$34,Listes!$I$31,IF($C147=Listes!$B$35,(VLOOKUP('DP_Instruction Forfaitaires'!$F147,Listes!$E$31:$F$36,2,FALSE)),IF($C147=Listes!$B$33,IF('DP_Instruction Forfaitaires'!$E147&lt;Listes!$A$64,'DP_Instruction Forfaitaires'!$E147*Listes!$A$65,IF('DP_Instruction Forfaitaires'!$E147&gt;Listes!$D$64,'DP_Instruction Forfaitaires'!$E147*Listes!$D$65,(('DP_Instruction Forfaitaires'!$E147*Listes!$B$65)+Listes!$C$65)))))))</f>
        <v/>
      </c>
      <c r="P147" s="131" t="str">
        <f>IF('Dépenses forfaitaires'!Q147="","",'Dépenses forfaitaires'!Q147)</f>
        <v/>
      </c>
      <c r="Q147" s="185"/>
      <c r="R147" s="352" t="str">
        <f t="shared" si="8"/>
        <v/>
      </c>
      <c r="S147" s="352" t="str">
        <f t="shared" si="9"/>
        <v/>
      </c>
      <c r="T147" s="185" t="str">
        <f t="shared" si="10"/>
        <v/>
      </c>
      <c r="U147" s="182"/>
      <c r="V147" s="187"/>
      <c r="W147" s="711" t="str">
        <f>IF(AND(OR(Q147="KO",T147&lt;&gt;""),OR(R147="",S147="",T147="")),Listes!$A$68,IF(AND(T147="",R147&lt;&gt;""),Listes!$A$69,IF(AND(P147&lt;T147,V147=""),Listes!$A$70,IF(AND(R147&gt;S147),Listes!$A$71,IF(AND(P147&lt;&gt;"",P147&gt;T147,U147=""),Listes!$A$72,IF(AND(X147="",OR(Q147&lt;&gt;"",R147&lt;&gt;"",S147&lt;&gt;"")),Listes!$A$73,""))))))</f>
        <v/>
      </c>
      <c r="X147" s="188"/>
      <c r="Y147" s="317">
        <f t="shared" si="11"/>
        <v>0</v>
      </c>
    </row>
    <row r="148" spans="1:25" ht="20.100000000000001" customHeight="1" x14ac:dyDescent="0.25">
      <c r="A148" s="121">
        <v>142</v>
      </c>
      <c r="B148" s="118" t="str">
        <f>IF('Dépenses forfaitaires'!B148="","",'Dépenses forfaitaires'!B148)</f>
        <v/>
      </c>
      <c r="C148" s="118" t="str">
        <f>IF('Dépenses forfaitaires'!C148="","",'Dépenses forfaitaires'!C148)</f>
        <v/>
      </c>
      <c r="D148" s="118" t="str">
        <f>IF('Dépenses forfaitaires'!D148="","",'Dépenses forfaitaires'!D148)</f>
        <v/>
      </c>
      <c r="E148" s="118" t="str">
        <f>IF('Dépenses forfaitaires'!E148="","",'Dépenses forfaitaires'!E148)</f>
        <v/>
      </c>
      <c r="F148" s="118" t="str">
        <f>IF('Dépenses forfaitaires'!F148="","",'Dépenses forfaitaires'!F148)</f>
        <v/>
      </c>
      <c r="G148" s="186" t="str">
        <f>IF('Dépenses forfaitaires'!G148="","",'Dépenses forfaitaires'!G148)</f>
        <v/>
      </c>
      <c r="H148" s="118" t="str">
        <f>IF('Dépenses forfaitaires'!H148="","",'Dépenses forfaitaires'!H148)</f>
        <v/>
      </c>
      <c r="I148" s="118" t="str">
        <f>IF('Dépenses forfaitaires'!I148="","",'Dépenses forfaitaires'!I148)</f>
        <v/>
      </c>
      <c r="J148" s="186" t="str">
        <f>IF('Dépenses forfaitaires'!J148="","",'Dépenses forfaitaires'!J148)</f>
        <v/>
      </c>
      <c r="K148" s="346" t="str">
        <f>IF('Dépenses forfaitaires'!K148="","",'Dépenses forfaitaires'!K148)</f>
        <v/>
      </c>
      <c r="L148" s="346" t="str">
        <f>IF('Dépenses forfaitaires'!L148="","",'Dépenses forfaitaires'!L148)</f>
        <v/>
      </c>
      <c r="M148" s="118" t="str">
        <f>IF($H148="","",IF($C148=Listes!$B$32,IF('DP_Instruction Forfaitaires'!$E148&lt;Listes!$B$53,('DP_Instruction Forfaitaires'!$E148*(VLOOKUP('DP_Instruction Forfaitaires'!$D148,Listes!$A$54:$E$60,2,FALSE))),IF('DP_Instruction Forfaitaires'!$E148&gt;Listes!$E$53,('DP_Instruction Forfaitaires'!$E148*(VLOOKUP('DP_Instruction Forfaitaires'!$D148,Listes!$A$54:$E$60,5,FALSE))),('DP_Instruction Forfaitaires'!$E148*(VLOOKUP('DP_Instruction Forfaitaires'!$D148,Listes!$A$54:$E$60,3,FALSE))+(VLOOKUP('DP_Instruction Forfaitaires'!$D148,Listes!$A$54:$E$60,4,FALSE)))))))</f>
        <v/>
      </c>
      <c r="N148" s="118" t="str">
        <f>IF($H148="","",IF($C148=Listes!$B$31,IF('DP_Instruction Forfaitaires'!$E148&lt;Listes!$B$42,('DP_Instruction Forfaitaires'!$E148*(VLOOKUP('DP_Instruction Forfaitaires'!$D148,Listes!$A$43:$E$49,2,FALSE))),IF('DP_Instruction Forfaitaires'!$E148&gt;Listes!$D$42,('DP_Instruction Forfaitaires'!$E148*(VLOOKUP('DP_Instruction Forfaitaires'!$D148,Listes!$A$43:$E$49,5,FALSE))),('DP_Instruction Forfaitaires'!$E148*(VLOOKUP('DP_Instruction Forfaitaires'!$D148,Listes!$A$43:$E$49,3,FALSE))+(VLOOKUP('DP_Instruction Forfaitaires'!$D148,Listes!$A$43:$E$49,4,FALSE)))))))</f>
        <v/>
      </c>
      <c r="O148" s="175" t="str">
        <f>IF($H148="","",IF($C148=Listes!$B$34,Listes!$I$31,IF($C148=Listes!$B$35,(VLOOKUP('DP_Instruction Forfaitaires'!$F148,Listes!$E$31:$F$36,2,FALSE)),IF($C148=Listes!$B$33,IF('DP_Instruction Forfaitaires'!$E148&lt;Listes!$A$64,'DP_Instruction Forfaitaires'!$E148*Listes!$A$65,IF('DP_Instruction Forfaitaires'!$E148&gt;Listes!$D$64,'DP_Instruction Forfaitaires'!$E148*Listes!$D$65,(('DP_Instruction Forfaitaires'!$E148*Listes!$B$65)+Listes!$C$65)))))))</f>
        <v/>
      </c>
      <c r="P148" s="131" t="str">
        <f>IF('Dépenses forfaitaires'!Q148="","",'Dépenses forfaitaires'!Q148)</f>
        <v/>
      </c>
      <c r="Q148" s="185"/>
      <c r="R148" s="352" t="str">
        <f t="shared" si="8"/>
        <v/>
      </c>
      <c r="S148" s="352" t="str">
        <f t="shared" si="9"/>
        <v/>
      </c>
      <c r="T148" s="185" t="str">
        <f t="shared" si="10"/>
        <v/>
      </c>
      <c r="U148" s="182"/>
      <c r="V148" s="187"/>
      <c r="W148" s="711" t="str">
        <f>IF(AND(OR(Q148="KO",T148&lt;&gt;""),OR(R148="",S148="",T148="")),Listes!$A$68,IF(AND(T148="",R148&lt;&gt;""),Listes!$A$69,IF(AND(P148&lt;T148,V148=""),Listes!$A$70,IF(AND(R148&gt;S148),Listes!$A$71,IF(AND(P148&lt;&gt;"",P148&gt;T148,U148=""),Listes!$A$72,IF(AND(X148="",OR(Q148&lt;&gt;"",R148&lt;&gt;"",S148&lt;&gt;"")),Listes!$A$73,""))))))</f>
        <v/>
      </c>
      <c r="X148" s="188"/>
      <c r="Y148" s="317">
        <f t="shared" si="11"/>
        <v>0</v>
      </c>
    </row>
    <row r="149" spans="1:25" ht="20.100000000000001" customHeight="1" x14ac:dyDescent="0.25">
      <c r="A149" s="121">
        <v>143</v>
      </c>
      <c r="B149" s="118" t="str">
        <f>IF('Dépenses forfaitaires'!B149="","",'Dépenses forfaitaires'!B149)</f>
        <v/>
      </c>
      <c r="C149" s="118" t="str">
        <f>IF('Dépenses forfaitaires'!C149="","",'Dépenses forfaitaires'!C149)</f>
        <v/>
      </c>
      <c r="D149" s="118" t="str">
        <f>IF('Dépenses forfaitaires'!D149="","",'Dépenses forfaitaires'!D149)</f>
        <v/>
      </c>
      <c r="E149" s="118" t="str">
        <f>IF('Dépenses forfaitaires'!E149="","",'Dépenses forfaitaires'!E149)</f>
        <v/>
      </c>
      <c r="F149" s="118" t="str">
        <f>IF('Dépenses forfaitaires'!F149="","",'Dépenses forfaitaires'!F149)</f>
        <v/>
      </c>
      <c r="G149" s="186" t="str">
        <f>IF('Dépenses forfaitaires'!G149="","",'Dépenses forfaitaires'!G149)</f>
        <v/>
      </c>
      <c r="H149" s="118" t="str">
        <f>IF('Dépenses forfaitaires'!H149="","",'Dépenses forfaitaires'!H149)</f>
        <v/>
      </c>
      <c r="I149" s="118" t="str">
        <f>IF('Dépenses forfaitaires'!I149="","",'Dépenses forfaitaires'!I149)</f>
        <v/>
      </c>
      <c r="J149" s="186" t="str">
        <f>IF('Dépenses forfaitaires'!J149="","",'Dépenses forfaitaires'!J149)</f>
        <v/>
      </c>
      <c r="K149" s="346" t="str">
        <f>IF('Dépenses forfaitaires'!K149="","",'Dépenses forfaitaires'!K149)</f>
        <v/>
      </c>
      <c r="L149" s="346" t="str">
        <f>IF('Dépenses forfaitaires'!L149="","",'Dépenses forfaitaires'!L149)</f>
        <v/>
      </c>
      <c r="M149" s="118" t="str">
        <f>IF($H149="","",IF($C149=Listes!$B$32,IF('DP_Instruction Forfaitaires'!$E149&lt;Listes!$B$53,('DP_Instruction Forfaitaires'!$E149*(VLOOKUP('DP_Instruction Forfaitaires'!$D149,Listes!$A$54:$E$60,2,FALSE))),IF('DP_Instruction Forfaitaires'!$E149&gt;Listes!$E$53,('DP_Instruction Forfaitaires'!$E149*(VLOOKUP('DP_Instruction Forfaitaires'!$D149,Listes!$A$54:$E$60,5,FALSE))),('DP_Instruction Forfaitaires'!$E149*(VLOOKUP('DP_Instruction Forfaitaires'!$D149,Listes!$A$54:$E$60,3,FALSE))+(VLOOKUP('DP_Instruction Forfaitaires'!$D149,Listes!$A$54:$E$60,4,FALSE)))))))</f>
        <v/>
      </c>
      <c r="N149" s="118" t="str">
        <f>IF($H149="","",IF($C149=Listes!$B$31,IF('DP_Instruction Forfaitaires'!$E149&lt;Listes!$B$42,('DP_Instruction Forfaitaires'!$E149*(VLOOKUP('DP_Instruction Forfaitaires'!$D149,Listes!$A$43:$E$49,2,FALSE))),IF('DP_Instruction Forfaitaires'!$E149&gt;Listes!$D$42,('DP_Instruction Forfaitaires'!$E149*(VLOOKUP('DP_Instruction Forfaitaires'!$D149,Listes!$A$43:$E$49,5,FALSE))),('DP_Instruction Forfaitaires'!$E149*(VLOOKUP('DP_Instruction Forfaitaires'!$D149,Listes!$A$43:$E$49,3,FALSE))+(VLOOKUP('DP_Instruction Forfaitaires'!$D149,Listes!$A$43:$E$49,4,FALSE)))))))</f>
        <v/>
      </c>
      <c r="O149" s="175" t="str">
        <f>IF($H149="","",IF($C149=Listes!$B$34,Listes!$I$31,IF($C149=Listes!$B$35,(VLOOKUP('DP_Instruction Forfaitaires'!$F149,Listes!$E$31:$F$36,2,FALSE)),IF($C149=Listes!$B$33,IF('DP_Instruction Forfaitaires'!$E149&lt;Listes!$A$64,'DP_Instruction Forfaitaires'!$E149*Listes!$A$65,IF('DP_Instruction Forfaitaires'!$E149&gt;Listes!$D$64,'DP_Instruction Forfaitaires'!$E149*Listes!$D$65,(('DP_Instruction Forfaitaires'!$E149*Listes!$B$65)+Listes!$C$65)))))))</f>
        <v/>
      </c>
      <c r="P149" s="131" t="str">
        <f>IF('Dépenses forfaitaires'!Q149="","",'Dépenses forfaitaires'!Q149)</f>
        <v/>
      </c>
      <c r="Q149" s="185"/>
      <c r="R149" s="352" t="str">
        <f t="shared" si="8"/>
        <v/>
      </c>
      <c r="S149" s="352" t="str">
        <f t="shared" si="9"/>
        <v/>
      </c>
      <c r="T149" s="185" t="str">
        <f t="shared" si="10"/>
        <v/>
      </c>
      <c r="U149" s="182"/>
      <c r="V149" s="187"/>
      <c r="W149" s="711" t="str">
        <f>IF(AND(OR(Q149="KO",T149&lt;&gt;""),OR(R149="",S149="",T149="")),Listes!$A$68,IF(AND(T149="",R149&lt;&gt;""),Listes!$A$69,IF(AND(P149&lt;T149,V149=""),Listes!$A$70,IF(AND(R149&gt;S149),Listes!$A$71,IF(AND(P149&lt;&gt;"",P149&gt;T149,U149=""),Listes!$A$72,IF(AND(X149="",OR(Q149&lt;&gt;"",R149&lt;&gt;"",S149&lt;&gt;"")),Listes!$A$73,""))))))</f>
        <v/>
      </c>
      <c r="X149" s="188"/>
      <c r="Y149" s="317">
        <f t="shared" si="11"/>
        <v>0</v>
      </c>
    </row>
    <row r="150" spans="1:25" ht="20.100000000000001" customHeight="1" x14ac:dyDescent="0.25">
      <c r="A150" s="121">
        <v>144</v>
      </c>
      <c r="B150" s="118" t="str">
        <f>IF('Dépenses forfaitaires'!B150="","",'Dépenses forfaitaires'!B150)</f>
        <v/>
      </c>
      <c r="C150" s="118" t="str">
        <f>IF('Dépenses forfaitaires'!C150="","",'Dépenses forfaitaires'!C150)</f>
        <v/>
      </c>
      <c r="D150" s="118" t="str">
        <f>IF('Dépenses forfaitaires'!D150="","",'Dépenses forfaitaires'!D150)</f>
        <v/>
      </c>
      <c r="E150" s="118" t="str">
        <f>IF('Dépenses forfaitaires'!E150="","",'Dépenses forfaitaires'!E150)</f>
        <v/>
      </c>
      <c r="F150" s="118" t="str">
        <f>IF('Dépenses forfaitaires'!F150="","",'Dépenses forfaitaires'!F150)</f>
        <v/>
      </c>
      <c r="G150" s="186" t="str">
        <f>IF('Dépenses forfaitaires'!G150="","",'Dépenses forfaitaires'!G150)</f>
        <v/>
      </c>
      <c r="H150" s="118" t="str">
        <f>IF('Dépenses forfaitaires'!H150="","",'Dépenses forfaitaires'!H150)</f>
        <v/>
      </c>
      <c r="I150" s="118" t="str">
        <f>IF('Dépenses forfaitaires'!I150="","",'Dépenses forfaitaires'!I150)</f>
        <v/>
      </c>
      <c r="J150" s="186" t="str">
        <f>IF('Dépenses forfaitaires'!J150="","",'Dépenses forfaitaires'!J150)</f>
        <v/>
      </c>
      <c r="K150" s="346" t="str">
        <f>IF('Dépenses forfaitaires'!K150="","",'Dépenses forfaitaires'!K150)</f>
        <v/>
      </c>
      <c r="L150" s="346" t="str">
        <f>IF('Dépenses forfaitaires'!L150="","",'Dépenses forfaitaires'!L150)</f>
        <v/>
      </c>
      <c r="M150" s="118" t="str">
        <f>IF($H150="","",IF($C150=Listes!$B$32,IF('DP_Instruction Forfaitaires'!$E150&lt;Listes!$B$53,('DP_Instruction Forfaitaires'!$E150*(VLOOKUP('DP_Instruction Forfaitaires'!$D150,Listes!$A$54:$E$60,2,FALSE))),IF('DP_Instruction Forfaitaires'!$E150&gt;Listes!$E$53,('DP_Instruction Forfaitaires'!$E150*(VLOOKUP('DP_Instruction Forfaitaires'!$D150,Listes!$A$54:$E$60,5,FALSE))),('DP_Instruction Forfaitaires'!$E150*(VLOOKUP('DP_Instruction Forfaitaires'!$D150,Listes!$A$54:$E$60,3,FALSE))+(VLOOKUP('DP_Instruction Forfaitaires'!$D150,Listes!$A$54:$E$60,4,FALSE)))))))</f>
        <v/>
      </c>
      <c r="N150" s="118" t="str">
        <f>IF($H150="","",IF($C150=Listes!$B$31,IF('DP_Instruction Forfaitaires'!$E150&lt;Listes!$B$42,('DP_Instruction Forfaitaires'!$E150*(VLOOKUP('DP_Instruction Forfaitaires'!$D150,Listes!$A$43:$E$49,2,FALSE))),IF('DP_Instruction Forfaitaires'!$E150&gt;Listes!$D$42,('DP_Instruction Forfaitaires'!$E150*(VLOOKUP('DP_Instruction Forfaitaires'!$D150,Listes!$A$43:$E$49,5,FALSE))),('DP_Instruction Forfaitaires'!$E150*(VLOOKUP('DP_Instruction Forfaitaires'!$D150,Listes!$A$43:$E$49,3,FALSE))+(VLOOKUP('DP_Instruction Forfaitaires'!$D150,Listes!$A$43:$E$49,4,FALSE)))))))</f>
        <v/>
      </c>
      <c r="O150" s="175" t="str">
        <f>IF($H150="","",IF($C150=Listes!$B$34,Listes!$I$31,IF($C150=Listes!$B$35,(VLOOKUP('DP_Instruction Forfaitaires'!$F150,Listes!$E$31:$F$36,2,FALSE)),IF($C150=Listes!$B$33,IF('DP_Instruction Forfaitaires'!$E150&lt;Listes!$A$64,'DP_Instruction Forfaitaires'!$E150*Listes!$A$65,IF('DP_Instruction Forfaitaires'!$E150&gt;Listes!$D$64,'DP_Instruction Forfaitaires'!$E150*Listes!$D$65,(('DP_Instruction Forfaitaires'!$E150*Listes!$B$65)+Listes!$C$65)))))))</f>
        <v/>
      </c>
      <c r="P150" s="131" t="str">
        <f>IF('Dépenses forfaitaires'!Q150="","",'Dépenses forfaitaires'!Q150)</f>
        <v/>
      </c>
      <c r="Q150" s="185"/>
      <c r="R150" s="352" t="str">
        <f t="shared" si="8"/>
        <v/>
      </c>
      <c r="S150" s="352" t="str">
        <f t="shared" si="9"/>
        <v/>
      </c>
      <c r="T150" s="185" t="str">
        <f t="shared" si="10"/>
        <v/>
      </c>
      <c r="U150" s="182"/>
      <c r="V150" s="187"/>
      <c r="W150" s="711" t="str">
        <f>IF(AND(OR(Q150="KO",T150&lt;&gt;""),OR(R150="",S150="",T150="")),Listes!$A$68,IF(AND(T150="",R150&lt;&gt;""),Listes!$A$69,IF(AND(P150&lt;T150,V150=""),Listes!$A$70,IF(AND(R150&gt;S150),Listes!$A$71,IF(AND(P150&lt;&gt;"",P150&gt;T150,U150=""),Listes!$A$72,IF(AND(X150="",OR(Q150&lt;&gt;"",R150&lt;&gt;"",S150&lt;&gt;"")),Listes!$A$73,""))))))</f>
        <v/>
      </c>
      <c r="X150" s="188"/>
      <c r="Y150" s="317">
        <f t="shared" si="11"/>
        <v>0</v>
      </c>
    </row>
    <row r="151" spans="1:25" ht="20.100000000000001" customHeight="1" x14ac:dyDescent="0.25">
      <c r="A151" s="121">
        <v>145</v>
      </c>
      <c r="B151" s="118" t="str">
        <f>IF('Dépenses forfaitaires'!B151="","",'Dépenses forfaitaires'!B151)</f>
        <v/>
      </c>
      <c r="C151" s="118" t="str">
        <f>IF('Dépenses forfaitaires'!C151="","",'Dépenses forfaitaires'!C151)</f>
        <v/>
      </c>
      <c r="D151" s="118" t="str">
        <f>IF('Dépenses forfaitaires'!D151="","",'Dépenses forfaitaires'!D151)</f>
        <v/>
      </c>
      <c r="E151" s="118" t="str">
        <f>IF('Dépenses forfaitaires'!E151="","",'Dépenses forfaitaires'!E151)</f>
        <v/>
      </c>
      <c r="F151" s="118" t="str">
        <f>IF('Dépenses forfaitaires'!F151="","",'Dépenses forfaitaires'!F151)</f>
        <v/>
      </c>
      <c r="G151" s="186" t="str">
        <f>IF('Dépenses forfaitaires'!G151="","",'Dépenses forfaitaires'!G151)</f>
        <v/>
      </c>
      <c r="H151" s="118" t="str">
        <f>IF('Dépenses forfaitaires'!H151="","",'Dépenses forfaitaires'!H151)</f>
        <v/>
      </c>
      <c r="I151" s="118" t="str">
        <f>IF('Dépenses forfaitaires'!I151="","",'Dépenses forfaitaires'!I151)</f>
        <v/>
      </c>
      <c r="J151" s="186" t="str">
        <f>IF('Dépenses forfaitaires'!J151="","",'Dépenses forfaitaires'!J151)</f>
        <v/>
      </c>
      <c r="K151" s="346" t="str">
        <f>IF('Dépenses forfaitaires'!K151="","",'Dépenses forfaitaires'!K151)</f>
        <v/>
      </c>
      <c r="L151" s="346" t="str">
        <f>IF('Dépenses forfaitaires'!L151="","",'Dépenses forfaitaires'!L151)</f>
        <v/>
      </c>
      <c r="M151" s="118" t="str">
        <f>IF($H151="","",IF($C151=Listes!$B$32,IF('DP_Instruction Forfaitaires'!$E151&lt;Listes!$B$53,('DP_Instruction Forfaitaires'!$E151*(VLOOKUP('DP_Instruction Forfaitaires'!$D151,Listes!$A$54:$E$60,2,FALSE))),IF('DP_Instruction Forfaitaires'!$E151&gt;Listes!$E$53,('DP_Instruction Forfaitaires'!$E151*(VLOOKUP('DP_Instruction Forfaitaires'!$D151,Listes!$A$54:$E$60,5,FALSE))),('DP_Instruction Forfaitaires'!$E151*(VLOOKUP('DP_Instruction Forfaitaires'!$D151,Listes!$A$54:$E$60,3,FALSE))+(VLOOKUP('DP_Instruction Forfaitaires'!$D151,Listes!$A$54:$E$60,4,FALSE)))))))</f>
        <v/>
      </c>
      <c r="N151" s="118" t="str">
        <f>IF($H151="","",IF($C151=Listes!$B$31,IF('DP_Instruction Forfaitaires'!$E151&lt;Listes!$B$42,('DP_Instruction Forfaitaires'!$E151*(VLOOKUP('DP_Instruction Forfaitaires'!$D151,Listes!$A$43:$E$49,2,FALSE))),IF('DP_Instruction Forfaitaires'!$E151&gt;Listes!$D$42,('DP_Instruction Forfaitaires'!$E151*(VLOOKUP('DP_Instruction Forfaitaires'!$D151,Listes!$A$43:$E$49,5,FALSE))),('DP_Instruction Forfaitaires'!$E151*(VLOOKUP('DP_Instruction Forfaitaires'!$D151,Listes!$A$43:$E$49,3,FALSE))+(VLOOKUP('DP_Instruction Forfaitaires'!$D151,Listes!$A$43:$E$49,4,FALSE)))))))</f>
        <v/>
      </c>
      <c r="O151" s="175" t="str">
        <f>IF($H151="","",IF($C151=Listes!$B$34,Listes!$I$31,IF($C151=Listes!$B$35,(VLOOKUP('DP_Instruction Forfaitaires'!$F151,Listes!$E$31:$F$36,2,FALSE)),IF($C151=Listes!$B$33,IF('DP_Instruction Forfaitaires'!$E151&lt;Listes!$A$64,'DP_Instruction Forfaitaires'!$E151*Listes!$A$65,IF('DP_Instruction Forfaitaires'!$E151&gt;Listes!$D$64,'DP_Instruction Forfaitaires'!$E151*Listes!$D$65,(('DP_Instruction Forfaitaires'!$E151*Listes!$B$65)+Listes!$C$65)))))))</f>
        <v/>
      </c>
      <c r="P151" s="131" t="str">
        <f>IF('Dépenses forfaitaires'!Q151="","",'Dépenses forfaitaires'!Q151)</f>
        <v/>
      </c>
      <c r="Q151" s="185"/>
      <c r="R151" s="352" t="str">
        <f t="shared" si="8"/>
        <v/>
      </c>
      <c r="S151" s="352" t="str">
        <f t="shared" si="9"/>
        <v/>
      </c>
      <c r="T151" s="185" t="str">
        <f t="shared" si="10"/>
        <v/>
      </c>
      <c r="U151" s="182"/>
      <c r="V151" s="187"/>
      <c r="W151" s="711" t="str">
        <f>IF(AND(OR(Q151="KO",T151&lt;&gt;""),OR(R151="",S151="",T151="")),Listes!$A$68,IF(AND(T151="",R151&lt;&gt;""),Listes!$A$69,IF(AND(P151&lt;T151,V151=""),Listes!$A$70,IF(AND(R151&gt;S151),Listes!$A$71,IF(AND(P151&lt;&gt;"",P151&gt;T151,U151=""),Listes!$A$72,IF(AND(X151="",OR(Q151&lt;&gt;"",R151&lt;&gt;"",S151&lt;&gt;"")),Listes!$A$73,""))))))</f>
        <v/>
      </c>
      <c r="X151" s="188"/>
      <c r="Y151" s="317">
        <f t="shared" si="11"/>
        <v>0</v>
      </c>
    </row>
    <row r="152" spans="1:25" ht="20.100000000000001" customHeight="1" x14ac:dyDescent="0.25">
      <c r="A152" s="121">
        <v>146</v>
      </c>
      <c r="B152" s="118" t="str">
        <f>IF('Dépenses forfaitaires'!B152="","",'Dépenses forfaitaires'!B152)</f>
        <v/>
      </c>
      <c r="C152" s="118" t="str">
        <f>IF('Dépenses forfaitaires'!C152="","",'Dépenses forfaitaires'!C152)</f>
        <v/>
      </c>
      <c r="D152" s="118" t="str">
        <f>IF('Dépenses forfaitaires'!D152="","",'Dépenses forfaitaires'!D152)</f>
        <v/>
      </c>
      <c r="E152" s="118" t="str">
        <f>IF('Dépenses forfaitaires'!E152="","",'Dépenses forfaitaires'!E152)</f>
        <v/>
      </c>
      <c r="F152" s="118" t="str">
        <f>IF('Dépenses forfaitaires'!F152="","",'Dépenses forfaitaires'!F152)</f>
        <v/>
      </c>
      <c r="G152" s="186" t="str">
        <f>IF('Dépenses forfaitaires'!G152="","",'Dépenses forfaitaires'!G152)</f>
        <v/>
      </c>
      <c r="H152" s="118" t="str">
        <f>IF('Dépenses forfaitaires'!H152="","",'Dépenses forfaitaires'!H152)</f>
        <v/>
      </c>
      <c r="I152" s="118" t="str">
        <f>IF('Dépenses forfaitaires'!I152="","",'Dépenses forfaitaires'!I152)</f>
        <v/>
      </c>
      <c r="J152" s="186" t="str">
        <f>IF('Dépenses forfaitaires'!J152="","",'Dépenses forfaitaires'!J152)</f>
        <v/>
      </c>
      <c r="K152" s="346" t="str">
        <f>IF('Dépenses forfaitaires'!K152="","",'Dépenses forfaitaires'!K152)</f>
        <v/>
      </c>
      <c r="L152" s="346" t="str">
        <f>IF('Dépenses forfaitaires'!L152="","",'Dépenses forfaitaires'!L152)</f>
        <v/>
      </c>
      <c r="M152" s="118" t="str">
        <f>IF($H152="","",IF($C152=Listes!$B$32,IF('DP_Instruction Forfaitaires'!$E152&lt;Listes!$B$53,('DP_Instruction Forfaitaires'!$E152*(VLOOKUP('DP_Instruction Forfaitaires'!$D152,Listes!$A$54:$E$60,2,FALSE))),IF('DP_Instruction Forfaitaires'!$E152&gt;Listes!$E$53,('DP_Instruction Forfaitaires'!$E152*(VLOOKUP('DP_Instruction Forfaitaires'!$D152,Listes!$A$54:$E$60,5,FALSE))),('DP_Instruction Forfaitaires'!$E152*(VLOOKUP('DP_Instruction Forfaitaires'!$D152,Listes!$A$54:$E$60,3,FALSE))+(VLOOKUP('DP_Instruction Forfaitaires'!$D152,Listes!$A$54:$E$60,4,FALSE)))))))</f>
        <v/>
      </c>
      <c r="N152" s="118" t="str">
        <f>IF($H152="","",IF($C152=Listes!$B$31,IF('DP_Instruction Forfaitaires'!$E152&lt;Listes!$B$42,('DP_Instruction Forfaitaires'!$E152*(VLOOKUP('DP_Instruction Forfaitaires'!$D152,Listes!$A$43:$E$49,2,FALSE))),IF('DP_Instruction Forfaitaires'!$E152&gt;Listes!$D$42,('DP_Instruction Forfaitaires'!$E152*(VLOOKUP('DP_Instruction Forfaitaires'!$D152,Listes!$A$43:$E$49,5,FALSE))),('DP_Instruction Forfaitaires'!$E152*(VLOOKUP('DP_Instruction Forfaitaires'!$D152,Listes!$A$43:$E$49,3,FALSE))+(VLOOKUP('DP_Instruction Forfaitaires'!$D152,Listes!$A$43:$E$49,4,FALSE)))))))</f>
        <v/>
      </c>
      <c r="O152" s="175" t="str">
        <f>IF($H152="","",IF($C152=Listes!$B$34,Listes!$I$31,IF($C152=Listes!$B$35,(VLOOKUP('DP_Instruction Forfaitaires'!$F152,Listes!$E$31:$F$36,2,FALSE)),IF($C152=Listes!$B$33,IF('DP_Instruction Forfaitaires'!$E152&lt;Listes!$A$64,'DP_Instruction Forfaitaires'!$E152*Listes!$A$65,IF('DP_Instruction Forfaitaires'!$E152&gt;Listes!$D$64,'DP_Instruction Forfaitaires'!$E152*Listes!$D$65,(('DP_Instruction Forfaitaires'!$E152*Listes!$B$65)+Listes!$C$65)))))))</f>
        <v/>
      </c>
      <c r="P152" s="131" t="str">
        <f>IF('Dépenses forfaitaires'!Q152="","",'Dépenses forfaitaires'!Q152)</f>
        <v/>
      </c>
      <c r="Q152" s="185"/>
      <c r="R152" s="352" t="str">
        <f t="shared" si="8"/>
        <v/>
      </c>
      <c r="S152" s="352" t="str">
        <f t="shared" si="9"/>
        <v/>
      </c>
      <c r="T152" s="185" t="str">
        <f t="shared" si="10"/>
        <v/>
      </c>
      <c r="U152" s="182"/>
      <c r="V152" s="187"/>
      <c r="W152" s="711" t="str">
        <f>IF(AND(OR(Q152="KO",T152&lt;&gt;""),OR(R152="",S152="",T152="")),Listes!$A$68,IF(AND(T152="",R152&lt;&gt;""),Listes!$A$69,IF(AND(P152&lt;T152,V152=""),Listes!$A$70,IF(AND(R152&gt;S152),Listes!$A$71,IF(AND(P152&lt;&gt;"",P152&gt;T152,U152=""),Listes!$A$72,IF(AND(X152="",OR(Q152&lt;&gt;"",R152&lt;&gt;"",S152&lt;&gt;"")),Listes!$A$73,""))))))</f>
        <v/>
      </c>
      <c r="X152" s="188"/>
      <c r="Y152" s="317">
        <f t="shared" si="11"/>
        <v>0</v>
      </c>
    </row>
    <row r="153" spans="1:25" ht="20.100000000000001" customHeight="1" x14ac:dyDescent="0.25">
      <c r="A153" s="121">
        <v>147</v>
      </c>
      <c r="B153" s="118" t="str">
        <f>IF('Dépenses forfaitaires'!B153="","",'Dépenses forfaitaires'!B153)</f>
        <v/>
      </c>
      <c r="C153" s="118" t="str">
        <f>IF('Dépenses forfaitaires'!C153="","",'Dépenses forfaitaires'!C153)</f>
        <v/>
      </c>
      <c r="D153" s="118" t="str">
        <f>IF('Dépenses forfaitaires'!D153="","",'Dépenses forfaitaires'!D153)</f>
        <v/>
      </c>
      <c r="E153" s="118" t="str">
        <f>IF('Dépenses forfaitaires'!E153="","",'Dépenses forfaitaires'!E153)</f>
        <v/>
      </c>
      <c r="F153" s="118" t="str">
        <f>IF('Dépenses forfaitaires'!F153="","",'Dépenses forfaitaires'!F153)</f>
        <v/>
      </c>
      <c r="G153" s="186" t="str">
        <f>IF('Dépenses forfaitaires'!G153="","",'Dépenses forfaitaires'!G153)</f>
        <v/>
      </c>
      <c r="H153" s="118" t="str">
        <f>IF('Dépenses forfaitaires'!H153="","",'Dépenses forfaitaires'!H153)</f>
        <v/>
      </c>
      <c r="I153" s="118" t="str">
        <f>IF('Dépenses forfaitaires'!I153="","",'Dépenses forfaitaires'!I153)</f>
        <v/>
      </c>
      <c r="J153" s="186" t="str">
        <f>IF('Dépenses forfaitaires'!J153="","",'Dépenses forfaitaires'!J153)</f>
        <v/>
      </c>
      <c r="K153" s="346" t="str">
        <f>IF('Dépenses forfaitaires'!K153="","",'Dépenses forfaitaires'!K153)</f>
        <v/>
      </c>
      <c r="L153" s="346" t="str">
        <f>IF('Dépenses forfaitaires'!L153="","",'Dépenses forfaitaires'!L153)</f>
        <v/>
      </c>
      <c r="M153" s="118" t="str">
        <f>IF($H153="","",IF($C153=Listes!$B$32,IF('DP_Instruction Forfaitaires'!$E153&lt;Listes!$B$53,('DP_Instruction Forfaitaires'!$E153*(VLOOKUP('DP_Instruction Forfaitaires'!$D153,Listes!$A$54:$E$60,2,FALSE))),IF('DP_Instruction Forfaitaires'!$E153&gt;Listes!$E$53,('DP_Instruction Forfaitaires'!$E153*(VLOOKUP('DP_Instruction Forfaitaires'!$D153,Listes!$A$54:$E$60,5,FALSE))),('DP_Instruction Forfaitaires'!$E153*(VLOOKUP('DP_Instruction Forfaitaires'!$D153,Listes!$A$54:$E$60,3,FALSE))+(VLOOKUP('DP_Instruction Forfaitaires'!$D153,Listes!$A$54:$E$60,4,FALSE)))))))</f>
        <v/>
      </c>
      <c r="N153" s="118" t="str">
        <f>IF($H153="","",IF($C153=Listes!$B$31,IF('DP_Instruction Forfaitaires'!$E153&lt;Listes!$B$42,('DP_Instruction Forfaitaires'!$E153*(VLOOKUP('DP_Instruction Forfaitaires'!$D153,Listes!$A$43:$E$49,2,FALSE))),IF('DP_Instruction Forfaitaires'!$E153&gt;Listes!$D$42,('DP_Instruction Forfaitaires'!$E153*(VLOOKUP('DP_Instruction Forfaitaires'!$D153,Listes!$A$43:$E$49,5,FALSE))),('DP_Instruction Forfaitaires'!$E153*(VLOOKUP('DP_Instruction Forfaitaires'!$D153,Listes!$A$43:$E$49,3,FALSE))+(VLOOKUP('DP_Instruction Forfaitaires'!$D153,Listes!$A$43:$E$49,4,FALSE)))))))</f>
        <v/>
      </c>
      <c r="O153" s="175" t="str">
        <f>IF($H153="","",IF($C153=Listes!$B$34,Listes!$I$31,IF($C153=Listes!$B$35,(VLOOKUP('DP_Instruction Forfaitaires'!$F153,Listes!$E$31:$F$36,2,FALSE)),IF($C153=Listes!$B$33,IF('DP_Instruction Forfaitaires'!$E153&lt;Listes!$A$64,'DP_Instruction Forfaitaires'!$E153*Listes!$A$65,IF('DP_Instruction Forfaitaires'!$E153&gt;Listes!$D$64,'DP_Instruction Forfaitaires'!$E153*Listes!$D$65,(('DP_Instruction Forfaitaires'!$E153*Listes!$B$65)+Listes!$C$65)))))))</f>
        <v/>
      </c>
      <c r="P153" s="131" t="str">
        <f>IF('Dépenses forfaitaires'!Q153="","",'Dépenses forfaitaires'!Q153)</f>
        <v/>
      </c>
      <c r="Q153" s="185"/>
      <c r="R153" s="352" t="str">
        <f t="shared" si="8"/>
        <v/>
      </c>
      <c r="S153" s="352" t="str">
        <f t="shared" si="9"/>
        <v/>
      </c>
      <c r="T153" s="185" t="str">
        <f t="shared" si="10"/>
        <v/>
      </c>
      <c r="U153" s="182"/>
      <c r="V153" s="187"/>
      <c r="W153" s="711" t="str">
        <f>IF(AND(OR(Q153="KO",T153&lt;&gt;""),OR(R153="",S153="",T153="")),Listes!$A$68,IF(AND(T153="",R153&lt;&gt;""),Listes!$A$69,IF(AND(P153&lt;T153,V153=""),Listes!$A$70,IF(AND(R153&gt;S153),Listes!$A$71,IF(AND(P153&lt;&gt;"",P153&gt;T153,U153=""),Listes!$A$72,IF(AND(X153="",OR(Q153&lt;&gt;"",R153&lt;&gt;"",S153&lt;&gt;"")),Listes!$A$73,""))))))</f>
        <v/>
      </c>
      <c r="X153" s="188"/>
      <c r="Y153" s="317">
        <f t="shared" si="11"/>
        <v>0</v>
      </c>
    </row>
    <row r="154" spans="1:25" ht="20.100000000000001" customHeight="1" x14ac:dyDescent="0.25">
      <c r="A154" s="121">
        <v>148</v>
      </c>
      <c r="B154" s="118" t="str">
        <f>IF('Dépenses forfaitaires'!B154="","",'Dépenses forfaitaires'!B154)</f>
        <v/>
      </c>
      <c r="C154" s="118" t="str">
        <f>IF('Dépenses forfaitaires'!C154="","",'Dépenses forfaitaires'!C154)</f>
        <v/>
      </c>
      <c r="D154" s="118" t="str">
        <f>IF('Dépenses forfaitaires'!D154="","",'Dépenses forfaitaires'!D154)</f>
        <v/>
      </c>
      <c r="E154" s="118" t="str">
        <f>IF('Dépenses forfaitaires'!E154="","",'Dépenses forfaitaires'!E154)</f>
        <v/>
      </c>
      <c r="F154" s="118" t="str">
        <f>IF('Dépenses forfaitaires'!F154="","",'Dépenses forfaitaires'!F154)</f>
        <v/>
      </c>
      <c r="G154" s="186" t="str">
        <f>IF('Dépenses forfaitaires'!G154="","",'Dépenses forfaitaires'!G154)</f>
        <v/>
      </c>
      <c r="H154" s="118" t="str">
        <f>IF('Dépenses forfaitaires'!H154="","",'Dépenses forfaitaires'!H154)</f>
        <v/>
      </c>
      <c r="I154" s="118" t="str">
        <f>IF('Dépenses forfaitaires'!I154="","",'Dépenses forfaitaires'!I154)</f>
        <v/>
      </c>
      <c r="J154" s="186" t="str">
        <f>IF('Dépenses forfaitaires'!J154="","",'Dépenses forfaitaires'!J154)</f>
        <v/>
      </c>
      <c r="K154" s="346" t="str">
        <f>IF('Dépenses forfaitaires'!K154="","",'Dépenses forfaitaires'!K154)</f>
        <v/>
      </c>
      <c r="L154" s="346" t="str">
        <f>IF('Dépenses forfaitaires'!L154="","",'Dépenses forfaitaires'!L154)</f>
        <v/>
      </c>
      <c r="M154" s="118" t="str">
        <f>IF($H154="","",IF($C154=Listes!$B$32,IF('DP_Instruction Forfaitaires'!$E154&lt;Listes!$B$53,('DP_Instruction Forfaitaires'!$E154*(VLOOKUP('DP_Instruction Forfaitaires'!$D154,Listes!$A$54:$E$60,2,FALSE))),IF('DP_Instruction Forfaitaires'!$E154&gt;Listes!$E$53,('DP_Instruction Forfaitaires'!$E154*(VLOOKUP('DP_Instruction Forfaitaires'!$D154,Listes!$A$54:$E$60,5,FALSE))),('DP_Instruction Forfaitaires'!$E154*(VLOOKUP('DP_Instruction Forfaitaires'!$D154,Listes!$A$54:$E$60,3,FALSE))+(VLOOKUP('DP_Instruction Forfaitaires'!$D154,Listes!$A$54:$E$60,4,FALSE)))))))</f>
        <v/>
      </c>
      <c r="N154" s="118" t="str">
        <f>IF($H154="","",IF($C154=Listes!$B$31,IF('DP_Instruction Forfaitaires'!$E154&lt;Listes!$B$42,('DP_Instruction Forfaitaires'!$E154*(VLOOKUP('DP_Instruction Forfaitaires'!$D154,Listes!$A$43:$E$49,2,FALSE))),IF('DP_Instruction Forfaitaires'!$E154&gt;Listes!$D$42,('DP_Instruction Forfaitaires'!$E154*(VLOOKUP('DP_Instruction Forfaitaires'!$D154,Listes!$A$43:$E$49,5,FALSE))),('DP_Instruction Forfaitaires'!$E154*(VLOOKUP('DP_Instruction Forfaitaires'!$D154,Listes!$A$43:$E$49,3,FALSE))+(VLOOKUP('DP_Instruction Forfaitaires'!$D154,Listes!$A$43:$E$49,4,FALSE)))))))</f>
        <v/>
      </c>
      <c r="O154" s="175" t="str">
        <f>IF($H154="","",IF($C154=Listes!$B$34,Listes!$I$31,IF($C154=Listes!$B$35,(VLOOKUP('DP_Instruction Forfaitaires'!$F154,Listes!$E$31:$F$36,2,FALSE)),IF($C154=Listes!$B$33,IF('DP_Instruction Forfaitaires'!$E154&lt;Listes!$A$64,'DP_Instruction Forfaitaires'!$E154*Listes!$A$65,IF('DP_Instruction Forfaitaires'!$E154&gt;Listes!$D$64,'DP_Instruction Forfaitaires'!$E154*Listes!$D$65,(('DP_Instruction Forfaitaires'!$E154*Listes!$B$65)+Listes!$C$65)))))))</f>
        <v/>
      </c>
      <c r="P154" s="131" t="str">
        <f>IF('Dépenses forfaitaires'!Q154="","",'Dépenses forfaitaires'!Q154)</f>
        <v/>
      </c>
      <c r="Q154" s="185"/>
      <c r="R154" s="352" t="str">
        <f t="shared" si="8"/>
        <v/>
      </c>
      <c r="S154" s="352" t="str">
        <f t="shared" si="9"/>
        <v/>
      </c>
      <c r="T154" s="185" t="str">
        <f t="shared" si="10"/>
        <v/>
      </c>
      <c r="U154" s="182"/>
      <c r="V154" s="187"/>
      <c r="W154" s="711" t="str">
        <f>IF(AND(OR(Q154="KO",T154&lt;&gt;""),OR(R154="",S154="",T154="")),Listes!$A$68,IF(AND(T154="",R154&lt;&gt;""),Listes!$A$69,IF(AND(P154&lt;T154,V154=""),Listes!$A$70,IF(AND(R154&gt;S154),Listes!$A$71,IF(AND(P154&lt;&gt;"",P154&gt;T154,U154=""),Listes!$A$72,IF(AND(X154="",OR(Q154&lt;&gt;"",R154&lt;&gt;"",S154&lt;&gt;"")),Listes!$A$73,""))))))</f>
        <v/>
      </c>
      <c r="X154" s="188"/>
      <c r="Y154" s="317">
        <f t="shared" si="11"/>
        <v>0</v>
      </c>
    </row>
    <row r="155" spans="1:25" ht="20.100000000000001" customHeight="1" x14ac:dyDescent="0.25">
      <c r="A155" s="121">
        <v>149</v>
      </c>
      <c r="B155" s="118" t="str">
        <f>IF('Dépenses forfaitaires'!B155="","",'Dépenses forfaitaires'!B155)</f>
        <v/>
      </c>
      <c r="C155" s="118" t="str">
        <f>IF('Dépenses forfaitaires'!C155="","",'Dépenses forfaitaires'!C155)</f>
        <v/>
      </c>
      <c r="D155" s="118" t="str">
        <f>IF('Dépenses forfaitaires'!D155="","",'Dépenses forfaitaires'!D155)</f>
        <v/>
      </c>
      <c r="E155" s="118" t="str">
        <f>IF('Dépenses forfaitaires'!E155="","",'Dépenses forfaitaires'!E155)</f>
        <v/>
      </c>
      <c r="F155" s="118" t="str">
        <f>IF('Dépenses forfaitaires'!F155="","",'Dépenses forfaitaires'!F155)</f>
        <v/>
      </c>
      <c r="G155" s="186" t="str">
        <f>IF('Dépenses forfaitaires'!G155="","",'Dépenses forfaitaires'!G155)</f>
        <v/>
      </c>
      <c r="H155" s="118" t="str">
        <f>IF('Dépenses forfaitaires'!H155="","",'Dépenses forfaitaires'!H155)</f>
        <v/>
      </c>
      <c r="I155" s="118" t="str">
        <f>IF('Dépenses forfaitaires'!I155="","",'Dépenses forfaitaires'!I155)</f>
        <v/>
      </c>
      <c r="J155" s="186" t="str">
        <f>IF('Dépenses forfaitaires'!J155="","",'Dépenses forfaitaires'!J155)</f>
        <v/>
      </c>
      <c r="K155" s="346" t="str">
        <f>IF('Dépenses forfaitaires'!K155="","",'Dépenses forfaitaires'!K155)</f>
        <v/>
      </c>
      <c r="L155" s="346" t="str">
        <f>IF('Dépenses forfaitaires'!L155="","",'Dépenses forfaitaires'!L155)</f>
        <v/>
      </c>
      <c r="M155" s="118" t="str">
        <f>IF($H155="","",IF($C155=Listes!$B$32,IF('DP_Instruction Forfaitaires'!$E155&lt;Listes!$B$53,('DP_Instruction Forfaitaires'!$E155*(VLOOKUP('DP_Instruction Forfaitaires'!$D155,Listes!$A$54:$E$60,2,FALSE))),IF('DP_Instruction Forfaitaires'!$E155&gt;Listes!$E$53,('DP_Instruction Forfaitaires'!$E155*(VLOOKUP('DP_Instruction Forfaitaires'!$D155,Listes!$A$54:$E$60,5,FALSE))),('DP_Instruction Forfaitaires'!$E155*(VLOOKUP('DP_Instruction Forfaitaires'!$D155,Listes!$A$54:$E$60,3,FALSE))+(VLOOKUP('DP_Instruction Forfaitaires'!$D155,Listes!$A$54:$E$60,4,FALSE)))))))</f>
        <v/>
      </c>
      <c r="N155" s="118" t="str">
        <f>IF($H155="","",IF($C155=Listes!$B$31,IF('DP_Instruction Forfaitaires'!$E155&lt;Listes!$B$42,('DP_Instruction Forfaitaires'!$E155*(VLOOKUP('DP_Instruction Forfaitaires'!$D155,Listes!$A$43:$E$49,2,FALSE))),IF('DP_Instruction Forfaitaires'!$E155&gt;Listes!$D$42,('DP_Instruction Forfaitaires'!$E155*(VLOOKUP('DP_Instruction Forfaitaires'!$D155,Listes!$A$43:$E$49,5,FALSE))),('DP_Instruction Forfaitaires'!$E155*(VLOOKUP('DP_Instruction Forfaitaires'!$D155,Listes!$A$43:$E$49,3,FALSE))+(VLOOKUP('DP_Instruction Forfaitaires'!$D155,Listes!$A$43:$E$49,4,FALSE)))))))</f>
        <v/>
      </c>
      <c r="O155" s="175" t="str">
        <f>IF($H155="","",IF($C155=Listes!$B$34,Listes!$I$31,IF($C155=Listes!$B$35,(VLOOKUP('DP_Instruction Forfaitaires'!$F155,Listes!$E$31:$F$36,2,FALSE)),IF($C155=Listes!$B$33,IF('DP_Instruction Forfaitaires'!$E155&lt;Listes!$A$64,'DP_Instruction Forfaitaires'!$E155*Listes!$A$65,IF('DP_Instruction Forfaitaires'!$E155&gt;Listes!$D$64,'DP_Instruction Forfaitaires'!$E155*Listes!$D$65,(('DP_Instruction Forfaitaires'!$E155*Listes!$B$65)+Listes!$C$65)))))))</f>
        <v/>
      </c>
      <c r="P155" s="131" t="str">
        <f>IF('Dépenses forfaitaires'!Q155="","",'Dépenses forfaitaires'!Q155)</f>
        <v/>
      </c>
      <c r="Q155" s="185"/>
      <c r="R155" s="352" t="str">
        <f t="shared" si="8"/>
        <v/>
      </c>
      <c r="S155" s="352" t="str">
        <f t="shared" si="9"/>
        <v/>
      </c>
      <c r="T155" s="185" t="str">
        <f t="shared" si="10"/>
        <v/>
      </c>
      <c r="U155" s="182"/>
      <c r="V155" s="187"/>
      <c r="W155" s="711" t="str">
        <f>IF(AND(OR(Q155="KO",T155&lt;&gt;""),OR(R155="",S155="",T155="")),Listes!$A$68,IF(AND(T155="",R155&lt;&gt;""),Listes!$A$69,IF(AND(P155&lt;T155,V155=""),Listes!$A$70,IF(AND(R155&gt;S155),Listes!$A$71,IF(AND(P155&lt;&gt;"",P155&gt;T155,U155=""),Listes!$A$72,IF(AND(X155="",OR(Q155&lt;&gt;"",R155&lt;&gt;"",S155&lt;&gt;"")),Listes!$A$73,""))))))</f>
        <v/>
      </c>
      <c r="X155" s="188"/>
      <c r="Y155" s="317">
        <f t="shared" si="11"/>
        <v>0</v>
      </c>
    </row>
    <row r="156" spans="1:25" ht="20.100000000000001" customHeight="1" x14ac:dyDescent="0.25">
      <c r="A156" s="121">
        <v>150</v>
      </c>
      <c r="B156" s="118" t="str">
        <f>IF('Dépenses forfaitaires'!B156="","",'Dépenses forfaitaires'!B156)</f>
        <v/>
      </c>
      <c r="C156" s="118" t="str">
        <f>IF('Dépenses forfaitaires'!C156="","",'Dépenses forfaitaires'!C156)</f>
        <v/>
      </c>
      <c r="D156" s="118" t="str">
        <f>IF('Dépenses forfaitaires'!D156="","",'Dépenses forfaitaires'!D156)</f>
        <v/>
      </c>
      <c r="E156" s="118" t="str">
        <f>IF('Dépenses forfaitaires'!E156="","",'Dépenses forfaitaires'!E156)</f>
        <v/>
      </c>
      <c r="F156" s="118" t="str">
        <f>IF('Dépenses forfaitaires'!F156="","",'Dépenses forfaitaires'!F156)</f>
        <v/>
      </c>
      <c r="G156" s="186" t="str">
        <f>IF('Dépenses forfaitaires'!G156="","",'Dépenses forfaitaires'!G156)</f>
        <v/>
      </c>
      <c r="H156" s="118" t="str">
        <f>IF('Dépenses forfaitaires'!H156="","",'Dépenses forfaitaires'!H156)</f>
        <v/>
      </c>
      <c r="I156" s="118" t="str">
        <f>IF('Dépenses forfaitaires'!I156="","",'Dépenses forfaitaires'!I156)</f>
        <v/>
      </c>
      <c r="J156" s="186" t="str">
        <f>IF('Dépenses forfaitaires'!J156="","",'Dépenses forfaitaires'!J156)</f>
        <v/>
      </c>
      <c r="K156" s="346" t="str">
        <f>IF('Dépenses forfaitaires'!K156="","",'Dépenses forfaitaires'!K156)</f>
        <v/>
      </c>
      <c r="L156" s="346" t="str">
        <f>IF('Dépenses forfaitaires'!L156="","",'Dépenses forfaitaires'!L156)</f>
        <v/>
      </c>
      <c r="M156" s="118" t="str">
        <f>IF($H156="","",IF($C156=Listes!$B$32,IF('DP_Instruction Forfaitaires'!$E156&lt;Listes!$B$53,('DP_Instruction Forfaitaires'!$E156*(VLOOKUP('DP_Instruction Forfaitaires'!$D156,Listes!$A$54:$E$60,2,FALSE))),IF('DP_Instruction Forfaitaires'!$E156&gt;Listes!$E$53,('DP_Instruction Forfaitaires'!$E156*(VLOOKUP('DP_Instruction Forfaitaires'!$D156,Listes!$A$54:$E$60,5,FALSE))),('DP_Instruction Forfaitaires'!$E156*(VLOOKUP('DP_Instruction Forfaitaires'!$D156,Listes!$A$54:$E$60,3,FALSE))+(VLOOKUP('DP_Instruction Forfaitaires'!$D156,Listes!$A$54:$E$60,4,FALSE)))))))</f>
        <v/>
      </c>
      <c r="N156" s="118" t="str">
        <f>IF($H156="","",IF($C156=Listes!$B$31,IF('DP_Instruction Forfaitaires'!$E156&lt;Listes!$B$42,('DP_Instruction Forfaitaires'!$E156*(VLOOKUP('DP_Instruction Forfaitaires'!$D156,Listes!$A$43:$E$49,2,FALSE))),IF('DP_Instruction Forfaitaires'!$E156&gt;Listes!$D$42,('DP_Instruction Forfaitaires'!$E156*(VLOOKUP('DP_Instruction Forfaitaires'!$D156,Listes!$A$43:$E$49,5,FALSE))),('DP_Instruction Forfaitaires'!$E156*(VLOOKUP('DP_Instruction Forfaitaires'!$D156,Listes!$A$43:$E$49,3,FALSE))+(VLOOKUP('DP_Instruction Forfaitaires'!$D156,Listes!$A$43:$E$49,4,FALSE)))))))</f>
        <v/>
      </c>
      <c r="O156" s="175" t="str">
        <f>IF($H156="","",IF($C156=Listes!$B$34,Listes!$I$31,IF($C156=Listes!$B$35,(VLOOKUP('DP_Instruction Forfaitaires'!$F156,Listes!$E$31:$F$36,2,FALSE)),IF($C156=Listes!$B$33,IF('DP_Instruction Forfaitaires'!$E156&lt;Listes!$A$64,'DP_Instruction Forfaitaires'!$E156*Listes!$A$65,IF('DP_Instruction Forfaitaires'!$E156&gt;Listes!$D$64,'DP_Instruction Forfaitaires'!$E156*Listes!$D$65,(('DP_Instruction Forfaitaires'!$E156*Listes!$B$65)+Listes!$C$65)))))))</f>
        <v/>
      </c>
      <c r="P156" s="131" t="str">
        <f>IF('Dépenses forfaitaires'!Q156="","",'Dépenses forfaitaires'!Q156)</f>
        <v/>
      </c>
      <c r="Q156" s="185"/>
      <c r="R156" s="352" t="str">
        <f t="shared" si="8"/>
        <v/>
      </c>
      <c r="S156" s="352" t="str">
        <f t="shared" si="9"/>
        <v/>
      </c>
      <c r="T156" s="185" t="str">
        <f t="shared" si="10"/>
        <v/>
      </c>
      <c r="U156" s="182"/>
      <c r="V156" s="187"/>
      <c r="W156" s="711" t="str">
        <f>IF(AND(OR(Q156="KO",T156&lt;&gt;""),OR(R156="",S156="",T156="")),Listes!$A$68,IF(AND(T156="",R156&lt;&gt;""),Listes!$A$69,IF(AND(P156&lt;T156,V156=""),Listes!$A$70,IF(AND(R156&gt;S156),Listes!$A$71,IF(AND(P156&lt;&gt;"",P156&gt;T156,U156=""),Listes!$A$72,IF(AND(X156="",OR(Q156&lt;&gt;"",R156&lt;&gt;"",S156&lt;&gt;"")),Listes!$A$73,""))))))</f>
        <v/>
      </c>
      <c r="X156" s="188"/>
      <c r="Y156" s="317">
        <f t="shared" si="11"/>
        <v>0</v>
      </c>
    </row>
    <row r="157" spans="1:25" ht="20.100000000000001" customHeight="1" x14ac:dyDescent="0.25">
      <c r="A157" s="121">
        <v>151</v>
      </c>
      <c r="B157" s="118" t="str">
        <f>IF('Dépenses forfaitaires'!B157="","",'Dépenses forfaitaires'!B157)</f>
        <v/>
      </c>
      <c r="C157" s="118" t="str">
        <f>IF('Dépenses forfaitaires'!C157="","",'Dépenses forfaitaires'!C157)</f>
        <v/>
      </c>
      <c r="D157" s="118" t="str">
        <f>IF('Dépenses forfaitaires'!D157="","",'Dépenses forfaitaires'!D157)</f>
        <v/>
      </c>
      <c r="E157" s="118" t="str">
        <f>IF('Dépenses forfaitaires'!E157="","",'Dépenses forfaitaires'!E157)</f>
        <v/>
      </c>
      <c r="F157" s="118" t="str">
        <f>IF('Dépenses forfaitaires'!F157="","",'Dépenses forfaitaires'!F157)</f>
        <v/>
      </c>
      <c r="G157" s="186" t="str">
        <f>IF('Dépenses forfaitaires'!G157="","",'Dépenses forfaitaires'!G157)</f>
        <v/>
      </c>
      <c r="H157" s="118" t="str">
        <f>IF('Dépenses forfaitaires'!H157="","",'Dépenses forfaitaires'!H157)</f>
        <v/>
      </c>
      <c r="I157" s="118" t="str">
        <f>IF('Dépenses forfaitaires'!I157="","",'Dépenses forfaitaires'!I157)</f>
        <v/>
      </c>
      <c r="J157" s="186" t="str">
        <f>IF('Dépenses forfaitaires'!J157="","",'Dépenses forfaitaires'!J157)</f>
        <v/>
      </c>
      <c r="K157" s="346" t="str">
        <f>IF('Dépenses forfaitaires'!K157="","",'Dépenses forfaitaires'!K157)</f>
        <v/>
      </c>
      <c r="L157" s="346" t="str">
        <f>IF('Dépenses forfaitaires'!L157="","",'Dépenses forfaitaires'!L157)</f>
        <v/>
      </c>
      <c r="M157" s="118" t="str">
        <f>IF($H157="","",IF($C157=Listes!$B$32,IF('DP_Instruction Forfaitaires'!$E157&lt;Listes!$B$53,('DP_Instruction Forfaitaires'!$E157*(VLOOKUP('DP_Instruction Forfaitaires'!$D157,Listes!$A$54:$E$60,2,FALSE))),IF('DP_Instruction Forfaitaires'!$E157&gt;Listes!$E$53,('DP_Instruction Forfaitaires'!$E157*(VLOOKUP('DP_Instruction Forfaitaires'!$D157,Listes!$A$54:$E$60,5,FALSE))),('DP_Instruction Forfaitaires'!$E157*(VLOOKUP('DP_Instruction Forfaitaires'!$D157,Listes!$A$54:$E$60,3,FALSE))+(VLOOKUP('DP_Instruction Forfaitaires'!$D157,Listes!$A$54:$E$60,4,FALSE)))))))</f>
        <v/>
      </c>
      <c r="N157" s="118" t="str">
        <f>IF($H157="","",IF($C157=Listes!$B$31,IF('DP_Instruction Forfaitaires'!$E157&lt;Listes!$B$42,('DP_Instruction Forfaitaires'!$E157*(VLOOKUP('DP_Instruction Forfaitaires'!$D157,Listes!$A$43:$E$49,2,FALSE))),IF('DP_Instruction Forfaitaires'!$E157&gt;Listes!$D$42,('DP_Instruction Forfaitaires'!$E157*(VLOOKUP('DP_Instruction Forfaitaires'!$D157,Listes!$A$43:$E$49,5,FALSE))),('DP_Instruction Forfaitaires'!$E157*(VLOOKUP('DP_Instruction Forfaitaires'!$D157,Listes!$A$43:$E$49,3,FALSE))+(VLOOKUP('DP_Instruction Forfaitaires'!$D157,Listes!$A$43:$E$49,4,FALSE)))))))</f>
        <v/>
      </c>
      <c r="O157" s="175" t="str">
        <f>IF($H157="","",IF($C157=Listes!$B$34,Listes!$I$31,IF($C157=Listes!$B$35,(VLOOKUP('DP_Instruction Forfaitaires'!$F157,Listes!$E$31:$F$36,2,FALSE)),IF($C157=Listes!$B$33,IF('DP_Instruction Forfaitaires'!$E157&lt;Listes!$A$64,'DP_Instruction Forfaitaires'!$E157*Listes!$A$65,IF('DP_Instruction Forfaitaires'!$E157&gt;Listes!$D$64,'DP_Instruction Forfaitaires'!$E157*Listes!$D$65,(('DP_Instruction Forfaitaires'!$E157*Listes!$B$65)+Listes!$C$65)))))))</f>
        <v/>
      </c>
      <c r="P157" s="131" t="str">
        <f>IF('Dépenses forfaitaires'!Q157="","",'Dépenses forfaitaires'!Q157)</f>
        <v/>
      </c>
      <c r="Q157" s="185"/>
      <c r="R157" s="352" t="str">
        <f t="shared" si="8"/>
        <v/>
      </c>
      <c r="S157" s="352" t="str">
        <f t="shared" si="9"/>
        <v/>
      </c>
      <c r="T157" s="185" t="str">
        <f t="shared" si="10"/>
        <v/>
      </c>
      <c r="U157" s="182"/>
      <c r="V157" s="187"/>
      <c r="W157" s="711" t="str">
        <f>IF(AND(OR(Q157="KO",T157&lt;&gt;""),OR(R157="",S157="",T157="")),Listes!$A$68,IF(AND(T157="",R157&lt;&gt;""),Listes!$A$69,IF(AND(P157&lt;T157,V157=""),Listes!$A$70,IF(AND(R157&gt;S157),Listes!$A$71,IF(AND(P157&lt;&gt;"",P157&gt;T157,U157=""),Listes!$A$72,IF(AND(X157="",OR(Q157&lt;&gt;"",R157&lt;&gt;"",S157&lt;&gt;"")),Listes!$A$73,""))))))</f>
        <v/>
      </c>
      <c r="X157" s="188"/>
      <c r="Y157" s="317">
        <f t="shared" si="11"/>
        <v>0</v>
      </c>
    </row>
    <row r="158" spans="1:25" ht="20.100000000000001" customHeight="1" x14ac:dyDescent="0.25">
      <c r="A158" s="121">
        <v>152</v>
      </c>
      <c r="B158" s="118" t="str">
        <f>IF('Dépenses forfaitaires'!B158="","",'Dépenses forfaitaires'!B158)</f>
        <v/>
      </c>
      <c r="C158" s="118" t="str">
        <f>IF('Dépenses forfaitaires'!C158="","",'Dépenses forfaitaires'!C158)</f>
        <v/>
      </c>
      <c r="D158" s="118" t="str">
        <f>IF('Dépenses forfaitaires'!D158="","",'Dépenses forfaitaires'!D158)</f>
        <v/>
      </c>
      <c r="E158" s="118" t="str">
        <f>IF('Dépenses forfaitaires'!E158="","",'Dépenses forfaitaires'!E158)</f>
        <v/>
      </c>
      <c r="F158" s="118" t="str">
        <f>IF('Dépenses forfaitaires'!F158="","",'Dépenses forfaitaires'!F158)</f>
        <v/>
      </c>
      <c r="G158" s="186" t="str">
        <f>IF('Dépenses forfaitaires'!G158="","",'Dépenses forfaitaires'!G158)</f>
        <v/>
      </c>
      <c r="H158" s="118" t="str">
        <f>IF('Dépenses forfaitaires'!H158="","",'Dépenses forfaitaires'!H158)</f>
        <v/>
      </c>
      <c r="I158" s="118" t="str">
        <f>IF('Dépenses forfaitaires'!I158="","",'Dépenses forfaitaires'!I158)</f>
        <v/>
      </c>
      <c r="J158" s="186" t="str">
        <f>IF('Dépenses forfaitaires'!J158="","",'Dépenses forfaitaires'!J158)</f>
        <v/>
      </c>
      <c r="K158" s="346" t="str">
        <f>IF('Dépenses forfaitaires'!K158="","",'Dépenses forfaitaires'!K158)</f>
        <v/>
      </c>
      <c r="L158" s="346" t="str">
        <f>IF('Dépenses forfaitaires'!L158="","",'Dépenses forfaitaires'!L158)</f>
        <v/>
      </c>
      <c r="M158" s="118" t="str">
        <f>IF($H158="","",IF($C158=Listes!$B$32,IF('DP_Instruction Forfaitaires'!$E158&lt;Listes!$B$53,('DP_Instruction Forfaitaires'!$E158*(VLOOKUP('DP_Instruction Forfaitaires'!$D158,Listes!$A$54:$E$60,2,FALSE))),IF('DP_Instruction Forfaitaires'!$E158&gt;Listes!$E$53,('DP_Instruction Forfaitaires'!$E158*(VLOOKUP('DP_Instruction Forfaitaires'!$D158,Listes!$A$54:$E$60,5,FALSE))),('DP_Instruction Forfaitaires'!$E158*(VLOOKUP('DP_Instruction Forfaitaires'!$D158,Listes!$A$54:$E$60,3,FALSE))+(VLOOKUP('DP_Instruction Forfaitaires'!$D158,Listes!$A$54:$E$60,4,FALSE)))))))</f>
        <v/>
      </c>
      <c r="N158" s="118" t="str">
        <f>IF($H158="","",IF($C158=Listes!$B$31,IF('DP_Instruction Forfaitaires'!$E158&lt;Listes!$B$42,('DP_Instruction Forfaitaires'!$E158*(VLOOKUP('DP_Instruction Forfaitaires'!$D158,Listes!$A$43:$E$49,2,FALSE))),IF('DP_Instruction Forfaitaires'!$E158&gt;Listes!$D$42,('DP_Instruction Forfaitaires'!$E158*(VLOOKUP('DP_Instruction Forfaitaires'!$D158,Listes!$A$43:$E$49,5,FALSE))),('DP_Instruction Forfaitaires'!$E158*(VLOOKUP('DP_Instruction Forfaitaires'!$D158,Listes!$A$43:$E$49,3,FALSE))+(VLOOKUP('DP_Instruction Forfaitaires'!$D158,Listes!$A$43:$E$49,4,FALSE)))))))</f>
        <v/>
      </c>
      <c r="O158" s="175" t="str">
        <f>IF($H158="","",IF($C158=Listes!$B$34,Listes!$I$31,IF($C158=Listes!$B$35,(VLOOKUP('DP_Instruction Forfaitaires'!$F158,Listes!$E$31:$F$36,2,FALSE)),IF($C158=Listes!$B$33,IF('DP_Instruction Forfaitaires'!$E158&lt;Listes!$A$64,'DP_Instruction Forfaitaires'!$E158*Listes!$A$65,IF('DP_Instruction Forfaitaires'!$E158&gt;Listes!$D$64,'DP_Instruction Forfaitaires'!$E158*Listes!$D$65,(('DP_Instruction Forfaitaires'!$E158*Listes!$B$65)+Listes!$C$65)))))))</f>
        <v/>
      </c>
      <c r="P158" s="131" t="str">
        <f>IF('Dépenses forfaitaires'!Q158="","",'Dépenses forfaitaires'!Q158)</f>
        <v/>
      </c>
      <c r="Q158" s="185"/>
      <c r="R158" s="352" t="str">
        <f t="shared" si="8"/>
        <v/>
      </c>
      <c r="S158" s="352" t="str">
        <f t="shared" si="9"/>
        <v/>
      </c>
      <c r="T158" s="185" t="str">
        <f t="shared" si="10"/>
        <v/>
      </c>
      <c r="U158" s="182"/>
      <c r="V158" s="187"/>
      <c r="W158" s="711" t="str">
        <f>IF(AND(OR(Q158="KO",T158&lt;&gt;""),OR(R158="",S158="",T158="")),Listes!$A$68,IF(AND(T158="",R158&lt;&gt;""),Listes!$A$69,IF(AND(P158&lt;T158,V158=""),Listes!$A$70,IF(AND(R158&gt;S158),Listes!$A$71,IF(AND(P158&lt;&gt;"",P158&gt;T158,U158=""),Listes!$A$72,IF(AND(X158="",OR(Q158&lt;&gt;"",R158&lt;&gt;"",S158&lt;&gt;"")),Listes!$A$73,""))))))</f>
        <v/>
      </c>
      <c r="X158" s="188"/>
      <c r="Y158" s="317">
        <f t="shared" si="11"/>
        <v>0</v>
      </c>
    </row>
    <row r="159" spans="1:25" ht="20.100000000000001" customHeight="1" x14ac:dyDescent="0.25">
      <c r="A159" s="121">
        <v>153</v>
      </c>
      <c r="B159" s="118" t="str">
        <f>IF('Dépenses forfaitaires'!B159="","",'Dépenses forfaitaires'!B159)</f>
        <v/>
      </c>
      <c r="C159" s="118" t="str">
        <f>IF('Dépenses forfaitaires'!C159="","",'Dépenses forfaitaires'!C159)</f>
        <v/>
      </c>
      <c r="D159" s="118" t="str">
        <f>IF('Dépenses forfaitaires'!D159="","",'Dépenses forfaitaires'!D159)</f>
        <v/>
      </c>
      <c r="E159" s="118" t="str">
        <f>IF('Dépenses forfaitaires'!E159="","",'Dépenses forfaitaires'!E159)</f>
        <v/>
      </c>
      <c r="F159" s="118" t="str">
        <f>IF('Dépenses forfaitaires'!F159="","",'Dépenses forfaitaires'!F159)</f>
        <v/>
      </c>
      <c r="G159" s="186" t="str">
        <f>IF('Dépenses forfaitaires'!G159="","",'Dépenses forfaitaires'!G159)</f>
        <v/>
      </c>
      <c r="H159" s="118" t="str">
        <f>IF('Dépenses forfaitaires'!H159="","",'Dépenses forfaitaires'!H159)</f>
        <v/>
      </c>
      <c r="I159" s="118" t="str">
        <f>IF('Dépenses forfaitaires'!I159="","",'Dépenses forfaitaires'!I159)</f>
        <v/>
      </c>
      <c r="J159" s="186" t="str">
        <f>IF('Dépenses forfaitaires'!J159="","",'Dépenses forfaitaires'!J159)</f>
        <v/>
      </c>
      <c r="K159" s="346" t="str">
        <f>IF('Dépenses forfaitaires'!K159="","",'Dépenses forfaitaires'!K159)</f>
        <v/>
      </c>
      <c r="L159" s="346" t="str">
        <f>IF('Dépenses forfaitaires'!L159="","",'Dépenses forfaitaires'!L159)</f>
        <v/>
      </c>
      <c r="M159" s="118" t="str">
        <f>IF($H159="","",IF($C159=Listes!$B$32,IF('DP_Instruction Forfaitaires'!$E159&lt;Listes!$B$53,('DP_Instruction Forfaitaires'!$E159*(VLOOKUP('DP_Instruction Forfaitaires'!$D159,Listes!$A$54:$E$60,2,FALSE))),IF('DP_Instruction Forfaitaires'!$E159&gt;Listes!$E$53,('DP_Instruction Forfaitaires'!$E159*(VLOOKUP('DP_Instruction Forfaitaires'!$D159,Listes!$A$54:$E$60,5,FALSE))),('DP_Instruction Forfaitaires'!$E159*(VLOOKUP('DP_Instruction Forfaitaires'!$D159,Listes!$A$54:$E$60,3,FALSE))+(VLOOKUP('DP_Instruction Forfaitaires'!$D159,Listes!$A$54:$E$60,4,FALSE)))))))</f>
        <v/>
      </c>
      <c r="N159" s="118" t="str">
        <f>IF($H159="","",IF($C159=Listes!$B$31,IF('DP_Instruction Forfaitaires'!$E159&lt;Listes!$B$42,('DP_Instruction Forfaitaires'!$E159*(VLOOKUP('DP_Instruction Forfaitaires'!$D159,Listes!$A$43:$E$49,2,FALSE))),IF('DP_Instruction Forfaitaires'!$E159&gt;Listes!$D$42,('DP_Instruction Forfaitaires'!$E159*(VLOOKUP('DP_Instruction Forfaitaires'!$D159,Listes!$A$43:$E$49,5,FALSE))),('DP_Instruction Forfaitaires'!$E159*(VLOOKUP('DP_Instruction Forfaitaires'!$D159,Listes!$A$43:$E$49,3,FALSE))+(VLOOKUP('DP_Instruction Forfaitaires'!$D159,Listes!$A$43:$E$49,4,FALSE)))))))</f>
        <v/>
      </c>
      <c r="O159" s="175" t="str">
        <f>IF($H159="","",IF($C159=Listes!$B$34,Listes!$I$31,IF($C159=Listes!$B$35,(VLOOKUP('DP_Instruction Forfaitaires'!$F159,Listes!$E$31:$F$36,2,FALSE)),IF($C159=Listes!$B$33,IF('DP_Instruction Forfaitaires'!$E159&lt;Listes!$A$64,'DP_Instruction Forfaitaires'!$E159*Listes!$A$65,IF('DP_Instruction Forfaitaires'!$E159&gt;Listes!$D$64,'DP_Instruction Forfaitaires'!$E159*Listes!$D$65,(('DP_Instruction Forfaitaires'!$E159*Listes!$B$65)+Listes!$C$65)))))))</f>
        <v/>
      </c>
      <c r="P159" s="131" t="str">
        <f>IF('Dépenses forfaitaires'!Q159="","",'Dépenses forfaitaires'!Q159)</f>
        <v/>
      </c>
      <c r="Q159" s="185"/>
      <c r="R159" s="352" t="str">
        <f t="shared" si="8"/>
        <v/>
      </c>
      <c r="S159" s="352" t="str">
        <f t="shared" si="9"/>
        <v/>
      </c>
      <c r="T159" s="185" t="str">
        <f t="shared" si="10"/>
        <v/>
      </c>
      <c r="U159" s="182"/>
      <c r="V159" s="187"/>
      <c r="W159" s="711" t="str">
        <f>IF(AND(OR(Q159="KO",T159&lt;&gt;""),OR(R159="",S159="",T159="")),Listes!$A$68,IF(AND(T159="",R159&lt;&gt;""),Listes!$A$69,IF(AND(P159&lt;T159,V159=""),Listes!$A$70,IF(AND(R159&gt;S159),Listes!$A$71,IF(AND(P159&lt;&gt;"",P159&gt;T159,U159=""),Listes!$A$72,IF(AND(X159="",OR(Q159&lt;&gt;"",R159&lt;&gt;"",S159&lt;&gt;"")),Listes!$A$73,""))))))</f>
        <v/>
      </c>
      <c r="X159" s="188"/>
      <c r="Y159" s="317">
        <f t="shared" si="11"/>
        <v>0</v>
      </c>
    </row>
    <row r="160" spans="1:25" ht="20.100000000000001" customHeight="1" x14ac:dyDescent="0.25">
      <c r="A160" s="121">
        <v>154</v>
      </c>
      <c r="B160" s="118" t="str">
        <f>IF('Dépenses forfaitaires'!B160="","",'Dépenses forfaitaires'!B160)</f>
        <v/>
      </c>
      <c r="C160" s="118" t="str">
        <f>IF('Dépenses forfaitaires'!C160="","",'Dépenses forfaitaires'!C160)</f>
        <v/>
      </c>
      <c r="D160" s="118" t="str">
        <f>IF('Dépenses forfaitaires'!D160="","",'Dépenses forfaitaires'!D160)</f>
        <v/>
      </c>
      <c r="E160" s="118" t="str">
        <f>IF('Dépenses forfaitaires'!E160="","",'Dépenses forfaitaires'!E160)</f>
        <v/>
      </c>
      <c r="F160" s="118" t="str">
        <f>IF('Dépenses forfaitaires'!F160="","",'Dépenses forfaitaires'!F160)</f>
        <v/>
      </c>
      <c r="G160" s="186" t="str">
        <f>IF('Dépenses forfaitaires'!G160="","",'Dépenses forfaitaires'!G160)</f>
        <v/>
      </c>
      <c r="H160" s="118" t="str">
        <f>IF('Dépenses forfaitaires'!H160="","",'Dépenses forfaitaires'!H160)</f>
        <v/>
      </c>
      <c r="I160" s="118" t="str">
        <f>IF('Dépenses forfaitaires'!I160="","",'Dépenses forfaitaires'!I160)</f>
        <v/>
      </c>
      <c r="J160" s="186" t="str">
        <f>IF('Dépenses forfaitaires'!J160="","",'Dépenses forfaitaires'!J160)</f>
        <v/>
      </c>
      <c r="K160" s="346" t="str">
        <f>IF('Dépenses forfaitaires'!K160="","",'Dépenses forfaitaires'!K160)</f>
        <v/>
      </c>
      <c r="L160" s="346" t="str">
        <f>IF('Dépenses forfaitaires'!L160="","",'Dépenses forfaitaires'!L160)</f>
        <v/>
      </c>
      <c r="M160" s="118" t="str">
        <f>IF($H160="","",IF($C160=Listes!$B$32,IF('DP_Instruction Forfaitaires'!$E160&lt;Listes!$B$53,('DP_Instruction Forfaitaires'!$E160*(VLOOKUP('DP_Instruction Forfaitaires'!$D160,Listes!$A$54:$E$60,2,FALSE))),IF('DP_Instruction Forfaitaires'!$E160&gt;Listes!$E$53,('DP_Instruction Forfaitaires'!$E160*(VLOOKUP('DP_Instruction Forfaitaires'!$D160,Listes!$A$54:$E$60,5,FALSE))),('DP_Instruction Forfaitaires'!$E160*(VLOOKUP('DP_Instruction Forfaitaires'!$D160,Listes!$A$54:$E$60,3,FALSE))+(VLOOKUP('DP_Instruction Forfaitaires'!$D160,Listes!$A$54:$E$60,4,FALSE)))))))</f>
        <v/>
      </c>
      <c r="N160" s="118" t="str">
        <f>IF($H160="","",IF($C160=Listes!$B$31,IF('DP_Instruction Forfaitaires'!$E160&lt;Listes!$B$42,('DP_Instruction Forfaitaires'!$E160*(VLOOKUP('DP_Instruction Forfaitaires'!$D160,Listes!$A$43:$E$49,2,FALSE))),IF('DP_Instruction Forfaitaires'!$E160&gt;Listes!$D$42,('DP_Instruction Forfaitaires'!$E160*(VLOOKUP('DP_Instruction Forfaitaires'!$D160,Listes!$A$43:$E$49,5,FALSE))),('DP_Instruction Forfaitaires'!$E160*(VLOOKUP('DP_Instruction Forfaitaires'!$D160,Listes!$A$43:$E$49,3,FALSE))+(VLOOKUP('DP_Instruction Forfaitaires'!$D160,Listes!$A$43:$E$49,4,FALSE)))))))</f>
        <v/>
      </c>
      <c r="O160" s="175" t="str">
        <f>IF($H160="","",IF($C160=Listes!$B$34,Listes!$I$31,IF($C160=Listes!$B$35,(VLOOKUP('DP_Instruction Forfaitaires'!$F160,Listes!$E$31:$F$36,2,FALSE)),IF($C160=Listes!$B$33,IF('DP_Instruction Forfaitaires'!$E160&lt;Listes!$A$64,'DP_Instruction Forfaitaires'!$E160*Listes!$A$65,IF('DP_Instruction Forfaitaires'!$E160&gt;Listes!$D$64,'DP_Instruction Forfaitaires'!$E160*Listes!$D$65,(('DP_Instruction Forfaitaires'!$E160*Listes!$B$65)+Listes!$C$65)))))))</f>
        <v/>
      </c>
      <c r="P160" s="131" t="str">
        <f>IF('Dépenses forfaitaires'!Q160="","",'Dépenses forfaitaires'!Q160)</f>
        <v/>
      </c>
      <c r="Q160" s="185"/>
      <c r="R160" s="352" t="str">
        <f t="shared" si="8"/>
        <v/>
      </c>
      <c r="S160" s="352" t="str">
        <f t="shared" si="9"/>
        <v/>
      </c>
      <c r="T160" s="185" t="str">
        <f t="shared" si="10"/>
        <v/>
      </c>
      <c r="U160" s="182"/>
      <c r="V160" s="187"/>
      <c r="W160" s="711" t="str">
        <f>IF(AND(OR(Q160="KO",T160&lt;&gt;""),OR(R160="",S160="",T160="")),Listes!$A$68,IF(AND(T160="",R160&lt;&gt;""),Listes!$A$69,IF(AND(P160&lt;T160,V160=""),Listes!$A$70,IF(AND(R160&gt;S160),Listes!$A$71,IF(AND(P160&lt;&gt;"",P160&gt;T160,U160=""),Listes!$A$72,IF(AND(X160="",OR(Q160&lt;&gt;"",R160&lt;&gt;"",S160&lt;&gt;"")),Listes!$A$73,""))))))</f>
        <v/>
      </c>
      <c r="X160" s="188"/>
      <c r="Y160" s="317">
        <f t="shared" si="11"/>
        <v>0</v>
      </c>
    </row>
    <row r="161" spans="1:25" ht="20.100000000000001" customHeight="1" x14ac:dyDescent="0.25">
      <c r="A161" s="121">
        <v>155</v>
      </c>
      <c r="B161" s="118" t="str">
        <f>IF('Dépenses forfaitaires'!B161="","",'Dépenses forfaitaires'!B161)</f>
        <v/>
      </c>
      <c r="C161" s="118" t="str">
        <f>IF('Dépenses forfaitaires'!C161="","",'Dépenses forfaitaires'!C161)</f>
        <v/>
      </c>
      <c r="D161" s="118" t="str">
        <f>IF('Dépenses forfaitaires'!D161="","",'Dépenses forfaitaires'!D161)</f>
        <v/>
      </c>
      <c r="E161" s="118" t="str">
        <f>IF('Dépenses forfaitaires'!E161="","",'Dépenses forfaitaires'!E161)</f>
        <v/>
      </c>
      <c r="F161" s="118" t="str">
        <f>IF('Dépenses forfaitaires'!F161="","",'Dépenses forfaitaires'!F161)</f>
        <v/>
      </c>
      <c r="G161" s="186" t="str">
        <f>IF('Dépenses forfaitaires'!G161="","",'Dépenses forfaitaires'!G161)</f>
        <v/>
      </c>
      <c r="H161" s="118" t="str">
        <f>IF('Dépenses forfaitaires'!H161="","",'Dépenses forfaitaires'!H161)</f>
        <v/>
      </c>
      <c r="I161" s="118" t="str">
        <f>IF('Dépenses forfaitaires'!I161="","",'Dépenses forfaitaires'!I161)</f>
        <v/>
      </c>
      <c r="J161" s="186" t="str">
        <f>IF('Dépenses forfaitaires'!J161="","",'Dépenses forfaitaires'!J161)</f>
        <v/>
      </c>
      <c r="K161" s="346" t="str">
        <f>IF('Dépenses forfaitaires'!K161="","",'Dépenses forfaitaires'!K161)</f>
        <v/>
      </c>
      <c r="L161" s="346" t="str">
        <f>IF('Dépenses forfaitaires'!L161="","",'Dépenses forfaitaires'!L161)</f>
        <v/>
      </c>
      <c r="M161" s="118" t="str">
        <f>IF($H161="","",IF($C161=Listes!$B$32,IF('DP_Instruction Forfaitaires'!$E161&lt;Listes!$B$53,('DP_Instruction Forfaitaires'!$E161*(VLOOKUP('DP_Instruction Forfaitaires'!$D161,Listes!$A$54:$E$60,2,FALSE))),IF('DP_Instruction Forfaitaires'!$E161&gt;Listes!$E$53,('DP_Instruction Forfaitaires'!$E161*(VLOOKUP('DP_Instruction Forfaitaires'!$D161,Listes!$A$54:$E$60,5,FALSE))),('DP_Instruction Forfaitaires'!$E161*(VLOOKUP('DP_Instruction Forfaitaires'!$D161,Listes!$A$54:$E$60,3,FALSE))+(VLOOKUP('DP_Instruction Forfaitaires'!$D161,Listes!$A$54:$E$60,4,FALSE)))))))</f>
        <v/>
      </c>
      <c r="N161" s="118" t="str">
        <f>IF($H161="","",IF($C161=Listes!$B$31,IF('DP_Instruction Forfaitaires'!$E161&lt;Listes!$B$42,('DP_Instruction Forfaitaires'!$E161*(VLOOKUP('DP_Instruction Forfaitaires'!$D161,Listes!$A$43:$E$49,2,FALSE))),IF('DP_Instruction Forfaitaires'!$E161&gt;Listes!$D$42,('DP_Instruction Forfaitaires'!$E161*(VLOOKUP('DP_Instruction Forfaitaires'!$D161,Listes!$A$43:$E$49,5,FALSE))),('DP_Instruction Forfaitaires'!$E161*(VLOOKUP('DP_Instruction Forfaitaires'!$D161,Listes!$A$43:$E$49,3,FALSE))+(VLOOKUP('DP_Instruction Forfaitaires'!$D161,Listes!$A$43:$E$49,4,FALSE)))))))</f>
        <v/>
      </c>
      <c r="O161" s="175" t="str">
        <f>IF($H161="","",IF($C161=Listes!$B$34,Listes!$I$31,IF($C161=Listes!$B$35,(VLOOKUP('DP_Instruction Forfaitaires'!$F161,Listes!$E$31:$F$36,2,FALSE)),IF($C161=Listes!$B$33,IF('DP_Instruction Forfaitaires'!$E161&lt;Listes!$A$64,'DP_Instruction Forfaitaires'!$E161*Listes!$A$65,IF('DP_Instruction Forfaitaires'!$E161&gt;Listes!$D$64,'DP_Instruction Forfaitaires'!$E161*Listes!$D$65,(('DP_Instruction Forfaitaires'!$E161*Listes!$B$65)+Listes!$C$65)))))))</f>
        <v/>
      </c>
      <c r="P161" s="131" t="str">
        <f>IF('Dépenses forfaitaires'!Q161="","",'Dépenses forfaitaires'!Q161)</f>
        <v/>
      </c>
      <c r="Q161" s="185"/>
      <c r="R161" s="352" t="str">
        <f t="shared" si="8"/>
        <v/>
      </c>
      <c r="S161" s="352" t="str">
        <f t="shared" si="9"/>
        <v/>
      </c>
      <c r="T161" s="185" t="str">
        <f t="shared" si="10"/>
        <v/>
      </c>
      <c r="U161" s="182"/>
      <c r="V161" s="187"/>
      <c r="W161" s="711" t="str">
        <f>IF(AND(OR(Q161="KO",T161&lt;&gt;""),OR(R161="",S161="",T161="")),Listes!$A$68,IF(AND(T161="",R161&lt;&gt;""),Listes!$A$69,IF(AND(P161&lt;T161,V161=""),Listes!$A$70,IF(AND(R161&gt;S161),Listes!$A$71,IF(AND(P161&lt;&gt;"",P161&gt;T161,U161=""),Listes!$A$72,IF(AND(X161="",OR(Q161&lt;&gt;"",R161&lt;&gt;"",S161&lt;&gt;"")),Listes!$A$73,""))))))</f>
        <v/>
      </c>
      <c r="X161" s="188"/>
      <c r="Y161" s="317">
        <f t="shared" si="11"/>
        <v>0</v>
      </c>
    </row>
    <row r="162" spans="1:25" ht="20.100000000000001" customHeight="1" x14ac:dyDescent="0.25">
      <c r="A162" s="121">
        <v>156</v>
      </c>
      <c r="B162" s="118" t="str">
        <f>IF('Dépenses forfaitaires'!B162="","",'Dépenses forfaitaires'!B162)</f>
        <v/>
      </c>
      <c r="C162" s="118" t="str">
        <f>IF('Dépenses forfaitaires'!C162="","",'Dépenses forfaitaires'!C162)</f>
        <v/>
      </c>
      <c r="D162" s="118" t="str">
        <f>IF('Dépenses forfaitaires'!D162="","",'Dépenses forfaitaires'!D162)</f>
        <v/>
      </c>
      <c r="E162" s="118" t="str">
        <f>IF('Dépenses forfaitaires'!E162="","",'Dépenses forfaitaires'!E162)</f>
        <v/>
      </c>
      <c r="F162" s="118" t="str">
        <f>IF('Dépenses forfaitaires'!F162="","",'Dépenses forfaitaires'!F162)</f>
        <v/>
      </c>
      <c r="G162" s="186" t="str">
        <f>IF('Dépenses forfaitaires'!G162="","",'Dépenses forfaitaires'!G162)</f>
        <v/>
      </c>
      <c r="H162" s="118" t="str">
        <f>IF('Dépenses forfaitaires'!H162="","",'Dépenses forfaitaires'!H162)</f>
        <v/>
      </c>
      <c r="I162" s="118" t="str">
        <f>IF('Dépenses forfaitaires'!I162="","",'Dépenses forfaitaires'!I162)</f>
        <v/>
      </c>
      <c r="J162" s="186" t="str">
        <f>IF('Dépenses forfaitaires'!J162="","",'Dépenses forfaitaires'!J162)</f>
        <v/>
      </c>
      <c r="K162" s="346" t="str">
        <f>IF('Dépenses forfaitaires'!K162="","",'Dépenses forfaitaires'!K162)</f>
        <v/>
      </c>
      <c r="L162" s="346" t="str">
        <f>IF('Dépenses forfaitaires'!L162="","",'Dépenses forfaitaires'!L162)</f>
        <v/>
      </c>
      <c r="M162" s="118" t="str">
        <f>IF($H162="","",IF($C162=Listes!$B$32,IF('DP_Instruction Forfaitaires'!$E162&lt;Listes!$B$53,('DP_Instruction Forfaitaires'!$E162*(VLOOKUP('DP_Instruction Forfaitaires'!$D162,Listes!$A$54:$E$60,2,FALSE))),IF('DP_Instruction Forfaitaires'!$E162&gt;Listes!$E$53,('DP_Instruction Forfaitaires'!$E162*(VLOOKUP('DP_Instruction Forfaitaires'!$D162,Listes!$A$54:$E$60,5,FALSE))),('DP_Instruction Forfaitaires'!$E162*(VLOOKUP('DP_Instruction Forfaitaires'!$D162,Listes!$A$54:$E$60,3,FALSE))+(VLOOKUP('DP_Instruction Forfaitaires'!$D162,Listes!$A$54:$E$60,4,FALSE)))))))</f>
        <v/>
      </c>
      <c r="N162" s="118" t="str">
        <f>IF($H162="","",IF($C162=Listes!$B$31,IF('DP_Instruction Forfaitaires'!$E162&lt;Listes!$B$42,('DP_Instruction Forfaitaires'!$E162*(VLOOKUP('DP_Instruction Forfaitaires'!$D162,Listes!$A$43:$E$49,2,FALSE))),IF('DP_Instruction Forfaitaires'!$E162&gt;Listes!$D$42,('DP_Instruction Forfaitaires'!$E162*(VLOOKUP('DP_Instruction Forfaitaires'!$D162,Listes!$A$43:$E$49,5,FALSE))),('DP_Instruction Forfaitaires'!$E162*(VLOOKUP('DP_Instruction Forfaitaires'!$D162,Listes!$A$43:$E$49,3,FALSE))+(VLOOKUP('DP_Instruction Forfaitaires'!$D162,Listes!$A$43:$E$49,4,FALSE)))))))</f>
        <v/>
      </c>
      <c r="O162" s="175" t="str">
        <f>IF($H162="","",IF($C162=Listes!$B$34,Listes!$I$31,IF($C162=Listes!$B$35,(VLOOKUP('DP_Instruction Forfaitaires'!$F162,Listes!$E$31:$F$36,2,FALSE)),IF($C162=Listes!$B$33,IF('DP_Instruction Forfaitaires'!$E162&lt;Listes!$A$64,'DP_Instruction Forfaitaires'!$E162*Listes!$A$65,IF('DP_Instruction Forfaitaires'!$E162&gt;Listes!$D$64,'DP_Instruction Forfaitaires'!$E162*Listes!$D$65,(('DP_Instruction Forfaitaires'!$E162*Listes!$B$65)+Listes!$C$65)))))))</f>
        <v/>
      </c>
      <c r="P162" s="131" t="str">
        <f>IF('Dépenses forfaitaires'!Q162="","",'Dépenses forfaitaires'!Q162)</f>
        <v/>
      </c>
      <c r="Q162" s="185"/>
      <c r="R162" s="352" t="str">
        <f t="shared" si="8"/>
        <v/>
      </c>
      <c r="S162" s="352" t="str">
        <f t="shared" si="9"/>
        <v/>
      </c>
      <c r="T162" s="185" t="str">
        <f t="shared" si="10"/>
        <v/>
      </c>
      <c r="U162" s="182"/>
      <c r="V162" s="187"/>
      <c r="W162" s="711" t="str">
        <f>IF(AND(OR(Q162="KO",T162&lt;&gt;""),OR(R162="",S162="",T162="")),Listes!$A$68,IF(AND(T162="",R162&lt;&gt;""),Listes!$A$69,IF(AND(P162&lt;T162,V162=""),Listes!$A$70,IF(AND(R162&gt;S162),Listes!$A$71,IF(AND(P162&lt;&gt;"",P162&gt;T162,U162=""),Listes!$A$72,IF(AND(X162="",OR(Q162&lt;&gt;"",R162&lt;&gt;"",S162&lt;&gt;"")),Listes!$A$73,""))))))</f>
        <v/>
      </c>
      <c r="X162" s="188"/>
      <c r="Y162" s="317">
        <f t="shared" si="11"/>
        <v>0</v>
      </c>
    </row>
    <row r="163" spans="1:25" ht="20.100000000000001" customHeight="1" x14ac:dyDescent="0.25">
      <c r="A163" s="121">
        <v>157</v>
      </c>
      <c r="B163" s="118" t="str">
        <f>IF('Dépenses forfaitaires'!B163="","",'Dépenses forfaitaires'!B163)</f>
        <v/>
      </c>
      <c r="C163" s="118" t="str">
        <f>IF('Dépenses forfaitaires'!C163="","",'Dépenses forfaitaires'!C163)</f>
        <v/>
      </c>
      <c r="D163" s="118" t="str">
        <f>IF('Dépenses forfaitaires'!D163="","",'Dépenses forfaitaires'!D163)</f>
        <v/>
      </c>
      <c r="E163" s="118" t="str">
        <f>IF('Dépenses forfaitaires'!E163="","",'Dépenses forfaitaires'!E163)</f>
        <v/>
      </c>
      <c r="F163" s="118" t="str">
        <f>IF('Dépenses forfaitaires'!F163="","",'Dépenses forfaitaires'!F163)</f>
        <v/>
      </c>
      <c r="G163" s="186" t="str">
        <f>IF('Dépenses forfaitaires'!G163="","",'Dépenses forfaitaires'!G163)</f>
        <v/>
      </c>
      <c r="H163" s="118" t="str">
        <f>IF('Dépenses forfaitaires'!H163="","",'Dépenses forfaitaires'!H163)</f>
        <v/>
      </c>
      <c r="I163" s="118" t="str">
        <f>IF('Dépenses forfaitaires'!I163="","",'Dépenses forfaitaires'!I163)</f>
        <v/>
      </c>
      <c r="J163" s="186" t="str">
        <f>IF('Dépenses forfaitaires'!J163="","",'Dépenses forfaitaires'!J163)</f>
        <v/>
      </c>
      <c r="K163" s="346" t="str">
        <f>IF('Dépenses forfaitaires'!K163="","",'Dépenses forfaitaires'!K163)</f>
        <v/>
      </c>
      <c r="L163" s="346" t="str">
        <f>IF('Dépenses forfaitaires'!L163="","",'Dépenses forfaitaires'!L163)</f>
        <v/>
      </c>
      <c r="M163" s="118" t="str">
        <f>IF($H163="","",IF($C163=Listes!$B$32,IF('DP_Instruction Forfaitaires'!$E163&lt;Listes!$B$53,('DP_Instruction Forfaitaires'!$E163*(VLOOKUP('DP_Instruction Forfaitaires'!$D163,Listes!$A$54:$E$60,2,FALSE))),IF('DP_Instruction Forfaitaires'!$E163&gt;Listes!$E$53,('DP_Instruction Forfaitaires'!$E163*(VLOOKUP('DP_Instruction Forfaitaires'!$D163,Listes!$A$54:$E$60,5,FALSE))),('DP_Instruction Forfaitaires'!$E163*(VLOOKUP('DP_Instruction Forfaitaires'!$D163,Listes!$A$54:$E$60,3,FALSE))+(VLOOKUP('DP_Instruction Forfaitaires'!$D163,Listes!$A$54:$E$60,4,FALSE)))))))</f>
        <v/>
      </c>
      <c r="N163" s="118" t="str">
        <f>IF($H163="","",IF($C163=Listes!$B$31,IF('DP_Instruction Forfaitaires'!$E163&lt;Listes!$B$42,('DP_Instruction Forfaitaires'!$E163*(VLOOKUP('DP_Instruction Forfaitaires'!$D163,Listes!$A$43:$E$49,2,FALSE))),IF('DP_Instruction Forfaitaires'!$E163&gt;Listes!$D$42,('DP_Instruction Forfaitaires'!$E163*(VLOOKUP('DP_Instruction Forfaitaires'!$D163,Listes!$A$43:$E$49,5,FALSE))),('DP_Instruction Forfaitaires'!$E163*(VLOOKUP('DP_Instruction Forfaitaires'!$D163,Listes!$A$43:$E$49,3,FALSE))+(VLOOKUP('DP_Instruction Forfaitaires'!$D163,Listes!$A$43:$E$49,4,FALSE)))))))</f>
        <v/>
      </c>
      <c r="O163" s="175" t="str">
        <f>IF($H163="","",IF($C163=Listes!$B$34,Listes!$I$31,IF($C163=Listes!$B$35,(VLOOKUP('DP_Instruction Forfaitaires'!$F163,Listes!$E$31:$F$36,2,FALSE)),IF($C163=Listes!$B$33,IF('DP_Instruction Forfaitaires'!$E163&lt;Listes!$A$64,'DP_Instruction Forfaitaires'!$E163*Listes!$A$65,IF('DP_Instruction Forfaitaires'!$E163&gt;Listes!$D$64,'DP_Instruction Forfaitaires'!$E163*Listes!$D$65,(('DP_Instruction Forfaitaires'!$E163*Listes!$B$65)+Listes!$C$65)))))))</f>
        <v/>
      </c>
      <c r="P163" s="131" t="str">
        <f>IF('Dépenses forfaitaires'!Q163="","",'Dépenses forfaitaires'!Q163)</f>
        <v/>
      </c>
      <c r="Q163" s="185"/>
      <c r="R163" s="352" t="str">
        <f t="shared" si="8"/>
        <v/>
      </c>
      <c r="S163" s="352" t="str">
        <f t="shared" si="9"/>
        <v/>
      </c>
      <c r="T163" s="185" t="str">
        <f t="shared" si="10"/>
        <v/>
      </c>
      <c r="U163" s="182"/>
      <c r="V163" s="187"/>
      <c r="W163" s="711" t="str">
        <f>IF(AND(OR(Q163="KO",T163&lt;&gt;""),OR(R163="",S163="",T163="")),Listes!$A$68,IF(AND(T163="",R163&lt;&gt;""),Listes!$A$69,IF(AND(P163&lt;T163,V163=""),Listes!$A$70,IF(AND(R163&gt;S163),Listes!$A$71,IF(AND(P163&lt;&gt;"",P163&gt;T163,U163=""),Listes!$A$72,IF(AND(X163="",OR(Q163&lt;&gt;"",R163&lt;&gt;"",S163&lt;&gt;"")),Listes!$A$73,""))))))</f>
        <v/>
      </c>
      <c r="X163" s="188"/>
      <c r="Y163" s="317">
        <f t="shared" si="11"/>
        <v>0</v>
      </c>
    </row>
    <row r="164" spans="1:25" ht="20.100000000000001" customHeight="1" x14ac:dyDescent="0.25">
      <c r="A164" s="121">
        <v>158</v>
      </c>
      <c r="B164" s="118" t="str">
        <f>IF('Dépenses forfaitaires'!B164="","",'Dépenses forfaitaires'!B164)</f>
        <v/>
      </c>
      <c r="C164" s="118" t="str">
        <f>IF('Dépenses forfaitaires'!C164="","",'Dépenses forfaitaires'!C164)</f>
        <v/>
      </c>
      <c r="D164" s="118" t="str">
        <f>IF('Dépenses forfaitaires'!D164="","",'Dépenses forfaitaires'!D164)</f>
        <v/>
      </c>
      <c r="E164" s="118" t="str">
        <f>IF('Dépenses forfaitaires'!E164="","",'Dépenses forfaitaires'!E164)</f>
        <v/>
      </c>
      <c r="F164" s="118" t="str">
        <f>IF('Dépenses forfaitaires'!F164="","",'Dépenses forfaitaires'!F164)</f>
        <v/>
      </c>
      <c r="G164" s="186" t="str">
        <f>IF('Dépenses forfaitaires'!G164="","",'Dépenses forfaitaires'!G164)</f>
        <v/>
      </c>
      <c r="H164" s="118" t="str">
        <f>IF('Dépenses forfaitaires'!H164="","",'Dépenses forfaitaires'!H164)</f>
        <v/>
      </c>
      <c r="I164" s="118" t="str">
        <f>IF('Dépenses forfaitaires'!I164="","",'Dépenses forfaitaires'!I164)</f>
        <v/>
      </c>
      <c r="J164" s="186" t="str">
        <f>IF('Dépenses forfaitaires'!J164="","",'Dépenses forfaitaires'!J164)</f>
        <v/>
      </c>
      <c r="K164" s="346" t="str">
        <f>IF('Dépenses forfaitaires'!K164="","",'Dépenses forfaitaires'!K164)</f>
        <v/>
      </c>
      <c r="L164" s="346" t="str">
        <f>IF('Dépenses forfaitaires'!L164="","",'Dépenses forfaitaires'!L164)</f>
        <v/>
      </c>
      <c r="M164" s="118" t="str">
        <f>IF($H164="","",IF($C164=Listes!$B$32,IF('DP_Instruction Forfaitaires'!$E164&lt;Listes!$B$53,('DP_Instruction Forfaitaires'!$E164*(VLOOKUP('DP_Instruction Forfaitaires'!$D164,Listes!$A$54:$E$60,2,FALSE))),IF('DP_Instruction Forfaitaires'!$E164&gt;Listes!$E$53,('DP_Instruction Forfaitaires'!$E164*(VLOOKUP('DP_Instruction Forfaitaires'!$D164,Listes!$A$54:$E$60,5,FALSE))),('DP_Instruction Forfaitaires'!$E164*(VLOOKUP('DP_Instruction Forfaitaires'!$D164,Listes!$A$54:$E$60,3,FALSE))+(VLOOKUP('DP_Instruction Forfaitaires'!$D164,Listes!$A$54:$E$60,4,FALSE)))))))</f>
        <v/>
      </c>
      <c r="N164" s="118" t="str">
        <f>IF($H164="","",IF($C164=Listes!$B$31,IF('DP_Instruction Forfaitaires'!$E164&lt;Listes!$B$42,('DP_Instruction Forfaitaires'!$E164*(VLOOKUP('DP_Instruction Forfaitaires'!$D164,Listes!$A$43:$E$49,2,FALSE))),IF('DP_Instruction Forfaitaires'!$E164&gt;Listes!$D$42,('DP_Instruction Forfaitaires'!$E164*(VLOOKUP('DP_Instruction Forfaitaires'!$D164,Listes!$A$43:$E$49,5,FALSE))),('DP_Instruction Forfaitaires'!$E164*(VLOOKUP('DP_Instruction Forfaitaires'!$D164,Listes!$A$43:$E$49,3,FALSE))+(VLOOKUP('DP_Instruction Forfaitaires'!$D164,Listes!$A$43:$E$49,4,FALSE)))))))</f>
        <v/>
      </c>
      <c r="O164" s="175" t="str">
        <f>IF($H164="","",IF($C164=Listes!$B$34,Listes!$I$31,IF($C164=Listes!$B$35,(VLOOKUP('DP_Instruction Forfaitaires'!$F164,Listes!$E$31:$F$36,2,FALSE)),IF($C164=Listes!$B$33,IF('DP_Instruction Forfaitaires'!$E164&lt;Listes!$A$64,'DP_Instruction Forfaitaires'!$E164*Listes!$A$65,IF('DP_Instruction Forfaitaires'!$E164&gt;Listes!$D$64,'DP_Instruction Forfaitaires'!$E164*Listes!$D$65,(('DP_Instruction Forfaitaires'!$E164*Listes!$B$65)+Listes!$C$65)))))))</f>
        <v/>
      </c>
      <c r="P164" s="131" t="str">
        <f>IF('Dépenses forfaitaires'!Q164="","",'Dépenses forfaitaires'!Q164)</f>
        <v/>
      </c>
      <c r="Q164" s="185"/>
      <c r="R164" s="352" t="str">
        <f t="shared" si="8"/>
        <v/>
      </c>
      <c r="S164" s="352" t="str">
        <f t="shared" si="9"/>
        <v/>
      </c>
      <c r="T164" s="185" t="str">
        <f t="shared" si="10"/>
        <v/>
      </c>
      <c r="U164" s="182"/>
      <c r="V164" s="187"/>
      <c r="W164" s="711" t="str">
        <f>IF(AND(OR(Q164="KO",T164&lt;&gt;""),OR(R164="",S164="",T164="")),Listes!$A$68,IF(AND(T164="",R164&lt;&gt;""),Listes!$A$69,IF(AND(P164&lt;T164,V164=""),Listes!$A$70,IF(AND(R164&gt;S164),Listes!$A$71,IF(AND(P164&lt;&gt;"",P164&gt;T164,U164=""),Listes!$A$72,IF(AND(X164="",OR(Q164&lt;&gt;"",R164&lt;&gt;"",S164&lt;&gt;"")),Listes!$A$73,""))))))</f>
        <v/>
      </c>
      <c r="X164" s="188"/>
      <c r="Y164" s="317">
        <f t="shared" si="11"/>
        <v>0</v>
      </c>
    </row>
    <row r="165" spans="1:25" ht="20.100000000000001" customHeight="1" x14ac:dyDescent="0.25">
      <c r="A165" s="121">
        <v>159</v>
      </c>
      <c r="B165" s="118" t="str">
        <f>IF('Dépenses forfaitaires'!B165="","",'Dépenses forfaitaires'!B165)</f>
        <v/>
      </c>
      <c r="C165" s="118" t="str">
        <f>IF('Dépenses forfaitaires'!C165="","",'Dépenses forfaitaires'!C165)</f>
        <v/>
      </c>
      <c r="D165" s="118" t="str">
        <f>IF('Dépenses forfaitaires'!D165="","",'Dépenses forfaitaires'!D165)</f>
        <v/>
      </c>
      <c r="E165" s="118" t="str">
        <f>IF('Dépenses forfaitaires'!E165="","",'Dépenses forfaitaires'!E165)</f>
        <v/>
      </c>
      <c r="F165" s="118" t="str">
        <f>IF('Dépenses forfaitaires'!F165="","",'Dépenses forfaitaires'!F165)</f>
        <v/>
      </c>
      <c r="G165" s="186" t="str">
        <f>IF('Dépenses forfaitaires'!G165="","",'Dépenses forfaitaires'!G165)</f>
        <v/>
      </c>
      <c r="H165" s="118" t="str">
        <f>IF('Dépenses forfaitaires'!H165="","",'Dépenses forfaitaires'!H165)</f>
        <v/>
      </c>
      <c r="I165" s="118" t="str">
        <f>IF('Dépenses forfaitaires'!I165="","",'Dépenses forfaitaires'!I165)</f>
        <v/>
      </c>
      <c r="J165" s="186" t="str">
        <f>IF('Dépenses forfaitaires'!J165="","",'Dépenses forfaitaires'!J165)</f>
        <v/>
      </c>
      <c r="K165" s="346" t="str">
        <f>IF('Dépenses forfaitaires'!K165="","",'Dépenses forfaitaires'!K165)</f>
        <v/>
      </c>
      <c r="L165" s="346" t="str">
        <f>IF('Dépenses forfaitaires'!L165="","",'Dépenses forfaitaires'!L165)</f>
        <v/>
      </c>
      <c r="M165" s="118" t="str">
        <f>IF($H165="","",IF($C165=Listes!$B$32,IF('DP_Instruction Forfaitaires'!$E165&lt;Listes!$B$53,('DP_Instruction Forfaitaires'!$E165*(VLOOKUP('DP_Instruction Forfaitaires'!$D165,Listes!$A$54:$E$60,2,FALSE))),IF('DP_Instruction Forfaitaires'!$E165&gt;Listes!$E$53,('DP_Instruction Forfaitaires'!$E165*(VLOOKUP('DP_Instruction Forfaitaires'!$D165,Listes!$A$54:$E$60,5,FALSE))),('DP_Instruction Forfaitaires'!$E165*(VLOOKUP('DP_Instruction Forfaitaires'!$D165,Listes!$A$54:$E$60,3,FALSE))+(VLOOKUP('DP_Instruction Forfaitaires'!$D165,Listes!$A$54:$E$60,4,FALSE)))))))</f>
        <v/>
      </c>
      <c r="N165" s="118" t="str">
        <f>IF($H165="","",IF($C165=Listes!$B$31,IF('DP_Instruction Forfaitaires'!$E165&lt;Listes!$B$42,('DP_Instruction Forfaitaires'!$E165*(VLOOKUP('DP_Instruction Forfaitaires'!$D165,Listes!$A$43:$E$49,2,FALSE))),IF('DP_Instruction Forfaitaires'!$E165&gt;Listes!$D$42,('DP_Instruction Forfaitaires'!$E165*(VLOOKUP('DP_Instruction Forfaitaires'!$D165,Listes!$A$43:$E$49,5,FALSE))),('DP_Instruction Forfaitaires'!$E165*(VLOOKUP('DP_Instruction Forfaitaires'!$D165,Listes!$A$43:$E$49,3,FALSE))+(VLOOKUP('DP_Instruction Forfaitaires'!$D165,Listes!$A$43:$E$49,4,FALSE)))))))</f>
        <v/>
      </c>
      <c r="O165" s="175" t="str">
        <f>IF($H165="","",IF($C165=Listes!$B$34,Listes!$I$31,IF($C165=Listes!$B$35,(VLOOKUP('DP_Instruction Forfaitaires'!$F165,Listes!$E$31:$F$36,2,FALSE)),IF($C165=Listes!$B$33,IF('DP_Instruction Forfaitaires'!$E165&lt;Listes!$A$64,'DP_Instruction Forfaitaires'!$E165*Listes!$A$65,IF('DP_Instruction Forfaitaires'!$E165&gt;Listes!$D$64,'DP_Instruction Forfaitaires'!$E165*Listes!$D$65,(('DP_Instruction Forfaitaires'!$E165*Listes!$B$65)+Listes!$C$65)))))))</f>
        <v/>
      </c>
      <c r="P165" s="131" t="str">
        <f>IF('Dépenses forfaitaires'!Q165="","",'Dépenses forfaitaires'!Q165)</f>
        <v/>
      </c>
      <c r="Q165" s="185"/>
      <c r="R165" s="352" t="str">
        <f t="shared" si="8"/>
        <v/>
      </c>
      <c r="S165" s="352" t="str">
        <f t="shared" si="9"/>
        <v/>
      </c>
      <c r="T165" s="185" t="str">
        <f t="shared" si="10"/>
        <v/>
      </c>
      <c r="U165" s="182"/>
      <c r="V165" s="187"/>
      <c r="W165" s="711" t="str">
        <f>IF(AND(OR(Q165="KO",T165&lt;&gt;""),OR(R165="",S165="",T165="")),Listes!$A$68,IF(AND(T165="",R165&lt;&gt;""),Listes!$A$69,IF(AND(P165&lt;T165,V165=""),Listes!$A$70,IF(AND(R165&gt;S165),Listes!$A$71,IF(AND(P165&lt;&gt;"",P165&gt;T165,U165=""),Listes!$A$72,IF(AND(X165="",OR(Q165&lt;&gt;"",R165&lt;&gt;"",S165&lt;&gt;"")),Listes!$A$73,""))))))</f>
        <v/>
      </c>
      <c r="X165" s="188"/>
      <c r="Y165" s="317">
        <f t="shared" si="11"/>
        <v>0</v>
      </c>
    </row>
    <row r="166" spans="1:25" ht="20.100000000000001" customHeight="1" x14ac:dyDescent="0.25">
      <c r="A166" s="121">
        <v>160</v>
      </c>
      <c r="B166" s="118" t="str">
        <f>IF('Dépenses forfaitaires'!B166="","",'Dépenses forfaitaires'!B166)</f>
        <v/>
      </c>
      <c r="C166" s="118" t="str">
        <f>IF('Dépenses forfaitaires'!C166="","",'Dépenses forfaitaires'!C166)</f>
        <v/>
      </c>
      <c r="D166" s="118" t="str">
        <f>IF('Dépenses forfaitaires'!D166="","",'Dépenses forfaitaires'!D166)</f>
        <v/>
      </c>
      <c r="E166" s="118" t="str">
        <f>IF('Dépenses forfaitaires'!E166="","",'Dépenses forfaitaires'!E166)</f>
        <v/>
      </c>
      <c r="F166" s="118" t="str">
        <f>IF('Dépenses forfaitaires'!F166="","",'Dépenses forfaitaires'!F166)</f>
        <v/>
      </c>
      <c r="G166" s="186" t="str">
        <f>IF('Dépenses forfaitaires'!G166="","",'Dépenses forfaitaires'!G166)</f>
        <v/>
      </c>
      <c r="H166" s="118" t="str">
        <f>IF('Dépenses forfaitaires'!H166="","",'Dépenses forfaitaires'!H166)</f>
        <v/>
      </c>
      <c r="I166" s="118" t="str">
        <f>IF('Dépenses forfaitaires'!I166="","",'Dépenses forfaitaires'!I166)</f>
        <v/>
      </c>
      <c r="J166" s="186" t="str">
        <f>IF('Dépenses forfaitaires'!J166="","",'Dépenses forfaitaires'!J166)</f>
        <v/>
      </c>
      <c r="K166" s="346" t="str">
        <f>IF('Dépenses forfaitaires'!K166="","",'Dépenses forfaitaires'!K166)</f>
        <v/>
      </c>
      <c r="L166" s="346" t="str">
        <f>IF('Dépenses forfaitaires'!L166="","",'Dépenses forfaitaires'!L166)</f>
        <v/>
      </c>
      <c r="M166" s="118" t="str">
        <f>IF($H166="","",IF($C166=Listes!$B$32,IF('DP_Instruction Forfaitaires'!$E166&lt;Listes!$B$53,('DP_Instruction Forfaitaires'!$E166*(VLOOKUP('DP_Instruction Forfaitaires'!$D166,Listes!$A$54:$E$60,2,FALSE))),IF('DP_Instruction Forfaitaires'!$E166&gt;Listes!$E$53,('DP_Instruction Forfaitaires'!$E166*(VLOOKUP('DP_Instruction Forfaitaires'!$D166,Listes!$A$54:$E$60,5,FALSE))),('DP_Instruction Forfaitaires'!$E166*(VLOOKUP('DP_Instruction Forfaitaires'!$D166,Listes!$A$54:$E$60,3,FALSE))+(VLOOKUP('DP_Instruction Forfaitaires'!$D166,Listes!$A$54:$E$60,4,FALSE)))))))</f>
        <v/>
      </c>
      <c r="N166" s="118" t="str">
        <f>IF($H166="","",IF($C166=Listes!$B$31,IF('DP_Instruction Forfaitaires'!$E166&lt;Listes!$B$42,('DP_Instruction Forfaitaires'!$E166*(VLOOKUP('DP_Instruction Forfaitaires'!$D166,Listes!$A$43:$E$49,2,FALSE))),IF('DP_Instruction Forfaitaires'!$E166&gt;Listes!$D$42,('DP_Instruction Forfaitaires'!$E166*(VLOOKUP('DP_Instruction Forfaitaires'!$D166,Listes!$A$43:$E$49,5,FALSE))),('DP_Instruction Forfaitaires'!$E166*(VLOOKUP('DP_Instruction Forfaitaires'!$D166,Listes!$A$43:$E$49,3,FALSE))+(VLOOKUP('DP_Instruction Forfaitaires'!$D166,Listes!$A$43:$E$49,4,FALSE)))))))</f>
        <v/>
      </c>
      <c r="O166" s="175" t="str">
        <f>IF($H166="","",IF($C166=Listes!$B$34,Listes!$I$31,IF($C166=Listes!$B$35,(VLOOKUP('DP_Instruction Forfaitaires'!$F166,Listes!$E$31:$F$36,2,FALSE)),IF($C166=Listes!$B$33,IF('DP_Instruction Forfaitaires'!$E166&lt;Listes!$A$64,'DP_Instruction Forfaitaires'!$E166*Listes!$A$65,IF('DP_Instruction Forfaitaires'!$E166&gt;Listes!$D$64,'DP_Instruction Forfaitaires'!$E166*Listes!$D$65,(('DP_Instruction Forfaitaires'!$E166*Listes!$B$65)+Listes!$C$65)))))))</f>
        <v/>
      </c>
      <c r="P166" s="131" t="str">
        <f>IF('Dépenses forfaitaires'!Q166="","",'Dépenses forfaitaires'!Q166)</f>
        <v/>
      </c>
      <c r="Q166" s="185"/>
      <c r="R166" s="352" t="str">
        <f t="shared" si="8"/>
        <v/>
      </c>
      <c r="S166" s="352" t="str">
        <f t="shared" si="9"/>
        <v/>
      </c>
      <c r="T166" s="185" t="str">
        <f t="shared" si="10"/>
        <v/>
      </c>
      <c r="U166" s="182"/>
      <c r="V166" s="187"/>
      <c r="W166" s="711" t="str">
        <f>IF(AND(OR(Q166="KO",T166&lt;&gt;""),OR(R166="",S166="",T166="")),Listes!$A$68,IF(AND(T166="",R166&lt;&gt;""),Listes!$A$69,IF(AND(P166&lt;T166,V166=""),Listes!$A$70,IF(AND(R166&gt;S166),Listes!$A$71,IF(AND(P166&lt;&gt;"",P166&gt;T166,U166=""),Listes!$A$72,IF(AND(X166="",OR(Q166&lt;&gt;"",R166&lt;&gt;"",S166&lt;&gt;"")),Listes!$A$73,""))))))</f>
        <v/>
      </c>
      <c r="X166" s="188"/>
      <c r="Y166" s="317">
        <f t="shared" si="11"/>
        <v>0</v>
      </c>
    </row>
    <row r="167" spans="1:25" ht="20.100000000000001" customHeight="1" x14ac:dyDescent="0.25">
      <c r="A167" s="121">
        <v>161</v>
      </c>
      <c r="B167" s="118" t="str">
        <f>IF('Dépenses forfaitaires'!B167="","",'Dépenses forfaitaires'!B167)</f>
        <v/>
      </c>
      <c r="C167" s="118" t="str">
        <f>IF('Dépenses forfaitaires'!C167="","",'Dépenses forfaitaires'!C167)</f>
        <v/>
      </c>
      <c r="D167" s="118" t="str">
        <f>IF('Dépenses forfaitaires'!D167="","",'Dépenses forfaitaires'!D167)</f>
        <v/>
      </c>
      <c r="E167" s="118" t="str">
        <f>IF('Dépenses forfaitaires'!E167="","",'Dépenses forfaitaires'!E167)</f>
        <v/>
      </c>
      <c r="F167" s="118" t="str">
        <f>IF('Dépenses forfaitaires'!F167="","",'Dépenses forfaitaires'!F167)</f>
        <v/>
      </c>
      <c r="G167" s="186" t="str">
        <f>IF('Dépenses forfaitaires'!G167="","",'Dépenses forfaitaires'!G167)</f>
        <v/>
      </c>
      <c r="H167" s="118" t="str">
        <f>IF('Dépenses forfaitaires'!H167="","",'Dépenses forfaitaires'!H167)</f>
        <v/>
      </c>
      <c r="I167" s="118" t="str">
        <f>IF('Dépenses forfaitaires'!I167="","",'Dépenses forfaitaires'!I167)</f>
        <v/>
      </c>
      <c r="J167" s="186" t="str">
        <f>IF('Dépenses forfaitaires'!J167="","",'Dépenses forfaitaires'!J167)</f>
        <v/>
      </c>
      <c r="K167" s="346" t="str">
        <f>IF('Dépenses forfaitaires'!K167="","",'Dépenses forfaitaires'!K167)</f>
        <v/>
      </c>
      <c r="L167" s="346" t="str">
        <f>IF('Dépenses forfaitaires'!L167="","",'Dépenses forfaitaires'!L167)</f>
        <v/>
      </c>
      <c r="M167" s="118" t="str">
        <f>IF($H167="","",IF($C167=Listes!$B$32,IF('DP_Instruction Forfaitaires'!$E167&lt;Listes!$B$53,('DP_Instruction Forfaitaires'!$E167*(VLOOKUP('DP_Instruction Forfaitaires'!$D167,Listes!$A$54:$E$60,2,FALSE))),IF('DP_Instruction Forfaitaires'!$E167&gt;Listes!$E$53,('DP_Instruction Forfaitaires'!$E167*(VLOOKUP('DP_Instruction Forfaitaires'!$D167,Listes!$A$54:$E$60,5,FALSE))),('DP_Instruction Forfaitaires'!$E167*(VLOOKUP('DP_Instruction Forfaitaires'!$D167,Listes!$A$54:$E$60,3,FALSE))+(VLOOKUP('DP_Instruction Forfaitaires'!$D167,Listes!$A$54:$E$60,4,FALSE)))))))</f>
        <v/>
      </c>
      <c r="N167" s="118" t="str">
        <f>IF($H167="","",IF($C167=Listes!$B$31,IF('DP_Instruction Forfaitaires'!$E167&lt;Listes!$B$42,('DP_Instruction Forfaitaires'!$E167*(VLOOKUP('DP_Instruction Forfaitaires'!$D167,Listes!$A$43:$E$49,2,FALSE))),IF('DP_Instruction Forfaitaires'!$E167&gt;Listes!$D$42,('DP_Instruction Forfaitaires'!$E167*(VLOOKUP('DP_Instruction Forfaitaires'!$D167,Listes!$A$43:$E$49,5,FALSE))),('DP_Instruction Forfaitaires'!$E167*(VLOOKUP('DP_Instruction Forfaitaires'!$D167,Listes!$A$43:$E$49,3,FALSE))+(VLOOKUP('DP_Instruction Forfaitaires'!$D167,Listes!$A$43:$E$49,4,FALSE)))))))</f>
        <v/>
      </c>
      <c r="O167" s="175" t="str">
        <f>IF($H167="","",IF($C167=Listes!$B$34,Listes!$I$31,IF($C167=Listes!$B$35,(VLOOKUP('DP_Instruction Forfaitaires'!$F167,Listes!$E$31:$F$36,2,FALSE)),IF($C167=Listes!$B$33,IF('DP_Instruction Forfaitaires'!$E167&lt;Listes!$A$64,'DP_Instruction Forfaitaires'!$E167*Listes!$A$65,IF('DP_Instruction Forfaitaires'!$E167&gt;Listes!$D$64,'DP_Instruction Forfaitaires'!$E167*Listes!$D$65,(('DP_Instruction Forfaitaires'!$E167*Listes!$B$65)+Listes!$C$65)))))))</f>
        <v/>
      </c>
      <c r="P167" s="131" t="str">
        <f>IF('Dépenses forfaitaires'!Q167="","",'Dépenses forfaitaires'!Q167)</f>
        <v/>
      </c>
      <c r="Q167" s="185"/>
      <c r="R167" s="352" t="str">
        <f t="shared" si="8"/>
        <v/>
      </c>
      <c r="S167" s="352" t="str">
        <f t="shared" si="9"/>
        <v/>
      </c>
      <c r="T167" s="185" t="str">
        <f t="shared" si="10"/>
        <v/>
      </c>
      <c r="U167" s="182"/>
      <c r="V167" s="187"/>
      <c r="W167" s="711" t="str">
        <f>IF(AND(OR(Q167="KO",T167&lt;&gt;""),OR(R167="",S167="",T167="")),Listes!$A$68,IF(AND(T167="",R167&lt;&gt;""),Listes!$A$69,IF(AND(P167&lt;T167,V167=""),Listes!$A$70,IF(AND(R167&gt;S167),Listes!$A$71,IF(AND(P167&lt;&gt;"",P167&gt;T167,U167=""),Listes!$A$72,IF(AND(X167="",OR(Q167&lt;&gt;"",R167&lt;&gt;"",S167&lt;&gt;"")),Listes!$A$73,""))))))</f>
        <v/>
      </c>
      <c r="X167" s="188"/>
      <c r="Y167" s="317">
        <f t="shared" si="11"/>
        <v>0</v>
      </c>
    </row>
    <row r="168" spans="1:25" ht="20.100000000000001" customHeight="1" x14ac:dyDescent="0.25">
      <c r="A168" s="121">
        <v>162</v>
      </c>
      <c r="B168" s="118" t="str">
        <f>IF('Dépenses forfaitaires'!B168="","",'Dépenses forfaitaires'!B168)</f>
        <v/>
      </c>
      <c r="C168" s="118" t="str">
        <f>IF('Dépenses forfaitaires'!C168="","",'Dépenses forfaitaires'!C168)</f>
        <v/>
      </c>
      <c r="D168" s="118" t="str">
        <f>IF('Dépenses forfaitaires'!D168="","",'Dépenses forfaitaires'!D168)</f>
        <v/>
      </c>
      <c r="E168" s="118" t="str">
        <f>IF('Dépenses forfaitaires'!E168="","",'Dépenses forfaitaires'!E168)</f>
        <v/>
      </c>
      <c r="F168" s="118" t="str">
        <f>IF('Dépenses forfaitaires'!F168="","",'Dépenses forfaitaires'!F168)</f>
        <v/>
      </c>
      <c r="G168" s="186" t="str">
        <f>IF('Dépenses forfaitaires'!G168="","",'Dépenses forfaitaires'!G168)</f>
        <v/>
      </c>
      <c r="H168" s="118" t="str">
        <f>IF('Dépenses forfaitaires'!H168="","",'Dépenses forfaitaires'!H168)</f>
        <v/>
      </c>
      <c r="I168" s="118" t="str">
        <f>IF('Dépenses forfaitaires'!I168="","",'Dépenses forfaitaires'!I168)</f>
        <v/>
      </c>
      <c r="J168" s="186" t="str">
        <f>IF('Dépenses forfaitaires'!J168="","",'Dépenses forfaitaires'!J168)</f>
        <v/>
      </c>
      <c r="K168" s="346" t="str">
        <f>IF('Dépenses forfaitaires'!K168="","",'Dépenses forfaitaires'!K168)</f>
        <v/>
      </c>
      <c r="L168" s="346" t="str">
        <f>IF('Dépenses forfaitaires'!L168="","",'Dépenses forfaitaires'!L168)</f>
        <v/>
      </c>
      <c r="M168" s="118" t="str">
        <f>IF($H168="","",IF($C168=Listes!$B$32,IF('DP_Instruction Forfaitaires'!$E168&lt;Listes!$B$53,('DP_Instruction Forfaitaires'!$E168*(VLOOKUP('DP_Instruction Forfaitaires'!$D168,Listes!$A$54:$E$60,2,FALSE))),IF('DP_Instruction Forfaitaires'!$E168&gt;Listes!$E$53,('DP_Instruction Forfaitaires'!$E168*(VLOOKUP('DP_Instruction Forfaitaires'!$D168,Listes!$A$54:$E$60,5,FALSE))),('DP_Instruction Forfaitaires'!$E168*(VLOOKUP('DP_Instruction Forfaitaires'!$D168,Listes!$A$54:$E$60,3,FALSE))+(VLOOKUP('DP_Instruction Forfaitaires'!$D168,Listes!$A$54:$E$60,4,FALSE)))))))</f>
        <v/>
      </c>
      <c r="N168" s="118" t="str">
        <f>IF($H168="","",IF($C168=Listes!$B$31,IF('DP_Instruction Forfaitaires'!$E168&lt;Listes!$B$42,('DP_Instruction Forfaitaires'!$E168*(VLOOKUP('DP_Instruction Forfaitaires'!$D168,Listes!$A$43:$E$49,2,FALSE))),IF('DP_Instruction Forfaitaires'!$E168&gt;Listes!$D$42,('DP_Instruction Forfaitaires'!$E168*(VLOOKUP('DP_Instruction Forfaitaires'!$D168,Listes!$A$43:$E$49,5,FALSE))),('DP_Instruction Forfaitaires'!$E168*(VLOOKUP('DP_Instruction Forfaitaires'!$D168,Listes!$A$43:$E$49,3,FALSE))+(VLOOKUP('DP_Instruction Forfaitaires'!$D168,Listes!$A$43:$E$49,4,FALSE)))))))</f>
        <v/>
      </c>
      <c r="O168" s="175" t="str">
        <f>IF($H168="","",IF($C168=Listes!$B$34,Listes!$I$31,IF($C168=Listes!$B$35,(VLOOKUP('DP_Instruction Forfaitaires'!$F168,Listes!$E$31:$F$36,2,FALSE)),IF($C168=Listes!$B$33,IF('DP_Instruction Forfaitaires'!$E168&lt;Listes!$A$64,'DP_Instruction Forfaitaires'!$E168*Listes!$A$65,IF('DP_Instruction Forfaitaires'!$E168&gt;Listes!$D$64,'DP_Instruction Forfaitaires'!$E168*Listes!$D$65,(('DP_Instruction Forfaitaires'!$E168*Listes!$B$65)+Listes!$C$65)))))))</f>
        <v/>
      </c>
      <c r="P168" s="131" t="str">
        <f>IF('Dépenses forfaitaires'!Q168="","",'Dépenses forfaitaires'!Q168)</f>
        <v/>
      </c>
      <c r="Q168" s="185"/>
      <c r="R168" s="352" t="str">
        <f t="shared" si="8"/>
        <v/>
      </c>
      <c r="S168" s="352" t="str">
        <f t="shared" si="9"/>
        <v/>
      </c>
      <c r="T168" s="185" t="str">
        <f t="shared" si="10"/>
        <v/>
      </c>
      <c r="U168" s="182"/>
      <c r="V168" s="187"/>
      <c r="W168" s="711" t="str">
        <f>IF(AND(OR(Q168="KO",T168&lt;&gt;""),OR(R168="",S168="",T168="")),Listes!$A$68,IF(AND(T168="",R168&lt;&gt;""),Listes!$A$69,IF(AND(P168&lt;T168,V168=""),Listes!$A$70,IF(AND(R168&gt;S168),Listes!$A$71,IF(AND(P168&lt;&gt;"",P168&gt;T168,U168=""),Listes!$A$72,IF(AND(X168="",OR(Q168&lt;&gt;"",R168&lt;&gt;"",S168&lt;&gt;"")),Listes!$A$73,""))))))</f>
        <v/>
      </c>
      <c r="X168" s="188"/>
      <c r="Y168" s="317">
        <f t="shared" si="11"/>
        <v>0</v>
      </c>
    </row>
    <row r="169" spans="1:25" ht="20.100000000000001" customHeight="1" x14ac:dyDescent="0.25">
      <c r="A169" s="121">
        <v>163</v>
      </c>
      <c r="B169" s="118" t="str">
        <f>IF('Dépenses forfaitaires'!B169="","",'Dépenses forfaitaires'!B169)</f>
        <v/>
      </c>
      <c r="C169" s="118" t="str">
        <f>IF('Dépenses forfaitaires'!C169="","",'Dépenses forfaitaires'!C169)</f>
        <v/>
      </c>
      <c r="D169" s="118" t="str">
        <f>IF('Dépenses forfaitaires'!D169="","",'Dépenses forfaitaires'!D169)</f>
        <v/>
      </c>
      <c r="E169" s="118" t="str">
        <f>IF('Dépenses forfaitaires'!E169="","",'Dépenses forfaitaires'!E169)</f>
        <v/>
      </c>
      <c r="F169" s="118" t="str">
        <f>IF('Dépenses forfaitaires'!F169="","",'Dépenses forfaitaires'!F169)</f>
        <v/>
      </c>
      <c r="G169" s="186" t="str">
        <f>IF('Dépenses forfaitaires'!G169="","",'Dépenses forfaitaires'!G169)</f>
        <v/>
      </c>
      <c r="H169" s="118" t="str">
        <f>IF('Dépenses forfaitaires'!H169="","",'Dépenses forfaitaires'!H169)</f>
        <v/>
      </c>
      <c r="I169" s="118" t="str">
        <f>IF('Dépenses forfaitaires'!I169="","",'Dépenses forfaitaires'!I169)</f>
        <v/>
      </c>
      <c r="J169" s="186" t="str">
        <f>IF('Dépenses forfaitaires'!J169="","",'Dépenses forfaitaires'!J169)</f>
        <v/>
      </c>
      <c r="K169" s="346" t="str">
        <f>IF('Dépenses forfaitaires'!K169="","",'Dépenses forfaitaires'!K169)</f>
        <v/>
      </c>
      <c r="L169" s="346" t="str">
        <f>IF('Dépenses forfaitaires'!L169="","",'Dépenses forfaitaires'!L169)</f>
        <v/>
      </c>
      <c r="M169" s="118" t="str">
        <f>IF($H169="","",IF($C169=Listes!$B$32,IF('DP_Instruction Forfaitaires'!$E169&lt;Listes!$B$53,('DP_Instruction Forfaitaires'!$E169*(VLOOKUP('DP_Instruction Forfaitaires'!$D169,Listes!$A$54:$E$60,2,FALSE))),IF('DP_Instruction Forfaitaires'!$E169&gt;Listes!$E$53,('DP_Instruction Forfaitaires'!$E169*(VLOOKUP('DP_Instruction Forfaitaires'!$D169,Listes!$A$54:$E$60,5,FALSE))),('DP_Instruction Forfaitaires'!$E169*(VLOOKUP('DP_Instruction Forfaitaires'!$D169,Listes!$A$54:$E$60,3,FALSE))+(VLOOKUP('DP_Instruction Forfaitaires'!$D169,Listes!$A$54:$E$60,4,FALSE)))))))</f>
        <v/>
      </c>
      <c r="N169" s="118" t="str">
        <f>IF($H169="","",IF($C169=Listes!$B$31,IF('DP_Instruction Forfaitaires'!$E169&lt;Listes!$B$42,('DP_Instruction Forfaitaires'!$E169*(VLOOKUP('DP_Instruction Forfaitaires'!$D169,Listes!$A$43:$E$49,2,FALSE))),IF('DP_Instruction Forfaitaires'!$E169&gt;Listes!$D$42,('DP_Instruction Forfaitaires'!$E169*(VLOOKUP('DP_Instruction Forfaitaires'!$D169,Listes!$A$43:$E$49,5,FALSE))),('DP_Instruction Forfaitaires'!$E169*(VLOOKUP('DP_Instruction Forfaitaires'!$D169,Listes!$A$43:$E$49,3,FALSE))+(VLOOKUP('DP_Instruction Forfaitaires'!$D169,Listes!$A$43:$E$49,4,FALSE)))))))</f>
        <v/>
      </c>
      <c r="O169" s="175" t="str">
        <f>IF($H169="","",IF($C169=Listes!$B$34,Listes!$I$31,IF($C169=Listes!$B$35,(VLOOKUP('DP_Instruction Forfaitaires'!$F169,Listes!$E$31:$F$36,2,FALSE)),IF($C169=Listes!$B$33,IF('DP_Instruction Forfaitaires'!$E169&lt;Listes!$A$64,'DP_Instruction Forfaitaires'!$E169*Listes!$A$65,IF('DP_Instruction Forfaitaires'!$E169&gt;Listes!$D$64,'DP_Instruction Forfaitaires'!$E169*Listes!$D$65,(('DP_Instruction Forfaitaires'!$E169*Listes!$B$65)+Listes!$C$65)))))))</f>
        <v/>
      </c>
      <c r="P169" s="131" t="str">
        <f>IF('Dépenses forfaitaires'!Q169="","",'Dépenses forfaitaires'!Q169)</f>
        <v/>
      </c>
      <c r="Q169" s="185"/>
      <c r="R169" s="352" t="str">
        <f t="shared" si="8"/>
        <v/>
      </c>
      <c r="S169" s="352" t="str">
        <f t="shared" si="9"/>
        <v/>
      </c>
      <c r="T169" s="185" t="str">
        <f t="shared" si="10"/>
        <v/>
      </c>
      <c r="U169" s="182"/>
      <c r="V169" s="187"/>
      <c r="W169" s="711" t="str">
        <f>IF(AND(OR(Q169="KO",T169&lt;&gt;""),OR(R169="",S169="",T169="")),Listes!$A$68,IF(AND(T169="",R169&lt;&gt;""),Listes!$A$69,IF(AND(P169&lt;T169,V169=""),Listes!$A$70,IF(AND(R169&gt;S169),Listes!$A$71,IF(AND(P169&lt;&gt;"",P169&gt;T169,U169=""),Listes!$A$72,IF(AND(X169="",OR(Q169&lt;&gt;"",R169&lt;&gt;"",S169&lt;&gt;"")),Listes!$A$73,""))))))</f>
        <v/>
      </c>
      <c r="X169" s="188"/>
      <c r="Y169" s="317">
        <f t="shared" si="11"/>
        <v>0</v>
      </c>
    </row>
    <row r="170" spans="1:25" ht="20.100000000000001" customHeight="1" x14ac:dyDescent="0.25">
      <c r="A170" s="121">
        <v>164</v>
      </c>
      <c r="B170" s="118" t="str">
        <f>IF('Dépenses forfaitaires'!B170="","",'Dépenses forfaitaires'!B170)</f>
        <v/>
      </c>
      <c r="C170" s="118" t="str">
        <f>IF('Dépenses forfaitaires'!C170="","",'Dépenses forfaitaires'!C170)</f>
        <v/>
      </c>
      <c r="D170" s="118" t="str">
        <f>IF('Dépenses forfaitaires'!D170="","",'Dépenses forfaitaires'!D170)</f>
        <v/>
      </c>
      <c r="E170" s="118" t="str">
        <f>IF('Dépenses forfaitaires'!E170="","",'Dépenses forfaitaires'!E170)</f>
        <v/>
      </c>
      <c r="F170" s="118" t="str">
        <f>IF('Dépenses forfaitaires'!F170="","",'Dépenses forfaitaires'!F170)</f>
        <v/>
      </c>
      <c r="G170" s="186" t="str">
        <f>IF('Dépenses forfaitaires'!G170="","",'Dépenses forfaitaires'!G170)</f>
        <v/>
      </c>
      <c r="H170" s="118" t="str">
        <f>IF('Dépenses forfaitaires'!H170="","",'Dépenses forfaitaires'!H170)</f>
        <v/>
      </c>
      <c r="I170" s="118" t="str">
        <f>IF('Dépenses forfaitaires'!I170="","",'Dépenses forfaitaires'!I170)</f>
        <v/>
      </c>
      <c r="J170" s="186" t="str">
        <f>IF('Dépenses forfaitaires'!J170="","",'Dépenses forfaitaires'!J170)</f>
        <v/>
      </c>
      <c r="K170" s="346" t="str">
        <f>IF('Dépenses forfaitaires'!K170="","",'Dépenses forfaitaires'!K170)</f>
        <v/>
      </c>
      <c r="L170" s="346" t="str">
        <f>IF('Dépenses forfaitaires'!L170="","",'Dépenses forfaitaires'!L170)</f>
        <v/>
      </c>
      <c r="M170" s="118" t="str">
        <f>IF($H170="","",IF($C170=Listes!$B$32,IF('DP_Instruction Forfaitaires'!$E170&lt;Listes!$B$53,('DP_Instruction Forfaitaires'!$E170*(VLOOKUP('DP_Instruction Forfaitaires'!$D170,Listes!$A$54:$E$60,2,FALSE))),IF('DP_Instruction Forfaitaires'!$E170&gt;Listes!$E$53,('DP_Instruction Forfaitaires'!$E170*(VLOOKUP('DP_Instruction Forfaitaires'!$D170,Listes!$A$54:$E$60,5,FALSE))),('DP_Instruction Forfaitaires'!$E170*(VLOOKUP('DP_Instruction Forfaitaires'!$D170,Listes!$A$54:$E$60,3,FALSE))+(VLOOKUP('DP_Instruction Forfaitaires'!$D170,Listes!$A$54:$E$60,4,FALSE)))))))</f>
        <v/>
      </c>
      <c r="N170" s="118" t="str">
        <f>IF($H170="","",IF($C170=Listes!$B$31,IF('DP_Instruction Forfaitaires'!$E170&lt;Listes!$B$42,('DP_Instruction Forfaitaires'!$E170*(VLOOKUP('DP_Instruction Forfaitaires'!$D170,Listes!$A$43:$E$49,2,FALSE))),IF('DP_Instruction Forfaitaires'!$E170&gt;Listes!$D$42,('DP_Instruction Forfaitaires'!$E170*(VLOOKUP('DP_Instruction Forfaitaires'!$D170,Listes!$A$43:$E$49,5,FALSE))),('DP_Instruction Forfaitaires'!$E170*(VLOOKUP('DP_Instruction Forfaitaires'!$D170,Listes!$A$43:$E$49,3,FALSE))+(VLOOKUP('DP_Instruction Forfaitaires'!$D170,Listes!$A$43:$E$49,4,FALSE)))))))</f>
        <v/>
      </c>
      <c r="O170" s="175" t="str">
        <f>IF($H170="","",IF($C170=Listes!$B$34,Listes!$I$31,IF($C170=Listes!$B$35,(VLOOKUP('DP_Instruction Forfaitaires'!$F170,Listes!$E$31:$F$36,2,FALSE)),IF($C170=Listes!$B$33,IF('DP_Instruction Forfaitaires'!$E170&lt;Listes!$A$64,'DP_Instruction Forfaitaires'!$E170*Listes!$A$65,IF('DP_Instruction Forfaitaires'!$E170&gt;Listes!$D$64,'DP_Instruction Forfaitaires'!$E170*Listes!$D$65,(('DP_Instruction Forfaitaires'!$E170*Listes!$B$65)+Listes!$C$65)))))))</f>
        <v/>
      </c>
      <c r="P170" s="131" t="str">
        <f>IF('Dépenses forfaitaires'!Q170="","",'Dépenses forfaitaires'!Q170)</f>
        <v/>
      </c>
      <c r="Q170" s="185"/>
      <c r="R170" s="352" t="str">
        <f t="shared" si="8"/>
        <v/>
      </c>
      <c r="S170" s="352" t="str">
        <f t="shared" si="9"/>
        <v/>
      </c>
      <c r="T170" s="185" t="str">
        <f t="shared" si="10"/>
        <v/>
      </c>
      <c r="U170" s="182"/>
      <c r="V170" s="187"/>
      <c r="W170" s="711" t="str">
        <f>IF(AND(OR(Q170="KO",T170&lt;&gt;""),OR(R170="",S170="",T170="")),Listes!$A$68,IF(AND(T170="",R170&lt;&gt;""),Listes!$A$69,IF(AND(P170&lt;T170,V170=""),Listes!$A$70,IF(AND(R170&gt;S170),Listes!$A$71,IF(AND(P170&lt;&gt;"",P170&gt;T170,U170=""),Listes!$A$72,IF(AND(X170="",OR(Q170&lt;&gt;"",R170&lt;&gt;"",S170&lt;&gt;"")),Listes!$A$73,""))))))</f>
        <v/>
      </c>
      <c r="X170" s="188"/>
      <c r="Y170" s="317">
        <f t="shared" si="11"/>
        <v>0</v>
      </c>
    </row>
    <row r="171" spans="1:25" ht="20.100000000000001" customHeight="1" x14ac:dyDescent="0.25">
      <c r="A171" s="121">
        <v>165</v>
      </c>
      <c r="B171" s="118" t="str">
        <f>IF('Dépenses forfaitaires'!B171="","",'Dépenses forfaitaires'!B171)</f>
        <v/>
      </c>
      <c r="C171" s="118" t="str">
        <f>IF('Dépenses forfaitaires'!C171="","",'Dépenses forfaitaires'!C171)</f>
        <v/>
      </c>
      <c r="D171" s="118" t="str">
        <f>IF('Dépenses forfaitaires'!D171="","",'Dépenses forfaitaires'!D171)</f>
        <v/>
      </c>
      <c r="E171" s="118" t="str">
        <f>IF('Dépenses forfaitaires'!E171="","",'Dépenses forfaitaires'!E171)</f>
        <v/>
      </c>
      <c r="F171" s="118" t="str">
        <f>IF('Dépenses forfaitaires'!F171="","",'Dépenses forfaitaires'!F171)</f>
        <v/>
      </c>
      <c r="G171" s="186" t="str">
        <f>IF('Dépenses forfaitaires'!G171="","",'Dépenses forfaitaires'!G171)</f>
        <v/>
      </c>
      <c r="H171" s="118" t="str">
        <f>IF('Dépenses forfaitaires'!H171="","",'Dépenses forfaitaires'!H171)</f>
        <v/>
      </c>
      <c r="I171" s="118" t="str">
        <f>IF('Dépenses forfaitaires'!I171="","",'Dépenses forfaitaires'!I171)</f>
        <v/>
      </c>
      <c r="J171" s="186" t="str">
        <f>IF('Dépenses forfaitaires'!J171="","",'Dépenses forfaitaires'!J171)</f>
        <v/>
      </c>
      <c r="K171" s="346" t="str">
        <f>IF('Dépenses forfaitaires'!K171="","",'Dépenses forfaitaires'!K171)</f>
        <v/>
      </c>
      <c r="L171" s="346" t="str">
        <f>IF('Dépenses forfaitaires'!L171="","",'Dépenses forfaitaires'!L171)</f>
        <v/>
      </c>
      <c r="M171" s="118" t="str">
        <f>IF($H171="","",IF($C171=Listes!$B$32,IF('DP_Instruction Forfaitaires'!$E171&lt;Listes!$B$53,('DP_Instruction Forfaitaires'!$E171*(VLOOKUP('DP_Instruction Forfaitaires'!$D171,Listes!$A$54:$E$60,2,FALSE))),IF('DP_Instruction Forfaitaires'!$E171&gt;Listes!$E$53,('DP_Instruction Forfaitaires'!$E171*(VLOOKUP('DP_Instruction Forfaitaires'!$D171,Listes!$A$54:$E$60,5,FALSE))),('DP_Instruction Forfaitaires'!$E171*(VLOOKUP('DP_Instruction Forfaitaires'!$D171,Listes!$A$54:$E$60,3,FALSE))+(VLOOKUP('DP_Instruction Forfaitaires'!$D171,Listes!$A$54:$E$60,4,FALSE)))))))</f>
        <v/>
      </c>
      <c r="N171" s="118" t="str">
        <f>IF($H171="","",IF($C171=Listes!$B$31,IF('DP_Instruction Forfaitaires'!$E171&lt;Listes!$B$42,('DP_Instruction Forfaitaires'!$E171*(VLOOKUP('DP_Instruction Forfaitaires'!$D171,Listes!$A$43:$E$49,2,FALSE))),IF('DP_Instruction Forfaitaires'!$E171&gt;Listes!$D$42,('DP_Instruction Forfaitaires'!$E171*(VLOOKUP('DP_Instruction Forfaitaires'!$D171,Listes!$A$43:$E$49,5,FALSE))),('DP_Instruction Forfaitaires'!$E171*(VLOOKUP('DP_Instruction Forfaitaires'!$D171,Listes!$A$43:$E$49,3,FALSE))+(VLOOKUP('DP_Instruction Forfaitaires'!$D171,Listes!$A$43:$E$49,4,FALSE)))))))</f>
        <v/>
      </c>
      <c r="O171" s="175" t="str">
        <f>IF($H171="","",IF($C171=Listes!$B$34,Listes!$I$31,IF($C171=Listes!$B$35,(VLOOKUP('DP_Instruction Forfaitaires'!$F171,Listes!$E$31:$F$36,2,FALSE)),IF($C171=Listes!$B$33,IF('DP_Instruction Forfaitaires'!$E171&lt;Listes!$A$64,'DP_Instruction Forfaitaires'!$E171*Listes!$A$65,IF('DP_Instruction Forfaitaires'!$E171&gt;Listes!$D$64,'DP_Instruction Forfaitaires'!$E171*Listes!$D$65,(('DP_Instruction Forfaitaires'!$E171*Listes!$B$65)+Listes!$C$65)))))))</f>
        <v/>
      </c>
      <c r="P171" s="131" t="str">
        <f>IF('Dépenses forfaitaires'!Q171="","",'Dépenses forfaitaires'!Q171)</f>
        <v/>
      </c>
      <c r="Q171" s="185"/>
      <c r="R171" s="352" t="str">
        <f t="shared" si="8"/>
        <v/>
      </c>
      <c r="S171" s="352" t="str">
        <f t="shared" si="9"/>
        <v/>
      </c>
      <c r="T171" s="185" t="str">
        <f t="shared" si="10"/>
        <v/>
      </c>
      <c r="U171" s="182"/>
      <c r="V171" s="187"/>
      <c r="W171" s="711" t="str">
        <f>IF(AND(OR(Q171="KO",T171&lt;&gt;""),OR(R171="",S171="",T171="")),Listes!$A$68,IF(AND(T171="",R171&lt;&gt;""),Listes!$A$69,IF(AND(P171&lt;T171,V171=""),Listes!$A$70,IF(AND(R171&gt;S171),Listes!$A$71,IF(AND(P171&lt;&gt;"",P171&gt;T171,U171=""),Listes!$A$72,IF(AND(X171="",OR(Q171&lt;&gt;"",R171&lt;&gt;"",S171&lt;&gt;"")),Listes!$A$73,""))))))</f>
        <v/>
      </c>
      <c r="X171" s="188"/>
      <c r="Y171" s="317">
        <f t="shared" si="11"/>
        <v>0</v>
      </c>
    </row>
    <row r="172" spans="1:25" ht="20.100000000000001" customHeight="1" x14ac:dyDescent="0.25">
      <c r="A172" s="121">
        <v>166</v>
      </c>
      <c r="B172" s="118" t="str">
        <f>IF('Dépenses forfaitaires'!B172="","",'Dépenses forfaitaires'!B172)</f>
        <v/>
      </c>
      <c r="C172" s="118" t="str">
        <f>IF('Dépenses forfaitaires'!C172="","",'Dépenses forfaitaires'!C172)</f>
        <v/>
      </c>
      <c r="D172" s="118" t="str">
        <f>IF('Dépenses forfaitaires'!D172="","",'Dépenses forfaitaires'!D172)</f>
        <v/>
      </c>
      <c r="E172" s="118" t="str">
        <f>IF('Dépenses forfaitaires'!E172="","",'Dépenses forfaitaires'!E172)</f>
        <v/>
      </c>
      <c r="F172" s="118" t="str">
        <f>IF('Dépenses forfaitaires'!F172="","",'Dépenses forfaitaires'!F172)</f>
        <v/>
      </c>
      <c r="G172" s="186" t="str">
        <f>IF('Dépenses forfaitaires'!G172="","",'Dépenses forfaitaires'!G172)</f>
        <v/>
      </c>
      <c r="H172" s="118" t="str">
        <f>IF('Dépenses forfaitaires'!H172="","",'Dépenses forfaitaires'!H172)</f>
        <v/>
      </c>
      <c r="I172" s="118" t="str">
        <f>IF('Dépenses forfaitaires'!I172="","",'Dépenses forfaitaires'!I172)</f>
        <v/>
      </c>
      <c r="J172" s="186" t="str">
        <f>IF('Dépenses forfaitaires'!J172="","",'Dépenses forfaitaires'!J172)</f>
        <v/>
      </c>
      <c r="K172" s="346" t="str">
        <f>IF('Dépenses forfaitaires'!K172="","",'Dépenses forfaitaires'!K172)</f>
        <v/>
      </c>
      <c r="L172" s="346" t="str">
        <f>IF('Dépenses forfaitaires'!L172="","",'Dépenses forfaitaires'!L172)</f>
        <v/>
      </c>
      <c r="M172" s="118" t="str">
        <f>IF($H172="","",IF($C172=Listes!$B$32,IF('DP_Instruction Forfaitaires'!$E172&lt;Listes!$B$53,('DP_Instruction Forfaitaires'!$E172*(VLOOKUP('DP_Instruction Forfaitaires'!$D172,Listes!$A$54:$E$60,2,FALSE))),IF('DP_Instruction Forfaitaires'!$E172&gt;Listes!$E$53,('DP_Instruction Forfaitaires'!$E172*(VLOOKUP('DP_Instruction Forfaitaires'!$D172,Listes!$A$54:$E$60,5,FALSE))),('DP_Instruction Forfaitaires'!$E172*(VLOOKUP('DP_Instruction Forfaitaires'!$D172,Listes!$A$54:$E$60,3,FALSE))+(VLOOKUP('DP_Instruction Forfaitaires'!$D172,Listes!$A$54:$E$60,4,FALSE)))))))</f>
        <v/>
      </c>
      <c r="N172" s="118" t="str">
        <f>IF($H172="","",IF($C172=Listes!$B$31,IF('DP_Instruction Forfaitaires'!$E172&lt;Listes!$B$42,('DP_Instruction Forfaitaires'!$E172*(VLOOKUP('DP_Instruction Forfaitaires'!$D172,Listes!$A$43:$E$49,2,FALSE))),IF('DP_Instruction Forfaitaires'!$E172&gt;Listes!$D$42,('DP_Instruction Forfaitaires'!$E172*(VLOOKUP('DP_Instruction Forfaitaires'!$D172,Listes!$A$43:$E$49,5,FALSE))),('DP_Instruction Forfaitaires'!$E172*(VLOOKUP('DP_Instruction Forfaitaires'!$D172,Listes!$A$43:$E$49,3,FALSE))+(VLOOKUP('DP_Instruction Forfaitaires'!$D172,Listes!$A$43:$E$49,4,FALSE)))))))</f>
        <v/>
      </c>
      <c r="O172" s="175" t="str">
        <f>IF($H172="","",IF($C172=Listes!$B$34,Listes!$I$31,IF($C172=Listes!$B$35,(VLOOKUP('DP_Instruction Forfaitaires'!$F172,Listes!$E$31:$F$36,2,FALSE)),IF($C172=Listes!$B$33,IF('DP_Instruction Forfaitaires'!$E172&lt;Listes!$A$64,'DP_Instruction Forfaitaires'!$E172*Listes!$A$65,IF('DP_Instruction Forfaitaires'!$E172&gt;Listes!$D$64,'DP_Instruction Forfaitaires'!$E172*Listes!$D$65,(('DP_Instruction Forfaitaires'!$E172*Listes!$B$65)+Listes!$C$65)))))))</f>
        <v/>
      </c>
      <c r="P172" s="131" t="str">
        <f>IF('Dépenses forfaitaires'!Q172="","",'Dépenses forfaitaires'!Q172)</f>
        <v/>
      </c>
      <c r="Q172" s="185"/>
      <c r="R172" s="352" t="str">
        <f t="shared" si="8"/>
        <v/>
      </c>
      <c r="S172" s="352" t="str">
        <f t="shared" si="9"/>
        <v/>
      </c>
      <c r="T172" s="185" t="str">
        <f t="shared" si="10"/>
        <v/>
      </c>
      <c r="U172" s="182"/>
      <c r="V172" s="187"/>
      <c r="W172" s="711" t="str">
        <f>IF(AND(OR(Q172="KO",T172&lt;&gt;""),OR(R172="",S172="",T172="")),Listes!$A$68,IF(AND(T172="",R172&lt;&gt;""),Listes!$A$69,IF(AND(P172&lt;T172,V172=""),Listes!$A$70,IF(AND(R172&gt;S172),Listes!$A$71,IF(AND(P172&lt;&gt;"",P172&gt;T172,U172=""),Listes!$A$72,IF(AND(X172="",OR(Q172&lt;&gt;"",R172&lt;&gt;"",S172&lt;&gt;"")),Listes!$A$73,""))))))</f>
        <v/>
      </c>
      <c r="X172" s="188"/>
      <c r="Y172" s="317">
        <f t="shared" si="11"/>
        <v>0</v>
      </c>
    </row>
    <row r="173" spans="1:25" ht="20.100000000000001" customHeight="1" x14ac:dyDescent="0.25">
      <c r="A173" s="121">
        <v>167</v>
      </c>
      <c r="B173" s="118" t="str">
        <f>IF('Dépenses forfaitaires'!B173="","",'Dépenses forfaitaires'!B173)</f>
        <v/>
      </c>
      <c r="C173" s="118" t="str">
        <f>IF('Dépenses forfaitaires'!C173="","",'Dépenses forfaitaires'!C173)</f>
        <v/>
      </c>
      <c r="D173" s="118" t="str">
        <f>IF('Dépenses forfaitaires'!D173="","",'Dépenses forfaitaires'!D173)</f>
        <v/>
      </c>
      <c r="E173" s="118" t="str">
        <f>IF('Dépenses forfaitaires'!E173="","",'Dépenses forfaitaires'!E173)</f>
        <v/>
      </c>
      <c r="F173" s="118" t="str">
        <f>IF('Dépenses forfaitaires'!F173="","",'Dépenses forfaitaires'!F173)</f>
        <v/>
      </c>
      <c r="G173" s="186" t="str">
        <f>IF('Dépenses forfaitaires'!G173="","",'Dépenses forfaitaires'!G173)</f>
        <v/>
      </c>
      <c r="H173" s="118" t="str">
        <f>IF('Dépenses forfaitaires'!H173="","",'Dépenses forfaitaires'!H173)</f>
        <v/>
      </c>
      <c r="I173" s="118" t="str">
        <f>IF('Dépenses forfaitaires'!I173="","",'Dépenses forfaitaires'!I173)</f>
        <v/>
      </c>
      <c r="J173" s="186" t="str">
        <f>IF('Dépenses forfaitaires'!J173="","",'Dépenses forfaitaires'!J173)</f>
        <v/>
      </c>
      <c r="K173" s="346" t="str">
        <f>IF('Dépenses forfaitaires'!K173="","",'Dépenses forfaitaires'!K173)</f>
        <v/>
      </c>
      <c r="L173" s="346" t="str">
        <f>IF('Dépenses forfaitaires'!L173="","",'Dépenses forfaitaires'!L173)</f>
        <v/>
      </c>
      <c r="M173" s="118" t="str">
        <f>IF($H173="","",IF($C173=Listes!$B$32,IF('DP_Instruction Forfaitaires'!$E173&lt;Listes!$B$53,('DP_Instruction Forfaitaires'!$E173*(VLOOKUP('DP_Instruction Forfaitaires'!$D173,Listes!$A$54:$E$60,2,FALSE))),IF('DP_Instruction Forfaitaires'!$E173&gt;Listes!$E$53,('DP_Instruction Forfaitaires'!$E173*(VLOOKUP('DP_Instruction Forfaitaires'!$D173,Listes!$A$54:$E$60,5,FALSE))),('DP_Instruction Forfaitaires'!$E173*(VLOOKUP('DP_Instruction Forfaitaires'!$D173,Listes!$A$54:$E$60,3,FALSE))+(VLOOKUP('DP_Instruction Forfaitaires'!$D173,Listes!$A$54:$E$60,4,FALSE)))))))</f>
        <v/>
      </c>
      <c r="N173" s="118" t="str">
        <f>IF($H173="","",IF($C173=Listes!$B$31,IF('DP_Instruction Forfaitaires'!$E173&lt;Listes!$B$42,('DP_Instruction Forfaitaires'!$E173*(VLOOKUP('DP_Instruction Forfaitaires'!$D173,Listes!$A$43:$E$49,2,FALSE))),IF('DP_Instruction Forfaitaires'!$E173&gt;Listes!$D$42,('DP_Instruction Forfaitaires'!$E173*(VLOOKUP('DP_Instruction Forfaitaires'!$D173,Listes!$A$43:$E$49,5,FALSE))),('DP_Instruction Forfaitaires'!$E173*(VLOOKUP('DP_Instruction Forfaitaires'!$D173,Listes!$A$43:$E$49,3,FALSE))+(VLOOKUP('DP_Instruction Forfaitaires'!$D173,Listes!$A$43:$E$49,4,FALSE)))))))</f>
        <v/>
      </c>
      <c r="O173" s="175" t="str">
        <f>IF($H173="","",IF($C173=Listes!$B$34,Listes!$I$31,IF($C173=Listes!$B$35,(VLOOKUP('DP_Instruction Forfaitaires'!$F173,Listes!$E$31:$F$36,2,FALSE)),IF($C173=Listes!$B$33,IF('DP_Instruction Forfaitaires'!$E173&lt;Listes!$A$64,'DP_Instruction Forfaitaires'!$E173*Listes!$A$65,IF('DP_Instruction Forfaitaires'!$E173&gt;Listes!$D$64,'DP_Instruction Forfaitaires'!$E173*Listes!$D$65,(('DP_Instruction Forfaitaires'!$E173*Listes!$B$65)+Listes!$C$65)))))))</f>
        <v/>
      </c>
      <c r="P173" s="131" t="str">
        <f>IF('Dépenses forfaitaires'!Q173="","",'Dépenses forfaitaires'!Q173)</f>
        <v/>
      </c>
      <c r="Q173" s="185"/>
      <c r="R173" s="352" t="str">
        <f t="shared" si="8"/>
        <v/>
      </c>
      <c r="S173" s="352" t="str">
        <f t="shared" si="9"/>
        <v/>
      </c>
      <c r="T173" s="185" t="str">
        <f t="shared" si="10"/>
        <v/>
      </c>
      <c r="U173" s="182"/>
      <c r="V173" s="187"/>
      <c r="W173" s="711" t="str">
        <f>IF(AND(OR(Q173="KO",T173&lt;&gt;""),OR(R173="",S173="",T173="")),Listes!$A$68,IF(AND(T173="",R173&lt;&gt;""),Listes!$A$69,IF(AND(P173&lt;T173,V173=""),Listes!$A$70,IF(AND(R173&gt;S173),Listes!$A$71,IF(AND(P173&lt;&gt;"",P173&gt;T173,U173=""),Listes!$A$72,IF(AND(X173="",OR(Q173&lt;&gt;"",R173&lt;&gt;"",S173&lt;&gt;"")),Listes!$A$73,""))))))</f>
        <v/>
      </c>
      <c r="X173" s="188"/>
      <c r="Y173" s="317">
        <f t="shared" si="11"/>
        <v>0</v>
      </c>
    </row>
    <row r="174" spans="1:25" ht="20.100000000000001" customHeight="1" x14ac:dyDescent="0.25">
      <c r="A174" s="121">
        <v>168</v>
      </c>
      <c r="B174" s="118" t="str">
        <f>IF('Dépenses forfaitaires'!B174="","",'Dépenses forfaitaires'!B174)</f>
        <v/>
      </c>
      <c r="C174" s="118" t="str">
        <f>IF('Dépenses forfaitaires'!C174="","",'Dépenses forfaitaires'!C174)</f>
        <v/>
      </c>
      <c r="D174" s="118" t="str">
        <f>IF('Dépenses forfaitaires'!D174="","",'Dépenses forfaitaires'!D174)</f>
        <v/>
      </c>
      <c r="E174" s="118" t="str">
        <f>IF('Dépenses forfaitaires'!E174="","",'Dépenses forfaitaires'!E174)</f>
        <v/>
      </c>
      <c r="F174" s="118" t="str">
        <f>IF('Dépenses forfaitaires'!F174="","",'Dépenses forfaitaires'!F174)</f>
        <v/>
      </c>
      <c r="G174" s="186" t="str">
        <f>IF('Dépenses forfaitaires'!G174="","",'Dépenses forfaitaires'!G174)</f>
        <v/>
      </c>
      <c r="H174" s="118" t="str">
        <f>IF('Dépenses forfaitaires'!H174="","",'Dépenses forfaitaires'!H174)</f>
        <v/>
      </c>
      <c r="I174" s="118" t="str">
        <f>IF('Dépenses forfaitaires'!I174="","",'Dépenses forfaitaires'!I174)</f>
        <v/>
      </c>
      <c r="J174" s="186" t="str">
        <f>IF('Dépenses forfaitaires'!J174="","",'Dépenses forfaitaires'!J174)</f>
        <v/>
      </c>
      <c r="K174" s="346" t="str">
        <f>IF('Dépenses forfaitaires'!K174="","",'Dépenses forfaitaires'!K174)</f>
        <v/>
      </c>
      <c r="L174" s="346" t="str">
        <f>IF('Dépenses forfaitaires'!L174="","",'Dépenses forfaitaires'!L174)</f>
        <v/>
      </c>
      <c r="M174" s="118" t="str">
        <f>IF($H174="","",IF($C174=Listes!$B$32,IF('DP_Instruction Forfaitaires'!$E174&lt;Listes!$B$53,('DP_Instruction Forfaitaires'!$E174*(VLOOKUP('DP_Instruction Forfaitaires'!$D174,Listes!$A$54:$E$60,2,FALSE))),IF('DP_Instruction Forfaitaires'!$E174&gt;Listes!$E$53,('DP_Instruction Forfaitaires'!$E174*(VLOOKUP('DP_Instruction Forfaitaires'!$D174,Listes!$A$54:$E$60,5,FALSE))),('DP_Instruction Forfaitaires'!$E174*(VLOOKUP('DP_Instruction Forfaitaires'!$D174,Listes!$A$54:$E$60,3,FALSE))+(VLOOKUP('DP_Instruction Forfaitaires'!$D174,Listes!$A$54:$E$60,4,FALSE)))))))</f>
        <v/>
      </c>
      <c r="N174" s="118" t="str">
        <f>IF($H174="","",IF($C174=Listes!$B$31,IF('DP_Instruction Forfaitaires'!$E174&lt;Listes!$B$42,('DP_Instruction Forfaitaires'!$E174*(VLOOKUP('DP_Instruction Forfaitaires'!$D174,Listes!$A$43:$E$49,2,FALSE))),IF('DP_Instruction Forfaitaires'!$E174&gt;Listes!$D$42,('DP_Instruction Forfaitaires'!$E174*(VLOOKUP('DP_Instruction Forfaitaires'!$D174,Listes!$A$43:$E$49,5,FALSE))),('DP_Instruction Forfaitaires'!$E174*(VLOOKUP('DP_Instruction Forfaitaires'!$D174,Listes!$A$43:$E$49,3,FALSE))+(VLOOKUP('DP_Instruction Forfaitaires'!$D174,Listes!$A$43:$E$49,4,FALSE)))))))</f>
        <v/>
      </c>
      <c r="O174" s="175" t="str">
        <f>IF($H174="","",IF($C174=Listes!$B$34,Listes!$I$31,IF($C174=Listes!$B$35,(VLOOKUP('DP_Instruction Forfaitaires'!$F174,Listes!$E$31:$F$36,2,FALSE)),IF($C174=Listes!$B$33,IF('DP_Instruction Forfaitaires'!$E174&lt;Listes!$A$64,'DP_Instruction Forfaitaires'!$E174*Listes!$A$65,IF('DP_Instruction Forfaitaires'!$E174&gt;Listes!$D$64,'DP_Instruction Forfaitaires'!$E174*Listes!$D$65,(('DP_Instruction Forfaitaires'!$E174*Listes!$B$65)+Listes!$C$65)))))))</f>
        <v/>
      </c>
      <c r="P174" s="131" t="str">
        <f>IF('Dépenses forfaitaires'!Q174="","",'Dépenses forfaitaires'!Q174)</f>
        <v/>
      </c>
      <c r="Q174" s="185"/>
      <c r="R174" s="352" t="str">
        <f t="shared" si="8"/>
        <v/>
      </c>
      <c r="S174" s="352" t="str">
        <f t="shared" si="9"/>
        <v/>
      </c>
      <c r="T174" s="185" t="str">
        <f t="shared" si="10"/>
        <v/>
      </c>
      <c r="U174" s="182"/>
      <c r="V174" s="187"/>
      <c r="W174" s="711" t="str">
        <f>IF(AND(OR(Q174="KO",T174&lt;&gt;""),OR(R174="",S174="",T174="")),Listes!$A$68,IF(AND(T174="",R174&lt;&gt;""),Listes!$A$69,IF(AND(P174&lt;T174,V174=""),Listes!$A$70,IF(AND(R174&gt;S174),Listes!$A$71,IF(AND(P174&lt;&gt;"",P174&gt;T174,U174=""),Listes!$A$72,IF(AND(X174="",OR(Q174&lt;&gt;"",R174&lt;&gt;"",S174&lt;&gt;"")),Listes!$A$73,""))))))</f>
        <v/>
      </c>
      <c r="X174" s="188"/>
      <c r="Y174" s="317">
        <f t="shared" si="11"/>
        <v>0</v>
      </c>
    </row>
    <row r="175" spans="1:25" ht="20.100000000000001" customHeight="1" x14ac:dyDescent="0.25">
      <c r="A175" s="121">
        <v>169</v>
      </c>
      <c r="B175" s="118" t="str">
        <f>IF('Dépenses forfaitaires'!B175="","",'Dépenses forfaitaires'!B175)</f>
        <v/>
      </c>
      <c r="C175" s="118" t="str">
        <f>IF('Dépenses forfaitaires'!C175="","",'Dépenses forfaitaires'!C175)</f>
        <v/>
      </c>
      <c r="D175" s="118" t="str">
        <f>IF('Dépenses forfaitaires'!D175="","",'Dépenses forfaitaires'!D175)</f>
        <v/>
      </c>
      <c r="E175" s="118" t="str">
        <f>IF('Dépenses forfaitaires'!E175="","",'Dépenses forfaitaires'!E175)</f>
        <v/>
      </c>
      <c r="F175" s="118" t="str">
        <f>IF('Dépenses forfaitaires'!F175="","",'Dépenses forfaitaires'!F175)</f>
        <v/>
      </c>
      <c r="G175" s="186" t="str">
        <f>IF('Dépenses forfaitaires'!G175="","",'Dépenses forfaitaires'!G175)</f>
        <v/>
      </c>
      <c r="H175" s="118" t="str">
        <f>IF('Dépenses forfaitaires'!H175="","",'Dépenses forfaitaires'!H175)</f>
        <v/>
      </c>
      <c r="I175" s="118" t="str">
        <f>IF('Dépenses forfaitaires'!I175="","",'Dépenses forfaitaires'!I175)</f>
        <v/>
      </c>
      <c r="J175" s="186" t="str">
        <f>IF('Dépenses forfaitaires'!J175="","",'Dépenses forfaitaires'!J175)</f>
        <v/>
      </c>
      <c r="K175" s="346" t="str">
        <f>IF('Dépenses forfaitaires'!K175="","",'Dépenses forfaitaires'!K175)</f>
        <v/>
      </c>
      <c r="L175" s="346" t="str">
        <f>IF('Dépenses forfaitaires'!L175="","",'Dépenses forfaitaires'!L175)</f>
        <v/>
      </c>
      <c r="M175" s="118" t="str">
        <f>IF($H175="","",IF($C175=Listes!$B$32,IF('DP_Instruction Forfaitaires'!$E175&lt;Listes!$B$53,('DP_Instruction Forfaitaires'!$E175*(VLOOKUP('DP_Instruction Forfaitaires'!$D175,Listes!$A$54:$E$60,2,FALSE))),IF('DP_Instruction Forfaitaires'!$E175&gt;Listes!$E$53,('DP_Instruction Forfaitaires'!$E175*(VLOOKUP('DP_Instruction Forfaitaires'!$D175,Listes!$A$54:$E$60,5,FALSE))),('DP_Instruction Forfaitaires'!$E175*(VLOOKUP('DP_Instruction Forfaitaires'!$D175,Listes!$A$54:$E$60,3,FALSE))+(VLOOKUP('DP_Instruction Forfaitaires'!$D175,Listes!$A$54:$E$60,4,FALSE)))))))</f>
        <v/>
      </c>
      <c r="N175" s="118" t="str">
        <f>IF($H175="","",IF($C175=Listes!$B$31,IF('DP_Instruction Forfaitaires'!$E175&lt;Listes!$B$42,('DP_Instruction Forfaitaires'!$E175*(VLOOKUP('DP_Instruction Forfaitaires'!$D175,Listes!$A$43:$E$49,2,FALSE))),IF('DP_Instruction Forfaitaires'!$E175&gt;Listes!$D$42,('DP_Instruction Forfaitaires'!$E175*(VLOOKUP('DP_Instruction Forfaitaires'!$D175,Listes!$A$43:$E$49,5,FALSE))),('DP_Instruction Forfaitaires'!$E175*(VLOOKUP('DP_Instruction Forfaitaires'!$D175,Listes!$A$43:$E$49,3,FALSE))+(VLOOKUP('DP_Instruction Forfaitaires'!$D175,Listes!$A$43:$E$49,4,FALSE)))))))</f>
        <v/>
      </c>
      <c r="O175" s="175" t="str">
        <f>IF($H175="","",IF($C175=Listes!$B$34,Listes!$I$31,IF($C175=Listes!$B$35,(VLOOKUP('DP_Instruction Forfaitaires'!$F175,Listes!$E$31:$F$36,2,FALSE)),IF($C175=Listes!$B$33,IF('DP_Instruction Forfaitaires'!$E175&lt;Listes!$A$64,'DP_Instruction Forfaitaires'!$E175*Listes!$A$65,IF('DP_Instruction Forfaitaires'!$E175&gt;Listes!$D$64,'DP_Instruction Forfaitaires'!$E175*Listes!$D$65,(('DP_Instruction Forfaitaires'!$E175*Listes!$B$65)+Listes!$C$65)))))))</f>
        <v/>
      </c>
      <c r="P175" s="131" t="str">
        <f>IF('Dépenses forfaitaires'!Q175="","",'Dépenses forfaitaires'!Q175)</f>
        <v/>
      </c>
      <c r="Q175" s="185"/>
      <c r="R175" s="352" t="str">
        <f t="shared" si="8"/>
        <v/>
      </c>
      <c r="S175" s="352" t="str">
        <f t="shared" si="9"/>
        <v/>
      </c>
      <c r="T175" s="185" t="str">
        <f t="shared" si="10"/>
        <v/>
      </c>
      <c r="U175" s="182"/>
      <c r="V175" s="187"/>
      <c r="W175" s="711" t="str">
        <f>IF(AND(OR(Q175="KO",T175&lt;&gt;""),OR(R175="",S175="",T175="")),Listes!$A$68,IF(AND(T175="",R175&lt;&gt;""),Listes!$A$69,IF(AND(P175&lt;T175,V175=""),Listes!$A$70,IF(AND(R175&gt;S175),Listes!$A$71,IF(AND(P175&lt;&gt;"",P175&gt;T175,U175=""),Listes!$A$72,IF(AND(X175="",OR(Q175&lt;&gt;"",R175&lt;&gt;"",S175&lt;&gt;"")),Listes!$A$73,""))))))</f>
        <v/>
      </c>
      <c r="X175" s="188"/>
      <c r="Y175" s="317">
        <f t="shared" si="11"/>
        <v>0</v>
      </c>
    </row>
    <row r="176" spans="1:25" ht="20.100000000000001" customHeight="1" x14ac:dyDescent="0.25">
      <c r="A176" s="121">
        <v>170</v>
      </c>
      <c r="B176" s="118" t="str">
        <f>IF('Dépenses forfaitaires'!B176="","",'Dépenses forfaitaires'!B176)</f>
        <v/>
      </c>
      <c r="C176" s="118" t="str">
        <f>IF('Dépenses forfaitaires'!C176="","",'Dépenses forfaitaires'!C176)</f>
        <v/>
      </c>
      <c r="D176" s="118" t="str">
        <f>IF('Dépenses forfaitaires'!D176="","",'Dépenses forfaitaires'!D176)</f>
        <v/>
      </c>
      <c r="E176" s="118" t="str">
        <f>IF('Dépenses forfaitaires'!E176="","",'Dépenses forfaitaires'!E176)</f>
        <v/>
      </c>
      <c r="F176" s="118" t="str">
        <f>IF('Dépenses forfaitaires'!F176="","",'Dépenses forfaitaires'!F176)</f>
        <v/>
      </c>
      <c r="G176" s="186" t="str">
        <f>IF('Dépenses forfaitaires'!G176="","",'Dépenses forfaitaires'!G176)</f>
        <v/>
      </c>
      <c r="H176" s="118" t="str">
        <f>IF('Dépenses forfaitaires'!H176="","",'Dépenses forfaitaires'!H176)</f>
        <v/>
      </c>
      <c r="I176" s="118" t="str">
        <f>IF('Dépenses forfaitaires'!I176="","",'Dépenses forfaitaires'!I176)</f>
        <v/>
      </c>
      <c r="J176" s="186" t="str">
        <f>IF('Dépenses forfaitaires'!J176="","",'Dépenses forfaitaires'!J176)</f>
        <v/>
      </c>
      <c r="K176" s="346" t="str">
        <f>IF('Dépenses forfaitaires'!K176="","",'Dépenses forfaitaires'!K176)</f>
        <v/>
      </c>
      <c r="L176" s="346" t="str">
        <f>IF('Dépenses forfaitaires'!L176="","",'Dépenses forfaitaires'!L176)</f>
        <v/>
      </c>
      <c r="M176" s="118" t="str">
        <f>IF($H176="","",IF($C176=Listes!$B$32,IF('DP_Instruction Forfaitaires'!$E176&lt;Listes!$B$53,('DP_Instruction Forfaitaires'!$E176*(VLOOKUP('DP_Instruction Forfaitaires'!$D176,Listes!$A$54:$E$60,2,FALSE))),IF('DP_Instruction Forfaitaires'!$E176&gt;Listes!$E$53,('DP_Instruction Forfaitaires'!$E176*(VLOOKUP('DP_Instruction Forfaitaires'!$D176,Listes!$A$54:$E$60,5,FALSE))),('DP_Instruction Forfaitaires'!$E176*(VLOOKUP('DP_Instruction Forfaitaires'!$D176,Listes!$A$54:$E$60,3,FALSE))+(VLOOKUP('DP_Instruction Forfaitaires'!$D176,Listes!$A$54:$E$60,4,FALSE)))))))</f>
        <v/>
      </c>
      <c r="N176" s="118" t="str">
        <f>IF($H176="","",IF($C176=Listes!$B$31,IF('DP_Instruction Forfaitaires'!$E176&lt;Listes!$B$42,('DP_Instruction Forfaitaires'!$E176*(VLOOKUP('DP_Instruction Forfaitaires'!$D176,Listes!$A$43:$E$49,2,FALSE))),IF('DP_Instruction Forfaitaires'!$E176&gt;Listes!$D$42,('DP_Instruction Forfaitaires'!$E176*(VLOOKUP('DP_Instruction Forfaitaires'!$D176,Listes!$A$43:$E$49,5,FALSE))),('DP_Instruction Forfaitaires'!$E176*(VLOOKUP('DP_Instruction Forfaitaires'!$D176,Listes!$A$43:$E$49,3,FALSE))+(VLOOKUP('DP_Instruction Forfaitaires'!$D176,Listes!$A$43:$E$49,4,FALSE)))))))</f>
        <v/>
      </c>
      <c r="O176" s="175" t="str">
        <f>IF($H176="","",IF($C176=Listes!$B$34,Listes!$I$31,IF($C176=Listes!$B$35,(VLOOKUP('DP_Instruction Forfaitaires'!$F176,Listes!$E$31:$F$36,2,FALSE)),IF($C176=Listes!$B$33,IF('DP_Instruction Forfaitaires'!$E176&lt;Listes!$A$64,'DP_Instruction Forfaitaires'!$E176*Listes!$A$65,IF('DP_Instruction Forfaitaires'!$E176&gt;Listes!$D$64,'DP_Instruction Forfaitaires'!$E176*Listes!$D$65,(('DP_Instruction Forfaitaires'!$E176*Listes!$B$65)+Listes!$C$65)))))))</f>
        <v/>
      </c>
      <c r="P176" s="131" t="str">
        <f>IF('Dépenses forfaitaires'!Q176="","",'Dépenses forfaitaires'!Q176)</f>
        <v/>
      </c>
      <c r="Q176" s="185"/>
      <c r="R176" s="352" t="str">
        <f t="shared" si="8"/>
        <v/>
      </c>
      <c r="S176" s="352" t="str">
        <f t="shared" si="9"/>
        <v/>
      </c>
      <c r="T176" s="185" t="str">
        <f t="shared" si="10"/>
        <v/>
      </c>
      <c r="U176" s="182"/>
      <c r="V176" s="187"/>
      <c r="W176" s="711" t="str">
        <f>IF(AND(OR(Q176="KO",T176&lt;&gt;""),OR(R176="",S176="",T176="")),Listes!$A$68,IF(AND(T176="",R176&lt;&gt;""),Listes!$A$69,IF(AND(P176&lt;T176,V176=""),Listes!$A$70,IF(AND(R176&gt;S176),Listes!$A$71,IF(AND(P176&lt;&gt;"",P176&gt;T176,U176=""),Listes!$A$72,IF(AND(X176="",OR(Q176&lt;&gt;"",R176&lt;&gt;"",S176&lt;&gt;"")),Listes!$A$73,""))))))</f>
        <v/>
      </c>
      <c r="X176" s="188"/>
      <c r="Y176" s="317">
        <f t="shared" si="11"/>
        <v>0</v>
      </c>
    </row>
    <row r="177" spans="1:25" ht="20.100000000000001" customHeight="1" x14ac:dyDescent="0.25">
      <c r="A177" s="121">
        <v>171</v>
      </c>
      <c r="B177" s="118" t="str">
        <f>IF('Dépenses forfaitaires'!B177="","",'Dépenses forfaitaires'!B177)</f>
        <v/>
      </c>
      <c r="C177" s="118" t="str">
        <f>IF('Dépenses forfaitaires'!C177="","",'Dépenses forfaitaires'!C177)</f>
        <v/>
      </c>
      <c r="D177" s="118" t="str">
        <f>IF('Dépenses forfaitaires'!D177="","",'Dépenses forfaitaires'!D177)</f>
        <v/>
      </c>
      <c r="E177" s="118" t="str">
        <f>IF('Dépenses forfaitaires'!E177="","",'Dépenses forfaitaires'!E177)</f>
        <v/>
      </c>
      <c r="F177" s="118" t="str">
        <f>IF('Dépenses forfaitaires'!F177="","",'Dépenses forfaitaires'!F177)</f>
        <v/>
      </c>
      <c r="G177" s="186" t="str">
        <f>IF('Dépenses forfaitaires'!G177="","",'Dépenses forfaitaires'!G177)</f>
        <v/>
      </c>
      <c r="H177" s="118" t="str">
        <f>IF('Dépenses forfaitaires'!H177="","",'Dépenses forfaitaires'!H177)</f>
        <v/>
      </c>
      <c r="I177" s="118" t="str">
        <f>IF('Dépenses forfaitaires'!I177="","",'Dépenses forfaitaires'!I177)</f>
        <v/>
      </c>
      <c r="J177" s="186" t="str">
        <f>IF('Dépenses forfaitaires'!J177="","",'Dépenses forfaitaires'!J177)</f>
        <v/>
      </c>
      <c r="K177" s="346" t="str">
        <f>IF('Dépenses forfaitaires'!K177="","",'Dépenses forfaitaires'!K177)</f>
        <v/>
      </c>
      <c r="L177" s="346" t="str">
        <f>IF('Dépenses forfaitaires'!L177="","",'Dépenses forfaitaires'!L177)</f>
        <v/>
      </c>
      <c r="M177" s="118" t="str">
        <f>IF($H177="","",IF($C177=Listes!$B$32,IF('DP_Instruction Forfaitaires'!$E177&lt;Listes!$B$53,('DP_Instruction Forfaitaires'!$E177*(VLOOKUP('DP_Instruction Forfaitaires'!$D177,Listes!$A$54:$E$60,2,FALSE))),IF('DP_Instruction Forfaitaires'!$E177&gt;Listes!$E$53,('DP_Instruction Forfaitaires'!$E177*(VLOOKUP('DP_Instruction Forfaitaires'!$D177,Listes!$A$54:$E$60,5,FALSE))),('DP_Instruction Forfaitaires'!$E177*(VLOOKUP('DP_Instruction Forfaitaires'!$D177,Listes!$A$54:$E$60,3,FALSE))+(VLOOKUP('DP_Instruction Forfaitaires'!$D177,Listes!$A$54:$E$60,4,FALSE)))))))</f>
        <v/>
      </c>
      <c r="N177" s="118" t="str">
        <f>IF($H177="","",IF($C177=Listes!$B$31,IF('DP_Instruction Forfaitaires'!$E177&lt;Listes!$B$42,('DP_Instruction Forfaitaires'!$E177*(VLOOKUP('DP_Instruction Forfaitaires'!$D177,Listes!$A$43:$E$49,2,FALSE))),IF('DP_Instruction Forfaitaires'!$E177&gt;Listes!$D$42,('DP_Instruction Forfaitaires'!$E177*(VLOOKUP('DP_Instruction Forfaitaires'!$D177,Listes!$A$43:$E$49,5,FALSE))),('DP_Instruction Forfaitaires'!$E177*(VLOOKUP('DP_Instruction Forfaitaires'!$D177,Listes!$A$43:$E$49,3,FALSE))+(VLOOKUP('DP_Instruction Forfaitaires'!$D177,Listes!$A$43:$E$49,4,FALSE)))))))</f>
        <v/>
      </c>
      <c r="O177" s="175" t="str">
        <f>IF($H177="","",IF($C177=Listes!$B$34,Listes!$I$31,IF($C177=Listes!$B$35,(VLOOKUP('DP_Instruction Forfaitaires'!$F177,Listes!$E$31:$F$36,2,FALSE)),IF($C177=Listes!$B$33,IF('DP_Instruction Forfaitaires'!$E177&lt;Listes!$A$64,'DP_Instruction Forfaitaires'!$E177*Listes!$A$65,IF('DP_Instruction Forfaitaires'!$E177&gt;Listes!$D$64,'DP_Instruction Forfaitaires'!$E177*Listes!$D$65,(('DP_Instruction Forfaitaires'!$E177*Listes!$B$65)+Listes!$C$65)))))))</f>
        <v/>
      </c>
      <c r="P177" s="131" t="str">
        <f>IF('Dépenses forfaitaires'!Q177="","",'Dépenses forfaitaires'!Q177)</f>
        <v/>
      </c>
      <c r="Q177" s="185"/>
      <c r="R177" s="352" t="str">
        <f t="shared" si="8"/>
        <v/>
      </c>
      <c r="S177" s="352" t="str">
        <f t="shared" si="9"/>
        <v/>
      </c>
      <c r="T177" s="185" t="str">
        <f t="shared" si="10"/>
        <v/>
      </c>
      <c r="U177" s="182"/>
      <c r="V177" s="187"/>
      <c r="W177" s="711" t="str">
        <f>IF(AND(OR(Q177="KO",T177&lt;&gt;""),OR(R177="",S177="",T177="")),Listes!$A$68,IF(AND(T177="",R177&lt;&gt;""),Listes!$A$69,IF(AND(P177&lt;T177,V177=""),Listes!$A$70,IF(AND(R177&gt;S177),Listes!$A$71,IF(AND(P177&lt;&gt;"",P177&gt;T177,U177=""),Listes!$A$72,IF(AND(X177="",OR(Q177&lt;&gt;"",R177&lt;&gt;"",S177&lt;&gt;"")),Listes!$A$73,""))))))</f>
        <v/>
      </c>
      <c r="X177" s="188"/>
      <c r="Y177" s="317">
        <f t="shared" si="11"/>
        <v>0</v>
      </c>
    </row>
    <row r="178" spans="1:25" ht="20.100000000000001" customHeight="1" x14ac:dyDescent="0.25">
      <c r="A178" s="121">
        <v>172</v>
      </c>
      <c r="B178" s="118" t="str">
        <f>IF('Dépenses forfaitaires'!B178="","",'Dépenses forfaitaires'!B178)</f>
        <v/>
      </c>
      <c r="C178" s="118" t="str">
        <f>IF('Dépenses forfaitaires'!C178="","",'Dépenses forfaitaires'!C178)</f>
        <v/>
      </c>
      <c r="D178" s="118" t="str">
        <f>IF('Dépenses forfaitaires'!D178="","",'Dépenses forfaitaires'!D178)</f>
        <v/>
      </c>
      <c r="E178" s="118" t="str">
        <f>IF('Dépenses forfaitaires'!E178="","",'Dépenses forfaitaires'!E178)</f>
        <v/>
      </c>
      <c r="F178" s="118" t="str">
        <f>IF('Dépenses forfaitaires'!F178="","",'Dépenses forfaitaires'!F178)</f>
        <v/>
      </c>
      <c r="G178" s="186" t="str">
        <f>IF('Dépenses forfaitaires'!G178="","",'Dépenses forfaitaires'!G178)</f>
        <v/>
      </c>
      <c r="H178" s="118" t="str">
        <f>IF('Dépenses forfaitaires'!H178="","",'Dépenses forfaitaires'!H178)</f>
        <v/>
      </c>
      <c r="I178" s="118" t="str">
        <f>IF('Dépenses forfaitaires'!I178="","",'Dépenses forfaitaires'!I178)</f>
        <v/>
      </c>
      <c r="J178" s="186" t="str">
        <f>IF('Dépenses forfaitaires'!J178="","",'Dépenses forfaitaires'!J178)</f>
        <v/>
      </c>
      <c r="K178" s="346" t="str">
        <f>IF('Dépenses forfaitaires'!K178="","",'Dépenses forfaitaires'!K178)</f>
        <v/>
      </c>
      <c r="L178" s="346" t="str">
        <f>IF('Dépenses forfaitaires'!L178="","",'Dépenses forfaitaires'!L178)</f>
        <v/>
      </c>
      <c r="M178" s="118" t="str">
        <f>IF($H178="","",IF($C178=Listes!$B$32,IF('DP_Instruction Forfaitaires'!$E178&lt;Listes!$B$53,('DP_Instruction Forfaitaires'!$E178*(VLOOKUP('DP_Instruction Forfaitaires'!$D178,Listes!$A$54:$E$60,2,FALSE))),IF('DP_Instruction Forfaitaires'!$E178&gt;Listes!$E$53,('DP_Instruction Forfaitaires'!$E178*(VLOOKUP('DP_Instruction Forfaitaires'!$D178,Listes!$A$54:$E$60,5,FALSE))),('DP_Instruction Forfaitaires'!$E178*(VLOOKUP('DP_Instruction Forfaitaires'!$D178,Listes!$A$54:$E$60,3,FALSE))+(VLOOKUP('DP_Instruction Forfaitaires'!$D178,Listes!$A$54:$E$60,4,FALSE)))))))</f>
        <v/>
      </c>
      <c r="N178" s="118" t="str">
        <f>IF($H178="","",IF($C178=Listes!$B$31,IF('DP_Instruction Forfaitaires'!$E178&lt;Listes!$B$42,('DP_Instruction Forfaitaires'!$E178*(VLOOKUP('DP_Instruction Forfaitaires'!$D178,Listes!$A$43:$E$49,2,FALSE))),IF('DP_Instruction Forfaitaires'!$E178&gt;Listes!$D$42,('DP_Instruction Forfaitaires'!$E178*(VLOOKUP('DP_Instruction Forfaitaires'!$D178,Listes!$A$43:$E$49,5,FALSE))),('DP_Instruction Forfaitaires'!$E178*(VLOOKUP('DP_Instruction Forfaitaires'!$D178,Listes!$A$43:$E$49,3,FALSE))+(VLOOKUP('DP_Instruction Forfaitaires'!$D178,Listes!$A$43:$E$49,4,FALSE)))))))</f>
        <v/>
      </c>
      <c r="O178" s="175" t="str">
        <f>IF($H178="","",IF($C178=Listes!$B$34,Listes!$I$31,IF($C178=Listes!$B$35,(VLOOKUP('DP_Instruction Forfaitaires'!$F178,Listes!$E$31:$F$36,2,FALSE)),IF($C178=Listes!$B$33,IF('DP_Instruction Forfaitaires'!$E178&lt;Listes!$A$64,'DP_Instruction Forfaitaires'!$E178*Listes!$A$65,IF('DP_Instruction Forfaitaires'!$E178&gt;Listes!$D$64,'DP_Instruction Forfaitaires'!$E178*Listes!$D$65,(('DP_Instruction Forfaitaires'!$E178*Listes!$B$65)+Listes!$C$65)))))))</f>
        <v/>
      </c>
      <c r="P178" s="131" t="str">
        <f>IF('Dépenses forfaitaires'!Q178="","",'Dépenses forfaitaires'!Q178)</f>
        <v/>
      </c>
      <c r="Q178" s="185"/>
      <c r="R178" s="352" t="str">
        <f t="shared" si="8"/>
        <v/>
      </c>
      <c r="S178" s="352" t="str">
        <f t="shared" si="9"/>
        <v/>
      </c>
      <c r="T178" s="185" t="str">
        <f t="shared" si="10"/>
        <v/>
      </c>
      <c r="U178" s="182"/>
      <c r="V178" s="187"/>
      <c r="W178" s="711" t="str">
        <f>IF(AND(OR(Q178="KO",T178&lt;&gt;""),OR(R178="",S178="",T178="")),Listes!$A$68,IF(AND(T178="",R178&lt;&gt;""),Listes!$A$69,IF(AND(P178&lt;T178,V178=""),Listes!$A$70,IF(AND(R178&gt;S178),Listes!$A$71,IF(AND(P178&lt;&gt;"",P178&gt;T178,U178=""),Listes!$A$72,IF(AND(X178="",OR(Q178&lt;&gt;"",R178&lt;&gt;"",S178&lt;&gt;"")),Listes!$A$73,""))))))</f>
        <v/>
      </c>
      <c r="X178" s="188"/>
      <c r="Y178" s="317">
        <f t="shared" si="11"/>
        <v>0</v>
      </c>
    </row>
    <row r="179" spans="1:25" ht="20.100000000000001" customHeight="1" x14ac:dyDescent="0.25">
      <c r="A179" s="121">
        <v>173</v>
      </c>
      <c r="B179" s="118" t="str">
        <f>IF('Dépenses forfaitaires'!B179="","",'Dépenses forfaitaires'!B179)</f>
        <v/>
      </c>
      <c r="C179" s="118" t="str">
        <f>IF('Dépenses forfaitaires'!C179="","",'Dépenses forfaitaires'!C179)</f>
        <v/>
      </c>
      <c r="D179" s="118" t="str">
        <f>IF('Dépenses forfaitaires'!D179="","",'Dépenses forfaitaires'!D179)</f>
        <v/>
      </c>
      <c r="E179" s="118" t="str">
        <f>IF('Dépenses forfaitaires'!E179="","",'Dépenses forfaitaires'!E179)</f>
        <v/>
      </c>
      <c r="F179" s="118" t="str">
        <f>IF('Dépenses forfaitaires'!F179="","",'Dépenses forfaitaires'!F179)</f>
        <v/>
      </c>
      <c r="G179" s="186" t="str">
        <f>IF('Dépenses forfaitaires'!G179="","",'Dépenses forfaitaires'!G179)</f>
        <v/>
      </c>
      <c r="H179" s="118" t="str">
        <f>IF('Dépenses forfaitaires'!H179="","",'Dépenses forfaitaires'!H179)</f>
        <v/>
      </c>
      <c r="I179" s="118" t="str">
        <f>IF('Dépenses forfaitaires'!I179="","",'Dépenses forfaitaires'!I179)</f>
        <v/>
      </c>
      <c r="J179" s="186" t="str">
        <f>IF('Dépenses forfaitaires'!J179="","",'Dépenses forfaitaires'!J179)</f>
        <v/>
      </c>
      <c r="K179" s="346" t="str">
        <f>IF('Dépenses forfaitaires'!K179="","",'Dépenses forfaitaires'!K179)</f>
        <v/>
      </c>
      <c r="L179" s="346" t="str">
        <f>IF('Dépenses forfaitaires'!L179="","",'Dépenses forfaitaires'!L179)</f>
        <v/>
      </c>
      <c r="M179" s="118" t="str">
        <f>IF($H179="","",IF($C179=Listes!$B$32,IF('DP_Instruction Forfaitaires'!$E179&lt;Listes!$B$53,('DP_Instruction Forfaitaires'!$E179*(VLOOKUP('DP_Instruction Forfaitaires'!$D179,Listes!$A$54:$E$60,2,FALSE))),IF('DP_Instruction Forfaitaires'!$E179&gt;Listes!$E$53,('DP_Instruction Forfaitaires'!$E179*(VLOOKUP('DP_Instruction Forfaitaires'!$D179,Listes!$A$54:$E$60,5,FALSE))),('DP_Instruction Forfaitaires'!$E179*(VLOOKUP('DP_Instruction Forfaitaires'!$D179,Listes!$A$54:$E$60,3,FALSE))+(VLOOKUP('DP_Instruction Forfaitaires'!$D179,Listes!$A$54:$E$60,4,FALSE)))))))</f>
        <v/>
      </c>
      <c r="N179" s="118" t="str">
        <f>IF($H179="","",IF($C179=Listes!$B$31,IF('DP_Instruction Forfaitaires'!$E179&lt;Listes!$B$42,('DP_Instruction Forfaitaires'!$E179*(VLOOKUP('DP_Instruction Forfaitaires'!$D179,Listes!$A$43:$E$49,2,FALSE))),IF('DP_Instruction Forfaitaires'!$E179&gt;Listes!$D$42,('DP_Instruction Forfaitaires'!$E179*(VLOOKUP('DP_Instruction Forfaitaires'!$D179,Listes!$A$43:$E$49,5,FALSE))),('DP_Instruction Forfaitaires'!$E179*(VLOOKUP('DP_Instruction Forfaitaires'!$D179,Listes!$A$43:$E$49,3,FALSE))+(VLOOKUP('DP_Instruction Forfaitaires'!$D179,Listes!$A$43:$E$49,4,FALSE)))))))</f>
        <v/>
      </c>
      <c r="O179" s="175" t="str">
        <f>IF($H179="","",IF($C179=Listes!$B$34,Listes!$I$31,IF($C179=Listes!$B$35,(VLOOKUP('DP_Instruction Forfaitaires'!$F179,Listes!$E$31:$F$36,2,FALSE)),IF($C179=Listes!$B$33,IF('DP_Instruction Forfaitaires'!$E179&lt;Listes!$A$64,'DP_Instruction Forfaitaires'!$E179*Listes!$A$65,IF('DP_Instruction Forfaitaires'!$E179&gt;Listes!$D$64,'DP_Instruction Forfaitaires'!$E179*Listes!$D$65,(('DP_Instruction Forfaitaires'!$E179*Listes!$B$65)+Listes!$C$65)))))))</f>
        <v/>
      </c>
      <c r="P179" s="131" t="str">
        <f>IF('Dépenses forfaitaires'!Q179="","",'Dépenses forfaitaires'!Q179)</f>
        <v/>
      </c>
      <c r="Q179" s="185"/>
      <c r="R179" s="352" t="str">
        <f t="shared" si="8"/>
        <v/>
      </c>
      <c r="S179" s="352" t="str">
        <f t="shared" si="9"/>
        <v/>
      </c>
      <c r="T179" s="185" t="str">
        <f t="shared" si="10"/>
        <v/>
      </c>
      <c r="U179" s="182"/>
      <c r="V179" s="187"/>
      <c r="W179" s="711" t="str">
        <f>IF(AND(OR(Q179="KO",T179&lt;&gt;""),OR(R179="",S179="",T179="")),Listes!$A$68,IF(AND(T179="",R179&lt;&gt;""),Listes!$A$69,IF(AND(P179&lt;T179,V179=""),Listes!$A$70,IF(AND(R179&gt;S179),Listes!$A$71,IF(AND(P179&lt;&gt;"",P179&gt;T179,U179=""),Listes!$A$72,IF(AND(X179="",OR(Q179&lt;&gt;"",R179&lt;&gt;"",S179&lt;&gt;"")),Listes!$A$73,""))))))</f>
        <v/>
      </c>
      <c r="X179" s="188"/>
      <c r="Y179" s="317">
        <f t="shared" si="11"/>
        <v>0</v>
      </c>
    </row>
    <row r="180" spans="1:25" ht="20.100000000000001" customHeight="1" x14ac:dyDescent="0.25">
      <c r="A180" s="121">
        <v>174</v>
      </c>
      <c r="B180" s="118" t="str">
        <f>IF('Dépenses forfaitaires'!B180="","",'Dépenses forfaitaires'!B180)</f>
        <v/>
      </c>
      <c r="C180" s="118" t="str">
        <f>IF('Dépenses forfaitaires'!C180="","",'Dépenses forfaitaires'!C180)</f>
        <v/>
      </c>
      <c r="D180" s="118" t="str">
        <f>IF('Dépenses forfaitaires'!D180="","",'Dépenses forfaitaires'!D180)</f>
        <v/>
      </c>
      <c r="E180" s="118" t="str">
        <f>IF('Dépenses forfaitaires'!E180="","",'Dépenses forfaitaires'!E180)</f>
        <v/>
      </c>
      <c r="F180" s="118" t="str">
        <f>IF('Dépenses forfaitaires'!F180="","",'Dépenses forfaitaires'!F180)</f>
        <v/>
      </c>
      <c r="G180" s="186" t="str">
        <f>IF('Dépenses forfaitaires'!G180="","",'Dépenses forfaitaires'!G180)</f>
        <v/>
      </c>
      <c r="H180" s="118" t="str">
        <f>IF('Dépenses forfaitaires'!H180="","",'Dépenses forfaitaires'!H180)</f>
        <v/>
      </c>
      <c r="I180" s="118" t="str">
        <f>IF('Dépenses forfaitaires'!I180="","",'Dépenses forfaitaires'!I180)</f>
        <v/>
      </c>
      <c r="J180" s="186" t="str">
        <f>IF('Dépenses forfaitaires'!J180="","",'Dépenses forfaitaires'!J180)</f>
        <v/>
      </c>
      <c r="K180" s="346" t="str">
        <f>IF('Dépenses forfaitaires'!K180="","",'Dépenses forfaitaires'!K180)</f>
        <v/>
      </c>
      <c r="L180" s="346" t="str">
        <f>IF('Dépenses forfaitaires'!L180="","",'Dépenses forfaitaires'!L180)</f>
        <v/>
      </c>
      <c r="M180" s="118" t="str">
        <f>IF($H180="","",IF($C180=Listes!$B$32,IF('DP_Instruction Forfaitaires'!$E180&lt;Listes!$B$53,('DP_Instruction Forfaitaires'!$E180*(VLOOKUP('DP_Instruction Forfaitaires'!$D180,Listes!$A$54:$E$60,2,FALSE))),IF('DP_Instruction Forfaitaires'!$E180&gt;Listes!$E$53,('DP_Instruction Forfaitaires'!$E180*(VLOOKUP('DP_Instruction Forfaitaires'!$D180,Listes!$A$54:$E$60,5,FALSE))),('DP_Instruction Forfaitaires'!$E180*(VLOOKUP('DP_Instruction Forfaitaires'!$D180,Listes!$A$54:$E$60,3,FALSE))+(VLOOKUP('DP_Instruction Forfaitaires'!$D180,Listes!$A$54:$E$60,4,FALSE)))))))</f>
        <v/>
      </c>
      <c r="N180" s="118" t="str">
        <f>IF($H180="","",IF($C180=Listes!$B$31,IF('DP_Instruction Forfaitaires'!$E180&lt;Listes!$B$42,('DP_Instruction Forfaitaires'!$E180*(VLOOKUP('DP_Instruction Forfaitaires'!$D180,Listes!$A$43:$E$49,2,FALSE))),IF('DP_Instruction Forfaitaires'!$E180&gt;Listes!$D$42,('DP_Instruction Forfaitaires'!$E180*(VLOOKUP('DP_Instruction Forfaitaires'!$D180,Listes!$A$43:$E$49,5,FALSE))),('DP_Instruction Forfaitaires'!$E180*(VLOOKUP('DP_Instruction Forfaitaires'!$D180,Listes!$A$43:$E$49,3,FALSE))+(VLOOKUP('DP_Instruction Forfaitaires'!$D180,Listes!$A$43:$E$49,4,FALSE)))))))</f>
        <v/>
      </c>
      <c r="O180" s="175" t="str">
        <f>IF($H180="","",IF($C180=Listes!$B$34,Listes!$I$31,IF($C180=Listes!$B$35,(VLOOKUP('DP_Instruction Forfaitaires'!$F180,Listes!$E$31:$F$36,2,FALSE)),IF($C180=Listes!$B$33,IF('DP_Instruction Forfaitaires'!$E180&lt;Listes!$A$64,'DP_Instruction Forfaitaires'!$E180*Listes!$A$65,IF('DP_Instruction Forfaitaires'!$E180&gt;Listes!$D$64,'DP_Instruction Forfaitaires'!$E180*Listes!$D$65,(('DP_Instruction Forfaitaires'!$E180*Listes!$B$65)+Listes!$C$65)))))))</f>
        <v/>
      </c>
      <c r="P180" s="131" t="str">
        <f>IF('Dépenses forfaitaires'!Q180="","",'Dépenses forfaitaires'!Q180)</f>
        <v/>
      </c>
      <c r="Q180" s="185"/>
      <c r="R180" s="352" t="str">
        <f t="shared" si="8"/>
        <v/>
      </c>
      <c r="S180" s="352" t="str">
        <f t="shared" si="9"/>
        <v/>
      </c>
      <c r="T180" s="185" t="str">
        <f t="shared" si="10"/>
        <v/>
      </c>
      <c r="U180" s="182"/>
      <c r="V180" s="187"/>
      <c r="W180" s="711" t="str">
        <f>IF(AND(OR(Q180="KO",T180&lt;&gt;""),OR(R180="",S180="",T180="")),Listes!$A$68,IF(AND(T180="",R180&lt;&gt;""),Listes!$A$69,IF(AND(P180&lt;T180,V180=""),Listes!$A$70,IF(AND(R180&gt;S180),Listes!$A$71,IF(AND(P180&lt;&gt;"",P180&gt;T180,U180=""),Listes!$A$72,IF(AND(X180="",OR(Q180&lt;&gt;"",R180&lt;&gt;"",S180&lt;&gt;"")),Listes!$A$73,""))))))</f>
        <v/>
      </c>
      <c r="X180" s="188"/>
      <c r="Y180" s="317">
        <f t="shared" si="11"/>
        <v>0</v>
      </c>
    </row>
    <row r="181" spans="1:25" ht="20.100000000000001" customHeight="1" x14ac:dyDescent="0.25">
      <c r="A181" s="121">
        <v>175</v>
      </c>
      <c r="B181" s="118" t="str">
        <f>IF('Dépenses forfaitaires'!B181="","",'Dépenses forfaitaires'!B181)</f>
        <v/>
      </c>
      <c r="C181" s="118" t="str">
        <f>IF('Dépenses forfaitaires'!C181="","",'Dépenses forfaitaires'!C181)</f>
        <v/>
      </c>
      <c r="D181" s="118" t="str">
        <f>IF('Dépenses forfaitaires'!D181="","",'Dépenses forfaitaires'!D181)</f>
        <v/>
      </c>
      <c r="E181" s="118" t="str">
        <f>IF('Dépenses forfaitaires'!E181="","",'Dépenses forfaitaires'!E181)</f>
        <v/>
      </c>
      <c r="F181" s="118" t="str">
        <f>IF('Dépenses forfaitaires'!F181="","",'Dépenses forfaitaires'!F181)</f>
        <v/>
      </c>
      <c r="G181" s="186" t="str">
        <f>IF('Dépenses forfaitaires'!G181="","",'Dépenses forfaitaires'!G181)</f>
        <v/>
      </c>
      <c r="H181" s="118" t="str">
        <f>IF('Dépenses forfaitaires'!H181="","",'Dépenses forfaitaires'!H181)</f>
        <v/>
      </c>
      <c r="I181" s="118" t="str">
        <f>IF('Dépenses forfaitaires'!I181="","",'Dépenses forfaitaires'!I181)</f>
        <v/>
      </c>
      <c r="J181" s="186" t="str">
        <f>IF('Dépenses forfaitaires'!J181="","",'Dépenses forfaitaires'!J181)</f>
        <v/>
      </c>
      <c r="K181" s="346" t="str">
        <f>IF('Dépenses forfaitaires'!K181="","",'Dépenses forfaitaires'!K181)</f>
        <v/>
      </c>
      <c r="L181" s="346" t="str">
        <f>IF('Dépenses forfaitaires'!L181="","",'Dépenses forfaitaires'!L181)</f>
        <v/>
      </c>
      <c r="M181" s="118" t="str">
        <f>IF($H181="","",IF($C181=Listes!$B$32,IF('DP_Instruction Forfaitaires'!$E181&lt;Listes!$B$53,('DP_Instruction Forfaitaires'!$E181*(VLOOKUP('DP_Instruction Forfaitaires'!$D181,Listes!$A$54:$E$60,2,FALSE))),IF('DP_Instruction Forfaitaires'!$E181&gt;Listes!$E$53,('DP_Instruction Forfaitaires'!$E181*(VLOOKUP('DP_Instruction Forfaitaires'!$D181,Listes!$A$54:$E$60,5,FALSE))),('DP_Instruction Forfaitaires'!$E181*(VLOOKUP('DP_Instruction Forfaitaires'!$D181,Listes!$A$54:$E$60,3,FALSE))+(VLOOKUP('DP_Instruction Forfaitaires'!$D181,Listes!$A$54:$E$60,4,FALSE)))))))</f>
        <v/>
      </c>
      <c r="N181" s="118" t="str">
        <f>IF($H181="","",IF($C181=Listes!$B$31,IF('DP_Instruction Forfaitaires'!$E181&lt;Listes!$B$42,('DP_Instruction Forfaitaires'!$E181*(VLOOKUP('DP_Instruction Forfaitaires'!$D181,Listes!$A$43:$E$49,2,FALSE))),IF('DP_Instruction Forfaitaires'!$E181&gt;Listes!$D$42,('DP_Instruction Forfaitaires'!$E181*(VLOOKUP('DP_Instruction Forfaitaires'!$D181,Listes!$A$43:$E$49,5,FALSE))),('DP_Instruction Forfaitaires'!$E181*(VLOOKUP('DP_Instruction Forfaitaires'!$D181,Listes!$A$43:$E$49,3,FALSE))+(VLOOKUP('DP_Instruction Forfaitaires'!$D181,Listes!$A$43:$E$49,4,FALSE)))))))</f>
        <v/>
      </c>
      <c r="O181" s="175" t="str">
        <f>IF($H181="","",IF($C181=Listes!$B$34,Listes!$I$31,IF($C181=Listes!$B$35,(VLOOKUP('DP_Instruction Forfaitaires'!$F181,Listes!$E$31:$F$36,2,FALSE)),IF($C181=Listes!$B$33,IF('DP_Instruction Forfaitaires'!$E181&lt;Listes!$A$64,'DP_Instruction Forfaitaires'!$E181*Listes!$A$65,IF('DP_Instruction Forfaitaires'!$E181&gt;Listes!$D$64,'DP_Instruction Forfaitaires'!$E181*Listes!$D$65,(('DP_Instruction Forfaitaires'!$E181*Listes!$B$65)+Listes!$C$65)))))))</f>
        <v/>
      </c>
      <c r="P181" s="131" t="str">
        <f>IF('Dépenses forfaitaires'!Q181="","",'Dépenses forfaitaires'!Q181)</f>
        <v/>
      </c>
      <c r="Q181" s="185"/>
      <c r="R181" s="352" t="str">
        <f t="shared" si="8"/>
        <v/>
      </c>
      <c r="S181" s="352" t="str">
        <f t="shared" si="9"/>
        <v/>
      </c>
      <c r="T181" s="185" t="str">
        <f t="shared" si="10"/>
        <v/>
      </c>
      <c r="U181" s="182"/>
      <c r="V181" s="187"/>
      <c r="W181" s="711" t="str">
        <f>IF(AND(OR(Q181="KO",T181&lt;&gt;""),OR(R181="",S181="",T181="")),Listes!$A$68,IF(AND(T181="",R181&lt;&gt;""),Listes!$A$69,IF(AND(P181&lt;T181,V181=""),Listes!$A$70,IF(AND(R181&gt;S181),Listes!$A$71,IF(AND(P181&lt;&gt;"",P181&gt;T181,U181=""),Listes!$A$72,IF(AND(X181="",OR(Q181&lt;&gt;"",R181&lt;&gt;"",S181&lt;&gt;"")),Listes!$A$73,""))))))</f>
        <v/>
      </c>
      <c r="X181" s="188"/>
      <c r="Y181" s="317">
        <f t="shared" si="11"/>
        <v>0</v>
      </c>
    </row>
    <row r="182" spans="1:25" ht="20.100000000000001" customHeight="1" x14ac:dyDescent="0.25">
      <c r="A182" s="121">
        <v>176</v>
      </c>
      <c r="B182" s="118" t="str">
        <f>IF('Dépenses forfaitaires'!B182="","",'Dépenses forfaitaires'!B182)</f>
        <v/>
      </c>
      <c r="C182" s="118" t="str">
        <f>IF('Dépenses forfaitaires'!C182="","",'Dépenses forfaitaires'!C182)</f>
        <v/>
      </c>
      <c r="D182" s="118" t="str">
        <f>IF('Dépenses forfaitaires'!D182="","",'Dépenses forfaitaires'!D182)</f>
        <v/>
      </c>
      <c r="E182" s="118" t="str">
        <f>IF('Dépenses forfaitaires'!E182="","",'Dépenses forfaitaires'!E182)</f>
        <v/>
      </c>
      <c r="F182" s="118" t="str">
        <f>IF('Dépenses forfaitaires'!F182="","",'Dépenses forfaitaires'!F182)</f>
        <v/>
      </c>
      <c r="G182" s="186" t="str">
        <f>IF('Dépenses forfaitaires'!G182="","",'Dépenses forfaitaires'!G182)</f>
        <v/>
      </c>
      <c r="H182" s="118" t="str">
        <f>IF('Dépenses forfaitaires'!H182="","",'Dépenses forfaitaires'!H182)</f>
        <v/>
      </c>
      <c r="I182" s="118" t="str">
        <f>IF('Dépenses forfaitaires'!I182="","",'Dépenses forfaitaires'!I182)</f>
        <v/>
      </c>
      <c r="J182" s="186" t="str">
        <f>IF('Dépenses forfaitaires'!J182="","",'Dépenses forfaitaires'!J182)</f>
        <v/>
      </c>
      <c r="K182" s="346" t="str">
        <f>IF('Dépenses forfaitaires'!K182="","",'Dépenses forfaitaires'!K182)</f>
        <v/>
      </c>
      <c r="L182" s="346" t="str">
        <f>IF('Dépenses forfaitaires'!L182="","",'Dépenses forfaitaires'!L182)</f>
        <v/>
      </c>
      <c r="M182" s="118" t="str">
        <f>IF($H182="","",IF($C182=Listes!$B$32,IF('DP_Instruction Forfaitaires'!$E182&lt;Listes!$B$53,('DP_Instruction Forfaitaires'!$E182*(VLOOKUP('DP_Instruction Forfaitaires'!$D182,Listes!$A$54:$E$60,2,FALSE))),IF('DP_Instruction Forfaitaires'!$E182&gt;Listes!$E$53,('DP_Instruction Forfaitaires'!$E182*(VLOOKUP('DP_Instruction Forfaitaires'!$D182,Listes!$A$54:$E$60,5,FALSE))),('DP_Instruction Forfaitaires'!$E182*(VLOOKUP('DP_Instruction Forfaitaires'!$D182,Listes!$A$54:$E$60,3,FALSE))+(VLOOKUP('DP_Instruction Forfaitaires'!$D182,Listes!$A$54:$E$60,4,FALSE)))))))</f>
        <v/>
      </c>
      <c r="N182" s="118" t="str">
        <f>IF($H182="","",IF($C182=Listes!$B$31,IF('DP_Instruction Forfaitaires'!$E182&lt;Listes!$B$42,('DP_Instruction Forfaitaires'!$E182*(VLOOKUP('DP_Instruction Forfaitaires'!$D182,Listes!$A$43:$E$49,2,FALSE))),IF('DP_Instruction Forfaitaires'!$E182&gt;Listes!$D$42,('DP_Instruction Forfaitaires'!$E182*(VLOOKUP('DP_Instruction Forfaitaires'!$D182,Listes!$A$43:$E$49,5,FALSE))),('DP_Instruction Forfaitaires'!$E182*(VLOOKUP('DP_Instruction Forfaitaires'!$D182,Listes!$A$43:$E$49,3,FALSE))+(VLOOKUP('DP_Instruction Forfaitaires'!$D182,Listes!$A$43:$E$49,4,FALSE)))))))</f>
        <v/>
      </c>
      <c r="O182" s="175" t="str">
        <f>IF($H182="","",IF($C182=Listes!$B$34,Listes!$I$31,IF($C182=Listes!$B$35,(VLOOKUP('DP_Instruction Forfaitaires'!$F182,Listes!$E$31:$F$36,2,FALSE)),IF($C182=Listes!$B$33,IF('DP_Instruction Forfaitaires'!$E182&lt;Listes!$A$64,'DP_Instruction Forfaitaires'!$E182*Listes!$A$65,IF('DP_Instruction Forfaitaires'!$E182&gt;Listes!$D$64,'DP_Instruction Forfaitaires'!$E182*Listes!$D$65,(('DP_Instruction Forfaitaires'!$E182*Listes!$B$65)+Listes!$C$65)))))))</f>
        <v/>
      </c>
      <c r="P182" s="131" t="str">
        <f>IF('Dépenses forfaitaires'!Q182="","",'Dépenses forfaitaires'!Q182)</f>
        <v/>
      </c>
      <c r="Q182" s="185"/>
      <c r="R182" s="352" t="str">
        <f t="shared" si="8"/>
        <v/>
      </c>
      <c r="S182" s="352" t="str">
        <f t="shared" si="9"/>
        <v/>
      </c>
      <c r="T182" s="185" t="str">
        <f t="shared" si="10"/>
        <v/>
      </c>
      <c r="U182" s="182"/>
      <c r="V182" s="187"/>
      <c r="W182" s="711" t="str">
        <f>IF(AND(OR(Q182="KO",T182&lt;&gt;""),OR(R182="",S182="",T182="")),Listes!$A$68,IF(AND(T182="",R182&lt;&gt;""),Listes!$A$69,IF(AND(P182&lt;T182,V182=""),Listes!$A$70,IF(AND(R182&gt;S182),Listes!$A$71,IF(AND(P182&lt;&gt;"",P182&gt;T182,U182=""),Listes!$A$72,IF(AND(X182="",OR(Q182&lt;&gt;"",R182&lt;&gt;"",S182&lt;&gt;"")),Listes!$A$73,""))))))</f>
        <v/>
      </c>
      <c r="X182" s="188"/>
      <c r="Y182" s="317">
        <f t="shared" si="11"/>
        <v>0</v>
      </c>
    </row>
    <row r="183" spans="1:25" ht="20.100000000000001" customHeight="1" x14ac:dyDescent="0.25">
      <c r="A183" s="121">
        <v>177</v>
      </c>
      <c r="B183" s="118" t="str">
        <f>IF('Dépenses forfaitaires'!B183="","",'Dépenses forfaitaires'!B183)</f>
        <v/>
      </c>
      <c r="C183" s="118" t="str">
        <f>IF('Dépenses forfaitaires'!C183="","",'Dépenses forfaitaires'!C183)</f>
        <v/>
      </c>
      <c r="D183" s="118" t="str">
        <f>IF('Dépenses forfaitaires'!D183="","",'Dépenses forfaitaires'!D183)</f>
        <v/>
      </c>
      <c r="E183" s="118" t="str">
        <f>IF('Dépenses forfaitaires'!E183="","",'Dépenses forfaitaires'!E183)</f>
        <v/>
      </c>
      <c r="F183" s="118" t="str">
        <f>IF('Dépenses forfaitaires'!F183="","",'Dépenses forfaitaires'!F183)</f>
        <v/>
      </c>
      <c r="G183" s="186" t="str">
        <f>IF('Dépenses forfaitaires'!G183="","",'Dépenses forfaitaires'!G183)</f>
        <v/>
      </c>
      <c r="H183" s="118" t="str">
        <f>IF('Dépenses forfaitaires'!H183="","",'Dépenses forfaitaires'!H183)</f>
        <v/>
      </c>
      <c r="I183" s="118" t="str">
        <f>IF('Dépenses forfaitaires'!I183="","",'Dépenses forfaitaires'!I183)</f>
        <v/>
      </c>
      <c r="J183" s="186" t="str">
        <f>IF('Dépenses forfaitaires'!J183="","",'Dépenses forfaitaires'!J183)</f>
        <v/>
      </c>
      <c r="K183" s="346" t="str">
        <f>IF('Dépenses forfaitaires'!K183="","",'Dépenses forfaitaires'!K183)</f>
        <v/>
      </c>
      <c r="L183" s="346" t="str">
        <f>IF('Dépenses forfaitaires'!L183="","",'Dépenses forfaitaires'!L183)</f>
        <v/>
      </c>
      <c r="M183" s="118" t="str">
        <f>IF($H183="","",IF($C183=Listes!$B$32,IF('DP_Instruction Forfaitaires'!$E183&lt;Listes!$B$53,('DP_Instruction Forfaitaires'!$E183*(VLOOKUP('DP_Instruction Forfaitaires'!$D183,Listes!$A$54:$E$60,2,FALSE))),IF('DP_Instruction Forfaitaires'!$E183&gt;Listes!$E$53,('DP_Instruction Forfaitaires'!$E183*(VLOOKUP('DP_Instruction Forfaitaires'!$D183,Listes!$A$54:$E$60,5,FALSE))),('DP_Instruction Forfaitaires'!$E183*(VLOOKUP('DP_Instruction Forfaitaires'!$D183,Listes!$A$54:$E$60,3,FALSE))+(VLOOKUP('DP_Instruction Forfaitaires'!$D183,Listes!$A$54:$E$60,4,FALSE)))))))</f>
        <v/>
      </c>
      <c r="N183" s="118" t="str">
        <f>IF($H183="","",IF($C183=Listes!$B$31,IF('DP_Instruction Forfaitaires'!$E183&lt;Listes!$B$42,('DP_Instruction Forfaitaires'!$E183*(VLOOKUP('DP_Instruction Forfaitaires'!$D183,Listes!$A$43:$E$49,2,FALSE))),IF('DP_Instruction Forfaitaires'!$E183&gt;Listes!$D$42,('DP_Instruction Forfaitaires'!$E183*(VLOOKUP('DP_Instruction Forfaitaires'!$D183,Listes!$A$43:$E$49,5,FALSE))),('DP_Instruction Forfaitaires'!$E183*(VLOOKUP('DP_Instruction Forfaitaires'!$D183,Listes!$A$43:$E$49,3,FALSE))+(VLOOKUP('DP_Instruction Forfaitaires'!$D183,Listes!$A$43:$E$49,4,FALSE)))))))</f>
        <v/>
      </c>
      <c r="O183" s="175" t="str">
        <f>IF($H183="","",IF($C183=Listes!$B$34,Listes!$I$31,IF($C183=Listes!$B$35,(VLOOKUP('DP_Instruction Forfaitaires'!$F183,Listes!$E$31:$F$36,2,FALSE)),IF($C183=Listes!$B$33,IF('DP_Instruction Forfaitaires'!$E183&lt;Listes!$A$64,'DP_Instruction Forfaitaires'!$E183*Listes!$A$65,IF('DP_Instruction Forfaitaires'!$E183&gt;Listes!$D$64,'DP_Instruction Forfaitaires'!$E183*Listes!$D$65,(('DP_Instruction Forfaitaires'!$E183*Listes!$B$65)+Listes!$C$65)))))))</f>
        <v/>
      </c>
      <c r="P183" s="131" t="str">
        <f>IF('Dépenses forfaitaires'!Q183="","",'Dépenses forfaitaires'!Q183)</f>
        <v/>
      </c>
      <c r="Q183" s="185"/>
      <c r="R183" s="352" t="str">
        <f t="shared" si="8"/>
        <v/>
      </c>
      <c r="S183" s="352" t="str">
        <f t="shared" si="9"/>
        <v/>
      </c>
      <c r="T183" s="185" t="str">
        <f t="shared" si="10"/>
        <v/>
      </c>
      <c r="U183" s="182"/>
      <c r="V183" s="187"/>
      <c r="W183" s="711" t="str">
        <f>IF(AND(OR(Q183="KO",T183&lt;&gt;""),OR(R183="",S183="",T183="")),Listes!$A$68,IF(AND(T183="",R183&lt;&gt;""),Listes!$A$69,IF(AND(P183&lt;T183,V183=""),Listes!$A$70,IF(AND(R183&gt;S183),Listes!$A$71,IF(AND(P183&lt;&gt;"",P183&gt;T183,U183=""),Listes!$A$72,IF(AND(X183="",OR(Q183&lt;&gt;"",R183&lt;&gt;"",S183&lt;&gt;"")),Listes!$A$73,""))))))</f>
        <v/>
      </c>
      <c r="X183" s="188"/>
      <c r="Y183" s="317">
        <f t="shared" si="11"/>
        <v>0</v>
      </c>
    </row>
    <row r="184" spans="1:25" ht="20.100000000000001" customHeight="1" x14ac:dyDescent="0.25">
      <c r="A184" s="121">
        <v>178</v>
      </c>
      <c r="B184" s="118" t="str">
        <f>IF('Dépenses forfaitaires'!B184="","",'Dépenses forfaitaires'!B184)</f>
        <v/>
      </c>
      <c r="C184" s="118" t="str">
        <f>IF('Dépenses forfaitaires'!C184="","",'Dépenses forfaitaires'!C184)</f>
        <v/>
      </c>
      <c r="D184" s="118" t="str">
        <f>IF('Dépenses forfaitaires'!D184="","",'Dépenses forfaitaires'!D184)</f>
        <v/>
      </c>
      <c r="E184" s="118" t="str">
        <f>IF('Dépenses forfaitaires'!E184="","",'Dépenses forfaitaires'!E184)</f>
        <v/>
      </c>
      <c r="F184" s="118" t="str">
        <f>IF('Dépenses forfaitaires'!F184="","",'Dépenses forfaitaires'!F184)</f>
        <v/>
      </c>
      <c r="G184" s="186" t="str">
        <f>IF('Dépenses forfaitaires'!G184="","",'Dépenses forfaitaires'!G184)</f>
        <v/>
      </c>
      <c r="H184" s="118" t="str">
        <f>IF('Dépenses forfaitaires'!H184="","",'Dépenses forfaitaires'!H184)</f>
        <v/>
      </c>
      <c r="I184" s="118" t="str">
        <f>IF('Dépenses forfaitaires'!I184="","",'Dépenses forfaitaires'!I184)</f>
        <v/>
      </c>
      <c r="J184" s="186" t="str">
        <f>IF('Dépenses forfaitaires'!J184="","",'Dépenses forfaitaires'!J184)</f>
        <v/>
      </c>
      <c r="K184" s="346" t="str">
        <f>IF('Dépenses forfaitaires'!K184="","",'Dépenses forfaitaires'!K184)</f>
        <v/>
      </c>
      <c r="L184" s="346" t="str">
        <f>IF('Dépenses forfaitaires'!L184="","",'Dépenses forfaitaires'!L184)</f>
        <v/>
      </c>
      <c r="M184" s="118" t="str">
        <f>IF($H184="","",IF($C184=Listes!$B$32,IF('DP_Instruction Forfaitaires'!$E184&lt;Listes!$B$53,('DP_Instruction Forfaitaires'!$E184*(VLOOKUP('DP_Instruction Forfaitaires'!$D184,Listes!$A$54:$E$60,2,FALSE))),IF('DP_Instruction Forfaitaires'!$E184&gt;Listes!$E$53,('DP_Instruction Forfaitaires'!$E184*(VLOOKUP('DP_Instruction Forfaitaires'!$D184,Listes!$A$54:$E$60,5,FALSE))),('DP_Instruction Forfaitaires'!$E184*(VLOOKUP('DP_Instruction Forfaitaires'!$D184,Listes!$A$54:$E$60,3,FALSE))+(VLOOKUP('DP_Instruction Forfaitaires'!$D184,Listes!$A$54:$E$60,4,FALSE)))))))</f>
        <v/>
      </c>
      <c r="N184" s="118" t="str">
        <f>IF($H184="","",IF($C184=Listes!$B$31,IF('DP_Instruction Forfaitaires'!$E184&lt;Listes!$B$42,('DP_Instruction Forfaitaires'!$E184*(VLOOKUP('DP_Instruction Forfaitaires'!$D184,Listes!$A$43:$E$49,2,FALSE))),IF('DP_Instruction Forfaitaires'!$E184&gt;Listes!$D$42,('DP_Instruction Forfaitaires'!$E184*(VLOOKUP('DP_Instruction Forfaitaires'!$D184,Listes!$A$43:$E$49,5,FALSE))),('DP_Instruction Forfaitaires'!$E184*(VLOOKUP('DP_Instruction Forfaitaires'!$D184,Listes!$A$43:$E$49,3,FALSE))+(VLOOKUP('DP_Instruction Forfaitaires'!$D184,Listes!$A$43:$E$49,4,FALSE)))))))</f>
        <v/>
      </c>
      <c r="O184" s="175" t="str">
        <f>IF($H184="","",IF($C184=Listes!$B$34,Listes!$I$31,IF($C184=Listes!$B$35,(VLOOKUP('DP_Instruction Forfaitaires'!$F184,Listes!$E$31:$F$36,2,FALSE)),IF($C184=Listes!$B$33,IF('DP_Instruction Forfaitaires'!$E184&lt;Listes!$A$64,'DP_Instruction Forfaitaires'!$E184*Listes!$A$65,IF('DP_Instruction Forfaitaires'!$E184&gt;Listes!$D$64,'DP_Instruction Forfaitaires'!$E184*Listes!$D$65,(('DP_Instruction Forfaitaires'!$E184*Listes!$B$65)+Listes!$C$65)))))))</f>
        <v/>
      </c>
      <c r="P184" s="131" t="str">
        <f>IF('Dépenses forfaitaires'!Q184="","",'Dépenses forfaitaires'!Q184)</f>
        <v/>
      </c>
      <c r="Q184" s="185"/>
      <c r="R184" s="352" t="str">
        <f t="shared" si="8"/>
        <v/>
      </c>
      <c r="S184" s="352" t="str">
        <f t="shared" si="9"/>
        <v/>
      </c>
      <c r="T184" s="185" t="str">
        <f t="shared" si="10"/>
        <v/>
      </c>
      <c r="U184" s="182"/>
      <c r="V184" s="187"/>
      <c r="W184" s="711" t="str">
        <f>IF(AND(OR(Q184="KO",T184&lt;&gt;""),OR(R184="",S184="",T184="")),Listes!$A$68,IF(AND(T184="",R184&lt;&gt;""),Listes!$A$69,IF(AND(P184&lt;T184,V184=""),Listes!$A$70,IF(AND(R184&gt;S184),Listes!$A$71,IF(AND(P184&lt;&gt;"",P184&gt;T184,U184=""),Listes!$A$72,IF(AND(X184="",OR(Q184&lt;&gt;"",R184&lt;&gt;"",S184&lt;&gt;"")),Listes!$A$73,""))))))</f>
        <v/>
      </c>
      <c r="X184" s="188"/>
      <c r="Y184" s="317">
        <f t="shared" si="11"/>
        <v>0</v>
      </c>
    </row>
    <row r="185" spans="1:25" ht="20.100000000000001" customHeight="1" x14ac:dyDescent="0.25">
      <c r="A185" s="121">
        <v>179</v>
      </c>
      <c r="B185" s="118" t="str">
        <f>IF('Dépenses forfaitaires'!B185="","",'Dépenses forfaitaires'!B185)</f>
        <v/>
      </c>
      <c r="C185" s="118" t="str">
        <f>IF('Dépenses forfaitaires'!C185="","",'Dépenses forfaitaires'!C185)</f>
        <v/>
      </c>
      <c r="D185" s="118" t="str">
        <f>IF('Dépenses forfaitaires'!D185="","",'Dépenses forfaitaires'!D185)</f>
        <v/>
      </c>
      <c r="E185" s="118" t="str">
        <f>IF('Dépenses forfaitaires'!E185="","",'Dépenses forfaitaires'!E185)</f>
        <v/>
      </c>
      <c r="F185" s="118" t="str">
        <f>IF('Dépenses forfaitaires'!F185="","",'Dépenses forfaitaires'!F185)</f>
        <v/>
      </c>
      <c r="G185" s="186" t="str">
        <f>IF('Dépenses forfaitaires'!G185="","",'Dépenses forfaitaires'!G185)</f>
        <v/>
      </c>
      <c r="H185" s="118" t="str">
        <f>IF('Dépenses forfaitaires'!H185="","",'Dépenses forfaitaires'!H185)</f>
        <v/>
      </c>
      <c r="I185" s="118" t="str">
        <f>IF('Dépenses forfaitaires'!I185="","",'Dépenses forfaitaires'!I185)</f>
        <v/>
      </c>
      <c r="J185" s="186" t="str">
        <f>IF('Dépenses forfaitaires'!J185="","",'Dépenses forfaitaires'!J185)</f>
        <v/>
      </c>
      <c r="K185" s="346" t="str">
        <f>IF('Dépenses forfaitaires'!K185="","",'Dépenses forfaitaires'!K185)</f>
        <v/>
      </c>
      <c r="L185" s="346" t="str">
        <f>IF('Dépenses forfaitaires'!L185="","",'Dépenses forfaitaires'!L185)</f>
        <v/>
      </c>
      <c r="M185" s="118" t="str">
        <f>IF($H185="","",IF($C185=Listes!$B$32,IF('DP_Instruction Forfaitaires'!$E185&lt;Listes!$B$53,('DP_Instruction Forfaitaires'!$E185*(VLOOKUP('DP_Instruction Forfaitaires'!$D185,Listes!$A$54:$E$60,2,FALSE))),IF('DP_Instruction Forfaitaires'!$E185&gt;Listes!$E$53,('DP_Instruction Forfaitaires'!$E185*(VLOOKUP('DP_Instruction Forfaitaires'!$D185,Listes!$A$54:$E$60,5,FALSE))),('DP_Instruction Forfaitaires'!$E185*(VLOOKUP('DP_Instruction Forfaitaires'!$D185,Listes!$A$54:$E$60,3,FALSE))+(VLOOKUP('DP_Instruction Forfaitaires'!$D185,Listes!$A$54:$E$60,4,FALSE)))))))</f>
        <v/>
      </c>
      <c r="N185" s="118" t="str">
        <f>IF($H185="","",IF($C185=Listes!$B$31,IF('DP_Instruction Forfaitaires'!$E185&lt;Listes!$B$42,('DP_Instruction Forfaitaires'!$E185*(VLOOKUP('DP_Instruction Forfaitaires'!$D185,Listes!$A$43:$E$49,2,FALSE))),IF('DP_Instruction Forfaitaires'!$E185&gt;Listes!$D$42,('DP_Instruction Forfaitaires'!$E185*(VLOOKUP('DP_Instruction Forfaitaires'!$D185,Listes!$A$43:$E$49,5,FALSE))),('DP_Instruction Forfaitaires'!$E185*(VLOOKUP('DP_Instruction Forfaitaires'!$D185,Listes!$A$43:$E$49,3,FALSE))+(VLOOKUP('DP_Instruction Forfaitaires'!$D185,Listes!$A$43:$E$49,4,FALSE)))))))</f>
        <v/>
      </c>
      <c r="O185" s="175" t="str">
        <f>IF($H185="","",IF($C185=Listes!$B$34,Listes!$I$31,IF($C185=Listes!$B$35,(VLOOKUP('DP_Instruction Forfaitaires'!$F185,Listes!$E$31:$F$36,2,FALSE)),IF($C185=Listes!$B$33,IF('DP_Instruction Forfaitaires'!$E185&lt;Listes!$A$64,'DP_Instruction Forfaitaires'!$E185*Listes!$A$65,IF('DP_Instruction Forfaitaires'!$E185&gt;Listes!$D$64,'DP_Instruction Forfaitaires'!$E185*Listes!$D$65,(('DP_Instruction Forfaitaires'!$E185*Listes!$B$65)+Listes!$C$65)))))))</f>
        <v/>
      </c>
      <c r="P185" s="131" t="str">
        <f>IF('Dépenses forfaitaires'!Q185="","",'Dépenses forfaitaires'!Q185)</f>
        <v/>
      </c>
      <c r="Q185" s="185"/>
      <c r="R185" s="352" t="str">
        <f t="shared" si="8"/>
        <v/>
      </c>
      <c r="S185" s="352" t="str">
        <f t="shared" si="9"/>
        <v/>
      </c>
      <c r="T185" s="185" t="str">
        <f t="shared" si="10"/>
        <v/>
      </c>
      <c r="U185" s="182"/>
      <c r="V185" s="187"/>
      <c r="W185" s="711" t="str">
        <f>IF(AND(OR(Q185="KO",T185&lt;&gt;""),OR(R185="",S185="",T185="")),Listes!$A$68,IF(AND(T185="",R185&lt;&gt;""),Listes!$A$69,IF(AND(P185&lt;T185,V185=""),Listes!$A$70,IF(AND(R185&gt;S185),Listes!$A$71,IF(AND(P185&lt;&gt;"",P185&gt;T185,U185=""),Listes!$A$72,IF(AND(X185="",OR(Q185&lt;&gt;"",R185&lt;&gt;"",S185&lt;&gt;"")),Listes!$A$73,""))))))</f>
        <v/>
      </c>
      <c r="X185" s="188"/>
      <c r="Y185" s="317">
        <f t="shared" si="11"/>
        <v>0</v>
      </c>
    </row>
    <row r="186" spans="1:25" ht="20.100000000000001" customHeight="1" x14ac:dyDescent="0.25">
      <c r="A186" s="121">
        <v>180</v>
      </c>
      <c r="B186" s="118" t="str">
        <f>IF('Dépenses forfaitaires'!B186="","",'Dépenses forfaitaires'!B186)</f>
        <v/>
      </c>
      <c r="C186" s="118" t="str">
        <f>IF('Dépenses forfaitaires'!C186="","",'Dépenses forfaitaires'!C186)</f>
        <v/>
      </c>
      <c r="D186" s="118" t="str">
        <f>IF('Dépenses forfaitaires'!D186="","",'Dépenses forfaitaires'!D186)</f>
        <v/>
      </c>
      <c r="E186" s="118" t="str">
        <f>IF('Dépenses forfaitaires'!E186="","",'Dépenses forfaitaires'!E186)</f>
        <v/>
      </c>
      <c r="F186" s="118" t="str">
        <f>IF('Dépenses forfaitaires'!F186="","",'Dépenses forfaitaires'!F186)</f>
        <v/>
      </c>
      <c r="G186" s="186" t="str">
        <f>IF('Dépenses forfaitaires'!G186="","",'Dépenses forfaitaires'!G186)</f>
        <v/>
      </c>
      <c r="H186" s="118" t="str">
        <f>IF('Dépenses forfaitaires'!H186="","",'Dépenses forfaitaires'!H186)</f>
        <v/>
      </c>
      <c r="I186" s="118" t="str">
        <f>IF('Dépenses forfaitaires'!I186="","",'Dépenses forfaitaires'!I186)</f>
        <v/>
      </c>
      <c r="J186" s="186" t="str">
        <f>IF('Dépenses forfaitaires'!J186="","",'Dépenses forfaitaires'!J186)</f>
        <v/>
      </c>
      <c r="K186" s="346" t="str">
        <f>IF('Dépenses forfaitaires'!K186="","",'Dépenses forfaitaires'!K186)</f>
        <v/>
      </c>
      <c r="L186" s="346" t="str">
        <f>IF('Dépenses forfaitaires'!L186="","",'Dépenses forfaitaires'!L186)</f>
        <v/>
      </c>
      <c r="M186" s="118" t="str">
        <f>IF($H186="","",IF($C186=Listes!$B$32,IF('DP_Instruction Forfaitaires'!$E186&lt;Listes!$B$53,('DP_Instruction Forfaitaires'!$E186*(VLOOKUP('DP_Instruction Forfaitaires'!$D186,Listes!$A$54:$E$60,2,FALSE))),IF('DP_Instruction Forfaitaires'!$E186&gt;Listes!$E$53,('DP_Instruction Forfaitaires'!$E186*(VLOOKUP('DP_Instruction Forfaitaires'!$D186,Listes!$A$54:$E$60,5,FALSE))),('DP_Instruction Forfaitaires'!$E186*(VLOOKUP('DP_Instruction Forfaitaires'!$D186,Listes!$A$54:$E$60,3,FALSE))+(VLOOKUP('DP_Instruction Forfaitaires'!$D186,Listes!$A$54:$E$60,4,FALSE)))))))</f>
        <v/>
      </c>
      <c r="N186" s="118" t="str">
        <f>IF($H186="","",IF($C186=Listes!$B$31,IF('DP_Instruction Forfaitaires'!$E186&lt;Listes!$B$42,('DP_Instruction Forfaitaires'!$E186*(VLOOKUP('DP_Instruction Forfaitaires'!$D186,Listes!$A$43:$E$49,2,FALSE))),IF('DP_Instruction Forfaitaires'!$E186&gt;Listes!$D$42,('DP_Instruction Forfaitaires'!$E186*(VLOOKUP('DP_Instruction Forfaitaires'!$D186,Listes!$A$43:$E$49,5,FALSE))),('DP_Instruction Forfaitaires'!$E186*(VLOOKUP('DP_Instruction Forfaitaires'!$D186,Listes!$A$43:$E$49,3,FALSE))+(VLOOKUP('DP_Instruction Forfaitaires'!$D186,Listes!$A$43:$E$49,4,FALSE)))))))</f>
        <v/>
      </c>
      <c r="O186" s="175" t="str">
        <f>IF($H186="","",IF($C186=Listes!$B$34,Listes!$I$31,IF($C186=Listes!$B$35,(VLOOKUP('DP_Instruction Forfaitaires'!$F186,Listes!$E$31:$F$36,2,FALSE)),IF($C186=Listes!$B$33,IF('DP_Instruction Forfaitaires'!$E186&lt;Listes!$A$64,'DP_Instruction Forfaitaires'!$E186*Listes!$A$65,IF('DP_Instruction Forfaitaires'!$E186&gt;Listes!$D$64,'DP_Instruction Forfaitaires'!$E186*Listes!$D$65,(('DP_Instruction Forfaitaires'!$E186*Listes!$B$65)+Listes!$C$65)))))))</f>
        <v/>
      </c>
      <c r="P186" s="131" t="str">
        <f>IF('Dépenses forfaitaires'!Q186="","",'Dépenses forfaitaires'!Q186)</f>
        <v/>
      </c>
      <c r="Q186" s="185"/>
      <c r="R186" s="352" t="str">
        <f t="shared" si="8"/>
        <v/>
      </c>
      <c r="S186" s="352" t="str">
        <f t="shared" si="9"/>
        <v/>
      </c>
      <c r="T186" s="185" t="str">
        <f t="shared" si="10"/>
        <v/>
      </c>
      <c r="U186" s="182"/>
      <c r="V186" s="187"/>
      <c r="W186" s="711" t="str">
        <f>IF(AND(OR(Q186="KO",T186&lt;&gt;""),OR(R186="",S186="",T186="")),Listes!$A$68,IF(AND(T186="",R186&lt;&gt;""),Listes!$A$69,IF(AND(P186&lt;T186,V186=""),Listes!$A$70,IF(AND(R186&gt;S186),Listes!$A$71,IF(AND(P186&lt;&gt;"",P186&gt;T186,U186=""),Listes!$A$72,IF(AND(X186="",OR(Q186&lt;&gt;"",R186&lt;&gt;"",S186&lt;&gt;"")),Listes!$A$73,""))))))</f>
        <v/>
      </c>
      <c r="X186" s="188"/>
      <c r="Y186" s="317">
        <f t="shared" si="11"/>
        <v>0</v>
      </c>
    </row>
    <row r="187" spans="1:25" ht="20.100000000000001" customHeight="1" x14ac:dyDescent="0.25">
      <c r="A187" s="121">
        <v>181</v>
      </c>
      <c r="B187" s="118" t="str">
        <f>IF('Dépenses forfaitaires'!B187="","",'Dépenses forfaitaires'!B187)</f>
        <v/>
      </c>
      <c r="C187" s="118" t="str">
        <f>IF('Dépenses forfaitaires'!C187="","",'Dépenses forfaitaires'!C187)</f>
        <v/>
      </c>
      <c r="D187" s="118" t="str">
        <f>IF('Dépenses forfaitaires'!D187="","",'Dépenses forfaitaires'!D187)</f>
        <v/>
      </c>
      <c r="E187" s="118" t="str">
        <f>IF('Dépenses forfaitaires'!E187="","",'Dépenses forfaitaires'!E187)</f>
        <v/>
      </c>
      <c r="F187" s="118" t="str">
        <f>IF('Dépenses forfaitaires'!F187="","",'Dépenses forfaitaires'!F187)</f>
        <v/>
      </c>
      <c r="G187" s="186" t="str">
        <f>IF('Dépenses forfaitaires'!G187="","",'Dépenses forfaitaires'!G187)</f>
        <v/>
      </c>
      <c r="H187" s="118" t="str">
        <f>IF('Dépenses forfaitaires'!H187="","",'Dépenses forfaitaires'!H187)</f>
        <v/>
      </c>
      <c r="I187" s="118" t="str">
        <f>IF('Dépenses forfaitaires'!I187="","",'Dépenses forfaitaires'!I187)</f>
        <v/>
      </c>
      <c r="J187" s="186" t="str">
        <f>IF('Dépenses forfaitaires'!J187="","",'Dépenses forfaitaires'!J187)</f>
        <v/>
      </c>
      <c r="K187" s="346" t="str">
        <f>IF('Dépenses forfaitaires'!K187="","",'Dépenses forfaitaires'!K187)</f>
        <v/>
      </c>
      <c r="L187" s="346" t="str">
        <f>IF('Dépenses forfaitaires'!L187="","",'Dépenses forfaitaires'!L187)</f>
        <v/>
      </c>
      <c r="M187" s="118" t="str">
        <f>IF($H187="","",IF($C187=Listes!$B$32,IF('DP_Instruction Forfaitaires'!$E187&lt;Listes!$B$53,('DP_Instruction Forfaitaires'!$E187*(VLOOKUP('DP_Instruction Forfaitaires'!$D187,Listes!$A$54:$E$60,2,FALSE))),IF('DP_Instruction Forfaitaires'!$E187&gt;Listes!$E$53,('DP_Instruction Forfaitaires'!$E187*(VLOOKUP('DP_Instruction Forfaitaires'!$D187,Listes!$A$54:$E$60,5,FALSE))),('DP_Instruction Forfaitaires'!$E187*(VLOOKUP('DP_Instruction Forfaitaires'!$D187,Listes!$A$54:$E$60,3,FALSE))+(VLOOKUP('DP_Instruction Forfaitaires'!$D187,Listes!$A$54:$E$60,4,FALSE)))))))</f>
        <v/>
      </c>
      <c r="N187" s="118" t="str">
        <f>IF($H187="","",IF($C187=Listes!$B$31,IF('DP_Instruction Forfaitaires'!$E187&lt;Listes!$B$42,('DP_Instruction Forfaitaires'!$E187*(VLOOKUP('DP_Instruction Forfaitaires'!$D187,Listes!$A$43:$E$49,2,FALSE))),IF('DP_Instruction Forfaitaires'!$E187&gt;Listes!$D$42,('DP_Instruction Forfaitaires'!$E187*(VLOOKUP('DP_Instruction Forfaitaires'!$D187,Listes!$A$43:$E$49,5,FALSE))),('DP_Instruction Forfaitaires'!$E187*(VLOOKUP('DP_Instruction Forfaitaires'!$D187,Listes!$A$43:$E$49,3,FALSE))+(VLOOKUP('DP_Instruction Forfaitaires'!$D187,Listes!$A$43:$E$49,4,FALSE)))))))</f>
        <v/>
      </c>
      <c r="O187" s="175" t="str">
        <f>IF($H187="","",IF($C187=Listes!$B$34,Listes!$I$31,IF($C187=Listes!$B$35,(VLOOKUP('DP_Instruction Forfaitaires'!$F187,Listes!$E$31:$F$36,2,FALSE)),IF($C187=Listes!$B$33,IF('DP_Instruction Forfaitaires'!$E187&lt;Listes!$A$64,'DP_Instruction Forfaitaires'!$E187*Listes!$A$65,IF('DP_Instruction Forfaitaires'!$E187&gt;Listes!$D$64,'DP_Instruction Forfaitaires'!$E187*Listes!$D$65,(('DP_Instruction Forfaitaires'!$E187*Listes!$B$65)+Listes!$C$65)))))))</f>
        <v/>
      </c>
      <c r="P187" s="131" t="str">
        <f>IF('Dépenses forfaitaires'!Q187="","",'Dépenses forfaitaires'!Q187)</f>
        <v/>
      </c>
      <c r="Q187" s="185"/>
      <c r="R187" s="352" t="str">
        <f t="shared" si="8"/>
        <v/>
      </c>
      <c r="S187" s="352" t="str">
        <f t="shared" si="9"/>
        <v/>
      </c>
      <c r="T187" s="185" t="str">
        <f t="shared" si="10"/>
        <v/>
      </c>
      <c r="U187" s="182"/>
      <c r="V187" s="187"/>
      <c r="W187" s="711" t="str">
        <f>IF(AND(OR(Q187="KO",T187&lt;&gt;""),OR(R187="",S187="",T187="")),Listes!$A$68,IF(AND(T187="",R187&lt;&gt;""),Listes!$A$69,IF(AND(P187&lt;T187,V187=""),Listes!$A$70,IF(AND(R187&gt;S187),Listes!$A$71,IF(AND(P187&lt;&gt;"",P187&gt;T187,U187=""),Listes!$A$72,IF(AND(X187="",OR(Q187&lt;&gt;"",R187&lt;&gt;"",S187&lt;&gt;"")),Listes!$A$73,""))))))</f>
        <v/>
      </c>
      <c r="X187" s="188"/>
      <c r="Y187" s="317">
        <f t="shared" si="11"/>
        <v>0</v>
      </c>
    </row>
    <row r="188" spans="1:25" ht="20.100000000000001" customHeight="1" x14ac:dyDescent="0.25">
      <c r="A188" s="121">
        <v>182</v>
      </c>
      <c r="B188" s="118" t="str">
        <f>IF('Dépenses forfaitaires'!B188="","",'Dépenses forfaitaires'!B188)</f>
        <v/>
      </c>
      <c r="C188" s="118" t="str">
        <f>IF('Dépenses forfaitaires'!C188="","",'Dépenses forfaitaires'!C188)</f>
        <v/>
      </c>
      <c r="D188" s="118" t="str">
        <f>IF('Dépenses forfaitaires'!D188="","",'Dépenses forfaitaires'!D188)</f>
        <v/>
      </c>
      <c r="E188" s="118" t="str">
        <f>IF('Dépenses forfaitaires'!E188="","",'Dépenses forfaitaires'!E188)</f>
        <v/>
      </c>
      <c r="F188" s="118" t="str">
        <f>IF('Dépenses forfaitaires'!F188="","",'Dépenses forfaitaires'!F188)</f>
        <v/>
      </c>
      <c r="G188" s="186" t="str">
        <f>IF('Dépenses forfaitaires'!G188="","",'Dépenses forfaitaires'!G188)</f>
        <v/>
      </c>
      <c r="H188" s="118" t="str">
        <f>IF('Dépenses forfaitaires'!H188="","",'Dépenses forfaitaires'!H188)</f>
        <v/>
      </c>
      <c r="I188" s="118" t="str">
        <f>IF('Dépenses forfaitaires'!I188="","",'Dépenses forfaitaires'!I188)</f>
        <v/>
      </c>
      <c r="J188" s="186" t="str">
        <f>IF('Dépenses forfaitaires'!J188="","",'Dépenses forfaitaires'!J188)</f>
        <v/>
      </c>
      <c r="K188" s="346" t="str">
        <f>IF('Dépenses forfaitaires'!K188="","",'Dépenses forfaitaires'!K188)</f>
        <v/>
      </c>
      <c r="L188" s="346" t="str">
        <f>IF('Dépenses forfaitaires'!L188="","",'Dépenses forfaitaires'!L188)</f>
        <v/>
      </c>
      <c r="M188" s="118" t="str">
        <f>IF($H188="","",IF($C188=Listes!$B$32,IF('DP_Instruction Forfaitaires'!$E188&lt;Listes!$B$53,('DP_Instruction Forfaitaires'!$E188*(VLOOKUP('DP_Instruction Forfaitaires'!$D188,Listes!$A$54:$E$60,2,FALSE))),IF('DP_Instruction Forfaitaires'!$E188&gt;Listes!$E$53,('DP_Instruction Forfaitaires'!$E188*(VLOOKUP('DP_Instruction Forfaitaires'!$D188,Listes!$A$54:$E$60,5,FALSE))),('DP_Instruction Forfaitaires'!$E188*(VLOOKUP('DP_Instruction Forfaitaires'!$D188,Listes!$A$54:$E$60,3,FALSE))+(VLOOKUP('DP_Instruction Forfaitaires'!$D188,Listes!$A$54:$E$60,4,FALSE)))))))</f>
        <v/>
      </c>
      <c r="N188" s="118" t="str">
        <f>IF($H188="","",IF($C188=Listes!$B$31,IF('DP_Instruction Forfaitaires'!$E188&lt;Listes!$B$42,('DP_Instruction Forfaitaires'!$E188*(VLOOKUP('DP_Instruction Forfaitaires'!$D188,Listes!$A$43:$E$49,2,FALSE))),IF('DP_Instruction Forfaitaires'!$E188&gt;Listes!$D$42,('DP_Instruction Forfaitaires'!$E188*(VLOOKUP('DP_Instruction Forfaitaires'!$D188,Listes!$A$43:$E$49,5,FALSE))),('DP_Instruction Forfaitaires'!$E188*(VLOOKUP('DP_Instruction Forfaitaires'!$D188,Listes!$A$43:$E$49,3,FALSE))+(VLOOKUP('DP_Instruction Forfaitaires'!$D188,Listes!$A$43:$E$49,4,FALSE)))))))</f>
        <v/>
      </c>
      <c r="O188" s="175" t="str">
        <f>IF($H188="","",IF($C188=Listes!$B$34,Listes!$I$31,IF($C188=Listes!$B$35,(VLOOKUP('DP_Instruction Forfaitaires'!$F188,Listes!$E$31:$F$36,2,FALSE)),IF($C188=Listes!$B$33,IF('DP_Instruction Forfaitaires'!$E188&lt;Listes!$A$64,'DP_Instruction Forfaitaires'!$E188*Listes!$A$65,IF('DP_Instruction Forfaitaires'!$E188&gt;Listes!$D$64,'DP_Instruction Forfaitaires'!$E188*Listes!$D$65,(('DP_Instruction Forfaitaires'!$E188*Listes!$B$65)+Listes!$C$65)))))))</f>
        <v/>
      </c>
      <c r="P188" s="131" t="str">
        <f>IF('Dépenses forfaitaires'!Q188="","",'Dépenses forfaitaires'!Q188)</f>
        <v/>
      </c>
      <c r="Q188" s="185"/>
      <c r="R188" s="352" t="str">
        <f t="shared" si="8"/>
        <v/>
      </c>
      <c r="S188" s="352" t="str">
        <f t="shared" si="9"/>
        <v/>
      </c>
      <c r="T188" s="185" t="str">
        <f t="shared" si="10"/>
        <v/>
      </c>
      <c r="U188" s="182"/>
      <c r="V188" s="187"/>
      <c r="W188" s="711" t="str">
        <f>IF(AND(OR(Q188="KO",T188&lt;&gt;""),OR(R188="",S188="",T188="")),Listes!$A$68,IF(AND(T188="",R188&lt;&gt;""),Listes!$A$69,IF(AND(P188&lt;T188,V188=""),Listes!$A$70,IF(AND(R188&gt;S188),Listes!$A$71,IF(AND(P188&lt;&gt;"",P188&gt;T188,U188=""),Listes!$A$72,IF(AND(X188="",OR(Q188&lt;&gt;"",R188&lt;&gt;"",S188&lt;&gt;"")),Listes!$A$73,""))))))</f>
        <v/>
      </c>
      <c r="X188" s="188"/>
      <c r="Y188" s="317">
        <f t="shared" si="11"/>
        <v>0</v>
      </c>
    </row>
    <row r="189" spans="1:25" ht="20.100000000000001" customHeight="1" x14ac:dyDescent="0.25">
      <c r="A189" s="121">
        <v>183</v>
      </c>
      <c r="B189" s="118" t="str">
        <f>IF('Dépenses forfaitaires'!B189="","",'Dépenses forfaitaires'!B189)</f>
        <v/>
      </c>
      <c r="C189" s="118" t="str">
        <f>IF('Dépenses forfaitaires'!C189="","",'Dépenses forfaitaires'!C189)</f>
        <v/>
      </c>
      <c r="D189" s="118" t="str">
        <f>IF('Dépenses forfaitaires'!D189="","",'Dépenses forfaitaires'!D189)</f>
        <v/>
      </c>
      <c r="E189" s="118" t="str">
        <f>IF('Dépenses forfaitaires'!E189="","",'Dépenses forfaitaires'!E189)</f>
        <v/>
      </c>
      <c r="F189" s="118" t="str">
        <f>IF('Dépenses forfaitaires'!F189="","",'Dépenses forfaitaires'!F189)</f>
        <v/>
      </c>
      <c r="G189" s="186" t="str">
        <f>IF('Dépenses forfaitaires'!G189="","",'Dépenses forfaitaires'!G189)</f>
        <v/>
      </c>
      <c r="H189" s="118" t="str">
        <f>IF('Dépenses forfaitaires'!H189="","",'Dépenses forfaitaires'!H189)</f>
        <v/>
      </c>
      <c r="I189" s="118" t="str">
        <f>IF('Dépenses forfaitaires'!I189="","",'Dépenses forfaitaires'!I189)</f>
        <v/>
      </c>
      <c r="J189" s="186" t="str">
        <f>IF('Dépenses forfaitaires'!J189="","",'Dépenses forfaitaires'!J189)</f>
        <v/>
      </c>
      <c r="K189" s="346" t="str">
        <f>IF('Dépenses forfaitaires'!K189="","",'Dépenses forfaitaires'!K189)</f>
        <v/>
      </c>
      <c r="L189" s="346" t="str">
        <f>IF('Dépenses forfaitaires'!L189="","",'Dépenses forfaitaires'!L189)</f>
        <v/>
      </c>
      <c r="M189" s="118" t="str">
        <f>IF($H189="","",IF($C189=Listes!$B$32,IF('DP_Instruction Forfaitaires'!$E189&lt;Listes!$B$53,('DP_Instruction Forfaitaires'!$E189*(VLOOKUP('DP_Instruction Forfaitaires'!$D189,Listes!$A$54:$E$60,2,FALSE))),IF('DP_Instruction Forfaitaires'!$E189&gt;Listes!$E$53,('DP_Instruction Forfaitaires'!$E189*(VLOOKUP('DP_Instruction Forfaitaires'!$D189,Listes!$A$54:$E$60,5,FALSE))),('DP_Instruction Forfaitaires'!$E189*(VLOOKUP('DP_Instruction Forfaitaires'!$D189,Listes!$A$54:$E$60,3,FALSE))+(VLOOKUP('DP_Instruction Forfaitaires'!$D189,Listes!$A$54:$E$60,4,FALSE)))))))</f>
        <v/>
      </c>
      <c r="N189" s="118" t="str">
        <f>IF($H189="","",IF($C189=Listes!$B$31,IF('DP_Instruction Forfaitaires'!$E189&lt;Listes!$B$42,('DP_Instruction Forfaitaires'!$E189*(VLOOKUP('DP_Instruction Forfaitaires'!$D189,Listes!$A$43:$E$49,2,FALSE))),IF('DP_Instruction Forfaitaires'!$E189&gt;Listes!$D$42,('DP_Instruction Forfaitaires'!$E189*(VLOOKUP('DP_Instruction Forfaitaires'!$D189,Listes!$A$43:$E$49,5,FALSE))),('DP_Instruction Forfaitaires'!$E189*(VLOOKUP('DP_Instruction Forfaitaires'!$D189,Listes!$A$43:$E$49,3,FALSE))+(VLOOKUP('DP_Instruction Forfaitaires'!$D189,Listes!$A$43:$E$49,4,FALSE)))))))</f>
        <v/>
      </c>
      <c r="O189" s="175" t="str">
        <f>IF($H189="","",IF($C189=Listes!$B$34,Listes!$I$31,IF($C189=Listes!$B$35,(VLOOKUP('DP_Instruction Forfaitaires'!$F189,Listes!$E$31:$F$36,2,FALSE)),IF($C189=Listes!$B$33,IF('DP_Instruction Forfaitaires'!$E189&lt;Listes!$A$64,'DP_Instruction Forfaitaires'!$E189*Listes!$A$65,IF('DP_Instruction Forfaitaires'!$E189&gt;Listes!$D$64,'DP_Instruction Forfaitaires'!$E189*Listes!$D$65,(('DP_Instruction Forfaitaires'!$E189*Listes!$B$65)+Listes!$C$65)))))))</f>
        <v/>
      </c>
      <c r="P189" s="131" t="str">
        <f>IF('Dépenses forfaitaires'!Q189="","",'Dépenses forfaitaires'!Q189)</f>
        <v/>
      </c>
      <c r="Q189" s="185"/>
      <c r="R189" s="352" t="str">
        <f t="shared" si="8"/>
        <v/>
      </c>
      <c r="S189" s="352" t="str">
        <f t="shared" si="9"/>
        <v/>
      </c>
      <c r="T189" s="185" t="str">
        <f t="shared" si="10"/>
        <v/>
      </c>
      <c r="U189" s="182"/>
      <c r="V189" s="187"/>
      <c r="W189" s="711" t="str">
        <f>IF(AND(OR(Q189="KO",T189&lt;&gt;""),OR(R189="",S189="",T189="")),Listes!$A$68,IF(AND(T189="",R189&lt;&gt;""),Listes!$A$69,IF(AND(P189&lt;T189,V189=""),Listes!$A$70,IF(AND(R189&gt;S189),Listes!$A$71,IF(AND(P189&lt;&gt;"",P189&gt;T189,U189=""),Listes!$A$72,IF(AND(X189="",OR(Q189&lt;&gt;"",R189&lt;&gt;"",S189&lt;&gt;"")),Listes!$A$73,""))))))</f>
        <v/>
      </c>
      <c r="X189" s="188"/>
      <c r="Y189" s="317">
        <f t="shared" si="11"/>
        <v>0</v>
      </c>
    </row>
    <row r="190" spans="1:25" ht="20.100000000000001" customHeight="1" x14ac:dyDescent="0.25">
      <c r="A190" s="121">
        <v>184</v>
      </c>
      <c r="B190" s="118" t="str">
        <f>IF('Dépenses forfaitaires'!B190="","",'Dépenses forfaitaires'!B190)</f>
        <v/>
      </c>
      <c r="C190" s="118" t="str">
        <f>IF('Dépenses forfaitaires'!C190="","",'Dépenses forfaitaires'!C190)</f>
        <v/>
      </c>
      <c r="D190" s="118" t="str">
        <f>IF('Dépenses forfaitaires'!D190="","",'Dépenses forfaitaires'!D190)</f>
        <v/>
      </c>
      <c r="E190" s="118" t="str">
        <f>IF('Dépenses forfaitaires'!E190="","",'Dépenses forfaitaires'!E190)</f>
        <v/>
      </c>
      <c r="F190" s="118" t="str">
        <f>IF('Dépenses forfaitaires'!F190="","",'Dépenses forfaitaires'!F190)</f>
        <v/>
      </c>
      <c r="G190" s="186" t="str">
        <f>IF('Dépenses forfaitaires'!G190="","",'Dépenses forfaitaires'!G190)</f>
        <v/>
      </c>
      <c r="H190" s="118" t="str">
        <f>IF('Dépenses forfaitaires'!H190="","",'Dépenses forfaitaires'!H190)</f>
        <v/>
      </c>
      <c r="I190" s="118" t="str">
        <f>IF('Dépenses forfaitaires'!I190="","",'Dépenses forfaitaires'!I190)</f>
        <v/>
      </c>
      <c r="J190" s="186" t="str">
        <f>IF('Dépenses forfaitaires'!J190="","",'Dépenses forfaitaires'!J190)</f>
        <v/>
      </c>
      <c r="K190" s="346" t="str">
        <f>IF('Dépenses forfaitaires'!K190="","",'Dépenses forfaitaires'!K190)</f>
        <v/>
      </c>
      <c r="L190" s="346" t="str">
        <f>IF('Dépenses forfaitaires'!L190="","",'Dépenses forfaitaires'!L190)</f>
        <v/>
      </c>
      <c r="M190" s="118" t="str">
        <f>IF($H190="","",IF($C190=Listes!$B$32,IF('DP_Instruction Forfaitaires'!$E190&lt;Listes!$B$53,('DP_Instruction Forfaitaires'!$E190*(VLOOKUP('DP_Instruction Forfaitaires'!$D190,Listes!$A$54:$E$60,2,FALSE))),IF('DP_Instruction Forfaitaires'!$E190&gt;Listes!$E$53,('DP_Instruction Forfaitaires'!$E190*(VLOOKUP('DP_Instruction Forfaitaires'!$D190,Listes!$A$54:$E$60,5,FALSE))),('DP_Instruction Forfaitaires'!$E190*(VLOOKUP('DP_Instruction Forfaitaires'!$D190,Listes!$A$54:$E$60,3,FALSE))+(VLOOKUP('DP_Instruction Forfaitaires'!$D190,Listes!$A$54:$E$60,4,FALSE)))))))</f>
        <v/>
      </c>
      <c r="N190" s="118" t="str">
        <f>IF($H190="","",IF($C190=Listes!$B$31,IF('DP_Instruction Forfaitaires'!$E190&lt;Listes!$B$42,('DP_Instruction Forfaitaires'!$E190*(VLOOKUP('DP_Instruction Forfaitaires'!$D190,Listes!$A$43:$E$49,2,FALSE))),IF('DP_Instruction Forfaitaires'!$E190&gt;Listes!$D$42,('DP_Instruction Forfaitaires'!$E190*(VLOOKUP('DP_Instruction Forfaitaires'!$D190,Listes!$A$43:$E$49,5,FALSE))),('DP_Instruction Forfaitaires'!$E190*(VLOOKUP('DP_Instruction Forfaitaires'!$D190,Listes!$A$43:$E$49,3,FALSE))+(VLOOKUP('DP_Instruction Forfaitaires'!$D190,Listes!$A$43:$E$49,4,FALSE)))))))</f>
        <v/>
      </c>
      <c r="O190" s="175" t="str">
        <f>IF($H190="","",IF($C190=Listes!$B$34,Listes!$I$31,IF($C190=Listes!$B$35,(VLOOKUP('DP_Instruction Forfaitaires'!$F190,Listes!$E$31:$F$36,2,FALSE)),IF($C190=Listes!$B$33,IF('DP_Instruction Forfaitaires'!$E190&lt;Listes!$A$64,'DP_Instruction Forfaitaires'!$E190*Listes!$A$65,IF('DP_Instruction Forfaitaires'!$E190&gt;Listes!$D$64,'DP_Instruction Forfaitaires'!$E190*Listes!$D$65,(('DP_Instruction Forfaitaires'!$E190*Listes!$B$65)+Listes!$C$65)))))))</f>
        <v/>
      </c>
      <c r="P190" s="131" t="str">
        <f>IF('Dépenses forfaitaires'!Q190="","",'Dépenses forfaitaires'!Q190)</f>
        <v/>
      </c>
      <c r="Q190" s="185"/>
      <c r="R190" s="352" t="str">
        <f t="shared" si="8"/>
        <v/>
      </c>
      <c r="S190" s="352" t="str">
        <f t="shared" si="9"/>
        <v/>
      </c>
      <c r="T190" s="185" t="str">
        <f t="shared" si="10"/>
        <v/>
      </c>
      <c r="U190" s="182"/>
      <c r="V190" s="187"/>
      <c r="W190" s="711" t="str">
        <f>IF(AND(OR(Q190="KO",T190&lt;&gt;""),OR(R190="",S190="",T190="")),Listes!$A$68,IF(AND(T190="",R190&lt;&gt;""),Listes!$A$69,IF(AND(P190&lt;T190,V190=""),Listes!$A$70,IF(AND(R190&gt;S190),Listes!$A$71,IF(AND(P190&lt;&gt;"",P190&gt;T190,U190=""),Listes!$A$72,IF(AND(X190="",OR(Q190&lt;&gt;"",R190&lt;&gt;"",S190&lt;&gt;"")),Listes!$A$73,""))))))</f>
        <v/>
      </c>
      <c r="X190" s="188"/>
      <c r="Y190" s="317">
        <f t="shared" si="11"/>
        <v>0</v>
      </c>
    </row>
    <row r="191" spans="1:25" ht="20.100000000000001" customHeight="1" x14ac:dyDescent="0.25">
      <c r="A191" s="121">
        <v>185</v>
      </c>
      <c r="B191" s="118" t="str">
        <f>IF('Dépenses forfaitaires'!B191="","",'Dépenses forfaitaires'!B191)</f>
        <v/>
      </c>
      <c r="C191" s="118" t="str">
        <f>IF('Dépenses forfaitaires'!C191="","",'Dépenses forfaitaires'!C191)</f>
        <v/>
      </c>
      <c r="D191" s="118" t="str">
        <f>IF('Dépenses forfaitaires'!D191="","",'Dépenses forfaitaires'!D191)</f>
        <v/>
      </c>
      <c r="E191" s="118" t="str">
        <f>IF('Dépenses forfaitaires'!E191="","",'Dépenses forfaitaires'!E191)</f>
        <v/>
      </c>
      <c r="F191" s="118" t="str">
        <f>IF('Dépenses forfaitaires'!F191="","",'Dépenses forfaitaires'!F191)</f>
        <v/>
      </c>
      <c r="G191" s="186" t="str">
        <f>IF('Dépenses forfaitaires'!G191="","",'Dépenses forfaitaires'!G191)</f>
        <v/>
      </c>
      <c r="H191" s="118" t="str">
        <f>IF('Dépenses forfaitaires'!H191="","",'Dépenses forfaitaires'!H191)</f>
        <v/>
      </c>
      <c r="I191" s="118" t="str">
        <f>IF('Dépenses forfaitaires'!I191="","",'Dépenses forfaitaires'!I191)</f>
        <v/>
      </c>
      <c r="J191" s="186" t="str">
        <f>IF('Dépenses forfaitaires'!J191="","",'Dépenses forfaitaires'!J191)</f>
        <v/>
      </c>
      <c r="K191" s="346" t="str">
        <f>IF('Dépenses forfaitaires'!K191="","",'Dépenses forfaitaires'!K191)</f>
        <v/>
      </c>
      <c r="L191" s="346" t="str">
        <f>IF('Dépenses forfaitaires'!L191="","",'Dépenses forfaitaires'!L191)</f>
        <v/>
      </c>
      <c r="M191" s="118" t="str">
        <f>IF($H191="","",IF($C191=Listes!$B$32,IF('DP_Instruction Forfaitaires'!$E191&lt;Listes!$B$53,('DP_Instruction Forfaitaires'!$E191*(VLOOKUP('DP_Instruction Forfaitaires'!$D191,Listes!$A$54:$E$60,2,FALSE))),IF('DP_Instruction Forfaitaires'!$E191&gt;Listes!$E$53,('DP_Instruction Forfaitaires'!$E191*(VLOOKUP('DP_Instruction Forfaitaires'!$D191,Listes!$A$54:$E$60,5,FALSE))),('DP_Instruction Forfaitaires'!$E191*(VLOOKUP('DP_Instruction Forfaitaires'!$D191,Listes!$A$54:$E$60,3,FALSE))+(VLOOKUP('DP_Instruction Forfaitaires'!$D191,Listes!$A$54:$E$60,4,FALSE)))))))</f>
        <v/>
      </c>
      <c r="N191" s="118" t="str">
        <f>IF($H191="","",IF($C191=Listes!$B$31,IF('DP_Instruction Forfaitaires'!$E191&lt;Listes!$B$42,('DP_Instruction Forfaitaires'!$E191*(VLOOKUP('DP_Instruction Forfaitaires'!$D191,Listes!$A$43:$E$49,2,FALSE))),IF('DP_Instruction Forfaitaires'!$E191&gt;Listes!$D$42,('DP_Instruction Forfaitaires'!$E191*(VLOOKUP('DP_Instruction Forfaitaires'!$D191,Listes!$A$43:$E$49,5,FALSE))),('DP_Instruction Forfaitaires'!$E191*(VLOOKUP('DP_Instruction Forfaitaires'!$D191,Listes!$A$43:$E$49,3,FALSE))+(VLOOKUP('DP_Instruction Forfaitaires'!$D191,Listes!$A$43:$E$49,4,FALSE)))))))</f>
        <v/>
      </c>
      <c r="O191" s="175" t="str">
        <f>IF($H191="","",IF($C191=Listes!$B$34,Listes!$I$31,IF($C191=Listes!$B$35,(VLOOKUP('DP_Instruction Forfaitaires'!$F191,Listes!$E$31:$F$36,2,FALSE)),IF($C191=Listes!$B$33,IF('DP_Instruction Forfaitaires'!$E191&lt;Listes!$A$64,'DP_Instruction Forfaitaires'!$E191*Listes!$A$65,IF('DP_Instruction Forfaitaires'!$E191&gt;Listes!$D$64,'DP_Instruction Forfaitaires'!$E191*Listes!$D$65,(('DP_Instruction Forfaitaires'!$E191*Listes!$B$65)+Listes!$C$65)))))))</f>
        <v/>
      </c>
      <c r="P191" s="131" t="str">
        <f>IF('Dépenses forfaitaires'!Q191="","",'Dépenses forfaitaires'!Q191)</f>
        <v/>
      </c>
      <c r="Q191" s="185"/>
      <c r="R191" s="352" t="str">
        <f t="shared" si="8"/>
        <v/>
      </c>
      <c r="S191" s="352" t="str">
        <f t="shared" si="9"/>
        <v/>
      </c>
      <c r="T191" s="185" t="str">
        <f t="shared" si="10"/>
        <v/>
      </c>
      <c r="U191" s="182"/>
      <c r="V191" s="187"/>
      <c r="W191" s="711" t="str">
        <f>IF(AND(OR(Q191="KO",T191&lt;&gt;""),OR(R191="",S191="",T191="")),Listes!$A$68,IF(AND(T191="",R191&lt;&gt;""),Listes!$A$69,IF(AND(P191&lt;T191,V191=""),Listes!$A$70,IF(AND(R191&gt;S191),Listes!$A$71,IF(AND(P191&lt;&gt;"",P191&gt;T191,U191=""),Listes!$A$72,IF(AND(X191="",OR(Q191&lt;&gt;"",R191&lt;&gt;"",S191&lt;&gt;"")),Listes!$A$73,""))))))</f>
        <v/>
      </c>
      <c r="X191" s="188"/>
      <c r="Y191" s="317">
        <f t="shared" si="11"/>
        <v>0</v>
      </c>
    </row>
    <row r="192" spans="1:25" ht="20.100000000000001" customHeight="1" x14ac:dyDescent="0.25">
      <c r="A192" s="121">
        <v>186</v>
      </c>
      <c r="B192" s="118" t="str">
        <f>IF('Dépenses forfaitaires'!B192="","",'Dépenses forfaitaires'!B192)</f>
        <v/>
      </c>
      <c r="C192" s="118" t="str">
        <f>IF('Dépenses forfaitaires'!C192="","",'Dépenses forfaitaires'!C192)</f>
        <v/>
      </c>
      <c r="D192" s="118" t="str">
        <f>IF('Dépenses forfaitaires'!D192="","",'Dépenses forfaitaires'!D192)</f>
        <v/>
      </c>
      <c r="E192" s="118" t="str">
        <f>IF('Dépenses forfaitaires'!E192="","",'Dépenses forfaitaires'!E192)</f>
        <v/>
      </c>
      <c r="F192" s="118" t="str">
        <f>IF('Dépenses forfaitaires'!F192="","",'Dépenses forfaitaires'!F192)</f>
        <v/>
      </c>
      <c r="G192" s="186" t="str">
        <f>IF('Dépenses forfaitaires'!G192="","",'Dépenses forfaitaires'!G192)</f>
        <v/>
      </c>
      <c r="H192" s="118" t="str">
        <f>IF('Dépenses forfaitaires'!H192="","",'Dépenses forfaitaires'!H192)</f>
        <v/>
      </c>
      <c r="I192" s="118" t="str">
        <f>IF('Dépenses forfaitaires'!I192="","",'Dépenses forfaitaires'!I192)</f>
        <v/>
      </c>
      <c r="J192" s="186" t="str">
        <f>IF('Dépenses forfaitaires'!J192="","",'Dépenses forfaitaires'!J192)</f>
        <v/>
      </c>
      <c r="K192" s="346" t="str">
        <f>IF('Dépenses forfaitaires'!K192="","",'Dépenses forfaitaires'!K192)</f>
        <v/>
      </c>
      <c r="L192" s="346" t="str">
        <f>IF('Dépenses forfaitaires'!L192="","",'Dépenses forfaitaires'!L192)</f>
        <v/>
      </c>
      <c r="M192" s="118" t="str">
        <f>IF($H192="","",IF($C192=Listes!$B$32,IF('DP_Instruction Forfaitaires'!$E192&lt;Listes!$B$53,('DP_Instruction Forfaitaires'!$E192*(VLOOKUP('DP_Instruction Forfaitaires'!$D192,Listes!$A$54:$E$60,2,FALSE))),IF('DP_Instruction Forfaitaires'!$E192&gt;Listes!$E$53,('DP_Instruction Forfaitaires'!$E192*(VLOOKUP('DP_Instruction Forfaitaires'!$D192,Listes!$A$54:$E$60,5,FALSE))),('DP_Instruction Forfaitaires'!$E192*(VLOOKUP('DP_Instruction Forfaitaires'!$D192,Listes!$A$54:$E$60,3,FALSE))+(VLOOKUP('DP_Instruction Forfaitaires'!$D192,Listes!$A$54:$E$60,4,FALSE)))))))</f>
        <v/>
      </c>
      <c r="N192" s="118" t="str">
        <f>IF($H192="","",IF($C192=Listes!$B$31,IF('DP_Instruction Forfaitaires'!$E192&lt;Listes!$B$42,('DP_Instruction Forfaitaires'!$E192*(VLOOKUP('DP_Instruction Forfaitaires'!$D192,Listes!$A$43:$E$49,2,FALSE))),IF('DP_Instruction Forfaitaires'!$E192&gt;Listes!$D$42,('DP_Instruction Forfaitaires'!$E192*(VLOOKUP('DP_Instruction Forfaitaires'!$D192,Listes!$A$43:$E$49,5,FALSE))),('DP_Instruction Forfaitaires'!$E192*(VLOOKUP('DP_Instruction Forfaitaires'!$D192,Listes!$A$43:$E$49,3,FALSE))+(VLOOKUP('DP_Instruction Forfaitaires'!$D192,Listes!$A$43:$E$49,4,FALSE)))))))</f>
        <v/>
      </c>
      <c r="O192" s="175" t="str">
        <f>IF($H192="","",IF($C192=Listes!$B$34,Listes!$I$31,IF($C192=Listes!$B$35,(VLOOKUP('DP_Instruction Forfaitaires'!$F192,Listes!$E$31:$F$36,2,FALSE)),IF($C192=Listes!$B$33,IF('DP_Instruction Forfaitaires'!$E192&lt;Listes!$A$64,'DP_Instruction Forfaitaires'!$E192*Listes!$A$65,IF('DP_Instruction Forfaitaires'!$E192&gt;Listes!$D$64,'DP_Instruction Forfaitaires'!$E192*Listes!$D$65,(('DP_Instruction Forfaitaires'!$E192*Listes!$B$65)+Listes!$C$65)))))))</f>
        <v/>
      </c>
      <c r="P192" s="131" t="str">
        <f>IF('Dépenses forfaitaires'!Q192="","",'Dépenses forfaitaires'!Q192)</f>
        <v/>
      </c>
      <c r="Q192" s="185"/>
      <c r="R192" s="352" t="str">
        <f t="shared" si="8"/>
        <v/>
      </c>
      <c r="S192" s="352" t="str">
        <f t="shared" si="9"/>
        <v/>
      </c>
      <c r="T192" s="185" t="str">
        <f t="shared" si="10"/>
        <v/>
      </c>
      <c r="U192" s="182"/>
      <c r="V192" s="187"/>
      <c r="W192" s="711" t="str">
        <f>IF(AND(OR(Q192="KO",T192&lt;&gt;""),OR(R192="",S192="",T192="")),Listes!$A$68,IF(AND(T192="",R192&lt;&gt;""),Listes!$A$69,IF(AND(P192&lt;T192,V192=""),Listes!$A$70,IF(AND(R192&gt;S192),Listes!$A$71,IF(AND(P192&lt;&gt;"",P192&gt;T192,U192=""),Listes!$A$72,IF(AND(X192="",OR(Q192&lt;&gt;"",R192&lt;&gt;"",S192&lt;&gt;"")),Listes!$A$73,""))))))</f>
        <v/>
      </c>
      <c r="X192" s="188"/>
      <c r="Y192" s="317">
        <f t="shared" si="11"/>
        <v>0</v>
      </c>
    </row>
    <row r="193" spans="1:25" ht="20.100000000000001" customHeight="1" x14ac:dyDescent="0.25">
      <c r="A193" s="121">
        <v>187</v>
      </c>
      <c r="B193" s="118" t="str">
        <f>IF('Dépenses forfaitaires'!B193="","",'Dépenses forfaitaires'!B193)</f>
        <v/>
      </c>
      <c r="C193" s="118" t="str">
        <f>IF('Dépenses forfaitaires'!C193="","",'Dépenses forfaitaires'!C193)</f>
        <v/>
      </c>
      <c r="D193" s="118" t="str">
        <f>IF('Dépenses forfaitaires'!D193="","",'Dépenses forfaitaires'!D193)</f>
        <v/>
      </c>
      <c r="E193" s="118" t="str">
        <f>IF('Dépenses forfaitaires'!E193="","",'Dépenses forfaitaires'!E193)</f>
        <v/>
      </c>
      <c r="F193" s="118" t="str">
        <f>IF('Dépenses forfaitaires'!F193="","",'Dépenses forfaitaires'!F193)</f>
        <v/>
      </c>
      <c r="G193" s="186" t="str">
        <f>IF('Dépenses forfaitaires'!G193="","",'Dépenses forfaitaires'!G193)</f>
        <v/>
      </c>
      <c r="H193" s="118" t="str">
        <f>IF('Dépenses forfaitaires'!H193="","",'Dépenses forfaitaires'!H193)</f>
        <v/>
      </c>
      <c r="I193" s="118" t="str">
        <f>IF('Dépenses forfaitaires'!I193="","",'Dépenses forfaitaires'!I193)</f>
        <v/>
      </c>
      <c r="J193" s="186" t="str">
        <f>IF('Dépenses forfaitaires'!J193="","",'Dépenses forfaitaires'!J193)</f>
        <v/>
      </c>
      <c r="K193" s="346" t="str">
        <f>IF('Dépenses forfaitaires'!K193="","",'Dépenses forfaitaires'!K193)</f>
        <v/>
      </c>
      <c r="L193" s="346" t="str">
        <f>IF('Dépenses forfaitaires'!L193="","",'Dépenses forfaitaires'!L193)</f>
        <v/>
      </c>
      <c r="M193" s="118" t="str">
        <f>IF($H193="","",IF($C193=Listes!$B$32,IF('DP_Instruction Forfaitaires'!$E193&lt;Listes!$B$53,('DP_Instruction Forfaitaires'!$E193*(VLOOKUP('DP_Instruction Forfaitaires'!$D193,Listes!$A$54:$E$60,2,FALSE))),IF('DP_Instruction Forfaitaires'!$E193&gt;Listes!$E$53,('DP_Instruction Forfaitaires'!$E193*(VLOOKUP('DP_Instruction Forfaitaires'!$D193,Listes!$A$54:$E$60,5,FALSE))),('DP_Instruction Forfaitaires'!$E193*(VLOOKUP('DP_Instruction Forfaitaires'!$D193,Listes!$A$54:$E$60,3,FALSE))+(VLOOKUP('DP_Instruction Forfaitaires'!$D193,Listes!$A$54:$E$60,4,FALSE)))))))</f>
        <v/>
      </c>
      <c r="N193" s="118" t="str">
        <f>IF($H193="","",IF($C193=Listes!$B$31,IF('DP_Instruction Forfaitaires'!$E193&lt;Listes!$B$42,('DP_Instruction Forfaitaires'!$E193*(VLOOKUP('DP_Instruction Forfaitaires'!$D193,Listes!$A$43:$E$49,2,FALSE))),IF('DP_Instruction Forfaitaires'!$E193&gt;Listes!$D$42,('DP_Instruction Forfaitaires'!$E193*(VLOOKUP('DP_Instruction Forfaitaires'!$D193,Listes!$A$43:$E$49,5,FALSE))),('DP_Instruction Forfaitaires'!$E193*(VLOOKUP('DP_Instruction Forfaitaires'!$D193,Listes!$A$43:$E$49,3,FALSE))+(VLOOKUP('DP_Instruction Forfaitaires'!$D193,Listes!$A$43:$E$49,4,FALSE)))))))</f>
        <v/>
      </c>
      <c r="O193" s="175" t="str">
        <f>IF($H193="","",IF($C193=Listes!$B$34,Listes!$I$31,IF($C193=Listes!$B$35,(VLOOKUP('DP_Instruction Forfaitaires'!$F193,Listes!$E$31:$F$36,2,FALSE)),IF($C193=Listes!$B$33,IF('DP_Instruction Forfaitaires'!$E193&lt;Listes!$A$64,'DP_Instruction Forfaitaires'!$E193*Listes!$A$65,IF('DP_Instruction Forfaitaires'!$E193&gt;Listes!$D$64,'DP_Instruction Forfaitaires'!$E193*Listes!$D$65,(('DP_Instruction Forfaitaires'!$E193*Listes!$B$65)+Listes!$C$65)))))))</f>
        <v/>
      </c>
      <c r="P193" s="131" t="str">
        <f>IF('Dépenses forfaitaires'!Q193="","",'Dépenses forfaitaires'!Q193)</f>
        <v/>
      </c>
      <c r="Q193" s="185"/>
      <c r="R193" s="352" t="str">
        <f t="shared" si="8"/>
        <v/>
      </c>
      <c r="S193" s="352" t="str">
        <f t="shared" si="9"/>
        <v/>
      </c>
      <c r="T193" s="185" t="str">
        <f t="shared" si="10"/>
        <v/>
      </c>
      <c r="U193" s="182"/>
      <c r="V193" s="187"/>
      <c r="W193" s="711" t="str">
        <f>IF(AND(OR(Q193="KO",T193&lt;&gt;""),OR(R193="",S193="",T193="")),Listes!$A$68,IF(AND(T193="",R193&lt;&gt;""),Listes!$A$69,IF(AND(P193&lt;T193,V193=""),Listes!$A$70,IF(AND(R193&gt;S193),Listes!$A$71,IF(AND(P193&lt;&gt;"",P193&gt;T193,U193=""),Listes!$A$72,IF(AND(X193="",OR(Q193&lt;&gt;"",R193&lt;&gt;"",S193&lt;&gt;"")),Listes!$A$73,""))))))</f>
        <v/>
      </c>
      <c r="X193" s="188"/>
      <c r="Y193" s="317">
        <f t="shared" si="11"/>
        <v>0</v>
      </c>
    </row>
    <row r="194" spans="1:25" ht="20.100000000000001" customHeight="1" x14ac:dyDescent="0.25">
      <c r="A194" s="121">
        <v>188</v>
      </c>
      <c r="B194" s="118" t="str">
        <f>IF('Dépenses forfaitaires'!B194="","",'Dépenses forfaitaires'!B194)</f>
        <v/>
      </c>
      <c r="C194" s="118" t="str">
        <f>IF('Dépenses forfaitaires'!C194="","",'Dépenses forfaitaires'!C194)</f>
        <v/>
      </c>
      <c r="D194" s="118" t="str">
        <f>IF('Dépenses forfaitaires'!D194="","",'Dépenses forfaitaires'!D194)</f>
        <v/>
      </c>
      <c r="E194" s="118" t="str">
        <f>IF('Dépenses forfaitaires'!E194="","",'Dépenses forfaitaires'!E194)</f>
        <v/>
      </c>
      <c r="F194" s="118" t="str">
        <f>IF('Dépenses forfaitaires'!F194="","",'Dépenses forfaitaires'!F194)</f>
        <v/>
      </c>
      <c r="G194" s="186" t="str">
        <f>IF('Dépenses forfaitaires'!G194="","",'Dépenses forfaitaires'!G194)</f>
        <v/>
      </c>
      <c r="H194" s="118" t="str">
        <f>IF('Dépenses forfaitaires'!H194="","",'Dépenses forfaitaires'!H194)</f>
        <v/>
      </c>
      <c r="I194" s="118" t="str">
        <f>IF('Dépenses forfaitaires'!I194="","",'Dépenses forfaitaires'!I194)</f>
        <v/>
      </c>
      <c r="J194" s="186" t="str">
        <f>IF('Dépenses forfaitaires'!J194="","",'Dépenses forfaitaires'!J194)</f>
        <v/>
      </c>
      <c r="K194" s="346" t="str">
        <f>IF('Dépenses forfaitaires'!K194="","",'Dépenses forfaitaires'!K194)</f>
        <v/>
      </c>
      <c r="L194" s="346" t="str">
        <f>IF('Dépenses forfaitaires'!L194="","",'Dépenses forfaitaires'!L194)</f>
        <v/>
      </c>
      <c r="M194" s="118" t="str">
        <f>IF($H194="","",IF($C194=Listes!$B$32,IF('DP_Instruction Forfaitaires'!$E194&lt;Listes!$B$53,('DP_Instruction Forfaitaires'!$E194*(VLOOKUP('DP_Instruction Forfaitaires'!$D194,Listes!$A$54:$E$60,2,FALSE))),IF('DP_Instruction Forfaitaires'!$E194&gt;Listes!$E$53,('DP_Instruction Forfaitaires'!$E194*(VLOOKUP('DP_Instruction Forfaitaires'!$D194,Listes!$A$54:$E$60,5,FALSE))),('DP_Instruction Forfaitaires'!$E194*(VLOOKUP('DP_Instruction Forfaitaires'!$D194,Listes!$A$54:$E$60,3,FALSE))+(VLOOKUP('DP_Instruction Forfaitaires'!$D194,Listes!$A$54:$E$60,4,FALSE)))))))</f>
        <v/>
      </c>
      <c r="N194" s="118" t="str">
        <f>IF($H194="","",IF($C194=Listes!$B$31,IF('DP_Instruction Forfaitaires'!$E194&lt;Listes!$B$42,('DP_Instruction Forfaitaires'!$E194*(VLOOKUP('DP_Instruction Forfaitaires'!$D194,Listes!$A$43:$E$49,2,FALSE))),IF('DP_Instruction Forfaitaires'!$E194&gt;Listes!$D$42,('DP_Instruction Forfaitaires'!$E194*(VLOOKUP('DP_Instruction Forfaitaires'!$D194,Listes!$A$43:$E$49,5,FALSE))),('DP_Instruction Forfaitaires'!$E194*(VLOOKUP('DP_Instruction Forfaitaires'!$D194,Listes!$A$43:$E$49,3,FALSE))+(VLOOKUP('DP_Instruction Forfaitaires'!$D194,Listes!$A$43:$E$49,4,FALSE)))))))</f>
        <v/>
      </c>
      <c r="O194" s="175" t="str">
        <f>IF($H194="","",IF($C194=Listes!$B$34,Listes!$I$31,IF($C194=Listes!$B$35,(VLOOKUP('DP_Instruction Forfaitaires'!$F194,Listes!$E$31:$F$36,2,FALSE)),IF($C194=Listes!$B$33,IF('DP_Instruction Forfaitaires'!$E194&lt;Listes!$A$64,'DP_Instruction Forfaitaires'!$E194*Listes!$A$65,IF('DP_Instruction Forfaitaires'!$E194&gt;Listes!$D$64,'DP_Instruction Forfaitaires'!$E194*Listes!$D$65,(('DP_Instruction Forfaitaires'!$E194*Listes!$B$65)+Listes!$C$65)))))))</f>
        <v/>
      </c>
      <c r="P194" s="131" t="str">
        <f>IF('Dépenses forfaitaires'!Q194="","",'Dépenses forfaitaires'!Q194)</f>
        <v/>
      </c>
      <c r="Q194" s="185"/>
      <c r="R194" s="352" t="str">
        <f t="shared" si="8"/>
        <v/>
      </c>
      <c r="S194" s="352" t="str">
        <f t="shared" si="9"/>
        <v/>
      </c>
      <c r="T194" s="185" t="str">
        <f t="shared" si="10"/>
        <v/>
      </c>
      <c r="U194" s="182"/>
      <c r="V194" s="187"/>
      <c r="W194" s="711" t="str">
        <f>IF(AND(OR(Q194="KO",T194&lt;&gt;""),OR(R194="",S194="",T194="")),Listes!$A$68,IF(AND(T194="",R194&lt;&gt;""),Listes!$A$69,IF(AND(P194&lt;T194,V194=""),Listes!$A$70,IF(AND(R194&gt;S194),Listes!$A$71,IF(AND(P194&lt;&gt;"",P194&gt;T194,U194=""),Listes!$A$72,IF(AND(X194="",OR(Q194&lt;&gt;"",R194&lt;&gt;"",S194&lt;&gt;"")),Listes!$A$73,""))))))</f>
        <v/>
      </c>
      <c r="X194" s="188"/>
      <c r="Y194" s="317">
        <f t="shared" si="11"/>
        <v>0</v>
      </c>
    </row>
    <row r="195" spans="1:25" ht="20.100000000000001" customHeight="1" x14ac:dyDescent="0.25">
      <c r="A195" s="121">
        <v>189</v>
      </c>
      <c r="B195" s="118" t="str">
        <f>IF('Dépenses forfaitaires'!B195="","",'Dépenses forfaitaires'!B195)</f>
        <v/>
      </c>
      <c r="C195" s="118" t="str">
        <f>IF('Dépenses forfaitaires'!C195="","",'Dépenses forfaitaires'!C195)</f>
        <v/>
      </c>
      <c r="D195" s="118" t="str">
        <f>IF('Dépenses forfaitaires'!D195="","",'Dépenses forfaitaires'!D195)</f>
        <v/>
      </c>
      <c r="E195" s="118" t="str">
        <f>IF('Dépenses forfaitaires'!E195="","",'Dépenses forfaitaires'!E195)</f>
        <v/>
      </c>
      <c r="F195" s="118" t="str">
        <f>IF('Dépenses forfaitaires'!F195="","",'Dépenses forfaitaires'!F195)</f>
        <v/>
      </c>
      <c r="G195" s="186" t="str">
        <f>IF('Dépenses forfaitaires'!G195="","",'Dépenses forfaitaires'!G195)</f>
        <v/>
      </c>
      <c r="H195" s="118" t="str">
        <f>IF('Dépenses forfaitaires'!H195="","",'Dépenses forfaitaires'!H195)</f>
        <v/>
      </c>
      <c r="I195" s="118" t="str">
        <f>IF('Dépenses forfaitaires'!I195="","",'Dépenses forfaitaires'!I195)</f>
        <v/>
      </c>
      <c r="J195" s="186" t="str">
        <f>IF('Dépenses forfaitaires'!J195="","",'Dépenses forfaitaires'!J195)</f>
        <v/>
      </c>
      <c r="K195" s="346" t="str">
        <f>IF('Dépenses forfaitaires'!K195="","",'Dépenses forfaitaires'!K195)</f>
        <v/>
      </c>
      <c r="L195" s="346" t="str">
        <f>IF('Dépenses forfaitaires'!L195="","",'Dépenses forfaitaires'!L195)</f>
        <v/>
      </c>
      <c r="M195" s="118" t="str">
        <f>IF($H195="","",IF($C195=Listes!$B$32,IF('DP_Instruction Forfaitaires'!$E195&lt;Listes!$B$53,('DP_Instruction Forfaitaires'!$E195*(VLOOKUP('DP_Instruction Forfaitaires'!$D195,Listes!$A$54:$E$60,2,FALSE))),IF('DP_Instruction Forfaitaires'!$E195&gt;Listes!$E$53,('DP_Instruction Forfaitaires'!$E195*(VLOOKUP('DP_Instruction Forfaitaires'!$D195,Listes!$A$54:$E$60,5,FALSE))),('DP_Instruction Forfaitaires'!$E195*(VLOOKUP('DP_Instruction Forfaitaires'!$D195,Listes!$A$54:$E$60,3,FALSE))+(VLOOKUP('DP_Instruction Forfaitaires'!$D195,Listes!$A$54:$E$60,4,FALSE)))))))</f>
        <v/>
      </c>
      <c r="N195" s="118" t="str">
        <f>IF($H195="","",IF($C195=Listes!$B$31,IF('DP_Instruction Forfaitaires'!$E195&lt;Listes!$B$42,('DP_Instruction Forfaitaires'!$E195*(VLOOKUP('DP_Instruction Forfaitaires'!$D195,Listes!$A$43:$E$49,2,FALSE))),IF('DP_Instruction Forfaitaires'!$E195&gt;Listes!$D$42,('DP_Instruction Forfaitaires'!$E195*(VLOOKUP('DP_Instruction Forfaitaires'!$D195,Listes!$A$43:$E$49,5,FALSE))),('DP_Instruction Forfaitaires'!$E195*(VLOOKUP('DP_Instruction Forfaitaires'!$D195,Listes!$A$43:$E$49,3,FALSE))+(VLOOKUP('DP_Instruction Forfaitaires'!$D195,Listes!$A$43:$E$49,4,FALSE)))))))</f>
        <v/>
      </c>
      <c r="O195" s="175" t="str">
        <f>IF($H195="","",IF($C195=Listes!$B$34,Listes!$I$31,IF($C195=Listes!$B$35,(VLOOKUP('DP_Instruction Forfaitaires'!$F195,Listes!$E$31:$F$36,2,FALSE)),IF($C195=Listes!$B$33,IF('DP_Instruction Forfaitaires'!$E195&lt;Listes!$A$64,'DP_Instruction Forfaitaires'!$E195*Listes!$A$65,IF('DP_Instruction Forfaitaires'!$E195&gt;Listes!$D$64,'DP_Instruction Forfaitaires'!$E195*Listes!$D$65,(('DP_Instruction Forfaitaires'!$E195*Listes!$B$65)+Listes!$C$65)))))))</f>
        <v/>
      </c>
      <c r="P195" s="131" t="str">
        <f>IF('Dépenses forfaitaires'!Q195="","",'Dépenses forfaitaires'!Q195)</f>
        <v/>
      </c>
      <c r="Q195" s="185"/>
      <c r="R195" s="352" t="str">
        <f t="shared" si="8"/>
        <v/>
      </c>
      <c r="S195" s="352" t="str">
        <f t="shared" si="9"/>
        <v/>
      </c>
      <c r="T195" s="185" t="str">
        <f t="shared" si="10"/>
        <v/>
      </c>
      <c r="U195" s="182"/>
      <c r="V195" s="187"/>
      <c r="W195" s="711" t="str">
        <f>IF(AND(OR(Q195="KO",T195&lt;&gt;""),OR(R195="",S195="",T195="")),Listes!$A$68,IF(AND(T195="",R195&lt;&gt;""),Listes!$A$69,IF(AND(P195&lt;T195,V195=""),Listes!$A$70,IF(AND(R195&gt;S195),Listes!$A$71,IF(AND(P195&lt;&gt;"",P195&gt;T195,U195=""),Listes!$A$72,IF(AND(X195="",OR(Q195&lt;&gt;"",R195&lt;&gt;"",S195&lt;&gt;"")),Listes!$A$73,""))))))</f>
        <v/>
      </c>
      <c r="X195" s="188"/>
      <c r="Y195" s="317">
        <f t="shared" si="11"/>
        <v>0</v>
      </c>
    </row>
    <row r="196" spans="1:25" ht="20.100000000000001" customHeight="1" x14ac:dyDescent="0.25">
      <c r="A196" s="121">
        <v>190</v>
      </c>
      <c r="B196" s="118" t="str">
        <f>IF('Dépenses forfaitaires'!B196="","",'Dépenses forfaitaires'!B196)</f>
        <v/>
      </c>
      <c r="C196" s="118" t="str">
        <f>IF('Dépenses forfaitaires'!C196="","",'Dépenses forfaitaires'!C196)</f>
        <v/>
      </c>
      <c r="D196" s="118" t="str">
        <f>IF('Dépenses forfaitaires'!D196="","",'Dépenses forfaitaires'!D196)</f>
        <v/>
      </c>
      <c r="E196" s="118" t="str">
        <f>IF('Dépenses forfaitaires'!E196="","",'Dépenses forfaitaires'!E196)</f>
        <v/>
      </c>
      <c r="F196" s="118" t="str">
        <f>IF('Dépenses forfaitaires'!F196="","",'Dépenses forfaitaires'!F196)</f>
        <v/>
      </c>
      <c r="G196" s="186" t="str">
        <f>IF('Dépenses forfaitaires'!G196="","",'Dépenses forfaitaires'!G196)</f>
        <v/>
      </c>
      <c r="H196" s="118" t="str">
        <f>IF('Dépenses forfaitaires'!H196="","",'Dépenses forfaitaires'!H196)</f>
        <v/>
      </c>
      <c r="I196" s="118" t="str">
        <f>IF('Dépenses forfaitaires'!I196="","",'Dépenses forfaitaires'!I196)</f>
        <v/>
      </c>
      <c r="J196" s="186" t="str">
        <f>IF('Dépenses forfaitaires'!J196="","",'Dépenses forfaitaires'!J196)</f>
        <v/>
      </c>
      <c r="K196" s="346" t="str">
        <f>IF('Dépenses forfaitaires'!K196="","",'Dépenses forfaitaires'!K196)</f>
        <v/>
      </c>
      <c r="L196" s="346" t="str">
        <f>IF('Dépenses forfaitaires'!L196="","",'Dépenses forfaitaires'!L196)</f>
        <v/>
      </c>
      <c r="M196" s="118" t="str">
        <f>IF($H196="","",IF($C196=Listes!$B$32,IF('DP_Instruction Forfaitaires'!$E196&lt;Listes!$B$53,('DP_Instruction Forfaitaires'!$E196*(VLOOKUP('DP_Instruction Forfaitaires'!$D196,Listes!$A$54:$E$60,2,FALSE))),IF('DP_Instruction Forfaitaires'!$E196&gt;Listes!$E$53,('DP_Instruction Forfaitaires'!$E196*(VLOOKUP('DP_Instruction Forfaitaires'!$D196,Listes!$A$54:$E$60,5,FALSE))),('DP_Instruction Forfaitaires'!$E196*(VLOOKUP('DP_Instruction Forfaitaires'!$D196,Listes!$A$54:$E$60,3,FALSE))+(VLOOKUP('DP_Instruction Forfaitaires'!$D196,Listes!$A$54:$E$60,4,FALSE)))))))</f>
        <v/>
      </c>
      <c r="N196" s="118" t="str">
        <f>IF($H196="","",IF($C196=Listes!$B$31,IF('DP_Instruction Forfaitaires'!$E196&lt;Listes!$B$42,('DP_Instruction Forfaitaires'!$E196*(VLOOKUP('DP_Instruction Forfaitaires'!$D196,Listes!$A$43:$E$49,2,FALSE))),IF('DP_Instruction Forfaitaires'!$E196&gt;Listes!$D$42,('DP_Instruction Forfaitaires'!$E196*(VLOOKUP('DP_Instruction Forfaitaires'!$D196,Listes!$A$43:$E$49,5,FALSE))),('DP_Instruction Forfaitaires'!$E196*(VLOOKUP('DP_Instruction Forfaitaires'!$D196,Listes!$A$43:$E$49,3,FALSE))+(VLOOKUP('DP_Instruction Forfaitaires'!$D196,Listes!$A$43:$E$49,4,FALSE)))))))</f>
        <v/>
      </c>
      <c r="O196" s="175" t="str">
        <f>IF($H196="","",IF($C196=Listes!$B$34,Listes!$I$31,IF($C196=Listes!$B$35,(VLOOKUP('DP_Instruction Forfaitaires'!$F196,Listes!$E$31:$F$36,2,FALSE)),IF($C196=Listes!$B$33,IF('DP_Instruction Forfaitaires'!$E196&lt;Listes!$A$64,'DP_Instruction Forfaitaires'!$E196*Listes!$A$65,IF('DP_Instruction Forfaitaires'!$E196&gt;Listes!$D$64,'DP_Instruction Forfaitaires'!$E196*Listes!$D$65,(('DP_Instruction Forfaitaires'!$E196*Listes!$B$65)+Listes!$C$65)))))))</f>
        <v/>
      </c>
      <c r="P196" s="131" t="str">
        <f>IF('Dépenses forfaitaires'!Q196="","",'Dépenses forfaitaires'!Q196)</f>
        <v/>
      </c>
      <c r="Q196" s="185"/>
      <c r="R196" s="352" t="str">
        <f t="shared" si="8"/>
        <v/>
      </c>
      <c r="S196" s="352" t="str">
        <f t="shared" si="9"/>
        <v/>
      </c>
      <c r="T196" s="185" t="str">
        <f t="shared" si="10"/>
        <v/>
      </c>
      <c r="U196" s="182"/>
      <c r="V196" s="187"/>
      <c r="W196" s="711" t="str">
        <f>IF(AND(OR(Q196="KO",T196&lt;&gt;""),OR(R196="",S196="",T196="")),Listes!$A$68,IF(AND(T196="",R196&lt;&gt;""),Listes!$A$69,IF(AND(P196&lt;T196,V196=""),Listes!$A$70,IF(AND(R196&gt;S196),Listes!$A$71,IF(AND(P196&lt;&gt;"",P196&gt;T196,U196=""),Listes!$A$72,IF(AND(X196="",OR(Q196&lt;&gt;"",R196&lt;&gt;"",S196&lt;&gt;"")),Listes!$A$73,""))))))</f>
        <v/>
      </c>
      <c r="X196" s="188"/>
      <c r="Y196" s="317">
        <f t="shared" si="11"/>
        <v>0</v>
      </c>
    </row>
    <row r="197" spans="1:25" ht="20.100000000000001" customHeight="1" x14ac:dyDescent="0.25">
      <c r="A197" s="121">
        <v>191</v>
      </c>
      <c r="B197" s="118" t="str">
        <f>IF('Dépenses forfaitaires'!B197="","",'Dépenses forfaitaires'!B197)</f>
        <v/>
      </c>
      <c r="C197" s="118" t="str">
        <f>IF('Dépenses forfaitaires'!C197="","",'Dépenses forfaitaires'!C197)</f>
        <v/>
      </c>
      <c r="D197" s="118" t="str">
        <f>IF('Dépenses forfaitaires'!D197="","",'Dépenses forfaitaires'!D197)</f>
        <v/>
      </c>
      <c r="E197" s="118" t="str">
        <f>IF('Dépenses forfaitaires'!E197="","",'Dépenses forfaitaires'!E197)</f>
        <v/>
      </c>
      <c r="F197" s="118" t="str">
        <f>IF('Dépenses forfaitaires'!F197="","",'Dépenses forfaitaires'!F197)</f>
        <v/>
      </c>
      <c r="G197" s="186" t="str">
        <f>IF('Dépenses forfaitaires'!G197="","",'Dépenses forfaitaires'!G197)</f>
        <v/>
      </c>
      <c r="H197" s="118" t="str">
        <f>IF('Dépenses forfaitaires'!H197="","",'Dépenses forfaitaires'!H197)</f>
        <v/>
      </c>
      <c r="I197" s="118" t="str">
        <f>IF('Dépenses forfaitaires'!I197="","",'Dépenses forfaitaires'!I197)</f>
        <v/>
      </c>
      <c r="J197" s="186" t="str">
        <f>IF('Dépenses forfaitaires'!J197="","",'Dépenses forfaitaires'!J197)</f>
        <v/>
      </c>
      <c r="K197" s="346" t="str">
        <f>IF('Dépenses forfaitaires'!K197="","",'Dépenses forfaitaires'!K197)</f>
        <v/>
      </c>
      <c r="L197" s="346" t="str">
        <f>IF('Dépenses forfaitaires'!L197="","",'Dépenses forfaitaires'!L197)</f>
        <v/>
      </c>
      <c r="M197" s="118" t="str">
        <f>IF($H197="","",IF($C197=Listes!$B$32,IF('DP_Instruction Forfaitaires'!$E197&lt;Listes!$B$53,('DP_Instruction Forfaitaires'!$E197*(VLOOKUP('DP_Instruction Forfaitaires'!$D197,Listes!$A$54:$E$60,2,FALSE))),IF('DP_Instruction Forfaitaires'!$E197&gt;Listes!$E$53,('DP_Instruction Forfaitaires'!$E197*(VLOOKUP('DP_Instruction Forfaitaires'!$D197,Listes!$A$54:$E$60,5,FALSE))),('DP_Instruction Forfaitaires'!$E197*(VLOOKUP('DP_Instruction Forfaitaires'!$D197,Listes!$A$54:$E$60,3,FALSE))+(VLOOKUP('DP_Instruction Forfaitaires'!$D197,Listes!$A$54:$E$60,4,FALSE)))))))</f>
        <v/>
      </c>
      <c r="N197" s="118" t="str">
        <f>IF($H197="","",IF($C197=Listes!$B$31,IF('DP_Instruction Forfaitaires'!$E197&lt;Listes!$B$42,('DP_Instruction Forfaitaires'!$E197*(VLOOKUP('DP_Instruction Forfaitaires'!$D197,Listes!$A$43:$E$49,2,FALSE))),IF('DP_Instruction Forfaitaires'!$E197&gt;Listes!$D$42,('DP_Instruction Forfaitaires'!$E197*(VLOOKUP('DP_Instruction Forfaitaires'!$D197,Listes!$A$43:$E$49,5,FALSE))),('DP_Instruction Forfaitaires'!$E197*(VLOOKUP('DP_Instruction Forfaitaires'!$D197,Listes!$A$43:$E$49,3,FALSE))+(VLOOKUP('DP_Instruction Forfaitaires'!$D197,Listes!$A$43:$E$49,4,FALSE)))))))</f>
        <v/>
      </c>
      <c r="O197" s="175" t="str">
        <f>IF($H197="","",IF($C197=Listes!$B$34,Listes!$I$31,IF($C197=Listes!$B$35,(VLOOKUP('DP_Instruction Forfaitaires'!$F197,Listes!$E$31:$F$36,2,FALSE)),IF($C197=Listes!$B$33,IF('DP_Instruction Forfaitaires'!$E197&lt;Listes!$A$64,'DP_Instruction Forfaitaires'!$E197*Listes!$A$65,IF('DP_Instruction Forfaitaires'!$E197&gt;Listes!$D$64,'DP_Instruction Forfaitaires'!$E197*Listes!$D$65,(('DP_Instruction Forfaitaires'!$E197*Listes!$B$65)+Listes!$C$65)))))))</f>
        <v/>
      </c>
      <c r="P197" s="131" t="str">
        <f>IF('Dépenses forfaitaires'!Q197="","",'Dépenses forfaitaires'!Q197)</f>
        <v/>
      </c>
      <c r="Q197" s="185"/>
      <c r="R197" s="352" t="str">
        <f t="shared" si="8"/>
        <v/>
      </c>
      <c r="S197" s="352" t="str">
        <f t="shared" si="9"/>
        <v/>
      </c>
      <c r="T197" s="185" t="str">
        <f t="shared" si="10"/>
        <v/>
      </c>
      <c r="U197" s="182"/>
      <c r="V197" s="187"/>
      <c r="W197" s="711" t="str">
        <f>IF(AND(OR(Q197="KO",T197&lt;&gt;""),OR(R197="",S197="",T197="")),Listes!$A$68,IF(AND(T197="",R197&lt;&gt;""),Listes!$A$69,IF(AND(P197&lt;T197,V197=""),Listes!$A$70,IF(AND(R197&gt;S197),Listes!$A$71,IF(AND(P197&lt;&gt;"",P197&gt;T197,U197=""),Listes!$A$72,IF(AND(X197="",OR(Q197&lt;&gt;"",R197&lt;&gt;"",S197&lt;&gt;"")),Listes!$A$73,""))))))</f>
        <v/>
      </c>
      <c r="X197" s="188"/>
      <c r="Y197" s="317">
        <f t="shared" si="11"/>
        <v>0</v>
      </c>
    </row>
    <row r="198" spans="1:25" ht="20.100000000000001" customHeight="1" x14ac:dyDescent="0.25">
      <c r="A198" s="121">
        <v>192</v>
      </c>
      <c r="B198" s="118" t="str">
        <f>IF('Dépenses forfaitaires'!B198="","",'Dépenses forfaitaires'!B198)</f>
        <v/>
      </c>
      <c r="C198" s="118" t="str">
        <f>IF('Dépenses forfaitaires'!C198="","",'Dépenses forfaitaires'!C198)</f>
        <v/>
      </c>
      <c r="D198" s="118" t="str">
        <f>IF('Dépenses forfaitaires'!D198="","",'Dépenses forfaitaires'!D198)</f>
        <v/>
      </c>
      <c r="E198" s="118" t="str">
        <f>IF('Dépenses forfaitaires'!E198="","",'Dépenses forfaitaires'!E198)</f>
        <v/>
      </c>
      <c r="F198" s="118" t="str">
        <f>IF('Dépenses forfaitaires'!F198="","",'Dépenses forfaitaires'!F198)</f>
        <v/>
      </c>
      <c r="G198" s="186" t="str">
        <f>IF('Dépenses forfaitaires'!G198="","",'Dépenses forfaitaires'!G198)</f>
        <v/>
      </c>
      <c r="H198" s="118" t="str">
        <f>IF('Dépenses forfaitaires'!H198="","",'Dépenses forfaitaires'!H198)</f>
        <v/>
      </c>
      <c r="I198" s="118" t="str">
        <f>IF('Dépenses forfaitaires'!I198="","",'Dépenses forfaitaires'!I198)</f>
        <v/>
      </c>
      <c r="J198" s="186" t="str">
        <f>IF('Dépenses forfaitaires'!J198="","",'Dépenses forfaitaires'!J198)</f>
        <v/>
      </c>
      <c r="K198" s="346" t="str">
        <f>IF('Dépenses forfaitaires'!K198="","",'Dépenses forfaitaires'!K198)</f>
        <v/>
      </c>
      <c r="L198" s="346" t="str">
        <f>IF('Dépenses forfaitaires'!L198="","",'Dépenses forfaitaires'!L198)</f>
        <v/>
      </c>
      <c r="M198" s="118" t="str">
        <f>IF($H198="","",IF($C198=Listes!$B$32,IF('DP_Instruction Forfaitaires'!$E198&lt;Listes!$B$53,('DP_Instruction Forfaitaires'!$E198*(VLOOKUP('DP_Instruction Forfaitaires'!$D198,Listes!$A$54:$E$60,2,FALSE))),IF('DP_Instruction Forfaitaires'!$E198&gt;Listes!$E$53,('DP_Instruction Forfaitaires'!$E198*(VLOOKUP('DP_Instruction Forfaitaires'!$D198,Listes!$A$54:$E$60,5,FALSE))),('DP_Instruction Forfaitaires'!$E198*(VLOOKUP('DP_Instruction Forfaitaires'!$D198,Listes!$A$54:$E$60,3,FALSE))+(VLOOKUP('DP_Instruction Forfaitaires'!$D198,Listes!$A$54:$E$60,4,FALSE)))))))</f>
        <v/>
      </c>
      <c r="N198" s="118" t="str">
        <f>IF($H198="","",IF($C198=Listes!$B$31,IF('DP_Instruction Forfaitaires'!$E198&lt;Listes!$B$42,('DP_Instruction Forfaitaires'!$E198*(VLOOKUP('DP_Instruction Forfaitaires'!$D198,Listes!$A$43:$E$49,2,FALSE))),IF('DP_Instruction Forfaitaires'!$E198&gt;Listes!$D$42,('DP_Instruction Forfaitaires'!$E198*(VLOOKUP('DP_Instruction Forfaitaires'!$D198,Listes!$A$43:$E$49,5,FALSE))),('DP_Instruction Forfaitaires'!$E198*(VLOOKUP('DP_Instruction Forfaitaires'!$D198,Listes!$A$43:$E$49,3,FALSE))+(VLOOKUP('DP_Instruction Forfaitaires'!$D198,Listes!$A$43:$E$49,4,FALSE)))))))</f>
        <v/>
      </c>
      <c r="O198" s="175" t="str">
        <f>IF($H198="","",IF($C198=Listes!$B$34,Listes!$I$31,IF($C198=Listes!$B$35,(VLOOKUP('DP_Instruction Forfaitaires'!$F198,Listes!$E$31:$F$36,2,FALSE)),IF($C198=Listes!$B$33,IF('DP_Instruction Forfaitaires'!$E198&lt;Listes!$A$64,'DP_Instruction Forfaitaires'!$E198*Listes!$A$65,IF('DP_Instruction Forfaitaires'!$E198&gt;Listes!$D$64,'DP_Instruction Forfaitaires'!$E198*Listes!$D$65,(('DP_Instruction Forfaitaires'!$E198*Listes!$B$65)+Listes!$C$65)))))))</f>
        <v/>
      </c>
      <c r="P198" s="131" t="str">
        <f>IF('Dépenses forfaitaires'!Q198="","",'Dépenses forfaitaires'!Q198)</f>
        <v/>
      </c>
      <c r="Q198" s="185"/>
      <c r="R198" s="352" t="str">
        <f t="shared" si="8"/>
        <v/>
      </c>
      <c r="S198" s="352" t="str">
        <f t="shared" si="9"/>
        <v/>
      </c>
      <c r="T198" s="185" t="str">
        <f t="shared" si="10"/>
        <v/>
      </c>
      <c r="U198" s="182"/>
      <c r="V198" s="187"/>
      <c r="W198" s="711" t="str">
        <f>IF(AND(OR(Q198="KO",T198&lt;&gt;""),OR(R198="",S198="",T198="")),Listes!$A$68,IF(AND(T198="",R198&lt;&gt;""),Listes!$A$69,IF(AND(P198&lt;T198,V198=""),Listes!$A$70,IF(AND(R198&gt;S198),Listes!$A$71,IF(AND(P198&lt;&gt;"",P198&gt;T198,U198=""),Listes!$A$72,IF(AND(X198="",OR(Q198&lt;&gt;"",R198&lt;&gt;"",S198&lt;&gt;"")),Listes!$A$73,""))))))</f>
        <v/>
      </c>
      <c r="X198" s="188"/>
      <c r="Y198" s="317">
        <f t="shared" si="11"/>
        <v>0</v>
      </c>
    </row>
    <row r="199" spans="1:25" ht="20.100000000000001" customHeight="1" x14ac:dyDescent="0.25">
      <c r="A199" s="121">
        <v>193</v>
      </c>
      <c r="B199" s="118" t="str">
        <f>IF('Dépenses forfaitaires'!B199="","",'Dépenses forfaitaires'!B199)</f>
        <v/>
      </c>
      <c r="C199" s="118" t="str">
        <f>IF('Dépenses forfaitaires'!C199="","",'Dépenses forfaitaires'!C199)</f>
        <v/>
      </c>
      <c r="D199" s="118" t="str">
        <f>IF('Dépenses forfaitaires'!D199="","",'Dépenses forfaitaires'!D199)</f>
        <v/>
      </c>
      <c r="E199" s="118" t="str">
        <f>IF('Dépenses forfaitaires'!E199="","",'Dépenses forfaitaires'!E199)</f>
        <v/>
      </c>
      <c r="F199" s="118" t="str">
        <f>IF('Dépenses forfaitaires'!F199="","",'Dépenses forfaitaires'!F199)</f>
        <v/>
      </c>
      <c r="G199" s="186" t="str">
        <f>IF('Dépenses forfaitaires'!G199="","",'Dépenses forfaitaires'!G199)</f>
        <v/>
      </c>
      <c r="H199" s="118" t="str">
        <f>IF('Dépenses forfaitaires'!H199="","",'Dépenses forfaitaires'!H199)</f>
        <v/>
      </c>
      <c r="I199" s="118" t="str">
        <f>IF('Dépenses forfaitaires'!I199="","",'Dépenses forfaitaires'!I199)</f>
        <v/>
      </c>
      <c r="J199" s="186" t="str">
        <f>IF('Dépenses forfaitaires'!J199="","",'Dépenses forfaitaires'!J199)</f>
        <v/>
      </c>
      <c r="K199" s="346" t="str">
        <f>IF('Dépenses forfaitaires'!K199="","",'Dépenses forfaitaires'!K199)</f>
        <v/>
      </c>
      <c r="L199" s="346" t="str">
        <f>IF('Dépenses forfaitaires'!L199="","",'Dépenses forfaitaires'!L199)</f>
        <v/>
      </c>
      <c r="M199" s="118" t="str">
        <f>IF($H199="","",IF($C199=Listes!$B$32,IF('DP_Instruction Forfaitaires'!$E199&lt;Listes!$B$53,('DP_Instruction Forfaitaires'!$E199*(VLOOKUP('DP_Instruction Forfaitaires'!$D199,Listes!$A$54:$E$60,2,FALSE))),IF('DP_Instruction Forfaitaires'!$E199&gt;Listes!$E$53,('DP_Instruction Forfaitaires'!$E199*(VLOOKUP('DP_Instruction Forfaitaires'!$D199,Listes!$A$54:$E$60,5,FALSE))),('DP_Instruction Forfaitaires'!$E199*(VLOOKUP('DP_Instruction Forfaitaires'!$D199,Listes!$A$54:$E$60,3,FALSE))+(VLOOKUP('DP_Instruction Forfaitaires'!$D199,Listes!$A$54:$E$60,4,FALSE)))))))</f>
        <v/>
      </c>
      <c r="N199" s="118" t="str">
        <f>IF($H199="","",IF($C199=Listes!$B$31,IF('DP_Instruction Forfaitaires'!$E199&lt;Listes!$B$42,('DP_Instruction Forfaitaires'!$E199*(VLOOKUP('DP_Instruction Forfaitaires'!$D199,Listes!$A$43:$E$49,2,FALSE))),IF('DP_Instruction Forfaitaires'!$E199&gt;Listes!$D$42,('DP_Instruction Forfaitaires'!$E199*(VLOOKUP('DP_Instruction Forfaitaires'!$D199,Listes!$A$43:$E$49,5,FALSE))),('DP_Instruction Forfaitaires'!$E199*(VLOOKUP('DP_Instruction Forfaitaires'!$D199,Listes!$A$43:$E$49,3,FALSE))+(VLOOKUP('DP_Instruction Forfaitaires'!$D199,Listes!$A$43:$E$49,4,FALSE)))))))</f>
        <v/>
      </c>
      <c r="O199" s="175" t="str">
        <f>IF($H199="","",IF($C199=Listes!$B$34,Listes!$I$31,IF($C199=Listes!$B$35,(VLOOKUP('DP_Instruction Forfaitaires'!$F199,Listes!$E$31:$F$36,2,FALSE)),IF($C199=Listes!$B$33,IF('DP_Instruction Forfaitaires'!$E199&lt;Listes!$A$64,'DP_Instruction Forfaitaires'!$E199*Listes!$A$65,IF('DP_Instruction Forfaitaires'!$E199&gt;Listes!$D$64,'DP_Instruction Forfaitaires'!$E199*Listes!$D$65,(('DP_Instruction Forfaitaires'!$E199*Listes!$B$65)+Listes!$C$65)))))))</f>
        <v/>
      </c>
      <c r="P199" s="131" t="str">
        <f>IF('Dépenses forfaitaires'!Q199="","",'Dépenses forfaitaires'!Q199)</f>
        <v/>
      </c>
      <c r="Q199" s="185"/>
      <c r="R199" s="352" t="str">
        <f t="shared" si="8"/>
        <v/>
      </c>
      <c r="S199" s="352" t="str">
        <f t="shared" si="9"/>
        <v/>
      </c>
      <c r="T199" s="185" t="str">
        <f t="shared" si="10"/>
        <v/>
      </c>
      <c r="U199" s="182"/>
      <c r="V199" s="187"/>
      <c r="W199" s="711" t="str">
        <f>IF(AND(OR(Q199="KO",T199&lt;&gt;""),OR(R199="",S199="",T199="")),Listes!$A$68,IF(AND(T199="",R199&lt;&gt;""),Listes!$A$69,IF(AND(P199&lt;T199,V199=""),Listes!$A$70,IF(AND(R199&gt;S199),Listes!$A$71,IF(AND(P199&lt;&gt;"",P199&gt;T199,U199=""),Listes!$A$72,IF(AND(X199="",OR(Q199&lt;&gt;"",R199&lt;&gt;"",S199&lt;&gt;"")),Listes!$A$73,""))))))</f>
        <v/>
      </c>
      <c r="X199" s="188"/>
      <c r="Y199" s="317">
        <f t="shared" si="11"/>
        <v>0</v>
      </c>
    </row>
    <row r="200" spans="1:25" ht="20.100000000000001" customHeight="1" x14ac:dyDescent="0.25">
      <c r="A200" s="121">
        <v>194</v>
      </c>
      <c r="B200" s="118" t="str">
        <f>IF('Dépenses forfaitaires'!B200="","",'Dépenses forfaitaires'!B200)</f>
        <v/>
      </c>
      <c r="C200" s="118" t="str">
        <f>IF('Dépenses forfaitaires'!C200="","",'Dépenses forfaitaires'!C200)</f>
        <v/>
      </c>
      <c r="D200" s="118" t="str">
        <f>IF('Dépenses forfaitaires'!D200="","",'Dépenses forfaitaires'!D200)</f>
        <v/>
      </c>
      <c r="E200" s="118" t="str">
        <f>IF('Dépenses forfaitaires'!E200="","",'Dépenses forfaitaires'!E200)</f>
        <v/>
      </c>
      <c r="F200" s="118" t="str">
        <f>IF('Dépenses forfaitaires'!F200="","",'Dépenses forfaitaires'!F200)</f>
        <v/>
      </c>
      <c r="G200" s="186" t="str">
        <f>IF('Dépenses forfaitaires'!G200="","",'Dépenses forfaitaires'!G200)</f>
        <v/>
      </c>
      <c r="H200" s="118" t="str">
        <f>IF('Dépenses forfaitaires'!H200="","",'Dépenses forfaitaires'!H200)</f>
        <v/>
      </c>
      <c r="I200" s="118" t="str">
        <f>IF('Dépenses forfaitaires'!I200="","",'Dépenses forfaitaires'!I200)</f>
        <v/>
      </c>
      <c r="J200" s="186" t="str">
        <f>IF('Dépenses forfaitaires'!J200="","",'Dépenses forfaitaires'!J200)</f>
        <v/>
      </c>
      <c r="K200" s="346" t="str">
        <f>IF('Dépenses forfaitaires'!K200="","",'Dépenses forfaitaires'!K200)</f>
        <v/>
      </c>
      <c r="L200" s="346" t="str">
        <f>IF('Dépenses forfaitaires'!L200="","",'Dépenses forfaitaires'!L200)</f>
        <v/>
      </c>
      <c r="M200" s="118" t="str">
        <f>IF($H200="","",IF($C200=Listes!$B$32,IF('DP_Instruction Forfaitaires'!$E200&lt;Listes!$B$53,('DP_Instruction Forfaitaires'!$E200*(VLOOKUP('DP_Instruction Forfaitaires'!$D200,Listes!$A$54:$E$60,2,FALSE))),IF('DP_Instruction Forfaitaires'!$E200&gt;Listes!$E$53,('DP_Instruction Forfaitaires'!$E200*(VLOOKUP('DP_Instruction Forfaitaires'!$D200,Listes!$A$54:$E$60,5,FALSE))),('DP_Instruction Forfaitaires'!$E200*(VLOOKUP('DP_Instruction Forfaitaires'!$D200,Listes!$A$54:$E$60,3,FALSE))+(VLOOKUP('DP_Instruction Forfaitaires'!$D200,Listes!$A$54:$E$60,4,FALSE)))))))</f>
        <v/>
      </c>
      <c r="N200" s="118" t="str">
        <f>IF($H200="","",IF($C200=Listes!$B$31,IF('DP_Instruction Forfaitaires'!$E200&lt;Listes!$B$42,('DP_Instruction Forfaitaires'!$E200*(VLOOKUP('DP_Instruction Forfaitaires'!$D200,Listes!$A$43:$E$49,2,FALSE))),IF('DP_Instruction Forfaitaires'!$E200&gt;Listes!$D$42,('DP_Instruction Forfaitaires'!$E200*(VLOOKUP('DP_Instruction Forfaitaires'!$D200,Listes!$A$43:$E$49,5,FALSE))),('DP_Instruction Forfaitaires'!$E200*(VLOOKUP('DP_Instruction Forfaitaires'!$D200,Listes!$A$43:$E$49,3,FALSE))+(VLOOKUP('DP_Instruction Forfaitaires'!$D200,Listes!$A$43:$E$49,4,FALSE)))))))</f>
        <v/>
      </c>
      <c r="O200" s="175" t="str">
        <f>IF($H200="","",IF($C200=Listes!$B$34,Listes!$I$31,IF($C200=Listes!$B$35,(VLOOKUP('DP_Instruction Forfaitaires'!$F200,Listes!$E$31:$F$36,2,FALSE)),IF($C200=Listes!$B$33,IF('DP_Instruction Forfaitaires'!$E200&lt;Listes!$A$64,'DP_Instruction Forfaitaires'!$E200*Listes!$A$65,IF('DP_Instruction Forfaitaires'!$E200&gt;Listes!$D$64,'DP_Instruction Forfaitaires'!$E200*Listes!$D$65,(('DP_Instruction Forfaitaires'!$E200*Listes!$B$65)+Listes!$C$65)))))))</f>
        <v/>
      </c>
      <c r="P200" s="131" t="str">
        <f>IF('Dépenses forfaitaires'!Q200="","",'Dépenses forfaitaires'!Q200)</f>
        <v/>
      </c>
      <c r="Q200" s="185"/>
      <c r="R200" s="352" t="str">
        <f t="shared" ref="R200:R263" si="12">IF(Q200="","",IF(Q200="KO","",K200))</f>
        <v/>
      </c>
      <c r="S200" s="352" t="str">
        <f t="shared" ref="S200:S263" si="13">IF(Q200="","",IF(Q200="KO","",L200))</f>
        <v/>
      </c>
      <c r="T200" s="185" t="str">
        <f t="shared" ref="T200:T263" si="14">IF($I200="","",($O200+$N200+$M200)*$I200)</f>
        <v/>
      </c>
      <c r="U200" s="182"/>
      <c r="V200" s="187"/>
      <c r="W200" s="711" t="str">
        <f>IF(AND(OR(Q200="KO",T200&lt;&gt;""),OR(R200="",S200="",T200="")),Listes!$A$68,IF(AND(T200="",R200&lt;&gt;""),Listes!$A$69,IF(AND(P200&lt;T200,V200=""),Listes!$A$70,IF(AND(R200&gt;S200),Listes!$A$71,IF(AND(P200&lt;&gt;"",P200&gt;T200,U200=""),Listes!$A$72,IF(AND(X200="",OR(Q200&lt;&gt;"",R200&lt;&gt;"",S200&lt;&gt;"")),Listes!$A$73,""))))))</f>
        <v/>
      </c>
      <c r="X200" s="188"/>
      <c r="Y200" s="317">
        <f t="shared" ref="Y200:Y263" si="15">IF(AND(B200&lt;&gt;"",X200&lt;&gt;"Oui"),1,0)</f>
        <v>0</v>
      </c>
    </row>
    <row r="201" spans="1:25" ht="20.100000000000001" customHeight="1" x14ac:dyDescent="0.25">
      <c r="A201" s="121">
        <v>195</v>
      </c>
      <c r="B201" s="118" t="str">
        <f>IF('Dépenses forfaitaires'!B201="","",'Dépenses forfaitaires'!B201)</f>
        <v/>
      </c>
      <c r="C201" s="118" t="str">
        <f>IF('Dépenses forfaitaires'!C201="","",'Dépenses forfaitaires'!C201)</f>
        <v/>
      </c>
      <c r="D201" s="118" t="str">
        <f>IF('Dépenses forfaitaires'!D201="","",'Dépenses forfaitaires'!D201)</f>
        <v/>
      </c>
      <c r="E201" s="118" t="str">
        <f>IF('Dépenses forfaitaires'!E201="","",'Dépenses forfaitaires'!E201)</f>
        <v/>
      </c>
      <c r="F201" s="118" t="str">
        <f>IF('Dépenses forfaitaires'!F201="","",'Dépenses forfaitaires'!F201)</f>
        <v/>
      </c>
      <c r="G201" s="186" t="str">
        <f>IF('Dépenses forfaitaires'!G201="","",'Dépenses forfaitaires'!G201)</f>
        <v/>
      </c>
      <c r="H201" s="118" t="str">
        <f>IF('Dépenses forfaitaires'!H201="","",'Dépenses forfaitaires'!H201)</f>
        <v/>
      </c>
      <c r="I201" s="118" t="str">
        <f>IF('Dépenses forfaitaires'!I201="","",'Dépenses forfaitaires'!I201)</f>
        <v/>
      </c>
      <c r="J201" s="186" t="str">
        <f>IF('Dépenses forfaitaires'!J201="","",'Dépenses forfaitaires'!J201)</f>
        <v/>
      </c>
      <c r="K201" s="346" t="str">
        <f>IF('Dépenses forfaitaires'!K201="","",'Dépenses forfaitaires'!K201)</f>
        <v/>
      </c>
      <c r="L201" s="346" t="str">
        <f>IF('Dépenses forfaitaires'!L201="","",'Dépenses forfaitaires'!L201)</f>
        <v/>
      </c>
      <c r="M201" s="118" t="str">
        <f>IF($H201="","",IF($C201=Listes!$B$32,IF('DP_Instruction Forfaitaires'!$E201&lt;Listes!$B$53,('DP_Instruction Forfaitaires'!$E201*(VLOOKUP('DP_Instruction Forfaitaires'!$D201,Listes!$A$54:$E$60,2,FALSE))),IF('DP_Instruction Forfaitaires'!$E201&gt;Listes!$E$53,('DP_Instruction Forfaitaires'!$E201*(VLOOKUP('DP_Instruction Forfaitaires'!$D201,Listes!$A$54:$E$60,5,FALSE))),('DP_Instruction Forfaitaires'!$E201*(VLOOKUP('DP_Instruction Forfaitaires'!$D201,Listes!$A$54:$E$60,3,FALSE))+(VLOOKUP('DP_Instruction Forfaitaires'!$D201,Listes!$A$54:$E$60,4,FALSE)))))))</f>
        <v/>
      </c>
      <c r="N201" s="118" t="str">
        <f>IF($H201="","",IF($C201=Listes!$B$31,IF('DP_Instruction Forfaitaires'!$E201&lt;Listes!$B$42,('DP_Instruction Forfaitaires'!$E201*(VLOOKUP('DP_Instruction Forfaitaires'!$D201,Listes!$A$43:$E$49,2,FALSE))),IF('DP_Instruction Forfaitaires'!$E201&gt;Listes!$D$42,('DP_Instruction Forfaitaires'!$E201*(VLOOKUP('DP_Instruction Forfaitaires'!$D201,Listes!$A$43:$E$49,5,FALSE))),('DP_Instruction Forfaitaires'!$E201*(VLOOKUP('DP_Instruction Forfaitaires'!$D201,Listes!$A$43:$E$49,3,FALSE))+(VLOOKUP('DP_Instruction Forfaitaires'!$D201,Listes!$A$43:$E$49,4,FALSE)))))))</f>
        <v/>
      </c>
      <c r="O201" s="175" t="str">
        <f>IF($H201="","",IF($C201=Listes!$B$34,Listes!$I$31,IF($C201=Listes!$B$35,(VLOOKUP('DP_Instruction Forfaitaires'!$F201,Listes!$E$31:$F$36,2,FALSE)),IF($C201=Listes!$B$33,IF('DP_Instruction Forfaitaires'!$E201&lt;Listes!$A$64,'DP_Instruction Forfaitaires'!$E201*Listes!$A$65,IF('DP_Instruction Forfaitaires'!$E201&gt;Listes!$D$64,'DP_Instruction Forfaitaires'!$E201*Listes!$D$65,(('DP_Instruction Forfaitaires'!$E201*Listes!$B$65)+Listes!$C$65)))))))</f>
        <v/>
      </c>
      <c r="P201" s="131" t="str">
        <f>IF('Dépenses forfaitaires'!Q201="","",'Dépenses forfaitaires'!Q201)</f>
        <v/>
      </c>
      <c r="Q201" s="185"/>
      <c r="R201" s="352" t="str">
        <f t="shared" si="12"/>
        <v/>
      </c>
      <c r="S201" s="352" t="str">
        <f t="shared" si="13"/>
        <v/>
      </c>
      <c r="T201" s="185" t="str">
        <f t="shared" si="14"/>
        <v/>
      </c>
      <c r="U201" s="182"/>
      <c r="V201" s="187"/>
      <c r="W201" s="711" t="str">
        <f>IF(AND(OR(Q201="KO",T201&lt;&gt;""),OR(R201="",S201="",T201="")),Listes!$A$68,IF(AND(T201="",R201&lt;&gt;""),Listes!$A$69,IF(AND(P201&lt;T201,V201=""),Listes!$A$70,IF(AND(R201&gt;S201),Listes!$A$71,IF(AND(P201&lt;&gt;"",P201&gt;T201,U201=""),Listes!$A$72,IF(AND(X201="",OR(Q201&lt;&gt;"",R201&lt;&gt;"",S201&lt;&gt;"")),Listes!$A$73,""))))))</f>
        <v/>
      </c>
      <c r="X201" s="188"/>
      <c r="Y201" s="317">
        <f t="shared" si="15"/>
        <v>0</v>
      </c>
    </row>
    <row r="202" spans="1:25" ht="20.100000000000001" customHeight="1" x14ac:dyDescent="0.25">
      <c r="A202" s="121">
        <v>196</v>
      </c>
      <c r="B202" s="118" t="str">
        <f>IF('Dépenses forfaitaires'!B202="","",'Dépenses forfaitaires'!B202)</f>
        <v/>
      </c>
      <c r="C202" s="118" t="str">
        <f>IF('Dépenses forfaitaires'!C202="","",'Dépenses forfaitaires'!C202)</f>
        <v/>
      </c>
      <c r="D202" s="118" t="str">
        <f>IF('Dépenses forfaitaires'!D202="","",'Dépenses forfaitaires'!D202)</f>
        <v/>
      </c>
      <c r="E202" s="118" t="str">
        <f>IF('Dépenses forfaitaires'!E202="","",'Dépenses forfaitaires'!E202)</f>
        <v/>
      </c>
      <c r="F202" s="118" t="str">
        <f>IF('Dépenses forfaitaires'!F202="","",'Dépenses forfaitaires'!F202)</f>
        <v/>
      </c>
      <c r="G202" s="186" t="str">
        <f>IF('Dépenses forfaitaires'!G202="","",'Dépenses forfaitaires'!G202)</f>
        <v/>
      </c>
      <c r="H202" s="118" t="str">
        <f>IF('Dépenses forfaitaires'!H202="","",'Dépenses forfaitaires'!H202)</f>
        <v/>
      </c>
      <c r="I202" s="118" t="str">
        <f>IF('Dépenses forfaitaires'!I202="","",'Dépenses forfaitaires'!I202)</f>
        <v/>
      </c>
      <c r="J202" s="186" t="str">
        <f>IF('Dépenses forfaitaires'!J202="","",'Dépenses forfaitaires'!J202)</f>
        <v/>
      </c>
      <c r="K202" s="346" t="str">
        <f>IF('Dépenses forfaitaires'!K202="","",'Dépenses forfaitaires'!K202)</f>
        <v/>
      </c>
      <c r="L202" s="346" t="str">
        <f>IF('Dépenses forfaitaires'!L202="","",'Dépenses forfaitaires'!L202)</f>
        <v/>
      </c>
      <c r="M202" s="118" t="str">
        <f>IF($H202="","",IF($C202=Listes!$B$32,IF('DP_Instruction Forfaitaires'!$E202&lt;Listes!$B$53,('DP_Instruction Forfaitaires'!$E202*(VLOOKUP('DP_Instruction Forfaitaires'!$D202,Listes!$A$54:$E$60,2,FALSE))),IF('DP_Instruction Forfaitaires'!$E202&gt;Listes!$E$53,('DP_Instruction Forfaitaires'!$E202*(VLOOKUP('DP_Instruction Forfaitaires'!$D202,Listes!$A$54:$E$60,5,FALSE))),('DP_Instruction Forfaitaires'!$E202*(VLOOKUP('DP_Instruction Forfaitaires'!$D202,Listes!$A$54:$E$60,3,FALSE))+(VLOOKUP('DP_Instruction Forfaitaires'!$D202,Listes!$A$54:$E$60,4,FALSE)))))))</f>
        <v/>
      </c>
      <c r="N202" s="118" t="str">
        <f>IF($H202="","",IF($C202=Listes!$B$31,IF('DP_Instruction Forfaitaires'!$E202&lt;Listes!$B$42,('DP_Instruction Forfaitaires'!$E202*(VLOOKUP('DP_Instruction Forfaitaires'!$D202,Listes!$A$43:$E$49,2,FALSE))),IF('DP_Instruction Forfaitaires'!$E202&gt;Listes!$D$42,('DP_Instruction Forfaitaires'!$E202*(VLOOKUP('DP_Instruction Forfaitaires'!$D202,Listes!$A$43:$E$49,5,FALSE))),('DP_Instruction Forfaitaires'!$E202*(VLOOKUP('DP_Instruction Forfaitaires'!$D202,Listes!$A$43:$E$49,3,FALSE))+(VLOOKUP('DP_Instruction Forfaitaires'!$D202,Listes!$A$43:$E$49,4,FALSE)))))))</f>
        <v/>
      </c>
      <c r="O202" s="175" t="str">
        <f>IF($H202="","",IF($C202=Listes!$B$34,Listes!$I$31,IF($C202=Listes!$B$35,(VLOOKUP('DP_Instruction Forfaitaires'!$F202,Listes!$E$31:$F$36,2,FALSE)),IF($C202=Listes!$B$33,IF('DP_Instruction Forfaitaires'!$E202&lt;Listes!$A$64,'DP_Instruction Forfaitaires'!$E202*Listes!$A$65,IF('DP_Instruction Forfaitaires'!$E202&gt;Listes!$D$64,'DP_Instruction Forfaitaires'!$E202*Listes!$D$65,(('DP_Instruction Forfaitaires'!$E202*Listes!$B$65)+Listes!$C$65)))))))</f>
        <v/>
      </c>
      <c r="P202" s="131" t="str">
        <f>IF('Dépenses forfaitaires'!Q202="","",'Dépenses forfaitaires'!Q202)</f>
        <v/>
      </c>
      <c r="Q202" s="185"/>
      <c r="R202" s="352" t="str">
        <f t="shared" si="12"/>
        <v/>
      </c>
      <c r="S202" s="352" t="str">
        <f t="shared" si="13"/>
        <v/>
      </c>
      <c r="T202" s="185" t="str">
        <f t="shared" si="14"/>
        <v/>
      </c>
      <c r="U202" s="182"/>
      <c r="V202" s="187"/>
      <c r="W202" s="711" t="str">
        <f>IF(AND(OR(Q202="KO",T202&lt;&gt;""),OR(R202="",S202="",T202="")),Listes!$A$68,IF(AND(T202="",R202&lt;&gt;""),Listes!$A$69,IF(AND(P202&lt;T202,V202=""),Listes!$A$70,IF(AND(R202&gt;S202),Listes!$A$71,IF(AND(P202&lt;&gt;"",P202&gt;T202,U202=""),Listes!$A$72,IF(AND(X202="",OR(Q202&lt;&gt;"",R202&lt;&gt;"",S202&lt;&gt;"")),Listes!$A$73,""))))))</f>
        <v/>
      </c>
      <c r="X202" s="188"/>
      <c r="Y202" s="317">
        <f t="shared" si="15"/>
        <v>0</v>
      </c>
    </row>
    <row r="203" spans="1:25" ht="20.100000000000001" customHeight="1" x14ac:dyDescent="0.25">
      <c r="A203" s="121">
        <v>197</v>
      </c>
      <c r="B203" s="118" t="str">
        <f>IF('Dépenses forfaitaires'!B203="","",'Dépenses forfaitaires'!B203)</f>
        <v/>
      </c>
      <c r="C203" s="118" t="str">
        <f>IF('Dépenses forfaitaires'!C203="","",'Dépenses forfaitaires'!C203)</f>
        <v/>
      </c>
      <c r="D203" s="118" t="str">
        <f>IF('Dépenses forfaitaires'!D203="","",'Dépenses forfaitaires'!D203)</f>
        <v/>
      </c>
      <c r="E203" s="118" t="str">
        <f>IF('Dépenses forfaitaires'!E203="","",'Dépenses forfaitaires'!E203)</f>
        <v/>
      </c>
      <c r="F203" s="118" t="str">
        <f>IF('Dépenses forfaitaires'!F203="","",'Dépenses forfaitaires'!F203)</f>
        <v/>
      </c>
      <c r="G203" s="186" t="str">
        <f>IF('Dépenses forfaitaires'!G203="","",'Dépenses forfaitaires'!G203)</f>
        <v/>
      </c>
      <c r="H203" s="118" t="str">
        <f>IF('Dépenses forfaitaires'!H203="","",'Dépenses forfaitaires'!H203)</f>
        <v/>
      </c>
      <c r="I203" s="118" t="str">
        <f>IF('Dépenses forfaitaires'!I203="","",'Dépenses forfaitaires'!I203)</f>
        <v/>
      </c>
      <c r="J203" s="186" t="str">
        <f>IF('Dépenses forfaitaires'!J203="","",'Dépenses forfaitaires'!J203)</f>
        <v/>
      </c>
      <c r="K203" s="346" t="str">
        <f>IF('Dépenses forfaitaires'!K203="","",'Dépenses forfaitaires'!K203)</f>
        <v/>
      </c>
      <c r="L203" s="346" t="str">
        <f>IF('Dépenses forfaitaires'!L203="","",'Dépenses forfaitaires'!L203)</f>
        <v/>
      </c>
      <c r="M203" s="118" t="str">
        <f>IF($H203="","",IF($C203=Listes!$B$32,IF('DP_Instruction Forfaitaires'!$E203&lt;Listes!$B$53,('DP_Instruction Forfaitaires'!$E203*(VLOOKUP('DP_Instruction Forfaitaires'!$D203,Listes!$A$54:$E$60,2,FALSE))),IF('DP_Instruction Forfaitaires'!$E203&gt;Listes!$E$53,('DP_Instruction Forfaitaires'!$E203*(VLOOKUP('DP_Instruction Forfaitaires'!$D203,Listes!$A$54:$E$60,5,FALSE))),('DP_Instruction Forfaitaires'!$E203*(VLOOKUP('DP_Instruction Forfaitaires'!$D203,Listes!$A$54:$E$60,3,FALSE))+(VLOOKUP('DP_Instruction Forfaitaires'!$D203,Listes!$A$54:$E$60,4,FALSE)))))))</f>
        <v/>
      </c>
      <c r="N203" s="118" t="str">
        <f>IF($H203="","",IF($C203=Listes!$B$31,IF('DP_Instruction Forfaitaires'!$E203&lt;Listes!$B$42,('DP_Instruction Forfaitaires'!$E203*(VLOOKUP('DP_Instruction Forfaitaires'!$D203,Listes!$A$43:$E$49,2,FALSE))),IF('DP_Instruction Forfaitaires'!$E203&gt;Listes!$D$42,('DP_Instruction Forfaitaires'!$E203*(VLOOKUP('DP_Instruction Forfaitaires'!$D203,Listes!$A$43:$E$49,5,FALSE))),('DP_Instruction Forfaitaires'!$E203*(VLOOKUP('DP_Instruction Forfaitaires'!$D203,Listes!$A$43:$E$49,3,FALSE))+(VLOOKUP('DP_Instruction Forfaitaires'!$D203,Listes!$A$43:$E$49,4,FALSE)))))))</f>
        <v/>
      </c>
      <c r="O203" s="175" t="str">
        <f>IF($H203="","",IF($C203=Listes!$B$34,Listes!$I$31,IF($C203=Listes!$B$35,(VLOOKUP('DP_Instruction Forfaitaires'!$F203,Listes!$E$31:$F$36,2,FALSE)),IF($C203=Listes!$B$33,IF('DP_Instruction Forfaitaires'!$E203&lt;Listes!$A$64,'DP_Instruction Forfaitaires'!$E203*Listes!$A$65,IF('DP_Instruction Forfaitaires'!$E203&gt;Listes!$D$64,'DP_Instruction Forfaitaires'!$E203*Listes!$D$65,(('DP_Instruction Forfaitaires'!$E203*Listes!$B$65)+Listes!$C$65)))))))</f>
        <v/>
      </c>
      <c r="P203" s="131" t="str">
        <f>IF('Dépenses forfaitaires'!Q203="","",'Dépenses forfaitaires'!Q203)</f>
        <v/>
      </c>
      <c r="Q203" s="185"/>
      <c r="R203" s="352" t="str">
        <f t="shared" si="12"/>
        <v/>
      </c>
      <c r="S203" s="352" t="str">
        <f t="shared" si="13"/>
        <v/>
      </c>
      <c r="T203" s="185" t="str">
        <f t="shared" si="14"/>
        <v/>
      </c>
      <c r="U203" s="182"/>
      <c r="V203" s="187"/>
      <c r="W203" s="711" t="str">
        <f>IF(AND(OR(Q203="KO",T203&lt;&gt;""),OR(R203="",S203="",T203="")),Listes!$A$68,IF(AND(T203="",R203&lt;&gt;""),Listes!$A$69,IF(AND(P203&lt;T203,V203=""),Listes!$A$70,IF(AND(R203&gt;S203),Listes!$A$71,IF(AND(P203&lt;&gt;"",P203&gt;T203,U203=""),Listes!$A$72,IF(AND(X203="",OR(Q203&lt;&gt;"",R203&lt;&gt;"",S203&lt;&gt;"")),Listes!$A$73,""))))))</f>
        <v/>
      </c>
      <c r="X203" s="188"/>
      <c r="Y203" s="317">
        <f t="shared" si="15"/>
        <v>0</v>
      </c>
    </row>
    <row r="204" spans="1:25" ht="20.100000000000001" customHeight="1" x14ac:dyDescent="0.25">
      <c r="A204" s="121">
        <v>198</v>
      </c>
      <c r="B204" s="118" t="str">
        <f>IF('Dépenses forfaitaires'!B204="","",'Dépenses forfaitaires'!B204)</f>
        <v/>
      </c>
      <c r="C204" s="118" t="str">
        <f>IF('Dépenses forfaitaires'!C204="","",'Dépenses forfaitaires'!C204)</f>
        <v/>
      </c>
      <c r="D204" s="118" t="str">
        <f>IF('Dépenses forfaitaires'!D204="","",'Dépenses forfaitaires'!D204)</f>
        <v/>
      </c>
      <c r="E204" s="118" t="str">
        <f>IF('Dépenses forfaitaires'!E204="","",'Dépenses forfaitaires'!E204)</f>
        <v/>
      </c>
      <c r="F204" s="118" t="str">
        <f>IF('Dépenses forfaitaires'!F204="","",'Dépenses forfaitaires'!F204)</f>
        <v/>
      </c>
      <c r="G204" s="186" t="str">
        <f>IF('Dépenses forfaitaires'!G204="","",'Dépenses forfaitaires'!G204)</f>
        <v/>
      </c>
      <c r="H204" s="118" t="str">
        <f>IF('Dépenses forfaitaires'!H204="","",'Dépenses forfaitaires'!H204)</f>
        <v/>
      </c>
      <c r="I204" s="118" t="str">
        <f>IF('Dépenses forfaitaires'!I204="","",'Dépenses forfaitaires'!I204)</f>
        <v/>
      </c>
      <c r="J204" s="186" t="str">
        <f>IF('Dépenses forfaitaires'!J204="","",'Dépenses forfaitaires'!J204)</f>
        <v/>
      </c>
      <c r="K204" s="346" t="str">
        <f>IF('Dépenses forfaitaires'!K204="","",'Dépenses forfaitaires'!K204)</f>
        <v/>
      </c>
      <c r="L204" s="346" t="str">
        <f>IF('Dépenses forfaitaires'!L204="","",'Dépenses forfaitaires'!L204)</f>
        <v/>
      </c>
      <c r="M204" s="118" t="str">
        <f>IF($H204="","",IF($C204=Listes!$B$32,IF('DP_Instruction Forfaitaires'!$E204&lt;Listes!$B$53,('DP_Instruction Forfaitaires'!$E204*(VLOOKUP('DP_Instruction Forfaitaires'!$D204,Listes!$A$54:$E$60,2,FALSE))),IF('DP_Instruction Forfaitaires'!$E204&gt;Listes!$E$53,('DP_Instruction Forfaitaires'!$E204*(VLOOKUP('DP_Instruction Forfaitaires'!$D204,Listes!$A$54:$E$60,5,FALSE))),('DP_Instruction Forfaitaires'!$E204*(VLOOKUP('DP_Instruction Forfaitaires'!$D204,Listes!$A$54:$E$60,3,FALSE))+(VLOOKUP('DP_Instruction Forfaitaires'!$D204,Listes!$A$54:$E$60,4,FALSE)))))))</f>
        <v/>
      </c>
      <c r="N204" s="118" t="str">
        <f>IF($H204="","",IF($C204=Listes!$B$31,IF('DP_Instruction Forfaitaires'!$E204&lt;Listes!$B$42,('DP_Instruction Forfaitaires'!$E204*(VLOOKUP('DP_Instruction Forfaitaires'!$D204,Listes!$A$43:$E$49,2,FALSE))),IF('DP_Instruction Forfaitaires'!$E204&gt;Listes!$D$42,('DP_Instruction Forfaitaires'!$E204*(VLOOKUP('DP_Instruction Forfaitaires'!$D204,Listes!$A$43:$E$49,5,FALSE))),('DP_Instruction Forfaitaires'!$E204*(VLOOKUP('DP_Instruction Forfaitaires'!$D204,Listes!$A$43:$E$49,3,FALSE))+(VLOOKUP('DP_Instruction Forfaitaires'!$D204,Listes!$A$43:$E$49,4,FALSE)))))))</f>
        <v/>
      </c>
      <c r="O204" s="175" t="str">
        <f>IF($H204="","",IF($C204=Listes!$B$34,Listes!$I$31,IF($C204=Listes!$B$35,(VLOOKUP('DP_Instruction Forfaitaires'!$F204,Listes!$E$31:$F$36,2,FALSE)),IF($C204=Listes!$B$33,IF('DP_Instruction Forfaitaires'!$E204&lt;Listes!$A$64,'DP_Instruction Forfaitaires'!$E204*Listes!$A$65,IF('DP_Instruction Forfaitaires'!$E204&gt;Listes!$D$64,'DP_Instruction Forfaitaires'!$E204*Listes!$D$65,(('DP_Instruction Forfaitaires'!$E204*Listes!$B$65)+Listes!$C$65)))))))</f>
        <v/>
      </c>
      <c r="P204" s="131" t="str">
        <f>IF('Dépenses forfaitaires'!Q204="","",'Dépenses forfaitaires'!Q204)</f>
        <v/>
      </c>
      <c r="Q204" s="185"/>
      <c r="R204" s="352" t="str">
        <f t="shared" si="12"/>
        <v/>
      </c>
      <c r="S204" s="352" t="str">
        <f t="shared" si="13"/>
        <v/>
      </c>
      <c r="T204" s="185" t="str">
        <f t="shared" si="14"/>
        <v/>
      </c>
      <c r="U204" s="182"/>
      <c r="V204" s="187"/>
      <c r="W204" s="711" t="str">
        <f>IF(AND(OR(Q204="KO",T204&lt;&gt;""),OR(R204="",S204="",T204="")),Listes!$A$68,IF(AND(T204="",R204&lt;&gt;""),Listes!$A$69,IF(AND(P204&lt;T204,V204=""),Listes!$A$70,IF(AND(R204&gt;S204),Listes!$A$71,IF(AND(P204&lt;&gt;"",P204&gt;T204,U204=""),Listes!$A$72,IF(AND(X204="",OR(Q204&lt;&gt;"",R204&lt;&gt;"",S204&lt;&gt;"")),Listes!$A$73,""))))))</f>
        <v/>
      </c>
      <c r="X204" s="188"/>
      <c r="Y204" s="317">
        <f t="shared" si="15"/>
        <v>0</v>
      </c>
    </row>
    <row r="205" spans="1:25" ht="20.100000000000001" customHeight="1" x14ac:dyDescent="0.25">
      <c r="A205" s="121">
        <v>199</v>
      </c>
      <c r="B205" s="118" t="str">
        <f>IF('Dépenses forfaitaires'!B205="","",'Dépenses forfaitaires'!B205)</f>
        <v/>
      </c>
      <c r="C205" s="118" t="str">
        <f>IF('Dépenses forfaitaires'!C205="","",'Dépenses forfaitaires'!C205)</f>
        <v/>
      </c>
      <c r="D205" s="118" t="str">
        <f>IF('Dépenses forfaitaires'!D205="","",'Dépenses forfaitaires'!D205)</f>
        <v/>
      </c>
      <c r="E205" s="118" t="str">
        <f>IF('Dépenses forfaitaires'!E205="","",'Dépenses forfaitaires'!E205)</f>
        <v/>
      </c>
      <c r="F205" s="118" t="str">
        <f>IF('Dépenses forfaitaires'!F205="","",'Dépenses forfaitaires'!F205)</f>
        <v/>
      </c>
      <c r="G205" s="186" t="str">
        <f>IF('Dépenses forfaitaires'!G205="","",'Dépenses forfaitaires'!G205)</f>
        <v/>
      </c>
      <c r="H205" s="118" t="str">
        <f>IF('Dépenses forfaitaires'!H205="","",'Dépenses forfaitaires'!H205)</f>
        <v/>
      </c>
      <c r="I205" s="118" t="str">
        <f>IF('Dépenses forfaitaires'!I205="","",'Dépenses forfaitaires'!I205)</f>
        <v/>
      </c>
      <c r="J205" s="186" t="str">
        <f>IF('Dépenses forfaitaires'!J205="","",'Dépenses forfaitaires'!J205)</f>
        <v/>
      </c>
      <c r="K205" s="346" t="str">
        <f>IF('Dépenses forfaitaires'!K205="","",'Dépenses forfaitaires'!K205)</f>
        <v/>
      </c>
      <c r="L205" s="346" t="str">
        <f>IF('Dépenses forfaitaires'!L205="","",'Dépenses forfaitaires'!L205)</f>
        <v/>
      </c>
      <c r="M205" s="118" t="str">
        <f>IF($H205="","",IF($C205=Listes!$B$32,IF('DP_Instruction Forfaitaires'!$E205&lt;Listes!$B$53,('DP_Instruction Forfaitaires'!$E205*(VLOOKUP('DP_Instruction Forfaitaires'!$D205,Listes!$A$54:$E$60,2,FALSE))),IF('DP_Instruction Forfaitaires'!$E205&gt;Listes!$E$53,('DP_Instruction Forfaitaires'!$E205*(VLOOKUP('DP_Instruction Forfaitaires'!$D205,Listes!$A$54:$E$60,5,FALSE))),('DP_Instruction Forfaitaires'!$E205*(VLOOKUP('DP_Instruction Forfaitaires'!$D205,Listes!$A$54:$E$60,3,FALSE))+(VLOOKUP('DP_Instruction Forfaitaires'!$D205,Listes!$A$54:$E$60,4,FALSE)))))))</f>
        <v/>
      </c>
      <c r="N205" s="118" t="str">
        <f>IF($H205="","",IF($C205=Listes!$B$31,IF('DP_Instruction Forfaitaires'!$E205&lt;Listes!$B$42,('DP_Instruction Forfaitaires'!$E205*(VLOOKUP('DP_Instruction Forfaitaires'!$D205,Listes!$A$43:$E$49,2,FALSE))),IF('DP_Instruction Forfaitaires'!$E205&gt;Listes!$D$42,('DP_Instruction Forfaitaires'!$E205*(VLOOKUP('DP_Instruction Forfaitaires'!$D205,Listes!$A$43:$E$49,5,FALSE))),('DP_Instruction Forfaitaires'!$E205*(VLOOKUP('DP_Instruction Forfaitaires'!$D205,Listes!$A$43:$E$49,3,FALSE))+(VLOOKUP('DP_Instruction Forfaitaires'!$D205,Listes!$A$43:$E$49,4,FALSE)))))))</f>
        <v/>
      </c>
      <c r="O205" s="175" t="str">
        <f>IF($H205="","",IF($C205=Listes!$B$34,Listes!$I$31,IF($C205=Listes!$B$35,(VLOOKUP('DP_Instruction Forfaitaires'!$F205,Listes!$E$31:$F$36,2,FALSE)),IF($C205=Listes!$B$33,IF('DP_Instruction Forfaitaires'!$E205&lt;Listes!$A$64,'DP_Instruction Forfaitaires'!$E205*Listes!$A$65,IF('DP_Instruction Forfaitaires'!$E205&gt;Listes!$D$64,'DP_Instruction Forfaitaires'!$E205*Listes!$D$65,(('DP_Instruction Forfaitaires'!$E205*Listes!$B$65)+Listes!$C$65)))))))</f>
        <v/>
      </c>
      <c r="P205" s="131" t="str">
        <f>IF('Dépenses forfaitaires'!Q205="","",'Dépenses forfaitaires'!Q205)</f>
        <v/>
      </c>
      <c r="Q205" s="185"/>
      <c r="R205" s="352" t="str">
        <f t="shared" si="12"/>
        <v/>
      </c>
      <c r="S205" s="352" t="str">
        <f t="shared" si="13"/>
        <v/>
      </c>
      <c r="T205" s="185" t="str">
        <f t="shared" si="14"/>
        <v/>
      </c>
      <c r="U205" s="182"/>
      <c r="V205" s="187"/>
      <c r="W205" s="711" t="str">
        <f>IF(AND(OR(Q205="KO",T205&lt;&gt;""),OR(R205="",S205="",T205="")),Listes!$A$68,IF(AND(T205="",R205&lt;&gt;""),Listes!$A$69,IF(AND(P205&lt;T205,V205=""),Listes!$A$70,IF(AND(R205&gt;S205),Listes!$A$71,IF(AND(P205&lt;&gt;"",P205&gt;T205,U205=""),Listes!$A$72,IF(AND(X205="",OR(Q205&lt;&gt;"",R205&lt;&gt;"",S205&lt;&gt;"")),Listes!$A$73,""))))))</f>
        <v/>
      </c>
      <c r="X205" s="188"/>
      <c r="Y205" s="317">
        <f t="shared" si="15"/>
        <v>0</v>
      </c>
    </row>
    <row r="206" spans="1:25" ht="20.100000000000001" customHeight="1" x14ac:dyDescent="0.25">
      <c r="A206" s="121">
        <v>200</v>
      </c>
      <c r="B206" s="118" t="str">
        <f>IF('Dépenses forfaitaires'!B206="","",'Dépenses forfaitaires'!B206)</f>
        <v/>
      </c>
      <c r="C206" s="118" t="str">
        <f>IF('Dépenses forfaitaires'!C206="","",'Dépenses forfaitaires'!C206)</f>
        <v/>
      </c>
      <c r="D206" s="118" t="str">
        <f>IF('Dépenses forfaitaires'!D206="","",'Dépenses forfaitaires'!D206)</f>
        <v/>
      </c>
      <c r="E206" s="118" t="str">
        <f>IF('Dépenses forfaitaires'!E206="","",'Dépenses forfaitaires'!E206)</f>
        <v/>
      </c>
      <c r="F206" s="118" t="str">
        <f>IF('Dépenses forfaitaires'!F206="","",'Dépenses forfaitaires'!F206)</f>
        <v/>
      </c>
      <c r="G206" s="186" t="str">
        <f>IF('Dépenses forfaitaires'!G206="","",'Dépenses forfaitaires'!G206)</f>
        <v/>
      </c>
      <c r="H206" s="118" t="str">
        <f>IF('Dépenses forfaitaires'!H206="","",'Dépenses forfaitaires'!H206)</f>
        <v/>
      </c>
      <c r="I206" s="118" t="str">
        <f>IF('Dépenses forfaitaires'!I206="","",'Dépenses forfaitaires'!I206)</f>
        <v/>
      </c>
      <c r="J206" s="186" t="str">
        <f>IF('Dépenses forfaitaires'!J206="","",'Dépenses forfaitaires'!J206)</f>
        <v/>
      </c>
      <c r="K206" s="346" t="str">
        <f>IF('Dépenses forfaitaires'!K206="","",'Dépenses forfaitaires'!K206)</f>
        <v/>
      </c>
      <c r="L206" s="346" t="str">
        <f>IF('Dépenses forfaitaires'!L206="","",'Dépenses forfaitaires'!L206)</f>
        <v/>
      </c>
      <c r="M206" s="118" t="str">
        <f>IF($H206="","",IF($C206=Listes!$B$32,IF('DP_Instruction Forfaitaires'!$E206&lt;Listes!$B$53,('DP_Instruction Forfaitaires'!$E206*(VLOOKUP('DP_Instruction Forfaitaires'!$D206,Listes!$A$54:$E$60,2,FALSE))),IF('DP_Instruction Forfaitaires'!$E206&gt;Listes!$E$53,('DP_Instruction Forfaitaires'!$E206*(VLOOKUP('DP_Instruction Forfaitaires'!$D206,Listes!$A$54:$E$60,5,FALSE))),('DP_Instruction Forfaitaires'!$E206*(VLOOKUP('DP_Instruction Forfaitaires'!$D206,Listes!$A$54:$E$60,3,FALSE))+(VLOOKUP('DP_Instruction Forfaitaires'!$D206,Listes!$A$54:$E$60,4,FALSE)))))))</f>
        <v/>
      </c>
      <c r="N206" s="118" t="str">
        <f>IF($H206="","",IF($C206=Listes!$B$31,IF('DP_Instruction Forfaitaires'!$E206&lt;Listes!$B$42,('DP_Instruction Forfaitaires'!$E206*(VLOOKUP('DP_Instruction Forfaitaires'!$D206,Listes!$A$43:$E$49,2,FALSE))),IF('DP_Instruction Forfaitaires'!$E206&gt;Listes!$D$42,('DP_Instruction Forfaitaires'!$E206*(VLOOKUP('DP_Instruction Forfaitaires'!$D206,Listes!$A$43:$E$49,5,FALSE))),('DP_Instruction Forfaitaires'!$E206*(VLOOKUP('DP_Instruction Forfaitaires'!$D206,Listes!$A$43:$E$49,3,FALSE))+(VLOOKUP('DP_Instruction Forfaitaires'!$D206,Listes!$A$43:$E$49,4,FALSE)))))))</f>
        <v/>
      </c>
      <c r="O206" s="175" t="str">
        <f>IF($H206="","",IF($C206=Listes!$B$34,Listes!$I$31,IF($C206=Listes!$B$35,(VLOOKUP('DP_Instruction Forfaitaires'!$F206,Listes!$E$31:$F$36,2,FALSE)),IF($C206=Listes!$B$33,IF('DP_Instruction Forfaitaires'!$E206&lt;Listes!$A$64,'DP_Instruction Forfaitaires'!$E206*Listes!$A$65,IF('DP_Instruction Forfaitaires'!$E206&gt;Listes!$D$64,'DP_Instruction Forfaitaires'!$E206*Listes!$D$65,(('DP_Instruction Forfaitaires'!$E206*Listes!$B$65)+Listes!$C$65)))))))</f>
        <v/>
      </c>
      <c r="P206" s="131" t="str">
        <f>IF('Dépenses forfaitaires'!Q206="","",'Dépenses forfaitaires'!Q206)</f>
        <v/>
      </c>
      <c r="Q206" s="185"/>
      <c r="R206" s="352" t="str">
        <f t="shared" si="12"/>
        <v/>
      </c>
      <c r="S206" s="352" t="str">
        <f t="shared" si="13"/>
        <v/>
      </c>
      <c r="T206" s="185" t="str">
        <f t="shared" si="14"/>
        <v/>
      </c>
      <c r="U206" s="182"/>
      <c r="V206" s="187"/>
      <c r="W206" s="711" t="str">
        <f>IF(AND(OR(Q206="KO",T206&lt;&gt;""),OR(R206="",S206="",T206="")),Listes!$A$68,IF(AND(T206="",R206&lt;&gt;""),Listes!$A$69,IF(AND(P206&lt;T206,V206=""),Listes!$A$70,IF(AND(R206&gt;S206),Listes!$A$71,IF(AND(P206&lt;&gt;"",P206&gt;T206,U206=""),Listes!$A$72,IF(AND(X206="",OR(Q206&lt;&gt;"",R206&lt;&gt;"",S206&lt;&gt;"")),Listes!$A$73,""))))))</f>
        <v/>
      </c>
      <c r="X206" s="188"/>
      <c r="Y206" s="317">
        <f t="shared" si="15"/>
        <v>0</v>
      </c>
    </row>
    <row r="207" spans="1:25" ht="20.100000000000001" customHeight="1" x14ac:dyDescent="0.25">
      <c r="A207" s="121">
        <v>201</v>
      </c>
      <c r="B207" s="118" t="str">
        <f>IF('Dépenses forfaitaires'!B207="","",'Dépenses forfaitaires'!B207)</f>
        <v/>
      </c>
      <c r="C207" s="118" t="str">
        <f>IF('Dépenses forfaitaires'!C207="","",'Dépenses forfaitaires'!C207)</f>
        <v/>
      </c>
      <c r="D207" s="118" t="str">
        <f>IF('Dépenses forfaitaires'!D207="","",'Dépenses forfaitaires'!D207)</f>
        <v/>
      </c>
      <c r="E207" s="118" t="str">
        <f>IF('Dépenses forfaitaires'!E207="","",'Dépenses forfaitaires'!E207)</f>
        <v/>
      </c>
      <c r="F207" s="118" t="str">
        <f>IF('Dépenses forfaitaires'!F207="","",'Dépenses forfaitaires'!F207)</f>
        <v/>
      </c>
      <c r="G207" s="186" t="str">
        <f>IF('Dépenses forfaitaires'!G207="","",'Dépenses forfaitaires'!G207)</f>
        <v/>
      </c>
      <c r="H207" s="118" t="str">
        <f>IF('Dépenses forfaitaires'!H207="","",'Dépenses forfaitaires'!H207)</f>
        <v/>
      </c>
      <c r="I207" s="118" t="str">
        <f>IF('Dépenses forfaitaires'!I207="","",'Dépenses forfaitaires'!I207)</f>
        <v/>
      </c>
      <c r="J207" s="186" t="str">
        <f>IF('Dépenses forfaitaires'!J207="","",'Dépenses forfaitaires'!J207)</f>
        <v/>
      </c>
      <c r="K207" s="346" t="str">
        <f>IF('Dépenses forfaitaires'!K207="","",'Dépenses forfaitaires'!K207)</f>
        <v/>
      </c>
      <c r="L207" s="346" t="str">
        <f>IF('Dépenses forfaitaires'!L207="","",'Dépenses forfaitaires'!L207)</f>
        <v/>
      </c>
      <c r="M207" s="118" t="str">
        <f>IF($H207="","",IF($C207=Listes!$B$32,IF('DP_Instruction Forfaitaires'!$E207&lt;Listes!$B$53,('DP_Instruction Forfaitaires'!$E207*(VLOOKUP('DP_Instruction Forfaitaires'!$D207,Listes!$A$54:$E$60,2,FALSE))),IF('DP_Instruction Forfaitaires'!$E207&gt;Listes!$E$53,('DP_Instruction Forfaitaires'!$E207*(VLOOKUP('DP_Instruction Forfaitaires'!$D207,Listes!$A$54:$E$60,5,FALSE))),('DP_Instruction Forfaitaires'!$E207*(VLOOKUP('DP_Instruction Forfaitaires'!$D207,Listes!$A$54:$E$60,3,FALSE))+(VLOOKUP('DP_Instruction Forfaitaires'!$D207,Listes!$A$54:$E$60,4,FALSE)))))))</f>
        <v/>
      </c>
      <c r="N207" s="118" t="str">
        <f>IF($H207="","",IF($C207=Listes!$B$31,IF('DP_Instruction Forfaitaires'!$E207&lt;Listes!$B$42,('DP_Instruction Forfaitaires'!$E207*(VLOOKUP('DP_Instruction Forfaitaires'!$D207,Listes!$A$43:$E$49,2,FALSE))),IF('DP_Instruction Forfaitaires'!$E207&gt;Listes!$D$42,('DP_Instruction Forfaitaires'!$E207*(VLOOKUP('DP_Instruction Forfaitaires'!$D207,Listes!$A$43:$E$49,5,FALSE))),('DP_Instruction Forfaitaires'!$E207*(VLOOKUP('DP_Instruction Forfaitaires'!$D207,Listes!$A$43:$E$49,3,FALSE))+(VLOOKUP('DP_Instruction Forfaitaires'!$D207,Listes!$A$43:$E$49,4,FALSE)))))))</f>
        <v/>
      </c>
      <c r="O207" s="175" t="str">
        <f>IF($H207="","",IF($C207=Listes!$B$34,Listes!$I$31,IF($C207=Listes!$B$35,(VLOOKUP('DP_Instruction Forfaitaires'!$F207,Listes!$E$31:$F$36,2,FALSE)),IF($C207=Listes!$B$33,IF('DP_Instruction Forfaitaires'!$E207&lt;Listes!$A$64,'DP_Instruction Forfaitaires'!$E207*Listes!$A$65,IF('DP_Instruction Forfaitaires'!$E207&gt;Listes!$D$64,'DP_Instruction Forfaitaires'!$E207*Listes!$D$65,(('DP_Instruction Forfaitaires'!$E207*Listes!$B$65)+Listes!$C$65)))))))</f>
        <v/>
      </c>
      <c r="P207" s="131" t="str">
        <f>IF('Dépenses forfaitaires'!Q207="","",'Dépenses forfaitaires'!Q207)</f>
        <v/>
      </c>
      <c r="Q207" s="185"/>
      <c r="R207" s="352" t="str">
        <f t="shared" si="12"/>
        <v/>
      </c>
      <c r="S207" s="352" t="str">
        <f t="shared" si="13"/>
        <v/>
      </c>
      <c r="T207" s="185" t="str">
        <f t="shared" si="14"/>
        <v/>
      </c>
      <c r="U207" s="182"/>
      <c r="V207" s="187"/>
      <c r="W207" s="711" t="str">
        <f>IF(AND(OR(Q207="KO",T207&lt;&gt;""),OR(R207="",S207="",T207="")),Listes!$A$68,IF(AND(T207="",R207&lt;&gt;""),Listes!$A$69,IF(AND(P207&lt;T207,V207=""),Listes!$A$70,IF(AND(R207&gt;S207),Listes!$A$71,IF(AND(P207&lt;&gt;"",P207&gt;T207,U207=""),Listes!$A$72,IF(AND(X207="",OR(Q207&lt;&gt;"",R207&lt;&gt;"",S207&lt;&gt;"")),Listes!$A$73,""))))))</f>
        <v/>
      </c>
      <c r="X207" s="188"/>
      <c r="Y207" s="317">
        <f t="shared" si="15"/>
        <v>0</v>
      </c>
    </row>
    <row r="208" spans="1:25" ht="20.100000000000001" customHeight="1" x14ac:dyDescent="0.25">
      <c r="A208" s="121">
        <v>202</v>
      </c>
      <c r="B208" s="118" t="str">
        <f>IF('Dépenses forfaitaires'!B208="","",'Dépenses forfaitaires'!B208)</f>
        <v/>
      </c>
      <c r="C208" s="118" t="str">
        <f>IF('Dépenses forfaitaires'!C208="","",'Dépenses forfaitaires'!C208)</f>
        <v/>
      </c>
      <c r="D208" s="118" t="str">
        <f>IF('Dépenses forfaitaires'!D208="","",'Dépenses forfaitaires'!D208)</f>
        <v/>
      </c>
      <c r="E208" s="118" t="str">
        <f>IF('Dépenses forfaitaires'!E208="","",'Dépenses forfaitaires'!E208)</f>
        <v/>
      </c>
      <c r="F208" s="118" t="str">
        <f>IF('Dépenses forfaitaires'!F208="","",'Dépenses forfaitaires'!F208)</f>
        <v/>
      </c>
      <c r="G208" s="186" t="str">
        <f>IF('Dépenses forfaitaires'!G208="","",'Dépenses forfaitaires'!G208)</f>
        <v/>
      </c>
      <c r="H208" s="118" t="str">
        <f>IF('Dépenses forfaitaires'!H208="","",'Dépenses forfaitaires'!H208)</f>
        <v/>
      </c>
      <c r="I208" s="118" t="str">
        <f>IF('Dépenses forfaitaires'!I208="","",'Dépenses forfaitaires'!I208)</f>
        <v/>
      </c>
      <c r="J208" s="186" t="str">
        <f>IF('Dépenses forfaitaires'!J208="","",'Dépenses forfaitaires'!J208)</f>
        <v/>
      </c>
      <c r="K208" s="346" t="str">
        <f>IF('Dépenses forfaitaires'!K208="","",'Dépenses forfaitaires'!K208)</f>
        <v/>
      </c>
      <c r="L208" s="346" t="str">
        <f>IF('Dépenses forfaitaires'!L208="","",'Dépenses forfaitaires'!L208)</f>
        <v/>
      </c>
      <c r="M208" s="118" t="str">
        <f>IF($H208="","",IF($C208=Listes!$B$32,IF('DP_Instruction Forfaitaires'!$E208&lt;Listes!$B$53,('DP_Instruction Forfaitaires'!$E208*(VLOOKUP('DP_Instruction Forfaitaires'!$D208,Listes!$A$54:$E$60,2,FALSE))),IF('DP_Instruction Forfaitaires'!$E208&gt;Listes!$E$53,('DP_Instruction Forfaitaires'!$E208*(VLOOKUP('DP_Instruction Forfaitaires'!$D208,Listes!$A$54:$E$60,5,FALSE))),('DP_Instruction Forfaitaires'!$E208*(VLOOKUP('DP_Instruction Forfaitaires'!$D208,Listes!$A$54:$E$60,3,FALSE))+(VLOOKUP('DP_Instruction Forfaitaires'!$D208,Listes!$A$54:$E$60,4,FALSE)))))))</f>
        <v/>
      </c>
      <c r="N208" s="118" t="str">
        <f>IF($H208="","",IF($C208=Listes!$B$31,IF('DP_Instruction Forfaitaires'!$E208&lt;Listes!$B$42,('DP_Instruction Forfaitaires'!$E208*(VLOOKUP('DP_Instruction Forfaitaires'!$D208,Listes!$A$43:$E$49,2,FALSE))),IF('DP_Instruction Forfaitaires'!$E208&gt;Listes!$D$42,('DP_Instruction Forfaitaires'!$E208*(VLOOKUP('DP_Instruction Forfaitaires'!$D208,Listes!$A$43:$E$49,5,FALSE))),('DP_Instruction Forfaitaires'!$E208*(VLOOKUP('DP_Instruction Forfaitaires'!$D208,Listes!$A$43:$E$49,3,FALSE))+(VLOOKUP('DP_Instruction Forfaitaires'!$D208,Listes!$A$43:$E$49,4,FALSE)))))))</f>
        <v/>
      </c>
      <c r="O208" s="175" t="str">
        <f>IF($H208="","",IF($C208=Listes!$B$34,Listes!$I$31,IF($C208=Listes!$B$35,(VLOOKUP('DP_Instruction Forfaitaires'!$F208,Listes!$E$31:$F$36,2,FALSE)),IF($C208=Listes!$B$33,IF('DP_Instruction Forfaitaires'!$E208&lt;Listes!$A$64,'DP_Instruction Forfaitaires'!$E208*Listes!$A$65,IF('DP_Instruction Forfaitaires'!$E208&gt;Listes!$D$64,'DP_Instruction Forfaitaires'!$E208*Listes!$D$65,(('DP_Instruction Forfaitaires'!$E208*Listes!$B$65)+Listes!$C$65)))))))</f>
        <v/>
      </c>
      <c r="P208" s="131" t="str">
        <f>IF('Dépenses forfaitaires'!Q208="","",'Dépenses forfaitaires'!Q208)</f>
        <v/>
      </c>
      <c r="Q208" s="185"/>
      <c r="R208" s="352" t="str">
        <f t="shared" si="12"/>
        <v/>
      </c>
      <c r="S208" s="352" t="str">
        <f t="shared" si="13"/>
        <v/>
      </c>
      <c r="T208" s="185" t="str">
        <f t="shared" si="14"/>
        <v/>
      </c>
      <c r="U208" s="182"/>
      <c r="V208" s="187"/>
      <c r="W208" s="711" t="str">
        <f>IF(AND(OR(Q208="KO",T208&lt;&gt;""),OR(R208="",S208="",T208="")),Listes!$A$68,IF(AND(T208="",R208&lt;&gt;""),Listes!$A$69,IF(AND(P208&lt;T208,V208=""),Listes!$A$70,IF(AND(R208&gt;S208),Listes!$A$71,IF(AND(P208&lt;&gt;"",P208&gt;T208,U208=""),Listes!$A$72,IF(AND(X208="",OR(Q208&lt;&gt;"",R208&lt;&gt;"",S208&lt;&gt;"")),Listes!$A$73,""))))))</f>
        <v/>
      </c>
      <c r="X208" s="188"/>
      <c r="Y208" s="317">
        <f t="shared" si="15"/>
        <v>0</v>
      </c>
    </row>
    <row r="209" spans="1:25" ht="20.100000000000001" customHeight="1" x14ac:dyDescent="0.25">
      <c r="A209" s="121">
        <v>203</v>
      </c>
      <c r="B209" s="118" t="str">
        <f>IF('Dépenses forfaitaires'!B209="","",'Dépenses forfaitaires'!B209)</f>
        <v/>
      </c>
      <c r="C209" s="118" t="str">
        <f>IF('Dépenses forfaitaires'!C209="","",'Dépenses forfaitaires'!C209)</f>
        <v/>
      </c>
      <c r="D209" s="118" t="str">
        <f>IF('Dépenses forfaitaires'!D209="","",'Dépenses forfaitaires'!D209)</f>
        <v/>
      </c>
      <c r="E209" s="118" t="str">
        <f>IF('Dépenses forfaitaires'!E209="","",'Dépenses forfaitaires'!E209)</f>
        <v/>
      </c>
      <c r="F209" s="118" t="str">
        <f>IF('Dépenses forfaitaires'!F209="","",'Dépenses forfaitaires'!F209)</f>
        <v/>
      </c>
      <c r="G209" s="186" t="str">
        <f>IF('Dépenses forfaitaires'!G209="","",'Dépenses forfaitaires'!G209)</f>
        <v/>
      </c>
      <c r="H209" s="118" t="str">
        <f>IF('Dépenses forfaitaires'!H209="","",'Dépenses forfaitaires'!H209)</f>
        <v/>
      </c>
      <c r="I209" s="118" t="str">
        <f>IF('Dépenses forfaitaires'!I209="","",'Dépenses forfaitaires'!I209)</f>
        <v/>
      </c>
      <c r="J209" s="186" t="str">
        <f>IF('Dépenses forfaitaires'!J209="","",'Dépenses forfaitaires'!J209)</f>
        <v/>
      </c>
      <c r="K209" s="346" t="str">
        <f>IF('Dépenses forfaitaires'!K209="","",'Dépenses forfaitaires'!K209)</f>
        <v/>
      </c>
      <c r="L209" s="346" t="str">
        <f>IF('Dépenses forfaitaires'!L209="","",'Dépenses forfaitaires'!L209)</f>
        <v/>
      </c>
      <c r="M209" s="118" t="str">
        <f>IF($H209="","",IF($C209=Listes!$B$32,IF('DP_Instruction Forfaitaires'!$E209&lt;Listes!$B$53,('DP_Instruction Forfaitaires'!$E209*(VLOOKUP('DP_Instruction Forfaitaires'!$D209,Listes!$A$54:$E$60,2,FALSE))),IF('DP_Instruction Forfaitaires'!$E209&gt;Listes!$E$53,('DP_Instruction Forfaitaires'!$E209*(VLOOKUP('DP_Instruction Forfaitaires'!$D209,Listes!$A$54:$E$60,5,FALSE))),('DP_Instruction Forfaitaires'!$E209*(VLOOKUP('DP_Instruction Forfaitaires'!$D209,Listes!$A$54:$E$60,3,FALSE))+(VLOOKUP('DP_Instruction Forfaitaires'!$D209,Listes!$A$54:$E$60,4,FALSE)))))))</f>
        <v/>
      </c>
      <c r="N209" s="118" t="str">
        <f>IF($H209="","",IF($C209=Listes!$B$31,IF('DP_Instruction Forfaitaires'!$E209&lt;Listes!$B$42,('DP_Instruction Forfaitaires'!$E209*(VLOOKUP('DP_Instruction Forfaitaires'!$D209,Listes!$A$43:$E$49,2,FALSE))),IF('DP_Instruction Forfaitaires'!$E209&gt;Listes!$D$42,('DP_Instruction Forfaitaires'!$E209*(VLOOKUP('DP_Instruction Forfaitaires'!$D209,Listes!$A$43:$E$49,5,FALSE))),('DP_Instruction Forfaitaires'!$E209*(VLOOKUP('DP_Instruction Forfaitaires'!$D209,Listes!$A$43:$E$49,3,FALSE))+(VLOOKUP('DP_Instruction Forfaitaires'!$D209,Listes!$A$43:$E$49,4,FALSE)))))))</f>
        <v/>
      </c>
      <c r="O209" s="175" t="str">
        <f>IF($H209="","",IF($C209=Listes!$B$34,Listes!$I$31,IF($C209=Listes!$B$35,(VLOOKUP('DP_Instruction Forfaitaires'!$F209,Listes!$E$31:$F$36,2,FALSE)),IF($C209=Listes!$B$33,IF('DP_Instruction Forfaitaires'!$E209&lt;Listes!$A$64,'DP_Instruction Forfaitaires'!$E209*Listes!$A$65,IF('DP_Instruction Forfaitaires'!$E209&gt;Listes!$D$64,'DP_Instruction Forfaitaires'!$E209*Listes!$D$65,(('DP_Instruction Forfaitaires'!$E209*Listes!$B$65)+Listes!$C$65)))))))</f>
        <v/>
      </c>
      <c r="P209" s="131" t="str">
        <f>IF('Dépenses forfaitaires'!Q209="","",'Dépenses forfaitaires'!Q209)</f>
        <v/>
      </c>
      <c r="Q209" s="185"/>
      <c r="R209" s="352" t="str">
        <f t="shared" si="12"/>
        <v/>
      </c>
      <c r="S209" s="352" t="str">
        <f t="shared" si="13"/>
        <v/>
      </c>
      <c r="T209" s="185" t="str">
        <f t="shared" si="14"/>
        <v/>
      </c>
      <c r="U209" s="182"/>
      <c r="V209" s="187"/>
      <c r="W209" s="711" t="str">
        <f>IF(AND(OR(Q209="KO",T209&lt;&gt;""),OR(R209="",S209="",T209="")),Listes!$A$68,IF(AND(T209="",R209&lt;&gt;""),Listes!$A$69,IF(AND(P209&lt;T209,V209=""),Listes!$A$70,IF(AND(R209&gt;S209),Listes!$A$71,IF(AND(P209&lt;&gt;"",P209&gt;T209,U209=""),Listes!$A$72,IF(AND(X209="",OR(Q209&lt;&gt;"",R209&lt;&gt;"",S209&lt;&gt;"")),Listes!$A$73,""))))))</f>
        <v/>
      </c>
      <c r="X209" s="188"/>
      <c r="Y209" s="317">
        <f t="shared" si="15"/>
        <v>0</v>
      </c>
    </row>
    <row r="210" spans="1:25" ht="20.100000000000001" customHeight="1" x14ac:dyDescent="0.25">
      <c r="A210" s="121">
        <v>204</v>
      </c>
      <c r="B210" s="118" t="str">
        <f>IF('Dépenses forfaitaires'!B210="","",'Dépenses forfaitaires'!B210)</f>
        <v/>
      </c>
      <c r="C210" s="118" t="str">
        <f>IF('Dépenses forfaitaires'!C210="","",'Dépenses forfaitaires'!C210)</f>
        <v/>
      </c>
      <c r="D210" s="118" t="str">
        <f>IF('Dépenses forfaitaires'!D210="","",'Dépenses forfaitaires'!D210)</f>
        <v/>
      </c>
      <c r="E210" s="118" t="str">
        <f>IF('Dépenses forfaitaires'!E210="","",'Dépenses forfaitaires'!E210)</f>
        <v/>
      </c>
      <c r="F210" s="118" t="str">
        <f>IF('Dépenses forfaitaires'!F210="","",'Dépenses forfaitaires'!F210)</f>
        <v/>
      </c>
      <c r="G210" s="186" t="str">
        <f>IF('Dépenses forfaitaires'!G210="","",'Dépenses forfaitaires'!G210)</f>
        <v/>
      </c>
      <c r="H210" s="118" t="str">
        <f>IF('Dépenses forfaitaires'!H210="","",'Dépenses forfaitaires'!H210)</f>
        <v/>
      </c>
      <c r="I210" s="118" t="str">
        <f>IF('Dépenses forfaitaires'!I210="","",'Dépenses forfaitaires'!I210)</f>
        <v/>
      </c>
      <c r="J210" s="186" t="str">
        <f>IF('Dépenses forfaitaires'!J210="","",'Dépenses forfaitaires'!J210)</f>
        <v/>
      </c>
      <c r="K210" s="346" t="str">
        <f>IF('Dépenses forfaitaires'!K210="","",'Dépenses forfaitaires'!K210)</f>
        <v/>
      </c>
      <c r="L210" s="346" t="str">
        <f>IF('Dépenses forfaitaires'!L210="","",'Dépenses forfaitaires'!L210)</f>
        <v/>
      </c>
      <c r="M210" s="118" t="str">
        <f>IF($H210="","",IF($C210=Listes!$B$32,IF('DP_Instruction Forfaitaires'!$E210&lt;Listes!$B$53,('DP_Instruction Forfaitaires'!$E210*(VLOOKUP('DP_Instruction Forfaitaires'!$D210,Listes!$A$54:$E$60,2,FALSE))),IF('DP_Instruction Forfaitaires'!$E210&gt;Listes!$E$53,('DP_Instruction Forfaitaires'!$E210*(VLOOKUP('DP_Instruction Forfaitaires'!$D210,Listes!$A$54:$E$60,5,FALSE))),('DP_Instruction Forfaitaires'!$E210*(VLOOKUP('DP_Instruction Forfaitaires'!$D210,Listes!$A$54:$E$60,3,FALSE))+(VLOOKUP('DP_Instruction Forfaitaires'!$D210,Listes!$A$54:$E$60,4,FALSE)))))))</f>
        <v/>
      </c>
      <c r="N210" s="118" t="str">
        <f>IF($H210="","",IF($C210=Listes!$B$31,IF('DP_Instruction Forfaitaires'!$E210&lt;Listes!$B$42,('DP_Instruction Forfaitaires'!$E210*(VLOOKUP('DP_Instruction Forfaitaires'!$D210,Listes!$A$43:$E$49,2,FALSE))),IF('DP_Instruction Forfaitaires'!$E210&gt;Listes!$D$42,('DP_Instruction Forfaitaires'!$E210*(VLOOKUP('DP_Instruction Forfaitaires'!$D210,Listes!$A$43:$E$49,5,FALSE))),('DP_Instruction Forfaitaires'!$E210*(VLOOKUP('DP_Instruction Forfaitaires'!$D210,Listes!$A$43:$E$49,3,FALSE))+(VLOOKUP('DP_Instruction Forfaitaires'!$D210,Listes!$A$43:$E$49,4,FALSE)))))))</f>
        <v/>
      </c>
      <c r="O210" s="175" t="str">
        <f>IF($H210="","",IF($C210=Listes!$B$34,Listes!$I$31,IF($C210=Listes!$B$35,(VLOOKUP('DP_Instruction Forfaitaires'!$F210,Listes!$E$31:$F$36,2,FALSE)),IF($C210=Listes!$B$33,IF('DP_Instruction Forfaitaires'!$E210&lt;Listes!$A$64,'DP_Instruction Forfaitaires'!$E210*Listes!$A$65,IF('DP_Instruction Forfaitaires'!$E210&gt;Listes!$D$64,'DP_Instruction Forfaitaires'!$E210*Listes!$D$65,(('DP_Instruction Forfaitaires'!$E210*Listes!$B$65)+Listes!$C$65)))))))</f>
        <v/>
      </c>
      <c r="P210" s="131" t="str">
        <f>IF('Dépenses forfaitaires'!Q210="","",'Dépenses forfaitaires'!Q210)</f>
        <v/>
      </c>
      <c r="Q210" s="185"/>
      <c r="R210" s="352" t="str">
        <f t="shared" si="12"/>
        <v/>
      </c>
      <c r="S210" s="352" t="str">
        <f t="shared" si="13"/>
        <v/>
      </c>
      <c r="T210" s="185" t="str">
        <f t="shared" si="14"/>
        <v/>
      </c>
      <c r="U210" s="182"/>
      <c r="V210" s="187"/>
      <c r="W210" s="711" t="str">
        <f>IF(AND(OR(Q210="KO",T210&lt;&gt;""),OR(R210="",S210="",T210="")),Listes!$A$68,IF(AND(T210="",R210&lt;&gt;""),Listes!$A$69,IF(AND(P210&lt;T210,V210=""),Listes!$A$70,IF(AND(R210&gt;S210),Listes!$A$71,IF(AND(P210&lt;&gt;"",P210&gt;T210,U210=""),Listes!$A$72,IF(AND(X210="",OR(Q210&lt;&gt;"",R210&lt;&gt;"",S210&lt;&gt;"")),Listes!$A$73,""))))))</f>
        <v/>
      </c>
      <c r="X210" s="188"/>
      <c r="Y210" s="317">
        <f t="shared" si="15"/>
        <v>0</v>
      </c>
    </row>
    <row r="211" spans="1:25" ht="20.100000000000001" customHeight="1" x14ac:dyDescent="0.25">
      <c r="A211" s="121">
        <v>205</v>
      </c>
      <c r="B211" s="118" t="str">
        <f>IF('Dépenses forfaitaires'!B211="","",'Dépenses forfaitaires'!B211)</f>
        <v/>
      </c>
      <c r="C211" s="118" t="str">
        <f>IF('Dépenses forfaitaires'!C211="","",'Dépenses forfaitaires'!C211)</f>
        <v/>
      </c>
      <c r="D211" s="118" t="str">
        <f>IF('Dépenses forfaitaires'!D211="","",'Dépenses forfaitaires'!D211)</f>
        <v/>
      </c>
      <c r="E211" s="118" t="str">
        <f>IF('Dépenses forfaitaires'!E211="","",'Dépenses forfaitaires'!E211)</f>
        <v/>
      </c>
      <c r="F211" s="118" t="str">
        <f>IF('Dépenses forfaitaires'!F211="","",'Dépenses forfaitaires'!F211)</f>
        <v/>
      </c>
      <c r="G211" s="186" t="str">
        <f>IF('Dépenses forfaitaires'!G211="","",'Dépenses forfaitaires'!G211)</f>
        <v/>
      </c>
      <c r="H211" s="118" t="str">
        <f>IF('Dépenses forfaitaires'!H211="","",'Dépenses forfaitaires'!H211)</f>
        <v/>
      </c>
      <c r="I211" s="118" t="str">
        <f>IF('Dépenses forfaitaires'!I211="","",'Dépenses forfaitaires'!I211)</f>
        <v/>
      </c>
      <c r="J211" s="186" t="str">
        <f>IF('Dépenses forfaitaires'!J211="","",'Dépenses forfaitaires'!J211)</f>
        <v/>
      </c>
      <c r="K211" s="346" t="str">
        <f>IF('Dépenses forfaitaires'!K211="","",'Dépenses forfaitaires'!K211)</f>
        <v/>
      </c>
      <c r="L211" s="346" t="str">
        <f>IF('Dépenses forfaitaires'!L211="","",'Dépenses forfaitaires'!L211)</f>
        <v/>
      </c>
      <c r="M211" s="118" t="str">
        <f>IF($H211="","",IF($C211=Listes!$B$32,IF('DP_Instruction Forfaitaires'!$E211&lt;Listes!$B$53,('DP_Instruction Forfaitaires'!$E211*(VLOOKUP('DP_Instruction Forfaitaires'!$D211,Listes!$A$54:$E$60,2,FALSE))),IF('DP_Instruction Forfaitaires'!$E211&gt;Listes!$E$53,('DP_Instruction Forfaitaires'!$E211*(VLOOKUP('DP_Instruction Forfaitaires'!$D211,Listes!$A$54:$E$60,5,FALSE))),('DP_Instruction Forfaitaires'!$E211*(VLOOKUP('DP_Instruction Forfaitaires'!$D211,Listes!$A$54:$E$60,3,FALSE))+(VLOOKUP('DP_Instruction Forfaitaires'!$D211,Listes!$A$54:$E$60,4,FALSE)))))))</f>
        <v/>
      </c>
      <c r="N211" s="118" t="str">
        <f>IF($H211="","",IF($C211=Listes!$B$31,IF('DP_Instruction Forfaitaires'!$E211&lt;Listes!$B$42,('DP_Instruction Forfaitaires'!$E211*(VLOOKUP('DP_Instruction Forfaitaires'!$D211,Listes!$A$43:$E$49,2,FALSE))),IF('DP_Instruction Forfaitaires'!$E211&gt;Listes!$D$42,('DP_Instruction Forfaitaires'!$E211*(VLOOKUP('DP_Instruction Forfaitaires'!$D211,Listes!$A$43:$E$49,5,FALSE))),('DP_Instruction Forfaitaires'!$E211*(VLOOKUP('DP_Instruction Forfaitaires'!$D211,Listes!$A$43:$E$49,3,FALSE))+(VLOOKUP('DP_Instruction Forfaitaires'!$D211,Listes!$A$43:$E$49,4,FALSE)))))))</f>
        <v/>
      </c>
      <c r="O211" s="175" t="str">
        <f>IF($H211="","",IF($C211=Listes!$B$34,Listes!$I$31,IF($C211=Listes!$B$35,(VLOOKUP('DP_Instruction Forfaitaires'!$F211,Listes!$E$31:$F$36,2,FALSE)),IF($C211=Listes!$B$33,IF('DP_Instruction Forfaitaires'!$E211&lt;Listes!$A$64,'DP_Instruction Forfaitaires'!$E211*Listes!$A$65,IF('DP_Instruction Forfaitaires'!$E211&gt;Listes!$D$64,'DP_Instruction Forfaitaires'!$E211*Listes!$D$65,(('DP_Instruction Forfaitaires'!$E211*Listes!$B$65)+Listes!$C$65)))))))</f>
        <v/>
      </c>
      <c r="P211" s="131" t="str">
        <f>IF('Dépenses forfaitaires'!Q211="","",'Dépenses forfaitaires'!Q211)</f>
        <v/>
      </c>
      <c r="Q211" s="185"/>
      <c r="R211" s="352" t="str">
        <f t="shared" si="12"/>
        <v/>
      </c>
      <c r="S211" s="352" t="str">
        <f t="shared" si="13"/>
        <v/>
      </c>
      <c r="T211" s="185" t="str">
        <f t="shared" si="14"/>
        <v/>
      </c>
      <c r="U211" s="182"/>
      <c r="V211" s="187"/>
      <c r="W211" s="711" t="str">
        <f>IF(AND(OR(Q211="KO",T211&lt;&gt;""),OR(R211="",S211="",T211="")),Listes!$A$68,IF(AND(T211="",R211&lt;&gt;""),Listes!$A$69,IF(AND(P211&lt;T211,V211=""),Listes!$A$70,IF(AND(R211&gt;S211),Listes!$A$71,IF(AND(P211&lt;&gt;"",P211&gt;T211,U211=""),Listes!$A$72,IF(AND(X211="",OR(Q211&lt;&gt;"",R211&lt;&gt;"",S211&lt;&gt;"")),Listes!$A$73,""))))))</f>
        <v/>
      </c>
      <c r="X211" s="188"/>
      <c r="Y211" s="317">
        <f t="shared" si="15"/>
        <v>0</v>
      </c>
    </row>
    <row r="212" spans="1:25" ht="20.100000000000001" customHeight="1" x14ac:dyDescent="0.25">
      <c r="A212" s="121">
        <v>206</v>
      </c>
      <c r="B212" s="118" t="str">
        <f>IF('Dépenses forfaitaires'!B212="","",'Dépenses forfaitaires'!B212)</f>
        <v/>
      </c>
      <c r="C212" s="118" t="str">
        <f>IF('Dépenses forfaitaires'!C212="","",'Dépenses forfaitaires'!C212)</f>
        <v/>
      </c>
      <c r="D212" s="118" t="str">
        <f>IF('Dépenses forfaitaires'!D212="","",'Dépenses forfaitaires'!D212)</f>
        <v/>
      </c>
      <c r="E212" s="118" t="str">
        <f>IF('Dépenses forfaitaires'!E212="","",'Dépenses forfaitaires'!E212)</f>
        <v/>
      </c>
      <c r="F212" s="118" t="str">
        <f>IF('Dépenses forfaitaires'!F212="","",'Dépenses forfaitaires'!F212)</f>
        <v/>
      </c>
      <c r="G212" s="186" t="str">
        <f>IF('Dépenses forfaitaires'!G212="","",'Dépenses forfaitaires'!G212)</f>
        <v/>
      </c>
      <c r="H212" s="118" t="str">
        <f>IF('Dépenses forfaitaires'!H212="","",'Dépenses forfaitaires'!H212)</f>
        <v/>
      </c>
      <c r="I212" s="118" t="str">
        <f>IF('Dépenses forfaitaires'!I212="","",'Dépenses forfaitaires'!I212)</f>
        <v/>
      </c>
      <c r="J212" s="186" t="str">
        <f>IF('Dépenses forfaitaires'!J212="","",'Dépenses forfaitaires'!J212)</f>
        <v/>
      </c>
      <c r="K212" s="346" t="str">
        <f>IF('Dépenses forfaitaires'!K212="","",'Dépenses forfaitaires'!K212)</f>
        <v/>
      </c>
      <c r="L212" s="346" t="str">
        <f>IF('Dépenses forfaitaires'!L212="","",'Dépenses forfaitaires'!L212)</f>
        <v/>
      </c>
      <c r="M212" s="118" t="str">
        <f>IF($H212="","",IF($C212=Listes!$B$32,IF('DP_Instruction Forfaitaires'!$E212&lt;Listes!$B$53,('DP_Instruction Forfaitaires'!$E212*(VLOOKUP('DP_Instruction Forfaitaires'!$D212,Listes!$A$54:$E$60,2,FALSE))),IF('DP_Instruction Forfaitaires'!$E212&gt;Listes!$E$53,('DP_Instruction Forfaitaires'!$E212*(VLOOKUP('DP_Instruction Forfaitaires'!$D212,Listes!$A$54:$E$60,5,FALSE))),('DP_Instruction Forfaitaires'!$E212*(VLOOKUP('DP_Instruction Forfaitaires'!$D212,Listes!$A$54:$E$60,3,FALSE))+(VLOOKUP('DP_Instruction Forfaitaires'!$D212,Listes!$A$54:$E$60,4,FALSE)))))))</f>
        <v/>
      </c>
      <c r="N212" s="118" t="str">
        <f>IF($H212="","",IF($C212=Listes!$B$31,IF('DP_Instruction Forfaitaires'!$E212&lt;Listes!$B$42,('DP_Instruction Forfaitaires'!$E212*(VLOOKUP('DP_Instruction Forfaitaires'!$D212,Listes!$A$43:$E$49,2,FALSE))),IF('DP_Instruction Forfaitaires'!$E212&gt;Listes!$D$42,('DP_Instruction Forfaitaires'!$E212*(VLOOKUP('DP_Instruction Forfaitaires'!$D212,Listes!$A$43:$E$49,5,FALSE))),('DP_Instruction Forfaitaires'!$E212*(VLOOKUP('DP_Instruction Forfaitaires'!$D212,Listes!$A$43:$E$49,3,FALSE))+(VLOOKUP('DP_Instruction Forfaitaires'!$D212,Listes!$A$43:$E$49,4,FALSE)))))))</f>
        <v/>
      </c>
      <c r="O212" s="175" t="str">
        <f>IF($H212="","",IF($C212=Listes!$B$34,Listes!$I$31,IF($C212=Listes!$B$35,(VLOOKUP('DP_Instruction Forfaitaires'!$F212,Listes!$E$31:$F$36,2,FALSE)),IF($C212=Listes!$B$33,IF('DP_Instruction Forfaitaires'!$E212&lt;Listes!$A$64,'DP_Instruction Forfaitaires'!$E212*Listes!$A$65,IF('DP_Instruction Forfaitaires'!$E212&gt;Listes!$D$64,'DP_Instruction Forfaitaires'!$E212*Listes!$D$65,(('DP_Instruction Forfaitaires'!$E212*Listes!$B$65)+Listes!$C$65)))))))</f>
        <v/>
      </c>
      <c r="P212" s="131" t="str">
        <f>IF('Dépenses forfaitaires'!Q212="","",'Dépenses forfaitaires'!Q212)</f>
        <v/>
      </c>
      <c r="Q212" s="185"/>
      <c r="R212" s="352" t="str">
        <f t="shared" si="12"/>
        <v/>
      </c>
      <c r="S212" s="352" t="str">
        <f t="shared" si="13"/>
        <v/>
      </c>
      <c r="T212" s="185" t="str">
        <f t="shared" si="14"/>
        <v/>
      </c>
      <c r="U212" s="182"/>
      <c r="V212" s="187"/>
      <c r="W212" s="711" t="str">
        <f>IF(AND(OR(Q212="KO",T212&lt;&gt;""),OR(R212="",S212="",T212="")),Listes!$A$68,IF(AND(T212="",R212&lt;&gt;""),Listes!$A$69,IF(AND(P212&lt;T212,V212=""),Listes!$A$70,IF(AND(R212&gt;S212),Listes!$A$71,IF(AND(P212&lt;&gt;"",P212&gt;T212,U212=""),Listes!$A$72,IF(AND(X212="",OR(Q212&lt;&gt;"",R212&lt;&gt;"",S212&lt;&gt;"")),Listes!$A$73,""))))))</f>
        <v/>
      </c>
      <c r="X212" s="188"/>
      <c r="Y212" s="317">
        <f t="shared" si="15"/>
        <v>0</v>
      </c>
    </row>
    <row r="213" spans="1:25" ht="20.100000000000001" customHeight="1" x14ac:dyDescent="0.25">
      <c r="A213" s="121">
        <v>207</v>
      </c>
      <c r="B213" s="118" t="str">
        <f>IF('Dépenses forfaitaires'!B213="","",'Dépenses forfaitaires'!B213)</f>
        <v/>
      </c>
      <c r="C213" s="118" t="str">
        <f>IF('Dépenses forfaitaires'!C213="","",'Dépenses forfaitaires'!C213)</f>
        <v/>
      </c>
      <c r="D213" s="118" t="str">
        <f>IF('Dépenses forfaitaires'!D213="","",'Dépenses forfaitaires'!D213)</f>
        <v/>
      </c>
      <c r="E213" s="118" t="str">
        <f>IF('Dépenses forfaitaires'!E213="","",'Dépenses forfaitaires'!E213)</f>
        <v/>
      </c>
      <c r="F213" s="118" t="str">
        <f>IF('Dépenses forfaitaires'!F213="","",'Dépenses forfaitaires'!F213)</f>
        <v/>
      </c>
      <c r="G213" s="186" t="str">
        <f>IF('Dépenses forfaitaires'!G213="","",'Dépenses forfaitaires'!G213)</f>
        <v/>
      </c>
      <c r="H213" s="118" t="str">
        <f>IF('Dépenses forfaitaires'!H213="","",'Dépenses forfaitaires'!H213)</f>
        <v/>
      </c>
      <c r="I213" s="118" t="str">
        <f>IF('Dépenses forfaitaires'!I213="","",'Dépenses forfaitaires'!I213)</f>
        <v/>
      </c>
      <c r="J213" s="186" t="str">
        <f>IF('Dépenses forfaitaires'!J213="","",'Dépenses forfaitaires'!J213)</f>
        <v/>
      </c>
      <c r="K213" s="346" t="str">
        <f>IF('Dépenses forfaitaires'!K213="","",'Dépenses forfaitaires'!K213)</f>
        <v/>
      </c>
      <c r="L213" s="346" t="str">
        <f>IF('Dépenses forfaitaires'!L213="","",'Dépenses forfaitaires'!L213)</f>
        <v/>
      </c>
      <c r="M213" s="118" t="str">
        <f>IF($H213="","",IF($C213=Listes!$B$32,IF('DP_Instruction Forfaitaires'!$E213&lt;Listes!$B$53,('DP_Instruction Forfaitaires'!$E213*(VLOOKUP('DP_Instruction Forfaitaires'!$D213,Listes!$A$54:$E$60,2,FALSE))),IF('DP_Instruction Forfaitaires'!$E213&gt;Listes!$E$53,('DP_Instruction Forfaitaires'!$E213*(VLOOKUP('DP_Instruction Forfaitaires'!$D213,Listes!$A$54:$E$60,5,FALSE))),('DP_Instruction Forfaitaires'!$E213*(VLOOKUP('DP_Instruction Forfaitaires'!$D213,Listes!$A$54:$E$60,3,FALSE))+(VLOOKUP('DP_Instruction Forfaitaires'!$D213,Listes!$A$54:$E$60,4,FALSE)))))))</f>
        <v/>
      </c>
      <c r="N213" s="118" t="str">
        <f>IF($H213="","",IF($C213=Listes!$B$31,IF('DP_Instruction Forfaitaires'!$E213&lt;Listes!$B$42,('DP_Instruction Forfaitaires'!$E213*(VLOOKUP('DP_Instruction Forfaitaires'!$D213,Listes!$A$43:$E$49,2,FALSE))),IF('DP_Instruction Forfaitaires'!$E213&gt;Listes!$D$42,('DP_Instruction Forfaitaires'!$E213*(VLOOKUP('DP_Instruction Forfaitaires'!$D213,Listes!$A$43:$E$49,5,FALSE))),('DP_Instruction Forfaitaires'!$E213*(VLOOKUP('DP_Instruction Forfaitaires'!$D213,Listes!$A$43:$E$49,3,FALSE))+(VLOOKUP('DP_Instruction Forfaitaires'!$D213,Listes!$A$43:$E$49,4,FALSE)))))))</f>
        <v/>
      </c>
      <c r="O213" s="175" t="str">
        <f>IF($H213="","",IF($C213=Listes!$B$34,Listes!$I$31,IF($C213=Listes!$B$35,(VLOOKUP('DP_Instruction Forfaitaires'!$F213,Listes!$E$31:$F$36,2,FALSE)),IF($C213=Listes!$B$33,IF('DP_Instruction Forfaitaires'!$E213&lt;Listes!$A$64,'DP_Instruction Forfaitaires'!$E213*Listes!$A$65,IF('DP_Instruction Forfaitaires'!$E213&gt;Listes!$D$64,'DP_Instruction Forfaitaires'!$E213*Listes!$D$65,(('DP_Instruction Forfaitaires'!$E213*Listes!$B$65)+Listes!$C$65)))))))</f>
        <v/>
      </c>
      <c r="P213" s="131" t="str">
        <f>IF('Dépenses forfaitaires'!Q213="","",'Dépenses forfaitaires'!Q213)</f>
        <v/>
      </c>
      <c r="Q213" s="185"/>
      <c r="R213" s="352" t="str">
        <f t="shared" si="12"/>
        <v/>
      </c>
      <c r="S213" s="352" t="str">
        <f t="shared" si="13"/>
        <v/>
      </c>
      <c r="T213" s="185" t="str">
        <f t="shared" si="14"/>
        <v/>
      </c>
      <c r="U213" s="182"/>
      <c r="V213" s="187"/>
      <c r="W213" s="711" t="str">
        <f>IF(AND(OR(Q213="KO",T213&lt;&gt;""),OR(R213="",S213="",T213="")),Listes!$A$68,IF(AND(T213="",R213&lt;&gt;""),Listes!$A$69,IF(AND(P213&lt;T213,V213=""),Listes!$A$70,IF(AND(R213&gt;S213),Listes!$A$71,IF(AND(P213&lt;&gt;"",P213&gt;T213,U213=""),Listes!$A$72,IF(AND(X213="",OR(Q213&lt;&gt;"",R213&lt;&gt;"",S213&lt;&gt;"")),Listes!$A$73,""))))))</f>
        <v/>
      </c>
      <c r="X213" s="188"/>
      <c r="Y213" s="317">
        <f t="shared" si="15"/>
        <v>0</v>
      </c>
    </row>
    <row r="214" spans="1:25" ht="20.100000000000001" customHeight="1" x14ac:dyDescent="0.25">
      <c r="A214" s="121">
        <v>208</v>
      </c>
      <c r="B214" s="118" t="str">
        <f>IF('Dépenses forfaitaires'!B214="","",'Dépenses forfaitaires'!B214)</f>
        <v/>
      </c>
      <c r="C214" s="118" t="str">
        <f>IF('Dépenses forfaitaires'!C214="","",'Dépenses forfaitaires'!C214)</f>
        <v/>
      </c>
      <c r="D214" s="118" t="str">
        <f>IF('Dépenses forfaitaires'!D214="","",'Dépenses forfaitaires'!D214)</f>
        <v/>
      </c>
      <c r="E214" s="118" t="str">
        <f>IF('Dépenses forfaitaires'!E214="","",'Dépenses forfaitaires'!E214)</f>
        <v/>
      </c>
      <c r="F214" s="118" t="str">
        <f>IF('Dépenses forfaitaires'!F214="","",'Dépenses forfaitaires'!F214)</f>
        <v/>
      </c>
      <c r="G214" s="186" t="str">
        <f>IF('Dépenses forfaitaires'!G214="","",'Dépenses forfaitaires'!G214)</f>
        <v/>
      </c>
      <c r="H214" s="118" t="str">
        <f>IF('Dépenses forfaitaires'!H214="","",'Dépenses forfaitaires'!H214)</f>
        <v/>
      </c>
      <c r="I214" s="118" t="str">
        <f>IF('Dépenses forfaitaires'!I214="","",'Dépenses forfaitaires'!I214)</f>
        <v/>
      </c>
      <c r="J214" s="186" t="str">
        <f>IF('Dépenses forfaitaires'!J214="","",'Dépenses forfaitaires'!J214)</f>
        <v/>
      </c>
      <c r="K214" s="346" t="str">
        <f>IF('Dépenses forfaitaires'!K214="","",'Dépenses forfaitaires'!K214)</f>
        <v/>
      </c>
      <c r="L214" s="346" t="str">
        <f>IF('Dépenses forfaitaires'!L214="","",'Dépenses forfaitaires'!L214)</f>
        <v/>
      </c>
      <c r="M214" s="118" t="str">
        <f>IF($H214="","",IF($C214=Listes!$B$32,IF('DP_Instruction Forfaitaires'!$E214&lt;Listes!$B$53,('DP_Instruction Forfaitaires'!$E214*(VLOOKUP('DP_Instruction Forfaitaires'!$D214,Listes!$A$54:$E$60,2,FALSE))),IF('DP_Instruction Forfaitaires'!$E214&gt;Listes!$E$53,('DP_Instruction Forfaitaires'!$E214*(VLOOKUP('DP_Instruction Forfaitaires'!$D214,Listes!$A$54:$E$60,5,FALSE))),('DP_Instruction Forfaitaires'!$E214*(VLOOKUP('DP_Instruction Forfaitaires'!$D214,Listes!$A$54:$E$60,3,FALSE))+(VLOOKUP('DP_Instruction Forfaitaires'!$D214,Listes!$A$54:$E$60,4,FALSE)))))))</f>
        <v/>
      </c>
      <c r="N214" s="118" t="str">
        <f>IF($H214="","",IF($C214=Listes!$B$31,IF('DP_Instruction Forfaitaires'!$E214&lt;Listes!$B$42,('DP_Instruction Forfaitaires'!$E214*(VLOOKUP('DP_Instruction Forfaitaires'!$D214,Listes!$A$43:$E$49,2,FALSE))),IF('DP_Instruction Forfaitaires'!$E214&gt;Listes!$D$42,('DP_Instruction Forfaitaires'!$E214*(VLOOKUP('DP_Instruction Forfaitaires'!$D214,Listes!$A$43:$E$49,5,FALSE))),('DP_Instruction Forfaitaires'!$E214*(VLOOKUP('DP_Instruction Forfaitaires'!$D214,Listes!$A$43:$E$49,3,FALSE))+(VLOOKUP('DP_Instruction Forfaitaires'!$D214,Listes!$A$43:$E$49,4,FALSE)))))))</f>
        <v/>
      </c>
      <c r="O214" s="175" t="str">
        <f>IF($H214="","",IF($C214=Listes!$B$34,Listes!$I$31,IF($C214=Listes!$B$35,(VLOOKUP('DP_Instruction Forfaitaires'!$F214,Listes!$E$31:$F$36,2,FALSE)),IF($C214=Listes!$B$33,IF('DP_Instruction Forfaitaires'!$E214&lt;Listes!$A$64,'DP_Instruction Forfaitaires'!$E214*Listes!$A$65,IF('DP_Instruction Forfaitaires'!$E214&gt;Listes!$D$64,'DP_Instruction Forfaitaires'!$E214*Listes!$D$65,(('DP_Instruction Forfaitaires'!$E214*Listes!$B$65)+Listes!$C$65)))))))</f>
        <v/>
      </c>
      <c r="P214" s="131" t="str">
        <f>IF('Dépenses forfaitaires'!Q214="","",'Dépenses forfaitaires'!Q214)</f>
        <v/>
      </c>
      <c r="Q214" s="185"/>
      <c r="R214" s="352" t="str">
        <f t="shared" si="12"/>
        <v/>
      </c>
      <c r="S214" s="352" t="str">
        <f t="shared" si="13"/>
        <v/>
      </c>
      <c r="T214" s="185" t="str">
        <f t="shared" si="14"/>
        <v/>
      </c>
      <c r="U214" s="182"/>
      <c r="V214" s="187"/>
      <c r="W214" s="711" t="str">
        <f>IF(AND(OR(Q214="KO",T214&lt;&gt;""),OR(R214="",S214="",T214="")),Listes!$A$68,IF(AND(T214="",R214&lt;&gt;""),Listes!$A$69,IF(AND(P214&lt;T214,V214=""),Listes!$A$70,IF(AND(R214&gt;S214),Listes!$A$71,IF(AND(P214&lt;&gt;"",P214&gt;T214,U214=""),Listes!$A$72,IF(AND(X214="",OR(Q214&lt;&gt;"",R214&lt;&gt;"",S214&lt;&gt;"")),Listes!$A$73,""))))))</f>
        <v/>
      </c>
      <c r="X214" s="188"/>
      <c r="Y214" s="317">
        <f t="shared" si="15"/>
        <v>0</v>
      </c>
    </row>
    <row r="215" spans="1:25" ht="20.100000000000001" customHeight="1" x14ac:dyDescent="0.25">
      <c r="A215" s="121">
        <v>209</v>
      </c>
      <c r="B215" s="118" t="str">
        <f>IF('Dépenses forfaitaires'!B215="","",'Dépenses forfaitaires'!B215)</f>
        <v/>
      </c>
      <c r="C215" s="118" t="str">
        <f>IF('Dépenses forfaitaires'!C215="","",'Dépenses forfaitaires'!C215)</f>
        <v/>
      </c>
      <c r="D215" s="118" t="str">
        <f>IF('Dépenses forfaitaires'!D215="","",'Dépenses forfaitaires'!D215)</f>
        <v/>
      </c>
      <c r="E215" s="118" t="str">
        <f>IF('Dépenses forfaitaires'!E215="","",'Dépenses forfaitaires'!E215)</f>
        <v/>
      </c>
      <c r="F215" s="118" t="str">
        <f>IF('Dépenses forfaitaires'!F215="","",'Dépenses forfaitaires'!F215)</f>
        <v/>
      </c>
      <c r="G215" s="186" t="str">
        <f>IF('Dépenses forfaitaires'!G215="","",'Dépenses forfaitaires'!G215)</f>
        <v/>
      </c>
      <c r="H215" s="118" t="str">
        <f>IF('Dépenses forfaitaires'!H215="","",'Dépenses forfaitaires'!H215)</f>
        <v/>
      </c>
      <c r="I215" s="118" t="str">
        <f>IF('Dépenses forfaitaires'!I215="","",'Dépenses forfaitaires'!I215)</f>
        <v/>
      </c>
      <c r="J215" s="186" t="str">
        <f>IF('Dépenses forfaitaires'!J215="","",'Dépenses forfaitaires'!J215)</f>
        <v/>
      </c>
      <c r="K215" s="346" t="str">
        <f>IF('Dépenses forfaitaires'!K215="","",'Dépenses forfaitaires'!K215)</f>
        <v/>
      </c>
      <c r="L215" s="346" t="str">
        <f>IF('Dépenses forfaitaires'!L215="","",'Dépenses forfaitaires'!L215)</f>
        <v/>
      </c>
      <c r="M215" s="118" t="str">
        <f>IF($H215="","",IF($C215=Listes!$B$32,IF('DP_Instruction Forfaitaires'!$E215&lt;Listes!$B$53,('DP_Instruction Forfaitaires'!$E215*(VLOOKUP('DP_Instruction Forfaitaires'!$D215,Listes!$A$54:$E$60,2,FALSE))),IF('DP_Instruction Forfaitaires'!$E215&gt;Listes!$E$53,('DP_Instruction Forfaitaires'!$E215*(VLOOKUP('DP_Instruction Forfaitaires'!$D215,Listes!$A$54:$E$60,5,FALSE))),('DP_Instruction Forfaitaires'!$E215*(VLOOKUP('DP_Instruction Forfaitaires'!$D215,Listes!$A$54:$E$60,3,FALSE))+(VLOOKUP('DP_Instruction Forfaitaires'!$D215,Listes!$A$54:$E$60,4,FALSE)))))))</f>
        <v/>
      </c>
      <c r="N215" s="118" t="str">
        <f>IF($H215="","",IF($C215=Listes!$B$31,IF('DP_Instruction Forfaitaires'!$E215&lt;Listes!$B$42,('DP_Instruction Forfaitaires'!$E215*(VLOOKUP('DP_Instruction Forfaitaires'!$D215,Listes!$A$43:$E$49,2,FALSE))),IF('DP_Instruction Forfaitaires'!$E215&gt;Listes!$D$42,('DP_Instruction Forfaitaires'!$E215*(VLOOKUP('DP_Instruction Forfaitaires'!$D215,Listes!$A$43:$E$49,5,FALSE))),('DP_Instruction Forfaitaires'!$E215*(VLOOKUP('DP_Instruction Forfaitaires'!$D215,Listes!$A$43:$E$49,3,FALSE))+(VLOOKUP('DP_Instruction Forfaitaires'!$D215,Listes!$A$43:$E$49,4,FALSE)))))))</f>
        <v/>
      </c>
      <c r="O215" s="175" t="str">
        <f>IF($H215="","",IF($C215=Listes!$B$34,Listes!$I$31,IF($C215=Listes!$B$35,(VLOOKUP('DP_Instruction Forfaitaires'!$F215,Listes!$E$31:$F$36,2,FALSE)),IF($C215=Listes!$B$33,IF('DP_Instruction Forfaitaires'!$E215&lt;Listes!$A$64,'DP_Instruction Forfaitaires'!$E215*Listes!$A$65,IF('DP_Instruction Forfaitaires'!$E215&gt;Listes!$D$64,'DP_Instruction Forfaitaires'!$E215*Listes!$D$65,(('DP_Instruction Forfaitaires'!$E215*Listes!$B$65)+Listes!$C$65)))))))</f>
        <v/>
      </c>
      <c r="P215" s="131" t="str">
        <f>IF('Dépenses forfaitaires'!Q215="","",'Dépenses forfaitaires'!Q215)</f>
        <v/>
      </c>
      <c r="Q215" s="185"/>
      <c r="R215" s="352" t="str">
        <f t="shared" si="12"/>
        <v/>
      </c>
      <c r="S215" s="352" t="str">
        <f t="shared" si="13"/>
        <v/>
      </c>
      <c r="T215" s="185" t="str">
        <f t="shared" si="14"/>
        <v/>
      </c>
      <c r="U215" s="182"/>
      <c r="V215" s="187"/>
      <c r="W215" s="711" t="str">
        <f>IF(AND(OR(Q215="KO",T215&lt;&gt;""),OR(R215="",S215="",T215="")),Listes!$A$68,IF(AND(T215="",R215&lt;&gt;""),Listes!$A$69,IF(AND(P215&lt;T215,V215=""),Listes!$A$70,IF(AND(R215&gt;S215),Listes!$A$71,IF(AND(P215&lt;&gt;"",P215&gt;T215,U215=""),Listes!$A$72,IF(AND(X215="",OR(Q215&lt;&gt;"",R215&lt;&gt;"",S215&lt;&gt;"")),Listes!$A$73,""))))))</f>
        <v/>
      </c>
      <c r="X215" s="188"/>
      <c r="Y215" s="317">
        <f t="shared" si="15"/>
        <v>0</v>
      </c>
    </row>
    <row r="216" spans="1:25" ht="20.100000000000001" customHeight="1" x14ac:dyDescent="0.25">
      <c r="A216" s="121">
        <v>210</v>
      </c>
      <c r="B216" s="118" t="str">
        <f>IF('Dépenses forfaitaires'!B216="","",'Dépenses forfaitaires'!B216)</f>
        <v/>
      </c>
      <c r="C216" s="118" t="str">
        <f>IF('Dépenses forfaitaires'!C216="","",'Dépenses forfaitaires'!C216)</f>
        <v/>
      </c>
      <c r="D216" s="118" t="str">
        <f>IF('Dépenses forfaitaires'!D216="","",'Dépenses forfaitaires'!D216)</f>
        <v/>
      </c>
      <c r="E216" s="118" t="str">
        <f>IF('Dépenses forfaitaires'!E216="","",'Dépenses forfaitaires'!E216)</f>
        <v/>
      </c>
      <c r="F216" s="118" t="str">
        <f>IF('Dépenses forfaitaires'!F216="","",'Dépenses forfaitaires'!F216)</f>
        <v/>
      </c>
      <c r="G216" s="186" t="str">
        <f>IF('Dépenses forfaitaires'!G216="","",'Dépenses forfaitaires'!G216)</f>
        <v/>
      </c>
      <c r="H216" s="118" t="str">
        <f>IF('Dépenses forfaitaires'!H216="","",'Dépenses forfaitaires'!H216)</f>
        <v/>
      </c>
      <c r="I216" s="118" t="str">
        <f>IF('Dépenses forfaitaires'!I216="","",'Dépenses forfaitaires'!I216)</f>
        <v/>
      </c>
      <c r="J216" s="186" t="str">
        <f>IF('Dépenses forfaitaires'!J216="","",'Dépenses forfaitaires'!J216)</f>
        <v/>
      </c>
      <c r="K216" s="346" t="str">
        <f>IF('Dépenses forfaitaires'!K216="","",'Dépenses forfaitaires'!K216)</f>
        <v/>
      </c>
      <c r="L216" s="346" t="str">
        <f>IF('Dépenses forfaitaires'!L216="","",'Dépenses forfaitaires'!L216)</f>
        <v/>
      </c>
      <c r="M216" s="118" t="str">
        <f>IF($H216="","",IF($C216=Listes!$B$32,IF('DP_Instruction Forfaitaires'!$E216&lt;Listes!$B$53,('DP_Instruction Forfaitaires'!$E216*(VLOOKUP('DP_Instruction Forfaitaires'!$D216,Listes!$A$54:$E$60,2,FALSE))),IF('DP_Instruction Forfaitaires'!$E216&gt;Listes!$E$53,('DP_Instruction Forfaitaires'!$E216*(VLOOKUP('DP_Instruction Forfaitaires'!$D216,Listes!$A$54:$E$60,5,FALSE))),('DP_Instruction Forfaitaires'!$E216*(VLOOKUP('DP_Instruction Forfaitaires'!$D216,Listes!$A$54:$E$60,3,FALSE))+(VLOOKUP('DP_Instruction Forfaitaires'!$D216,Listes!$A$54:$E$60,4,FALSE)))))))</f>
        <v/>
      </c>
      <c r="N216" s="118" t="str">
        <f>IF($H216="","",IF($C216=Listes!$B$31,IF('DP_Instruction Forfaitaires'!$E216&lt;Listes!$B$42,('DP_Instruction Forfaitaires'!$E216*(VLOOKUP('DP_Instruction Forfaitaires'!$D216,Listes!$A$43:$E$49,2,FALSE))),IF('DP_Instruction Forfaitaires'!$E216&gt;Listes!$D$42,('DP_Instruction Forfaitaires'!$E216*(VLOOKUP('DP_Instruction Forfaitaires'!$D216,Listes!$A$43:$E$49,5,FALSE))),('DP_Instruction Forfaitaires'!$E216*(VLOOKUP('DP_Instruction Forfaitaires'!$D216,Listes!$A$43:$E$49,3,FALSE))+(VLOOKUP('DP_Instruction Forfaitaires'!$D216,Listes!$A$43:$E$49,4,FALSE)))))))</f>
        <v/>
      </c>
      <c r="O216" s="175" t="str">
        <f>IF($H216="","",IF($C216=Listes!$B$34,Listes!$I$31,IF($C216=Listes!$B$35,(VLOOKUP('DP_Instruction Forfaitaires'!$F216,Listes!$E$31:$F$36,2,FALSE)),IF($C216=Listes!$B$33,IF('DP_Instruction Forfaitaires'!$E216&lt;Listes!$A$64,'DP_Instruction Forfaitaires'!$E216*Listes!$A$65,IF('DP_Instruction Forfaitaires'!$E216&gt;Listes!$D$64,'DP_Instruction Forfaitaires'!$E216*Listes!$D$65,(('DP_Instruction Forfaitaires'!$E216*Listes!$B$65)+Listes!$C$65)))))))</f>
        <v/>
      </c>
      <c r="P216" s="131" t="str">
        <f>IF('Dépenses forfaitaires'!Q216="","",'Dépenses forfaitaires'!Q216)</f>
        <v/>
      </c>
      <c r="Q216" s="185"/>
      <c r="R216" s="352" t="str">
        <f t="shared" si="12"/>
        <v/>
      </c>
      <c r="S216" s="352" t="str">
        <f t="shared" si="13"/>
        <v/>
      </c>
      <c r="T216" s="185" t="str">
        <f t="shared" si="14"/>
        <v/>
      </c>
      <c r="U216" s="182"/>
      <c r="V216" s="187"/>
      <c r="W216" s="711" t="str">
        <f>IF(AND(OR(Q216="KO",T216&lt;&gt;""),OR(R216="",S216="",T216="")),Listes!$A$68,IF(AND(T216="",R216&lt;&gt;""),Listes!$A$69,IF(AND(P216&lt;T216,V216=""),Listes!$A$70,IF(AND(R216&gt;S216),Listes!$A$71,IF(AND(P216&lt;&gt;"",P216&gt;T216,U216=""),Listes!$A$72,IF(AND(X216="",OR(Q216&lt;&gt;"",R216&lt;&gt;"",S216&lt;&gt;"")),Listes!$A$73,""))))))</f>
        <v/>
      </c>
      <c r="X216" s="188"/>
      <c r="Y216" s="317">
        <f t="shared" si="15"/>
        <v>0</v>
      </c>
    </row>
    <row r="217" spans="1:25" ht="20.100000000000001" customHeight="1" x14ac:dyDescent="0.25">
      <c r="A217" s="121">
        <v>211</v>
      </c>
      <c r="B217" s="118" t="str">
        <f>IF('Dépenses forfaitaires'!B217="","",'Dépenses forfaitaires'!B217)</f>
        <v/>
      </c>
      <c r="C217" s="118" t="str">
        <f>IF('Dépenses forfaitaires'!C217="","",'Dépenses forfaitaires'!C217)</f>
        <v/>
      </c>
      <c r="D217" s="118" t="str">
        <f>IF('Dépenses forfaitaires'!D217="","",'Dépenses forfaitaires'!D217)</f>
        <v/>
      </c>
      <c r="E217" s="118" t="str">
        <f>IF('Dépenses forfaitaires'!E217="","",'Dépenses forfaitaires'!E217)</f>
        <v/>
      </c>
      <c r="F217" s="118" t="str">
        <f>IF('Dépenses forfaitaires'!F217="","",'Dépenses forfaitaires'!F217)</f>
        <v/>
      </c>
      <c r="G217" s="186" t="str">
        <f>IF('Dépenses forfaitaires'!G217="","",'Dépenses forfaitaires'!G217)</f>
        <v/>
      </c>
      <c r="H217" s="118" t="str">
        <f>IF('Dépenses forfaitaires'!H217="","",'Dépenses forfaitaires'!H217)</f>
        <v/>
      </c>
      <c r="I217" s="118" t="str">
        <f>IF('Dépenses forfaitaires'!I217="","",'Dépenses forfaitaires'!I217)</f>
        <v/>
      </c>
      <c r="J217" s="186" t="str">
        <f>IF('Dépenses forfaitaires'!J217="","",'Dépenses forfaitaires'!J217)</f>
        <v/>
      </c>
      <c r="K217" s="346" t="str">
        <f>IF('Dépenses forfaitaires'!K217="","",'Dépenses forfaitaires'!K217)</f>
        <v/>
      </c>
      <c r="L217" s="346" t="str">
        <f>IF('Dépenses forfaitaires'!L217="","",'Dépenses forfaitaires'!L217)</f>
        <v/>
      </c>
      <c r="M217" s="118" t="str">
        <f>IF($H217="","",IF($C217=Listes!$B$32,IF('DP_Instruction Forfaitaires'!$E217&lt;Listes!$B$53,('DP_Instruction Forfaitaires'!$E217*(VLOOKUP('DP_Instruction Forfaitaires'!$D217,Listes!$A$54:$E$60,2,FALSE))),IF('DP_Instruction Forfaitaires'!$E217&gt;Listes!$E$53,('DP_Instruction Forfaitaires'!$E217*(VLOOKUP('DP_Instruction Forfaitaires'!$D217,Listes!$A$54:$E$60,5,FALSE))),('DP_Instruction Forfaitaires'!$E217*(VLOOKUP('DP_Instruction Forfaitaires'!$D217,Listes!$A$54:$E$60,3,FALSE))+(VLOOKUP('DP_Instruction Forfaitaires'!$D217,Listes!$A$54:$E$60,4,FALSE)))))))</f>
        <v/>
      </c>
      <c r="N217" s="118" t="str">
        <f>IF($H217="","",IF($C217=Listes!$B$31,IF('DP_Instruction Forfaitaires'!$E217&lt;Listes!$B$42,('DP_Instruction Forfaitaires'!$E217*(VLOOKUP('DP_Instruction Forfaitaires'!$D217,Listes!$A$43:$E$49,2,FALSE))),IF('DP_Instruction Forfaitaires'!$E217&gt;Listes!$D$42,('DP_Instruction Forfaitaires'!$E217*(VLOOKUP('DP_Instruction Forfaitaires'!$D217,Listes!$A$43:$E$49,5,FALSE))),('DP_Instruction Forfaitaires'!$E217*(VLOOKUP('DP_Instruction Forfaitaires'!$D217,Listes!$A$43:$E$49,3,FALSE))+(VLOOKUP('DP_Instruction Forfaitaires'!$D217,Listes!$A$43:$E$49,4,FALSE)))))))</f>
        <v/>
      </c>
      <c r="O217" s="175" t="str">
        <f>IF($H217="","",IF($C217=Listes!$B$34,Listes!$I$31,IF($C217=Listes!$B$35,(VLOOKUP('DP_Instruction Forfaitaires'!$F217,Listes!$E$31:$F$36,2,FALSE)),IF($C217=Listes!$B$33,IF('DP_Instruction Forfaitaires'!$E217&lt;Listes!$A$64,'DP_Instruction Forfaitaires'!$E217*Listes!$A$65,IF('DP_Instruction Forfaitaires'!$E217&gt;Listes!$D$64,'DP_Instruction Forfaitaires'!$E217*Listes!$D$65,(('DP_Instruction Forfaitaires'!$E217*Listes!$B$65)+Listes!$C$65)))))))</f>
        <v/>
      </c>
      <c r="P217" s="131" t="str">
        <f>IF('Dépenses forfaitaires'!Q217="","",'Dépenses forfaitaires'!Q217)</f>
        <v/>
      </c>
      <c r="Q217" s="185"/>
      <c r="R217" s="352" t="str">
        <f t="shared" si="12"/>
        <v/>
      </c>
      <c r="S217" s="352" t="str">
        <f t="shared" si="13"/>
        <v/>
      </c>
      <c r="T217" s="185" t="str">
        <f t="shared" si="14"/>
        <v/>
      </c>
      <c r="U217" s="182"/>
      <c r="V217" s="187"/>
      <c r="W217" s="711" t="str">
        <f>IF(AND(OR(Q217="KO",T217&lt;&gt;""),OR(R217="",S217="",T217="")),Listes!$A$68,IF(AND(T217="",R217&lt;&gt;""),Listes!$A$69,IF(AND(P217&lt;T217,V217=""),Listes!$A$70,IF(AND(R217&gt;S217),Listes!$A$71,IF(AND(P217&lt;&gt;"",P217&gt;T217,U217=""),Listes!$A$72,IF(AND(X217="",OR(Q217&lt;&gt;"",R217&lt;&gt;"",S217&lt;&gt;"")),Listes!$A$73,""))))))</f>
        <v/>
      </c>
      <c r="X217" s="188"/>
      <c r="Y217" s="317">
        <f t="shared" si="15"/>
        <v>0</v>
      </c>
    </row>
    <row r="218" spans="1:25" ht="20.100000000000001" customHeight="1" x14ac:dyDescent="0.25">
      <c r="A218" s="121">
        <v>212</v>
      </c>
      <c r="B218" s="118" t="str">
        <f>IF('Dépenses forfaitaires'!B218="","",'Dépenses forfaitaires'!B218)</f>
        <v/>
      </c>
      <c r="C218" s="118" t="str">
        <f>IF('Dépenses forfaitaires'!C218="","",'Dépenses forfaitaires'!C218)</f>
        <v/>
      </c>
      <c r="D218" s="118" t="str">
        <f>IF('Dépenses forfaitaires'!D218="","",'Dépenses forfaitaires'!D218)</f>
        <v/>
      </c>
      <c r="E218" s="118" t="str">
        <f>IF('Dépenses forfaitaires'!E218="","",'Dépenses forfaitaires'!E218)</f>
        <v/>
      </c>
      <c r="F218" s="118" t="str">
        <f>IF('Dépenses forfaitaires'!F218="","",'Dépenses forfaitaires'!F218)</f>
        <v/>
      </c>
      <c r="G218" s="186" t="str">
        <f>IF('Dépenses forfaitaires'!G218="","",'Dépenses forfaitaires'!G218)</f>
        <v/>
      </c>
      <c r="H218" s="118" t="str">
        <f>IF('Dépenses forfaitaires'!H218="","",'Dépenses forfaitaires'!H218)</f>
        <v/>
      </c>
      <c r="I218" s="118" t="str">
        <f>IF('Dépenses forfaitaires'!I218="","",'Dépenses forfaitaires'!I218)</f>
        <v/>
      </c>
      <c r="J218" s="186" t="str">
        <f>IF('Dépenses forfaitaires'!J218="","",'Dépenses forfaitaires'!J218)</f>
        <v/>
      </c>
      <c r="K218" s="346" t="str">
        <f>IF('Dépenses forfaitaires'!K218="","",'Dépenses forfaitaires'!K218)</f>
        <v/>
      </c>
      <c r="L218" s="346" t="str">
        <f>IF('Dépenses forfaitaires'!L218="","",'Dépenses forfaitaires'!L218)</f>
        <v/>
      </c>
      <c r="M218" s="118" t="str">
        <f>IF($H218="","",IF($C218=Listes!$B$32,IF('DP_Instruction Forfaitaires'!$E218&lt;Listes!$B$53,('DP_Instruction Forfaitaires'!$E218*(VLOOKUP('DP_Instruction Forfaitaires'!$D218,Listes!$A$54:$E$60,2,FALSE))),IF('DP_Instruction Forfaitaires'!$E218&gt;Listes!$E$53,('DP_Instruction Forfaitaires'!$E218*(VLOOKUP('DP_Instruction Forfaitaires'!$D218,Listes!$A$54:$E$60,5,FALSE))),('DP_Instruction Forfaitaires'!$E218*(VLOOKUP('DP_Instruction Forfaitaires'!$D218,Listes!$A$54:$E$60,3,FALSE))+(VLOOKUP('DP_Instruction Forfaitaires'!$D218,Listes!$A$54:$E$60,4,FALSE)))))))</f>
        <v/>
      </c>
      <c r="N218" s="118" t="str">
        <f>IF($H218="","",IF($C218=Listes!$B$31,IF('DP_Instruction Forfaitaires'!$E218&lt;Listes!$B$42,('DP_Instruction Forfaitaires'!$E218*(VLOOKUP('DP_Instruction Forfaitaires'!$D218,Listes!$A$43:$E$49,2,FALSE))),IF('DP_Instruction Forfaitaires'!$E218&gt;Listes!$D$42,('DP_Instruction Forfaitaires'!$E218*(VLOOKUP('DP_Instruction Forfaitaires'!$D218,Listes!$A$43:$E$49,5,FALSE))),('DP_Instruction Forfaitaires'!$E218*(VLOOKUP('DP_Instruction Forfaitaires'!$D218,Listes!$A$43:$E$49,3,FALSE))+(VLOOKUP('DP_Instruction Forfaitaires'!$D218,Listes!$A$43:$E$49,4,FALSE)))))))</f>
        <v/>
      </c>
      <c r="O218" s="175" t="str">
        <f>IF($H218="","",IF($C218=Listes!$B$34,Listes!$I$31,IF($C218=Listes!$B$35,(VLOOKUP('DP_Instruction Forfaitaires'!$F218,Listes!$E$31:$F$36,2,FALSE)),IF($C218=Listes!$B$33,IF('DP_Instruction Forfaitaires'!$E218&lt;Listes!$A$64,'DP_Instruction Forfaitaires'!$E218*Listes!$A$65,IF('DP_Instruction Forfaitaires'!$E218&gt;Listes!$D$64,'DP_Instruction Forfaitaires'!$E218*Listes!$D$65,(('DP_Instruction Forfaitaires'!$E218*Listes!$B$65)+Listes!$C$65)))))))</f>
        <v/>
      </c>
      <c r="P218" s="131" t="str">
        <f>IF('Dépenses forfaitaires'!Q218="","",'Dépenses forfaitaires'!Q218)</f>
        <v/>
      </c>
      <c r="Q218" s="185"/>
      <c r="R218" s="352" t="str">
        <f t="shared" si="12"/>
        <v/>
      </c>
      <c r="S218" s="352" t="str">
        <f t="shared" si="13"/>
        <v/>
      </c>
      <c r="T218" s="185" t="str">
        <f t="shared" si="14"/>
        <v/>
      </c>
      <c r="U218" s="182"/>
      <c r="V218" s="187"/>
      <c r="W218" s="711" t="str">
        <f>IF(AND(OR(Q218="KO",T218&lt;&gt;""),OR(R218="",S218="",T218="")),Listes!$A$68,IF(AND(T218="",R218&lt;&gt;""),Listes!$A$69,IF(AND(P218&lt;T218,V218=""),Listes!$A$70,IF(AND(R218&gt;S218),Listes!$A$71,IF(AND(P218&lt;&gt;"",P218&gt;T218,U218=""),Listes!$A$72,IF(AND(X218="",OR(Q218&lt;&gt;"",R218&lt;&gt;"",S218&lt;&gt;"")),Listes!$A$73,""))))))</f>
        <v/>
      </c>
      <c r="X218" s="188"/>
      <c r="Y218" s="317">
        <f t="shared" si="15"/>
        <v>0</v>
      </c>
    </row>
    <row r="219" spans="1:25" ht="20.100000000000001" customHeight="1" x14ac:dyDescent="0.25">
      <c r="A219" s="121">
        <v>213</v>
      </c>
      <c r="B219" s="118" t="str">
        <f>IF('Dépenses forfaitaires'!B219="","",'Dépenses forfaitaires'!B219)</f>
        <v/>
      </c>
      <c r="C219" s="118" t="str">
        <f>IF('Dépenses forfaitaires'!C219="","",'Dépenses forfaitaires'!C219)</f>
        <v/>
      </c>
      <c r="D219" s="118" t="str">
        <f>IF('Dépenses forfaitaires'!D219="","",'Dépenses forfaitaires'!D219)</f>
        <v/>
      </c>
      <c r="E219" s="118" t="str">
        <f>IF('Dépenses forfaitaires'!E219="","",'Dépenses forfaitaires'!E219)</f>
        <v/>
      </c>
      <c r="F219" s="118" t="str">
        <f>IF('Dépenses forfaitaires'!F219="","",'Dépenses forfaitaires'!F219)</f>
        <v/>
      </c>
      <c r="G219" s="186" t="str">
        <f>IF('Dépenses forfaitaires'!G219="","",'Dépenses forfaitaires'!G219)</f>
        <v/>
      </c>
      <c r="H219" s="118" t="str">
        <f>IF('Dépenses forfaitaires'!H219="","",'Dépenses forfaitaires'!H219)</f>
        <v/>
      </c>
      <c r="I219" s="118" t="str">
        <f>IF('Dépenses forfaitaires'!I219="","",'Dépenses forfaitaires'!I219)</f>
        <v/>
      </c>
      <c r="J219" s="186" t="str">
        <f>IF('Dépenses forfaitaires'!J219="","",'Dépenses forfaitaires'!J219)</f>
        <v/>
      </c>
      <c r="K219" s="346" t="str">
        <f>IF('Dépenses forfaitaires'!K219="","",'Dépenses forfaitaires'!K219)</f>
        <v/>
      </c>
      <c r="L219" s="346" t="str">
        <f>IF('Dépenses forfaitaires'!L219="","",'Dépenses forfaitaires'!L219)</f>
        <v/>
      </c>
      <c r="M219" s="118" t="str">
        <f>IF($H219="","",IF($C219=Listes!$B$32,IF('DP_Instruction Forfaitaires'!$E219&lt;Listes!$B$53,('DP_Instruction Forfaitaires'!$E219*(VLOOKUP('DP_Instruction Forfaitaires'!$D219,Listes!$A$54:$E$60,2,FALSE))),IF('DP_Instruction Forfaitaires'!$E219&gt;Listes!$E$53,('DP_Instruction Forfaitaires'!$E219*(VLOOKUP('DP_Instruction Forfaitaires'!$D219,Listes!$A$54:$E$60,5,FALSE))),('DP_Instruction Forfaitaires'!$E219*(VLOOKUP('DP_Instruction Forfaitaires'!$D219,Listes!$A$54:$E$60,3,FALSE))+(VLOOKUP('DP_Instruction Forfaitaires'!$D219,Listes!$A$54:$E$60,4,FALSE)))))))</f>
        <v/>
      </c>
      <c r="N219" s="118" t="str">
        <f>IF($H219="","",IF($C219=Listes!$B$31,IF('DP_Instruction Forfaitaires'!$E219&lt;Listes!$B$42,('DP_Instruction Forfaitaires'!$E219*(VLOOKUP('DP_Instruction Forfaitaires'!$D219,Listes!$A$43:$E$49,2,FALSE))),IF('DP_Instruction Forfaitaires'!$E219&gt;Listes!$D$42,('DP_Instruction Forfaitaires'!$E219*(VLOOKUP('DP_Instruction Forfaitaires'!$D219,Listes!$A$43:$E$49,5,FALSE))),('DP_Instruction Forfaitaires'!$E219*(VLOOKUP('DP_Instruction Forfaitaires'!$D219,Listes!$A$43:$E$49,3,FALSE))+(VLOOKUP('DP_Instruction Forfaitaires'!$D219,Listes!$A$43:$E$49,4,FALSE)))))))</f>
        <v/>
      </c>
      <c r="O219" s="175" t="str">
        <f>IF($H219="","",IF($C219=Listes!$B$34,Listes!$I$31,IF($C219=Listes!$B$35,(VLOOKUP('DP_Instruction Forfaitaires'!$F219,Listes!$E$31:$F$36,2,FALSE)),IF($C219=Listes!$B$33,IF('DP_Instruction Forfaitaires'!$E219&lt;Listes!$A$64,'DP_Instruction Forfaitaires'!$E219*Listes!$A$65,IF('DP_Instruction Forfaitaires'!$E219&gt;Listes!$D$64,'DP_Instruction Forfaitaires'!$E219*Listes!$D$65,(('DP_Instruction Forfaitaires'!$E219*Listes!$B$65)+Listes!$C$65)))))))</f>
        <v/>
      </c>
      <c r="P219" s="131" t="str">
        <f>IF('Dépenses forfaitaires'!Q219="","",'Dépenses forfaitaires'!Q219)</f>
        <v/>
      </c>
      <c r="Q219" s="185"/>
      <c r="R219" s="352" t="str">
        <f t="shared" si="12"/>
        <v/>
      </c>
      <c r="S219" s="352" t="str">
        <f t="shared" si="13"/>
        <v/>
      </c>
      <c r="T219" s="185" t="str">
        <f t="shared" si="14"/>
        <v/>
      </c>
      <c r="U219" s="182"/>
      <c r="V219" s="187"/>
      <c r="W219" s="711" t="str">
        <f>IF(AND(OR(Q219="KO",T219&lt;&gt;""),OR(R219="",S219="",T219="")),Listes!$A$68,IF(AND(T219="",R219&lt;&gt;""),Listes!$A$69,IF(AND(P219&lt;T219,V219=""),Listes!$A$70,IF(AND(R219&gt;S219),Listes!$A$71,IF(AND(P219&lt;&gt;"",P219&gt;T219,U219=""),Listes!$A$72,IF(AND(X219="",OR(Q219&lt;&gt;"",R219&lt;&gt;"",S219&lt;&gt;"")),Listes!$A$73,""))))))</f>
        <v/>
      </c>
      <c r="X219" s="188"/>
      <c r="Y219" s="317">
        <f t="shared" si="15"/>
        <v>0</v>
      </c>
    </row>
    <row r="220" spans="1:25" ht="20.100000000000001" customHeight="1" x14ac:dyDescent="0.25">
      <c r="A220" s="121">
        <v>214</v>
      </c>
      <c r="B220" s="118" t="str">
        <f>IF('Dépenses forfaitaires'!B220="","",'Dépenses forfaitaires'!B220)</f>
        <v/>
      </c>
      <c r="C220" s="118" t="str">
        <f>IF('Dépenses forfaitaires'!C220="","",'Dépenses forfaitaires'!C220)</f>
        <v/>
      </c>
      <c r="D220" s="118" t="str">
        <f>IF('Dépenses forfaitaires'!D220="","",'Dépenses forfaitaires'!D220)</f>
        <v/>
      </c>
      <c r="E220" s="118" t="str">
        <f>IF('Dépenses forfaitaires'!E220="","",'Dépenses forfaitaires'!E220)</f>
        <v/>
      </c>
      <c r="F220" s="118" t="str">
        <f>IF('Dépenses forfaitaires'!F220="","",'Dépenses forfaitaires'!F220)</f>
        <v/>
      </c>
      <c r="G220" s="186" t="str">
        <f>IF('Dépenses forfaitaires'!G220="","",'Dépenses forfaitaires'!G220)</f>
        <v/>
      </c>
      <c r="H220" s="118" t="str">
        <f>IF('Dépenses forfaitaires'!H220="","",'Dépenses forfaitaires'!H220)</f>
        <v/>
      </c>
      <c r="I220" s="118" t="str">
        <f>IF('Dépenses forfaitaires'!I220="","",'Dépenses forfaitaires'!I220)</f>
        <v/>
      </c>
      <c r="J220" s="186" t="str">
        <f>IF('Dépenses forfaitaires'!J220="","",'Dépenses forfaitaires'!J220)</f>
        <v/>
      </c>
      <c r="K220" s="346" t="str">
        <f>IF('Dépenses forfaitaires'!K220="","",'Dépenses forfaitaires'!K220)</f>
        <v/>
      </c>
      <c r="L220" s="346" t="str">
        <f>IF('Dépenses forfaitaires'!L220="","",'Dépenses forfaitaires'!L220)</f>
        <v/>
      </c>
      <c r="M220" s="118" t="str">
        <f>IF($H220="","",IF($C220=Listes!$B$32,IF('DP_Instruction Forfaitaires'!$E220&lt;Listes!$B$53,('DP_Instruction Forfaitaires'!$E220*(VLOOKUP('DP_Instruction Forfaitaires'!$D220,Listes!$A$54:$E$60,2,FALSE))),IF('DP_Instruction Forfaitaires'!$E220&gt;Listes!$E$53,('DP_Instruction Forfaitaires'!$E220*(VLOOKUP('DP_Instruction Forfaitaires'!$D220,Listes!$A$54:$E$60,5,FALSE))),('DP_Instruction Forfaitaires'!$E220*(VLOOKUP('DP_Instruction Forfaitaires'!$D220,Listes!$A$54:$E$60,3,FALSE))+(VLOOKUP('DP_Instruction Forfaitaires'!$D220,Listes!$A$54:$E$60,4,FALSE)))))))</f>
        <v/>
      </c>
      <c r="N220" s="118" t="str">
        <f>IF($H220="","",IF($C220=Listes!$B$31,IF('DP_Instruction Forfaitaires'!$E220&lt;Listes!$B$42,('DP_Instruction Forfaitaires'!$E220*(VLOOKUP('DP_Instruction Forfaitaires'!$D220,Listes!$A$43:$E$49,2,FALSE))),IF('DP_Instruction Forfaitaires'!$E220&gt;Listes!$D$42,('DP_Instruction Forfaitaires'!$E220*(VLOOKUP('DP_Instruction Forfaitaires'!$D220,Listes!$A$43:$E$49,5,FALSE))),('DP_Instruction Forfaitaires'!$E220*(VLOOKUP('DP_Instruction Forfaitaires'!$D220,Listes!$A$43:$E$49,3,FALSE))+(VLOOKUP('DP_Instruction Forfaitaires'!$D220,Listes!$A$43:$E$49,4,FALSE)))))))</f>
        <v/>
      </c>
      <c r="O220" s="175" t="str">
        <f>IF($H220="","",IF($C220=Listes!$B$34,Listes!$I$31,IF($C220=Listes!$B$35,(VLOOKUP('DP_Instruction Forfaitaires'!$F220,Listes!$E$31:$F$36,2,FALSE)),IF($C220=Listes!$B$33,IF('DP_Instruction Forfaitaires'!$E220&lt;Listes!$A$64,'DP_Instruction Forfaitaires'!$E220*Listes!$A$65,IF('DP_Instruction Forfaitaires'!$E220&gt;Listes!$D$64,'DP_Instruction Forfaitaires'!$E220*Listes!$D$65,(('DP_Instruction Forfaitaires'!$E220*Listes!$B$65)+Listes!$C$65)))))))</f>
        <v/>
      </c>
      <c r="P220" s="131" t="str">
        <f>IF('Dépenses forfaitaires'!Q220="","",'Dépenses forfaitaires'!Q220)</f>
        <v/>
      </c>
      <c r="Q220" s="185"/>
      <c r="R220" s="352" t="str">
        <f t="shared" si="12"/>
        <v/>
      </c>
      <c r="S220" s="352" t="str">
        <f t="shared" si="13"/>
        <v/>
      </c>
      <c r="T220" s="185" t="str">
        <f t="shared" si="14"/>
        <v/>
      </c>
      <c r="U220" s="182"/>
      <c r="V220" s="187"/>
      <c r="W220" s="711" t="str">
        <f>IF(AND(OR(Q220="KO",T220&lt;&gt;""),OR(R220="",S220="",T220="")),Listes!$A$68,IF(AND(T220="",R220&lt;&gt;""),Listes!$A$69,IF(AND(P220&lt;T220,V220=""),Listes!$A$70,IF(AND(R220&gt;S220),Listes!$A$71,IF(AND(P220&lt;&gt;"",P220&gt;T220,U220=""),Listes!$A$72,IF(AND(X220="",OR(Q220&lt;&gt;"",R220&lt;&gt;"",S220&lt;&gt;"")),Listes!$A$73,""))))))</f>
        <v/>
      </c>
      <c r="X220" s="188"/>
      <c r="Y220" s="317">
        <f t="shared" si="15"/>
        <v>0</v>
      </c>
    </row>
    <row r="221" spans="1:25" ht="20.100000000000001" customHeight="1" x14ac:dyDescent="0.25">
      <c r="A221" s="121">
        <v>215</v>
      </c>
      <c r="B221" s="118" t="str">
        <f>IF('Dépenses forfaitaires'!B221="","",'Dépenses forfaitaires'!B221)</f>
        <v/>
      </c>
      <c r="C221" s="118" t="str">
        <f>IF('Dépenses forfaitaires'!C221="","",'Dépenses forfaitaires'!C221)</f>
        <v/>
      </c>
      <c r="D221" s="118" t="str">
        <f>IF('Dépenses forfaitaires'!D221="","",'Dépenses forfaitaires'!D221)</f>
        <v/>
      </c>
      <c r="E221" s="118" t="str">
        <f>IF('Dépenses forfaitaires'!E221="","",'Dépenses forfaitaires'!E221)</f>
        <v/>
      </c>
      <c r="F221" s="118" t="str">
        <f>IF('Dépenses forfaitaires'!F221="","",'Dépenses forfaitaires'!F221)</f>
        <v/>
      </c>
      <c r="G221" s="186" t="str">
        <f>IF('Dépenses forfaitaires'!G221="","",'Dépenses forfaitaires'!G221)</f>
        <v/>
      </c>
      <c r="H221" s="118" t="str">
        <f>IF('Dépenses forfaitaires'!H221="","",'Dépenses forfaitaires'!H221)</f>
        <v/>
      </c>
      <c r="I221" s="118" t="str">
        <f>IF('Dépenses forfaitaires'!I221="","",'Dépenses forfaitaires'!I221)</f>
        <v/>
      </c>
      <c r="J221" s="186" t="str">
        <f>IF('Dépenses forfaitaires'!J221="","",'Dépenses forfaitaires'!J221)</f>
        <v/>
      </c>
      <c r="K221" s="346" t="str">
        <f>IF('Dépenses forfaitaires'!K221="","",'Dépenses forfaitaires'!K221)</f>
        <v/>
      </c>
      <c r="L221" s="346" t="str">
        <f>IF('Dépenses forfaitaires'!L221="","",'Dépenses forfaitaires'!L221)</f>
        <v/>
      </c>
      <c r="M221" s="118" t="str">
        <f>IF($H221="","",IF($C221=Listes!$B$32,IF('DP_Instruction Forfaitaires'!$E221&lt;Listes!$B$53,('DP_Instruction Forfaitaires'!$E221*(VLOOKUP('DP_Instruction Forfaitaires'!$D221,Listes!$A$54:$E$60,2,FALSE))),IF('DP_Instruction Forfaitaires'!$E221&gt;Listes!$E$53,('DP_Instruction Forfaitaires'!$E221*(VLOOKUP('DP_Instruction Forfaitaires'!$D221,Listes!$A$54:$E$60,5,FALSE))),('DP_Instruction Forfaitaires'!$E221*(VLOOKUP('DP_Instruction Forfaitaires'!$D221,Listes!$A$54:$E$60,3,FALSE))+(VLOOKUP('DP_Instruction Forfaitaires'!$D221,Listes!$A$54:$E$60,4,FALSE)))))))</f>
        <v/>
      </c>
      <c r="N221" s="118" t="str">
        <f>IF($H221="","",IF($C221=Listes!$B$31,IF('DP_Instruction Forfaitaires'!$E221&lt;Listes!$B$42,('DP_Instruction Forfaitaires'!$E221*(VLOOKUP('DP_Instruction Forfaitaires'!$D221,Listes!$A$43:$E$49,2,FALSE))),IF('DP_Instruction Forfaitaires'!$E221&gt;Listes!$D$42,('DP_Instruction Forfaitaires'!$E221*(VLOOKUP('DP_Instruction Forfaitaires'!$D221,Listes!$A$43:$E$49,5,FALSE))),('DP_Instruction Forfaitaires'!$E221*(VLOOKUP('DP_Instruction Forfaitaires'!$D221,Listes!$A$43:$E$49,3,FALSE))+(VLOOKUP('DP_Instruction Forfaitaires'!$D221,Listes!$A$43:$E$49,4,FALSE)))))))</f>
        <v/>
      </c>
      <c r="O221" s="175" t="str">
        <f>IF($H221="","",IF($C221=Listes!$B$34,Listes!$I$31,IF($C221=Listes!$B$35,(VLOOKUP('DP_Instruction Forfaitaires'!$F221,Listes!$E$31:$F$36,2,FALSE)),IF($C221=Listes!$B$33,IF('DP_Instruction Forfaitaires'!$E221&lt;Listes!$A$64,'DP_Instruction Forfaitaires'!$E221*Listes!$A$65,IF('DP_Instruction Forfaitaires'!$E221&gt;Listes!$D$64,'DP_Instruction Forfaitaires'!$E221*Listes!$D$65,(('DP_Instruction Forfaitaires'!$E221*Listes!$B$65)+Listes!$C$65)))))))</f>
        <v/>
      </c>
      <c r="P221" s="131" t="str">
        <f>IF('Dépenses forfaitaires'!Q221="","",'Dépenses forfaitaires'!Q221)</f>
        <v/>
      </c>
      <c r="Q221" s="185"/>
      <c r="R221" s="352" t="str">
        <f t="shared" si="12"/>
        <v/>
      </c>
      <c r="S221" s="352" t="str">
        <f t="shared" si="13"/>
        <v/>
      </c>
      <c r="T221" s="185" t="str">
        <f t="shared" si="14"/>
        <v/>
      </c>
      <c r="U221" s="182"/>
      <c r="V221" s="187"/>
      <c r="W221" s="711" t="str">
        <f>IF(AND(OR(Q221="KO",T221&lt;&gt;""),OR(R221="",S221="",T221="")),Listes!$A$68,IF(AND(T221="",R221&lt;&gt;""),Listes!$A$69,IF(AND(P221&lt;T221,V221=""),Listes!$A$70,IF(AND(R221&gt;S221),Listes!$A$71,IF(AND(P221&lt;&gt;"",P221&gt;T221,U221=""),Listes!$A$72,IF(AND(X221="",OR(Q221&lt;&gt;"",R221&lt;&gt;"",S221&lt;&gt;"")),Listes!$A$73,""))))))</f>
        <v/>
      </c>
      <c r="X221" s="188"/>
      <c r="Y221" s="317">
        <f t="shared" si="15"/>
        <v>0</v>
      </c>
    </row>
    <row r="222" spans="1:25" ht="20.100000000000001" customHeight="1" x14ac:dyDescent="0.25">
      <c r="A222" s="121">
        <v>216</v>
      </c>
      <c r="B222" s="118" t="str">
        <f>IF('Dépenses forfaitaires'!B222="","",'Dépenses forfaitaires'!B222)</f>
        <v/>
      </c>
      <c r="C222" s="118" t="str">
        <f>IF('Dépenses forfaitaires'!C222="","",'Dépenses forfaitaires'!C222)</f>
        <v/>
      </c>
      <c r="D222" s="118" t="str">
        <f>IF('Dépenses forfaitaires'!D222="","",'Dépenses forfaitaires'!D222)</f>
        <v/>
      </c>
      <c r="E222" s="118" t="str">
        <f>IF('Dépenses forfaitaires'!E222="","",'Dépenses forfaitaires'!E222)</f>
        <v/>
      </c>
      <c r="F222" s="118" t="str">
        <f>IF('Dépenses forfaitaires'!F222="","",'Dépenses forfaitaires'!F222)</f>
        <v/>
      </c>
      <c r="G222" s="186" t="str">
        <f>IF('Dépenses forfaitaires'!G222="","",'Dépenses forfaitaires'!G222)</f>
        <v/>
      </c>
      <c r="H222" s="118" t="str">
        <f>IF('Dépenses forfaitaires'!H222="","",'Dépenses forfaitaires'!H222)</f>
        <v/>
      </c>
      <c r="I222" s="118" t="str">
        <f>IF('Dépenses forfaitaires'!I222="","",'Dépenses forfaitaires'!I222)</f>
        <v/>
      </c>
      <c r="J222" s="186" t="str">
        <f>IF('Dépenses forfaitaires'!J222="","",'Dépenses forfaitaires'!J222)</f>
        <v/>
      </c>
      <c r="K222" s="346" t="str">
        <f>IF('Dépenses forfaitaires'!K222="","",'Dépenses forfaitaires'!K222)</f>
        <v/>
      </c>
      <c r="L222" s="346" t="str">
        <f>IF('Dépenses forfaitaires'!L222="","",'Dépenses forfaitaires'!L222)</f>
        <v/>
      </c>
      <c r="M222" s="118" t="str">
        <f>IF($H222="","",IF($C222=Listes!$B$32,IF('DP_Instruction Forfaitaires'!$E222&lt;Listes!$B$53,('DP_Instruction Forfaitaires'!$E222*(VLOOKUP('DP_Instruction Forfaitaires'!$D222,Listes!$A$54:$E$60,2,FALSE))),IF('DP_Instruction Forfaitaires'!$E222&gt;Listes!$E$53,('DP_Instruction Forfaitaires'!$E222*(VLOOKUP('DP_Instruction Forfaitaires'!$D222,Listes!$A$54:$E$60,5,FALSE))),('DP_Instruction Forfaitaires'!$E222*(VLOOKUP('DP_Instruction Forfaitaires'!$D222,Listes!$A$54:$E$60,3,FALSE))+(VLOOKUP('DP_Instruction Forfaitaires'!$D222,Listes!$A$54:$E$60,4,FALSE)))))))</f>
        <v/>
      </c>
      <c r="N222" s="118" t="str">
        <f>IF($H222="","",IF($C222=Listes!$B$31,IF('DP_Instruction Forfaitaires'!$E222&lt;Listes!$B$42,('DP_Instruction Forfaitaires'!$E222*(VLOOKUP('DP_Instruction Forfaitaires'!$D222,Listes!$A$43:$E$49,2,FALSE))),IF('DP_Instruction Forfaitaires'!$E222&gt;Listes!$D$42,('DP_Instruction Forfaitaires'!$E222*(VLOOKUP('DP_Instruction Forfaitaires'!$D222,Listes!$A$43:$E$49,5,FALSE))),('DP_Instruction Forfaitaires'!$E222*(VLOOKUP('DP_Instruction Forfaitaires'!$D222,Listes!$A$43:$E$49,3,FALSE))+(VLOOKUP('DP_Instruction Forfaitaires'!$D222,Listes!$A$43:$E$49,4,FALSE)))))))</f>
        <v/>
      </c>
      <c r="O222" s="175" t="str">
        <f>IF($H222="","",IF($C222=Listes!$B$34,Listes!$I$31,IF($C222=Listes!$B$35,(VLOOKUP('DP_Instruction Forfaitaires'!$F222,Listes!$E$31:$F$36,2,FALSE)),IF($C222=Listes!$B$33,IF('DP_Instruction Forfaitaires'!$E222&lt;Listes!$A$64,'DP_Instruction Forfaitaires'!$E222*Listes!$A$65,IF('DP_Instruction Forfaitaires'!$E222&gt;Listes!$D$64,'DP_Instruction Forfaitaires'!$E222*Listes!$D$65,(('DP_Instruction Forfaitaires'!$E222*Listes!$B$65)+Listes!$C$65)))))))</f>
        <v/>
      </c>
      <c r="P222" s="131" t="str">
        <f>IF('Dépenses forfaitaires'!Q222="","",'Dépenses forfaitaires'!Q222)</f>
        <v/>
      </c>
      <c r="Q222" s="185"/>
      <c r="R222" s="352" t="str">
        <f t="shared" si="12"/>
        <v/>
      </c>
      <c r="S222" s="352" t="str">
        <f t="shared" si="13"/>
        <v/>
      </c>
      <c r="T222" s="185" t="str">
        <f t="shared" si="14"/>
        <v/>
      </c>
      <c r="U222" s="182"/>
      <c r="V222" s="187"/>
      <c r="W222" s="711" t="str">
        <f>IF(AND(OR(Q222="KO",T222&lt;&gt;""),OR(R222="",S222="",T222="")),Listes!$A$68,IF(AND(T222="",R222&lt;&gt;""),Listes!$A$69,IF(AND(P222&lt;T222,V222=""),Listes!$A$70,IF(AND(R222&gt;S222),Listes!$A$71,IF(AND(P222&lt;&gt;"",P222&gt;T222,U222=""),Listes!$A$72,IF(AND(X222="",OR(Q222&lt;&gt;"",R222&lt;&gt;"",S222&lt;&gt;"")),Listes!$A$73,""))))))</f>
        <v/>
      </c>
      <c r="X222" s="188"/>
      <c r="Y222" s="317">
        <f t="shared" si="15"/>
        <v>0</v>
      </c>
    </row>
    <row r="223" spans="1:25" ht="20.100000000000001" customHeight="1" x14ac:dyDescent="0.25">
      <c r="A223" s="121">
        <v>217</v>
      </c>
      <c r="B223" s="118" t="str">
        <f>IF('Dépenses forfaitaires'!B223="","",'Dépenses forfaitaires'!B223)</f>
        <v/>
      </c>
      <c r="C223" s="118" t="str">
        <f>IF('Dépenses forfaitaires'!C223="","",'Dépenses forfaitaires'!C223)</f>
        <v/>
      </c>
      <c r="D223" s="118" t="str">
        <f>IF('Dépenses forfaitaires'!D223="","",'Dépenses forfaitaires'!D223)</f>
        <v/>
      </c>
      <c r="E223" s="118" t="str">
        <f>IF('Dépenses forfaitaires'!E223="","",'Dépenses forfaitaires'!E223)</f>
        <v/>
      </c>
      <c r="F223" s="118" t="str">
        <f>IF('Dépenses forfaitaires'!F223="","",'Dépenses forfaitaires'!F223)</f>
        <v/>
      </c>
      <c r="G223" s="186" t="str">
        <f>IF('Dépenses forfaitaires'!G223="","",'Dépenses forfaitaires'!G223)</f>
        <v/>
      </c>
      <c r="H223" s="118" t="str">
        <f>IF('Dépenses forfaitaires'!H223="","",'Dépenses forfaitaires'!H223)</f>
        <v/>
      </c>
      <c r="I223" s="118" t="str">
        <f>IF('Dépenses forfaitaires'!I223="","",'Dépenses forfaitaires'!I223)</f>
        <v/>
      </c>
      <c r="J223" s="186" t="str">
        <f>IF('Dépenses forfaitaires'!J223="","",'Dépenses forfaitaires'!J223)</f>
        <v/>
      </c>
      <c r="K223" s="346" t="str">
        <f>IF('Dépenses forfaitaires'!K223="","",'Dépenses forfaitaires'!K223)</f>
        <v/>
      </c>
      <c r="L223" s="346" t="str">
        <f>IF('Dépenses forfaitaires'!L223="","",'Dépenses forfaitaires'!L223)</f>
        <v/>
      </c>
      <c r="M223" s="118" t="str">
        <f>IF($H223="","",IF($C223=Listes!$B$32,IF('DP_Instruction Forfaitaires'!$E223&lt;Listes!$B$53,('DP_Instruction Forfaitaires'!$E223*(VLOOKUP('DP_Instruction Forfaitaires'!$D223,Listes!$A$54:$E$60,2,FALSE))),IF('DP_Instruction Forfaitaires'!$E223&gt;Listes!$E$53,('DP_Instruction Forfaitaires'!$E223*(VLOOKUP('DP_Instruction Forfaitaires'!$D223,Listes!$A$54:$E$60,5,FALSE))),('DP_Instruction Forfaitaires'!$E223*(VLOOKUP('DP_Instruction Forfaitaires'!$D223,Listes!$A$54:$E$60,3,FALSE))+(VLOOKUP('DP_Instruction Forfaitaires'!$D223,Listes!$A$54:$E$60,4,FALSE)))))))</f>
        <v/>
      </c>
      <c r="N223" s="118" t="str">
        <f>IF($H223="","",IF($C223=Listes!$B$31,IF('DP_Instruction Forfaitaires'!$E223&lt;Listes!$B$42,('DP_Instruction Forfaitaires'!$E223*(VLOOKUP('DP_Instruction Forfaitaires'!$D223,Listes!$A$43:$E$49,2,FALSE))),IF('DP_Instruction Forfaitaires'!$E223&gt;Listes!$D$42,('DP_Instruction Forfaitaires'!$E223*(VLOOKUP('DP_Instruction Forfaitaires'!$D223,Listes!$A$43:$E$49,5,FALSE))),('DP_Instruction Forfaitaires'!$E223*(VLOOKUP('DP_Instruction Forfaitaires'!$D223,Listes!$A$43:$E$49,3,FALSE))+(VLOOKUP('DP_Instruction Forfaitaires'!$D223,Listes!$A$43:$E$49,4,FALSE)))))))</f>
        <v/>
      </c>
      <c r="O223" s="175" t="str">
        <f>IF($H223="","",IF($C223=Listes!$B$34,Listes!$I$31,IF($C223=Listes!$B$35,(VLOOKUP('DP_Instruction Forfaitaires'!$F223,Listes!$E$31:$F$36,2,FALSE)),IF($C223=Listes!$B$33,IF('DP_Instruction Forfaitaires'!$E223&lt;Listes!$A$64,'DP_Instruction Forfaitaires'!$E223*Listes!$A$65,IF('DP_Instruction Forfaitaires'!$E223&gt;Listes!$D$64,'DP_Instruction Forfaitaires'!$E223*Listes!$D$65,(('DP_Instruction Forfaitaires'!$E223*Listes!$B$65)+Listes!$C$65)))))))</f>
        <v/>
      </c>
      <c r="P223" s="131" t="str">
        <f>IF('Dépenses forfaitaires'!Q223="","",'Dépenses forfaitaires'!Q223)</f>
        <v/>
      </c>
      <c r="Q223" s="185"/>
      <c r="R223" s="352" t="str">
        <f t="shared" si="12"/>
        <v/>
      </c>
      <c r="S223" s="352" t="str">
        <f t="shared" si="13"/>
        <v/>
      </c>
      <c r="T223" s="185" t="str">
        <f t="shared" si="14"/>
        <v/>
      </c>
      <c r="U223" s="182"/>
      <c r="V223" s="187"/>
      <c r="W223" s="711" t="str">
        <f>IF(AND(OR(Q223="KO",T223&lt;&gt;""),OR(R223="",S223="",T223="")),Listes!$A$68,IF(AND(T223="",R223&lt;&gt;""),Listes!$A$69,IF(AND(P223&lt;T223,V223=""),Listes!$A$70,IF(AND(R223&gt;S223),Listes!$A$71,IF(AND(P223&lt;&gt;"",P223&gt;T223,U223=""),Listes!$A$72,IF(AND(X223="",OR(Q223&lt;&gt;"",R223&lt;&gt;"",S223&lt;&gt;"")),Listes!$A$73,""))))))</f>
        <v/>
      </c>
      <c r="X223" s="188"/>
      <c r="Y223" s="317">
        <f t="shared" si="15"/>
        <v>0</v>
      </c>
    </row>
    <row r="224" spans="1:25" ht="20.100000000000001" customHeight="1" x14ac:dyDescent="0.25">
      <c r="A224" s="121">
        <v>218</v>
      </c>
      <c r="B224" s="118" t="str">
        <f>IF('Dépenses forfaitaires'!B224="","",'Dépenses forfaitaires'!B224)</f>
        <v/>
      </c>
      <c r="C224" s="118" t="str">
        <f>IF('Dépenses forfaitaires'!C224="","",'Dépenses forfaitaires'!C224)</f>
        <v/>
      </c>
      <c r="D224" s="118" t="str">
        <f>IF('Dépenses forfaitaires'!D224="","",'Dépenses forfaitaires'!D224)</f>
        <v/>
      </c>
      <c r="E224" s="118" t="str">
        <f>IF('Dépenses forfaitaires'!E224="","",'Dépenses forfaitaires'!E224)</f>
        <v/>
      </c>
      <c r="F224" s="118" t="str">
        <f>IF('Dépenses forfaitaires'!F224="","",'Dépenses forfaitaires'!F224)</f>
        <v/>
      </c>
      <c r="G224" s="186" t="str">
        <f>IF('Dépenses forfaitaires'!G224="","",'Dépenses forfaitaires'!G224)</f>
        <v/>
      </c>
      <c r="H224" s="118" t="str">
        <f>IF('Dépenses forfaitaires'!H224="","",'Dépenses forfaitaires'!H224)</f>
        <v/>
      </c>
      <c r="I224" s="118" t="str">
        <f>IF('Dépenses forfaitaires'!I224="","",'Dépenses forfaitaires'!I224)</f>
        <v/>
      </c>
      <c r="J224" s="186" t="str">
        <f>IF('Dépenses forfaitaires'!J224="","",'Dépenses forfaitaires'!J224)</f>
        <v/>
      </c>
      <c r="K224" s="346" t="str">
        <f>IF('Dépenses forfaitaires'!K224="","",'Dépenses forfaitaires'!K224)</f>
        <v/>
      </c>
      <c r="L224" s="346" t="str">
        <f>IF('Dépenses forfaitaires'!L224="","",'Dépenses forfaitaires'!L224)</f>
        <v/>
      </c>
      <c r="M224" s="118" t="str">
        <f>IF($H224="","",IF($C224=Listes!$B$32,IF('DP_Instruction Forfaitaires'!$E224&lt;Listes!$B$53,('DP_Instruction Forfaitaires'!$E224*(VLOOKUP('DP_Instruction Forfaitaires'!$D224,Listes!$A$54:$E$60,2,FALSE))),IF('DP_Instruction Forfaitaires'!$E224&gt;Listes!$E$53,('DP_Instruction Forfaitaires'!$E224*(VLOOKUP('DP_Instruction Forfaitaires'!$D224,Listes!$A$54:$E$60,5,FALSE))),('DP_Instruction Forfaitaires'!$E224*(VLOOKUP('DP_Instruction Forfaitaires'!$D224,Listes!$A$54:$E$60,3,FALSE))+(VLOOKUP('DP_Instruction Forfaitaires'!$D224,Listes!$A$54:$E$60,4,FALSE)))))))</f>
        <v/>
      </c>
      <c r="N224" s="118" t="str">
        <f>IF($H224="","",IF($C224=Listes!$B$31,IF('DP_Instruction Forfaitaires'!$E224&lt;Listes!$B$42,('DP_Instruction Forfaitaires'!$E224*(VLOOKUP('DP_Instruction Forfaitaires'!$D224,Listes!$A$43:$E$49,2,FALSE))),IF('DP_Instruction Forfaitaires'!$E224&gt;Listes!$D$42,('DP_Instruction Forfaitaires'!$E224*(VLOOKUP('DP_Instruction Forfaitaires'!$D224,Listes!$A$43:$E$49,5,FALSE))),('DP_Instruction Forfaitaires'!$E224*(VLOOKUP('DP_Instruction Forfaitaires'!$D224,Listes!$A$43:$E$49,3,FALSE))+(VLOOKUP('DP_Instruction Forfaitaires'!$D224,Listes!$A$43:$E$49,4,FALSE)))))))</f>
        <v/>
      </c>
      <c r="O224" s="175" t="str">
        <f>IF($H224="","",IF($C224=Listes!$B$34,Listes!$I$31,IF($C224=Listes!$B$35,(VLOOKUP('DP_Instruction Forfaitaires'!$F224,Listes!$E$31:$F$36,2,FALSE)),IF($C224=Listes!$B$33,IF('DP_Instruction Forfaitaires'!$E224&lt;Listes!$A$64,'DP_Instruction Forfaitaires'!$E224*Listes!$A$65,IF('DP_Instruction Forfaitaires'!$E224&gt;Listes!$D$64,'DP_Instruction Forfaitaires'!$E224*Listes!$D$65,(('DP_Instruction Forfaitaires'!$E224*Listes!$B$65)+Listes!$C$65)))))))</f>
        <v/>
      </c>
      <c r="P224" s="131" t="str">
        <f>IF('Dépenses forfaitaires'!Q224="","",'Dépenses forfaitaires'!Q224)</f>
        <v/>
      </c>
      <c r="Q224" s="185"/>
      <c r="R224" s="352" t="str">
        <f t="shared" si="12"/>
        <v/>
      </c>
      <c r="S224" s="352" t="str">
        <f t="shared" si="13"/>
        <v/>
      </c>
      <c r="T224" s="185" t="str">
        <f t="shared" si="14"/>
        <v/>
      </c>
      <c r="U224" s="182"/>
      <c r="V224" s="187"/>
      <c r="W224" s="711" t="str">
        <f>IF(AND(OR(Q224="KO",T224&lt;&gt;""),OR(R224="",S224="",T224="")),Listes!$A$68,IF(AND(T224="",R224&lt;&gt;""),Listes!$A$69,IF(AND(P224&lt;T224,V224=""),Listes!$A$70,IF(AND(R224&gt;S224),Listes!$A$71,IF(AND(P224&lt;&gt;"",P224&gt;T224,U224=""),Listes!$A$72,IF(AND(X224="",OR(Q224&lt;&gt;"",R224&lt;&gt;"",S224&lt;&gt;"")),Listes!$A$73,""))))))</f>
        <v/>
      </c>
      <c r="X224" s="188"/>
      <c r="Y224" s="317">
        <f t="shared" si="15"/>
        <v>0</v>
      </c>
    </row>
    <row r="225" spans="1:25" ht="20.100000000000001" customHeight="1" x14ac:dyDescent="0.25">
      <c r="A225" s="121">
        <v>219</v>
      </c>
      <c r="B225" s="118" t="str">
        <f>IF('Dépenses forfaitaires'!B225="","",'Dépenses forfaitaires'!B225)</f>
        <v/>
      </c>
      <c r="C225" s="118" t="str">
        <f>IF('Dépenses forfaitaires'!C225="","",'Dépenses forfaitaires'!C225)</f>
        <v/>
      </c>
      <c r="D225" s="118" t="str">
        <f>IF('Dépenses forfaitaires'!D225="","",'Dépenses forfaitaires'!D225)</f>
        <v/>
      </c>
      <c r="E225" s="118" t="str">
        <f>IF('Dépenses forfaitaires'!E225="","",'Dépenses forfaitaires'!E225)</f>
        <v/>
      </c>
      <c r="F225" s="118" t="str">
        <f>IF('Dépenses forfaitaires'!F225="","",'Dépenses forfaitaires'!F225)</f>
        <v/>
      </c>
      <c r="G225" s="186" t="str">
        <f>IF('Dépenses forfaitaires'!G225="","",'Dépenses forfaitaires'!G225)</f>
        <v/>
      </c>
      <c r="H225" s="118" t="str">
        <f>IF('Dépenses forfaitaires'!H225="","",'Dépenses forfaitaires'!H225)</f>
        <v/>
      </c>
      <c r="I225" s="118" t="str">
        <f>IF('Dépenses forfaitaires'!I225="","",'Dépenses forfaitaires'!I225)</f>
        <v/>
      </c>
      <c r="J225" s="186" t="str">
        <f>IF('Dépenses forfaitaires'!J225="","",'Dépenses forfaitaires'!J225)</f>
        <v/>
      </c>
      <c r="K225" s="346" t="str">
        <f>IF('Dépenses forfaitaires'!K225="","",'Dépenses forfaitaires'!K225)</f>
        <v/>
      </c>
      <c r="L225" s="346" t="str">
        <f>IF('Dépenses forfaitaires'!L225="","",'Dépenses forfaitaires'!L225)</f>
        <v/>
      </c>
      <c r="M225" s="118" t="str">
        <f>IF($H225="","",IF($C225=Listes!$B$32,IF('DP_Instruction Forfaitaires'!$E225&lt;Listes!$B$53,('DP_Instruction Forfaitaires'!$E225*(VLOOKUP('DP_Instruction Forfaitaires'!$D225,Listes!$A$54:$E$60,2,FALSE))),IF('DP_Instruction Forfaitaires'!$E225&gt;Listes!$E$53,('DP_Instruction Forfaitaires'!$E225*(VLOOKUP('DP_Instruction Forfaitaires'!$D225,Listes!$A$54:$E$60,5,FALSE))),('DP_Instruction Forfaitaires'!$E225*(VLOOKUP('DP_Instruction Forfaitaires'!$D225,Listes!$A$54:$E$60,3,FALSE))+(VLOOKUP('DP_Instruction Forfaitaires'!$D225,Listes!$A$54:$E$60,4,FALSE)))))))</f>
        <v/>
      </c>
      <c r="N225" s="118" t="str">
        <f>IF($H225="","",IF($C225=Listes!$B$31,IF('DP_Instruction Forfaitaires'!$E225&lt;Listes!$B$42,('DP_Instruction Forfaitaires'!$E225*(VLOOKUP('DP_Instruction Forfaitaires'!$D225,Listes!$A$43:$E$49,2,FALSE))),IF('DP_Instruction Forfaitaires'!$E225&gt;Listes!$D$42,('DP_Instruction Forfaitaires'!$E225*(VLOOKUP('DP_Instruction Forfaitaires'!$D225,Listes!$A$43:$E$49,5,FALSE))),('DP_Instruction Forfaitaires'!$E225*(VLOOKUP('DP_Instruction Forfaitaires'!$D225,Listes!$A$43:$E$49,3,FALSE))+(VLOOKUP('DP_Instruction Forfaitaires'!$D225,Listes!$A$43:$E$49,4,FALSE)))))))</f>
        <v/>
      </c>
      <c r="O225" s="175" t="str">
        <f>IF($H225="","",IF($C225=Listes!$B$34,Listes!$I$31,IF($C225=Listes!$B$35,(VLOOKUP('DP_Instruction Forfaitaires'!$F225,Listes!$E$31:$F$36,2,FALSE)),IF($C225=Listes!$B$33,IF('DP_Instruction Forfaitaires'!$E225&lt;Listes!$A$64,'DP_Instruction Forfaitaires'!$E225*Listes!$A$65,IF('DP_Instruction Forfaitaires'!$E225&gt;Listes!$D$64,'DP_Instruction Forfaitaires'!$E225*Listes!$D$65,(('DP_Instruction Forfaitaires'!$E225*Listes!$B$65)+Listes!$C$65)))))))</f>
        <v/>
      </c>
      <c r="P225" s="131" t="str">
        <f>IF('Dépenses forfaitaires'!Q225="","",'Dépenses forfaitaires'!Q225)</f>
        <v/>
      </c>
      <c r="Q225" s="185"/>
      <c r="R225" s="352" t="str">
        <f t="shared" si="12"/>
        <v/>
      </c>
      <c r="S225" s="352" t="str">
        <f t="shared" si="13"/>
        <v/>
      </c>
      <c r="T225" s="185" t="str">
        <f t="shared" si="14"/>
        <v/>
      </c>
      <c r="U225" s="182"/>
      <c r="V225" s="187"/>
      <c r="W225" s="711" t="str">
        <f>IF(AND(OR(Q225="KO",T225&lt;&gt;""),OR(R225="",S225="",T225="")),Listes!$A$68,IF(AND(T225="",R225&lt;&gt;""),Listes!$A$69,IF(AND(P225&lt;T225,V225=""),Listes!$A$70,IF(AND(R225&gt;S225),Listes!$A$71,IF(AND(P225&lt;&gt;"",P225&gt;T225,U225=""),Listes!$A$72,IF(AND(X225="",OR(Q225&lt;&gt;"",R225&lt;&gt;"",S225&lt;&gt;"")),Listes!$A$73,""))))))</f>
        <v/>
      </c>
      <c r="X225" s="188"/>
      <c r="Y225" s="317">
        <f t="shared" si="15"/>
        <v>0</v>
      </c>
    </row>
    <row r="226" spans="1:25" ht="20.100000000000001" customHeight="1" x14ac:dyDescent="0.25">
      <c r="A226" s="121">
        <v>220</v>
      </c>
      <c r="B226" s="118" t="str">
        <f>IF('Dépenses forfaitaires'!B226="","",'Dépenses forfaitaires'!B226)</f>
        <v/>
      </c>
      <c r="C226" s="118" t="str">
        <f>IF('Dépenses forfaitaires'!C226="","",'Dépenses forfaitaires'!C226)</f>
        <v/>
      </c>
      <c r="D226" s="118" t="str">
        <f>IF('Dépenses forfaitaires'!D226="","",'Dépenses forfaitaires'!D226)</f>
        <v/>
      </c>
      <c r="E226" s="118" t="str">
        <f>IF('Dépenses forfaitaires'!E226="","",'Dépenses forfaitaires'!E226)</f>
        <v/>
      </c>
      <c r="F226" s="118" t="str">
        <f>IF('Dépenses forfaitaires'!F226="","",'Dépenses forfaitaires'!F226)</f>
        <v/>
      </c>
      <c r="G226" s="186" t="str">
        <f>IF('Dépenses forfaitaires'!G226="","",'Dépenses forfaitaires'!G226)</f>
        <v/>
      </c>
      <c r="H226" s="118" t="str">
        <f>IF('Dépenses forfaitaires'!H226="","",'Dépenses forfaitaires'!H226)</f>
        <v/>
      </c>
      <c r="I226" s="118" t="str">
        <f>IF('Dépenses forfaitaires'!I226="","",'Dépenses forfaitaires'!I226)</f>
        <v/>
      </c>
      <c r="J226" s="186" t="str">
        <f>IF('Dépenses forfaitaires'!J226="","",'Dépenses forfaitaires'!J226)</f>
        <v/>
      </c>
      <c r="K226" s="346" t="str">
        <f>IF('Dépenses forfaitaires'!K226="","",'Dépenses forfaitaires'!K226)</f>
        <v/>
      </c>
      <c r="L226" s="346" t="str">
        <f>IF('Dépenses forfaitaires'!L226="","",'Dépenses forfaitaires'!L226)</f>
        <v/>
      </c>
      <c r="M226" s="118" t="str">
        <f>IF($H226="","",IF($C226=Listes!$B$32,IF('DP_Instruction Forfaitaires'!$E226&lt;Listes!$B$53,('DP_Instruction Forfaitaires'!$E226*(VLOOKUP('DP_Instruction Forfaitaires'!$D226,Listes!$A$54:$E$60,2,FALSE))),IF('DP_Instruction Forfaitaires'!$E226&gt;Listes!$E$53,('DP_Instruction Forfaitaires'!$E226*(VLOOKUP('DP_Instruction Forfaitaires'!$D226,Listes!$A$54:$E$60,5,FALSE))),('DP_Instruction Forfaitaires'!$E226*(VLOOKUP('DP_Instruction Forfaitaires'!$D226,Listes!$A$54:$E$60,3,FALSE))+(VLOOKUP('DP_Instruction Forfaitaires'!$D226,Listes!$A$54:$E$60,4,FALSE)))))))</f>
        <v/>
      </c>
      <c r="N226" s="118" t="str">
        <f>IF($H226="","",IF($C226=Listes!$B$31,IF('DP_Instruction Forfaitaires'!$E226&lt;Listes!$B$42,('DP_Instruction Forfaitaires'!$E226*(VLOOKUP('DP_Instruction Forfaitaires'!$D226,Listes!$A$43:$E$49,2,FALSE))),IF('DP_Instruction Forfaitaires'!$E226&gt;Listes!$D$42,('DP_Instruction Forfaitaires'!$E226*(VLOOKUP('DP_Instruction Forfaitaires'!$D226,Listes!$A$43:$E$49,5,FALSE))),('DP_Instruction Forfaitaires'!$E226*(VLOOKUP('DP_Instruction Forfaitaires'!$D226,Listes!$A$43:$E$49,3,FALSE))+(VLOOKUP('DP_Instruction Forfaitaires'!$D226,Listes!$A$43:$E$49,4,FALSE)))))))</f>
        <v/>
      </c>
      <c r="O226" s="175" t="str">
        <f>IF($H226="","",IF($C226=Listes!$B$34,Listes!$I$31,IF($C226=Listes!$B$35,(VLOOKUP('DP_Instruction Forfaitaires'!$F226,Listes!$E$31:$F$36,2,FALSE)),IF($C226=Listes!$B$33,IF('DP_Instruction Forfaitaires'!$E226&lt;Listes!$A$64,'DP_Instruction Forfaitaires'!$E226*Listes!$A$65,IF('DP_Instruction Forfaitaires'!$E226&gt;Listes!$D$64,'DP_Instruction Forfaitaires'!$E226*Listes!$D$65,(('DP_Instruction Forfaitaires'!$E226*Listes!$B$65)+Listes!$C$65)))))))</f>
        <v/>
      </c>
      <c r="P226" s="131" t="str">
        <f>IF('Dépenses forfaitaires'!Q226="","",'Dépenses forfaitaires'!Q226)</f>
        <v/>
      </c>
      <c r="Q226" s="185"/>
      <c r="R226" s="352" t="str">
        <f t="shared" si="12"/>
        <v/>
      </c>
      <c r="S226" s="352" t="str">
        <f t="shared" si="13"/>
        <v/>
      </c>
      <c r="T226" s="185" t="str">
        <f t="shared" si="14"/>
        <v/>
      </c>
      <c r="U226" s="182"/>
      <c r="V226" s="187"/>
      <c r="W226" s="711" t="str">
        <f>IF(AND(OR(Q226="KO",T226&lt;&gt;""),OR(R226="",S226="",T226="")),Listes!$A$68,IF(AND(T226="",R226&lt;&gt;""),Listes!$A$69,IF(AND(P226&lt;T226,V226=""),Listes!$A$70,IF(AND(R226&gt;S226),Listes!$A$71,IF(AND(P226&lt;&gt;"",P226&gt;T226,U226=""),Listes!$A$72,IF(AND(X226="",OR(Q226&lt;&gt;"",R226&lt;&gt;"",S226&lt;&gt;"")),Listes!$A$73,""))))))</f>
        <v/>
      </c>
      <c r="X226" s="188"/>
      <c r="Y226" s="317">
        <f t="shared" si="15"/>
        <v>0</v>
      </c>
    </row>
    <row r="227" spans="1:25" ht="20.100000000000001" customHeight="1" x14ac:dyDescent="0.25">
      <c r="A227" s="121">
        <v>221</v>
      </c>
      <c r="B227" s="118" t="str">
        <f>IF('Dépenses forfaitaires'!B227="","",'Dépenses forfaitaires'!B227)</f>
        <v/>
      </c>
      <c r="C227" s="118" t="str">
        <f>IF('Dépenses forfaitaires'!C227="","",'Dépenses forfaitaires'!C227)</f>
        <v/>
      </c>
      <c r="D227" s="118" t="str">
        <f>IF('Dépenses forfaitaires'!D227="","",'Dépenses forfaitaires'!D227)</f>
        <v/>
      </c>
      <c r="E227" s="118" t="str">
        <f>IF('Dépenses forfaitaires'!E227="","",'Dépenses forfaitaires'!E227)</f>
        <v/>
      </c>
      <c r="F227" s="118" t="str">
        <f>IF('Dépenses forfaitaires'!F227="","",'Dépenses forfaitaires'!F227)</f>
        <v/>
      </c>
      <c r="G227" s="186" t="str">
        <f>IF('Dépenses forfaitaires'!G227="","",'Dépenses forfaitaires'!G227)</f>
        <v/>
      </c>
      <c r="H227" s="118" t="str">
        <f>IF('Dépenses forfaitaires'!H227="","",'Dépenses forfaitaires'!H227)</f>
        <v/>
      </c>
      <c r="I227" s="118" t="str">
        <f>IF('Dépenses forfaitaires'!I227="","",'Dépenses forfaitaires'!I227)</f>
        <v/>
      </c>
      <c r="J227" s="186" t="str">
        <f>IF('Dépenses forfaitaires'!J227="","",'Dépenses forfaitaires'!J227)</f>
        <v/>
      </c>
      <c r="K227" s="346" t="str">
        <f>IF('Dépenses forfaitaires'!K227="","",'Dépenses forfaitaires'!K227)</f>
        <v/>
      </c>
      <c r="L227" s="346" t="str">
        <f>IF('Dépenses forfaitaires'!L227="","",'Dépenses forfaitaires'!L227)</f>
        <v/>
      </c>
      <c r="M227" s="118" t="str">
        <f>IF($H227="","",IF($C227=Listes!$B$32,IF('DP_Instruction Forfaitaires'!$E227&lt;Listes!$B$53,('DP_Instruction Forfaitaires'!$E227*(VLOOKUP('DP_Instruction Forfaitaires'!$D227,Listes!$A$54:$E$60,2,FALSE))),IF('DP_Instruction Forfaitaires'!$E227&gt;Listes!$E$53,('DP_Instruction Forfaitaires'!$E227*(VLOOKUP('DP_Instruction Forfaitaires'!$D227,Listes!$A$54:$E$60,5,FALSE))),('DP_Instruction Forfaitaires'!$E227*(VLOOKUP('DP_Instruction Forfaitaires'!$D227,Listes!$A$54:$E$60,3,FALSE))+(VLOOKUP('DP_Instruction Forfaitaires'!$D227,Listes!$A$54:$E$60,4,FALSE)))))))</f>
        <v/>
      </c>
      <c r="N227" s="118" t="str">
        <f>IF($H227="","",IF($C227=Listes!$B$31,IF('DP_Instruction Forfaitaires'!$E227&lt;Listes!$B$42,('DP_Instruction Forfaitaires'!$E227*(VLOOKUP('DP_Instruction Forfaitaires'!$D227,Listes!$A$43:$E$49,2,FALSE))),IF('DP_Instruction Forfaitaires'!$E227&gt;Listes!$D$42,('DP_Instruction Forfaitaires'!$E227*(VLOOKUP('DP_Instruction Forfaitaires'!$D227,Listes!$A$43:$E$49,5,FALSE))),('DP_Instruction Forfaitaires'!$E227*(VLOOKUP('DP_Instruction Forfaitaires'!$D227,Listes!$A$43:$E$49,3,FALSE))+(VLOOKUP('DP_Instruction Forfaitaires'!$D227,Listes!$A$43:$E$49,4,FALSE)))))))</f>
        <v/>
      </c>
      <c r="O227" s="175" t="str">
        <f>IF($H227="","",IF($C227=Listes!$B$34,Listes!$I$31,IF($C227=Listes!$B$35,(VLOOKUP('DP_Instruction Forfaitaires'!$F227,Listes!$E$31:$F$36,2,FALSE)),IF($C227=Listes!$B$33,IF('DP_Instruction Forfaitaires'!$E227&lt;Listes!$A$64,'DP_Instruction Forfaitaires'!$E227*Listes!$A$65,IF('DP_Instruction Forfaitaires'!$E227&gt;Listes!$D$64,'DP_Instruction Forfaitaires'!$E227*Listes!$D$65,(('DP_Instruction Forfaitaires'!$E227*Listes!$B$65)+Listes!$C$65)))))))</f>
        <v/>
      </c>
      <c r="P227" s="131" t="str">
        <f>IF('Dépenses forfaitaires'!Q227="","",'Dépenses forfaitaires'!Q227)</f>
        <v/>
      </c>
      <c r="Q227" s="185"/>
      <c r="R227" s="352" t="str">
        <f t="shared" si="12"/>
        <v/>
      </c>
      <c r="S227" s="352" t="str">
        <f t="shared" si="13"/>
        <v/>
      </c>
      <c r="T227" s="185" t="str">
        <f t="shared" si="14"/>
        <v/>
      </c>
      <c r="U227" s="182"/>
      <c r="V227" s="187"/>
      <c r="W227" s="711" t="str">
        <f>IF(AND(OR(Q227="KO",T227&lt;&gt;""),OR(R227="",S227="",T227="")),Listes!$A$68,IF(AND(T227="",R227&lt;&gt;""),Listes!$A$69,IF(AND(P227&lt;T227,V227=""),Listes!$A$70,IF(AND(R227&gt;S227),Listes!$A$71,IF(AND(P227&lt;&gt;"",P227&gt;T227,U227=""),Listes!$A$72,IF(AND(X227="",OR(Q227&lt;&gt;"",R227&lt;&gt;"",S227&lt;&gt;"")),Listes!$A$73,""))))))</f>
        <v/>
      </c>
      <c r="X227" s="188"/>
      <c r="Y227" s="317">
        <f t="shared" si="15"/>
        <v>0</v>
      </c>
    </row>
    <row r="228" spans="1:25" ht="20.100000000000001" customHeight="1" x14ac:dyDescent="0.25">
      <c r="A228" s="121">
        <v>222</v>
      </c>
      <c r="B228" s="118" t="str">
        <f>IF('Dépenses forfaitaires'!B228="","",'Dépenses forfaitaires'!B228)</f>
        <v/>
      </c>
      <c r="C228" s="118" t="str">
        <f>IF('Dépenses forfaitaires'!C228="","",'Dépenses forfaitaires'!C228)</f>
        <v/>
      </c>
      <c r="D228" s="118" t="str">
        <f>IF('Dépenses forfaitaires'!D228="","",'Dépenses forfaitaires'!D228)</f>
        <v/>
      </c>
      <c r="E228" s="118" t="str">
        <f>IF('Dépenses forfaitaires'!E228="","",'Dépenses forfaitaires'!E228)</f>
        <v/>
      </c>
      <c r="F228" s="118" t="str">
        <f>IF('Dépenses forfaitaires'!F228="","",'Dépenses forfaitaires'!F228)</f>
        <v/>
      </c>
      <c r="G228" s="186" t="str">
        <f>IF('Dépenses forfaitaires'!G228="","",'Dépenses forfaitaires'!G228)</f>
        <v/>
      </c>
      <c r="H228" s="118" t="str">
        <f>IF('Dépenses forfaitaires'!H228="","",'Dépenses forfaitaires'!H228)</f>
        <v/>
      </c>
      <c r="I228" s="118" t="str">
        <f>IF('Dépenses forfaitaires'!I228="","",'Dépenses forfaitaires'!I228)</f>
        <v/>
      </c>
      <c r="J228" s="186" t="str">
        <f>IF('Dépenses forfaitaires'!J228="","",'Dépenses forfaitaires'!J228)</f>
        <v/>
      </c>
      <c r="K228" s="346" t="str">
        <f>IF('Dépenses forfaitaires'!K228="","",'Dépenses forfaitaires'!K228)</f>
        <v/>
      </c>
      <c r="L228" s="346" t="str">
        <f>IF('Dépenses forfaitaires'!L228="","",'Dépenses forfaitaires'!L228)</f>
        <v/>
      </c>
      <c r="M228" s="118" t="str">
        <f>IF($H228="","",IF($C228=Listes!$B$32,IF('DP_Instruction Forfaitaires'!$E228&lt;Listes!$B$53,('DP_Instruction Forfaitaires'!$E228*(VLOOKUP('DP_Instruction Forfaitaires'!$D228,Listes!$A$54:$E$60,2,FALSE))),IF('DP_Instruction Forfaitaires'!$E228&gt;Listes!$E$53,('DP_Instruction Forfaitaires'!$E228*(VLOOKUP('DP_Instruction Forfaitaires'!$D228,Listes!$A$54:$E$60,5,FALSE))),('DP_Instruction Forfaitaires'!$E228*(VLOOKUP('DP_Instruction Forfaitaires'!$D228,Listes!$A$54:$E$60,3,FALSE))+(VLOOKUP('DP_Instruction Forfaitaires'!$D228,Listes!$A$54:$E$60,4,FALSE)))))))</f>
        <v/>
      </c>
      <c r="N228" s="118" t="str">
        <f>IF($H228="","",IF($C228=Listes!$B$31,IF('DP_Instruction Forfaitaires'!$E228&lt;Listes!$B$42,('DP_Instruction Forfaitaires'!$E228*(VLOOKUP('DP_Instruction Forfaitaires'!$D228,Listes!$A$43:$E$49,2,FALSE))),IF('DP_Instruction Forfaitaires'!$E228&gt;Listes!$D$42,('DP_Instruction Forfaitaires'!$E228*(VLOOKUP('DP_Instruction Forfaitaires'!$D228,Listes!$A$43:$E$49,5,FALSE))),('DP_Instruction Forfaitaires'!$E228*(VLOOKUP('DP_Instruction Forfaitaires'!$D228,Listes!$A$43:$E$49,3,FALSE))+(VLOOKUP('DP_Instruction Forfaitaires'!$D228,Listes!$A$43:$E$49,4,FALSE)))))))</f>
        <v/>
      </c>
      <c r="O228" s="175" t="str">
        <f>IF($H228="","",IF($C228=Listes!$B$34,Listes!$I$31,IF($C228=Listes!$B$35,(VLOOKUP('DP_Instruction Forfaitaires'!$F228,Listes!$E$31:$F$36,2,FALSE)),IF($C228=Listes!$B$33,IF('DP_Instruction Forfaitaires'!$E228&lt;Listes!$A$64,'DP_Instruction Forfaitaires'!$E228*Listes!$A$65,IF('DP_Instruction Forfaitaires'!$E228&gt;Listes!$D$64,'DP_Instruction Forfaitaires'!$E228*Listes!$D$65,(('DP_Instruction Forfaitaires'!$E228*Listes!$B$65)+Listes!$C$65)))))))</f>
        <v/>
      </c>
      <c r="P228" s="131" t="str">
        <f>IF('Dépenses forfaitaires'!Q228="","",'Dépenses forfaitaires'!Q228)</f>
        <v/>
      </c>
      <c r="Q228" s="185"/>
      <c r="R228" s="352" t="str">
        <f t="shared" si="12"/>
        <v/>
      </c>
      <c r="S228" s="352" t="str">
        <f t="shared" si="13"/>
        <v/>
      </c>
      <c r="T228" s="185" t="str">
        <f t="shared" si="14"/>
        <v/>
      </c>
      <c r="U228" s="182"/>
      <c r="V228" s="187"/>
      <c r="W228" s="711" t="str">
        <f>IF(AND(OR(Q228="KO",T228&lt;&gt;""),OR(R228="",S228="",T228="")),Listes!$A$68,IF(AND(T228="",R228&lt;&gt;""),Listes!$A$69,IF(AND(P228&lt;T228,V228=""),Listes!$A$70,IF(AND(R228&gt;S228),Listes!$A$71,IF(AND(P228&lt;&gt;"",P228&gt;T228,U228=""),Listes!$A$72,IF(AND(X228="",OR(Q228&lt;&gt;"",R228&lt;&gt;"",S228&lt;&gt;"")),Listes!$A$73,""))))))</f>
        <v/>
      </c>
      <c r="X228" s="188"/>
      <c r="Y228" s="317">
        <f t="shared" si="15"/>
        <v>0</v>
      </c>
    </row>
    <row r="229" spans="1:25" ht="20.100000000000001" customHeight="1" x14ac:dyDescent="0.25">
      <c r="A229" s="121">
        <v>223</v>
      </c>
      <c r="B229" s="118" t="str">
        <f>IF('Dépenses forfaitaires'!B229="","",'Dépenses forfaitaires'!B229)</f>
        <v/>
      </c>
      <c r="C229" s="118" t="str">
        <f>IF('Dépenses forfaitaires'!C229="","",'Dépenses forfaitaires'!C229)</f>
        <v/>
      </c>
      <c r="D229" s="118" t="str">
        <f>IF('Dépenses forfaitaires'!D229="","",'Dépenses forfaitaires'!D229)</f>
        <v/>
      </c>
      <c r="E229" s="118" t="str">
        <f>IF('Dépenses forfaitaires'!E229="","",'Dépenses forfaitaires'!E229)</f>
        <v/>
      </c>
      <c r="F229" s="118" t="str">
        <f>IF('Dépenses forfaitaires'!F229="","",'Dépenses forfaitaires'!F229)</f>
        <v/>
      </c>
      <c r="G229" s="186" t="str">
        <f>IF('Dépenses forfaitaires'!G229="","",'Dépenses forfaitaires'!G229)</f>
        <v/>
      </c>
      <c r="H229" s="118" t="str">
        <f>IF('Dépenses forfaitaires'!H229="","",'Dépenses forfaitaires'!H229)</f>
        <v/>
      </c>
      <c r="I229" s="118" t="str">
        <f>IF('Dépenses forfaitaires'!I229="","",'Dépenses forfaitaires'!I229)</f>
        <v/>
      </c>
      <c r="J229" s="186" t="str">
        <f>IF('Dépenses forfaitaires'!J229="","",'Dépenses forfaitaires'!J229)</f>
        <v/>
      </c>
      <c r="K229" s="346" t="str">
        <f>IF('Dépenses forfaitaires'!K229="","",'Dépenses forfaitaires'!K229)</f>
        <v/>
      </c>
      <c r="L229" s="346" t="str">
        <f>IF('Dépenses forfaitaires'!L229="","",'Dépenses forfaitaires'!L229)</f>
        <v/>
      </c>
      <c r="M229" s="118" t="str">
        <f>IF($H229="","",IF($C229=Listes!$B$32,IF('DP_Instruction Forfaitaires'!$E229&lt;Listes!$B$53,('DP_Instruction Forfaitaires'!$E229*(VLOOKUP('DP_Instruction Forfaitaires'!$D229,Listes!$A$54:$E$60,2,FALSE))),IF('DP_Instruction Forfaitaires'!$E229&gt;Listes!$E$53,('DP_Instruction Forfaitaires'!$E229*(VLOOKUP('DP_Instruction Forfaitaires'!$D229,Listes!$A$54:$E$60,5,FALSE))),('DP_Instruction Forfaitaires'!$E229*(VLOOKUP('DP_Instruction Forfaitaires'!$D229,Listes!$A$54:$E$60,3,FALSE))+(VLOOKUP('DP_Instruction Forfaitaires'!$D229,Listes!$A$54:$E$60,4,FALSE)))))))</f>
        <v/>
      </c>
      <c r="N229" s="118" t="str">
        <f>IF($H229="","",IF($C229=Listes!$B$31,IF('DP_Instruction Forfaitaires'!$E229&lt;Listes!$B$42,('DP_Instruction Forfaitaires'!$E229*(VLOOKUP('DP_Instruction Forfaitaires'!$D229,Listes!$A$43:$E$49,2,FALSE))),IF('DP_Instruction Forfaitaires'!$E229&gt;Listes!$D$42,('DP_Instruction Forfaitaires'!$E229*(VLOOKUP('DP_Instruction Forfaitaires'!$D229,Listes!$A$43:$E$49,5,FALSE))),('DP_Instruction Forfaitaires'!$E229*(VLOOKUP('DP_Instruction Forfaitaires'!$D229,Listes!$A$43:$E$49,3,FALSE))+(VLOOKUP('DP_Instruction Forfaitaires'!$D229,Listes!$A$43:$E$49,4,FALSE)))))))</f>
        <v/>
      </c>
      <c r="O229" s="175" t="str">
        <f>IF($H229="","",IF($C229=Listes!$B$34,Listes!$I$31,IF($C229=Listes!$B$35,(VLOOKUP('DP_Instruction Forfaitaires'!$F229,Listes!$E$31:$F$36,2,FALSE)),IF($C229=Listes!$B$33,IF('DP_Instruction Forfaitaires'!$E229&lt;Listes!$A$64,'DP_Instruction Forfaitaires'!$E229*Listes!$A$65,IF('DP_Instruction Forfaitaires'!$E229&gt;Listes!$D$64,'DP_Instruction Forfaitaires'!$E229*Listes!$D$65,(('DP_Instruction Forfaitaires'!$E229*Listes!$B$65)+Listes!$C$65)))))))</f>
        <v/>
      </c>
      <c r="P229" s="131" t="str">
        <f>IF('Dépenses forfaitaires'!Q229="","",'Dépenses forfaitaires'!Q229)</f>
        <v/>
      </c>
      <c r="Q229" s="185"/>
      <c r="R229" s="352" t="str">
        <f t="shared" si="12"/>
        <v/>
      </c>
      <c r="S229" s="352" t="str">
        <f t="shared" si="13"/>
        <v/>
      </c>
      <c r="T229" s="185" t="str">
        <f t="shared" si="14"/>
        <v/>
      </c>
      <c r="U229" s="182"/>
      <c r="V229" s="187"/>
      <c r="W229" s="711" t="str">
        <f>IF(AND(OR(Q229="KO",T229&lt;&gt;""),OR(R229="",S229="",T229="")),Listes!$A$68,IF(AND(T229="",R229&lt;&gt;""),Listes!$A$69,IF(AND(P229&lt;T229,V229=""),Listes!$A$70,IF(AND(R229&gt;S229),Listes!$A$71,IF(AND(P229&lt;&gt;"",P229&gt;T229,U229=""),Listes!$A$72,IF(AND(X229="",OR(Q229&lt;&gt;"",R229&lt;&gt;"",S229&lt;&gt;"")),Listes!$A$73,""))))))</f>
        <v/>
      </c>
      <c r="X229" s="188"/>
      <c r="Y229" s="317">
        <f t="shared" si="15"/>
        <v>0</v>
      </c>
    </row>
    <row r="230" spans="1:25" ht="20.100000000000001" customHeight="1" x14ac:dyDescent="0.25">
      <c r="A230" s="121">
        <v>224</v>
      </c>
      <c r="B230" s="118" t="str">
        <f>IF('Dépenses forfaitaires'!B230="","",'Dépenses forfaitaires'!B230)</f>
        <v/>
      </c>
      <c r="C230" s="118" t="str">
        <f>IF('Dépenses forfaitaires'!C230="","",'Dépenses forfaitaires'!C230)</f>
        <v/>
      </c>
      <c r="D230" s="118" t="str">
        <f>IF('Dépenses forfaitaires'!D230="","",'Dépenses forfaitaires'!D230)</f>
        <v/>
      </c>
      <c r="E230" s="118" t="str">
        <f>IF('Dépenses forfaitaires'!E230="","",'Dépenses forfaitaires'!E230)</f>
        <v/>
      </c>
      <c r="F230" s="118" t="str">
        <f>IF('Dépenses forfaitaires'!F230="","",'Dépenses forfaitaires'!F230)</f>
        <v/>
      </c>
      <c r="G230" s="186" t="str">
        <f>IF('Dépenses forfaitaires'!G230="","",'Dépenses forfaitaires'!G230)</f>
        <v/>
      </c>
      <c r="H230" s="118" t="str">
        <f>IF('Dépenses forfaitaires'!H230="","",'Dépenses forfaitaires'!H230)</f>
        <v/>
      </c>
      <c r="I230" s="118" t="str">
        <f>IF('Dépenses forfaitaires'!I230="","",'Dépenses forfaitaires'!I230)</f>
        <v/>
      </c>
      <c r="J230" s="186" t="str">
        <f>IF('Dépenses forfaitaires'!J230="","",'Dépenses forfaitaires'!J230)</f>
        <v/>
      </c>
      <c r="K230" s="346" t="str">
        <f>IF('Dépenses forfaitaires'!K230="","",'Dépenses forfaitaires'!K230)</f>
        <v/>
      </c>
      <c r="L230" s="346" t="str">
        <f>IF('Dépenses forfaitaires'!L230="","",'Dépenses forfaitaires'!L230)</f>
        <v/>
      </c>
      <c r="M230" s="118" t="str">
        <f>IF($H230="","",IF($C230=Listes!$B$32,IF('DP_Instruction Forfaitaires'!$E230&lt;Listes!$B$53,('DP_Instruction Forfaitaires'!$E230*(VLOOKUP('DP_Instruction Forfaitaires'!$D230,Listes!$A$54:$E$60,2,FALSE))),IF('DP_Instruction Forfaitaires'!$E230&gt;Listes!$E$53,('DP_Instruction Forfaitaires'!$E230*(VLOOKUP('DP_Instruction Forfaitaires'!$D230,Listes!$A$54:$E$60,5,FALSE))),('DP_Instruction Forfaitaires'!$E230*(VLOOKUP('DP_Instruction Forfaitaires'!$D230,Listes!$A$54:$E$60,3,FALSE))+(VLOOKUP('DP_Instruction Forfaitaires'!$D230,Listes!$A$54:$E$60,4,FALSE)))))))</f>
        <v/>
      </c>
      <c r="N230" s="118" t="str">
        <f>IF($H230="","",IF($C230=Listes!$B$31,IF('DP_Instruction Forfaitaires'!$E230&lt;Listes!$B$42,('DP_Instruction Forfaitaires'!$E230*(VLOOKUP('DP_Instruction Forfaitaires'!$D230,Listes!$A$43:$E$49,2,FALSE))),IF('DP_Instruction Forfaitaires'!$E230&gt;Listes!$D$42,('DP_Instruction Forfaitaires'!$E230*(VLOOKUP('DP_Instruction Forfaitaires'!$D230,Listes!$A$43:$E$49,5,FALSE))),('DP_Instruction Forfaitaires'!$E230*(VLOOKUP('DP_Instruction Forfaitaires'!$D230,Listes!$A$43:$E$49,3,FALSE))+(VLOOKUP('DP_Instruction Forfaitaires'!$D230,Listes!$A$43:$E$49,4,FALSE)))))))</f>
        <v/>
      </c>
      <c r="O230" s="175" t="str">
        <f>IF($H230="","",IF($C230=Listes!$B$34,Listes!$I$31,IF($C230=Listes!$B$35,(VLOOKUP('DP_Instruction Forfaitaires'!$F230,Listes!$E$31:$F$36,2,FALSE)),IF($C230=Listes!$B$33,IF('DP_Instruction Forfaitaires'!$E230&lt;Listes!$A$64,'DP_Instruction Forfaitaires'!$E230*Listes!$A$65,IF('DP_Instruction Forfaitaires'!$E230&gt;Listes!$D$64,'DP_Instruction Forfaitaires'!$E230*Listes!$D$65,(('DP_Instruction Forfaitaires'!$E230*Listes!$B$65)+Listes!$C$65)))))))</f>
        <v/>
      </c>
      <c r="P230" s="131" t="str">
        <f>IF('Dépenses forfaitaires'!Q230="","",'Dépenses forfaitaires'!Q230)</f>
        <v/>
      </c>
      <c r="Q230" s="185"/>
      <c r="R230" s="352" t="str">
        <f t="shared" si="12"/>
        <v/>
      </c>
      <c r="S230" s="352" t="str">
        <f t="shared" si="13"/>
        <v/>
      </c>
      <c r="T230" s="185" t="str">
        <f t="shared" si="14"/>
        <v/>
      </c>
      <c r="U230" s="182"/>
      <c r="V230" s="187"/>
      <c r="W230" s="711" t="str">
        <f>IF(AND(OR(Q230="KO",T230&lt;&gt;""),OR(R230="",S230="",T230="")),Listes!$A$68,IF(AND(T230="",R230&lt;&gt;""),Listes!$A$69,IF(AND(P230&lt;T230,V230=""),Listes!$A$70,IF(AND(R230&gt;S230),Listes!$A$71,IF(AND(P230&lt;&gt;"",P230&gt;T230,U230=""),Listes!$A$72,IF(AND(X230="",OR(Q230&lt;&gt;"",R230&lt;&gt;"",S230&lt;&gt;"")),Listes!$A$73,""))))))</f>
        <v/>
      </c>
      <c r="X230" s="188"/>
      <c r="Y230" s="317">
        <f t="shared" si="15"/>
        <v>0</v>
      </c>
    </row>
    <row r="231" spans="1:25" ht="20.100000000000001" customHeight="1" x14ac:dyDescent="0.25">
      <c r="A231" s="121">
        <v>225</v>
      </c>
      <c r="B231" s="118" t="str">
        <f>IF('Dépenses forfaitaires'!B231="","",'Dépenses forfaitaires'!B231)</f>
        <v/>
      </c>
      <c r="C231" s="118" t="str">
        <f>IF('Dépenses forfaitaires'!C231="","",'Dépenses forfaitaires'!C231)</f>
        <v/>
      </c>
      <c r="D231" s="118" t="str">
        <f>IF('Dépenses forfaitaires'!D231="","",'Dépenses forfaitaires'!D231)</f>
        <v/>
      </c>
      <c r="E231" s="118" t="str">
        <f>IF('Dépenses forfaitaires'!E231="","",'Dépenses forfaitaires'!E231)</f>
        <v/>
      </c>
      <c r="F231" s="118" t="str">
        <f>IF('Dépenses forfaitaires'!F231="","",'Dépenses forfaitaires'!F231)</f>
        <v/>
      </c>
      <c r="G231" s="186" t="str">
        <f>IF('Dépenses forfaitaires'!G231="","",'Dépenses forfaitaires'!G231)</f>
        <v/>
      </c>
      <c r="H231" s="118" t="str">
        <f>IF('Dépenses forfaitaires'!H231="","",'Dépenses forfaitaires'!H231)</f>
        <v/>
      </c>
      <c r="I231" s="118" t="str">
        <f>IF('Dépenses forfaitaires'!I231="","",'Dépenses forfaitaires'!I231)</f>
        <v/>
      </c>
      <c r="J231" s="186" t="str">
        <f>IF('Dépenses forfaitaires'!J231="","",'Dépenses forfaitaires'!J231)</f>
        <v/>
      </c>
      <c r="K231" s="346" t="str">
        <f>IF('Dépenses forfaitaires'!K231="","",'Dépenses forfaitaires'!K231)</f>
        <v/>
      </c>
      <c r="L231" s="346" t="str">
        <f>IF('Dépenses forfaitaires'!L231="","",'Dépenses forfaitaires'!L231)</f>
        <v/>
      </c>
      <c r="M231" s="118" t="str">
        <f>IF($H231="","",IF($C231=Listes!$B$32,IF('DP_Instruction Forfaitaires'!$E231&lt;Listes!$B$53,('DP_Instruction Forfaitaires'!$E231*(VLOOKUP('DP_Instruction Forfaitaires'!$D231,Listes!$A$54:$E$60,2,FALSE))),IF('DP_Instruction Forfaitaires'!$E231&gt;Listes!$E$53,('DP_Instruction Forfaitaires'!$E231*(VLOOKUP('DP_Instruction Forfaitaires'!$D231,Listes!$A$54:$E$60,5,FALSE))),('DP_Instruction Forfaitaires'!$E231*(VLOOKUP('DP_Instruction Forfaitaires'!$D231,Listes!$A$54:$E$60,3,FALSE))+(VLOOKUP('DP_Instruction Forfaitaires'!$D231,Listes!$A$54:$E$60,4,FALSE)))))))</f>
        <v/>
      </c>
      <c r="N231" s="118" t="str">
        <f>IF($H231="","",IF($C231=Listes!$B$31,IF('DP_Instruction Forfaitaires'!$E231&lt;Listes!$B$42,('DP_Instruction Forfaitaires'!$E231*(VLOOKUP('DP_Instruction Forfaitaires'!$D231,Listes!$A$43:$E$49,2,FALSE))),IF('DP_Instruction Forfaitaires'!$E231&gt;Listes!$D$42,('DP_Instruction Forfaitaires'!$E231*(VLOOKUP('DP_Instruction Forfaitaires'!$D231,Listes!$A$43:$E$49,5,FALSE))),('DP_Instruction Forfaitaires'!$E231*(VLOOKUP('DP_Instruction Forfaitaires'!$D231,Listes!$A$43:$E$49,3,FALSE))+(VLOOKUP('DP_Instruction Forfaitaires'!$D231,Listes!$A$43:$E$49,4,FALSE)))))))</f>
        <v/>
      </c>
      <c r="O231" s="175" t="str">
        <f>IF($H231="","",IF($C231=Listes!$B$34,Listes!$I$31,IF($C231=Listes!$B$35,(VLOOKUP('DP_Instruction Forfaitaires'!$F231,Listes!$E$31:$F$36,2,FALSE)),IF($C231=Listes!$B$33,IF('DP_Instruction Forfaitaires'!$E231&lt;Listes!$A$64,'DP_Instruction Forfaitaires'!$E231*Listes!$A$65,IF('DP_Instruction Forfaitaires'!$E231&gt;Listes!$D$64,'DP_Instruction Forfaitaires'!$E231*Listes!$D$65,(('DP_Instruction Forfaitaires'!$E231*Listes!$B$65)+Listes!$C$65)))))))</f>
        <v/>
      </c>
      <c r="P231" s="131" t="str">
        <f>IF('Dépenses forfaitaires'!Q231="","",'Dépenses forfaitaires'!Q231)</f>
        <v/>
      </c>
      <c r="Q231" s="185"/>
      <c r="R231" s="352" t="str">
        <f t="shared" si="12"/>
        <v/>
      </c>
      <c r="S231" s="352" t="str">
        <f t="shared" si="13"/>
        <v/>
      </c>
      <c r="T231" s="185" t="str">
        <f t="shared" si="14"/>
        <v/>
      </c>
      <c r="U231" s="182"/>
      <c r="V231" s="187"/>
      <c r="W231" s="711" t="str">
        <f>IF(AND(OR(Q231="KO",T231&lt;&gt;""),OR(R231="",S231="",T231="")),Listes!$A$68,IF(AND(T231="",R231&lt;&gt;""),Listes!$A$69,IF(AND(P231&lt;T231,V231=""),Listes!$A$70,IF(AND(R231&gt;S231),Listes!$A$71,IF(AND(P231&lt;&gt;"",P231&gt;T231,U231=""),Listes!$A$72,IF(AND(X231="",OR(Q231&lt;&gt;"",R231&lt;&gt;"",S231&lt;&gt;"")),Listes!$A$73,""))))))</f>
        <v/>
      </c>
      <c r="X231" s="188"/>
      <c r="Y231" s="317">
        <f t="shared" si="15"/>
        <v>0</v>
      </c>
    </row>
    <row r="232" spans="1:25" ht="20.100000000000001" customHeight="1" x14ac:dyDescent="0.25">
      <c r="A232" s="121">
        <v>226</v>
      </c>
      <c r="B232" s="118" t="str">
        <f>IF('Dépenses forfaitaires'!B232="","",'Dépenses forfaitaires'!B232)</f>
        <v/>
      </c>
      <c r="C232" s="118" t="str">
        <f>IF('Dépenses forfaitaires'!C232="","",'Dépenses forfaitaires'!C232)</f>
        <v/>
      </c>
      <c r="D232" s="118" t="str">
        <f>IF('Dépenses forfaitaires'!D232="","",'Dépenses forfaitaires'!D232)</f>
        <v/>
      </c>
      <c r="E232" s="118" t="str">
        <f>IF('Dépenses forfaitaires'!E232="","",'Dépenses forfaitaires'!E232)</f>
        <v/>
      </c>
      <c r="F232" s="118" t="str">
        <f>IF('Dépenses forfaitaires'!F232="","",'Dépenses forfaitaires'!F232)</f>
        <v/>
      </c>
      <c r="G232" s="186" t="str">
        <f>IF('Dépenses forfaitaires'!G232="","",'Dépenses forfaitaires'!G232)</f>
        <v/>
      </c>
      <c r="H232" s="118" t="str">
        <f>IF('Dépenses forfaitaires'!H232="","",'Dépenses forfaitaires'!H232)</f>
        <v/>
      </c>
      <c r="I232" s="118" t="str">
        <f>IF('Dépenses forfaitaires'!I232="","",'Dépenses forfaitaires'!I232)</f>
        <v/>
      </c>
      <c r="J232" s="186" t="str">
        <f>IF('Dépenses forfaitaires'!J232="","",'Dépenses forfaitaires'!J232)</f>
        <v/>
      </c>
      <c r="K232" s="346" t="str">
        <f>IF('Dépenses forfaitaires'!K232="","",'Dépenses forfaitaires'!K232)</f>
        <v/>
      </c>
      <c r="L232" s="346" t="str">
        <f>IF('Dépenses forfaitaires'!L232="","",'Dépenses forfaitaires'!L232)</f>
        <v/>
      </c>
      <c r="M232" s="118" t="str">
        <f>IF($H232="","",IF($C232=Listes!$B$32,IF('DP_Instruction Forfaitaires'!$E232&lt;Listes!$B$53,('DP_Instruction Forfaitaires'!$E232*(VLOOKUP('DP_Instruction Forfaitaires'!$D232,Listes!$A$54:$E$60,2,FALSE))),IF('DP_Instruction Forfaitaires'!$E232&gt;Listes!$E$53,('DP_Instruction Forfaitaires'!$E232*(VLOOKUP('DP_Instruction Forfaitaires'!$D232,Listes!$A$54:$E$60,5,FALSE))),('DP_Instruction Forfaitaires'!$E232*(VLOOKUP('DP_Instruction Forfaitaires'!$D232,Listes!$A$54:$E$60,3,FALSE))+(VLOOKUP('DP_Instruction Forfaitaires'!$D232,Listes!$A$54:$E$60,4,FALSE)))))))</f>
        <v/>
      </c>
      <c r="N232" s="118" t="str">
        <f>IF($H232="","",IF($C232=Listes!$B$31,IF('DP_Instruction Forfaitaires'!$E232&lt;Listes!$B$42,('DP_Instruction Forfaitaires'!$E232*(VLOOKUP('DP_Instruction Forfaitaires'!$D232,Listes!$A$43:$E$49,2,FALSE))),IF('DP_Instruction Forfaitaires'!$E232&gt;Listes!$D$42,('DP_Instruction Forfaitaires'!$E232*(VLOOKUP('DP_Instruction Forfaitaires'!$D232,Listes!$A$43:$E$49,5,FALSE))),('DP_Instruction Forfaitaires'!$E232*(VLOOKUP('DP_Instruction Forfaitaires'!$D232,Listes!$A$43:$E$49,3,FALSE))+(VLOOKUP('DP_Instruction Forfaitaires'!$D232,Listes!$A$43:$E$49,4,FALSE)))))))</f>
        <v/>
      </c>
      <c r="O232" s="175" t="str">
        <f>IF($H232="","",IF($C232=Listes!$B$34,Listes!$I$31,IF($C232=Listes!$B$35,(VLOOKUP('DP_Instruction Forfaitaires'!$F232,Listes!$E$31:$F$36,2,FALSE)),IF($C232=Listes!$B$33,IF('DP_Instruction Forfaitaires'!$E232&lt;Listes!$A$64,'DP_Instruction Forfaitaires'!$E232*Listes!$A$65,IF('DP_Instruction Forfaitaires'!$E232&gt;Listes!$D$64,'DP_Instruction Forfaitaires'!$E232*Listes!$D$65,(('DP_Instruction Forfaitaires'!$E232*Listes!$B$65)+Listes!$C$65)))))))</f>
        <v/>
      </c>
      <c r="P232" s="131" t="str">
        <f>IF('Dépenses forfaitaires'!Q232="","",'Dépenses forfaitaires'!Q232)</f>
        <v/>
      </c>
      <c r="Q232" s="185"/>
      <c r="R232" s="352" t="str">
        <f t="shared" si="12"/>
        <v/>
      </c>
      <c r="S232" s="352" t="str">
        <f t="shared" si="13"/>
        <v/>
      </c>
      <c r="T232" s="185" t="str">
        <f t="shared" si="14"/>
        <v/>
      </c>
      <c r="U232" s="182"/>
      <c r="V232" s="187"/>
      <c r="W232" s="711" t="str">
        <f>IF(AND(OR(Q232="KO",T232&lt;&gt;""),OR(R232="",S232="",T232="")),Listes!$A$68,IF(AND(T232="",R232&lt;&gt;""),Listes!$A$69,IF(AND(P232&lt;T232,V232=""),Listes!$A$70,IF(AND(R232&gt;S232),Listes!$A$71,IF(AND(P232&lt;&gt;"",P232&gt;T232,U232=""),Listes!$A$72,IF(AND(X232="",OR(Q232&lt;&gt;"",R232&lt;&gt;"",S232&lt;&gt;"")),Listes!$A$73,""))))))</f>
        <v/>
      </c>
      <c r="X232" s="188"/>
      <c r="Y232" s="317">
        <f t="shared" si="15"/>
        <v>0</v>
      </c>
    </row>
    <row r="233" spans="1:25" ht="20.100000000000001" customHeight="1" x14ac:dyDescent="0.25">
      <c r="A233" s="121">
        <v>227</v>
      </c>
      <c r="B233" s="118" t="str">
        <f>IF('Dépenses forfaitaires'!B233="","",'Dépenses forfaitaires'!B233)</f>
        <v/>
      </c>
      <c r="C233" s="118" t="str">
        <f>IF('Dépenses forfaitaires'!C233="","",'Dépenses forfaitaires'!C233)</f>
        <v/>
      </c>
      <c r="D233" s="118" t="str">
        <f>IF('Dépenses forfaitaires'!D233="","",'Dépenses forfaitaires'!D233)</f>
        <v/>
      </c>
      <c r="E233" s="118" t="str">
        <f>IF('Dépenses forfaitaires'!E233="","",'Dépenses forfaitaires'!E233)</f>
        <v/>
      </c>
      <c r="F233" s="118" t="str">
        <f>IF('Dépenses forfaitaires'!F233="","",'Dépenses forfaitaires'!F233)</f>
        <v/>
      </c>
      <c r="G233" s="186" t="str">
        <f>IF('Dépenses forfaitaires'!G233="","",'Dépenses forfaitaires'!G233)</f>
        <v/>
      </c>
      <c r="H233" s="118" t="str">
        <f>IF('Dépenses forfaitaires'!H233="","",'Dépenses forfaitaires'!H233)</f>
        <v/>
      </c>
      <c r="I233" s="118" t="str">
        <f>IF('Dépenses forfaitaires'!I233="","",'Dépenses forfaitaires'!I233)</f>
        <v/>
      </c>
      <c r="J233" s="186" t="str">
        <f>IF('Dépenses forfaitaires'!J233="","",'Dépenses forfaitaires'!J233)</f>
        <v/>
      </c>
      <c r="K233" s="346" t="str">
        <f>IF('Dépenses forfaitaires'!K233="","",'Dépenses forfaitaires'!K233)</f>
        <v/>
      </c>
      <c r="L233" s="346" t="str">
        <f>IF('Dépenses forfaitaires'!L233="","",'Dépenses forfaitaires'!L233)</f>
        <v/>
      </c>
      <c r="M233" s="118" t="str">
        <f>IF($H233="","",IF($C233=Listes!$B$32,IF('DP_Instruction Forfaitaires'!$E233&lt;Listes!$B$53,('DP_Instruction Forfaitaires'!$E233*(VLOOKUP('DP_Instruction Forfaitaires'!$D233,Listes!$A$54:$E$60,2,FALSE))),IF('DP_Instruction Forfaitaires'!$E233&gt;Listes!$E$53,('DP_Instruction Forfaitaires'!$E233*(VLOOKUP('DP_Instruction Forfaitaires'!$D233,Listes!$A$54:$E$60,5,FALSE))),('DP_Instruction Forfaitaires'!$E233*(VLOOKUP('DP_Instruction Forfaitaires'!$D233,Listes!$A$54:$E$60,3,FALSE))+(VLOOKUP('DP_Instruction Forfaitaires'!$D233,Listes!$A$54:$E$60,4,FALSE)))))))</f>
        <v/>
      </c>
      <c r="N233" s="118" t="str">
        <f>IF($H233="","",IF($C233=Listes!$B$31,IF('DP_Instruction Forfaitaires'!$E233&lt;Listes!$B$42,('DP_Instruction Forfaitaires'!$E233*(VLOOKUP('DP_Instruction Forfaitaires'!$D233,Listes!$A$43:$E$49,2,FALSE))),IF('DP_Instruction Forfaitaires'!$E233&gt;Listes!$D$42,('DP_Instruction Forfaitaires'!$E233*(VLOOKUP('DP_Instruction Forfaitaires'!$D233,Listes!$A$43:$E$49,5,FALSE))),('DP_Instruction Forfaitaires'!$E233*(VLOOKUP('DP_Instruction Forfaitaires'!$D233,Listes!$A$43:$E$49,3,FALSE))+(VLOOKUP('DP_Instruction Forfaitaires'!$D233,Listes!$A$43:$E$49,4,FALSE)))))))</f>
        <v/>
      </c>
      <c r="O233" s="175" t="str">
        <f>IF($H233="","",IF($C233=Listes!$B$34,Listes!$I$31,IF($C233=Listes!$B$35,(VLOOKUP('DP_Instruction Forfaitaires'!$F233,Listes!$E$31:$F$36,2,FALSE)),IF($C233=Listes!$B$33,IF('DP_Instruction Forfaitaires'!$E233&lt;Listes!$A$64,'DP_Instruction Forfaitaires'!$E233*Listes!$A$65,IF('DP_Instruction Forfaitaires'!$E233&gt;Listes!$D$64,'DP_Instruction Forfaitaires'!$E233*Listes!$D$65,(('DP_Instruction Forfaitaires'!$E233*Listes!$B$65)+Listes!$C$65)))))))</f>
        <v/>
      </c>
      <c r="P233" s="131" t="str">
        <f>IF('Dépenses forfaitaires'!Q233="","",'Dépenses forfaitaires'!Q233)</f>
        <v/>
      </c>
      <c r="Q233" s="185"/>
      <c r="R233" s="352" t="str">
        <f t="shared" si="12"/>
        <v/>
      </c>
      <c r="S233" s="352" t="str">
        <f t="shared" si="13"/>
        <v/>
      </c>
      <c r="T233" s="185" t="str">
        <f t="shared" si="14"/>
        <v/>
      </c>
      <c r="U233" s="182"/>
      <c r="V233" s="187"/>
      <c r="W233" s="711" t="str">
        <f>IF(AND(OR(Q233="KO",T233&lt;&gt;""),OR(R233="",S233="",T233="")),Listes!$A$68,IF(AND(T233="",R233&lt;&gt;""),Listes!$A$69,IF(AND(P233&lt;T233,V233=""),Listes!$A$70,IF(AND(R233&gt;S233),Listes!$A$71,IF(AND(P233&lt;&gt;"",P233&gt;T233,U233=""),Listes!$A$72,IF(AND(X233="",OR(Q233&lt;&gt;"",R233&lt;&gt;"",S233&lt;&gt;"")),Listes!$A$73,""))))))</f>
        <v/>
      </c>
      <c r="X233" s="188"/>
      <c r="Y233" s="317">
        <f t="shared" si="15"/>
        <v>0</v>
      </c>
    </row>
    <row r="234" spans="1:25" ht="20.100000000000001" customHeight="1" x14ac:dyDescent="0.25">
      <c r="A234" s="121">
        <v>228</v>
      </c>
      <c r="B234" s="118" t="str">
        <f>IF('Dépenses forfaitaires'!B234="","",'Dépenses forfaitaires'!B234)</f>
        <v/>
      </c>
      <c r="C234" s="118" t="str">
        <f>IF('Dépenses forfaitaires'!C234="","",'Dépenses forfaitaires'!C234)</f>
        <v/>
      </c>
      <c r="D234" s="118" t="str">
        <f>IF('Dépenses forfaitaires'!D234="","",'Dépenses forfaitaires'!D234)</f>
        <v/>
      </c>
      <c r="E234" s="118" t="str">
        <f>IF('Dépenses forfaitaires'!E234="","",'Dépenses forfaitaires'!E234)</f>
        <v/>
      </c>
      <c r="F234" s="118" t="str">
        <f>IF('Dépenses forfaitaires'!F234="","",'Dépenses forfaitaires'!F234)</f>
        <v/>
      </c>
      <c r="G234" s="186" t="str">
        <f>IF('Dépenses forfaitaires'!G234="","",'Dépenses forfaitaires'!G234)</f>
        <v/>
      </c>
      <c r="H234" s="118" t="str">
        <f>IF('Dépenses forfaitaires'!H234="","",'Dépenses forfaitaires'!H234)</f>
        <v/>
      </c>
      <c r="I234" s="118" t="str">
        <f>IF('Dépenses forfaitaires'!I234="","",'Dépenses forfaitaires'!I234)</f>
        <v/>
      </c>
      <c r="J234" s="186" t="str">
        <f>IF('Dépenses forfaitaires'!J234="","",'Dépenses forfaitaires'!J234)</f>
        <v/>
      </c>
      <c r="K234" s="346" t="str">
        <f>IF('Dépenses forfaitaires'!K234="","",'Dépenses forfaitaires'!K234)</f>
        <v/>
      </c>
      <c r="L234" s="346" t="str">
        <f>IF('Dépenses forfaitaires'!L234="","",'Dépenses forfaitaires'!L234)</f>
        <v/>
      </c>
      <c r="M234" s="118" t="str">
        <f>IF($H234="","",IF($C234=Listes!$B$32,IF('DP_Instruction Forfaitaires'!$E234&lt;Listes!$B$53,('DP_Instruction Forfaitaires'!$E234*(VLOOKUP('DP_Instruction Forfaitaires'!$D234,Listes!$A$54:$E$60,2,FALSE))),IF('DP_Instruction Forfaitaires'!$E234&gt;Listes!$E$53,('DP_Instruction Forfaitaires'!$E234*(VLOOKUP('DP_Instruction Forfaitaires'!$D234,Listes!$A$54:$E$60,5,FALSE))),('DP_Instruction Forfaitaires'!$E234*(VLOOKUP('DP_Instruction Forfaitaires'!$D234,Listes!$A$54:$E$60,3,FALSE))+(VLOOKUP('DP_Instruction Forfaitaires'!$D234,Listes!$A$54:$E$60,4,FALSE)))))))</f>
        <v/>
      </c>
      <c r="N234" s="118" t="str">
        <f>IF($H234="","",IF($C234=Listes!$B$31,IF('DP_Instruction Forfaitaires'!$E234&lt;Listes!$B$42,('DP_Instruction Forfaitaires'!$E234*(VLOOKUP('DP_Instruction Forfaitaires'!$D234,Listes!$A$43:$E$49,2,FALSE))),IF('DP_Instruction Forfaitaires'!$E234&gt;Listes!$D$42,('DP_Instruction Forfaitaires'!$E234*(VLOOKUP('DP_Instruction Forfaitaires'!$D234,Listes!$A$43:$E$49,5,FALSE))),('DP_Instruction Forfaitaires'!$E234*(VLOOKUP('DP_Instruction Forfaitaires'!$D234,Listes!$A$43:$E$49,3,FALSE))+(VLOOKUP('DP_Instruction Forfaitaires'!$D234,Listes!$A$43:$E$49,4,FALSE)))))))</f>
        <v/>
      </c>
      <c r="O234" s="175" t="str">
        <f>IF($H234="","",IF($C234=Listes!$B$34,Listes!$I$31,IF($C234=Listes!$B$35,(VLOOKUP('DP_Instruction Forfaitaires'!$F234,Listes!$E$31:$F$36,2,FALSE)),IF($C234=Listes!$B$33,IF('DP_Instruction Forfaitaires'!$E234&lt;Listes!$A$64,'DP_Instruction Forfaitaires'!$E234*Listes!$A$65,IF('DP_Instruction Forfaitaires'!$E234&gt;Listes!$D$64,'DP_Instruction Forfaitaires'!$E234*Listes!$D$65,(('DP_Instruction Forfaitaires'!$E234*Listes!$B$65)+Listes!$C$65)))))))</f>
        <v/>
      </c>
      <c r="P234" s="131" t="str">
        <f>IF('Dépenses forfaitaires'!Q234="","",'Dépenses forfaitaires'!Q234)</f>
        <v/>
      </c>
      <c r="Q234" s="185"/>
      <c r="R234" s="352" t="str">
        <f t="shared" si="12"/>
        <v/>
      </c>
      <c r="S234" s="352" t="str">
        <f t="shared" si="13"/>
        <v/>
      </c>
      <c r="T234" s="185" t="str">
        <f t="shared" si="14"/>
        <v/>
      </c>
      <c r="U234" s="182"/>
      <c r="V234" s="187"/>
      <c r="W234" s="711" t="str">
        <f>IF(AND(OR(Q234="KO",T234&lt;&gt;""),OR(R234="",S234="",T234="")),Listes!$A$68,IF(AND(T234="",R234&lt;&gt;""),Listes!$A$69,IF(AND(P234&lt;T234,V234=""),Listes!$A$70,IF(AND(R234&gt;S234),Listes!$A$71,IF(AND(P234&lt;&gt;"",P234&gt;T234,U234=""),Listes!$A$72,IF(AND(X234="",OR(Q234&lt;&gt;"",R234&lt;&gt;"",S234&lt;&gt;"")),Listes!$A$73,""))))))</f>
        <v/>
      </c>
      <c r="X234" s="188"/>
      <c r="Y234" s="317">
        <f t="shared" si="15"/>
        <v>0</v>
      </c>
    </row>
    <row r="235" spans="1:25" ht="20.100000000000001" customHeight="1" x14ac:dyDescent="0.25">
      <c r="A235" s="121">
        <v>229</v>
      </c>
      <c r="B235" s="118" t="str">
        <f>IF('Dépenses forfaitaires'!B235="","",'Dépenses forfaitaires'!B235)</f>
        <v/>
      </c>
      <c r="C235" s="118" t="str">
        <f>IF('Dépenses forfaitaires'!C235="","",'Dépenses forfaitaires'!C235)</f>
        <v/>
      </c>
      <c r="D235" s="118" t="str">
        <f>IF('Dépenses forfaitaires'!D235="","",'Dépenses forfaitaires'!D235)</f>
        <v/>
      </c>
      <c r="E235" s="118" t="str">
        <f>IF('Dépenses forfaitaires'!E235="","",'Dépenses forfaitaires'!E235)</f>
        <v/>
      </c>
      <c r="F235" s="118" t="str">
        <f>IF('Dépenses forfaitaires'!F235="","",'Dépenses forfaitaires'!F235)</f>
        <v/>
      </c>
      <c r="G235" s="186" t="str">
        <f>IF('Dépenses forfaitaires'!G235="","",'Dépenses forfaitaires'!G235)</f>
        <v/>
      </c>
      <c r="H235" s="118" t="str">
        <f>IF('Dépenses forfaitaires'!H235="","",'Dépenses forfaitaires'!H235)</f>
        <v/>
      </c>
      <c r="I235" s="118" t="str">
        <f>IF('Dépenses forfaitaires'!I235="","",'Dépenses forfaitaires'!I235)</f>
        <v/>
      </c>
      <c r="J235" s="186" t="str">
        <f>IF('Dépenses forfaitaires'!J235="","",'Dépenses forfaitaires'!J235)</f>
        <v/>
      </c>
      <c r="K235" s="346" t="str">
        <f>IF('Dépenses forfaitaires'!K235="","",'Dépenses forfaitaires'!K235)</f>
        <v/>
      </c>
      <c r="L235" s="346" t="str">
        <f>IF('Dépenses forfaitaires'!L235="","",'Dépenses forfaitaires'!L235)</f>
        <v/>
      </c>
      <c r="M235" s="118" t="str">
        <f>IF($H235="","",IF($C235=Listes!$B$32,IF('DP_Instruction Forfaitaires'!$E235&lt;Listes!$B$53,('DP_Instruction Forfaitaires'!$E235*(VLOOKUP('DP_Instruction Forfaitaires'!$D235,Listes!$A$54:$E$60,2,FALSE))),IF('DP_Instruction Forfaitaires'!$E235&gt;Listes!$E$53,('DP_Instruction Forfaitaires'!$E235*(VLOOKUP('DP_Instruction Forfaitaires'!$D235,Listes!$A$54:$E$60,5,FALSE))),('DP_Instruction Forfaitaires'!$E235*(VLOOKUP('DP_Instruction Forfaitaires'!$D235,Listes!$A$54:$E$60,3,FALSE))+(VLOOKUP('DP_Instruction Forfaitaires'!$D235,Listes!$A$54:$E$60,4,FALSE)))))))</f>
        <v/>
      </c>
      <c r="N235" s="118" t="str">
        <f>IF($H235="","",IF($C235=Listes!$B$31,IF('DP_Instruction Forfaitaires'!$E235&lt;Listes!$B$42,('DP_Instruction Forfaitaires'!$E235*(VLOOKUP('DP_Instruction Forfaitaires'!$D235,Listes!$A$43:$E$49,2,FALSE))),IF('DP_Instruction Forfaitaires'!$E235&gt;Listes!$D$42,('DP_Instruction Forfaitaires'!$E235*(VLOOKUP('DP_Instruction Forfaitaires'!$D235,Listes!$A$43:$E$49,5,FALSE))),('DP_Instruction Forfaitaires'!$E235*(VLOOKUP('DP_Instruction Forfaitaires'!$D235,Listes!$A$43:$E$49,3,FALSE))+(VLOOKUP('DP_Instruction Forfaitaires'!$D235,Listes!$A$43:$E$49,4,FALSE)))))))</f>
        <v/>
      </c>
      <c r="O235" s="175" t="str">
        <f>IF($H235="","",IF($C235=Listes!$B$34,Listes!$I$31,IF($C235=Listes!$B$35,(VLOOKUP('DP_Instruction Forfaitaires'!$F235,Listes!$E$31:$F$36,2,FALSE)),IF($C235=Listes!$B$33,IF('DP_Instruction Forfaitaires'!$E235&lt;Listes!$A$64,'DP_Instruction Forfaitaires'!$E235*Listes!$A$65,IF('DP_Instruction Forfaitaires'!$E235&gt;Listes!$D$64,'DP_Instruction Forfaitaires'!$E235*Listes!$D$65,(('DP_Instruction Forfaitaires'!$E235*Listes!$B$65)+Listes!$C$65)))))))</f>
        <v/>
      </c>
      <c r="P235" s="131" t="str">
        <f>IF('Dépenses forfaitaires'!Q235="","",'Dépenses forfaitaires'!Q235)</f>
        <v/>
      </c>
      <c r="Q235" s="185"/>
      <c r="R235" s="352" t="str">
        <f t="shared" si="12"/>
        <v/>
      </c>
      <c r="S235" s="352" t="str">
        <f t="shared" si="13"/>
        <v/>
      </c>
      <c r="T235" s="185" t="str">
        <f t="shared" si="14"/>
        <v/>
      </c>
      <c r="U235" s="182"/>
      <c r="V235" s="187"/>
      <c r="W235" s="711" t="str">
        <f>IF(AND(OR(Q235="KO",T235&lt;&gt;""),OR(R235="",S235="",T235="")),Listes!$A$68,IF(AND(T235="",R235&lt;&gt;""),Listes!$A$69,IF(AND(P235&lt;T235,V235=""),Listes!$A$70,IF(AND(R235&gt;S235),Listes!$A$71,IF(AND(P235&lt;&gt;"",P235&gt;T235,U235=""),Listes!$A$72,IF(AND(X235="",OR(Q235&lt;&gt;"",R235&lt;&gt;"",S235&lt;&gt;"")),Listes!$A$73,""))))))</f>
        <v/>
      </c>
      <c r="X235" s="188"/>
      <c r="Y235" s="317">
        <f t="shared" si="15"/>
        <v>0</v>
      </c>
    </row>
    <row r="236" spans="1:25" ht="20.100000000000001" customHeight="1" x14ac:dyDescent="0.25">
      <c r="A236" s="121">
        <v>230</v>
      </c>
      <c r="B236" s="118" t="str">
        <f>IF('Dépenses forfaitaires'!B236="","",'Dépenses forfaitaires'!B236)</f>
        <v/>
      </c>
      <c r="C236" s="118" t="str">
        <f>IF('Dépenses forfaitaires'!C236="","",'Dépenses forfaitaires'!C236)</f>
        <v/>
      </c>
      <c r="D236" s="118" t="str">
        <f>IF('Dépenses forfaitaires'!D236="","",'Dépenses forfaitaires'!D236)</f>
        <v/>
      </c>
      <c r="E236" s="118" t="str">
        <f>IF('Dépenses forfaitaires'!E236="","",'Dépenses forfaitaires'!E236)</f>
        <v/>
      </c>
      <c r="F236" s="118" t="str">
        <f>IF('Dépenses forfaitaires'!F236="","",'Dépenses forfaitaires'!F236)</f>
        <v/>
      </c>
      <c r="G236" s="186" t="str">
        <f>IF('Dépenses forfaitaires'!G236="","",'Dépenses forfaitaires'!G236)</f>
        <v/>
      </c>
      <c r="H236" s="118" t="str">
        <f>IF('Dépenses forfaitaires'!H236="","",'Dépenses forfaitaires'!H236)</f>
        <v/>
      </c>
      <c r="I236" s="118" t="str">
        <f>IF('Dépenses forfaitaires'!I236="","",'Dépenses forfaitaires'!I236)</f>
        <v/>
      </c>
      <c r="J236" s="186" t="str">
        <f>IF('Dépenses forfaitaires'!J236="","",'Dépenses forfaitaires'!J236)</f>
        <v/>
      </c>
      <c r="K236" s="346" t="str">
        <f>IF('Dépenses forfaitaires'!K236="","",'Dépenses forfaitaires'!K236)</f>
        <v/>
      </c>
      <c r="L236" s="346" t="str">
        <f>IF('Dépenses forfaitaires'!L236="","",'Dépenses forfaitaires'!L236)</f>
        <v/>
      </c>
      <c r="M236" s="118" t="str">
        <f>IF($H236="","",IF($C236=Listes!$B$32,IF('DP_Instruction Forfaitaires'!$E236&lt;Listes!$B$53,('DP_Instruction Forfaitaires'!$E236*(VLOOKUP('DP_Instruction Forfaitaires'!$D236,Listes!$A$54:$E$60,2,FALSE))),IF('DP_Instruction Forfaitaires'!$E236&gt;Listes!$E$53,('DP_Instruction Forfaitaires'!$E236*(VLOOKUP('DP_Instruction Forfaitaires'!$D236,Listes!$A$54:$E$60,5,FALSE))),('DP_Instruction Forfaitaires'!$E236*(VLOOKUP('DP_Instruction Forfaitaires'!$D236,Listes!$A$54:$E$60,3,FALSE))+(VLOOKUP('DP_Instruction Forfaitaires'!$D236,Listes!$A$54:$E$60,4,FALSE)))))))</f>
        <v/>
      </c>
      <c r="N236" s="118" t="str">
        <f>IF($H236="","",IF($C236=Listes!$B$31,IF('DP_Instruction Forfaitaires'!$E236&lt;Listes!$B$42,('DP_Instruction Forfaitaires'!$E236*(VLOOKUP('DP_Instruction Forfaitaires'!$D236,Listes!$A$43:$E$49,2,FALSE))),IF('DP_Instruction Forfaitaires'!$E236&gt;Listes!$D$42,('DP_Instruction Forfaitaires'!$E236*(VLOOKUP('DP_Instruction Forfaitaires'!$D236,Listes!$A$43:$E$49,5,FALSE))),('DP_Instruction Forfaitaires'!$E236*(VLOOKUP('DP_Instruction Forfaitaires'!$D236,Listes!$A$43:$E$49,3,FALSE))+(VLOOKUP('DP_Instruction Forfaitaires'!$D236,Listes!$A$43:$E$49,4,FALSE)))))))</f>
        <v/>
      </c>
      <c r="O236" s="175" t="str">
        <f>IF($H236="","",IF($C236=Listes!$B$34,Listes!$I$31,IF($C236=Listes!$B$35,(VLOOKUP('DP_Instruction Forfaitaires'!$F236,Listes!$E$31:$F$36,2,FALSE)),IF($C236=Listes!$B$33,IF('DP_Instruction Forfaitaires'!$E236&lt;Listes!$A$64,'DP_Instruction Forfaitaires'!$E236*Listes!$A$65,IF('DP_Instruction Forfaitaires'!$E236&gt;Listes!$D$64,'DP_Instruction Forfaitaires'!$E236*Listes!$D$65,(('DP_Instruction Forfaitaires'!$E236*Listes!$B$65)+Listes!$C$65)))))))</f>
        <v/>
      </c>
      <c r="P236" s="131" t="str">
        <f>IF('Dépenses forfaitaires'!Q236="","",'Dépenses forfaitaires'!Q236)</f>
        <v/>
      </c>
      <c r="Q236" s="185"/>
      <c r="R236" s="352" t="str">
        <f t="shared" si="12"/>
        <v/>
      </c>
      <c r="S236" s="352" t="str">
        <f t="shared" si="13"/>
        <v/>
      </c>
      <c r="T236" s="185" t="str">
        <f t="shared" si="14"/>
        <v/>
      </c>
      <c r="U236" s="182"/>
      <c r="V236" s="187"/>
      <c r="W236" s="711" t="str">
        <f>IF(AND(OR(Q236="KO",T236&lt;&gt;""),OR(R236="",S236="",T236="")),Listes!$A$68,IF(AND(T236="",R236&lt;&gt;""),Listes!$A$69,IF(AND(P236&lt;T236,V236=""),Listes!$A$70,IF(AND(R236&gt;S236),Listes!$A$71,IF(AND(P236&lt;&gt;"",P236&gt;T236,U236=""),Listes!$A$72,IF(AND(X236="",OR(Q236&lt;&gt;"",R236&lt;&gt;"",S236&lt;&gt;"")),Listes!$A$73,""))))))</f>
        <v/>
      </c>
      <c r="X236" s="188"/>
      <c r="Y236" s="317">
        <f t="shared" si="15"/>
        <v>0</v>
      </c>
    </row>
    <row r="237" spans="1:25" ht="20.100000000000001" customHeight="1" x14ac:dyDescent="0.25">
      <c r="A237" s="121">
        <v>231</v>
      </c>
      <c r="B237" s="118" t="str">
        <f>IF('Dépenses forfaitaires'!B237="","",'Dépenses forfaitaires'!B237)</f>
        <v/>
      </c>
      <c r="C237" s="118" t="str">
        <f>IF('Dépenses forfaitaires'!C237="","",'Dépenses forfaitaires'!C237)</f>
        <v/>
      </c>
      <c r="D237" s="118" t="str">
        <f>IF('Dépenses forfaitaires'!D237="","",'Dépenses forfaitaires'!D237)</f>
        <v/>
      </c>
      <c r="E237" s="118" t="str">
        <f>IF('Dépenses forfaitaires'!E237="","",'Dépenses forfaitaires'!E237)</f>
        <v/>
      </c>
      <c r="F237" s="118" t="str">
        <f>IF('Dépenses forfaitaires'!F237="","",'Dépenses forfaitaires'!F237)</f>
        <v/>
      </c>
      <c r="G237" s="186" t="str">
        <f>IF('Dépenses forfaitaires'!G237="","",'Dépenses forfaitaires'!G237)</f>
        <v/>
      </c>
      <c r="H237" s="118" t="str">
        <f>IF('Dépenses forfaitaires'!H237="","",'Dépenses forfaitaires'!H237)</f>
        <v/>
      </c>
      <c r="I237" s="118" t="str">
        <f>IF('Dépenses forfaitaires'!I237="","",'Dépenses forfaitaires'!I237)</f>
        <v/>
      </c>
      <c r="J237" s="186" t="str">
        <f>IF('Dépenses forfaitaires'!J237="","",'Dépenses forfaitaires'!J237)</f>
        <v/>
      </c>
      <c r="K237" s="346" t="str">
        <f>IF('Dépenses forfaitaires'!K237="","",'Dépenses forfaitaires'!K237)</f>
        <v/>
      </c>
      <c r="L237" s="346" t="str">
        <f>IF('Dépenses forfaitaires'!L237="","",'Dépenses forfaitaires'!L237)</f>
        <v/>
      </c>
      <c r="M237" s="118" t="str">
        <f>IF($H237="","",IF($C237=Listes!$B$32,IF('DP_Instruction Forfaitaires'!$E237&lt;Listes!$B$53,('DP_Instruction Forfaitaires'!$E237*(VLOOKUP('DP_Instruction Forfaitaires'!$D237,Listes!$A$54:$E$60,2,FALSE))),IF('DP_Instruction Forfaitaires'!$E237&gt;Listes!$E$53,('DP_Instruction Forfaitaires'!$E237*(VLOOKUP('DP_Instruction Forfaitaires'!$D237,Listes!$A$54:$E$60,5,FALSE))),('DP_Instruction Forfaitaires'!$E237*(VLOOKUP('DP_Instruction Forfaitaires'!$D237,Listes!$A$54:$E$60,3,FALSE))+(VLOOKUP('DP_Instruction Forfaitaires'!$D237,Listes!$A$54:$E$60,4,FALSE)))))))</f>
        <v/>
      </c>
      <c r="N237" s="118" t="str">
        <f>IF($H237="","",IF($C237=Listes!$B$31,IF('DP_Instruction Forfaitaires'!$E237&lt;Listes!$B$42,('DP_Instruction Forfaitaires'!$E237*(VLOOKUP('DP_Instruction Forfaitaires'!$D237,Listes!$A$43:$E$49,2,FALSE))),IF('DP_Instruction Forfaitaires'!$E237&gt;Listes!$D$42,('DP_Instruction Forfaitaires'!$E237*(VLOOKUP('DP_Instruction Forfaitaires'!$D237,Listes!$A$43:$E$49,5,FALSE))),('DP_Instruction Forfaitaires'!$E237*(VLOOKUP('DP_Instruction Forfaitaires'!$D237,Listes!$A$43:$E$49,3,FALSE))+(VLOOKUP('DP_Instruction Forfaitaires'!$D237,Listes!$A$43:$E$49,4,FALSE)))))))</f>
        <v/>
      </c>
      <c r="O237" s="175" t="str">
        <f>IF($H237="","",IF($C237=Listes!$B$34,Listes!$I$31,IF($C237=Listes!$B$35,(VLOOKUP('DP_Instruction Forfaitaires'!$F237,Listes!$E$31:$F$36,2,FALSE)),IF($C237=Listes!$B$33,IF('DP_Instruction Forfaitaires'!$E237&lt;Listes!$A$64,'DP_Instruction Forfaitaires'!$E237*Listes!$A$65,IF('DP_Instruction Forfaitaires'!$E237&gt;Listes!$D$64,'DP_Instruction Forfaitaires'!$E237*Listes!$D$65,(('DP_Instruction Forfaitaires'!$E237*Listes!$B$65)+Listes!$C$65)))))))</f>
        <v/>
      </c>
      <c r="P237" s="131" t="str">
        <f>IF('Dépenses forfaitaires'!Q237="","",'Dépenses forfaitaires'!Q237)</f>
        <v/>
      </c>
      <c r="Q237" s="185"/>
      <c r="R237" s="352" t="str">
        <f t="shared" si="12"/>
        <v/>
      </c>
      <c r="S237" s="352" t="str">
        <f t="shared" si="13"/>
        <v/>
      </c>
      <c r="T237" s="185" t="str">
        <f t="shared" si="14"/>
        <v/>
      </c>
      <c r="U237" s="182"/>
      <c r="V237" s="187"/>
      <c r="W237" s="711" t="str">
        <f>IF(AND(OR(Q237="KO",T237&lt;&gt;""),OR(R237="",S237="",T237="")),Listes!$A$68,IF(AND(T237="",R237&lt;&gt;""),Listes!$A$69,IF(AND(P237&lt;T237,V237=""),Listes!$A$70,IF(AND(R237&gt;S237),Listes!$A$71,IF(AND(P237&lt;&gt;"",P237&gt;T237,U237=""),Listes!$A$72,IF(AND(X237="",OR(Q237&lt;&gt;"",R237&lt;&gt;"",S237&lt;&gt;"")),Listes!$A$73,""))))))</f>
        <v/>
      </c>
      <c r="X237" s="188"/>
      <c r="Y237" s="317">
        <f t="shared" si="15"/>
        <v>0</v>
      </c>
    </row>
    <row r="238" spans="1:25" ht="20.100000000000001" customHeight="1" x14ac:dyDescent="0.25">
      <c r="A238" s="121">
        <v>232</v>
      </c>
      <c r="B238" s="118" t="str">
        <f>IF('Dépenses forfaitaires'!B238="","",'Dépenses forfaitaires'!B238)</f>
        <v/>
      </c>
      <c r="C238" s="118" t="str">
        <f>IF('Dépenses forfaitaires'!C238="","",'Dépenses forfaitaires'!C238)</f>
        <v/>
      </c>
      <c r="D238" s="118" t="str">
        <f>IF('Dépenses forfaitaires'!D238="","",'Dépenses forfaitaires'!D238)</f>
        <v/>
      </c>
      <c r="E238" s="118" t="str">
        <f>IF('Dépenses forfaitaires'!E238="","",'Dépenses forfaitaires'!E238)</f>
        <v/>
      </c>
      <c r="F238" s="118" t="str">
        <f>IF('Dépenses forfaitaires'!F238="","",'Dépenses forfaitaires'!F238)</f>
        <v/>
      </c>
      <c r="G238" s="186" t="str">
        <f>IF('Dépenses forfaitaires'!G238="","",'Dépenses forfaitaires'!G238)</f>
        <v/>
      </c>
      <c r="H238" s="118" t="str">
        <f>IF('Dépenses forfaitaires'!H238="","",'Dépenses forfaitaires'!H238)</f>
        <v/>
      </c>
      <c r="I238" s="118" t="str">
        <f>IF('Dépenses forfaitaires'!I238="","",'Dépenses forfaitaires'!I238)</f>
        <v/>
      </c>
      <c r="J238" s="186" t="str">
        <f>IF('Dépenses forfaitaires'!J238="","",'Dépenses forfaitaires'!J238)</f>
        <v/>
      </c>
      <c r="K238" s="346" t="str">
        <f>IF('Dépenses forfaitaires'!K238="","",'Dépenses forfaitaires'!K238)</f>
        <v/>
      </c>
      <c r="L238" s="346" t="str">
        <f>IF('Dépenses forfaitaires'!L238="","",'Dépenses forfaitaires'!L238)</f>
        <v/>
      </c>
      <c r="M238" s="118" t="str">
        <f>IF($H238="","",IF($C238=Listes!$B$32,IF('DP_Instruction Forfaitaires'!$E238&lt;Listes!$B$53,('DP_Instruction Forfaitaires'!$E238*(VLOOKUP('DP_Instruction Forfaitaires'!$D238,Listes!$A$54:$E$60,2,FALSE))),IF('DP_Instruction Forfaitaires'!$E238&gt;Listes!$E$53,('DP_Instruction Forfaitaires'!$E238*(VLOOKUP('DP_Instruction Forfaitaires'!$D238,Listes!$A$54:$E$60,5,FALSE))),('DP_Instruction Forfaitaires'!$E238*(VLOOKUP('DP_Instruction Forfaitaires'!$D238,Listes!$A$54:$E$60,3,FALSE))+(VLOOKUP('DP_Instruction Forfaitaires'!$D238,Listes!$A$54:$E$60,4,FALSE)))))))</f>
        <v/>
      </c>
      <c r="N238" s="118" t="str">
        <f>IF($H238="","",IF($C238=Listes!$B$31,IF('DP_Instruction Forfaitaires'!$E238&lt;Listes!$B$42,('DP_Instruction Forfaitaires'!$E238*(VLOOKUP('DP_Instruction Forfaitaires'!$D238,Listes!$A$43:$E$49,2,FALSE))),IF('DP_Instruction Forfaitaires'!$E238&gt;Listes!$D$42,('DP_Instruction Forfaitaires'!$E238*(VLOOKUP('DP_Instruction Forfaitaires'!$D238,Listes!$A$43:$E$49,5,FALSE))),('DP_Instruction Forfaitaires'!$E238*(VLOOKUP('DP_Instruction Forfaitaires'!$D238,Listes!$A$43:$E$49,3,FALSE))+(VLOOKUP('DP_Instruction Forfaitaires'!$D238,Listes!$A$43:$E$49,4,FALSE)))))))</f>
        <v/>
      </c>
      <c r="O238" s="175" t="str">
        <f>IF($H238="","",IF($C238=Listes!$B$34,Listes!$I$31,IF($C238=Listes!$B$35,(VLOOKUP('DP_Instruction Forfaitaires'!$F238,Listes!$E$31:$F$36,2,FALSE)),IF($C238=Listes!$B$33,IF('DP_Instruction Forfaitaires'!$E238&lt;Listes!$A$64,'DP_Instruction Forfaitaires'!$E238*Listes!$A$65,IF('DP_Instruction Forfaitaires'!$E238&gt;Listes!$D$64,'DP_Instruction Forfaitaires'!$E238*Listes!$D$65,(('DP_Instruction Forfaitaires'!$E238*Listes!$B$65)+Listes!$C$65)))))))</f>
        <v/>
      </c>
      <c r="P238" s="131" t="str">
        <f>IF('Dépenses forfaitaires'!Q238="","",'Dépenses forfaitaires'!Q238)</f>
        <v/>
      </c>
      <c r="Q238" s="185"/>
      <c r="R238" s="352" t="str">
        <f t="shared" si="12"/>
        <v/>
      </c>
      <c r="S238" s="352" t="str">
        <f t="shared" si="13"/>
        <v/>
      </c>
      <c r="T238" s="185" t="str">
        <f t="shared" si="14"/>
        <v/>
      </c>
      <c r="U238" s="182"/>
      <c r="V238" s="187"/>
      <c r="W238" s="711" t="str">
        <f>IF(AND(OR(Q238="KO",T238&lt;&gt;""),OR(R238="",S238="",T238="")),Listes!$A$68,IF(AND(T238="",R238&lt;&gt;""),Listes!$A$69,IF(AND(P238&lt;T238,V238=""),Listes!$A$70,IF(AND(R238&gt;S238),Listes!$A$71,IF(AND(P238&lt;&gt;"",P238&gt;T238,U238=""),Listes!$A$72,IF(AND(X238="",OR(Q238&lt;&gt;"",R238&lt;&gt;"",S238&lt;&gt;"")),Listes!$A$73,""))))))</f>
        <v/>
      </c>
      <c r="X238" s="188"/>
      <c r="Y238" s="317">
        <f t="shared" si="15"/>
        <v>0</v>
      </c>
    </row>
    <row r="239" spans="1:25" ht="20.100000000000001" customHeight="1" x14ac:dyDescent="0.25">
      <c r="A239" s="121">
        <v>233</v>
      </c>
      <c r="B239" s="118" t="str">
        <f>IF('Dépenses forfaitaires'!B239="","",'Dépenses forfaitaires'!B239)</f>
        <v/>
      </c>
      <c r="C239" s="118" t="str">
        <f>IF('Dépenses forfaitaires'!C239="","",'Dépenses forfaitaires'!C239)</f>
        <v/>
      </c>
      <c r="D239" s="118" t="str">
        <f>IF('Dépenses forfaitaires'!D239="","",'Dépenses forfaitaires'!D239)</f>
        <v/>
      </c>
      <c r="E239" s="118" t="str">
        <f>IF('Dépenses forfaitaires'!E239="","",'Dépenses forfaitaires'!E239)</f>
        <v/>
      </c>
      <c r="F239" s="118" t="str">
        <f>IF('Dépenses forfaitaires'!F239="","",'Dépenses forfaitaires'!F239)</f>
        <v/>
      </c>
      <c r="G239" s="186" t="str">
        <f>IF('Dépenses forfaitaires'!G239="","",'Dépenses forfaitaires'!G239)</f>
        <v/>
      </c>
      <c r="H239" s="118" t="str">
        <f>IF('Dépenses forfaitaires'!H239="","",'Dépenses forfaitaires'!H239)</f>
        <v/>
      </c>
      <c r="I239" s="118" t="str">
        <f>IF('Dépenses forfaitaires'!I239="","",'Dépenses forfaitaires'!I239)</f>
        <v/>
      </c>
      <c r="J239" s="186" t="str">
        <f>IF('Dépenses forfaitaires'!J239="","",'Dépenses forfaitaires'!J239)</f>
        <v/>
      </c>
      <c r="K239" s="346" t="str">
        <f>IF('Dépenses forfaitaires'!K239="","",'Dépenses forfaitaires'!K239)</f>
        <v/>
      </c>
      <c r="L239" s="346" t="str">
        <f>IF('Dépenses forfaitaires'!L239="","",'Dépenses forfaitaires'!L239)</f>
        <v/>
      </c>
      <c r="M239" s="118" t="str">
        <f>IF($H239="","",IF($C239=Listes!$B$32,IF('DP_Instruction Forfaitaires'!$E239&lt;Listes!$B$53,('DP_Instruction Forfaitaires'!$E239*(VLOOKUP('DP_Instruction Forfaitaires'!$D239,Listes!$A$54:$E$60,2,FALSE))),IF('DP_Instruction Forfaitaires'!$E239&gt;Listes!$E$53,('DP_Instruction Forfaitaires'!$E239*(VLOOKUP('DP_Instruction Forfaitaires'!$D239,Listes!$A$54:$E$60,5,FALSE))),('DP_Instruction Forfaitaires'!$E239*(VLOOKUP('DP_Instruction Forfaitaires'!$D239,Listes!$A$54:$E$60,3,FALSE))+(VLOOKUP('DP_Instruction Forfaitaires'!$D239,Listes!$A$54:$E$60,4,FALSE)))))))</f>
        <v/>
      </c>
      <c r="N239" s="118" t="str">
        <f>IF($H239="","",IF($C239=Listes!$B$31,IF('DP_Instruction Forfaitaires'!$E239&lt;Listes!$B$42,('DP_Instruction Forfaitaires'!$E239*(VLOOKUP('DP_Instruction Forfaitaires'!$D239,Listes!$A$43:$E$49,2,FALSE))),IF('DP_Instruction Forfaitaires'!$E239&gt;Listes!$D$42,('DP_Instruction Forfaitaires'!$E239*(VLOOKUP('DP_Instruction Forfaitaires'!$D239,Listes!$A$43:$E$49,5,FALSE))),('DP_Instruction Forfaitaires'!$E239*(VLOOKUP('DP_Instruction Forfaitaires'!$D239,Listes!$A$43:$E$49,3,FALSE))+(VLOOKUP('DP_Instruction Forfaitaires'!$D239,Listes!$A$43:$E$49,4,FALSE)))))))</f>
        <v/>
      </c>
      <c r="O239" s="175" t="str">
        <f>IF($H239="","",IF($C239=Listes!$B$34,Listes!$I$31,IF($C239=Listes!$B$35,(VLOOKUP('DP_Instruction Forfaitaires'!$F239,Listes!$E$31:$F$36,2,FALSE)),IF($C239=Listes!$B$33,IF('DP_Instruction Forfaitaires'!$E239&lt;Listes!$A$64,'DP_Instruction Forfaitaires'!$E239*Listes!$A$65,IF('DP_Instruction Forfaitaires'!$E239&gt;Listes!$D$64,'DP_Instruction Forfaitaires'!$E239*Listes!$D$65,(('DP_Instruction Forfaitaires'!$E239*Listes!$B$65)+Listes!$C$65)))))))</f>
        <v/>
      </c>
      <c r="P239" s="131" t="str">
        <f>IF('Dépenses forfaitaires'!Q239="","",'Dépenses forfaitaires'!Q239)</f>
        <v/>
      </c>
      <c r="Q239" s="185"/>
      <c r="R239" s="352" t="str">
        <f t="shared" si="12"/>
        <v/>
      </c>
      <c r="S239" s="352" t="str">
        <f t="shared" si="13"/>
        <v/>
      </c>
      <c r="T239" s="185" t="str">
        <f t="shared" si="14"/>
        <v/>
      </c>
      <c r="U239" s="182"/>
      <c r="V239" s="187"/>
      <c r="W239" s="711" t="str">
        <f>IF(AND(OR(Q239="KO",T239&lt;&gt;""),OR(R239="",S239="",T239="")),Listes!$A$68,IF(AND(T239="",R239&lt;&gt;""),Listes!$A$69,IF(AND(P239&lt;T239,V239=""),Listes!$A$70,IF(AND(R239&gt;S239),Listes!$A$71,IF(AND(P239&lt;&gt;"",P239&gt;T239,U239=""),Listes!$A$72,IF(AND(X239="",OR(Q239&lt;&gt;"",R239&lt;&gt;"",S239&lt;&gt;"")),Listes!$A$73,""))))))</f>
        <v/>
      </c>
      <c r="X239" s="188"/>
      <c r="Y239" s="317">
        <f t="shared" si="15"/>
        <v>0</v>
      </c>
    </row>
    <row r="240" spans="1:25" ht="20.100000000000001" customHeight="1" x14ac:dyDescent="0.25">
      <c r="A240" s="121">
        <v>234</v>
      </c>
      <c r="B240" s="118" t="str">
        <f>IF('Dépenses forfaitaires'!B240="","",'Dépenses forfaitaires'!B240)</f>
        <v/>
      </c>
      <c r="C240" s="118" t="str">
        <f>IF('Dépenses forfaitaires'!C240="","",'Dépenses forfaitaires'!C240)</f>
        <v/>
      </c>
      <c r="D240" s="118" t="str">
        <f>IF('Dépenses forfaitaires'!D240="","",'Dépenses forfaitaires'!D240)</f>
        <v/>
      </c>
      <c r="E240" s="118" t="str">
        <f>IF('Dépenses forfaitaires'!E240="","",'Dépenses forfaitaires'!E240)</f>
        <v/>
      </c>
      <c r="F240" s="118" t="str">
        <f>IF('Dépenses forfaitaires'!F240="","",'Dépenses forfaitaires'!F240)</f>
        <v/>
      </c>
      <c r="G240" s="186" t="str">
        <f>IF('Dépenses forfaitaires'!G240="","",'Dépenses forfaitaires'!G240)</f>
        <v/>
      </c>
      <c r="H240" s="118" t="str">
        <f>IF('Dépenses forfaitaires'!H240="","",'Dépenses forfaitaires'!H240)</f>
        <v/>
      </c>
      <c r="I240" s="118" t="str">
        <f>IF('Dépenses forfaitaires'!I240="","",'Dépenses forfaitaires'!I240)</f>
        <v/>
      </c>
      <c r="J240" s="186" t="str">
        <f>IF('Dépenses forfaitaires'!J240="","",'Dépenses forfaitaires'!J240)</f>
        <v/>
      </c>
      <c r="K240" s="346" t="str">
        <f>IF('Dépenses forfaitaires'!K240="","",'Dépenses forfaitaires'!K240)</f>
        <v/>
      </c>
      <c r="L240" s="346" t="str">
        <f>IF('Dépenses forfaitaires'!L240="","",'Dépenses forfaitaires'!L240)</f>
        <v/>
      </c>
      <c r="M240" s="118" t="str">
        <f>IF($H240="","",IF($C240=Listes!$B$32,IF('DP_Instruction Forfaitaires'!$E240&lt;Listes!$B$53,('DP_Instruction Forfaitaires'!$E240*(VLOOKUP('DP_Instruction Forfaitaires'!$D240,Listes!$A$54:$E$60,2,FALSE))),IF('DP_Instruction Forfaitaires'!$E240&gt;Listes!$E$53,('DP_Instruction Forfaitaires'!$E240*(VLOOKUP('DP_Instruction Forfaitaires'!$D240,Listes!$A$54:$E$60,5,FALSE))),('DP_Instruction Forfaitaires'!$E240*(VLOOKUP('DP_Instruction Forfaitaires'!$D240,Listes!$A$54:$E$60,3,FALSE))+(VLOOKUP('DP_Instruction Forfaitaires'!$D240,Listes!$A$54:$E$60,4,FALSE)))))))</f>
        <v/>
      </c>
      <c r="N240" s="118" t="str">
        <f>IF($H240="","",IF($C240=Listes!$B$31,IF('DP_Instruction Forfaitaires'!$E240&lt;Listes!$B$42,('DP_Instruction Forfaitaires'!$E240*(VLOOKUP('DP_Instruction Forfaitaires'!$D240,Listes!$A$43:$E$49,2,FALSE))),IF('DP_Instruction Forfaitaires'!$E240&gt;Listes!$D$42,('DP_Instruction Forfaitaires'!$E240*(VLOOKUP('DP_Instruction Forfaitaires'!$D240,Listes!$A$43:$E$49,5,FALSE))),('DP_Instruction Forfaitaires'!$E240*(VLOOKUP('DP_Instruction Forfaitaires'!$D240,Listes!$A$43:$E$49,3,FALSE))+(VLOOKUP('DP_Instruction Forfaitaires'!$D240,Listes!$A$43:$E$49,4,FALSE)))))))</f>
        <v/>
      </c>
      <c r="O240" s="175" t="str">
        <f>IF($H240="","",IF($C240=Listes!$B$34,Listes!$I$31,IF($C240=Listes!$B$35,(VLOOKUP('DP_Instruction Forfaitaires'!$F240,Listes!$E$31:$F$36,2,FALSE)),IF($C240=Listes!$B$33,IF('DP_Instruction Forfaitaires'!$E240&lt;Listes!$A$64,'DP_Instruction Forfaitaires'!$E240*Listes!$A$65,IF('DP_Instruction Forfaitaires'!$E240&gt;Listes!$D$64,'DP_Instruction Forfaitaires'!$E240*Listes!$D$65,(('DP_Instruction Forfaitaires'!$E240*Listes!$B$65)+Listes!$C$65)))))))</f>
        <v/>
      </c>
      <c r="P240" s="131" t="str">
        <f>IF('Dépenses forfaitaires'!Q240="","",'Dépenses forfaitaires'!Q240)</f>
        <v/>
      </c>
      <c r="Q240" s="185"/>
      <c r="R240" s="352" t="str">
        <f t="shared" si="12"/>
        <v/>
      </c>
      <c r="S240" s="352" t="str">
        <f t="shared" si="13"/>
        <v/>
      </c>
      <c r="T240" s="185" t="str">
        <f t="shared" si="14"/>
        <v/>
      </c>
      <c r="U240" s="182"/>
      <c r="V240" s="187"/>
      <c r="W240" s="711" t="str">
        <f>IF(AND(OR(Q240="KO",T240&lt;&gt;""),OR(R240="",S240="",T240="")),Listes!$A$68,IF(AND(T240="",R240&lt;&gt;""),Listes!$A$69,IF(AND(P240&lt;T240,V240=""),Listes!$A$70,IF(AND(R240&gt;S240),Listes!$A$71,IF(AND(P240&lt;&gt;"",P240&gt;T240,U240=""),Listes!$A$72,IF(AND(X240="",OR(Q240&lt;&gt;"",R240&lt;&gt;"",S240&lt;&gt;"")),Listes!$A$73,""))))))</f>
        <v/>
      </c>
      <c r="X240" s="188"/>
      <c r="Y240" s="317">
        <f t="shared" si="15"/>
        <v>0</v>
      </c>
    </row>
    <row r="241" spans="1:25" ht="20.100000000000001" customHeight="1" x14ac:dyDescent="0.25">
      <c r="A241" s="121">
        <v>235</v>
      </c>
      <c r="B241" s="118" t="str">
        <f>IF('Dépenses forfaitaires'!B241="","",'Dépenses forfaitaires'!B241)</f>
        <v/>
      </c>
      <c r="C241" s="118" t="str">
        <f>IF('Dépenses forfaitaires'!C241="","",'Dépenses forfaitaires'!C241)</f>
        <v/>
      </c>
      <c r="D241" s="118" t="str">
        <f>IF('Dépenses forfaitaires'!D241="","",'Dépenses forfaitaires'!D241)</f>
        <v/>
      </c>
      <c r="E241" s="118" t="str">
        <f>IF('Dépenses forfaitaires'!E241="","",'Dépenses forfaitaires'!E241)</f>
        <v/>
      </c>
      <c r="F241" s="118" t="str">
        <f>IF('Dépenses forfaitaires'!F241="","",'Dépenses forfaitaires'!F241)</f>
        <v/>
      </c>
      <c r="G241" s="186" t="str">
        <f>IF('Dépenses forfaitaires'!G241="","",'Dépenses forfaitaires'!G241)</f>
        <v/>
      </c>
      <c r="H241" s="118" t="str">
        <f>IF('Dépenses forfaitaires'!H241="","",'Dépenses forfaitaires'!H241)</f>
        <v/>
      </c>
      <c r="I241" s="118" t="str">
        <f>IF('Dépenses forfaitaires'!I241="","",'Dépenses forfaitaires'!I241)</f>
        <v/>
      </c>
      <c r="J241" s="186" t="str">
        <f>IF('Dépenses forfaitaires'!J241="","",'Dépenses forfaitaires'!J241)</f>
        <v/>
      </c>
      <c r="K241" s="346" t="str">
        <f>IF('Dépenses forfaitaires'!K241="","",'Dépenses forfaitaires'!K241)</f>
        <v/>
      </c>
      <c r="L241" s="346" t="str">
        <f>IF('Dépenses forfaitaires'!L241="","",'Dépenses forfaitaires'!L241)</f>
        <v/>
      </c>
      <c r="M241" s="118" t="str">
        <f>IF($H241="","",IF($C241=Listes!$B$32,IF('DP_Instruction Forfaitaires'!$E241&lt;Listes!$B$53,('DP_Instruction Forfaitaires'!$E241*(VLOOKUP('DP_Instruction Forfaitaires'!$D241,Listes!$A$54:$E$60,2,FALSE))),IF('DP_Instruction Forfaitaires'!$E241&gt;Listes!$E$53,('DP_Instruction Forfaitaires'!$E241*(VLOOKUP('DP_Instruction Forfaitaires'!$D241,Listes!$A$54:$E$60,5,FALSE))),('DP_Instruction Forfaitaires'!$E241*(VLOOKUP('DP_Instruction Forfaitaires'!$D241,Listes!$A$54:$E$60,3,FALSE))+(VLOOKUP('DP_Instruction Forfaitaires'!$D241,Listes!$A$54:$E$60,4,FALSE)))))))</f>
        <v/>
      </c>
      <c r="N241" s="118" t="str">
        <f>IF($H241="","",IF($C241=Listes!$B$31,IF('DP_Instruction Forfaitaires'!$E241&lt;Listes!$B$42,('DP_Instruction Forfaitaires'!$E241*(VLOOKUP('DP_Instruction Forfaitaires'!$D241,Listes!$A$43:$E$49,2,FALSE))),IF('DP_Instruction Forfaitaires'!$E241&gt;Listes!$D$42,('DP_Instruction Forfaitaires'!$E241*(VLOOKUP('DP_Instruction Forfaitaires'!$D241,Listes!$A$43:$E$49,5,FALSE))),('DP_Instruction Forfaitaires'!$E241*(VLOOKUP('DP_Instruction Forfaitaires'!$D241,Listes!$A$43:$E$49,3,FALSE))+(VLOOKUP('DP_Instruction Forfaitaires'!$D241,Listes!$A$43:$E$49,4,FALSE)))))))</f>
        <v/>
      </c>
      <c r="O241" s="175" t="str">
        <f>IF($H241="","",IF($C241=Listes!$B$34,Listes!$I$31,IF($C241=Listes!$B$35,(VLOOKUP('DP_Instruction Forfaitaires'!$F241,Listes!$E$31:$F$36,2,FALSE)),IF($C241=Listes!$B$33,IF('DP_Instruction Forfaitaires'!$E241&lt;Listes!$A$64,'DP_Instruction Forfaitaires'!$E241*Listes!$A$65,IF('DP_Instruction Forfaitaires'!$E241&gt;Listes!$D$64,'DP_Instruction Forfaitaires'!$E241*Listes!$D$65,(('DP_Instruction Forfaitaires'!$E241*Listes!$B$65)+Listes!$C$65)))))))</f>
        <v/>
      </c>
      <c r="P241" s="131" t="str">
        <f>IF('Dépenses forfaitaires'!Q241="","",'Dépenses forfaitaires'!Q241)</f>
        <v/>
      </c>
      <c r="Q241" s="185"/>
      <c r="R241" s="352" t="str">
        <f t="shared" si="12"/>
        <v/>
      </c>
      <c r="S241" s="352" t="str">
        <f t="shared" si="13"/>
        <v/>
      </c>
      <c r="T241" s="185" t="str">
        <f t="shared" si="14"/>
        <v/>
      </c>
      <c r="U241" s="182"/>
      <c r="V241" s="187"/>
      <c r="W241" s="711" t="str">
        <f>IF(AND(OR(Q241="KO",T241&lt;&gt;""),OR(R241="",S241="",T241="")),Listes!$A$68,IF(AND(T241="",R241&lt;&gt;""),Listes!$A$69,IF(AND(P241&lt;T241,V241=""),Listes!$A$70,IF(AND(R241&gt;S241),Listes!$A$71,IF(AND(P241&lt;&gt;"",P241&gt;T241,U241=""),Listes!$A$72,IF(AND(X241="",OR(Q241&lt;&gt;"",R241&lt;&gt;"",S241&lt;&gt;"")),Listes!$A$73,""))))))</f>
        <v/>
      </c>
      <c r="X241" s="188"/>
      <c r="Y241" s="317">
        <f t="shared" si="15"/>
        <v>0</v>
      </c>
    </row>
    <row r="242" spans="1:25" ht="20.100000000000001" customHeight="1" x14ac:dyDescent="0.25">
      <c r="A242" s="121">
        <v>236</v>
      </c>
      <c r="B242" s="118" t="str">
        <f>IF('Dépenses forfaitaires'!B242="","",'Dépenses forfaitaires'!B242)</f>
        <v/>
      </c>
      <c r="C242" s="118" t="str">
        <f>IF('Dépenses forfaitaires'!C242="","",'Dépenses forfaitaires'!C242)</f>
        <v/>
      </c>
      <c r="D242" s="118" t="str">
        <f>IF('Dépenses forfaitaires'!D242="","",'Dépenses forfaitaires'!D242)</f>
        <v/>
      </c>
      <c r="E242" s="118" t="str">
        <f>IF('Dépenses forfaitaires'!E242="","",'Dépenses forfaitaires'!E242)</f>
        <v/>
      </c>
      <c r="F242" s="118" t="str">
        <f>IF('Dépenses forfaitaires'!F242="","",'Dépenses forfaitaires'!F242)</f>
        <v/>
      </c>
      <c r="G242" s="186" t="str">
        <f>IF('Dépenses forfaitaires'!G242="","",'Dépenses forfaitaires'!G242)</f>
        <v/>
      </c>
      <c r="H242" s="118" t="str">
        <f>IF('Dépenses forfaitaires'!H242="","",'Dépenses forfaitaires'!H242)</f>
        <v/>
      </c>
      <c r="I242" s="118" t="str">
        <f>IF('Dépenses forfaitaires'!I242="","",'Dépenses forfaitaires'!I242)</f>
        <v/>
      </c>
      <c r="J242" s="186" t="str">
        <f>IF('Dépenses forfaitaires'!J242="","",'Dépenses forfaitaires'!J242)</f>
        <v/>
      </c>
      <c r="K242" s="346" t="str">
        <f>IF('Dépenses forfaitaires'!K242="","",'Dépenses forfaitaires'!K242)</f>
        <v/>
      </c>
      <c r="L242" s="346" t="str">
        <f>IF('Dépenses forfaitaires'!L242="","",'Dépenses forfaitaires'!L242)</f>
        <v/>
      </c>
      <c r="M242" s="118" t="str">
        <f>IF($H242="","",IF($C242=Listes!$B$32,IF('DP_Instruction Forfaitaires'!$E242&lt;Listes!$B$53,('DP_Instruction Forfaitaires'!$E242*(VLOOKUP('DP_Instruction Forfaitaires'!$D242,Listes!$A$54:$E$60,2,FALSE))),IF('DP_Instruction Forfaitaires'!$E242&gt;Listes!$E$53,('DP_Instruction Forfaitaires'!$E242*(VLOOKUP('DP_Instruction Forfaitaires'!$D242,Listes!$A$54:$E$60,5,FALSE))),('DP_Instruction Forfaitaires'!$E242*(VLOOKUP('DP_Instruction Forfaitaires'!$D242,Listes!$A$54:$E$60,3,FALSE))+(VLOOKUP('DP_Instruction Forfaitaires'!$D242,Listes!$A$54:$E$60,4,FALSE)))))))</f>
        <v/>
      </c>
      <c r="N242" s="118" t="str">
        <f>IF($H242="","",IF($C242=Listes!$B$31,IF('DP_Instruction Forfaitaires'!$E242&lt;Listes!$B$42,('DP_Instruction Forfaitaires'!$E242*(VLOOKUP('DP_Instruction Forfaitaires'!$D242,Listes!$A$43:$E$49,2,FALSE))),IF('DP_Instruction Forfaitaires'!$E242&gt;Listes!$D$42,('DP_Instruction Forfaitaires'!$E242*(VLOOKUP('DP_Instruction Forfaitaires'!$D242,Listes!$A$43:$E$49,5,FALSE))),('DP_Instruction Forfaitaires'!$E242*(VLOOKUP('DP_Instruction Forfaitaires'!$D242,Listes!$A$43:$E$49,3,FALSE))+(VLOOKUP('DP_Instruction Forfaitaires'!$D242,Listes!$A$43:$E$49,4,FALSE)))))))</f>
        <v/>
      </c>
      <c r="O242" s="175" t="str">
        <f>IF($H242="","",IF($C242=Listes!$B$34,Listes!$I$31,IF($C242=Listes!$B$35,(VLOOKUP('DP_Instruction Forfaitaires'!$F242,Listes!$E$31:$F$36,2,FALSE)),IF($C242=Listes!$B$33,IF('DP_Instruction Forfaitaires'!$E242&lt;Listes!$A$64,'DP_Instruction Forfaitaires'!$E242*Listes!$A$65,IF('DP_Instruction Forfaitaires'!$E242&gt;Listes!$D$64,'DP_Instruction Forfaitaires'!$E242*Listes!$D$65,(('DP_Instruction Forfaitaires'!$E242*Listes!$B$65)+Listes!$C$65)))))))</f>
        <v/>
      </c>
      <c r="P242" s="131" t="str">
        <f>IF('Dépenses forfaitaires'!Q242="","",'Dépenses forfaitaires'!Q242)</f>
        <v/>
      </c>
      <c r="Q242" s="185"/>
      <c r="R242" s="352" t="str">
        <f t="shared" si="12"/>
        <v/>
      </c>
      <c r="S242" s="352" t="str">
        <f t="shared" si="13"/>
        <v/>
      </c>
      <c r="T242" s="185" t="str">
        <f t="shared" si="14"/>
        <v/>
      </c>
      <c r="U242" s="182"/>
      <c r="V242" s="187"/>
      <c r="W242" s="711" t="str">
        <f>IF(AND(OR(Q242="KO",T242&lt;&gt;""),OR(R242="",S242="",T242="")),Listes!$A$68,IF(AND(T242="",R242&lt;&gt;""),Listes!$A$69,IF(AND(P242&lt;T242,V242=""),Listes!$A$70,IF(AND(R242&gt;S242),Listes!$A$71,IF(AND(P242&lt;&gt;"",P242&gt;T242,U242=""),Listes!$A$72,IF(AND(X242="",OR(Q242&lt;&gt;"",R242&lt;&gt;"",S242&lt;&gt;"")),Listes!$A$73,""))))))</f>
        <v/>
      </c>
      <c r="X242" s="188"/>
      <c r="Y242" s="317">
        <f t="shared" si="15"/>
        <v>0</v>
      </c>
    </row>
    <row r="243" spans="1:25" ht="20.100000000000001" customHeight="1" x14ac:dyDescent="0.25">
      <c r="A243" s="121">
        <v>237</v>
      </c>
      <c r="B243" s="118" t="str">
        <f>IF('Dépenses forfaitaires'!B243="","",'Dépenses forfaitaires'!B243)</f>
        <v/>
      </c>
      <c r="C243" s="118" t="str">
        <f>IF('Dépenses forfaitaires'!C243="","",'Dépenses forfaitaires'!C243)</f>
        <v/>
      </c>
      <c r="D243" s="118" t="str">
        <f>IF('Dépenses forfaitaires'!D243="","",'Dépenses forfaitaires'!D243)</f>
        <v/>
      </c>
      <c r="E243" s="118" t="str">
        <f>IF('Dépenses forfaitaires'!E243="","",'Dépenses forfaitaires'!E243)</f>
        <v/>
      </c>
      <c r="F243" s="118" t="str">
        <f>IF('Dépenses forfaitaires'!F243="","",'Dépenses forfaitaires'!F243)</f>
        <v/>
      </c>
      <c r="G243" s="186" t="str">
        <f>IF('Dépenses forfaitaires'!G243="","",'Dépenses forfaitaires'!G243)</f>
        <v/>
      </c>
      <c r="H243" s="118" t="str">
        <f>IF('Dépenses forfaitaires'!H243="","",'Dépenses forfaitaires'!H243)</f>
        <v/>
      </c>
      <c r="I243" s="118" t="str">
        <f>IF('Dépenses forfaitaires'!I243="","",'Dépenses forfaitaires'!I243)</f>
        <v/>
      </c>
      <c r="J243" s="186" t="str">
        <f>IF('Dépenses forfaitaires'!J243="","",'Dépenses forfaitaires'!J243)</f>
        <v/>
      </c>
      <c r="K243" s="346" t="str">
        <f>IF('Dépenses forfaitaires'!K243="","",'Dépenses forfaitaires'!K243)</f>
        <v/>
      </c>
      <c r="L243" s="346" t="str">
        <f>IF('Dépenses forfaitaires'!L243="","",'Dépenses forfaitaires'!L243)</f>
        <v/>
      </c>
      <c r="M243" s="118" t="str">
        <f>IF($H243="","",IF($C243=Listes!$B$32,IF('DP_Instruction Forfaitaires'!$E243&lt;Listes!$B$53,('DP_Instruction Forfaitaires'!$E243*(VLOOKUP('DP_Instruction Forfaitaires'!$D243,Listes!$A$54:$E$60,2,FALSE))),IF('DP_Instruction Forfaitaires'!$E243&gt;Listes!$E$53,('DP_Instruction Forfaitaires'!$E243*(VLOOKUP('DP_Instruction Forfaitaires'!$D243,Listes!$A$54:$E$60,5,FALSE))),('DP_Instruction Forfaitaires'!$E243*(VLOOKUP('DP_Instruction Forfaitaires'!$D243,Listes!$A$54:$E$60,3,FALSE))+(VLOOKUP('DP_Instruction Forfaitaires'!$D243,Listes!$A$54:$E$60,4,FALSE)))))))</f>
        <v/>
      </c>
      <c r="N243" s="118" t="str">
        <f>IF($H243="","",IF($C243=Listes!$B$31,IF('DP_Instruction Forfaitaires'!$E243&lt;Listes!$B$42,('DP_Instruction Forfaitaires'!$E243*(VLOOKUP('DP_Instruction Forfaitaires'!$D243,Listes!$A$43:$E$49,2,FALSE))),IF('DP_Instruction Forfaitaires'!$E243&gt;Listes!$D$42,('DP_Instruction Forfaitaires'!$E243*(VLOOKUP('DP_Instruction Forfaitaires'!$D243,Listes!$A$43:$E$49,5,FALSE))),('DP_Instruction Forfaitaires'!$E243*(VLOOKUP('DP_Instruction Forfaitaires'!$D243,Listes!$A$43:$E$49,3,FALSE))+(VLOOKUP('DP_Instruction Forfaitaires'!$D243,Listes!$A$43:$E$49,4,FALSE)))))))</f>
        <v/>
      </c>
      <c r="O243" s="175" t="str">
        <f>IF($H243="","",IF($C243=Listes!$B$34,Listes!$I$31,IF($C243=Listes!$B$35,(VLOOKUP('DP_Instruction Forfaitaires'!$F243,Listes!$E$31:$F$36,2,FALSE)),IF($C243=Listes!$B$33,IF('DP_Instruction Forfaitaires'!$E243&lt;Listes!$A$64,'DP_Instruction Forfaitaires'!$E243*Listes!$A$65,IF('DP_Instruction Forfaitaires'!$E243&gt;Listes!$D$64,'DP_Instruction Forfaitaires'!$E243*Listes!$D$65,(('DP_Instruction Forfaitaires'!$E243*Listes!$B$65)+Listes!$C$65)))))))</f>
        <v/>
      </c>
      <c r="P243" s="131" t="str">
        <f>IF('Dépenses forfaitaires'!Q243="","",'Dépenses forfaitaires'!Q243)</f>
        <v/>
      </c>
      <c r="Q243" s="185"/>
      <c r="R243" s="352" t="str">
        <f t="shared" si="12"/>
        <v/>
      </c>
      <c r="S243" s="352" t="str">
        <f t="shared" si="13"/>
        <v/>
      </c>
      <c r="T243" s="185" t="str">
        <f t="shared" si="14"/>
        <v/>
      </c>
      <c r="U243" s="182"/>
      <c r="V243" s="187"/>
      <c r="W243" s="711" t="str">
        <f>IF(AND(OR(Q243="KO",T243&lt;&gt;""),OR(R243="",S243="",T243="")),Listes!$A$68,IF(AND(T243="",R243&lt;&gt;""),Listes!$A$69,IF(AND(P243&lt;T243,V243=""),Listes!$A$70,IF(AND(R243&gt;S243),Listes!$A$71,IF(AND(P243&lt;&gt;"",P243&gt;T243,U243=""),Listes!$A$72,IF(AND(X243="",OR(Q243&lt;&gt;"",R243&lt;&gt;"",S243&lt;&gt;"")),Listes!$A$73,""))))))</f>
        <v/>
      </c>
      <c r="X243" s="188"/>
      <c r="Y243" s="317">
        <f t="shared" si="15"/>
        <v>0</v>
      </c>
    </row>
    <row r="244" spans="1:25" ht="20.100000000000001" customHeight="1" x14ac:dyDescent="0.25">
      <c r="A244" s="121">
        <v>238</v>
      </c>
      <c r="B244" s="118" t="str">
        <f>IF('Dépenses forfaitaires'!B244="","",'Dépenses forfaitaires'!B244)</f>
        <v/>
      </c>
      <c r="C244" s="118" t="str">
        <f>IF('Dépenses forfaitaires'!C244="","",'Dépenses forfaitaires'!C244)</f>
        <v/>
      </c>
      <c r="D244" s="118" t="str">
        <f>IF('Dépenses forfaitaires'!D244="","",'Dépenses forfaitaires'!D244)</f>
        <v/>
      </c>
      <c r="E244" s="118" t="str">
        <f>IF('Dépenses forfaitaires'!E244="","",'Dépenses forfaitaires'!E244)</f>
        <v/>
      </c>
      <c r="F244" s="118" t="str">
        <f>IF('Dépenses forfaitaires'!F244="","",'Dépenses forfaitaires'!F244)</f>
        <v/>
      </c>
      <c r="G244" s="186" t="str">
        <f>IF('Dépenses forfaitaires'!G244="","",'Dépenses forfaitaires'!G244)</f>
        <v/>
      </c>
      <c r="H244" s="118" t="str">
        <f>IF('Dépenses forfaitaires'!H244="","",'Dépenses forfaitaires'!H244)</f>
        <v/>
      </c>
      <c r="I244" s="118" t="str">
        <f>IF('Dépenses forfaitaires'!I244="","",'Dépenses forfaitaires'!I244)</f>
        <v/>
      </c>
      <c r="J244" s="186" t="str">
        <f>IF('Dépenses forfaitaires'!J244="","",'Dépenses forfaitaires'!J244)</f>
        <v/>
      </c>
      <c r="K244" s="346" t="str">
        <f>IF('Dépenses forfaitaires'!K244="","",'Dépenses forfaitaires'!K244)</f>
        <v/>
      </c>
      <c r="L244" s="346" t="str">
        <f>IF('Dépenses forfaitaires'!L244="","",'Dépenses forfaitaires'!L244)</f>
        <v/>
      </c>
      <c r="M244" s="118" t="str">
        <f>IF($H244="","",IF($C244=Listes!$B$32,IF('DP_Instruction Forfaitaires'!$E244&lt;Listes!$B$53,('DP_Instruction Forfaitaires'!$E244*(VLOOKUP('DP_Instruction Forfaitaires'!$D244,Listes!$A$54:$E$60,2,FALSE))),IF('DP_Instruction Forfaitaires'!$E244&gt;Listes!$E$53,('DP_Instruction Forfaitaires'!$E244*(VLOOKUP('DP_Instruction Forfaitaires'!$D244,Listes!$A$54:$E$60,5,FALSE))),('DP_Instruction Forfaitaires'!$E244*(VLOOKUP('DP_Instruction Forfaitaires'!$D244,Listes!$A$54:$E$60,3,FALSE))+(VLOOKUP('DP_Instruction Forfaitaires'!$D244,Listes!$A$54:$E$60,4,FALSE)))))))</f>
        <v/>
      </c>
      <c r="N244" s="118" t="str">
        <f>IF($H244="","",IF($C244=Listes!$B$31,IF('DP_Instruction Forfaitaires'!$E244&lt;Listes!$B$42,('DP_Instruction Forfaitaires'!$E244*(VLOOKUP('DP_Instruction Forfaitaires'!$D244,Listes!$A$43:$E$49,2,FALSE))),IF('DP_Instruction Forfaitaires'!$E244&gt;Listes!$D$42,('DP_Instruction Forfaitaires'!$E244*(VLOOKUP('DP_Instruction Forfaitaires'!$D244,Listes!$A$43:$E$49,5,FALSE))),('DP_Instruction Forfaitaires'!$E244*(VLOOKUP('DP_Instruction Forfaitaires'!$D244,Listes!$A$43:$E$49,3,FALSE))+(VLOOKUP('DP_Instruction Forfaitaires'!$D244,Listes!$A$43:$E$49,4,FALSE)))))))</f>
        <v/>
      </c>
      <c r="O244" s="175" t="str">
        <f>IF($H244="","",IF($C244=Listes!$B$34,Listes!$I$31,IF($C244=Listes!$B$35,(VLOOKUP('DP_Instruction Forfaitaires'!$F244,Listes!$E$31:$F$36,2,FALSE)),IF($C244=Listes!$B$33,IF('DP_Instruction Forfaitaires'!$E244&lt;Listes!$A$64,'DP_Instruction Forfaitaires'!$E244*Listes!$A$65,IF('DP_Instruction Forfaitaires'!$E244&gt;Listes!$D$64,'DP_Instruction Forfaitaires'!$E244*Listes!$D$65,(('DP_Instruction Forfaitaires'!$E244*Listes!$B$65)+Listes!$C$65)))))))</f>
        <v/>
      </c>
      <c r="P244" s="131" t="str">
        <f>IF('Dépenses forfaitaires'!Q244="","",'Dépenses forfaitaires'!Q244)</f>
        <v/>
      </c>
      <c r="Q244" s="185"/>
      <c r="R244" s="352" t="str">
        <f t="shared" si="12"/>
        <v/>
      </c>
      <c r="S244" s="352" t="str">
        <f t="shared" si="13"/>
        <v/>
      </c>
      <c r="T244" s="185" t="str">
        <f t="shared" si="14"/>
        <v/>
      </c>
      <c r="U244" s="182"/>
      <c r="V244" s="187"/>
      <c r="W244" s="711" t="str">
        <f>IF(AND(OR(Q244="KO",T244&lt;&gt;""),OR(R244="",S244="",T244="")),Listes!$A$68,IF(AND(T244="",R244&lt;&gt;""),Listes!$A$69,IF(AND(P244&lt;T244,V244=""),Listes!$A$70,IF(AND(R244&gt;S244),Listes!$A$71,IF(AND(P244&lt;&gt;"",P244&gt;T244,U244=""),Listes!$A$72,IF(AND(X244="",OR(Q244&lt;&gt;"",R244&lt;&gt;"",S244&lt;&gt;"")),Listes!$A$73,""))))))</f>
        <v/>
      </c>
      <c r="X244" s="188"/>
      <c r="Y244" s="317">
        <f t="shared" si="15"/>
        <v>0</v>
      </c>
    </row>
    <row r="245" spans="1:25" ht="20.100000000000001" customHeight="1" x14ac:dyDescent="0.25">
      <c r="A245" s="121">
        <v>239</v>
      </c>
      <c r="B245" s="118" t="str">
        <f>IF('Dépenses forfaitaires'!B245="","",'Dépenses forfaitaires'!B245)</f>
        <v/>
      </c>
      <c r="C245" s="118" t="str">
        <f>IF('Dépenses forfaitaires'!C245="","",'Dépenses forfaitaires'!C245)</f>
        <v/>
      </c>
      <c r="D245" s="118" t="str">
        <f>IF('Dépenses forfaitaires'!D245="","",'Dépenses forfaitaires'!D245)</f>
        <v/>
      </c>
      <c r="E245" s="118" t="str">
        <f>IF('Dépenses forfaitaires'!E245="","",'Dépenses forfaitaires'!E245)</f>
        <v/>
      </c>
      <c r="F245" s="118" t="str">
        <f>IF('Dépenses forfaitaires'!F245="","",'Dépenses forfaitaires'!F245)</f>
        <v/>
      </c>
      <c r="G245" s="186" t="str">
        <f>IF('Dépenses forfaitaires'!G245="","",'Dépenses forfaitaires'!G245)</f>
        <v/>
      </c>
      <c r="H245" s="118" t="str">
        <f>IF('Dépenses forfaitaires'!H245="","",'Dépenses forfaitaires'!H245)</f>
        <v/>
      </c>
      <c r="I245" s="118" t="str">
        <f>IF('Dépenses forfaitaires'!I245="","",'Dépenses forfaitaires'!I245)</f>
        <v/>
      </c>
      <c r="J245" s="186" t="str">
        <f>IF('Dépenses forfaitaires'!J245="","",'Dépenses forfaitaires'!J245)</f>
        <v/>
      </c>
      <c r="K245" s="346" t="str">
        <f>IF('Dépenses forfaitaires'!K245="","",'Dépenses forfaitaires'!K245)</f>
        <v/>
      </c>
      <c r="L245" s="346" t="str">
        <f>IF('Dépenses forfaitaires'!L245="","",'Dépenses forfaitaires'!L245)</f>
        <v/>
      </c>
      <c r="M245" s="118" t="str">
        <f>IF($H245="","",IF($C245=Listes!$B$32,IF('DP_Instruction Forfaitaires'!$E245&lt;Listes!$B$53,('DP_Instruction Forfaitaires'!$E245*(VLOOKUP('DP_Instruction Forfaitaires'!$D245,Listes!$A$54:$E$60,2,FALSE))),IF('DP_Instruction Forfaitaires'!$E245&gt;Listes!$E$53,('DP_Instruction Forfaitaires'!$E245*(VLOOKUP('DP_Instruction Forfaitaires'!$D245,Listes!$A$54:$E$60,5,FALSE))),('DP_Instruction Forfaitaires'!$E245*(VLOOKUP('DP_Instruction Forfaitaires'!$D245,Listes!$A$54:$E$60,3,FALSE))+(VLOOKUP('DP_Instruction Forfaitaires'!$D245,Listes!$A$54:$E$60,4,FALSE)))))))</f>
        <v/>
      </c>
      <c r="N245" s="118" t="str">
        <f>IF($H245="","",IF($C245=Listes!$B$31,IF('DP_Instruction Forfaitaires'!$E245&lt;Listes!$B$42,('DP_Instruction Forfaitaires'!$E245*(VLOOKUP('DP_Instruction Forfaitaires'!$D245,Listes!$A$43:$E$49,2,FALSE))),IF('DP_Instruction Forfaitaires'!$E245&gt;Listes!$D$42,('DP_Instruction Forfaitaires'!$E245*(VLOOKUP('DP_Instruction Forfaitaires'!$D245,Listes!$A$43:$E$49,5,FALSE))),('DP_Instruction Forfaitaires'!$E245*(VLOOKUP('DP_Instruction Forfaitaires'!$D245,Listes!$A$43:$E$49,3,FALSE))+(VLOOKUP('DP_Instruction Forfaitaires'!$D245,Listes!$A$43:$E$49,4,FALSE)))))))</f>
        <v/>
      </c>
      <c r="O245" s="175" t="str">
        <f>IF($H245="","",IF($C245=Listes!$B$34,Listes!$I$31,IF($C245=Listes!$B$35,(VLOOKUP('DP_Instruction Forfaitaires'!$F245,Listes!$E$31:$F$36,2,FALSE)),IF($C245=Listes!$B$33,IF('DP_Instruction Forfaitaires'!$E245&lt;Listes!$A$64,'DP_Instruction Forfaitaires'!$E245*Listes!$A$65,IF('DP_Instruction Forfaitaires'!$E245&gt;Listes!$D$64,'DP_Instruction Forfaitaires'!$E245*Listes!$D$65,(('DP_Instruction Forfaitaires'!$E245*Listes!$B$65)+Listes!$C$65)))))))</f>
        <v/>
      </c>
      <c r="P245" s="131" t="str">
        <f>IF('Dépenses forfaitaires'!Q245="","",'Dépenses forfaitaires'!Q245)</f>
        <v/>
      </c>
      <c r="Q245" s="185"/>
      <c r="R245" s="352" t="str">
        <f t="shared" si="12"/>
        <v/>
      </c>
      <c r="S245" s="352" t="str">
        <f t="shared" si="13"/>
        <v/>
      </c>
      <c r="T245" s="185" t="str">
        <f t="shared" si="14"/>
        <v/>
      </c>
      <c r="U245" s="182"/>
      <c r="V245" s="187"/>
      <c r="W245" s="711" t="str">
        <f>IF(AND(OR(Q245="KO",T245&lt;&gt;""),OR(R245="",S245="",T245="")),Listes!$A$68,IF(AND(T245="",R245&lt;&gt;""),Listes!$A$69,IF(AND(P245&lt;T245,V245=""),Listes!$A$70,IF(AND(R245&gt;S245),Listes!$A$71,IF(AND(P245&lt;&gt;"",P245&gt;T245,U245=""),Listes!$A$72,IF(AND(X245="",OR(Q245&lt;&gt;"",R245&lt;&gt;"",S245&lt;&gt;"")),Listes!$A$73,""))))))</f>
        <v/>
      </c>
      <c r="X245" s="188"/>
      <c r="Y245" s="317">
        <f t="shared" si="15"/>
        <v>0</v>
      </c>
    </row>
    <row r="246" spans="1:25" ht="20.100000000000001" customHeight="1" x14ac:dyDescent="0.25">
      <c r="A246" s="121">
        <v>240</v>
      </c>
      <c r="B246" s="118" t="str">
        <f>IF('Dépenses forfaitaires'!B246="","",'Dépenses forfaitaires'!B246)</f>
        <v/>
      </c>
      <c r="C246" s="118" t="str">
        <f>IF('Dépenses forfaitaires'!C246="","",'Dépenses forfaitaires'!C246)</f>
        <v/>
      </c>
      <c r="D246" s="118" t="str">
        <f>IF('Dépenses forfaitaires'!D246="","",'Dépenses forfaitaires'!D246)</f>
        <v/>
      </c>
      <c r="E246" s="118" t="str">
        <f>IF('Dépenses forfaitaires'!E246="","",'Dépenses forfaitaires'!E246)</f>
        <v/>
      </c>
      <c r="F246" s="118" t="str">
        <f>IF('Dépenses forfaitaires'!F246="","",'Dépenses forfaitaires'!F246)</f>
        <v/>
      </c>
      <c r="G246" s="186" t="str">
        <f>IF('Dépenses forfaitaires'!G246="","",'Dépenses forfaitaires'!G246)</f>
        <v/>
      </c>
      <c r="H246" s="118" t="str">
        <f>IF('Dépenses forfaitaires'!H246="","",'Dépenses forfaitaires'!H246)</f>
        <v/>
      </c>
      <c r="I246" s="118" t="str">
        <f>IF('Dépenses forfaitaires'!I246="","",'Dépenses forfaitaires'!I246)</f>
        <v/>
      </c>
      <c r="J246" s="186" t="str">
        <f>IF('Dépenses forfaitaires'!J246="","",'Dépenses forfaitaires'!J246)</f>
        <v/>
      </c>
      <c r="K246" s="346" t="str">
        <f>IF('Dépenses forfaitaires'!K246="","",'Dépenses forfaitaires'!K246)</f>
        <v/>
      </c>
      <c r="L246" s="346" t="str">
        <f>IF('Dépenses forfaitaires'!L246="","",'Dépenses forfaitaires'!L246)</f>
        <v/>
      </c>
      <c r="M246" s="118" t="str">
        <f>IF($H246="","",IF($C246=Listes!$B$32,IF('DP_Instruction Forfaitaires'!$E246&lt;Listes!$B$53,('DP_Instruction Forfaitaires'!$E246*(VLOOKUP('DP_Instruction Forfaitaires'!$D246,Listes!$A$54:$E$60,2,FALSE))),IF('DP_Instruction Forfaitaires'!$E246&gt;Listes!$E$53,('DP_Instruction Forfaitaires'!$E246*(VLOOKUP('DP_Instruction Forfaitaires'!$D246,Listes!$A$54:$E$60,5,FALSE))),('DP_Instruction Forfaitaires'!$E246*(VLOOKUP('DP_Instruction Forfaitaires'!$D246,Listes!$A$54:$E$60,3,FALSE))+(VLOOKUP('DP_Instruction Forfaitaires'!$D246,Listes!$A$54:$E$60,4,FALSE)))))))</f>
        <v/>
      </c>
      <c r="N246" s="118" t="str">
        <f>IF($H246="","",IF($C246=Listes!$B$31,IF('DP_Instruction Forfaitaires'!$E246&lt;Listes!$B$42,('DP_Instruction Forfaitaires'!$E246*(VLOOKUP('DP_Instruction Forfaitaires'!$D246,Listes!$A$43:$E$49,2,FALSE))),IF('DP_Instruction Forfaitaires'!$E246&gt;Listes!$D$42,('DP_Instruction Forfaitaires'!$E246*(VLOOKUP('DP_Instruction Forfaitaires'!$D246,Listes!$A$43:$E$49,5,FALSE))),('DP_Instruction Forfaitaires'!$E246*(VLOOKUP('DP_Instruction Forfaitaires'!$D246,Listes!$A$43:$E$49,3,FALSE))+(VLOOKUP('DP_Instruction Forfaitaires'!$D246,Listes!$A$43:$E$49,4,FALSE)))))))</f>
        <v/>
      </c>
      <c r="O246" s="175" t="str">
        <f>IF($H246="","",IF($C246=Listes!$B$34,Listes!$I$31,IF($C246=Listes!$B$35,(VLOOKUP('DP_Instruction Forfaitaires'!$F246,Listes!$E$31:$F$36,2,FALSE)),IF($C246=Listes!$B$33,IF('DP_Instruction Forfaitaires'!$E246&lt;Listes!$A$64,'DP_Instruction Forfaitaires'!$E246*Listes!$A$65,IF('DP_Instruction Forfaitaires'!$E246&gt;Listes!$D$64,'DP_Instruction Forfaitaires'!$E246*Listes!$D$65,(('DP_Instruction Forfaitaires'!$E246*Listes!$B$65)+Listes!$C$65)))))))</f>
        <v/>
      </c>
      <c r="P246" s="131" t="str">
        <f>IF('Dépenses forfaitaires'!Q246="","",'Dépenses forfaitaires'!Q246)</f>
        <v/>
      </c>
      <c r="Q246" s="185"/>
      <c r="R246" s="352" t="str">
        <f t="shared" si="12"/>
        <v/>
      </c>
      <c r="S246" s="352" t="str">
        <f t="shared" si="13"/>
        <v/>
      </c>
      <c r="T246" s="185" t="str">
        <f t="shared" si="14"/>
        <v/>
      </c>
      <c r="U246" s="182"/>
      <c r="V246" s="187"/>
      <c r="W246" s="711" t="str">
        <f>IF(AND(OR(Q246="KO",T246&lt;&gt;""),OR(R246="",S246="",T246="")),Listes!$A$68,IF(AND(T246="",R246&lt;&gt;""),Listes!$A$69,IF(AND(P246&lt;T246,V246=""),Listes!$A$70,IF(AND(R246&gt;S246),Listes!$A$71,IF(AND(P246&lt;&gt;"",P246&gt;T246,U246=""),Listes!$A$72,IF(AND(X246="",OR(Q246&lt;&gt;"",R246&lt;&gt;"",S246&lt;&gt;"")),Listes!$A$73,""))))))</f>
        <v/>
      </c>
      <c r="X246" s="188"/>
      <c r="Y246" s="317">
        <f t="shared" si="15"/>
        <v>0</v>
      </c>
    </row>
    <row r="247" spans="1:25" ht="20.100000000000001" customHeight="1" x14ac:dyDescent="0.25">
      <c r="A247" s="121">
        <v>241</v>
      </c>
      <c r="B247" s="118" t="str">
        <f>IF('Dépenses forfaitaires'!B247="","",'Dépenses forfaitaires'!B247)</f>
        <v/>
      </c>
      <c r="C247" s="118" t="str">
        <f>IF('Dépenses forfaitaires'!C247="","",'Dépenses forfaitaires'!C247)</f>
        <v/>
      </c>
      <c r="D247" s="118" t="str">
        <f>IF('Dépenses forfaitaires'!D247="","",'Dépenses forfaitaires'!D247)</f>
        <v/>
      </c>
      <c r="E247" s="118" t="str">
        <f>IF('Dépenses forfaitaires'!E247="","",'Dépenses forfaitaires'!E247)</f>
        <v/>
      </c>
      <c r="F247" s="118" t="str">
        <f>IF('Dépenses forfaitaires'!F247="","",'Dépenses forfaitaires'!F247)</f>
        <v/>
      </c>
      <c r="G247" s="186" t="str">
        <f>IF('Dépenses forfaitaires'!G247="","",'Dépenses forfaitaires'!G247)</f>
        <v/>
      </c>
      <c r="H247" s="118" t="str">
        <f>IF('Dépenses forfaitaires'!H247="","",'Dépenses forfaitaires'!H247)</f>
        <v/>
      </c>
      <c r="I247" s="118" t="str">
        <f>IF('Dépenses forfaitaires'!I247="","",'Dépenses forfaitaires'!I247)</f>
        <v/>
      </c>
      <c r="J247" s="186" t="str">
        <f>IF('Dépenses forfaitaires'!J247="","",'Dépenses forfaitaires'!J247)</f>
        <v/>
      </c>
      <c r="K247" s="346" t="str">
        <f>IF('Dépenses forfaitaires'!K247="","",'Dépenses forfaitaires'!K247)</f>
        <v/>
      </c>
      <c r="L247" s="346" t="str">
        <f>IF('Dépenses forfaitaires'!L247="","",'Dépenses forfaitaires'!L247)</f>
        <v/>
      </c>
      <c r="M247" s="118" t="str">
        <f>IF($H247="","",IF($C247=Listes!$B$32,IF('DP_Instruction Forfaitaires'!$E247&lt;Listes!$B$53,('DP_Instruction Forfaitaires'!$E247*(VLOOKUP('DP_Instruction Forfaitaires'!$D247,Listes!$A$54:$E$60,2,FALSE))),IF('DP_Instruction Forfaitaires'!$E247&gt;Listes!$E$53,('DP_Instruction Forfaitaires'!$E247*(VLOOKUP('DP_Instruction Forfaitaires'!$D247,Listes!$A$54:$E$60,5,FALSE))),('DP_Instruction Forfaitaires'!$E247*(VLOOKUP('DP_Instruction Forfaitaires'!$D247,Listes!$A$54:$E$60,3,FALSE))+(VLOOKUP('DP_Instruction Forfaitaires'!$D247,Listes!$A$54:$E$60,4,FALSE)))))))</f>
        <v/>
      </c>
      <c r="N247" s="118" t="str">
        <f>IF($H247="","",IF($C247=Listes!$B$31,IF('DP_Instruction Forfaitaires'!$E247&lt;Listes!$B$42,('DP_Instruction Forfaitaires'!$E247*(VLOOKUP('DP_Instruction Forfaitaires'!$D247,Listes!$A$43:$E$49,2,FALSE))),IF('DP_Instruction Forfaitaires'!$E247&gt;Listes!$D$42,('DP_Instruction Forfaitaires'!$E247*(VLOOKUP('DP_Instruction Forfaitaires'!$D247,Listes!$A$43:$E$49,5,FALSE))),('DP_Instruction Forfaitaires'!$E247*(VLOOKUP('DP_Instruction Forfaitaires'!$D247,Listes!$A$43:$E$49,3,FALSE))+(VLOOKUP('DP_Instruction Forfaitaires'!$D247,Listes!$A$43:$E$49,4,FALSE)))))))</f>
        <v/>
      </c>
      <c r="O247" s="175" t="str">
        <f>IF($H247="","",IF($C247=Listes!$B$34,Listes!$I$31,IF($C247=Listes!$B$35,(VLOOKUP('DP_Instruction Forfaitaires'!$F247,Listes!$E$31:$F$36,2,FALSE)),IF($C247=Listes!$B$33,IF('DP_Instruction Forfaitaires'!$E247&lt;Listes!$A$64,'DP_Instruction Forfaitaires'!$E247*Listes!$A$65,IF('DP_Instruction Forfaitaires'!$E247&gt;Listes!$D$64,'DP_Instruction Forfaitaires'!$E247*Listes!$D$65,(('DP_Instruction Forfaitaires'!$E247*Listes!$B$65)+Listes!$C$65)))))))</f>
        <v/>
      </c>
      <c r="P247" s="131" t="str">
        <f>IF('Dépenses forfaitaires'!Q247="","",'Dépenses forfaitaires'!Q247)</f>
        <v/>
      </c>
      <c r="Q247" s="185"/>
      <c r="R247" s="352" t="str">
        <f t="shared" si="12"/>
        <v/>
      </c>
      <c r="S247" s="352" t="str">
        <f t="shared" si="13"/>
        <v/>
      </c>
      <c r="T247" s="185" t="str">
        <f t="shared" si="14"/>
        <v/>
      </c>
      <c r="U247" s="182"/>
      <c r="V247" s="187"/>
      <c r="W247" s="711" t="str">
        <f>IF(AND(OR(Q247="KO",T247&lt;&gt;""),OR(R247="",S247="",T247="")),Listes!$A$68,IF(AND(T247="",R247&lt;&gt;""),Listes!$A$69,IF(AND(P247&lt;T247,V247=""),Listes!$A$70,IF(AND(R247&gt;S247),Listes!$A$71,IF(AND(P247&lt;&gt;"",P247&gt;T247,U247=""),Listes!$A$72,IF(AND(X247="",OR(Q247&lt;&gt;"",R247&lt;&gt;"",S247&lt;&gt;"")),Listes!$A$73,""))))))</f>
        <v/>
      </c>
      <c r="X247" s="188"/>
      <c r="Y247" s="317">
        <f t="shared" si="15"/>
        <v>0</v>
      </c>
    </row>
    <row r="248" spans="1:25" ht="20.100000000000001" customHeight="1" x14ac:dyDescent="0.25">
      <c r="A248" s="121">
        <v>242</v>
      </c>
      <c r="B248" s="118" t="str">
        <f>IF('Dépenses forfaitaires'!B248="","",'Dépenses forfaitaires'!B248)</f>
        <v/>
      </c>
      <c r="C248" s="118" t="str">
        <f>IF('Dépenses forfaitaires'!C248="","",'Dépenses forfaitaires'!C248)</f>
        <v/>
      </c>
      <c r="D248" s="118" t="str">
        <f>IF('Dépenses forfaitaires'!D248="","",'Dépenses forfaitaires'!D248)</f>
        <v/>
      </c>
      <c r="E248" s="118" t="str">
        <f>IF('Dépenses forfaitaires'!E248="","",'Dépenses forfaitaires'!E248)</f>
        <v/>
      </c>
      <c r="F248" s="118" t="str">
        <f>IF('Dépenses forfaitaires'!F248="","",'Dépenses forfaitaires'!F248)</f>
        <v/>
      </c>
      <c r="G248" s="186" t="str">
        <f>IF('Dépenses forfaitaires'!G248="","",'Dépenses forfaitaires'!G248)</f>
        <v/>
      </c>
      <c r="H248" s="118" t="str">
        <f>IF('Dépenses forfaitaires'!H248="","",'Dépenses forfaitaires'!H248)</f>
        <v/>
      </c>
      <c r="I248" s="118" t="str">
        <f>IF('Dépenses forfaitaires'!I248="","",'Dépenses forfaitaires'!I248)</f>
        <v/>
      </c>
      <c r="J248" s="186" t="str">
        <f>IF('Dépenses forfaitaires'!J248="","",'Dépenses forfaitaires'!J248)</f>
        <v/>
      </c>
      <c r="K248" s="346" t="str">
        <f>IF('Dépenses forfaitaires'!K248="","",'Dépenses forfaitaires'!K248)</f>
        <v/>
      </c>
      <c r="L248" s="346" t="str">
        <f>IF('Dépenses forfaitaires'!L248="","",'Dépenses forfaitaires'!L248)</f>
        <v/>
      </c>
      <c r="M248" s="118" t="str">
        <f>IF($H248="","",IF($C248=Listes!$B$32,IF('DP_Instruction Forfaitaires'!$E248&lt;Listes!$B$53,('DP_Instruction Forfaitaires'!$E248*(VLOOKUP('DP_Instruction Forfaitaires'!$D248,Listes!$A$54:$E$60,2,FALSE))),IF('DP_Instruction Forfaitaires'!$E248&gt;Listes!$E$53,('DP_Instruction Forfaitaires'!$E248*(VLOOKUP('DP_Instruction Forfaitaires'!$D248,Listes!$A$54:$E$60,5,FALSE))),('DP_Instruction Forfaitaires'!$E248*(VLOOKUP('DP_Instruction Forfaitaires'!$D248,Listes!$A$54:$E$60,3,FALSE))+(VLOOKUP('DP_Instruction Forfaitaires'!$D248,Listes!$A$54:$E$60,4,FALSE)))))))</f>
        <v/>
      </c>
      <c r="N248" s="118" t="str">
        <f>IF($H248="","",IF($C248=Listes!$B$31,IF('DP_Instruction Forfaitaires'!$E248&lt;Listes!$B$42,('DP_Instruction Forfaitaires'!$E248*(VLOOKUP('DP_Instruction Forfaitaires'!$D248,Listes!$A$43:$E$49,2,FALSE))),IF('DP_Instruction Forfaitaires'!$E248&gt;Listes!$D$42,('DP_Instruction Forfaitaires'!$E248*(VLOOKUP('DP_Instruction Forfaitaires'!$D248,Listes!$A$43:$E$49,5,FALSE))),('DP_Instruction Forfaitaires'!$E248*(VLOOKUP('DP_Instruction Forfaitaires'!$D248,Listes!$A$43:$E$49,3,FALSE))+(VLOOKUP('DP_Instruction Forfaitaires'!$D248,Listes!$A$43:$E$49,4,FALSE)))))))</f>
        <v/>
      </c>
      <c r="O248" s="175" t="str">
        <f>IF($H248="","",IF($C248=Listes!$B$34,Listes!$I$31,IF($C248=Listes!$B$35,(VLOOKUP('DP_Instruction Forfaitaires'!$F248,Listes!$E$31:$F$36,2,FALSE)),IF($C248=Listes!$B$33,IF('DP_Instruction Forfaitaires'!$E248&lt;Listes!$A$64,'DP_Instruction Forfaitaires'!$E248*Listes!$A$65,IF('DP_Instruction Forfaitaires'!$E248&gt;Listes!$D$64,'DP_Instruction Forfaitaires'!$E248*Listes!$D$65,(('DP_Instruction Forfaitaires'!$E248*Listes!$B$65)+Listes!$C$65)))))))</f>
        <v/>
      </c>
      <c r="P248" s="131" t="str">
        <f>IF('Dépenses forfaitaires'!Q248="","",'Dépenses forfaitaires'!Q248)</f>
        <v/>
      </c>
      <c r="Q248" s="185"/>
      <c r="R248" s="352" t="str">
        <f t="shared" si="12"/>
        <v/>
      </c>
      <c r="S248" s="352" t="str">
        <f t="shared" si="13"/>
        <v/>
      </c>
      <c r="T248" s="185" t="str">
        <f t="shared" si="14"/>
        <v/>
      </c>
      <c r="U248" s="182"/>
      <c r="V248" s="187"/>
      <c r="W248" s="711" t="str">
        <f>IF(AND(OR(Q248="KO",T248&lt;&gt;""),OR(R248="",S248="",T248="")),Listes!$A$68,IF(AND(T248="",R248&lt;&gt;""),Listes!$A$69,IF(AND(P248&lt;T248,V248=""),Listes!$A$70,IF(AND(R248&gt;S248),Listes!$A$71,IF(AND(P248&lt;&gt;"",P248&gt;T248,U248=""),Listes!$A$72,IF(AND(X248="",OR(Q248&lt;&gt;"",R248&lt;&gt;"",S248&lt;&gt;"")),Listes!$A$73,""))))))</f>
        <v/>
      </c>
      <c r="X248" s="188"/>
      <c r="Y248" s="317">
        <f t="shared" si="15"/>
        <v>0</v>
      </c>
    </row>
    <row r="249" spans="1:25" ht="20.100000000000001" customHeight="1" x14ac:dyDescent="0.25">
      <c r="A249" s="121">
        <v>243</v>
      </c>
      <c r="B249" s="118" t="str">
        <f>IF('Dépenses forfaitaires'!B249="","",'Dépenses forfaitaires'!B249)</f>
        <v/>
      </c>
      <c r="C249" s="118" t="str">
        <f>IF('Dépenses forfaitaires'!C249="","",'Dépenses forfaitaires'!C249)</f>
        <v/>
      </c>
      <c r="D249" s="118" t="str">
        <f>IF('Dépenses forfaitaires'!D249="","",'Dépenses forfaitaires'!D249)</f>
        <v/>
      </c>
      <c r="E249" s="118" t="str">
        <f>IF('Dépenses forfaitaires'!E249="","",'Dépenses forfaitaires'!E249)</f>
        <v/>
      </c>
      <c r="F249" s="118" t="str">
        <f>IF('Dépenses forfaitaires'!F249="","",'Dépenses forfaitaires'!F249)</f>
        <v/>
      </c>
      <c r="G249" s="186" t="str">
        <f>IF('Dépenses forfaitaires'!G249="","",'Dépenses forfaitaires'!G249)</f>
        <v/>
      </c>
      <c r="H249" s="118" t="str">
        <f>IF('Dépenses forfaitaires'!H249="","",'Dépenses forfaitaires'!H249)</f>
        <v/>
      </c>
      <c r="I249" s="118" t="str">
        <f>IF('Dépenses forfaitaires'!I249="","",'Dépenses forfaitaires'!I249)</f>
        <v/>
      </c>
      <c r="J249" s="186" t="str">
        <f>IF('Dépenses forfaitaires'!J249="","",'Dépenses forfaitaires'!J249)</f>
        <v/>
      </c>
      <c r="K249" s="346" t="str">
        <f>IF('Dépenses forfaitaires'!K249="","",'Dépenses forfaitaires'!K249)</f>
        <v/>
      </c>
      <c r="L249" s="346" t="str">
        <f>IF('Dépenses forfaitaires'!L249="","",'Dépenses forfaitaires'!L249)</f>
        <v/>
      </c>
      <c r="M249" s="118" t="str">
        <f>IF($H249="","",IF($C249=Listes!$B$32,IF('DP_Instruction Forfaitaires'!$E249&lt;Listes!$B$53,('DP_Instruction Forfaitaires'!$E249*(VLOOKUP('DP_Instruction Forfaitaires'!$D249,Listes!$A$54:$E$60,2,FALSE))),IF('DP_Instruction Forfaitaires'!$E249&gt;Listes!$E$53,('DP_Instruction Forfaitaires'!$E249*(VLOOKUP('DP_Instruction Forfaitaires'!$D249,Listes!$A$54:$E$60,5,FALSE))),('DP_Instruction Forfaitaires'!$E249*(VLOOKUP('DP_Instruction Forfaitaires'!$D249,Listes!$A$54:$E$60,3,FALSE))+(VLOOKUP('DP_Instruction Forfaitaires'!$D249,Listes!$A$54:$E$60,4,FALSE)))))))</f>
        <v/>
      </c>
      <c r="N249" s="118" t="str">
        <f>IF($H249="","",IF($C249=Listes!$B$31,IF('DP_Instruction Forfaitaires'!$E249&lt;Listes!$B$42,('DP_Instruction Forfaitaires'!$E249*(VLOOKUP('DP_Instruction Forfaitaires'!$D249,Listes!$A$43:$E$49,2,FALSE))),IF('DP_Instruction Forfaitaires'!$E249&gt;Listes!$D$42,('DP_Instruction Forfaitaires'!$E249*(VLOOKUP('DP_Instruction Forfaitaires'!$D249,Listes!$A$43:$E$49,5,FALSE))),('DP_Instruction Forfaitaires'!$E249*(VLOOKUP('DP_Instruction Forfaitaires'!$D249,Listes!$A$43:$E$49,3,FALSE))+(VLOOKUP('DP_Instruction Forfaitaires'!$D249,Listes!$A$43:$E$49,4,FALSE)))))))</f>
        <v/>
      </c>
      <c r="O249" s="175" t="str">
        <f>IF($H249="","",IF($C249=Listes!$B$34,Listes!$I$31,IF($C249=Listes!$B$35,(VLOOKUP('DP_Instruction Forfaitaires'!$F249,Listes!$E$31:$F$36,2,FALSE)),IF($C249=Listes!$B$33,IF('DP_Instruction Forfaitaires'!$E249&lt;Listes!$A$64,'DP_Instruction Forfaitaires'!$E249*Listes!$A$65,IF('DP_Instruction Forfaitaires'!$E249&gt;Listes!$D$64,'DP_Instruction Forfaitaires'!$E249*Listes!$D$65,(('DP_Instruction Forfaitaires'!$E249*Listes!$B$65)+Listes!$C$65)))))))</f>
        <v/>
      </c>
      <c r="P249" s="131" t="str">
        <f>IF('Dépenses forfaitaires'!Q249="","",'Dépenses forfaitaires'!Q249)</f>
        <v/>
      </c>
      <c r="Q249" s="185"/>
      <c r="R249" s="352" t="str">
        <f t="shared" si="12"/>
        <v/>
      </c>
      <c r="S249" s="352" t="str">
        <f t="shared" si="13"/>
        <v/>
      </c>
      <c r="T249" s="185" t="str">
        <f t="shared" si="14"/>
        <v/>
      </c>
      <c r="U249" s="182"/>
      <c r="V249" s="187"/>
      <c r="W249" s="711" t="str">
        <f>IF(AND(OR(Q249="KO",T249&lt;&gt;""),OR(R249="",S249="",T249="")),Listes!$A$68,IF(AND(T249="",R249&lt;&gt;""),Listes!$A$69,IF(AND(P249&lt;T249,V249=""),Listes!$A$70,IF(AND(R249&gt;S249),Listes!$A$71,IF(AND(P249&lt;&gt;"",P249&gt;T249,U249=""),Listes!$A$72,IF(AND(X249="",OR(Q249&lt;&gt;"",R249&lt;&gt;"",S249&lt;&gt;"")),Listes!$A$73,""))))))</f>
        <v/>
      </c>
      <c r="X249" s="188"/>
      <c r="Y249" s="317">
        <f t="shared" si="15"/>
        <v>0</v>
      </c>
    </row>
    <row r="250" spans="1:25" ht="20.100000000000001" customHeight="1" x14ac:dyDescent="0.25">
      <c r="A250" s="121">
        <v>244</v>
      </c>
      <c r="B250" s="118" t="str">
        <f>IF('Dépenses forfaitaires'!B250="","",'Dépenses forfaitaires'!B250)</f>
        <v/>
      </c>
      <c r="C250" s="118" t="str">
        <f>IF('Dépenses forfaitaires'!C250="","",'Dépenses forfaitaires'!C250)</f>
        <v/>
      </c>
      <c r="D250" s="118" t="str">
        <f>IF('Dépenses forfaitaires'!D250="","",'Dépenses forfaitaires'!D250)</f>
        <v/>
      </c>
      <c r="E250" s="118" t="str">
        <f>IF('Dépenses forfaitaires'!E250="","",'Dépenses forfaitaires'!E250)</f>
        <v/>
      </c>
      <c r="F250" s="118" t="str">
        <f>IF('Dépenses forfaitaires'!F250="","",'Dépenses forfaitaires'!F250)</f>
        <v/>
      </c>
      <c r="G250" s="186" t="str">
        <f>IF('Dépenses forfaitaires'!G250="","",'Dépenses forfaitaires'!G250)</f>
        <v/>
      </c>
      <c r="H250" s="118" t="str">
        <f>IF('Dépenses forfaitaires'!H250="","",'Dépenses forfaitaires'!H250)</f>
        <v/>
      </c>
      <c r="I250" s="118" t="str">
        <f>IF('Dépenses forfaitaires'!I250="","",'Dépenses forfaitaires'!I250)</f>
        <v/>
      </c>
      <c r="J250" s="186" t="str">
        <f>IF('Dépenses forfaitaires'!J250="","",'Dépenses forfaitaires'!J250)</f>
        <v/>
      </c>
      <c r="K250" s="346" t="str">
        <f>IF('Dépenses forfaitaires'!K250="","",'Dépenses forfaitaires'!K250)</f>
        <v/>
      </c>
      <c r="L250" s="346" t="str">
        <f>IF('Dépenses forfaitaires'!L250="","",'Dépenses forfaitaires'!L250)</f>
        <v/>
      </c>
      <c r="M250" s="118" t="str">
        <f>IF($H250="","",IF($C250=Listes!$B$32,IF('DP_Instruction Forfaitaires'!$E250&lt;Listes!$B$53,('DP_Instruction Forfaitaires'!$E250*(VLOOKUP('DP_Instruction Forfaitaires'!$D250,Listes!$A$54:$E$60,2,FALSE))),IF('DP_Instruction Forfaitaires'!$E250&gt;Listes!$E$53,('DP_Instruction Forfaitaires'!$E250*(VLOOKUP('DP_Instruction Forfaitaires'!$D250,Listes!$A$54:$E$60,5,FALSE))),('DP_Instruction Forfaitaires'!$E250*(VLOOKUP('DP_Instruction Forfaitaires'!$D250,Listes!$A$54:$E$60,3,FALSE))+(VLOOKUP('DP_Instruction Forfaitaires'!$D250,Listes!$A$54:$E$60,4,FALSE)))))))</f>
        <v/>
      </c>
      <c r="N250" s="118" t="str">
        <f>IF($H250="","",IF($C250=Listes!$B$31,IF('DP_Instruction Forfaitaires'!$E250&lt;Listes!$B$42,('DP_Instruction Forfaitaires'!$E250*(VLOOKUP('DP_Instruction Forfaitaires'!$D250,Listes!$A$43:$E$49,2,FALSE))),IF('DP_Instruction Forfaitaires'!$E250&gt;Listes!$D$42,('DP_Instruction Forfaitaires'!$E250*(VLOOKUP('DP_Instruction Forfaitaires'!$D250,Listes!$A$43:$E$49,5,FALSE))),('DP_Instruction Forfaitaires'!$E250*(VLOOKUP('DP_Instruction Forfaitaires'!$D250,Listes!$A$43:$E$49,3,FALSE))+(VLOOKUP('DP_Instruction Forfaitaires'!$D250,Listes!$A$43:$E$49,4,FALSE)))))))</f>
        <v/>
      </c>
      <c r="O250" s="175" t="str">
        <f>IF($H250="","",IF($C250=Listes!$B$34,Listes!$I$31,IF($C250=Listes!$B$35,(VLOOKUP('DP_Instruction Forfaitaires'!$F250,Listes!$E$31:$F$36,2,FALSE)),IF($C250=Listes!$B$33,IF('DP_Instruction Forfaitaires'!$E250&lt;Listes!$A$64,'DP_Instruction Forfaitaires'!$E250*Listes!$A$65,IF('DP_Instruction Forfaitaires'!$E250&gt;Listes!$D$64,'DP_Instruction Forfaitaires'!$E250*Listes!$D$65,(('DP_Instruction Forfaitaires'!$E250*Listes!$B$65)+Listes!$C$65)))))))</f>
        <v/>
      </c>
      <c r="P250" s="131" t="str">
        <f>IF('Dépenses forfaitaires'!Q250="","",'Dépenses forfaitaires'!Q250)</f>
        <v/>
      </c>
      <c r="Q250" s="185"/>
      <c r="R250" s="352" t="str">
        <f t="shared" si="12"/>
        <v/>
      </c>
      <c r="S250" s="352" t="str">
        <f t="shared" si="13"/>
        <v/>
      </c>
      <c r="T250" s="185" t="str">
        <f t="shared" si="14"/>
        <v/>
      </c>
      <c r="U250" s="182"/>
      <c r="V250" s="187"/>
      <c r="W250" s="711" t="str">
        <f>IF(AND(OR(Q250="KO",T250&lt;&gt;""),OR(R250="",S250="",T250="")),Listes!$A$68,IF(AND(T250="",R250&lt;&gt;""),Listes!$A$69,IF(AND(P250&lt;T250,V250=""),Listes!$A$70,IF(AND(R250&gt;S250),Listes!$A$71,IF(AND(P250&lt;&gt;"",P250&gt;T250,U250=""),Listes!$A$72,IF(AND(X250="",OR(Q250&lt;&gt;"",R250&lt;&gt;"",S250&lt;&gt;"")),Listes!$A$73,""))))))</f>
        <v/>
      </c>
      <c r="X250" s="188"/>
      <c r="Y250" s="317">
        <f t="shared" si="15"/>
        <v>0</v>
      </c>
    </row>
    <row r="251" spans="1:25" ht="20.100000000000001" customHeight="1" x14ac:dyDescent="0.25">
      <c r="A251" s="121">
        <v>245</v>
      </c>
      <c r="B251" s="118" t="str">
        <f>IF('Dépenses forfaitaires'!B251="","",'Dépenses forfaitaires'!B251)</f>
        <v/>
      </c>
      <c r="C251" s="118" t="str">
        <f>IF('Dépenses forfaitaires'!C251="","",'Dépenses forfaitaires'!C251)</f>
        <v/>
      </c>
      <c r="D251" s="118" t="str">
        <f>IF('Dépenses forfaitaires'!D251="","",'Dépenses forfaitaires'!D251)</f>
        <v/>
      </c>
      <c r="E251" s="118" t="str">
        <f>IF('Dépenses forfaitaires'!E251="","",'Dépenses forfaitaires'!E251)</f>
        <v/>
      </c>
      <c r="F251" s="118" t="str">
        <f>IF('Dépenses forfaitaires'!F251="","",'Dépenses forfaitaires'!F251)</f>
        <v/>
      </c>
      <c r="G251" s="186" t="str">
        <f>IF('Dépenses forfaitaires'!G251="","",'Dépenses forfaitaires'!G251)</f>
        <v/>
      </c>
      <c r="H251" s="118" t="str">
        <f>IF('Dépenses forfaitaires'!H251="","",'Dépenses forfaitaires'!H251)</f>
        <v/>
      </c>
      <c r="I251" s="118" t="str">
        <f>IF('Dépenses forfaitaires'!I251="","",'Dépenses forfaitaires'!I251)</f>
        <v/>
      </c>
      <c r="J251" s="186" t="str">
        <f>IF('Dépenses forfaitaires'!J251="","",'Dépenses forfaitaires'!J251)</f>
        <v/>
      </c>
      <c r="K251" s="346" t="str">
        <f>IF('Dépenses forfaitaires'!K251="","",'Dépenses forfaitaires'!K251)</f>
        <v/>
      </c>
      <c r="L251" s="346" t="str">
        <f>IF('Dépenses forfaitaires'!L251="","",'Dépenses forfaitaires'!L251)</f>
        <v/>
      </c>
      <c r="M251" s="118" t="str">
        <f>IF($H251="","",IF($C251=Listes!$B$32,IF('DP_Instruction Forfaitaires'!$E251&lt;Listes!$B$53,('DP_Instruction Forfaitaires'!$E251*(VLOOKUP('DP_Instruction Forfaitaires'!$D251,Listes!$A$54:$E$60,2,FALSE))),IF('DP_Instruction Forfaitaires'!$E251&gt;Listes!$E$53,('DP_Instruction Forfaitaires'!$E251*(VLOOKUP('DP_Instruction Forfaitaires'!$D251,Listes!$A$54:$E$60,5,FALSE))),('DP_Instruction Forfaitaires'!$E251*(VLOOKUP('DP_Instruction Forfaitaires'!$D251,Listes!$A$54:$E$60,3,FALSE))+(VLOOKUP('DP_Instruction Forfaitaires'!$D251,Listes!$A$54:$E$60,4,FALSE)))))))</f>
        <v/>
      </c>
      <c r="N251" s="118" t="str">
        <f>IF($H251="","",IF($C251=Listes!$B$31,IF('DP_Instruction Forfaitaires'!$E251&lt;Listes!$B$42,('DP_Instruction Forfaitaires'!$E251*(VLOOKUP('DP_Instruction Forfaitaires'!$D251,Listes!$A$43:$E$49,2,FALSE))),IF('DP_Instruction Forfaitaires'!$E251&gt;Listes!$D$42,('DP_Instruction Forfaitaires'!$E251*(VLOOKUP('DP_Instruction Forfaitaires'!$D251,Listes!$A$43:$E$49,5,FALSE))),('DP_Instruction Forfaitaires'!$E251*(VLOOKUP('DP_Instruction Forfaitaires'!$D251,Listes!$A$43:$E$49,3,FALSE))+(VLOOKUP('DP_Instruction Forfaitaires'!$D251,Listes!$A$43:$E$49,4,FALSE)))))))</f>
        <v/>
      </c>
      <c r="O251" s="175" t="str">
        <f>IF($H251="","",IF($C251=Listes!$B$34,Listes!$I$31,IF($C251=Listes!$B$35,(VLOOKUP('DP_Instruction Forfaitaires'!$F251,Listes!$E$31:$F$36,2,FALSE)),IF($C251=Listes!$B$33,IF('DP_Instruction Forfaitaires'!$E251&lt;Listes!$A$64,'DP_Instruction Forfaitaires'!$E251*Listes!$A$65,IF('DP_Instruction Forfaitaires'!$E251&gt;Listes!$D$64,'DP_Instruction Forfaitaires'!$E251*Listes!$D$65,(('DP_Instruction Forfaitaires'!$E251*Listes!$B$65)+Listes!$C$65)))))))</f>
        <v/>
      </c>
      <c r="P251" s="131" t="str">
        <f>IF('Dépenses forfaitaires'!Q251="","",'Dépenses forfaitaires'!Q251)</f>
        <v/>
      </c>
      <c r="Q251" s="185"/>
      <c r="R251" s="352" t="str">
        <f t="shared" si="12"/>
        <v/>
      </c>
      <c r="S251" s="352" t="str">
        <f t="shared" si="13"/>
        <v/>
      </c>
      <c r="T251" s="185" t="str">
        <f t="shared" si="14"/>
        <v/>
      </c>
      <c r="U251" s="182"/>
      <c r="V251" s="187"/>
      <c r="W251" s="711" t="str">
        <f>IF(AND(OR(Q251="KO",T251&lt;&gt;""),OR(R251="",S251="",T251="")),Listes!$A$68,IF(AND(T251="",R251&lt;&gt;""),Listes!$A$69,IF(AND(P251&lt;T251,V251=""),Listes!$A$70,IF(AND(R251&gt;S251),Listes!$A$71,IF(AND(P251&lt;&gt;"",P251&gt;T251,U251=""),Listes!$A$72,IF(AND(X251="",OR(Q251&lt;&gt;"",R251&lt;&gt;"",S251&lt;&gt;"")),Listes!$A$73,""))))))</f>
        <v/>
      </c>
      <c r="X251" s="188"/>
      <c r="Y251" s="317">
        <f t="shared" si="15"/>
        <v>0</v>
      </c>
    </row>
    <row r="252" spans="1:25" ht="20.100000000000001" customHeight="1" x14ac:dyDescent="0.25">
      <c r="A252" s="121">
        <v>246</v>
      </c>
      <c r="B252" s="118" t="str">
        <f>IF('Dépenses forfaitaires'!B252="","",'Dépenses forfaitaires'!B252)</f>
        <v/>
      </c>
      <c r="C252" s="118" t="str">
        <f>IF('Dépenses forfaitaires'!C252="","",'Dépenses forfaitaires'!C252)</f>
        <v/>
      </c>
      <c r="D252" s="118" t="str">
        <f>IF('Dépenses forfaitaires'!D252="","",'Dépenses forfaitaires'!D252)</f>
        <v/>
      </c>
      <c r="E252" s="118" t="str">
        <f>IF('Dépenses forfaitaires'!E252="","",'Dépenses forfaitaires'!E252)</f>
        <v/>
      </c>
      <c r="F252" s="118" t="str">
        <f>IF('Dépenses forfaitaires'!F252="","",'Dépenses forfaitaires'!F252)</f>
        <v/>
      </c>
      <c r="G252" s="186" t="str">
        <f>IF('Dépenses forfaitaires'!G252="","",'Dépenses forfaitaires'!G252)</f>
        <v/>
      </c>
      <c r="H252" s="118" t="str">
        <f>IF('Dépenses forfaitaires'!H252="","",'Dépenses forfaitaires'!H252)</f>
        <v/>
      </c>
      <c r="I252" s="118" t="str">
        <f>IF('Dépenses forfaitaires'!I252="","",'Dépenses forfaitaires'!I252)</f>
        <v/>
      </c>
      <c r="J252" s="186" t="str">
        <f>IF('Dépenses forfaitaires'!J252="","",'Dépenses forfaitaires'!J252)</f>
        <v/>
      </c>
      <c r="K252" s="346" t="str">
        <f>IF('Dépenses forfaitaires'!K252="","",'Dépenses forfaitaires'!K252)</f>
        <v/>
      </c>
      <c r="L252" s="346" t="str">
        <f>IF('Dépenses forfaitaires'!L252="","",'Dépenses forfaitaires'!L252)</f>
        <v/>
      </c>
      <c r="M252" s="118" t="str">
        <f>IF($H252="","",IF($C252=Listes!$B$32,IF('DP_Instruction Forfaitaires'!$E252&lt;Listes!$B$53,('DP_Instruction Forfaitaires'!$E252*(VLOOKUP('DP_Instruction Forfaitaires'!$D252,Listes!$A$54:$E$60,2,FALSE))),IF('DP_Instruction Forfaitaires'!$E252&gt;Listes!$E$53,('DP_Instruction Forfaitaires'!$E252*(VLOOKUP('DP_Instruction Forfaitaires'!$D252,Listes!$A$54:$E$60,5,FALSE))),('DP_Instruction Forfaitaires'!$E252*(VLOOKUP('DP_Instruction Forfaitaires'!$D252,Listes!$A$54:$E$60,3,FALSE))+(VLOOKUP('DP_Instruction Forfaitaires'!$D252,Listes!$A$54:$E$60,4,FALSE)))))))</f>
        <v/>
      </c>
      <c r="N252" s="118" t="str">
        <f>IF($H252="","",IF($C252=Listes!$B$31,IF('DP_Instruction Forfaitaires'!$E252&lt;Listes!$B$42,('DP_Instruction Forfaitaires'!$E252*(VLOOKUP('DP_Instruction Forfaitaires'!$D252,Listes!$A$43:$E$49,2,FALSE))),IF('DP_Instruction Forfaitaires'!$E252&gt;Listes!$D$42,('DP_Instruction Forfaitaires'!$E252*(VLOOKUP('DP_Instruction Forfaitaires'!$D252,Listes!$A$43:$E$49,5,FALSE))),('DP_Instruction Forfaitaires'!$E252*(VLOOKUP('DP_Instruction Forfaitaires'!$D252,Listes!$A$43:$E$49,3,FALSE))+(VLOOKUP('DP_Instruction Forfaitaires'!$D252,Listes!$A$43:$E$49,4,FALSE)))))))</f>
        <v/>
      </c>
      <c r="O252" s="175" t="str">
        <f>IF($H252="","",IF($C252=Listes!$B$34,Listes!$I$31,IF($C252=Listes!$B$35,(VLOOKUP('DP_Instruction Forfaitaires'!$F252,Listes!$E$31:$F$36,2,FALSE)),IF($C252=Listes!$B$33,IF('DP_Instruction Forfaitaires'!$E252&lt;Listes!$A$64,'DP_Instruction Forfaitaires'!$E252*Listes!$A$65,IF('DP_Instruction Forfaitaires'!$E252&gt;Listes!$D$64,'DP_Instruction Forfaitaires'!$E252*Listes!$D$65,(('DP_Instruction Forfaitaires'!$E252*Listes!$B$65)+Listes!$C$65)))))))</f>
        <v/>
      </c>
      <c r="P252" s="131" t="str">
        <f>IF('Dépenses forfaitaires'!Q252="","",'Dépenses forfaitaires'!Q252)</f>
        <v/>
      </c>
      <c r="Q252" s="185"/>
      <c r="R252" s="352" t="str">
        <f t="shared" si="12"/>
        <v/>
      </c>
      <c r="S252" s="352" t="str">
        <f t="shared" si="13"/>
        <v/>
      </c>
      <c r="T252" s="185" t="str">
        <f t="shared" si="14"/>
        <v/>
      </c>
      <c r="U252" s="182"/>
      <c r="V252" s="187"/>
      <c r="W252" s="711" t="str">
        <f>IF(AND(OR(Q252="KO",T252&lt;&gt;""),OR(R252="",S252="",T252="")),Listes!$A$68,IF(AND(T252="",R252&lt;&gt;""),Listes!$A$69,IF(AND(P252&lt;T252,V252=""),Listes!$A$70,IF(AND(R252&gt;S252),Listes!$A$71,IF(AND(P252&lt;&gt;"",P252&gt;T252,U252=""),Listes!$A$72,IF(AND(X252="",OR(Q252&lt;&gt;"",R252&lt;&gt;"",S252&lt;&gt;"")),Listes!$A$73,""))))))</f>
        <v/>
      </c>
      <c r="X252" s="188"/>
      <c r="Y252" s="317">
        <f t="shared" si="15"/>
        <v>0</v>
      </c>
    </row>
    <row r="253" spans="1:25" ht="20.100000000000001" customHeight="1" x14ac:dyDescent="0.25">
      <c r="A253" s="121">
        <v>247</v>
      </c>
      <c r="B253" s="118" t="str">
        <f>IF('Dépenses forfaitaires'!B253="","",'Dépenses forfaitaires'!B253)</f>
        <v/>
      </c>
      <c r="C253" s="118" t="str">
        <f>IF('Dépenses forfaitaires'!C253="","",'Dépenses forfaitaires'!C253)</f>
        <v/>
      </c>
      <c r="D253" s="118" t="str">
        <f>IF('Dépenses forfaitaires'!D253="","",'Dépenses forfaitaires'!D253)</f>
        <v/>
      </c>
      <c r="E253" s="118" t="str">
        <f>IF('Dépenses forfaitaires'!E253="","",'Dépenses forfaitaires'!E253)</f>
        <v/>
      </c>
      <c r="F253" s="118" t="str">
        <f>IF('Dépenses forfaitaires'!F253="","",'Dépenses forfaitaires'!F253)</f>
        <v/>
      </c>
      <c r="G253" s="186" t="str">
        <f>IF('Dépenses forfaitaires'!G253="","",'Dépenses forfaitaires'!G253)</f>
        <v/>
      </c>
      <c r="H253" s="118" t="str">
        <f>IF('Dépenses forfaitaires'!H253="","",'Dépenses forfaitaires'!H253)</f>
        <v/>
      </c>
      <c r="I253" s="118" t="str">
        <f>IF('Dépenses forfaitaires'!I253="","",'Dépenses forfaitaires'!I253)</f>
        <v/>
      </c>
      <c r="J253" s="186" t="str">
        <f>IF('Dépenses forfaitaires'!J253="","",'Dépenses forfaitaires'!J253)</f>
        <v/>
      </c>
      <c r="K253" s="346" t="str">
        <f>IF('Dépenses forfaitaires'!K253="","",'Dépenses forfaitaires'!K253)</f>
        <v/>
      </c>
      <c r="L253" s="346" t="str">
        <f>IF('Dépenses forfaitaires'!L253="","",'Dépenses forfaitaires'!L253)</f>
        <v/>
      </c>
      <c r="M253" s="118" t="str">
        <f>IF($H253="","",IF($C253=Listes!$B$32,IF('DP_Instruction Forfaitaires'!$E253&lt;Listes!$B$53,('DP_Instruction Forfaitaires'!$E253*(VLOOKUP('DP_Instruction Forfaitaires'!$D253,Listes!$A$54:$E$60,2,FALSE))),IF('DP_Instruction Forfaitaires'!$E253&gt;Listes!$E$53,('DP_Instruction Forfaitaires'!$E253*(VLOOKUP('DP_Instruction Forfaitaires'!$D253,Listes!$A$54:$E$60,5,FALSE))),('DP_Instruction Forfaitaires'!$E253*(VLOOKUP('DP_Instruction Forfaitaires'!$D253,Listes!$A$54:$E$60,3,FALSE))+(VLOOKUP('DP_Instruction Forfaitaires'!$D253,Listes!$A$54:$E$60,4,FALSE)))))))</f>
        <v/>
      </c>
      <c r="N253" s="118" t="str">
        <f>IF($H253="","",IF($C253=Listes!$B$31,IF('DP_Instruction Forfaitaires'!$E253&lt;Listes!$B$42,('DP_Instruction Forfaitaires'!$E253*(VLOOKUP('DP_Instruction Forfaitaires'!$D253,Listes!$A$43:$E$49,2,FALSE))),IF('DP_Instruction Forfaitaires'!$E253&gt;Listes!$D$42,('DP_Instruction Forfaitaires'!$E253*(VLOOKUP('DP_Instruction Forfaitaires'!$D253,Listes!$A$43:$E$49,5,FALSE))),('DP_Instruction Forfaitaires'!$E253*(VLOOKUP('DP_Instruction Forfaitaires'!$D253,Listes!$A$43:$E$49,3,FALSE))+(VLOOKUP('DP_Instruction Forfaitaires'!$D253,Listes!$A$43:$E$49,4,FALSE)))))))</f>
        <v/>
      </c>
      <c r="O253" s="175" t="str">
        <f>IF($H253="","",IF($C253=Listes!$B$34,Listes!$I$31,IF($C253=Listes!$B$35,(VLOOKUP('DP_Instruction Forfaitaires'!$F253,Listes!$E$31:$F$36,2,FALSE)),IF($C253=Listes!$B$33,IF('DP_Instruction Forfaitaires'!$E253&lt;Listes!$A$64,'DP_Instruction Forfaitaires'!$E253*Listes!$A$65,IF('DP_Instruction Forfaitaires'!$E253&gt;Listes!$D$64,'DP_Instruction Forfaitaires'!$E253*Listes!$D$65,(('DP_Instruction Forfaitaires'!$E253*Listes!$B$65)+Listes!$C$65)))))))</f>
        <v/>
      </c>
      <c r="P253" s="131" t="str">
        <f>IF('Dépenses forfaitaires'!Q253="","",'Dépenses forfaitaires'!Q253)</f>
        <v/>
      </c>
      <c r="Q253" s="185"/>
      <c r="R253" s="352" t="str">
        <f t="shared" si="12"/>
        <v/>
      </c>
      <c r="S253" s="352" t="str">
        <f t="shared" si="13"/>
        <v/>
      </c>
      <c r="T253" s="185" t="str">
        <f t="shared" si="14"/>
        <v/>
      </c>
      <c r="U253" s="182"/>
      <c r="V253" s="187"/>
      <c r="W253" s="711" t="str">
        <f>IF(AND(OR(Q253="KO",T253&lt;&gt;""),OR(R253="",S253="",T253="")),Listes!$A$68,IF(AND(T253="",R253&lt;&gt;""),Listes!$A$69,IF(AND(P253&lt;T253,V253=""),Listes!$A$70,IF(AND(R253&gt;S253),Listes!$A$71,IF(AND(P253&lt;&gt;"",P253&gt;T253,U253=""),Listes!$A$72,IF(AND(X253="",OR(Q253&lt;&gt;"",R253&lt;&gt;"",S253&lt;&gt;"")),Listes!$A$73,""))))))</f>
        <v/>
      </c>
      <c r="X253" s="188"/>
      <c r="Y253" s="317">
        <f t="shared" si="15"/>
        <v>0</v>
      </c>
    </row>
    <row r="254" spans="1:25" ht="20.100000000000001" customHeight="1" x14ac:dyDescent="0.25">
      <c r="A254" s="121">
        <v>248</v>
      </c>
      <c r="B254" s="118" t="str">
        <f>IF('Dépenses forfaitaires'!B254="","",'Dépenses forfaitaires'!B254)</f>
        <v/>
      </c>
      <c r="C254" s="118" t="str">
        <f>IF('Dépenses forfaitaires'!C254="","",'Dépenses forfaitaires'!C254)</f>
        <v/>
      </c>
      <c r="D254" s="118" t="str">
        <f>IF('Dépenses forfaitaires'!D254="","",'Dépenses forfaitaires'!D254)</f>
        <v/>
      </c>
      <c r="E254" s="118" t="str">
        <f>IF('Dépenses forfaitaires'!E254="","",'Dépenses forfaitaires'!E254)</f>
        <v/>
      </c>
      <c r="F254" s="118" t="str">
        <f>IF('Dépenses forfaitaires'!F254="","",'Dépenses forfaitaires'!F254)</f>
        <v/>
      </c>
      <c r="G254" s="186" t="str">
        <f>IF('Dépenses forfaitaires'!G254="","",'Dépenses forfaitaires'!G254)</f>
        <v/>
      </c>
      <c r="H254" s="118" t="str">
        <f>IF('Dépenses forfaitaires'!H254="","",'Dépenses forfaitaires'!H254)</f>
        <v/>
      </c>
      <c r="I254" s="118" t="str">
        <f>IF('Dépenses forfaitaires'!I254="","",'Dépenses forfaitaires'!I254)</f>
        <v/>
      </c>
      <c r="J254" s="186" t="str">
        <f>IF('Dépenses forfaitaires'!J254="","",'Dépenses forfaitaires'!J254)</f>
        <v/>
      </c>
      <c r="K254" s="346" t="str">
        <f>IF('Dépenses forfaitaires'!K254="","",'Dépenses forfaitaires'!K254)</f>
        <v/>
      </c>
      <c r="L254" s="346" t="str">
        <f>IF('Dépenses forfaitaires'!L254="","",'Dépenses forfaitaires'!L254)</f>
        <v/>
      </c>
      <c r="M254" s="118" t="str">
        <f>IF($H254="","",IF($C254=Listes!$B$32,IF('DP_Instruction Forfaitaires'!$E254&lt;Listes!$B$53,('DP_Instruction Forfaitaires'!$E254*(VLOOKUP('DP_Instruction Forfaitaires'!$D254,Listes!$A$54:$E$60,2,FALSE))),IF('DP_Instruction Forfaitaires'!$E254&gt;Listes!$E$53,('DP_Instruction Forfaitaires'!$E254*(VLOOKUP('DP_Instruction Forfaitaires'!$D254,Listes!$A$54:$E$60,5,FALSE))),('DP_Instruction Forfaitaires'!$E254*(VLOOKUP('DP_Instruction Forfaitaires'!$D254,Listes!$A$54:$E$60,3,FALSE))+(VLOOKUP('DP_Instruction Forfaitaires'!$D254,Listes!$A$54:$E$60,4,FALSE)))))))</f>
        <v/>
      </c>
      <c r="N254" s="118" t="str">
        <f>IF($H254="","",IF($C254=Listes!$B$31,IF('DP_Instruction Forfaitaires'!$E254&lt;Listes!$B$42,('DP_Instruction Forfaitaires'!$E254*(VLOOKUP('DP_Instruction Forfaitaires'!$D254,Listes!$A$43:$E$49,2,FALSE))),IF('DP_Instruction Forfaitaires'!$E254&gt;Listes!$D$42,('DP_Instruction Forfaitaires'!$E254*(VLOOKUP('DP_Instruction Forfaitaires'!$D254,Listes!$A$43:$E$49,5,FALSE))),('DP_Instruction Forfaitaires'!$E254*(VLOOKUP('DP_Instruction Forfaitaires'!$D254,Listes!$A$43:$E$49,3,FALSE))+(VLOOKUP('DP_Instruction Forfaitaires'!$D254,Listes!$A$43:$E$49,4,FALSE)))))))</f>
        <v/>
      </c>
      <c r="O254" s="175" t="str">
        <f>IF($H254="","",IF($C254=Listes!$B$34,Listes!$I$31,IF($C254=Listes!$B$35,(VLOOKUP('DP_Instruction Forfaitaires'!$F254,Listes!$E$31:$F$36,2,FALSE)),IF($C254=Listes!$B$33,IF('DP_Instruction Forfaitaires'!$E254&lt;Listes!$A$64,'DP_Instruction Forfaitaires'!$E254*Listes!$A$65,IF('DP_Instruction Forfaitaires'!$E254&gt;Listes!$D$64,'DP_Instruction Forfaitaires'!$E254*Listes!$D$65,(('DP_Instruction Forfaitaires'!$E254*Listes!$B$65)+Listes!$C$65)))))))</f>
        <v/>
      </c>
      <c r="P254" s="131" t="str">
        <f>IF('Dépenses forfaitaires'!Q254="","",'Dépenses forfaitaires'!Q254)</f>
        <v/>
      </c>
      <c r="Q254" s="185"/>
      <c r="R254" s="352" t="str">
        <f t="shared" si="12"/>
        <v/>
      </c>
      <c r="S254" s="352" t="str">
        <f t="shared" si="13"/>
        <v/>
      </c>
      <c r="T254" s="185" t="str">
        <f t="shared" si="14"/>
        <v/>
      </c>
      <c r="U254" s="182"/>
      <c r="V254" s="187"/>
      <c r="W254" s="711" t="str">
        <f>IF(AND(OR(Q254="KO",T254&lt;&gt;""),OR(R254="",S254="",T254="")),Listes!$A$68,IF(AND(T254="",R254&lt;&gt;""),Listes!$A$69,IF(AND(P254&lt;T254,V254=""),Listes!$A$70,IF(AND(R254&gt;S254),Listes!$A$71,IF(AND(P254&lt;&gt;"",P254&gt;T254,U254=""),Listes!$A$72,IF(AND(X254="",OR(Q254&lt;&gt;"",R254&lt;&gt;"",S254&lt;&gt;"")),Listes!$A$73,""))))))</f>
        <v/>
      </c>
      <c r="X254" s="188"/>
      <c r="Y254" s="317">
        <f t="shared" si="15"/>
        <v>0</v>
      </c>
    </row>
    <row r="255" spans="1:25" ht="20.100000000000001" customHeight="1" x14ac:dyDescent="0.25">
      <c r="A255" s="121">
        <v>249</v>
      </c>
      <c r="B255" s="118" t="str">
        <f>IF('Dépenses forfaitaires'!B255="","",'Dépenses forfaitaires'!B255)</f>
        <v/>
      </c>
      <c r="C255" s="118" t="str">
        <f>IF('Dépenses forfaitaires'!C255="","",'Dépenses forfaitaires'!C255)</f>
        <v/>
      </c>
      <c r="D255" s="118" t="str">
        <f>IF('Dépenses forfaitaires'!D255="","",'Dépenses forfaitaires'!D255)</f>
        <v/>
      </c>
      <c r="E255" s="118" t="str">
        <f>IF('Dépenses forfaitaires'!E255="","",'Dépenses forfaitaires'!E255)</f>
        <v/>
      </c>
      <c r="F255" s="118" t="str">
        <f>IF('Dépenses forfaitaires'!F255="","",'Dépenses forfaitaires'!F255)</f>
        <v/>
      </c>
      <c r="G255" s="186" t="str">
        <f>IF('Dépenses forfaitaires'!G255="","",'Dépenses forfaitaires'!G255)</f>
        <v/>
      </c>
      <c r="H255" s="118" t="str">
        <f>IF('Dépenses forfaitaires'!H255="","",'Dépenses forfaitaires'!H255)</f>
        <v/>
      </c>
      <c r="I255" s="118" t="str">
        <f>IF('Dépenses forfaitaires'!I255="","",'Dépenses forfaitaires'!I255)</f>
        <v/>
      </c>
      <c r="J255" s="186" t="str">
        <f>IF('Dépenses forfaitaires'!J255="","",'Dépenses forfaitaires'!J255)</f>
        <v/>
      </c>
      <c r="K255" s="346" t="str">
        <f>IF('Dépenses forfaitaires'!K255="","",'Dépenses forfaitaires'!K255)</f>
        <v/>
      </c>
      <c r="L255" s="346" t="str">
        <f>IF('Dépenses forfaitaires'!L255="","",'Dépenses forfaitaires'!L255)</f>
        <v/>
      </c>
      <c r="M255" s="118" t="str">
        <f>IF($H255="","",IF($C255=Listes!$B$32,IF('DP_Instruction Forfaitaires'!$E255&lt;Listes!$B$53,('DP_Instruction Forfaitaires'!$E255*(VLOOKUP('DP_Instruction Forfaitaires'!$D255,Listes!$A$54:$E$60,2,FALSE))),IF('DP_Instruction Forfaitaires'!$E255&gt;Listes!$E$53,('DP_Instruction Forfaitaires'!$E255*(VLOOKUP('DP_Instruction Forfaitaires'!$D255,Listes!$A$54:$E$60,5,FALSE))),('DP_Instruction Forfaitaires'!$E255*(VLOOKUP('DP_Instruction Forfaitaires'!$D255,Listes!$A$54:$E$60,3,FALSE))+(VLOOKUP('DP_Instruction Forfaitaires'!$D255,Listes!$A$54:$E$60,4,FALSE)))))))</f>
        <v/>
      </c>
      <c r="N255" s="118" t="str">
        <f>IF($H255="","",IF($C255=Listes!$B$31,IF('DP_Instruction Forfaitaires'!$E255&lt;Listes!$B$42,('DP_Instruction Forfaitaires'!$E255*(VLOOKUP('DP_Instruction Forfaitaires'!$D255,Listes!$A$43:$E$49,2,FALSE))),IF('DP_Instruction Forfaitaires'!$E255&gt;Listes!$D$42,('DP_Instruction Forfaitaires'!$E255*(VLOOKUP('DP_Instruction Forfaitaires'!$D255,Listes!$A$43:$E$49,5,FALSE))),('DP_Instruction Forfaitaires'!$E255*(VLOOKUP('DP_Instruction Forfaitaires'!$D255,Listes!$A$43:$E$49,3,FALSE))+(VLOOKUP('DP_Instruction Forfaitaires'!$D255,Listes!$A$43:$E$49,4,FALSE)))))))</f>
        <v/>
      </c>
      <c r="O255" s="175" t="str">
        <f>IF($H255="","",IF($C255=Listes!$B$34,Listes!$I$31,IF($C255=Listes!$B$35,(VLOOKUP('DP_Instruction Forfaitaires'!$F255,Listes!$E$31:$F$36,2,FALSE)),IF($C255=Listes!$B$33,IF('DP_Instruction Forfaitaires'!$E255&lt;Listes!$A$64,'DP_Instruction Forfaitaires'!$E255*Listes!$A$65,IF('DP_Instruction Forfaitaires'!$E255&gt;Listes!$D$64,'DP_Instruction Forfaitaires'!$E255*Listes!$D$65,(('DP_Instruction Forfaitaires'!$E255*Listes!$B$65)+Listes!$C$65)))))))</f>
        <v/>
      </c>
      <c r="P255" s="131" t="str">
        <f>IF('Dépenses forfaitaires'!Q255="","",'Dépenses forfaitaires'!Q255)</f>
        <v/>
      </c>
      <c r="Q255" s="185"/>
      <c r="R255" s="352" t="str">
        <f t="shared" si="12"/>
        <v/>
      </c>
      <c r="S255" s="352" t="str">
        <f t="shared" si="13"/>
        <v/>
      </c>
      <c r="T255" s="185" t="str">
        <f t="shared" si="14"/>
        <v/>
      </c>
      <c r="U255" s="182"/>
      <c r="V255" s="187"/>
      <c r="W255" s="711" t="str">
        <f>IF(AND(OR(Q255="KO",T255&lt;&gt;""),OR(R255="",S255="",T255="")),Listes!$A$68,IF(AND(T255="",R255&lt;&gt;""),Listes!$A$69,IF(AND(P255&lt;T255,V255=""),Listes!$A$70,IF(AND(R255&gt;S255),Listes!$A$71,IF(AND(P255&lt;&gt;"",P255&gt;T255,U255=""),Listes!$A$72,IF(AND(X255="",OR(Q255&lt;&gt;"",R255&lt;&gt;"",S255&lt;&gt;"")),Listes!$A$73,""))))))</f>
        <v/>
      </c>
      <c r="X255" s="188"/>
      <c r="Y255" s="317">
        <f t="shared" si="15"/>
        <v>0</v>
      </c>
    </row>
    <row r="256" spans="1:25" ht="20.100000000000001" customHeight="1" x14ac:dyDescent="0.25">
      <c r="A256" s="121">
        <v>250</v>
      </c>
      <c r="B256" s="118" t="str">
        <f>IF('Dépenses forfaitaires'!B256="","",'Dépenses forfaitaires'!B256)</f>
        <v/>
      </c>
      <c r="C256" s="118" t="str">
        <f>IF('Dépenses forfaitaires'!C256="","",'Dépenses forfaitaires'!C256)</f>
        <v/>
      </c>
      <c r="D256" s="118" t="str">
        <f>IF('Dépenses forfaitaires'!D256="","",'Dépenses forfaitaires'!D256)</f>
        <v/>
      </c>
      <c r="E256" s="118" t="str">
        <f>IF('Dépenses forfaitaires'!E256="","",'Dépenses forfaitaires'!E256)</f>
        <v/>
      </c>
      <c r="F256" s="118" t="str">
        <f>IF('Dépenses forfaitaires'!F256="","",'Dépenses forfaitaires'!F256)</f>
        <v/>
      </c>
      <c r="G256" s="186" t="str">
        <f>IF('Dépenses forfaitaires'!G256="","",'Dépenses forfaitaires'!G256)</f>
        <v/>
      </c>
      <c r="H256" s="118" t="str">
        <f>IF('Dépenses forfaitaires'!H256="","",'Dépenses forfaitaires'!H256)</f>
        <v/>
      </c>
      <c r="I256" s="118" t="str">
        <f>IF('Dépenses forfaitaires'!I256="","",'Dépenses forfaitaires'!I256)</f>
        <v/>
      </c>
      <c r="J256" s="186" t="str">
        <f>IF('Dépenses forfaitaires'!J256="","",'Dépenses forfaitaires'!J256)</f>
        <v/>
      </c>
      <c r="K256" s="346" t="str">
        <f>IF('Dépenses forfaitaires'!K256="","",'Dépenses forfaitaires'!K256)</f>
        <v/>
      </c>
      <c r="L256" s="346" t="str">
        <f>IF('Dépenses forfaitaires'!L256="","",'Dépenses forfaitaires'!L256)</f>
        <v/>
      </c>
      <c r="M256" s="118" t="str">
        <f>IF($H256="","",IF($C256=Listes!$B$32,IF('DP_Instruction Forfaitaires'!$E256&lt;Listes!$B$53,('DP_Instruction Forfaitaires'!$E256*(VLOOKUP('DP_Instruction Forfaitaires'!$D256,Listes!$A$54:$E$60,2,FALSE))),IF('DP_Instruction Forfaitaires'!$E256&gt;Listes!$E$53,('DP_Instruction Forfaitaires'!$E256*(VLOOKUP('DP_Instruction Forfaitaires'!$D256,Listes!$A$54:$E$60,5,FALSE))),('DP_Instruction Forfaitaires'!$E256*(VLOOKUP('DP_Instruction Forfaitaires'!$D256,Listes!$A$54:$E$60,3,FALSE))+(VLOOKUP('DP_Instruction Forfaitaires'!$D256,Listes!$A$54:$E$60,4,FALSE)))))))</f>
        <v/>
      </c>
      <c r="N256" s="118" t="str">
        <f>IF($H256="","",IF($C256=Listes!$B$31,IF('DP_Instruction Forfaitaires'!$E256&lt;Listes!$B$42,('DP_Instruction Forfaitaires'!$E256*(VLOOKUP('DP_Instruction Forfaitaires'!$D256,Listes!$A$43:$E$49,2,FALSE))),IF('DP_Instruction Forfaitaires'!$E256&gt;Listes!$D$42,('DP_Instruction Forfaitaires'!$E256*(VLOOKUP('DP_Instruction Forfaitaires'!$D256,Listes!$A$43:$E$49,5,FALSE))),('DP_Instruction Forfaitaires'!$E256*(VLOOKUP('DP_Instruction Forfaitaires'!$D256,Listes!$A$43:$E$49,3,FALSE))+(VLOOKUP('DP_Instruction Forfaitaires'!$D256,Listes!$A$43:$E$49,4,FALSE)))))))</f>
        <v/>
      </c>
      <c r="O256" s="175" t="str">
        <f>IF($H256="","",IF($C256=Listes!$B$34,Listes!$I$31,IF($C256=Listes!$B$35,(VLOOKUP('DP_Instruction Forfaitaires'!$F256,Listes!$E$31:$F$36,2,FALSE)),IF($C256=Listes!$B$33,IF('DP_Instruction Forfaitaires'!$E256&lt;Listes!$A$64,'DP_Instruction Forfaitaires'!$E256*Listes!$A$65,IF('DP_Instruction Forfaitaires'!$E256&gt;Listes!$D$64,'DP_Instruction Forfaitaires'!$E256*Listes!$D$65,(('DP_Instruction Forfaitaires'!$E256*Listes!$B$65)+Listes!$C$65)))))))</f>
        <v/>
      </c>
      <c r="P256" s="131" t="str">
        <f>IF('Dépenses forfaitaires'!Q256="","",'Dépenses forfaitaires'!Q256)</f>
        <v/>
      </c>
      <c r="Q256" s="185"/>
      <c r="R256" s="352" t="str">
        <f t="shared" si="12"/>
        <v/>
      </c>
      <c r="S256" s="352" t="str">
        <f t="shared" si="13"/>
        <v/>
      </c>
      <c r="T256" s="185" t="str">
        <f t="shared" si="14"/>
        <v/>
      </c>
      <c r="U256" s="182"/>
      <c r="V256" s="187"/>
      <c r="W256" s="711" t="str">
        <f>IF(AND(OR(Q256="KO",T256&lt;&gt;""),OR(R256="",S256="",T256="")),Listes!$A$68,IF(AND(T256="",R256&lt;&gt;""),Listes!$A$69,IF(AND(P256&lt;T256,V256=""),Listes!$A$70,IF(AND(R256&gt;S256),Listes!$A$71,IF(AND(P256&lt;&gt;"",P256&gt;T256,U256=""),Listes!$A$72,IF(AND(X256="",OR(Q256&lt;&gt;"",R256&lt;&gt;"",S256&lt;&gt;"")),Listes!$A$73,""))))))</f>
        <v/>
      </c>
      <c r="X256" s="188"/>
      <c r="Y256" s="317">
        <f t="shared" si="15"/>
        <v>0</v>
      </c>
    </row>
    <row r="257" spans="1:25" ht="20.100000000000001" customHeight="1" x14ac:dyDescent="0.25">
      <c r="A257" s="121">
        <v>251</v>
      </c>
      <c r="B257" s="118" t="str">
        <f>IF('Dépenses forfaitaires'!B257="","",'Dépenses forfaitaires'!B257)</f>
        <v/>
      </c>
      <c r="C257" s="118" t="str">
        <f>IF('Dépenses forfaitaires'!C257="","",'Dépenses forfaitaires'!C257)</f>
        <v/>
      </c>
      <c r="D257" s="118" t="str">
        <f>IF('Dépenses forfaitaires'!D257="","",'Dépenses forfaitaires'!D257)</f>
        <v/>
      </c>
      <c r="E257" s="118" t="str">
        <f>IF('Dépenses forfaitaires'!E257="","",'Dépenses forfaitaires'!E257)</f>
        <v/>
      </c>
      <c r="F257" s="118" t="str">
        <f>IF('Dépenses forfaitaires'!F257="","",'Dépenses forfaitaires'!F257)</f>
        <v/>
      </c>
      <c r="G257" s="186" t="str">
        <f>IF('Dépenses forfaitaires'!G257="","",'Dépenses forfaitaires'!G257)</f>
        <v/>
      </c>
      <c r="H257" s="118" t="str">
        <f>IF('Dépenses forfaitaires'!H257="","",'Dépenses forfaitaires'!H257)</f>
        <v/>
      </c>
      <c r="I257" s="118" t="str">
        <f>IF('Dépenses forfaitaires'!I257="","",'Dépenses forfaitaires'!I257)</f>
        <v/>
      </c>
      <c r="J257" s="186" t="str">
        <f>IF('Dépenses forfaitaires'!J257="","",'Dépenses forfaitaires'!J257)</f>
        <v/>
      </c>
      <c r="K257" s="346" t="str">
        <f>IF('Dépenses forfaitaires'!K257="","",'Dépenses forfaitaires'!K257)</f>
        <v/>
      </c>
      <c r="L257" s="346" t="str">
        <f>IF('Dépenses forfaitaires'!L257="","",'Dépenses forfaitaires'!L257)</f>
        <v/>
      </c>
      <c r="M257" s="118" t="str">
        <f>IF($H257="","",IF($C257=Listes!$B$32,IF('DP_Instruction Forfaitaires'!$E257&lt;Listes!$B$53,('DP_Instruction Forfaitaires'!$E257*(VLOOKUP('DP_Instruction Forfaitaires'!$D257,Listes!$A$54:$E$60,2,FALSE))),IF('DP_Instruction Forfaitaires'!$E257&gt;Listes!$E$53,('DP_Instruction Forfaitaires'!$E257*(VLOOKUP('DP_Instruction Forfaitaires'!$D257,Listes!$A$54:$E$60,5,FALSE))),('DP_Instruction Forfaitaires'!$E257*(VLOOKUP('DP_Instruction Forfaitaires'!$D257,Listes!$A$54:$E$60,3,FALSE))+(VLOOKUP('DP_Instruction Forfaitaires'!$D257,Listes!$A$54:$E$60,4,FALSE)))))))</f>
        <v/>
      </c>
      <c r="N257" s="118" t="str">
        <f>IF($H257="","",IF($C257=Listes!$B$31,IF('DP_Instruction Forfaitaires'!$E257&lt;Listes!$B$42,('DP_Instruction Forfaitaires'!$E257*(VLOOKUP('DP_Instruction Forfaitaires'!$D257,Listes!$A$43:$E$49,2,FALSE))),IF('DP_Instruction Forfaitaires'!$E257&gt;Listes!$D$42,('DP_Instruction Forfaitaires'!$E257*(VLOOKUP('DP_Instruction Forfaitaires'!$D257,Listes!$A$43:$E$49,5,FALSE))),('DP_Instruction Forfaitaires'!$E257*(VLOOKUP('DP_Instruction Forfaitaires'!$D257,Listes!$A$43:$E$49,3,FALSE))+(VLOOKUP('DP_Instruction Forfaitaires'!$D257,Listes!$A$43:$E$49,4,FALSE)))))))</f>
        <v/>
      </c>
      <c r="O257" s="175" t="str">
        <f>IF($H257="","",IF($C257=Listes!$B$34,Listes!$I$31,IF($C257=Listes!$B$35,(VLOOKUP('DP_Instruction Forfaitaires'!$F257,Listes!$E$31:$F$36,2,FALSE)),IF($C257=Listes!$B$33,IF('DP_Instruction Forfaitaires'!$E257&lt;Listes!$A$64,'DP_Instruction Forfaitaires'!$E257*Listes!$A$65,IF('DP_Instruction Forfaitaires'!$E257&gt;Listes!$D$64,'DP_Instruction Forfaitaires'!$E257*Listes!$D$65,(('DP_Instruction Forfaitaires'!$E257*Listes!$B$65)+Listes!$C$65)))))))</f>
        <v/>
      </c>
      <c r="P257" s="131" t="str">
        <f>IF('Dépenses forfaitaires'!Q257="","",'Dépenses forfaitaires'!Q257)</f>
        <v/>
      </c>
      <c r="Q257" s="185"/>
      <c r="R257" s="352" t="str">
        <f t="shared" si="12"/>
        <v/>
      </c>
      <c r="S257" s="352" t="str">
        <f t="shared" si="13"/>
        <v/>
      </c>
      <c r="T257" s="185" t="str">
        <f t="shared" si="14"/>
        <v/>
      </c>
      <c r="U257" s="182"/>
      <c r="V257" s="187"/>
      <c r="W257" s="711" t="str">
        <f>IF(AND(OR(Q257="KO",T257&lt;&gt;""),OR(R257="",S257="",T257="")),Listes!$A$68,IF(AND(T257="",R257&lt;&gt;""),Listes!$A$69,IF(AND(P257&lt;T257,V257=""),Listes!$A$70,IF(AND(R257&gt;S257),Listes!$A$71,IF(AND(P257&lt;&gt;"",P257&gt;T257,U257=""),Listes!$A$72,IF(AND(X257="",OR(Q257&lt;&gt;"",R257&lt;&gt;"",S257&lt;&gt;"")),Listes!$A$73,""))))))</f>
        <v/>
      </c>
      <c r="X257" s="188"/>
      <c r="Y257" s="317">
        <f t="shared" si="15"/>
        <v>0</v>
      </c>
    </row>
    <row r="258" spans="1:25" ht="20.100000000000001" customHeight="1" x14ac:dyDescent="0.25">
      <c r="A258" s="121">
        <v>252</v>
      </c>
      <c r="B258" s="118" t="str">
        <f>IF('Dépenses forfaitaires'!B258="","",'Dépenses forfaitaires'!B258)</f>
        <v/>
      </c>
      <c r="C258" s="118" t="str">
        <f>IF('Dépenses forfaitaires'!C258="","",'Dépenses forfaitaires'!C258)</f>
        <v/>
      </c>
      <c r="D258" s="118" t="str">
        <f>IF('Dépenses forfaitaires'!D258="","",'Dépenses forfaitaires'!D258)</f>
        <v/>
      </c>
      <c r="E258" s="118" t="str">
        <f>IF('Dépenses forfaitaires'!E258="","",'Dépenses forfaitaires'!E258)</f>
        <v/>
      </c>
      <c r="F258" s="118" t="str">
        <f>IF('Dépenses forfaitaires'!F258="","",'Dépenses forfaitaires'!F258)</f>
        <v/>
      </c>
      <c r="G258" s="186" t="str">
        <f>IF('Dépenses forfaitaires'!G258="","",'Dépenses forfaitaires'!G258)</f>
        <v/>
      </c>
      <c r="H258" s="118" t="str">
        <f>IF('Dépenses forfaitaires'!H258="","",'Dépenses forfaitaires'!H258)</f>
        <v/>
      </c>
      <c r="I258" s="118" t="str">
        <f>IF('Dépenses forfaitaires'!I258="","",'Dépenses forfaitaires'!I258)</f>
        <v/>
      </c>
      <c r="J258" s="186" t="str">
        <f>IF('Dépenses forfaitaires'!J258="","",'Dépenses forfaitaires'!J258)</f>
        <v/>
      </c>
      <c r="K258" s="346" t="str">
        <f>IF('Dépenses forfaitaires'!K258="","",'Dépenses forfaitaires'!K258)</f>
        <v/>
      </c>
      <c r="L258" s="346" t="str">
        <f>IF('Dépenses forfaitaires'!L258="","",'Dépenses forfaitaires'!L258)</f>
        <v/>
      </c>
      <c r="M258" s="118" t="str">
        <f>IF($H258="","",IF($C258=Listes!$B$32,IF('DP_Instruction Forfaitaires'!$E258&lt;Listes!$B$53,('DP_Instruction Forfaitaires'!$E258*(VLOOKUP('DP_Instruction Forfaitaires'!$D258,Listes!$A$54:$E$60,2,FALSE))),IF('DP_Instruction Forfaitaires'!$E258&gt;Listes!$E$53,('DP_Instruction Forfaitaires'!$E258*(VLOOKUP('DP_Instruction Forfaitaires'!$D258,Listes!$A$54:$E$60,5,FALSE))),('DP_Instruction Forfaitaires'!$E258*(VLOOKUP('DP_Instruction Forfaitaires'!$D258,Listes!$A$54:$E$60,3,FALSE))+(VLOOKUP('DP_Instruction Forfaitaires'!$D258,Listes!$A$54:$E$60,4,FALSE)))))))</f>
        <v/>
      </c>
      <c r="N258" s="118" t="str">
        <f>IF($H258="","",IF($C258=Listes!$B$31,IF('DP_Instruction Forfaitaires'!$E258&lt;Listes!$B$42,('DP_Instruction Forfaitaires'!$E258*(VLOOKUP('DP_Instruction Forfaitaires'!$D258,Listes!$A$43:$E$49,2,FALSE))),IF('DP_Instruction Forfaitaires'!$E258&gt;Listes!$D$42,('DP_Instruction Forfaitaires'!$E258*(VLOOKUP('DP_Instruction Forfaitaires'!$D258,Listes!$A$43:$E$49,5,FALSE))),('DP_Instruction Forfaitaires'!$E258*(VLOOKUP('DP_Instruction Forfaitaires'!$D258,Listes!$A$43:$E$49,3,FALSE))+(VLOOKUP('DP_Instruction Forfaitaires'!$D258,Listes!$A$43:$E$49,4,FALSE)))))))</f>
        <v/>
      </c>
      <c r="O258" s="175" t="str">
        <f>IF($H258="","",IF($C258=Listes!$B$34,Listes!$I$31,IF($C258=Listes!$B$35,(VLOOKUP('DP_Instruction Forfaitaires'!$F258,Listes!$E$31:$F$36,2,FALSE)),IF($C258=Listes!$B$33,IF('DP_Instruction Forfaitaires'!$E258&lt;Listes!$A$64,'DP_Instruction Forfaitaires'!$E258*Listes!$A$65,IF('DP_Instruction Forfaitaires'!$E258&gt;Listes!$D$64,'DP_Instruction Forfaitaires'!$E258*Listes!$D$65,(('DP_Instruction Forfaitaires'!$E258*Listes!$B$65)+Listes!$C$65)))))))</f>
        <v/>
      </c>
      <c r="P258" s="131" t="str">
        <f>IF('Dépenses forfaitaires'!Q258="","",'Dépenses forfaitaires'!Q258)</f>
        <v/>
      </c>
      <c r="Q258" s="185"/>
      <c r="R258" s="352" t="str">
        <f t="shared" si="12"/>
        <v/>
      </c>
      <c r="S258" s="352" t="str">
        <f t="shared" si="13"/>
        <v/>
      </c>
      <c r="T258" s="185" t="str">
        <f t="shared" si="14"/>
        <v/>
      </c>
      <c r="U258" s="182"/>
      <c r="V258" s="187"/>
      <c r="W258" s="711" t="str">
        <f>IF(AND(OR(Q258="KO",T258&lt;&gt;""),OR(R258="",S258="",T258="")),Listes!$A$68,IF(AND(T258="",R258&lt;&gt;""),Listes!$A$69,IF(AND(P258&lt;T258,V258=""),Listes!$A$70,IF(AND(R258&gt;S258),Listes!$A$71,IF(AND(P258&lt;&gt;"",P258&gt;T258,U258=""),Listes!$A$72,IF(AND(X258="",OR(Q258&lt;&gt;"",R258&lt;&gt;"",S258&lt;&gt;"")),Listes!$A$73,""))))))</f>
        <v/>
      </c>
      <c r="X258" s="188"/>
      <c r="Y258" s="317">
        <f t="shared" si="15"/>
        <v>0</v>
      </c>
    </row>
    <row r="259" spans="1:25" ht="20.100000000000001" customHeight="1" x14ac:dyDescent="0.25">
      <c r="A259" s="121">
        <v>253</v>
      </c>
      <c r="B259" s="118" t="str">
        <f>IF('Dépenses forfaitaires'!B259="","",'Dépenses forfaitaires'!B259)</f>
        <v/>
      </c>
      <c r="C259" s="118" t="str">
        <f>IF('Dépenses forfaitaires'!C259="","",'Dépenses forfaitaires'!C259)</f>
        <v/>
      </c>
      <c r="D259" s="118" t="str">
        <f>IF('Dépenses forfaitaires'!D259="","",'Dépenses forfaitaires'!D259)</f>
        <v/>
      </c>
      <c r="E259" s="118" t="str">
        <f>IF('Dépenses forfaitaires'!E259="","",'Dépenses forfaitaires'!E259)</f>
        <v/>
      </c>
      <c r="F259" s="118" t="str">
        <f>IF('Dépenses forfaitaires'!F259="","",'Dépenses forfaitaires'!F259)</f>
        <v/>
      </c>
      <c r="G259" s="186" t="str">
        <f>IF('Dépenses forfaitaires'!G259="","",'Dépenses forfaitaires'!G259)</f>
        <v/>
      </c>
      <c r="H259" s="118" t="str">
        <f>IF('Dépenses forfaitaires'!H259="","",'Dépenses forfaitaires'!H259)</f>
        <v/>
      </c>
      <c r="I259" s="118" t="str">
        <f>IF('Dépenses forfaitaires'!I259="","",'Dépenses forfaitaires'!I259)</f>
        <v/>
      </c>
      <c r="J259" s="186" t="str">
        <f>IF('Dépenses forfaitaires'!J259="","",'Dépenses forfaitaires'!J259)</f>
        <v/>
      </c>
      <c r="K259" s="346" t="str">
        <f>IF('Dépenses forfaitaires'!K259="","",'Dépenses forfaitaires'!K259)</f>
        <v/>
      </c>
      <c r="L259" s="346" t="str">
        <f>IF('Dépenses forfaitaires'!L259="","",'Dépenses forfaitaires'!L259)</f>
        <v/>
      </c>
      <c r="M259" s="118" t="str">
        <f>IF($H259="","",IF($C259=Listes!$B$32,IF('DP_Instruction Forfaitaires'!$E259&lt;Listes!$B$53,('DP_Instruction Forfaitaires'!$E259*(VLOOKUP('DP_Instruction Forfaitaires'!$D259,Listes!$A$54:$E$60,2,FALSE))),IF('DP_Instruction Forfaitaires'!$E259&gt;Listes!$E$53,('DP_Instruction Forfaitaires'!$E259*(VLOOKUP('DP_Instruction Forfaitaires'!$D259,Listes!$A$54:$E$60,5,FALSE))),('DP_Instruction Forfaitaires'!$E259*(VLOOKUP('DP_Instruction Forfaitaires'!$D259,Listes!$A$54:$E$60,3,FALSE))+(VLOOKUP('DP_Instruction Forfaitaires'!$D259,Listes!$A$54:$E$60,4,FALSE)))))))</f>
        <v/>
      </c>
      <c r="N259" s="118" t="str">
        <f>IF($H259="","",IF($C259=Listes!$B$31,IF('DP_Instruction Forfaitaires'!$E259&lt;Listes!$B$42,('DP_Instruction Forfaitaires'!$E259*(VLOOKUP('DP_Instruction Forfaitaires'!$D259,Listes!$A$43:$E$49,2,FALSE))),IF('DP_Instruction Forfaitaires'!$E259&gt;Listes!$D$42,('DP_Instruction Forfaitaires'!$E259*(VLOOKUP('DP_Instruction Forfaitaires'!$D259,Listes!$A$43:$E$49,5,FALSE))),('DP_Instruction Forfaitaires'!$E259*(VLOOKUP('DP_Instruction Forfaitaires'!$D259,Listes!$A$43:$E$49,3,FALSE))+(VLOOKUP('DP_Instruction Forfaitaires'!$D259,Listes!$A$43:$E$49,4,FALSE)))))))</f>
        <v/>
      </c>
      <c r="O259" s="175" t="str">
        <f>IF($H259="","",IF($C259=Listes!$B$34,Listes!$I$31,IF($C259=Listes!$B$35,(VLOOKUP('DP_Instruction Forfaitaires'!$F259,Listes!$E$31:$F$36,2,FALSE)),IF($C259=Listes!$B$33,IF('DP_Instruction Forfaitaires'!$E259&lt;Listes!$A$64,'DP_Instruction Forfaitaires'!$E259*Listes!$A$65,IF('DP_Instruction Forfaitaires'!$E259&gt;Listes!$D$64,'DP_Instruction Forfaitaires'!$E259*Listes!$D$65,(('DP_Instruction Forfaitaires'!$E259*Listes!$B$65)+Listes!$C$65)))))))</f>
        <v/>
      </c>
      <c r="P259" s="131" t="str">
        <f>IF('Dépenses forfaitaires'!Q259="","",'Dépenses forfaitaires'!Q259)</f>
        <v/>
      </c>
      <c r="Q259" s="185"/>
      <c r="R259" s="352" t="str">
        <f t="shared" si="12"/>
        <v/>
      </c>
      <c r="S259" s="352" t="str">
        <f t="shared" si="13"/>
        <v/>
      </c>
      <c r="T259" s="185" t="str">
        <f t="shared" si="14"/>
        <v/>
      </c>
      <c r="U259" s="182"/>
      <c r="V259" s="187"/>
      <c r="W259" s="711" t="str">
        <f>IF(AND(OR(Q259="KO",T259&lt;&gt;""),OR(R259="",S259="",T259="")),Listes!$A$68,IF(AND(T259="",R259&lt;&gt;""),Listes!$A$69,IF(AND(P259&lt;T259,V259=""),Listes!$A$70,IF(AND(R259&gt;S259),Listes!$A$71,IF(AND(P259&lt;&gt;"",P259&gt;T259,U259=""),Listes!$A$72,IF(AND(X259="",OR(Q259&lt;&gt;"",R259&lt;&gt;"",S259&lt;&gt;"")),Listes!$A$73,""))))))</f>
        <v/>
      </c>
      <c r="X259" s="188"/>
      <c r="Y259" s="317">
        <f t="shared" si="15"/>
        <v>0</v>
      </c>
    </row>
    <row r="260" spans="1:25" ht="20.100000000000001" customHeight="1" x14ac:dyDescent="0.25">
      <c r="A260" s="121">
        <v>254</v>
      </c>
      <c r="B260" s="118" t="str">
        <f>IF('Dépenses forfaitaires'!B260="","",'Dépenses forfaitaires'!B260)</f>
        <v/>
      </c>
      <c r="C260" s="118" t="str">
        <f>IF('Dépenses forfaitaires'!C260="","",'Dépenses forfaitaires'!C260)</f>
        <v/>
      </c>
      <c r="D260" s="118" t="str">
        <f>IF('Dépenses forfaitaires'!D260="","",'Dépenses forfaitaires'!D260)</f>
        <v/>
      </c>
      <c r="E260" s="118" t="str">
        <f>IF('Dépenses forfaitaires'!E260="","",'Dépenses forfaitaires'!E260)</f>
        <v/>
      </c>
      <c r="F260" s="118" t="str">
        <f>IF('Dépenses forfaitaires'!F260="","",'Dépenses forfaitaires'!F260)</f>
        <v/>
      </c>
      <c r="G260" s="186" t="str">
        <f>IF('Dépenses forfaitaires'!G260="","",'Dépenses forfaitaires'!G260)</f>
        <v/>
      </c>
      <c r="H260" s="118" t="str">
        <f>IF('Dépenses forfaitaires'!H260="","",'Dépenses forfaitaires'!H260)</f>
        <v/>
      </c>
      <c r="I260" s="118" t="str">
        <f>IF('Dépenses forfaitaires'!I260="","",'Dépenses forfaitaires'!I260)</f>
        <v/>
      </c>
      <c r="J260" s="186" t="str">
        <f>IF('Dépenses forfaitaires'!J260="","",'Dépenses forfaitaires'!J260)</f>
        <v/>
      </c>
      <c r="K260" s="346" t="str">
        <f>IF('Dépenses forfaitaires'!K260="","",'Dépenses forfaitaires'!K260)</f>
        <v/>
      </c>
      <c r="L260" s="346" t="str">
        <f>IF('Dépenses forfaitaires'!L260="","",'Dépenses forfaitaires'!L260)</f>
        <v/>
      </c>
      <c r="M260" s="118" t="str">
        <f>IF($H260="","",IF($C260=Listes!$B$32,IF('DP_Instruction Forfaitaires'!$E260&lt;Listes!$B$53,('DP_Instruction Forfaitaires'!$E260*(VLOOKUP('DP_Instruction Forfaitaires'!$D260,Listes!$A$54:$E$60,2,FALSE))),IF('DP_Instruction Forfaitaires'!$E260&gt;Listes!$E$53,('DP_Instruction Forfaitaires'!$E260*(VLOOKUP('DP_Instruction Forfaitaires'!$D260,Listes!$A$54:$E$60,5,FALSE))),('DP_Instruction Forfaitaires'!$E260*(VLOOKUP('DP_Instruction Forfaitaires'!$D260,Listes!$A$54:$E$60,3,FALSE))+(VLOOKUP('DP_Instruction Forfaitaires'!$D260,Listes!$A$54:$E$60,4,FALSE)))))))</f>
        <v/>
      </c>
      <c r="N260" s="118" t="str">
        <f>IF($H260="","",IF($C260=Listes!$B$31,IF('DP_Instruction Forfaitaires'!$E260&lt;Listes!$B$42,('DP_Instruction Forfaitaires'!$E260*(VLOOKUP('DP_Instruction Forfaitaires'!$D260,Listes!$A$43:$E$49,2,FALSE))),IF('DP_Instruction Forfaitaires'!$E260&gt;Listes!$D$42,('DP_Instruction Forfaitaires'!$E260*(VLOOKUP('DP_Instruction Forfaitaires'!$D260,Listes!$A$43:$E$49,5,FALSE))),('DP_Instruction Forfaitaires'!$E260*(VLOOKUP('DP_Instruction Forfaitaires'!$D260,Listes!$A$43:$E$49,3,FALSE))+(VLOOKUP('DP_Instruction Forfaitaires'!$D260,Listes!$A$43:$E$49,4,FALSE)))))))</f>
        <v/>
      </c>
      <c r="O260" s="175" t="str">
        <f>IF($H260="","",IF($C260=Listes!$B$34,Listes!$I$31,IF($C260=Listes!$B$35,(VLOOKUP('DP_Instruction Forfaitaires'!$F260,Listes!$E$31:$F$36,2,FALSE)),IF($C260=Listes!$B$33,IF('DP_Instruction Forfaitaires'!$E260&lt;Listes!$A$64,'DP_Instruction Forfaitaires'!$E260*Listes!$A$65,IF('DP_Instruction Forfaitaires'!$E260&gt;Listes!$D$64,'DP_Instruction Forfaitaires'!$E260*Listes!$D$65,(('DP_Instruction Forfaitaires'!$E260*Listes!$B$65)+Listes!$C$65)))))))</f>
        <v/>
      </c>
      <c r="P260" s="131" t="str">
        <f>IF('Dépenses forfaitaires'!Q260="","",'Dépenses forfaitaires'!Q260)</f>
        <v/>
      </c>
      <c r="Q260" s="185"/>
      <c r="R260" s="352" t="str">
        <f t="shared" si="12"/>
        <v/>
      </c>
      <c r="S260" s="352" t="str">
        <f t="shared" si="13"/>
        <v/>
      </c>
      <c r="T260" s="185" t="str">
        <f t="shared" si="14"/>
        <v/>
      </c>
      <c r="U260" s="182"/>
      <c r="V260" s="187"/>
      <c r="W260" s="711" t="str">
        <f>IF(AND(OR(Q260="KO",T260&lt;&gt;""),OR(R260="",S260="",T260="")),Listes!$A$68,IF(AND(T260="",R260&lt;&gt;""),Listes!$A$69,IF(AND(P260&lt;T260,V260=""),Listes!$A$70,IF(AND(R260&gt;S260),Listes!$A$71,IF(AND(P260&lt;&gt;"",P260&gt;T260,U260=""),Listes!$A$72,IF(AND(X260="",OR(Q260&lt;&gt;"",R260&lt;&gt;"",S260&lt;&gt;"")),Listes!$A$73,""))))))</f>
        <v/>
      </c>
      <c r="X260" s="188"/>
      <c r="Y260" s="317">
        <f t="shared" si="15"/>
        <v>0</v>
      </c>
    </row>
    <row r="261" spans="1:25" ht="20.100000000000001" customHeight="1" x14ac:dyDescent="0.25">
      <c r="A261" s="121">
        <v>255</v>
      </c>
      <c r="B261" s="118" t="str">
        <f>IF('Dépenses forfaitaires'!B261="","",'Dépenses forfaitaires'!B261)</f>
        <v/>
      </c>
      <c r="C261" s="118" t="str">
        <f>IF('Dépenses forfaitaires'!C261="","",'Dépenses forfaitaires'!C261)</f>
        <v/>
      </c>
      <c r="D261" s="118" t="str">
        <f>IF('Dépenses forfaitaires'!D261="","",'Dépenses forfaitaires'!D261)</f>
        <v/>
      </c>
      <c r="E261" s="118" t="str">
        <f>IF('Dépenses forfaitaires'!E261="","",'Dépenses forfaitaires'!E261)</f>
        <v/>
      </c>
      <c r="F261" s="118" t="str">
        <f>IF('Dépenses forfaitaires'!F261="","",'Dépenses forfaitaires'!F261)</f>
        <v/>
      </c>
      <c r="G261" s="186" t="str">
        <f>IF('Dépenses forfaitaires'!G261="","",'Dépenses forfaitaires'!G261)</f>
        <v/>
      </c>
      <c r="H261" s="118" t="str">
        <f>IF('Dépenses forfaitaires'!H261="","",'Dépenses forfaitaires'!H261)</f>
        <v/>
      </c>
      <c r="I261" s="118" t="str">
        <f>IF('Dépenses forfaitaires'!I261="","",'Dépenses forfaitaires'!I261)</f>
        <v/>
      </c>
      <c r="J261" s="186" t="str">
        <f>IF('Dépenses forfaitaires'!J261="","",'Dépenses forfaitaires'!J261)</f>
        <v/>
      </c>
      <c r="K261" s="346" t="str">
        <f>IF('Dépenses forfaitaires'!K261="","",'Dépenses forfaitaires'!K261)</f>
        <v/>
      </c>
      <c r="L261" s="346" t="str">
        <f>IF('Dépenses forfaitaires'!L261="","",'Dépenses forfaitaires'!L261)</f>
        <v/>
      </c>
      <c r="M261" s="118" t="str">
        <f>IF($H261="","",IF($C261=Listes!$B$32,IF('DP_Instruction Forfaitaires'!$E261&lt;Listes!$B$53,('DP_Instruction Forfaitaires'!$E261*(VLOOKUP('DP_Instruction Forfaitaires'!$D261,Listes!$A$54:$E$60,2,FALSE))),IF('DP_Instruction Forfaitaires'!$E261&gt;Listes!$E$53,('DP_Instruction Forfaitaires'!$E261*(VLOOKUP('DP_Instruction Forfaitaires'!$D261,Listes!$A$54:$E$60,5,FALSE))),('DP_Instruction Forfaitaires'!$E261*(VLOOKUP('DP_Instruction Forfaitaires'!$D261,Listes!$A$54:$E$60,3,FALSE))+(VLOOKUP('DP_Instruction Forfaitaires'!$D261,Listes!$A$54:$E$60,4,FALSE)))))))</f>
        <v/>
      </c>
      <c r="N261" s="118" t="str">
        <f>IF($H261="","",IF($C261=Listes!$B$31,IF('DP_Instruction Forfaitaires'!$E261&lt;Listes!$B$42,('DP_Instruction Forfaitaires'!$E261*(VLOOKUP('DP_Instruction Forfaitaires'!$D261,Listes!$A$43:$E$49,2,FALSE))),IF('DP_Instruction Forfaitaires'!$E261&gt;Listes!$D$42,('DP_Instruction Forfaitaires'!$E261*(VLOOKUP('DP_Instruction Forfaitaires'!$D261,Listes!$A$43:$E$49,5,FALSE))),('DP_Instruction Forfaitaires'!$E261*(VLOOKUP('DP_Instruction Forfaitaires'!$D261,Listes!$A$43:$E$49,3,FALSE))+(VLOOKUP('DP_Instruction Forfaitaires'!$D261,Listes!$A$43:$E$49,4,FALSE)))))))</f>
        <v/>
      </c>
      <c r="O261" s="175" t="str">
        <f>IF($H261="","",IF($C261=Listes!$B$34,Listes!$I$31,IF($C261=Listes!$B$35,(VLOOKUP('DP_Instruction Forfaitaires'!$F261,Listes!$E$31:$F$36,2,FALSE)),IF($C261=Listes!$B$33,IF('DP_Instruction Forfaitaires'!$E261&lt;Listes!$A$64,'DP_Instruction Forfaitaires'!$E261*Listes!$A$65,IF('DP_Instruction Forfaitaires'!$E261&gt;Listes!$D$64,'DP_Instruction Forfaitaires'!$E261*Listes!$D$65,(('DP_Instruction Forfaitaires'!$E261*Listes!$B$65)+Listes!$C$65)))))))</f>
        <v/>
      </c>
      <c r="P261" s="131" t="str">
        <f>IF('Dépenses forfaitaires'!Q261="","",'Dépenses forfaitaires'!Q261)</f>
        <v/>
      </c>
      <c r="Q261" s="185"/>
      <c r="R261" s="352" t="str">
        <f t="shared" si="12"/>
        <v/>
      </c>
      <c r="S261" s="352" t="str">
        <f t="shared" si="13"/>
        <v/>
      </c>
      <c r="T261" s="185" t="str">
        <f t="shared" si="14"/>
        <v/>
      </c>
      <c r="U261" s="182"/>
      <c r="V261" s="187"/>
      <c r="W261" s="711" t="str">
        <f>IF(AND(OR(Q261="KO",T261&lt;&gt;""),OR(R261="",S261="",T261="")),Listes!$A$68,IF(AND(T261="",R261&lt;&gt;""),Listes!$A$69,IF(AND(P261&lt;T261,V261=""),Listes!$A$70,IF(AND(R261&gt;S261),Listes!$A$71,IF(AND(P261&lt;&gt;"",P261&gt;T261,U261=""),Listes!$A$72,IF(AND(X261="",OR(Q261&lt;&gt;"",R261&lt;&gt;"",S261&lt;&gt;"")),Listes!$A$73,""))))))</f>
        <v/>
      </c>
      <c r="X261" s="188"/>
      <c r="Y261" s="317">
        <f t="shared" si="15"/>
        <v>0</v>
      </c>
    </row>
    <row r="262" spans="1:25" ht="20.100000000000001" customHeight="1" x14ac:dyDescent="0.25">
      <c r="A262" s="121">
        <v>256</v>
      </c>
      <c r="B262" s="118" t="str">
        <f>IF('Dépenses forfaitaires'!B262="","",'Dépenses forfaitaires'!B262)</f>
        <v/>
      </c>
      <c r="C262" s="118" t="str">
        <f>IF('Dépenses forfaitaires'!C262="","",'Dépenses forfaitaires'!C262)</f>
        <v/>
      </c>
      <c r="D262" s="118" t="str">
        <f>IF('Dépenses forfaitaires'!D262="","",'Dépenses forfaitaires'!D262)</f>
        <v/>
      </c>
      <c r="E262" s="118" t="str">
        <f>IF('Dépenses forfaitaires'!E262="","",'Dépenses forfaitaires'!E262)</f>
        <v/>
      </c>
      <c r="F262" s="118" t="str">
        <f>IF('Dépenses forfaitaires'!F262="","",'Dépenses forfaitaires'!F262)</f>
        <v/>
      </c>
      <c r="G262" s="186" t="str">
        <f>IF('Dépenses forfaitaires'!G262="","",'Dépenses forfaitaires'!G262)</f>
        <v/>
      </c>
      <c r="H262" s="118" t="str">
        <f>IF('Dépenses forfaitaires'!H262="","",'Dépenses forfaitaires'!H262)</f>
        <v/>
      </c>
      <c r="I262" s="118" t="str">
        <f>IF('Dépenses forfaitaires'!I262="","",'Dépenses forfaitaires'!I262)</f>
        <v/>
      </c>
      <c r="J262" s="186" t="str">
        <f>IF('Dépenses forfaitaires'!J262="","",'Dépenses forfaitaires'!J262)</f>
        <v/>
      </c>
      <c r="K262" s="346" t="str">
        <f>IF('Dépenses forfaitaires'!K262="","",'Dépenses forfaitaires'!K262)</f>
        <v/>
      </c>
      <c r="L262" s="346" t="str">
        <f>IF('Dépenses forfaitaires'!L262="","",'Dépenses forfaitaires'!L262)</f>
        <v/>
      </c>
      <c r="M262" s="118" t="str">
        <f>IF($H262="","",IF($C262=Listes!$B$32,IF('DP_Instruction Forfaitaires'!$E262&lt;Listes!$B$53,('DP_Instruction Forfaitaires'!$E262*(VLOOKUP('DP_Instruction Forfaitaires'!$D262,Listes!$A$54:$E$60,2,FALSE))),IF('DP_Instruction Forfaitaires'!$E262&gt;Listes!$E$53,('DP_Instruction Forfaitaires'!$E262*(VLOOKUP('DP_Instruction Forfaitaires'!$D262,Listes!$A$54:$E$60,5,FALSE))),('DP_Instruction Forfaitaires'!$E262*(VLOOKUP('DP_Instruction Forfaitaires'!$D262,Listes!$A$54:$E$60,3,FALSE))+(VLOOKUP('DP_Instruction Forfaitaires'!$D262,Listes!$A$54:$E$60,4,FALSE)))))))</f>
        <v/>
      </c>
      <c r="N262" s="118" t="str">
        <f>IF($H262="","",IF($C262=Listes!$B$31,IF('DP_Instruction Forfaitaires'!$E262&lt;Listes!$B$42,('DP_Instruction Forfaitaires'!$E262*(VLOOKUP('DP_Instruction Forfaitaires'!$D262,Listes!$A$43:$E$49,2,FALSE))),IF('DP_Instruction Forfaitaires'!$E262&gt;Listes!$D$42,('DP_Instruction Forfaitaires'!$E262*(VLOOKUP('DP_Instruction Forfaitaires'!$D262,Listes!$A$43:$E$49,5,FALSE))),('DP_Instruction Forfaitaires'!$E262*(VLOOKUP('DP_Instruction Forfaitaires'!$D262,Listes!$A$43:$E$49,3,FALSE))+(VLOOKUP('DP_Instruction Forfaitaires'!$D262,Listes!$A$43:$E$49,4,FALSE)))))))</f>
        <v/>
      </c>
      <c r="O262" s="175" t="str">
        <f>IF($H262="","",IF($C262=Listes!$B$34,Listes!$I$31,IF($C262=Listes!$B$35,(VLOOKUP('DP_Instruction Forfaitaires'!$F262,Listes!$E$31:$F$36,2,FALSE)),IF($C262=Listes!$B$33,IF('DP_Instruction Forfaitaires'!$E262&lt;Listes!$A$64,'DP_Instruction Forfaitaires'!$E262*Listes!$A$65,IF('DP_Instruction Forfaitaires'!$E262&gt;Listes!$D$64,'DP_Instruction Forfaitaires'!$E262*Listes!$D$65,(('DP_Instruction Forfaitaires'!$E262*Listes!$B$65)+Listes!$C$65)))))))</f>
        <v/>
      </c>
      <c r="P262" s="131" t="str">
        <f>IF('Dépenses forfaitaires'!Q262="","",'Dépenses forfaitaires'!Q262)</f>
        <v/>
      </c>
      <c r="Q262" s="185"/>
      <c r="R262" s="352" t="str">
        <f t="shared" si="12"/>
        <v/>
      </c>
      <c r="S262" s="352" t="str">
        <f t="shared" si="13"/>
        <v/>
      </c>
      <c r="T262" s="185" t="str">
        <f t="shared" si="14"/>
        <v/>
      </c>
      <c r="U262" s="182"/>
      <c r="V262" s="187"/>
      <c r="W262" s="711" t="str">
        <f>IF(AND(OR(Q262="KO",T262&lt;&gt;""),OR(R262="",S262="",T262="")),Listes!$A$68,IF(AND(T262="",R262&lt;&gt;""),Listes!$A$69,IF(AND(P262&lt;T262,V262=""),Listes!$A$70,IF(AND(R262&gt;S262),Listes!$A$71,IF(AND(P262&lt;&gt;"",P262&gt;T262,U262=""),Listes!$A$72,IF(AND(X262="",OR(Q262&lt;&gt;"",R262&lt;&gt;"",S262&lt;&gt;"")),Listes!$A$73,""))))))</f>
        <v/>
      </c>
      <c r="X262" s="188"/>
      <c r="Y262" s="317">
        <f t="shared" si="15"/>
        <v>0</v>
      </c>
    </row>
    <row r="263" spans="1:25" ht="20.100000000000001" customHeight="1" x14ac:dyDescent="0.25">
      <c r="A263" s="121">
        <v>257</v>
      </c>
      <c r="B263" s="118" t="str">
        <f>IF('Dépenses forfaitaires'!B263="","",'Dépenses forfaitaires'!B263)</f>
        <v/>
      </c>
      <c r="C263" s="118" t="str">
        <f>IF('Dépenses forfaitaires'!C263="","",'Dépenses forfaitaires'!C263)</f>
        <v/>
      </c>
      <c r="D263" s="118" t="str">
        <f>IF('Dépenses forfaitaires'!D263="","",'Dépenses forfaitaires'!D263)</f>
        <v/>
      </c>
      <c r="E263" s="118" t="str">
        <f>IF('Dépenses forfaitaires'!E263="","",'Dépenses forfaitaires'!E263)</f>
        <v/>
      </c>
      <c r="F263" s="118" t="str">
        <f>IF('Dépenses forfaitaires'!F263="","",'Dépenses forfaitaires'!F263)</f>
        <v/>
      </c>
      <c r="G263" s="186" t="str">
        <f>IF('Dépenses forfaitaires'!G263="","",'Dépenses forfaitaires'!G263)</f>
        <v/>
      </c>
      <c r="H263" s="118" t="str">
        <f>IF('Dépenses forfaitaires'!H263="","",'Dépenses forfaitaires'!H263)</f>
        <v/>
      </c>
      <c r="I263" s="118" t="str">
        <f>IF('Dépenses forfaitaires'!I263="","",'Dépenses forfaitaires'!I263)</f>
        <v/>
      </c>
      <c r="J263" s="186" t="str">
        <f>IF('Dépenses forfaitaires'!J263="","",'Dépenses forfaitaires'!J263)</f>
        <v/>
      </c>
      <c r="K263" s="346" t="str">
        <f>IF('Dépenses forfaitaires'!K263="","",'Dépenses forfaitaires'!K263)</f>
        <v/>
      </c>
      <c r="L263" s="346" t="str">
        <f>IF('Dépenses forfaitaires'!L263="","",'Dépenses forfaitaires'!L263)</f>
        <v/>
      </c>
      <c r="M263" s="118" t="str">
        <f>IF($H263="","",IF($C263=Listes!$B$32,IF('DP_Instruction Forfaitaires'!$E263&lt;Listes!$B$53,('DP_Instruction Forfaitaires'!$E263*(VLOOKUP('DP_Instruction Forfaitaires'!$D263,Listes!$A$54:$E$60,2,FALSE))),IF('DP_Instruction Forfaitaires'!$E263&gt;Listes!$E$53,('DP_Instruction Forfaitaires'!$E263*(VLOOKUP('DP_Instruction Forfaitaires'!$D263,Listes!$A$54:$E$60,5,FALSE))),('DP_Instruction Forfaitaires'!$E263*(VLOOKUP('DP_Instruction Forfaitaires'!$D263,Listes!$A$54:$E$60,3,FALSE))+(VLOOKUP('DP_Instruction Forfaitaires'!$D263,Listes!$A$54:$E$60,4,FALSE)))))))</f>
        <v/>
      </c>
      <c r="N263" s="118" t="str">
        <f>IF($H263="","",IF($C263=Listes!$B$31,IF('DP_Instruction Forfaitaires'!$E263&lt;Listes!$B$42,('DP_Instruction Forfaitaires'!$E263*(VLOOKUP('DP_Instruction Forfaitaires'!$D263,Listes!$A$43:$E$49,2,FALSE))),IF('DP_Instruction Forfaitaires'!$E263&gt;Listes!$D$42,('DP_Instruction Forfaitaires'!$E263*(VLOOKUP('DP_Instruction Forfaitaires'!$D263,Listes!$A$43:$E$49,5,FALSE))),('DP_Instruction Forfaitaires'!$E263*(VLOOKUP('DP_Instruction Forfaitaires'!$D263,Listes!$A$43:$E$49,3,FALSE))+(VLOOKUP('DP_Instruction Forfaitaires'!$D263,Listes!$A$43:$E$49,4,FALSE)))))))</f>
        <v/>
      </c>
      <c r="O263" s="175" t="str">
        <f>IF($H263="","",IF($C263=Listes!$B$34,Listes!$I$31,IF($C263=Listes!$B$35,(VLOOKUP('DP_Instruction Forfaitaires'!$F263,Listes!$E$31:$F$36,2,FALSE)),IF($C263=Listes!$B$33,IF('DP_Instruction Forfaitaires'!$E263&lt;Listes!$A$64,'DP_Instruction Forfaitaires'!$E263*Listes!$A$65,IF('DP_Instruction Forfaitaires'!$E263&gt;Listes!$D$64,'DP_Instruction Forfaitaires'!$E263*Listes!$D$65,(('DP_Instruction Forfaitaires'!$E263*Listes!$B$65)+Listes!$C$65)))))))</f>
        <v/>
      </c>
      <c r="P263" s="131" t="str">
        <f>IF('Dépenses forfaitaires'!Q263="","",'Dépenses forfaitaires'!Q263)</f>
        <v/>
      </c>
      <c r="Q263" s="185"/>
      <c r="R263" s="352" t="str">
        <f t="shared" si="12"/>
        <v/>
      </c>
      <c r="S263" s="352" t="str">
        <f t="shared" si="13"/>
        <v/>
      </c>
      <c r="T263" s="185" t="str">
        <f t="shared" si="14"/>
        <v/>
      </c>
      <c r="U263" s="182"/>
      <c r="V263" s="187"/>
      <c r="W263" s="711" t="str">
        <f>IF(AND(OR(Q263="KO",T263&lt;&gt;""),OR(R263="",S263="",T263="")),Listes!$A$68,IF(AND(T263="",R263&lt;&gt;""),Listes!$A$69,IF(AND(P263&lt;T263,V263=""),Listes!$A$70,IF(AND(R263&gt;S263),Listes!$A$71,IF(AND(P263&lt;&gt;"",P263&gt;T263,U263=""),Listes!$A$72,IF(AND(X263="",OR(Q263&lt;&gt;"",R263&lt;&gt;"",S263&lt;&gt;"")),Listes!$A$73,""))))))</f>
        <v/>
      </c>
      <c r="X263" s="188"/>
      <c r="Y263" s="317">
        <f t="shared" si="15"/>
        <v>0</v>
      </c>
    </row>
    <row r="264" spans="1:25" ht="20.100000000000001" customHeight="1" x14ac:dyDescent="0.25">
      <c r="A264" s="121">
        <v>258</v>
      </c>
      <c r="B264" s="118" t="str">
        <f>IF('Dépenses forfaitaires'!B264="","",'Dépenses forfaitaires'!B264)</f>
        <v/>
      </c>
      <c r="C264" s="118" t="str">
        <f>IF('Dépenses forfaitaires'!C264="","",'Dépenses forfaitaires'!C264)</f>
        <v/>
      </c>
      <c r="D264" s="118" t="str">
        <f>IF('Dépenses forfaitaires'!D264="","",'Dépenses forfaitaires'!D264)</f>
        <v/>
      </c>
      <c r="E264" s="118" t="str">
        <f>IF('Dépenses forfaitaires'!E264="","",'Dépenses forfaitaires'!E264)</f>
        <v/>
      </c>
      <c r="F264" s="118" t="str">
        <f>IF('Dépenses forfaitaires'!F264="","",'Dépenses forfaitaires'!F264)</f>
        <v/>
      </c>
      <c r="G264" s="186" t="str">
        <f>IF('Dépenses forfaitaires'!G264="","",'Dépenses forfaitaires'!G264)</f>
        <v/>
      </c>
      <c r="H264" s="118" t="str">
        <f>IF('Dépenses forfaitaires'!H264="","",'Dépenses forfaitaires'!H264)</f>
        <v/>
      </c>
      <c r="I264" s="118" t="str">
        <f>IF('Dépenses forfaitaires'!I264="","",'Dépenses forfaitaires'!I264)</f>
        <v/>
      </c>
      <c r="J264" s="186" t="str">
        <f>IF('Dépenses forfaitaires'!J264="","",'Dépenses forfaitaires'!J264)</f>
        <v/>
      </c>
      <c r="K264" s="346" t="str">
        <f>IF('Dépenses forfaitaires'!K264="","",'Dépenses forfaitaires'!K264)</f>
        <v/>
      </c>
      <c r="L264" s="346" t="str">
        <f>IF('Dépenses forfaitaires'!L264="","",'Dépenses forfaitaires'!L264)</f>
        <v/>
      </c>
      <c r="M264" s="118" t="str">
        <f>IF($H264="","",IF($C264=Listes!$B$32,IF('DP_Instruction Forfaitaires'!$E264&lt;Listes!$B$53,('DP_Instruction Forfaitaires'!$E264*(VLOOKUP('DP_Instruction Forfaitaires'!$D264,Listes!$A$54:$E$60,2,FALSE))),IF('DP_Instruction Forfaitaires'!$E264&gt;Listes!$E$53,('DP_Instruction Forfaitaires'!$E264*(VLOOKUP('DP_Instruction Forfaitaires'!$D264,Listes!$A$54:$E$60,5,FALSE))),('DP_Instruction Forfaitaires'!$E264*(VLOOKUP('DP_Instruction Forfaitaires'!$D264,Listes!$A$54:$E$60,3,FALSE))+(VLOOKUP('DP_Instruction Forfaitaires'!$D264,Listes!$A$54:$E$60,4,FALSE)))))))</f>
        <v/>
      </c>
      <c r="N264" s="118" t="str">
        <f>IF($H264="","",IF($C264=Listes!$B$31,IF('DP_Instruction Forfaitaires'!$E264&lt;Listes!$B$42,('DP_Instruction Forfaitaires'!$E264*(VLOOKUP('DP_Instruction Forfaitaires'!$D264,Listes!$A$43:$E$49,2,FALSE))),IF('DP_Instruction Forfaitaires'!$E264&gt;Listes!$D$42,('DP_Instruction Forfaitaires'!$E264*(VLOOKUP('DP_Instruction Forfaitaires'!$D264,Listes!$A$43:$E$49,5,FALSE))),('DP_Instruction Forfaitaires'!$E264*(VLOOKUP('DP_Instruction Forfaitaires'!$D264,Listes!$A$43:$E$49,3,FALSE))+(VLOOKUP('DP_Instruction Forfaitaires'!$D264,Listes!$A$43:$E$49,4,FALSE)))))))</f>
        <v/>
      </c>
      <c r="O264" s="175" t="str">
        <f>IF($H264="","",IF($C264=Listes!$B$34,Listes!$I$31,IF($C264=Listes!$B$35,(VLOOKUP('DP_Instruction Forfaitaires'!$F264,Listes!$E$31:$F$36,2,FALSE)),IF($C264=Listes!$B$33,IF('DP_Instruction Forfaitaires'!$E264&lt;Listes!$A$64,'DP_Instruction Forfaitaires'!$E264*Listes!$A$65,IF('DP_Instruction Forfaitaires'!$E264&gt;Listes!$D$64,'DP_Instruction Forfaitaires'!$E264*Listes!$D$65,(('DP_Instruction Forfaitaires'!$E264*Listes!$B$65)+Listes!$C$65)))))))</f>
        <v/>
      </c>
      <c r="P264" s="131" t="str">
        <f>IF('Dépenses forfaitaires'!Q264="","",'Dépenses forfaitaires'!Q264)</f>
        <v/>
      </c>
      <c r="Q264" s="185"/>
      <c r="R264" s="352" t="str">
        <f t="shared" ref="R264:R327" si="16">IF(Q264="","",IF(Q264="KO","",K264))</f>
        <v/>
      </c>
      <c r="S264" s="352" t="str">
        <f t="shared" ref="S264:S327" si="17">IF(Q264="","",IF(Q264="KO","",L264))</f>
        <v/>
      </c>
      <c r="T264" s="185" t="str">
        <f t="shared" ref="T264:T327" si="18">IF($I264="","",($O264+$N264+$M264)*$I264)</f>
        <v/>
      </c>
      <c r="U264" s="182"/>
      <c r="V264" s="187"/>
      <c r="W264" s="711" t="str">
        <f>IF(AND(OR(Q264="KO",T264&lt;&gt;""),OR(R264="",S264="",T264="")),Listes!$A$68,IF(AND(T264="",R264&lt;&gt;""),Listes!$A$69,IF(AND(P264&lt;T264,V264=""),Listes!$A$70,IF(AND(R264&gt;S264),Listes!$A$71,IF(AND(P264&lt;&gt;"",P264&gt;T264,U264=""),Listes!$A$72,IF(AND(X264="",OR(Q264&lt;&gt;"",R264&lt;&gt;"",S264&lt;&gt;"")),Listes!$A$73,""))))))</f>
        <v/>
      </c>
      <c r="X264" s="188"/>
      <c r="Y264" s="317">
        <f t="shared" ref="Y264:Y327" si="19">IF(AND(B264&lt;&gt;"",X264&lt;&gt;"Oui"),1,0)</f>
        <v>0</v>
      </c>
    </row>
    <row r="265" spans="1:25" ht="20.100000000000001" customHeight="1" x14ac:dyDescent="0.25">
      <c r="A265" s="121">
        <v>259</v>
      </c>
      <c r="B265" s="118" t="str">
        <f>IF('Dépenses forfaitaires'!B265="","",'Dépenses forfaitaires'!B265)</f>
        <v/>
      </c>
      <c r="C265" s="118" t="str">
        <f>IF('Dépenses forfaitaires'!C265="","",'Dépenses forfaitaires'!C265)</f>
        <v/>
      </c>
      <c r="D265" s="118" t="str">
        <f>IF('Dépenses forfaitaires'!D265="","",'Dépenses forfaitaires'!D265)</f>
        <v/>
      </c>
      <c r="E265" s="118" t="str">
        <f>IF('Dépenses forfaitaires'!E265="","",'Dépenses forfaitaires'!E265)</f>
        <v/>
      </c>
      <c r="F265" s="118" t="str">
        <f>IF('Dépenses forfaitaires'!F265="","",'Dépenses forfaitaires'!F265)</f>
        <v/>
      </c>
      <c r="G265" s="186" t="str">
        <f>IF('Dépenses forfaitaires'!G265="","",'Dépenses forfaitaires'!G265)</f>
        <v/>
      </c>
      <c r="H265" s="118" t="str">
        <f>IF('Dépenses forfaitaires'!H265="","",'Dépenses forfaitaires'!H265)</f>
        <v/>
      </c>
      <c r="I265" s="118" t="str">
        <f>IF('Dépenses forfaitaires'!I265="","",'Dépenses forfaitaires'!I265)</f>
        <v/>
      </c>
      <c r="J265" s="186" t="str">
        <f>IF('Dépenses forfaitaires'!J265="","",'Dépenses forfaitaires'!J265)</f>
        <v/>
      </c>
      <c r="K265" s="346" t="str">
        <f>IF('Dépenses forfaitaires'!K265="","",'Dépenses forfaitaires'!K265)</f>
        <v/>
      </c>
      <c r="L265" s="346" t="str">
        <f>IF('Dépenses forfaitaires'!L265="","",'Dépenses forfaitaires'!L265)</f>
        <v/>
      </c>
      <c r="M265" s="118" t="str">
        <f>IF($H265="","",IF($C265=Listes!$B$32,IF('DP_Instruction Forfaitaires'!$E265&lt;Listes!$B$53,('DP_Instruction Forfaitaires'!$E265*(VLOOKUP('DP_Instruction Forfaitaires'!$D265,Listes!$A$54:$E$60,2,FALSE))),IF('DP_Instruction Forfaitaires'!$E265&gt;Listes!$E$53,('DP_Instruction Forfaitaires'!$E265*(VLOOKUP('DP_Instruction Forfaitaires'!$D265,Listes!$A$54:$E$60,5,FALSE))),('DP_Instruction Forfaitaires'!$E265*(VLOOKUP('DP_Instruction Forfaitaires'!$D265,Listes!$A$54:$E$60,3,FALSE))+(VLOOKUP('DP_Instruction Forfaitaires'!$D265,Listes!$A$54:$E$60,4,FALSE)))))))</f>
        <v/>
      </c>
      <c r="N265" s="118" t="str">
        <f>IF($H265="","",IF($C265=Listes!$B$31,IF('DP_Instruction Forfaitaires'!$E265&lt;Listes!$B$42,('DP_Instruction Forfaitaires'!$E265*(VLOOKUP('DP_Instruction Forfaitaires'!$D265,Listes!$A$43:$E$49,2,FALSE))),IF('DP_Instruction Forfaitaires'!$E265&gt;Listes!$D$42,('DP_Instruction Forfaitaires'!$E265*(VLOOKUP('DP_Instruction Forfaitaires'!$D265,Listes!$A$43:$E$49,5,FALSE))),('DP_Instruction Forfaitaires'!$E265*(VLOOKUP('DP_Instruction Forfaitaires'!$D265,Listes!$A$43:$E$49,3,FALSE))+(VLOOKUP('DP_Instruction Forfaitaires'!$D265,Listes!$A$43:$E$49,4,FALSE)))))))</f>
        <v/>
      </c>
      <c r="O265" s="175" t="str">
        <f>IF($H265="","",IF($C265=Listes!$B$34,Listes!$I$31,IF($C265=Listes!$B$35,(VLOOKUP('DP_Instruction Forfaitaires'!$F265,Listes!$E$31:$F$36,2,FALSE)),IF($C265=Listes!$B$33,IF('DP_Instruction Forfaitaires'!$E265&lt;Listes!$A$64,'DP_Instruction Forfaitaires'!$E265*Listes!$A$65,IF('DP_Instruction Forfaitaires'!$E265&gt;Listes!$D$64,'DP_Instruction Forfaitaires'!$E265*Listes!$D$65,(('DP_Instruction Forfaitaires'!$E265*Listes!$B$65)+Listes!$C$65)))))))</f>
        <v/>
      </c>
      <c r="P265" s="131" t="str">
        <f>IF('Dépenses forfaitaires'!Q265="","",'Dépenses forfaitaires'!Q265)</f>
        <v/>
      </c>
      <c r="Q265" s="185"/>
      <c r="R265" s="352" t="str">
        <f t="shared" si="16"/>
        <v/>
      </c>
      <c r="S265" s="352" t="str">
        <f t="shared" si="17"/>
        <v/>
      </c>
      <c r="T265" s="185" t="str">
        <f t="shared" si="18"/>
        <v/>
      </c>
      <c r="U265" s="182"/>
      <c r="V265" s="187"/>
      <c r="W265" s="711" t="str">
        <f>IF(AND(OR(Q265="KO",T265&lt;&gt;""),OR(R265="",S265="",T265="")),Listes!$A$68,IF(AND(T265="",R265&lt;&gt;""),Listes!$A$69,IF(AND(P265&lt;T265,V265=""),Listes!$A$70,IF(AND(R265&gt;S265),Listes!$A$71,IF(AND(P265&lt;&gt;"",P265&gt;T265,U265=""),Listes!$A$72,IF(AND(X265="",OR(Q265&lt;&gt;"",R265&lt;&gt;"",S265&lt;&gt;"")),Listes!$A$73,""))))))</f>
        <v/>
      </c>
      <c r="X265" s="188"/>
      <c r="Y265" s="317">
        <f t="shared" si="19"/>
        <v>0</v>
      </c>
    </row>
    <row r="266" spans="1:25" ht="20.100000000000001" customHeight="1" x14ac:dyDescent="0.25">
      <c r="A266" s="121">
        <v>260</v>
      </c>
      <c r="B266" s="118" t="str">
        <f>IF('Dépenses forfaitaires'!B266="","",'Dépenses forfaitaires'!B266)</f>
        <v/>
      </c>
      <c r="C266" s="118" t="str">
        <f>IF('Dépenses forfaitaires'!C266="","",'Dépenses forfaitaires'!C266)</f>
        <v/>
      </c>
      <c r="D266" s="118" t="str">
        <f>IF('Dépenses forfaitaires'!D266="","",'Dépenses forfaitaires'!D266)</f>
        <v/>
      </c>
      <c r="E266" s="118" t="str">
        <f>IF('Dépenses forfaitaires'!E266="","",'Dépenses forfaitaires'!E266)</f>
        <v/>
      </c>
      <c r="F266" s="118" t="str">
        <f>IF('Dépenses forfaitaires'!F266="","",'Dépenses forfaitaires'!F266)</f>
        <v/>
      </c>
      <c r="G266" s="186" t="str">
        <f>IF('Dépenses forfaitaires'!G266="","",'Dépenses forfaitaires'!G266)</f>
        <v/>
      </c>
      <c r="H266" s="118" t="str">
        <f>IF('Dépenses forfaitaires'!H266="","",'Dépenses forfaitaires'!H266)</f>
        <v/>
      </c>
      <c r="I266" s="118" t="str">
        <f>IF('Dépenses forfaitaires'!I266="","",'Dépenses forfaitaires'!I266)</f>
        <v/>
      </c>
      <c r="J266" s="186" t="str">
        <f>IF('Dépenses forfaitaires'!J266="","",'Dépenses forfaitaires'!J266)</f>
        <v/>
      </c>
      <c r="K266" s="346" t="str">
        <f>IF('Dépenses forfaitaires'!K266="","",'Dépenses forfaitaires'!K266)</f>
        <v/>
      </c>
      <c r="L266" s="346" t="str">
        <f>IF('Dépenses forfaitaires'!L266="","",'Dépenses forfaitaires'!L266)</f>
        <v/>
      </c>
      <c r="M266" s="118" t="str">
        <f>IF($H266="","",IF($C266=Listes!$B$32,IF('DP_Instruction Forfaitaires'!$E266&lt;Listes!$B$53,('DP_Instruction Forfaitaires'!$E266*(VLOOKUP('DP_Instruction Forfaitaires'!$D266,Listes!$A$54:$E$60,2,FALSE))),IF('DP_Instruction Forfaitaires'!$E266&gt;Listes!$E$53,('DP_Instruction Forfaitaires'!$E266*(VLOOKUP('DP_Instruction Forfaitaires'!$D266,Listes!$A$54:$E$60,5,FALSE))),('DP_Instruction Forfaitaires'!$E266*(VLOOKUP('DP_Instruction Forfaitaires'!$D266,Listes!$A$54:$E$60,3,FALSE))+(VLOOKUP('DP_Instruction Forfaitaires'!$D266,Listes!$A$54:$E$60,4,FALSE)))))))</f>
        <v/>
      </c>
      <c r="N266" s="118" t="str">
        <f>IF($H266="","",IF($C266=Listes!$B$31,IF('DP_Instruction Forfaitaires'!$E266&lt;Listes!$B$42,('DP_Instruction Forfaitaires'!$E266*(VLOOKUP('DP_Instruction Forfaitaires'!$D266,Listes!$A$43:$E$49,2,FALSE))),IF('DP_Instruction Forfaitaires'!$E266&gt;Listes!$D$42,('DP_Instruction Forfaitaires'!$E266*(VLOOKUP('DP_Instruction Forfaitaires'!$D266,Listes!$A$43:$E$49,5,FALSE))),('DP_Instruction Forfaitaires'!$E266*(VLOOKUP('DP_Instruction Forfaitaires'!$D266,Listes!$A$43:$E$49,3,FALSE))+(VLOOKUP('DP_Instruction Forfaitaires'!$D266,Listes!$A$43:$E$49,4,FALSE)))))))</f>
        <v/>
      </c>
      <c r="O266" s="175" t="str">
        <f>IF($H266="","",IF($C266=Listes!$B$34,Listes!$I$31,IF($C266=Listes!$B$35,(VLOOKUP('DP_Instruction Forfaitaires'!$F266,Listes!$E$31:$F$36,2,FALSE)),IF($C266=Listes!$B$33,IF('DP_Instruction Forfaitaires'!$E266&lt;Listes!$A$64,'DP_Instruction Forfaitaires'!$E266*Listes!$A$65,IF('DP_Instruction Forfaitaires'!$E266&gt;Listes!$D$64,'DP_Instruction Forfaitaires'!$E266*Listes!$D$65,(('DP_Instruction Forfaitaires'!$E266*Listes!$B$65)+Listes!$C$65)))))))</f>
        <v/>
      </c>
      <c r="P266" s="131" t="str">
        <f>IF('Dépenses forfaitaires'!Q266="","",'Dépenses forfaitaires'!Q266)</f>
        <v/>
      </c>
      <c r="Q266" s="185"/>
      <c r="R266" s="352" t="str">
        <f t="shared" si="16"/>
        <v/>
      </c>
      <c r="S266" s="352" t="str">
        <f t="shared" si="17"/>
        <v/>
      </c>
      <c r="T266" s="185" t="str">
        <f t="shared" si="18"/>
        <v/>
      </c>
      <c r="U266" s="182"/>
      <c r="V266" s="187"/>
      <c r="W266" s="711" t="str">
        <f>IF(AND(OR(Q266="KO",T266&lt;&gt;""),OR(R266="",S266="",T266="")),Listes!$A$68,IF(AND(T266="",R266&lt;&gt;""),Listes!$A$69,IF(AND(P266&lt;T266,V266=""),Listes!$A$70,IF(AND(R266&gt;S266),Listes!$A$71,IF(AND(P266&lt;&gt;"",P266&gt;T266,U266=""),Listes!$A$72,IF(AND(X266="",OR(Q266&lt;&gt;"",R266&lt;&gt;"",S266&lt;&gt;"")),Listes!$A$73,""))))))</f>
        <v/>
      </c>
      <c r="X266" s="188"/>
      <c r="Y266" s="317">
        <f t="shared" si="19"/>
        <v>0</v>
      </c>
    </row>
    <row r="267" spans="1:25" ht="20.100000000000001" customHeight="1" x14ac:dyDescent="0.25">
      <c r="A267" s="121">
        <v>261</v>
      </c>
      <c r="B267" s="118" t="str">
        <f>IF('Dépenses forfaitaires'!B267="","",'Dépenses forfaitaires'!B267)</f>
        <v/>
      </c>
      <c r="C267" s="118" t="str">
        <f>IF('Dépenses forfaitaires'!C267="","",'Dépenses forfaitaires'!C267)</f>
        <v/>
      </c>
      <c r="D267" s="118" t="str">
        <f>IF('Dépenses forfaitaires'!D267="","",'Dépenses forfaitaires'!D267)</f>
        <v/>
      </c>
      <c r="E267" s="118" t="str">
        <f>IF('Dépenses forfaitaires'!E267="","",'Dépenses forfaitaires'!E267)</f>
        <v/>
      </c>
      <c r="F267" s="118" t="str">
        <f>IF('Dépenses forfaitaires'!F267="","",'Dépenses forfaitaires'!F267)</f>
        <v/>
      </c>
      <c r="G267" s="186" t="str">
        <f>IF('Dépenses forfaitaires'!G267="","",'Dépenses forfaitaires'!G267)</f>
        <v/>
      </c>
      <c r="H267" s="118" t="str">
        <f>IF('Dépenses forfaitaires'!H267="","",'Dépenses forfaitaires'!H267)</f>
        <v/>
      </c>
      <c r="I267" s="118" t="str">
        <f>IF('Dépenses forfaitaires'!I267="","",'Dépenses forfaitaires'!I267)</f>
        <v/>
      </c>
      <c r="J267" s="186" t="str">
        <f>IF('Dépenses forfaitaires'!J267="","",'Dépenses forfaitaires'!J267)</f>
        <v/>
      </c>
      <c r="K267" s="346" t="str">
        <f>IF('Dépenses forfaitaires'!K267="","",'Dépenses forfaitaires'!K267)</f>
        <v/>
      </c>
      <c r="L267" s="346" t="str">
        <f>IF('Dépenses forfaitaires'!L267="","",'Dépenses forfaitaires'!L267)</f>
        <v/>
      </c>
      <c r="M267" s="118" t="str">
        <f>IF($H267="","",IF($C267=Listes!$B$32,IF('DP_Instruction Forfaitaires'!$E267&lt;Listes!$B$53,('DP_Instruction Forfaitaires'!$E267*(VLOOKUP('DP_Instruction Forfaitaires'!$D267,Listes!$A$54:$E$60,2,FALSE))),IF('DP_Instruction Forfaitaires'!$E267&gt;Listes!$E$53,('DP_Instruction Forfaitaires'!$E267*(VLOOKUP('DP_Instruction Forfaitaires'!$D267,Listes!$A$54:$E$60,5,FALSE))),('DP_Instruction Forfaitaires'!$E267*(VLOOKUP('DP_Instruction Forfaitaires'!$D267,Listes!$A$54:$E$60,3,FALSE))+(VLOOKUP('DP_Instruction Forfaitaires'!$D267,Listes!$A$54:$E$60,4,FALSE)))))))</f>
        <v/>
      </c>
      <c r="N267" s="118" t="str">
        <f>IF($H267="","",IF($C267=Listes!$B$31,IF('DP_Instruction Forfaitaires'!$E267&lt;Listes!$B$42,('DP_Instruction Forfaitaires'!$E267*(VLOOKUP('DP_Instruction Forfaitaires'!$D267,Listes!$A$43:$E$49,2,FALSE))),IF('DP_Instruction Forfaitaires'!$E267&gt;Listes!$D$42,('DP_Instruction Forfaitaires'!$E267*(VLOOKUP('DP_Instruction Forfaitaires'!$D267,Listes!$A$43:$E$49,5,FALSE))),('DP_Instruction Forfaitaires'!$E267*(VLOOKUP('DP_Instruction Forfaitaires'!$D267,Listes!$A$43:$E$49,3,FALSE))+(VLOOKUP('DP_Instruction Forfaitaires'!$D267,Listes!$A$43:$E$49,4,FALSE)))))))</f>
        <v/>
      </c>
      <c r="O267" s="175" t="str">
        <f>IF($H267="","",IF($C267=Listes!$B$34,Listes!$I$31,IF($C267=Listes!$B$35,(VLOOKUP('DP_Instruction Forfaitaires'!$F267,Listes!$E$31:$F$36,2,FALSE)),IF($C267=Listes!$B$33,IF('DP_Instruction Forfaitaires'!$E267&lt;Listes!$A$64,'DP_Instruction Forfaitaires'!$E267*Listes!$A$65,IF('DP_Instruction Forfaitaires'!$E267&gt;Listes!$D$64,'DP_Instruction Forfaitaires'!$E267*Listes!$D$65,(('DP_Instruction Forfaitaires'!$E267*Listes!$B$65)+Listes!$C$65)))))))</f>
        <v/>
      </c>
      <c r="P267" s="131" t="str">
        <f>IF('Dépenses forfaitaires'!Q267="","",'Dépenses forfaitaires'!Q267)</f>
        <v/>
      </c>
      <c r="Q267" s="185"/>
      <c r="R267" s="352" t="str">
        <f t="shared" si="16"/>
        <v/>
      </c>
      <c r="S267" s="352" t="str">
        <f t="shared" si="17"/>
        <v/>
      </c>
      <c r="T267" s="185" t="str">
        <f t="shared" si="18"/>
        <v/>
      </c>
      <c r="U267" s="182"/>
      <c r="V267" s="187"/>
      <c r="W267" s="711" t="str">
        <f>IF(AND(OR(Q267="KO",T267&lt;&gt;""),OR(R267="",S267="",T267="")),Listes!$A$68,IF(AND(T267="",R267&lt;&gt;""),Listes!$A$69,IF(AND(P267&lt;T267,V267=""),Listes!$A$70,IF(AND(R267&gt;S267),Listes!$A$71,IF(AND(P267&lt;&gt;"",P267&gt;T267,U267=""),Listes!$A$72,IF(AND(X267="",OR(Q267&lt;&gt;"",R267&lt;&gt;"",S267&lt;&gt;"")),Listes!$A$73,""))))))</f>
        <v/>
      </c>
      <c r="X267" s="188"/>
      <c r="Y267" s="317">
        <f t="shared" si="19"/>
        <v>0</v>
      </c>
    </row>
    <row r="268" spans="1:25" ht="20.100000000000001" customHeight="1" x14ac:dyDescent="0.25">
      <c r="A268" s="121">
        <v>262</v>
      </c>
      <c r="B268" s="118" t="str">
        <f>IF('Dépenses forfaitaires'!B268="","",'Dépenses forfaitaires'!B268)</f>
        <v/>
      </c>
      <c r="C268" s="118" t="str">
        <f>IF('Dépenses forfaitaires'!C268="","",'Dépenses forfaitaires'!C268)</f>
        <v/>
      </c>
      <c r="D268" s="118" t="str">
        <f>IF('Dépenses forfaitaires'!D268="","",'Dépenses forfaitaires'!D268)</f>
        <v/>
      </c>
      <c r="E268" s="118" t="str">
        <f>IF('Dépenses forfaitaires'!E268="","",'Dépenses forfaitaires'!E268)</f>
        <v/>
      </c>
      <c r="F268" s="118" t="str">
        <f>IF('Dépenses forfaitaires'!F268="","",'Dépenses forfaitaires'!F268)</f>
        <v/>
      </c>
      <c r="G268" s="186" t="str">
        <f>IF('Dépenses forfaitaires'!G268="","",'Dépenses forfaitaires'!G268)</f>
        <v/>
      </c>
      <c r="H268" s="118" t="str">
        <f>IF('Dépenses forfaitaires'!H268="","",'Dépenses forfaitaires'!H268)</f>
        <v/>
      </c>
      <c r="I268" s="118" t="str">
        <f>IF('Dépenses forfaitaires'!I268="","",'Dépenses forfaitaires'!I268)</f>
        <v/>
      </c>
      <c r="J268" s="186" t="str">
        <f>IF('Dépenses forfaitaires'!J268="","",'Dépenses forfaitaires'!J268)</f>
        <v/>
      </c>
      <c r="K268" s="346" t="str">
        <f>IF('Dépenses forfaitaires'!K268="","",'Dépenses forfaitaires'!K268)</f>
        <v/>
      </c>
      <c r="L268" s="346" t="str">
        <f>IF('Dépenses forfaitaires'!L268="","",'Dépenses forfaitaires'!L268)</f>
        <v/>
      </c>
      <c r="M268" s="118" t="str">
        <f>IF($H268="","",IF($C268=Listes!$B$32,IF('DP_Instruction Forfaitaires'!$E268&lt;Listes!$B$53,('DP_Instruction Forfaitaires'!$E268*(VLOOKUP('DP_Instruction Forfaitaires'!$D268,Listes!$A$54:$E$60,2,FALSE))),IF('DP_Instruction Forfaitaires'!$E268&gt;Listes!$E$53,('DP_Instruction Forfaitaires'!$E268*(VLOOKUP('DP_Instruction Forfaitaires'!$D268,Listes!$A$54:$E$60,5,FALSE))),('DP_Instruction Forfaitaires'!$E268*(VLOOKUP('DP_Instruction Forfaitaires'!$D268,Listes!$A$54:$E$60,3,FALSE))+(VLOOKUP('DP_Instruction Forfaitaires'!$D268,Listes!$A$54:$E$60,4,FALSE)))))))</f>
        <v/>
      </c>
      <c r="N268" s="118" t="str">
        <f>IF($H268="","",IF($C268=Listes!$B$31,IF('DP_Instruction Forfaitaires'!$E268&lt;Listes!$B$42,('DP_Instruction Forfaitaires'!$E268*(VLOOKUP('DP_Instruction Forfaitaires'!$D268,Listes!$A$43:$E$49,2,FALSE))),IF('DP_Instruction Forfaitaires'!$E268&gt;Listes!$D$42,('DP_Instruction Forfaitaires'!$E268*(VLOOKUP('DP_Instruction Forfaitaires'!$D268,Listes!$A$43:$E$49,5,FALSE))),('DP_Instruction Forfaitaires'!$E268*(VLOOKUP('DP_Instruction Forfaitaires'!$D268,Listes!$A$43:$E$49,3,FALSE))+(VLOOKUP('DP_Instruction Forfaitaires'!$D268,Listes!$A$43:$E$49,4,FALSE)))))))</f>
        <v/>
      </c>
      <c r="O268" s="175" t="str">
        <f>IF($H268="","",IF($C268=Listes!$B$34,Listes!$I$31,IF($C268=Listes!$B$35,(VLOOKUP('DP_Instruction Forfaitaires'!$F268,Listes!$E$31:$F$36,2,FALSE)),IF($C268=Listes!$B$33,IF('DP_Instruction Forfaitaires'!$E268&lt;Listes!$A$64,'DP_Instruction Forfaitaires'!$E268*Listes!$A$65,IF('DP_Instruction Forfaitaires'!$E268&gt;Listes!$D$64,'DP_Instruction Forfaitaires'!$E268*Listes!$D$65,(('DP_Instruction Forfaitaires'!$E268*Listes!$B$65)+Listes!$C$65)))))))</f>
        <v/>
      </c>
      <c r="P268" s="131" t="str">
        <f>IF('Dépenses forfaitaires'!Q268="","",'Dépenses forfaitaires'!Q268)</f>
        <v/>
      </c>
      <c r="Q268" s="185"/>
      <c r="R268" s="352" t="str">
        <f t="shared" si="16"/>
        <v/>
      </c>
      <c r="S268" s="352" t="str">
        <f t="shared" si="17"/>
        <v/>
      </c>
      <c r="T268" s="185" t="str">
        <f t="shared" si="18"/>
        <v/>
      </c>
      <c r="U268" s="182"/>
      <c r="V268" s="187"/>
      <c r="W268" s="711" t="str">
        <f>IF(AND(OR(Q268="KO",T268&lt;&gt;""),OR(R268="",S268="",T268="")),Listes!$A$68,IF(AND(T268="",R268&lt;&gt;""),Listes!$A$69,IF(AND(P268&lt;T268,V268=""),Listes!$A$70,IF(AND(R268&gt;S268),Listes!$A$71,IF(AND(P268&lt;&gt;"",P268&gt;T268,U268=""),Listes!$A$72,IF(AND(X268="",OR(Q268&lt;&gt;"",R268&lt;&gt;"",S268&lt;&gt;"")),Listes!$A$73,""))))))</f>
        <v/>
      </c>
      <c r="X268" s="188"/>
      <c r="Y268" s="317">
        <f t="shared" si="19"/>
        <v>0</v>
      </c>
    </row>
    <row r="269" spans="1:25" ht="20.100000000000001" customHeight="1" x14ac:dyDescent="0.25">
      <c r="A269" s="121">
        <v>263</v>
      </c>
      <c r="B269" s="118" t="str">
        <f>IF('Dépenses forfaitaires'!B269="","",'Dépenses forfaitaires'!B269)</f>
        <v/>
      </c>
      <c r="C269" s="118" t="str">
        <f>IF('Dépenses forfaitaires'!C269="","",'Dépenses forfaitaires'!C269)</f>
        <v/>
      </c>
      <c r="D269" s="118" t="str">
        <f>IF('Dépenses forfaitaires'!D269="","",'Dépenses forfaitaires'!D269)</f>
        <v/>
      </c>
      <c r="E269" s="118" t="str">
        <f>IF('Dépenses forfaitaires'!E269="","",'Dépenses forfaitaires'!E269)</f>
        <v/>
      </c>
      <c r="F269" s="118" t="str">
        <f>IF('Dépenses forfaitaires'!F269="","",'Dépenses forfaitaires'!F269)</f>
        <v/>
      </c>
      <c r="G269" s="186" t="str">
        <f>IF('Dépenses forfaitaires'!G269="","",'Dépenses forfaitaires'!G269)</f>
        <v/>
      </c>
      <c r="H269" s="118" t="str">
        <f>IF('Dépenses forfaitaires'!H269="","",'Dépenses forfaitaires'!H269)</f>
        <v/>
      </c>
      <c r="I269" s="118" t="str">
        <f>IF('Dépenses forfaitaires'!I269="","",'Dépenses forfaitaires'!I269)</f>
        <v/>
      </c>
      <c r="J269" s="186" t="str">
        <f>IF('Dépenses forfaitaires'!J269="","",'Dépenses forfaitaires'!J269)</f>
        <v/>
      </c>
      <c r="K269" s="346" t="str">
        <f>IF('Dépenses forfaitaires'!K269="","",'Dépenses forfaitaires'!K269)</f>
        <v/>
      </c>
      <c r="L269" s="346" t="str">
        <f>IF('Dépenses forfaitaires'!L269="","",'Dépenses forfaitaires'!L269)</f>
        <v/>
      </c>
      <c r="M269" s="118" t="str">
        <f>IF($H269="","",IF($C269=Listes!$B$32,IF('DP_Instruction Forfaitaires'!$E269&lt;Listes!$B$53,('DP_Instruction Forfaitaires'!$E269*(VLOOKUP('DP_Instruction Forfaitaires'!$D269,Listes!$A$54:$E$60,2,FALSE))),IF('DP_Instruction Forfaitaires'!$E269&gt;Listes!$E$53,('DP_Instruction Forfaitaires'!$E269*(VLOOKUP('DP_Instruction Forfaitaires'!$D269,Listes!$A$54:$E$60,5,FALSE))),('DP_Instruction Forfaitaires'!$E269*(VLOOKUP('DP_Instruction Forfaitaires'!$D269,Listes!$A$54:$E$60,3,FALSE))+(VLOOKUP('DP_Instruction Forfaitaires'!$D269,Listes!$A$54:$E$60,4,FALSE)))))))</f>
        <v/>
      </c>
      <c r="N269" s="118" t="str">
        <f>IF($H269="","",IF($C269=Listes!$B$31,IF('DP_Instruction Forfaitaires'!$E269&lt;Listes!$B$42,('DP_Instruction Forfaitaires'!$E269*(VLOOKUP('DP_Instruction Forfaitaires'!$D269,Listes!$A$43:$E$49,2,FALSE))),IF('DP_Instruction Forfaitaires'!$E269&gt;Listes!$D$42,('DP_Instruction Forfaitaires'!$E269*(VLOOKUP('DP_Instruction Forfaitaires'!$D269,Listes!$A$43:$E$49,5,FALSE))),('DP_Instruction Forfaitaires'!$E269*(VLOOKUP('DP_Instruction Forfaitaires'!$D269,Listes!$A$43:$E$49,3,FALSE))+(VLOOKUP('DP_Instruction Forfaitaires'!$D269,Listes!$A$43:$E$49,4,FALSE)))))))</f>
        <v/>
      </c>
      <c r="O269" s="175" t="str">
        <f>IF($H269="","",IF($C269=Listes!$B$34,Listes!$I$31,IF($C269=Listes!$B$35,(VLOOKUP('DP_Instruction Forfaitaires'!$F269,Listes!$E$31:$F$36,2,FALSE)),IF($C269=Listes!$B$33,IF('DP_Instruction Forfaitaires'!$E269&lt;Listes!$A$64,'DP_Instruction Forfaitaires'!$E269*Listes!$A$65,IF('DP_Instruction Forfaitaires'!$E269&gt;Listes!$D$64,'DP_Instruction Forfaitaires'!$E269*Listes!$D$65,(('DP_Instruction Forfaitaires'!$E269*Listes!$B$65)+Listes!$C$65)))))))</f>
        <v/>
      </c>
      <c r="P269" s="131" t="str">
        <f>IF('Dépenses forfaitaires'!Q269="","",'Dépenses forfaitaires'!Q269)</f>
        <v/>
      </c>
      <c r="Q269" s="185"/>
      <c r="R269" s="352" t="str">
        <f t="shared" si="16"/>
        <v/>
      </c>
      <c r="S269" s="352" t="str">
        <f t="shared" si="17"/>
        <v/>
      </c>
      <c r="T269" s="185" t="str">
        <f t="shared" si="18"/>
        <v/>
      </c>
      <c r="U269" s="182"/>
      <c r="V269" s="187"/>
      <c r="W269" s="711" t="str">
        <f>IF(AND(OR(Q269="KO",T269&lt;&gt;""),OR(R269="",S269="",T269="")),Listes!$A$68,IF(AND(T269="",R269&lt;&gt;""),Listes!$A$69,IF(AND(P269&lt;T269,V269=""),Listes!$A$70,IF(AND(R269&gt;S269),Listes!$A$71,IF(AND(P269&lt;&gt;"",P269&gt;T269,U269=""),Listes!$A$72,IF(AND(X269="",OR(Q269&lt;&gt;"",R269&lt;&gt;"",S269&lt;&gt;"")),Listes!$A$73,""))))))</f>
        <v/>
      </c>
      <c r="X269" s="188"/>
      <c r="Y269" s="317">
        <f t="shared" si="19"/>
        <v>0</v>
      </c>
    </row>
    <row r="270" spans="1:25" ht="20.100000000000001" customHeight="1" x14ac:dyDescent="0.25">
      <c r="A270" s="121">
        <v>264</v>
      </c>
      <c r="B270" s="118" t="str">
        <f>IF('Dépenses forfaitaires'!B270="","",'Dépenses forfaitaires'!B270)</f>
        <v/>
      </c>
      <c r="C270" s="118" t="str">
        <f>IF('Dépenses forfaitaires'!C270="","",'Dépenses forfaitaires'!C270)</f>
        <v/>
      </c>
      <c r="D270" s="118" t="str">
        <f>IF('Dépenses forfaitaires'!D270="","",'Dépenses forfaitaires'!D270)</f>
        <v/>
      </c>
      <c r="E270" s="118" t="str">
        <f>IF('Dépenses forfaitaires'!E270="","",'Dépenses forfaitaires'!E270)</f>
        <v/>
      </c>
      <c r="F270" s="118" t="str">
        <f>IF('Dépenses forfaitaires'!F270="","",'Dépenses forfaitaires'!F270)</f>
        <v/>
      </c>
      <c r="G270" s="186" t="str">
        <f>IF('Dépenses forfaitaires'!G270="","",'Dépenses forfaitaires'!G270)</f>
        <v/>
      </c>
      <c r="H270" s="118" t="str">
        <f>IF('Dépenses forfaitaires'!H270="","",'Dépenses forfaitaires'!H270)</f>
        <v/>
      </c>
      <c r="I270" s="118" t="str">
        <f>IF('Dépenses forfaitaires'!I270="","",'Dépenses forfaitaires'!I270)</f>
        <v/>
      </c>
      <c r="J270" s="186" t="str">
        <f>IF('Dépenses forfaitaires'!J270="","",'Dépenses forfaitaires'!J270)</f>
        <v/>
      </c>
      <c r="K270" s="346" t="str">
        <f>IF('Dépenses forfaitaires'!K270="","",'Dépenses forfaitaires'!K270)</f>
        <v/>
      </c>
      <c r="L270" s="346" t="str">
        <f>IF('Dépenses forfaitaires'!L270="","",'Dépenses forfaitaires'!L270)</f>
        <v/>
      </c>
      <c r="M270" s="118" t="str">
        <f>IF($H270="","",IF($C270=Listes!$B$32,IF('DP_Instruction Forfaitaires'!$E270&lt;Listes!$B$53,('DP_Instruction Forfaitaires'!$E270*(VLOOKUP('DP_Instruction Forfaitaires'!$D270,Listes!$A$54:$E$60,2,FALSE))),IF('DP_Instruction Forfaitaires'!$E270&gt;Listes!$E$53,('DP_Instruction Forfaitaires'!$E270*(VLOOKUP('DP_Instruction Forfaitaires'!$D270,Listes!$A$54:$E$60,5,FALSE))),('DP_Instruction Forfaitaires'!$E270*(VLOOKUP('DP_Instruction Forfaitaires'!$D270,Listes!$A$54:$E$60,3,FALSE))+(VLOOKUP('DP_Instruction Forfaitaires'!$D270,Listes!$A$54:$E$60,4,FALSE)))))))</f>
        <v/>
      </c>
      <c r="N270" s="118" t="str">
        <f>IF($H270="","",IF($C270=Listes!$B$31,IF('DP_Instruction Forfaitaires'!$E270&lt;Listes!$B$42,('DP_Instruction Forfaitaires'!$E270*(VLOOKUP('DP_Instruction Forfaitaires'!$D270,Listes!$A$43:$E$49,2,FALSE))),IF('DP_Instruction Forfaitaires'!$E270&gt;Listes!$D$42,('DP_Instruction Forfaitaires'!$E270*(VLOOKUP('DP_Instruction Forfaitaires'!$D270,Listes!$A$43:$E$49,5,FALSE))),('DP_Instruction Forfaitaires'!$E270*(VLOOKUP('DP_Instruction Forfaitaires'!$D270,Listes!$A$43:$E$49,3,FALSE))+(VLOOKUP('DP_Instruction Forfaitaires'!$D270,Listes!$A$43:$E$49,4,FALSE)))))))</f>
        <v/>
      </c>
      <c r="O270" s="175" t="str">
        <f>IF($H270="","",IF($C270=Listes!$B$34,Listes!$I$31,IF($C270=Listes!$B$35,(VLOOKUP('DP_Instruction Forfaitaires'!$F270,Listes!$E$31:$F$36,2,FALSE)),IF($C270=Listes!$B$33,IF('DP_Instruction Forfaitaires'!$E270&lt;Listes!$A$64,'DP_Instruction Forfaitaires'!$E270*Listes!$A$65,IF('DP_Instruction Forfaitaires'!$E270&gt;Listes!$D$64,'DP_Instruction Forfaitaires'!$E270*Listes!$D$65,(('DP_Instruction Forfaitaires'!$E270*Listes!$B$65)+Listes!$C$65)))))))</f>
        <v/>
      </c>
      <c r="P270" s="131" t="str">
        <f>IF('Dépenses forfaitaires'!Q270="","",'Dépenses forfaitaires'!Q270)</f>
        <v/>
      </c>
      <c r="Q270" s="185"/>
      <c r="R270" s="352" t="str">
        <f t="shared" si="16"/>
        <v/>
      </c>
      <c r="S270" s="352" t="str">
        <f t="shared" si="17"/>
        <v/>
      </c>
      <c r="T270" s="185" t="str">
        <f t="shared" si="18"/>
        <v/>
      </c>
      <c r="U270" s="182"/>
      <c r="V270" s="187"/>
      <c r="W270" s="711" t="str">
        <f>IF(AND(OR(Q270="KO",T270&lt;&gt;""),OR(R270="",S270="",T270="")),Listes!$A$68,IF(AND(T270="",R270&lt;&gt;""),Listes!$A$69,IF(AND(P270&lt;T270,V270=""),Listes!$A$70,IF(AND(R270&gt;S270),Listes!$A$71,IF(AND(P270&lt;&gt;"",P270&gt;T270,U270=""),Listes!$A$72,IF(AND(X270="",OR(Q270&lt;&gt;"",R270&lt;&gt;"",S270&lt;&gt;"")),Listes!$A$73,""))))))</f>
        <v/>
      </c>
      <c r="X270" s="188"/>
      <c r="Y270" s="317">
        <f t="shared" si="19"/>
        <v>0</v>
      </c>
    </row>
    <row r="271" spans="1:25" ht="20.100000000000001" customHeight="1" x14ac:dyDescent="0.25">
      <c r="A271" s="121">
        <v>265</v>
      </c>
      <c r="B271" s="118" t="str">
        <f>IF('Dépenses forfaitaires'!B271="","",'Dépenses forfaitaires'!B271)</f>
        <v/>
      </c>
      <c r="C271" s="118" t="str">
        <f>IF('Dépenses forfaitaires'!C271="","",'Dépenses forfaitaires'!C271)</f>
        <v/>
      </c>
      <c r="D271" s="118" t="str">
        <f>IF('Dépenses forfaitaires'!D271="","",'Dépenses forfaitaires'!D271)</f>
        <v/>
      </c>
      <c r="E271" s="118" t="str">
        <f>IF('Dépenses forfaitaires'!E271="","",'Dépenses forfaitaires'!E271)</f>
        <v/>
      </c>
      <c r="F271" s="118" t="str">
        <f>IF('Dépenses forfaitaires'!F271="","",'Dépenses forfaitaires'!F271)</f>
        <v/>
      </c>
      <c r="G271" s="186" t="str">
        <f>IF('Dépenses forfaitaires'!G271="","",'Dépenses forfaitaires'!G271)</f>
        <v/>
      </c>
      <c r="H271" s="118" t="str">
        <f>IF('Dépenses forfaitaires'!H271="","",'Dépenses forfaitaires'!H271)</f>
        <v/>
      </c>
      <c r="I271" s="118" t="str">
        <f>IF('Dépenses forfaitaires'!I271="","",'Dépenses forfaitaires'!I271)</f>
        <v/>
      </c>
      <c r="J271" s="186" t="str">
        <f>IF('Dépenses forfaitaires'!J271="","",'Dépenses forfaitaires'!J271)</f>
        <v/>
      </c>
      <c r="K271" s="346" t="str">
        <f>IF('Dépenses forfaitaires'!K271="","",'Dépenses forfaitaires'!K271)</f>
        <v/>
      </c>
      <c r="L271" s="346" t="str">
        <f>IF('Dépenses forfaitaires'!L271="","",'Dépenses forfaitaires'!L271)</f>
        <v/>
      </c>
      <c r="M271" s="118" t="str">
        <f>IF($H271="","",IF($C271=Listes!$B$32,IF('DP_Instruction Forfaitaires'!$E271&lt;Listes!$B$53,('DP_Instruction Forfaitaires'!$E271*(VLOOKUP('DP_Instruction Forfaitaires'!$D271,Listes!$A$54:$E$60,2,FALSE))),IF('DP_Instruction Forfaitaires'!$E271&gt;Listes!$E$53,('DP_Instruction Forfaitaires'!$E271*(VLOOKUP('DP_Instruction Forfaitaires'!$D271,Listes!$A$54:$E$60,5,FALSE))),('DP_Instruction Forfaitaires'!$E271*(VLOOKUP('DP_Instruction Forfaitaires'!$D271,Listes!$A$54:$E$60,3,FALSE))+(VLOOKUP('DP_Instruction Forfaitaires'!$D271,Listes!$A$54:$E$60,4,FALSE)))))))</f>
        <v/>
      </c>
      <c r="N271" s="118" t="str">
        <f>IF($H271="","",IF($C271=Listes!$B$31,IF('DP_Instruction Forfaitaires'!$E271&lt;Listes!$B$42,('DP_Instruction Forfaitaires'!$E271*(VLOOKUP('DP_Instruction Forfaitaires'!$D271,Listes!$A$43:$E$49,2,FALSE))),IF('DP_Instruction Forfaitaires'!$E271&gt;Listes!$D$42,('DP_Instruction Forfaitaires'!$E271*(VLOOKUP('DP_Instruction Forfaitaires'!$D271,Listes!$A$43:$E$49,5,FALSE))),('DP_Instruction Forfaitaires'!$E271*(VLOOKUP('DP_Instruction Forfaitaires'!$D271,Listes!$A$43:$E$49,3,FALSE))+(VLOOKUP('DP_Instruction Forfaitaires'!$D271,Listes!$A$43:$E$49,4,FALSE)))))))</f>
        <v/>
      </c>
      <c r="O271" s="175" t="str">
        <f>IF($H271="","",IF($C271=Listes!$B$34,Listes!$I$31,IF($C271=Listes!$B$35,(VLOOKUP('DP_Instruction Forfaitaires'!$F271,Listes!$E$31:$F$36,2,FALSE)),IF($C271=Listes!$B$33,IF('DP_Instruction Forfaitaires'!$E271&lt;Listes!$A$64,'DP_Instruction Forfaitaires'!$E271*Listes!$A$65,IF('DP_Instruction Forfaitaires'!$E271&gt;Listes!$D$64,'DP_Instruction Forfaitaires'!$E271*Listes!$D$65,(('DP_Instruction Forfaitaires'!$E271*Listes!$B$65)+Listes!$C$65)))))))</f>
        <v/>
      </c>
      <c r="P271" s="131" t="str">
        <f>IF('Dépenses forfaitaires'!Q271="","",'Dépenses forfaitaires'!Q271)</f>
        <v/>
      </c>
      <c r="Q271" s="185"/>
      <c r="R271" s="352" t="str">
        <f t="shared" si="16"/>
        <v/>
      </c>
      <c r="S271" s="352" t="str">
        <f t="shared" si="17"/>
        <v/>
      </c>
      <c r="T271" s="185" t="str">
        <f t="shared" si="18"/>
        <v/>
      </c>
      <c r="U271" s="182"/>
      <c r="V271" s="187"/>
      <c r="W271" s="711" t="str">
        <f>IF(AND(OR(Q271="KO",T271&lt;&gt;""),OR(R271="",S271="",T271="")),Listes!$A$68,IF(AND(T271="",R271&lt;&gt;""),Listes!$A$69,IF(AND(P271&lt;T271,V271=""),Listes!$A$70,IF(AND(R271&gt;S271),Listes!$A$71,IF(AND(P271&lt;&gt;"",P271&gt;T271,U271=""),Listes!$A$72,IF(AND(X271="",OR(Q271&lt;&gt;"",R271&lt;&gt;"",S271&lt;&gt;"")),Listes!$A$73,""))))))</f>
        <v/>
      </c>
      <c r="X271" s="188"/>
      <c r="Y271" s="317">
        <f t="shared" si="19"/>
        <v>0</v>
      </c>
    </row>
    <row r="272" spans="1:25" ht="20.100000000000001" customHeight="1" x14ac:dyDescent="0.25">
      <c r="A272" s="121">
        <v>266</v>
      </c>
      <c r="B272" s="118" t="str">
        <f>IF('Dépenses forfaitaires'!B272="","",'Dépenses forfaitaires'!B272)</f>
        <v/>
      </c>
      <c r="C272" s="118" t="str">
        <f>IF('Dépenses forfaitaires'!C272="","",'Dépenses forfaitaires'!C272)</f>
        <v/>
      </c>
      <c r="D272" s="118" t="str">
        <f>IF('Dépenses forfaitaires'!D272="","",'Dépenses forfaitaires'!D272)</f>
        <v/>
      </c>
      <c r="E272" s="118" t="str">
        <f>IF('Dépenses forfaitaires'!E272="","",'Dépenses forfaitaires'!E272)</f>
        <v/>
      </c>
      <c r="F272" s="118" t="str">
        <f>IF('Dépenses forfaitaires'!F272="","",'Dépenses forfaitaires'!F272)</f>
        <v/>
      </c>
      <c r="G272" s="186" t="str">
        <f>IF('Dépenses forfaitaires'!G272="","",'Dépenses forfaitaires'!G272)</f>
        <v/>
      </c>
      <c r="H272" s="118" t="str">
        <f>IF('Dépenses forfaitaires'!H272="","",'Dépenses forfaitaires'!H272)</f>
        <v/>
      </c>
      <c r="I272" s="118" t="str">
        <f>IF('Dépenses forfaitaires'!I272="","",'Dépenses forfaitaires'!I272)</f>
        <v/>
      </c>
      <c r="J272" s="186" t="str">
        <f>IF('Dépenses forfaitaires'!J272="","",'Dépenses forfaitaires'!J272)</f>
        <v/>
      </c>
      <c r="K272" s="346" t="str">
        <f>IF('Dépenses forfaitaires'!K272="","",'Dépenses forfaitaires'!K272)</f>
        <v/>
      </c>
      <c r="L272" s="346" t="str">
        <f>IF('Dépenses forfaitaires'!L272="","",'Dépenses forfaitaires'!L272)</f>
        <v/>
      </c>
      <c r="M272" s="118" t="str">
        <f>IF($H272="","",IF($C272=Listes!$B$32,IF('DP_Instruction Forfaitaires'!$E272&lt;Listes!$B$53,('DP_Instruction Forfaitaires'!$E272*(VLOOKUP('DP_Instruction Forfaitaires'!$D272,Listes!$A$54:$E$60,2,FALSE))),IF('DP_Instruction Forfaitaires'!$E272&gt;Listes!$E$53,('DP_Instruction Forfaitaires'!$E272*(VLOOKUP('DP_Instruction Forfaitaires'!$D272,Listes!$A$54:$E$60,5,FALSE))),('DP_Instruction Forfaitaires'!$E272*(VLOOKUP('DP_Instruction Forfaitaires'!$D272,Listes!$A$54:$E$60,3,FALSE))+(VLOOKUP('DP_Instruction Forfaitaires'!$D272,Listes!$A$54:$E$60,4,FALSE)))))))</f>
        <v/>
      </c>
      <c r="N272" s="118" t="str">
        <f>IF($H272="","",IF($C272=Listes!$B$31,IF('DP_Instruction Forfaitaires'!$E272&lt;Listes!$B$42,('DP_Instruction Forfaitaires'!$E272*(VLOOKUP('DP_Instruction Forfaitaires'!$D272,Listes!$A$43:$E$49,2,FALSE))),IF('DP_Instruction Forfaitaires'!$E272&gt;Listes!$D$42,('DP_Instruction Forfaitaires'!$E272*(VLOOKUP('DP_Instruction Forfaitaires'!$D272,Listes!$A$43:$E$49,5,FALSE))),('DP_Instruction Forfaitaires'!$E272*(VLOOKUP('DP_Instruction Forfaitaires'!$D272,Listes!$A$43:$E$49,3,FALSE))+(VLOOKUP('DP_Instruction Forfaitaires'!$D272,Listes!$A$43:$E$49,4,FALSE)))))))</f>
        <v/>
      </c>
      <c r="O272" s="175" t="str">
        <f>IF($H272="","",IF($C272=Listes!$B$34,Listes!$I$31,IF($C272=Listes!$B$35,(VLOOKUP('DP_Instruction Forfaitaires'!$F272,Listes!$E$31:$F$36,2,FALSE)),IF($C272=Listes!$B$33,IF('DP_Instruction Forfaitaires'!$E272&lt;Listes!$A$64,'DP_Instruction Forfaitaires'!$E272*Listes!$A$65,IF('DP_Instruction Forfaitaires'!$E272&gt;Listes!$D$64,'DP_Instruction Forfaitaires'!$E272*Listes!$D$65,(('DP_Instruction Forfaitaires'!$E272*Listes!$B$65)+Listes!$C$65)))))))</f>
        <v/>
      </c>
      <c r="P272" s="131" t="str">
        <f>IF('Dépenses forfaitaires'!Q272="","",'Dépenses forfaitaires'!Q272)</f>
        <v/>
      </c>
      <c r="Q272" s="185"/>
      <c r="R272" s="352" t="str">
        <f t="shared" si="16"/>
        <v/>
      </c>
      <c r="S272" s="352" t="str">
        <f t="shared" si="17"/>
        <v/>
      </c>
      <c r="T272" s="185" t="str">
        <f t="shared" si="18"/>
        <v/>
      </c>
      <c r="U272" s="182"/>
      <c r="V272" s="187"/>
      <c r="W272" s="711" t="str">
        <f>IF(AND(OR(Q272="KO",T272&lt;&gt;""),OR(R272="",S272="",T272="")),Listes!$A$68,IF(AND(T272="",R272&lt;&gt;""),Listes!$A$69,IF(AND(P272&lt;T272,V272=""),Listes!$A$70,IF(AND(R272&gt;S272),Listes!$A$71,IF(AND(P272&lt;&gt;"",P272&gt;T272,U272=""),Listes!$A$72,IF(AND(X272="",OR(Q272&lt;&gt;"",R272&lt;&gt;"",S272&lt;&gt;"")),Listes!$A$73,""))))))</f>
        <v/>
      </c>
      <c r="X272" s="188"/>
      <c r="Y272" s="317">
        <f t="shared" si="19"/>
        <v>0</v>
      </c>
    </row>
    <row r="273" spans="1:25" ht="20.100000000000001" customHeight="1" x14ac:dyDescent="0.25">
      <c r="A273" s="121">
        <v>267</v>
      </c>
      <c r="B273" s="118" t="str">
        <f>IF('Dépenses forfaitaires'!B273="","",'Dépenses forfaitaires'!B273)</f>
        <v/>
      </c>
      <c r="C273" s="118" t="str">
        <f>IF('Dépenses forfaitaires'!C273="","",'Dépenses forfaitaires'!C273)</f>
        <v/>
      </c>
      <c r="D273" s="118" t="str">
        <f>IF('Dépenses forfaitaires'!D273="","",'Dépenses forfaitaires'!D273)</f>
        <v/>
      </c>
      <c r="E273" s="118" t="str">
        <f>IF('Dépenses forfaitaires'!E273="","",'Dépenses forfaitaires'!E273)</f>
        <v/>
      </c>
      <c r="F273" s="118" t="str">
        <f>IF('Dépenses forfaitaires'!F273="","",'Dépenses forfaitaires'!F273)</f>
        <v/>
      </c>
      <c r="G273" s="186" t="str">
        <f>IF('Dépenses forfaitaires'!G273="","",'Dépenses forfaitaires'!G273)</f>
        <v/>
      </c>
      <c r="H273" s="118" t="str">
        <f>IF('Dépenses forfaitaires'!H273="","",'Dépenses forfaitaires'!H273)</f>
        <v/>
      </c>
      <c r="I273" s="118" t="str">
        <f>IF('Dépenses forfaitaires'!I273="","",'Dépenses forfaitaires'!I273)</f>
        <v/>
      </c>
      <c r="J273" s="186" t="str">
        <f>IF('Dépenses forfaitaires'!J273="","",'Dépenses forfaitaires'!J273)</f>
        <v/>
      </c>
      <c r="K273" s="346" t="str">
        <f>IF('Dépenses forfaitaires'!K273="","",'Dépenses forfaitaires'!K273)</f>
        <v/>
      </c>
      <c r="L273" s="346" t="str">
        <f>IF('Dépenses forfaitaires'!L273="","",'Dépenses forfaitaires'!L273)</f>
        <v/>
      </c>
      <c r="M273" s="118" t="str">
        <f>IF($H273="","",IF($C273=Listes!$B$32,IF('DP_Instruction Forfaitaires'!$E273&lt;Listes!$B$53,('DP_Instruction Forfaitaires'!$E273*(VLOOKUP('DP_Instruction Forfaitaires'!$D273,Listes!$A$54:$E$60,2,FALSE))),IF('DP_Instruction Forfaitaires'!$E273&gt;Listes!$E$53,('DP_Instruction Forfaitaires'!$E273*(VLOOKUP('DP_Instruction Forfaitaires'!$D273,Listes!$A$54:$E$60,5,FALSE))),('DP_Instruction Forfaitaires'!$E273*(VLOOKUP('DP_Instruction Forfaitaires'!$D273,Listes!$A$54:$E$60,3,FALSE))+(VLOOKUP('DP_Instruction Forfaitaires'!$D273,Listes!$A$54:$E$60,4,FALSE)))))))</f>
        <v/>
      </c>
      <c r="N273" s="118" t="str">
        <f>IF($H273="","",IF($C273=Listes!$B$31,IF('DP_Instruction Forfaitaires'!$E273&lt;Listes!$B$42,('DP_Instruction Forfaitaires'!$E273*(VLOOKUP('DP_Instruction Forfaitaires'!$D273,Listes!$A$43:$E$49,2,FALSE))),IF('DP_Instruction Forfaitaires'!$E273&gt;Listes!$D$42,('DP_Instruction Forfaitaires'!$E273*(VLOOKUP('DP_Instruction Forfaitaires'!$D273,Listes!$A$43:$E$49,5,FALSE))),('DP_Instruction Forfaitaires'!$E273*(VLOOKUP('DP_Instruction Forfaitaires'!$D273,Listes!$A$43:$E$49,3,FALSE))+(VLOOKUP('DP_Instruction Forfaitaires'!$D273,Listes!$A$43:$E$49,4,FALSE)))))))</f>
        <v/>
      </c>
      <c r="O273" s="175" t="str">
        <f>IF($H273="","",IF($C273=Listes!$B$34,Listes!$I$31,IF($C273=Listes!$B$35,(VLOOKUP('DP_Instruction Forfaitaires'!$F273,Listes!$E$31:$F$36,2,FALSE)),IF($C273=Listes!$B$33,IF('DP_Instruction Forfaitaires'!$E273&lt;Listes!$A$64,'DP_Instruction Forfaitaires'!$E273*Listes!$A$65,IF('DP_Instruction Forfaitaires'!$E273&gt;Listes!$D$64,'DP_Instruction Forfaitaires'!$E273*Listes!$D$65,(('DP_Instruction Forfaitaires'!$E273*Listes!$B$65)+Listes!$C$65)))))))</f>
        <v/>
      </c>
      <c r="P273" s="131" t="str">
        <f>IF('Dépenses forfaitaires'!Q273="","",'Dépenses forfaitaires'!Q273)</f>
        <v/>
      </c>
      <c r="Q273" s="185"/>
      <c r="R273" s="352" t="str">
        <f t="shared" si="16"/>
        <v/>
      </c>
      <c r="S273" s="352" t="str">
        <f t="shared" si="17"/>
        <v/>
      </c>
      <c r="T273" s="185" t="str">
        <f t="shared" si="18"/>
        <v/>
      </c>
      <c r="U273" s="182"/>
      <c r="V273" s="187"/>
      <c r="W273" s="711" t="str">
        <f>IF(AND(OR(Q273="KO",T273&lt;&gt;""),OR(R273="",S273="",T273="")),Listes!$A$68,IF(AND(T273="",R273&lt;&gt;""),Listes!$A$69,IF(AND(P273&lt;T273,V273=""),Listes!$A$70,IF(AND(R273&gt;S273),Listes!$A$71,IF(AND(P273&lt;&gt;"",P273&gt;T273,U273=""),Listes!$A$72,IF(AND(X273="",OR(Q273&lt;&gt;"",R273&lt;&gt;"",S273&lt;&gt;"")),Listes!$A$73,""))))))</f>
        <v/>
      </c>
      <c r="X273" s="188"/>
      <c r="Y273" s="317">
        <f t="shared" si="19"/>
        <v>0</v>
      </c>
    </row>
    <row r="274" spans="1:25" ht="20.100000000000001" customHeight="1" x14ac:dyDescent="0.25">
      <c r="A274" s="121">
        <v>268</v>
      </c>
      <c r="B274" s="118" t="str">
        <f>IF('Dépenses forfaitaires'!B274="","",'Dépenses forfaitaires'!B274)</f>
        <v/>
      </c>
      <c r="C274" s="118" t="str">
        <f>IF('Dépenses forfaitaires'!C274="","",'Dépenses forfaitaires'!C274)</f>
        <v/>
      </c>
      <c r="D274" s="118" t="str">
        <f>IF('Dépenses forfaitaires'!D274="","",'Dépenses forfaitaires'!D274)</f>
        <v/>
      </c>
      <c r="E274" s="118" t="str">
        <f>IF('Dépenses forfaitaires'!E274="","",'Dépenses forfaitaires'!E274)</f>
        <v/>
      </c>
      <c r="F274" s="118" t="str">
        <f>IF('Dépenses forfaitaires'!F274="","",'Dépenses forfaitaires'!F274)</f>
        <v/>
      </c>
      <c r="G274" s="186" t="str">
        <f>IF('Dépenses forfaitaires'!G274="","",'Dépenses forfaitaires'!G274)</f>
        <v/>
      </c>
      <c r="H274" s="118" t="str">
        <f>IF('Dépenses forfaitaires'!H274="","",'Dépenses forfaitaires'!H274)</f>
        <v/>
      </c>
      <c r="I274" s="118" t="str">
        <f>IF('Dépenses forfaitaires'!I274="","",'Dépenses forfaitaires'!I274)</f>
        <v/>
      </c>
      <c r="J274" s="186" t="str">
        <f>IF('Dépenses forfaitaires'!J274="","",'Dépenses forfaitaires'!J274)</f>
        <v/>
      </c>
      <c r="K274" s="346" t="str">
        <f>IF('Dépenses forfaitaires'!K274="","",'Dépenses forfaitaires'!K274)</f>
        <v/>
      </c>
      <c r="L274" s="346" t="str">
        <f>IF('Dépenses forfaitaires'!L274="","",'Dépenses forfaitaires'!L274)</f>
        <v/>
      </c>
      <c r="M274" s="118" t="str">
        <f>IF($H274="","",IF($C274=Listes!$B$32,IF('DP_Instruction Forfaitaires'!$E274&lt;Listes!$B$53,('DP_Instruction Forfaitaires'!$E274*(VLOOKUP('DP_Instruction Forfaitaires'!$D274,Listes!$A$54:$E$60,2,FALSE))),IF('DP_Instruction Forfaitaires'!$E274&gt;Listes!$E$53,('DP_Instruction Forfaitaires'!$E274*(VLOOKUP('DP_Instruction Forfaitaires'!$D274,Listes!$A$54:$E$60,5,FALSE))),('DP_Instruction Forfaitaires'!$E274*(VLOOKUP('DP_Instruction Forfaitaires'!$D274,Listes!$A$54:$E$60,3,FALSE))+(VLOOKUP('DP_Instruction Forfaitaires'!$D274,Listes!$A$54:$E$60,4,FALSE)))))))</f>
        <v/>
      </c>
      <c r="N274" s="118" t="str">
        <f>IF($H274="","",IF($C274=Listes!$B$31,IF('DP_Instruction Forfaitaires'!$E274&lt;Listes!$B$42,('DP_Instruction Forfaitaires'!$E274*(VLOOKUP('DP_Instruction Forfaitaires'!$D274,Listes!$A$43:$E$49,2,FALSE))),IF('DP_Instruction Forfaitaires'!$E274&gt;Listes!$D$42,('DP_Instruction Forfaitaires'!$E274*(VLOOKUP('DP_Instruction Forfaitaires'!$D274,Listes!$A$43:$E$49,5,FALSE))),('DP_Instruction Forfaitaires'!$E274*(VLOOKUP('DP_Instruction Forfaitaires'!$D274,Listes!$A$43:$E$49,3,FALSE))+(VLOOKUP('DP_Instruction Forfaitaires'!$D274,Listes!$A$43:$E$49,4,FALSE)))))))</f>
        <v/>
      </c>
      <c r="O274" s="175" t="str">
        <f>IF($H274="","",IF($C274=Listes!$B$34,Listes!$I$31,IF($C274=Listes!$B$35,(VLOOKUP('DP_Instruction Forfaitaires'!$F274,Listes!$E$31:$F$36,2,FALSE)),IF($C274=Listes!$B$33,IF('DP_Instruction Forfaitaires'!$E274&lt;Listes!$A$64,'DP_Instruction Forfaitaires'!$E274*Listes!$A$65,IF('DP_Instruction Forfaitaires'!$E274&gt;Listes!$D$64,'DP_Instruction Forfaitaires'!$E274*Listes!$D$65,(('DP_Instruction Forfaitaires'!$E274*Listes!$B$65)+Listes!$C$65)))))))</f>
        <v/>
      </c>
      <c r="P274" s="131" t="str">
        <f>IF('Dépenses forfaitaires'!Q274="","",'Dépenses forfaitaires'!Q274)</f>
        <v/>
      </c>
      <c r="Q274" s="185"/>
      <c r="R274" s="352" t="str">
        <f t="shared" si="16"/>
        <v/>
      </c>
      <c r="S274" s="352" t="str">
        <f t="shared" si="17"/>
        <v/>
      </c>
      <c r="T274" s="185" t="str">
        <f t="shared" si="18"/>
        <v/>
      </c>
      <c r="U274" s="182"/>
      <c r="V274" s="187"/>
      <c r="W274" s="711" t="str">
        <f>IF(AND(OR(Q274="KO",T274&lt;&gt;""),OR(R274="",S274="",T274="")),Listes!$A$68,IF(AND(T274="",R274&lt;&gt;""),Listes!$A$69,IF(AND(P274&lt;T274,V274=""),Listes!$A$70,IF(AND(R274&gt;S274),Listes!$A$71,IF(AND(P274&lt;&gt;"",P274&gt;T274,U274=""),Listes!$A$72,IF(AND(X274="",OR(Q274&lt;&gt;"",R274&lt;&gt;"",S274&lt;&gt;"")),Listes!$A$73,""))))))</f>
        <v/>
      </c>
      <c r="X274" s="188"/>
      <c r="Y274" s="317">
        <f t="shared" si="19"/>
        <v>0</v>
      </c>
    </row>
    <row r="275" spans="1:25" ht="20.100000000000001" customHeight="1" x14ac:dyDescent="0.25">
      <c r="A275" s="121">
        <v>269</v>
      </c>
      <c r="B275" s="118" t="str">
        <f>IF('Dépenses forfaitaires'!B275="","",'Dépenses forfaitaires'!B275)</f>
        <v/>
      </c>
      <c r="C275" s="118" t="str">
        <f>IF('Dépenses forfaitaires'!C275="","",'Dépenses forfaitaires'!C275)</f>
        <v/>
      </c>
      <c r="D275" s="118" t="str">
        <f>IF('Dépenses forfaitaires'!D275="","",'Dépenses forfaitaires'!D275)</f>
        <v/>
      </c>
      <c r="E275" s="118" t="str">
        <f>IF('Dépenses forfaitaires'!E275="","",'Dépenses forfaitaires'!E275)</f>
        <v/>
      </c>
      <c r="F275" s="118" t="str">
        <f>IF('Dépenses forfaitaires'!F275="","",'Dépenses forfaitaires'!F275)</f>
        <v/>
      </c>
      <c r="G275" s="186" t="str">
        <f>IF('Dépenses forfaitaires'!G275="","",'Dépenses forfaitaires'!G275)</f>
        <v/>
      </c>
      <c r="H275" s="118" t="str">
        <f>IF('Dépenses forfaitaires'!H275="","",'Dépenses forfaitaires'!H275)</f>
        <v/>
      </c>
      <c r="I275" s="118" t="str">
        <f>IF('Dépenses forfaitaires'!I275="","",'Dépenses forfaitaires'!I275)</f>
        <v/>
      </c>
      <c r="J275" s="186" t="str">
        <f>IF('Dépenses forfaitaires'!J275="","",'Dépenses forfaitaires'!J275)</f>
        <v/>
      </c>
      <c r="K275" s="346" t="str">
        <f>IF('Dépenses forfaitaires'!K275="","",'Dépenses forfaitaires'!K275)</f>
        <v/>
      </c>
      <c r="L275" s="346" t="str">
        <f>IF('Dépenses forfaitaires'!L275="","",'Dépenses forfaitaires'!L275)</f>
        <v/>
      </c>
      <c r="M275" s="118" t="str">
        <f>IF($H275="","",IF($C275=Listes!$B$32,IF('DP_Instruction Forfaitaires'!$E275&lt;Listes!$B$53,('DP_Instruction Forfaitaires'!$E275*(VLOOKUP('DP_Instruction Forfaitaires'!$D275,Listes!$A$54:$E$60,2,FALSE))),IF('DP_Instruction Forfaitaires'!$E275&gt;Listes!$E$53,('DP_Instruction Forfaitaires'!$E275*(VLOOKUP('DP_Instruction Forfaitaires'!$D275,Listes!$A$54:$E$60,5,FALSE))),('DP_Instruction Forfaitaires'!$E275*(VLOOKUP('DP_Instruction Forfaitaires'!$D275,Listes!$A$54:$E$60,3,FALSE))+(VLOOKUP('DP_Instruction Forfaitaires'!$D275,Listes!$A$54:$E$60,4,FALSE)))))))</f>
        <v/>
      </c>
      <c r="N275" s="118" t="str">
        <f>IF($H275="","",IF($C275=Listes!$B$31,IF('DP_Instruction Forfaitaires'!$E275&lt;Listes!$B$42,('DP_Instruction Forfaitaires'!$E275*(VLOOKUP('DP_Instruction Forfaitaires'!$D275,Listes!$A$43:$E$49,2,FALSE))),IF('DP_Instruction Forfaitaires'!$E275&gt;Listes!$D$42,('DP_Instruction Forfaitaires'!$E275*(VLOOKUP('DP_Instruction Forfaitaires'!$D275,Listes!$A$43:$E$49,5,FALSE))),('DP_Instruction Forfaitaires'!$E275*(VLOOKUP('DP_Instruction Forfaitaires'!$D275,Listes!$A$43:$E$49,3,FALSE))+(VLOOKUP('DP_Instruction Forfaitaires'!$D275,Listes!$A$43:$E$49,4,FALSE)))))))</f>
        <v/>
      </c>
      <c r="O275" s="175" t="str">
        <f>IF($H275="","",IF($C275=Listes!$B$34,Listes!$I$31,IF($C275=Listes!$B$35,(VLOOKUP('DP_Instruction Forfaitaires'!$F275,Listes!$E$31:$F$36,2,FALSE)),IF($C275=Listes!$B$33,IF('DP_Instruction Forfaitaires'!$E275&lt;Listes!$A$64,'DP_Instruction Forfaitaires'!$E275*Listes!$A$65,IF('DP_Instruction Forfaitaires'!$E275&gt;Listes!$D$64,'DP_Instruction Forfaitaires'!$E275*Listes!$D$65,(('DP_Instruction Forfaitaires'!$E275*Listes!$B$65)+Listes!$C$65)))))))</f>
        <v/>
      </c>
      <c r="P275" s="131" t="str">
        <f>IF('Dépenses forfaitaires'!Q275="","",'Dépenses forfaitaires'!Q275)</f>
        <v/>
      </c>
      <c r="Q275" s="185"/>
      <c r="R275" s="352" t="str">
        <f t="shared" si="16"/>
        <v/>
      </c>
      <c r="S275" s="352" t="str">
        <f t="shared" si="17"/>
        <v/>
      </c>
      <c r="T275" s="185" t="str">
        <f t="shared" si="18"/>
        <v/>
      </c>
      <c r="U275" s="182"/>
      <c r="V275" s="187"/>
      <c r="W275" s="711" t="str">
        <f>IF(AND(OR(Q275="KO",T275&lt;&gt;""),OR(R275="",S275="",T275="")),Listes!$A$68,IF(AND(T275="",R275&lt;&gt;""),Listes!$A$69,IF(AND(P275&lt;T275,V275=""),Listes!$A$70,IF(AND(R275&gt;S275),Listes!$A$71,IF(AND(P275&lt;&gt;"",P275&gt;T275,U275=""),Listes!$A$72,IF(AND(X275="",OR(Q275&lt;&gt;"",R275&lt;&gt;"",S275&lt;&gt;"")),Listes!$A$73,""))))))</f>
        <v/>
      </c>
      <c r="X275" s="188"/>
      <c r="Y275" s="317">
        <f t="shared" si="19"/>
        <v>0</v>
      </c>
    </row>
    <row r="276" spans="1:25" ht="20.100000000000001" customHeight="1" x14ac:dyDescent="0.25">
      <c r="A276" s="121">
        <v>270</v>
      </c>
      <c r="B276" s="118" t="str">
        <f>IF('Dépenses forfaitaires'!B276="","",'Dépenses forfaitaires'!B276)</f>
        <v/>
      </c>
      <c r="C276" s="118" t="str">
        <f>IF('Dépenses forfaitaires'!C276="","",'Dépenses forfaitaires'!C276)</f>
        <v/>
      </c>
      <c r="D276" s="118" t="str">
        <f>IF('Dépenses forfaitaires'!D276="","",'Dépenses forfaitaires'!D276)</f>
        <v/>
      </c>
      <c r="E276" s="118" t="str">
        <f>IF('Dépenses forfaitaires'!E276="","",'Dépenses forfaitaires'!E276)</f>
        <v/>
      </c>
      <c r="F276" s="118" t="str">
        <f>IF('Dépenses forfaitaires'!F276="","",'Dépenses forfaitaires'!F276)</f>
        <v/>
      </c>
      <c r="G276" s="186" t="str">
        <f>IF('Dépenses forfaitaires'!G276="","",'Dépenses forfaitaires'!G276)</f>
        <v/>
      </c>
      <c r="H276" s="118" t="str">
        <f>IF('Dépenses forfaitaires'!H276="","",'Dépenses forfaitaires'!H276)</f>
        <v/>
      </c>
      <c r="I276" s="118" t="str">
        <f>IF('Dépenses forfaitaires'!I276="","",'Dépenses forfaitaires'!I276)</f>
        <v/>
      </c>
      <c r="J276" s="186" t="str">
        <f>IF('Dépenses forfaitaires'!J276="","",'Dépenses forfaitaires'!J276)</f>
        <v/>
      </c>
      <c r="K276" s="346" t="str">
        <f>IF('Dépenses forfaitaires'!K276="","",'Dépenses forfaitaires'!K276)</f>
        <v/>
      </c>
      <c r="L276" s="346" t="str">
        <f>IF('Dépenses forfaitaires'!L276="","",'Dépenses forfaitaires'!L276)</f>
        <v/>
      </c>
      <c r="M276" s="118" t="str">
        <f>IF($H276="","",IF($C276=Listes!$B$32,IF('DP_Instruction Forfaitaires'!$E276&lt;Listes!$B$53,('DP_Instruction Forfaitaires'!$E276*(VLOOKUP('DP_Instruction Forfaitaires'!$D276,Listes!$A$54:$E$60,2,FALSE))),IF('DP_Instruction Forfaitaires'!$E276&gt;Listes!$E$53,('DP_Instruction Forfaitaires'!$E276*(VLOOKUP('DP_Instruction Forfaitaires'!$D276,Listes!$A$54:$E$60,5,FALSE))),('DP_Instruction Forfaitaires'!$E276*(VLOOKUP('DP_Instruction Forfaitaires'!$D276,Listes!$A$54:$E$60,3,FALSE))+(VLOOKUP('DP_Instruction Forfaitaires'!$D276,Listes!$A$54:$E$60,4,FALSE)))))))</f>
        <v/>
      </c>
      <c r="N276" s="118" t="str">
        <f>IF($H276="","",IF($C276=Listes!$B$31,IF('DP_Instruction Forfaitaires'!$E276&lt;Listes!$B$42,('DP_Instruction Forfaitaires'!$E276*(VLOOKUP('DP_Instruction Forfaitaires'!$D276,Listes!$A$43:$E$49,2,FALSE))),IF('DP_Instruction Forfaitaires'!$E276&gt;Listes!$D$42,('DP_Instruction Forfaitaires'!$E276*(VLOOKUP('DP_Instruction Forfaitaires'!$D276,Listes!$A$43:$E$49,5,FALSE))),('DP_Instruction Forfaitaires'!$E276*(VLOOKUP('DP_Instruction Forfaitaires'!$D276,Listes!$A$43:$E$49,3,FALSE))+(VLOOKUP('DP_Instruction Forfaitaires'!$D276,Listes!$A$43:$E$49,4,FALSE)))))))</f>
        <v/>
      </c>
      <c r="O276" s="175" t="str">
        <f>IF($H276="","",IF($C276=Listes!$B$34,Listes!$I$31,IF($C276=Listes!$B$35,(VLOOKUP('DP_Instruction Forfaitaires'!$F276,Listes!$E$31:$F$36,2,FALSE)),IF($C276=Listes!$B$33,IF('DP_Instruction Forfaitaires'!$E276&lt;Listes!$A$64,'DP_Instruction Forfaitaires'!$E276*Listes!$A$65,IF('DP_Instruction Forfaitaires'!$E276&gt;Listes!$D$64,'DP_Instruction Forfaitaires'!$E276*Listes!$D$65,(('DP_Instruction Forfaitaires'!$E276*Listes!$B$65)+Listes!$C$65)))))))</f>
        <v/>
      </c>
      <c r="P276" s="131" t="str">
        <f>IF('Dépenses forfaitaires'!Q276="","",'Dépenses forfaitaires'!Q276)</f>
        <v/>
      </c>
      <c r="Q276" s="185"/>
      <c r="R276" s="352" t="str">
        <f t="shared" si="16"/>
        <v/>
      </c>
      <c r="S276" s="352" t="str">
        <f t="shared" si="17"/>
        <v/>
      </c>
      <c r="T276" s="185" t="str">
        <f t="shared" si="18"/>
        <v/>
      </c>
      <c r="U276" s="182"/>
      <c r="V276" s="187"/>
      <c r="W276" s="711" t="str">
        <f>IF(AND(OR(Q276="KO",T276&lt;&gt;""),OR(R276="",S276="",T276="")),Listes!$A$68,IF(AND(T276="",R276&lt;&gt;""),Listes!$A$69,IF(AND(P276&lt;T276,V276=""),Listes!$A$70,IF(AND(R276&gt;S276),Listes!$A$71,IF(AND(P276&lt;&gt;"",P276&gt;T276,U276=""),Listes!$A$72,IF(AND(X276="",OR(Q276&lt;&gt;"",R276&lt;&gt;"",S276&lt;&gt;"")),Listes!$A$73,""))))))</f>
        <v/>
      </c>
      <c r="X276" s="188"/>
      <c r="Y276" s="317">
        <f t="shared" si="19"/>
        <v>0</v>
      </c>
    </row>
    <row r="277" spans="1:25" ht="20.100000000000001" customHeight="1" x14ac:dyDescent="0.25">
      <c r="A277" s="121">
        <v>271</v>
      </c>
      <c r="B277" s="118" t="str">
        <f>IF('Dépenses forfaitaires'!B277="","",'Dépenses forfaitaires'!B277)</f>
        <v/>
      </c>
      <c r="C277" s="118" t="str">
        <f>IF('Dépenses forfaitaires'!C277="","",'Dépenses forfaitaires'!C277)</f>
        <v/>
      </c>
      <c r="D277" s="118" t="str">
        <f>IF('Dépenses forfaitaires'!D277="","",'Dépenses forfaitaires'!D277)</f>
        <v/>
      </c>
      <c r="E277" s="118" t="str">
        <f>IF('Dépenses forfaitaires'!E277="","",'Dépenses forfaitaires'!E277)</f>
        <v/>
      </c>
      <c r="F277" s="118" t="str">
        <f>IF('Dépenses forfaitaires'!F277="","",'Dépenses forfaitaires'!F277)</f>
        <v/>
      </c>
      <c r="G277" s="186" t="str">
        <f>IF('Dépenses forfaitaires'!G277="","",'Dépenses forfaitaires'!G277)</f>
        <v/>
      </c>
      <c r="H277" s="118" t="str">
        <f>IF('Dépenses forfaitaires'!H277="","",'Dépenses forfaitaires'!H277)</f>
        <v/>
      </c>
      <c r="I277" s="118" t="str">
        <f>IF('Dépenses forfaitaires'!I277="","",'Dépenses forfaitaires'!I277)</f>
        <v/>
      </c>
      <c r="J277" s="186" t="str">
        <f>IF('Dépenses forfaitaires'!J277="","",'Dépenses forfaitaires'!J277)</f>
        <v/>
      </c>
      <c r="K277" s="346" t="str">
        <f>IF('Dépenses forfaitaires'!K277="","",'Dépenses forfaitaires'!K277)</f>
        <v/>
      </c>
      <c r="L277" s="346" t="str">
        <f>IF('Dépenses forfaitaires'!L277="","",'Dépenses forfaitaires'!L277)</f>
        <v/>
      </c>
      <c r="M277" s="118" t="str">
        <f>IF($H277="","",IF($C277=Listes!$B$32,IF('DP_Instruction Forfaitaires'!$E277&lt;Listes!$B$53,('DP_Instruction Forfaitaires'!$E277*(VLOOKUP('DP_Instruction Forfaitaires'!$D277,Listes!$A$54:$E$60,2,FALSE))),IF('DP_Instruction Forfaitaires'!$E277&gt;Listes!$E$53,('DP_Instruction Forfaitaires'!$E277*(VLOOKUP('DP_Instruction Forfaitaires'!$D277,Listes!$A$54:$E$60,5,FALSE))),('DP_Instruction Forfaitaires'!$E277*(VLOOKUP('DP_Instruction Forfaitaires'!$D277,Listes!$A$54:$E$60,3,FALSE))+(VLOOKUP('DP_Instruction Forfaitaires'!$D277,Listes!$A$54:$E$60,4,FALSE)))))))</f>
        <v/>
      </c>
      <c r="N277" s="118" t="str">
        <f>IF($H277="","",IF($C277=Listes!$B$31,IF('DP_Instruction Forfaitaires'!$E277&lt;Listes!$B$42,('DP_Instruction Forfaitaires'!$E277*(VLOOKUP('DP_Instruction Forfaitaires'!$D277,Listes!$A$43:$E$49,2,FALSE))),IF('DP_Instruction Forfaitaires'!$E277&gt;Listes!$D$42,('DP_Instruction Forfaitaires'!$E277*(VLOOKUP('DP_Instruction Forfaitaires'!$D277,Listes!$A$43:$E$49,5,FALSE))),('DP_Instruction Forfaitaires'!$E277*(VLOOKUP('DP_Instruction Forfaitaires'!$D277,Listes!$A$43:$E$49,3,FALSE))+(VLOOKUP('DP_Instruction Forfaitaires'!$D277,Listes!$A$43:$E$49,4,FALSE)))))))</f>
        <v/>
      </c>
      <c r="O277" s="175" t="str">
        <f>IF($H277="","",IF($C277=Listes!$B$34,Listes!$I$31,IF($C277=Listes!$B$35,(VLOOKUP('DP_Instruction Forfaitaires'!$F277,Listes!$E$31:$F$36,2,FALSE)),IF($C277=Listes!$B$33,IF('DP_Instruction Forfaitaires'!$E277&lt;Listes!$A$64,'DP_Instruction Forfaitaires'!$E277*Listes!$A$65,IF('DP_Instruction Forfaitaires'!$E277&gt;Listes!$D$64,'DP_Instruction Forfaitaires'!$E277*Listes!$D$65,(('DP_Instruction Forfaitaires'!$E277*Listes!$B$65)+Listes!$C$65)))))))</f>
        <v/>
      </c>
      <c r="P277" s="131" t="str">
        <f>IF('Dépenses forfaitaires'!Q277="","",'Dépenses forfaitaires'!Q277)</f>
        <v/>
      </c>
      <c r="Q277" s="185"/>
      <c r="R277" s="352" t="str">
        <f t="shared" si="16"/>
        <v/>
      </c>
      <c r="S277" s="352" t="str">
        <f t="shared" si="17"/>
        <v/>
      </c>
      <c r="T277" s="185" t="str">
        <f t="shared" si="18"/>
        <v/>
      </c>
      <c r="U277" s="182"/>
      <c r="V277" s="187"/>
      <c r="W277" s="711" t="str">
        <f>IF(AND(OR(Q277="KO",T277&lt;&gt;""),OR(R277="",S277="",T277="")),Listes!$A$68,IF(AND(T277="",R277&lt;&gt;""),Listes!$A$69,IF(AND(P277&lt;T277,V277=""),Listes!$A$70,IF(AND(R277&gt;S277),Listes!$A$71,IF(AND(P277&lt;&gt;"",P277&gt;T277,U277=""),Listes!$A$72,IF(AND(X277="",OR(Q277&lt;&gt;"",R277&lt;&gt;"",S277&lt;&gt;"")),Listes!$A$73,""))))))</f>
        <v/>
      </c>
      <c r="X277" s="188"/>
      <c r="Y277" s="317">
        <f t="shared" si="19"/>
        <v>0</v>
      </c>
    </row>
    <row r="278" spans="1:25" ht="20.100000000000001" customHeight="1" x14ac:dyDescent="0.25">
      <c r="A278" s="121">
        <v>272</v>
      </c>
      <c r="B278" s="118" t="str">
        <f>IF('Dépenses forfaitaires'!B278="","",'Dépenses forfaitaires'!B278)</f>
        <v/>
      </c>
      <c r="C278" s="118" t="str">
        <f>IF('Dépenses forfaitaires'!C278="","",'Dépenses forfaitaires'!C278)</f>
        <v/>
      </c>
      <c r="D278" s="118" t="str">
        <f>IF('Dépenses forfaitaires'!D278="","",'Dépenses forfaitaires'!D278)</f>
        <v/>
      </c>
      <c r="E278" s="118" t="str">
        <f>IF('Dépenses forfaitaires'!E278="","",'Dépenses forfaitaires'!E278)</f>
        <v/>
      </c>
      <c r="F278" s="118" t="str">
        <f>IF('Dépenses forfaitaires'!F278="","",'Dépenses forfaitaires'!F278)</f>
        <v/>
      </c>
      <c r="G278" s="186" t="str">
        <f>IF('Dépenses forfaitaires'!G278="","",'Dépenses forfaitaires'!G278)</f>
        <v/>
      </c>
      <c r="H278" s="118" t="str">
        <f>IF('Dépenses forfaitaires'!H278="","",'Dépenses forfaitaires'!H278)</f>
        <v/>
      </c>
      <c r="I278" s="118" t="str">
        <f>IF('Dépenses forfaitaires'!I278="","",'Dépenses forfaitaires'!I278)</f>
        <v/>
      </c>
      <c r="J278" s="186" t="str">
        <f>IF('Dépenses forfaitaires'!J278="","",'Dépenses forfaitaires'!J278)</f>
        <v/>
      </c>
      <c r="K278" s="346" t="str">
        <f>IF('Dépenses forfaitaires'!K278="","",'Dépenses forfaitaires'!K278)</f>
        <v/>
      </c>
      <c r="L278" s="346" t="str">
        <f>IF('Dépenses forfaitaires'!L278="","",'Dépenses forfaitaires'!L278)</f>
        <v/>
      </c>
      <c r="M278" s="118" t="str">
        <f>IF($H278="","",IF($C278=Listes!$B$32,IF('DP_Instruction Forfaitaires'!$E278&lt;Listes!$B$53,('DP_Instruction Forfaitaires'!$E278*(VLOOKUP('DP_Instruction Forfaitaires'!$D278,Listes!$A$54:$E$60,2,FALSE))),IF('DP_Instruction Forfaitaires'!$E278&gt;Listes!$E$53,('DP_Instruction Forfaitaires'!$E278*(VLOOKUP('DP_Instruction Forfaitaires'!$D278,Listes!$A$54:$E$60,5,FALSE))),('DP_Instruction Forfaitaires'!$E278*(VLOOKUP('DP_Instruction Forfaitaires'!$D278,Listes!$A$54:$E$60,3,FALSE))+(VLOOKUP('DP_Instruction Forfaitaires'!$D278,Listes!$A$54:$E$60,4,FALSE)))))))</f>
        <v/>
      </c>
      <c r="N278" s="118" t="str">
        <f>IF($H278="","",IF($C278=Listes!$B$31,IF('DP_Instruction Forfaitaires'!$E278&lt;Listes!$B$42,('DP_Instruction Forfaitaires'!$E278*(VLOOKUP('DP_Instruction Forfaitaires'!$D278,Listes!$A$43:$E$49,2,FALSE))),IF('DP_Instruction Forfaitaires'!$E278&gt;Listes!$D$42,('DP_Instruction Forfaitaires'!$E278*(VLOOKUP('DP_Instruction Forfaitaires'!$D278,Listes!$A$43:$E$49,5,FALSE))),('DP_Instruction Forfaitaires'!$E278*(VLOOKUP('DP_Instruction Forfaitaires'!$D278,Listes!$A$43:$E$49,3,FALSE))+(VLOOKUP('DP_Instruction Forfaitaires'!$D278,Listes!$A$43:$E$49,4,FALSE)))))))</f>
        <v/>
      </c>
      <c r="O278" s="175" t="str">
        <f>IF($H278="","",IF($C278=Listes!$B$34,Listes!$I$31,IF($C278=Listes!$B$35,(VLOOKUP('DP_Instruction Forfaitaires'!$F278,Listes!$E$31:$F$36,2,FALSE)),IF($C278=Listes!$B$33,IF('DP_Instruction Forfaitaires'!$E278&lt;Listes!$A$64,'DP_Instruction Forfaitaires'!$E278*Listes!$A$65,IF('DP_Instruction Forfaitaires'!$E278&gt;Listes!$D$64,'DP_Instruction Forfaitaires'!$E278*Listes!$D$65,(('DP_Instruction Forfaitaires'!$E278*Listes!$B$65)+Listes!$C$65)))))))</f>
        <v/>
      </c>
      <c r="P278" s="131" t="str">
        <f>IF('Dépenses forfaitaires'!Q278="","",'Dépenses forfaitaires'!Q278)</f>
        <v/>
      </c>
      <c r="Q278" s="185"/>
      <c r="R278" s="352" t="str">
        <f t="shared" si="16"/>
        <v/>
      </c>
      <c r="S278" s="352" t="str">
        <f t="shared" si="17"/>
        <v/>
      </c>
      <c r="T278" s="185" t="str">
        <f t="shared" si="18"/>
        <v/>
      </c>
      <c r="U278" s="182"/>
      <c r="V278" s="187"/>
      <c r="W278" s="711" t="str">
        <f>IF(AND(OR(Q278="KO",T278&lt;&gt;""),OR(R278="",S278="",T278="")),Listes!$A$68,IF(AND(T278="",R278&lt;&gt;""),Listes!$A$69,IF(AND(P278&lt;T278,V278=""),Listes!$A$70,IF(AND(R278&gt;S278),Listes!$A$71,IF(AND(P278&lt;&gt;"",P278&gt;T278,U278=""),Listes!$A$72,IF(AND(X278="",OR(Q278&lt;&gt;"",R278&lt;&gt;"",S278&lt;&gt;"")),Listes!$A$73,""))))))</f>
        <v/>
      </c>
      <c r="X278" s="188"/>
      <c r="Y278" s="317">
        <f t="shared" si="19"/>
        <v>0</v>
      </c>
    </row>
    <row r="279" spans="1:25" ht="20.100000000000001" customHeight="1" x14ac:dyDescent="0.25">
      <c r="A279" s="121">
        <v>273</v>
      </c>
      <c r="B279" s="118" t="str">
        <f>IF('Dépenses forfaitaires'!B279="","",'Dépenses forfaitaires'!B279)</f>
        <v/>
      </c>
      <c r="C279" s="118" t="str">
        <f>IF('Dépenses forfaitaires'!C279="","",'Dépenses forfaitaires'!C279)</f>
        <v/>
      </c>
      <c r="D279" s="118" t="str">
        <f>IF('Dépenses forfaitaires'!D279="","",'Dépenses forfaitaires'!D279)</f>
        <v/>
      </c>
      <c r="E279" s="118" t="str">
        <f>IF('Dépenses forfaitaires'!E279="","",'Dépenses forfaitaires'!E279)</f>
        <v/>
      </c>
      <c r="F279" s="118" t="str">
        <f>IF('Dépenses forfaitaires'!F279="","",'Dépenses forfaitaires'!F279)</f>
        <v/>
      </c>
      <c r="G279" s="186" t="str">
        <f>IF('Dépenses forfaitaires'!G279="","",'Dépenses forfaitaires'!G279)</f>
        <v/>
      </c>
      <c r="H279" s="118" t="str">
        <f>IF('Dépenses forfaitaires'!H279="","",'Dépenses forfaitaires'!H279)</f>
        <v/>
      </c>
      <c r="I279" s="118" t="str">
        <f>IF('Dépenses forfaitaires'!I279="","",'Dépenses forfaitaires'!I279)</f>
        <v/>
      </c>
      <c r="J279" s="186" t="str">
        <f>IF('Dépenses forfaitaires'!J279="","",'Dépenses forfaitaires'!J279)</f>
        <v/>
      </c>
      <c r="K279" s="346" t="str">
        <f>IF('Dépenses forfaitaires'!K279="","",'Dépenses forfaitaires'!K279)</f>
        <v/>
      </c>
      <c r="L279" s="346" t="str">
        <f>IF('Dépenses forfaitaires'!L279="","",'Dépenses forfaitaires'!L279)</f>
        <v/>
      </c>
      <c r="M279" s="118" t="str">
        <f>IF($H279="","",IF($C279=Listes!$B$32,IF('DP_Instruction Forfaitaires'!$E279&lt;Listes!$B$53,('DP_Instruction Forfaitaires'!$E279*(VLOOKUP('DP_Instruction Forfaitaires'!$D279,Listes!$A$54:$E$60,2,FALSE))),IF('DP_Instruction Forfaitaires'!$E279&gt;Listes!$E$53,('DP_Instruction Forfaitaires'!$E279*(VLOOKUP('DP_Instruction Forfaitaires'!$D279,Listes!$A$54:$E$60,5,FALSE))),('DP_Instruction Forfaitaires'!$E279*(VLOOKUP('DP_Instruction Forfaitaires'!$D279,Listes!$A$54:$E$60,3,FALSE))+(VLOOKUP('DP_Instruction Forfaitaires'!$D279,Listes!$A$54:$E$60,4,FALSE)))))))</f>
        <v/>
      </c>
      <c r="N279" s="118" t="str">
        <f>IF($H279="","",IF($C279=Listes!$B$31,IF('DP_Instruction Forfaitaires'!$E279&lt;Listes!$B$42,('DP_Instruction Forfaitaires'!$E279*(VLOOKUP('DP_Instruction Forfaitaires'!$D279,Listes!$A$43:$E$49,2,FALSE))),IF('DP_Instruction Forfaitaires'!$E279&gt;Listes!$D$42,('DP_Instruction Forfaitaires'!$E279*(VLOOKUP('DP_Instruction Forfaitaires'!$D279,Listes!$A$43:$E$49,5,FALSE))),('DP_Instruction Forfaitaires'!$E279*(VLOOKUP('DP_Instruction Forfaitaires'!$D279,Listes!$A$43:$E$49,3,FALSE))+(VLOOKUP('DP_Instruction Forfaitaires'!$D279,Listes!$A$43:$E$49,4,FALSE)))))))</f>
        <v/>
      </c>
      <c r="O279" s="175" t="str">
        <f>IF($H279="","",IF($C279=Listes!$B$34,Listes!$I$31,IF($C279=Listes!$B$35,(VLOOKUP('DP_Instruction Forfaitaires'!$F279,Listes!$E$31:$F$36,2,FALSE)),IF($C279=Listes!$B$33,IF('DP_Instruction Forfaitaires'!$E279&lt;Listes!$A$64,'DP_Instruction Forfaitaires'!$E279*Listes!$A$65,IF('DP_Instruction Forfaitaires'!$E279&gt;Listes!$D$64,'DP_Instruction Forfaitaires'!$E279*Listes!$D$65,(('DP_Instruction Forfaitaires'!$E279*Listes!$B$65)+Listes!$C$65)))))))</f>
        <v/>
      </c>
      <c r="P279" s="131" t="str">
        <f>IF('Dépenses forfaitaires'!Q279="","",'Dépenses forfaitaires'!Q279)</f>
        <v/>
      </c>
      <c r="Q279" s="185"/>
      <c r="R279" s="352" t="str">
        <f t="shared" si="16"/>
        <v/>
      </c>
      <c r="S279" s="352" t="str">
        <f t="shared" si="17"/>
        <v/>
      </c>
      <c r="T279" s="185" t="str">
        <f t="shared" si="18"/>
        <v/>
      </c>
      <c r="U279" s="182"/>
      <c r="V279" s="187"/>
      <c r="W279" s="711" t="str">
        <f>IF(AND(OR(Q279="KO",T279&lt;&gt;""),OR(R279="",S279="",T279="")),Listes!$A$68,IF(AND(T279="",R279&lt;&gt;""),Listes!$A$69,IF(AND(P279&lt;T279,V279=""),Listes!$A$70,IF(AND(R279&gt;S279),Listes!$A$71,IF(AND(P279&lt;&gt;"",P279&gt;T279,U279=""),Listes!$A$72,IF(AND(X279="",OR(Q279&lt;&gt;"",R279&lt;&gt;"",S279&lt;&gt;"")),Listes!$A$73,""))))))</f>
        <v/>
      </c>
      <c r="X279" s="188"/>
      <c r="Y279" s="317">
        <f t="shared" si="19"/>
        <v>0</v>
      </c>
    </row>
    <row r="280" spans="1:25" ht="20.100000000000001" customHeight="1" x14ac:dyDescent="0.25">
      <c r="A280" s="121">
        <v>274</v>
      </c>
      <c r="B280" s="118" t="str">
        <f>IF('Dépenses forfaitaires'!B280="","",'Dépenses forfaitaires'!B280)</f>
        <v/>
      </c>
      <c r="C280" s="118" t="str">
        <f>IF('Dépenses forfaitaires'!C280="","",'Dépenses forfaitaires'!C280)</f>
        <v/>
      </c>
      <c r="D280" s="118" t="str">
        <f>IF('Dépenses forfaitaires'!D280="","",'Dépenses forfaitaires'!D280)</f>
        <v/>
      </c>
      <c r="E280" s="118" t="str">
        <f>IF('Dépenses forfaitaires'!E280="","",'Dépenses forfaitaires'!E280)</f>
        <v/>
      </c>
      <c r="F280" s="118" t="str">
        <f>IF('Dépenses forfaitaires'!F280="","",'Dépenses forfaitaires'!F280)</f>
        <v/>
      </c>
      <c r="G280" s="186" t="str">
        <f>IF('Dépenses forfaitaires'!G280="","",'Dépenses forfaitaires'!G280)</f>
        <v/>
      </c>
      <c r="H280" s="118" t="str">
        <f>IF('Dépenses forfaitaires'!H280="","",'Dépenses forfaitaires'!H280)</f>
        <v/>
      </c>
      <c r="I280" s="118" t="str">
        <f>IF('Dépenses forfaitaires'!I280="","",'Dépenses forfaitaires'!I280)</f>
        <v/>
      </c>
      <c r="J280" s="186" t="str">
        <f>IF('Dépenses forfaitaires'!J280="","",'Dépenses forfaitaires'!J280)</f>
        <v/>
      </c>
      <c r="K280" s="346" t="str">
        <f>IF('Dépenses forfaitaires'!K280="","",'Dépenses forfaitaires'!K280)</f>
        <v/>
      </c>
      <c r="L280" s="346" t="str">
        <f>IF('Dépenses forfaitaires'!L280="","",'Dépenses forfaitaires'!L280)</f>
        <v/>
      </c>
      <c r="M280" s="118" t="str">
        <f>IF($H280="","",IF($C280=Listes!$B$32,IF('DP_Instruction Forfaitaires'!$E280&lt;Listes!$B$53,('DP_Instruction Forfaitaires'!$E280*(VLOOKUP('DP_Instruction Forfaitaires'!$D280,Listes!$A$54:$E$60,2,FALSE))),IF('DP_Instruction Forfaitaires'!$E280&gt;Listes!$E$53,('DP_Instruction Forfaitaires'!$E280*(VLOOKUP('DP_Instruction Forfaitaires'!$D280,Listes!$A$54:$E$60,5,FALSE))),('DP_Instruction Forfaitaires'!$E280*(VLOOKUP('DP_Instruction Forfaitaires'!$D280,Listes!$A$54:$E$60,3,FALSE))+(VLOOKUP('DP_Instruction Forfaitaires'!$D280,Listes!$A$54:$E$60,4,FALSE)))))))</f>
        <v/>
      </c>
      <c r="N280" s="118" t="str">
        <f>IF($H280="","",IF($C280=Listes!$B$31,IF('DP_Instruction Forfaitaires'!$E280&lt;Listes!$B$42,('DP_Instruction Forfaitaires'!$E280*(VLOOKUP('DP_Instruction Forfaitaires'!$D280,Listes!$A$43:$E$49,2,FALSE))),IF('DP_Instruction Forfaitaires'!$E280&gt;Listes!$D$42,('DP_Instruction Forfaitaires'!$E280*(VLOOKUP('DP_Instruction Forfaitaires'!$D280,Listes!$A$43:$E$49,5,FALSE))),('DP_Instruction Forfaitaires'!$E280*(VLOOKUP('DP_Instruction Forfaitaires'!$D280,Listes!$A$43:$E$49,3,FALSE))+(VLOOKUP('DP_Instruction Forfaitaires'!$D280,Listes!$A$43:$E$49,4,FALSE)))))))</f>
        <v/>
      </c>
      <c r="O280" s="175" t="str">
        <f>IF($H280="","",IF($C280=Listes!$B$34,Listes!$I$31,IF($C280=Listes!$B$35,(VLOOKUP('DP_Instruction Forfaitaires'!$F280,Listes!$E$31:$F$36,2,FALSE)),IF($C280=Listes!$B$33,IF('DP_Instruction Forfaitaires'!$E280&lt;Listes!$A$64,'DP_Instruction Forfaitaires'!$E280*Listes!$A$65,IF('DP_Instruction Forfaitaires'!$E280&gt;Listes!$D$64,'DP_Instruction Forfaitaires'!$E280*Listes!$D$65,(('DP_Instruction Forfaitaires'!$E280*Listes!$B$65)+Listes!$C$65)))))))</f>
        <v/>
      </c>
      <c r="P280" s="131" t="str">
        <f>IF('Dépenses forfaitaires'!Q280="","",'Dépenses forfaitaires'!Q280)</f>
        <v/>
      </c>
      <c r="Q280" s="185"/>
      <c r="R280" s="352" t="str">
        <f t="shared" si="16"/>
        <v/>
      </c>
      <c r="S280" s="352" t="str">
        <f t="shared" si="17"/>
        <v/>
      </c>
      <c r="T280" s="185" t="str">
        <f t="shared" si="18"/>
        <v/>
      </c>
      <c r="U280" s="182"/>
      <c r="V280" s="187"/>
      <c r="W280" s="711" t="str">
        <f>IF(AND(OR(Q280="KO",T280&lt;&gt;""),OR(R280="",S280="",T280="")),Listes!$A$68,IF(AND(T280="",R280&lt;&gt;""),Listes!$A$69,IF(AND(P280&lt;T280,V280=""),Listes!$A$70,IF(AND(R280&gt;S280),Listes!$A$71,IF(AND(P280&lt;&gt;"",P280&gt;T280,U280=""),Listes!$A$72,IF(AND(X280="",OR(Q280&lt;&gt;"",R280&lt;&gt;"",S280&lt;&gt;"")),Listes!$A$73,""))))))</f>
        <v/>
      </c>
      <c r="X280" s="188"/>
      <c r="Y280" s="317">
        <f t="shared" si="19"/>
        <v>0</v>
      </c>
    </row>
    <row r="281" spans="1:25" ht="20.100000000000001" customHeight="1" x14ac:dyDescent="0.25">
      <c r="A281" s="121">
        <v>275</v>
      </c>
      <c r="B281" s="118" t="str">
        <f>IF('Dépenses forfaitaires'!B281="","",'Dépenses forfaitaires'!B281)</f>
        <v/>
      </c>
      <c r="C281" s="118" t="str">
        <f>IF('Dépenses forfaitaires'!C281="","",'Dépenses forfaitaires'!C281)</f>
        <v/>
      </c>
      <c r="D281" s="118" t="str">
        <f>IF('Dépenses forfaitaires'!D281="","",'Dépenses forfaitaires'!D281)</f>
        <v/>
      </c>
      <c r="E281" s="118" t="str">
        <f>IF('Dépenses forfaitaires'!E281="","",'Dépenses forfaitaires'!E281)</f>
        <v/>
      </c>
      <c r="F281" s="118" t="str">
        <f>IF('Dépenses forfaitaires'!F281="","",'Dépenses forfaitaires'!F281)</f>
        <v/>
      </c>
      <c r="G281" s="186" t="str">
        <f>IF('Dépenses forfaitaires'!G281="","",'Dépenses forfaitaires'!G281)</f>
        <v/>
      </c>
      <c r="H281" s="118" t="str">
        <f>IF('Dépenses forfaitaires'!H281="","",'Dépenses forfaitaires'!H281)</f>
        <v/>
      </c>
      <c r="I281" s="118" t="str">
        <f>IF('Dépenses forfaitaires'!I281="","",'Dépenses forfaitaires'!I281)</f>
        <v/>
      </c>
      <c r="J281" s="186" t="str">
        <f>IF('Dépenses forfaitaires'!J281="","",'Dépenses forfaitaires'!J281)</f>
        <v/>
      </c>
      <c r="K281" s="346" t="str">
        <f>IF('Dépenses forfaitaires'!K281="","",'Dépenses forfaitaires'!K281)</f>
        <v/>
      </c>
      <c r="L281" s="346" t="str">
        <f>IF('Dépenses forfaitaires'!L281="","",'Dépenses forfaitaires'!L281)</f>
        <v/>
      </c>
      <c r="M281" s="118" t="str">
        <f>IF($H281="","",IF($C281=Listes!$B$32,IF('DP_Instruction Forfaitaires'!$E281&lt;Listes!$B$53,('DP_Instruction Forfaitaires'!$E281*(VLOOKUP('DP_Instruction Forfaitaires'!$D281,Listes!$A$54:$E$60,2,FALSE))),IF('DP_Instruction Forfaitaires'!$E281&gt;Listes!$E$53,('DP_Instruction Forfaitaires'!$E281*(VLOOKUP('DP_Instruction Forfaitaires'!$D281,Listes!$A$54:$E$60,5,FALSE))),('DP_Instruction Forfaitaires'!$E281*(VLOOKUP('DP_Instruction Forfaitaires'!$D281,Listes!$A$54:$E$60,3,FALSE))+(VLOOKUP('DP_Instruction Forfaitaires'!$D281,Listes!$A$54:$E$60,4,FALSE)))))))</f>
        <v/>
      </c>
      <c r="N281" s="118" t="str">
        <f>IF($H281="","",IF($C281=Listes!$B$31,IF('DP_Instruction Forfaitaires'!$E281&lt;Listes!$B$42,('DP_Instruction Forfaitaires'!$E281*(VLOOKUP('DP_Instruction Forfaitaires'!$D281,Listes!$A$43:$E$49,2,FALSE))),IF('DP_Instruction Forfaitaires'!$E281&gt;Listes!$D$42,('DP_Instruction Forfaitaires'!$E281*(VLOOKUP('DP_Instruction Forfaitaires'!$D281,Listes!$A$43:$E$49,5,FALSE))),('DP_Instruction Forfaitaires'!$E281*(VLOOKUP('DP_Instruction Forfaitaires'!$D281,Listes!$A$43:$E$49,3,FALSE))+(VLOOKUP('DP_Instruction Forfaitaires'!$D281,Listes!$A$43:$E$49,4,FALSE)))))))</f>
        <v/>
      </c>
      <c r="O281" s="175" t="str">
        <f>IF($H281="","",IF($C281=Listes!$B$34,Listes!$I$31,IF($C281=Listes!$B$35,(VLOOKUP('DP_Instruction Forfaitaires'!$F281,Listes!$E$31:$F$36,2,FALSE)),IF($C281=Listes!$B$33,IF('DP_Instruction Forfaitaires'!$E281&lt;Listes!$A$64,'DP_Instruction Forfaitaires'!$E281*Listes!$A$65,IF('DP_Instruction Forfaitaires'!$E281&gt;Listes!$D$64,'DP_Instruction Forfaitaires'!$E281*Listes!$D$65,(('DP_Instruction Forfaitaires'!$E281*Listes!$B$65)+Listes!$C$65)))))))</f>
        <v/>
      </c>
      <c r="P281" s="131" t="str">
        <f>IF('Dépenses forfaitaires'!Q281="","",'Dépenses forfaitaires'!Q281)</f>
        <v/>
      </c>
      <c r="Q281" s="185"/>
      <c r="R281" s="352" t="str">
        <f t="shared" si="16"/>
        <v/>
      </c>
      <c r="S281" s="352" t="str">
        <f t="shared" si="17"/>
        <v/>
      </c>
      <c r="T281" s="185" t="str">
        <f t="shared" si="18"/>
        <v/>
      </c>
      <c r="U281" s="182"/>
      <c r="V281" s="187"/>
      <c r="W281" s="711" t="str">
        <f>IF(AND(OR(Q281="KO",T281&lt;&gt;""),OR(R281="",S281="",T281="")),Listes!$A$68,IF(AND(T281="",R281&lt;&gt;""),Listes!$A$69,IF(AND(P281&lt;T281,V281=""),Listes!$A$70,IF(AND(R281&gt;S281),Listes!$A$71,IF(AND(P281&lt;&gt;"",P281&gt;T281,U281=""),Listes!$A$72,IF(AND(X281="",OR(Q281&lt;&gt;"",R281&lt;&gt;"",S281&lt;&gt;"")),Listes!$A$73,""))))))</f>
        <v/>
      </c>
      <c r="X281" s="188"/>
      <c r="Y281" s="317">
        <f t="shared" si="19"/>
        <v>0</v>
      </c>
    </row>
    <row r="282" spans="1:25" ht="20.100000000000001" customHeight="1" x14ac:dyDescent="0.25">
      <c r="A282" s="121">
        <v>276</v>
      </c>
      <c r="B282" s="118" t="str">
        <f>IF('Dépenses forfaitaires'!B282="","",'Dépenses forfaitaires'!B282)</f>
        <v/>
      </c>
      <c r="C282" s="118" t="str">
        <f>IF('Dépenses forfaitaires'!C282="","",'Dépenses forfaitaires'!C282)</f>
        <v/>
      </c>
      <c r="D282" s="118" t="str">
        <f>IF('Dépenses forfaitaires'!D282="","",'Dépenses forfaitaires'!D282)</f>
        <v/>
      </c>
      <c r="E282" s="118" t="str">
        <f>IF('Dépenses forfaitaires'!E282="","",'Dépenses forfaitaires'!E282)</f>
        <v/>
      </c>
      <c r="F282" s="118" t="str">
        <f>IF('Dépenses forfaitaires'!F282="","",'Dépenses forfaitaires'!F282)</f>
        <v/>
      </c>
      <c r="G282" s="186" t="str">
        <f>IF('Dépenses forfaitaires'!G282="","",'Dépenses forfaitaires'!G282)</f>
        <v/>
      </c>
      <c r="H282" s="118" t="str">
        <f>IF('Dépenses forfaitaires'!H282="","",'Dépenses forfaitaires'!H282)</f>
        <v/>
      </c>
      <c r="I282" s="118" t="str">
        <f>IF('Dépenses forfaitaires'!I282="","",'Dépenses forfaitaires'!I282)</f>
        <v/>
      </c>
      <c r="J282" s="186" t="str">
        <f>IF('Dépenses forfaitaires'!J282="","",'Dépenses forfaitaires'!J282)</f>
        <v/>
      </c>
      <c r="K282" s="346" t="str">
        <f>IF('Dépenses forfaitaires'!K282="","",'Dépenses forfaitaires'!K282)</f>
        <v/>
      </c>
      <c r="L282" s="346" t="str">
        <f>IF('Dépenses forfaitaires'!L282="","",'Dépenses forfaitaires'!L282)</f>
        <v/>
      </c>
      <c r="M282" s="118" t="str">
        <f>IF($H282="","",IF($C282=Listes!$B$32,IF('DP_Instruction Forfaitaires'!$E282&lt;Listes!$B$53,('DP_Instruction Forfaitaires'!$E282*(VLOOKUP('DP_Instruction Forfaitaires'!$D282,Listes!$A$54:$E$60,2,FALSE))),IF('DP_Instruction Forfaitaires'!$E282&gt;Listes!$E$53,('DP_Instruction Forfaitaires'!$E282*(VLOOKUP('DP_Instruction Forfaitaires'!$D282,Listes!$A$54:$E$60,5,FALSE))),('DP_Instruction Forfaitaires'!$E282*(VLOOKUP('DP_Instruction Forfaitaires'!$D282,Listes!$A$54:$E$60,3,FALSE))+(VLOOKUP('DP_Instruction Forfaitaires'!$D282,Listes!$A$54:$E$60,4,FALSE)))))))</f>
        <v/>
      </c>
      <c r="N282" s="118" t="str">
        <f>IF($H282="","",IF($C282=Listes!$B$31,IF('DP_Instruction Forfaitaires'!$E282&lt;Listes!$B$42,('DP_Instruction Forfaitaires'!$E282*(VLOOKUP('DP_Instruction Forfaitaires'!$D282,Listes!$A$43:$E$49,2,FALSE))),IF('DP_Instruction Forfaitaires'!$E282&gt;Listes!$D$42,('DP_Instruction Forfaitaires'!$E282*(VLOOKUP('DP_Instruction Forfaitaires'!$D282,Listes!$A$43:$E$49,5,FALSE))),('DP_Instruction Forfaitaires'!$E282*(VLOOKUP('DP_Instruction Forfaitaires'!$D282,Listes!$A$43:$E$49,3,FALSE))+(VLOOKUP('DP_Instruction Forfaitaires'!$D282,Listes!$A$43:$E$49,4,FALSE)))))))</f>
        <v/>
      </c>
      <c r="O282" s="175" t="str">
        <f>IF($H282="","",IF($C282=Listes!$B$34,Listes!$I$31,IF($C282=Listes!$B$35,(VLOOKUP('DP_Instruction Forfaitaires'!$F282,Listes!$E$31:$F$36,2,FALSE)),IF($C282=Listes!$B$33,IF('DP_Instruction Forfaitaires'!$E282&lt;Listes!$A$64,'DP_Instruction Forfaitaires'!$E282*Listes!$A$65,IF('DP_Instruction Forfaitaires'!$E282&gt;Listes!$D$64,'DP_Instruction Forfaitaires'!$E282*Listes!$D$65,(('DP_Instruction Forfaitaires'!$E282*Listes!$B$65)+Listes!$C$65)))))))</f>
        <v/>
      </c>
      <c r="P282" s="131" t="str">
        <f>IF('Dépenses forfaitaires'!Q282="","",'Dépenses forfaitaires'!Q282)</f>
        <v/>
      </c>
      <c r="Q282" s="185"/>
      <c r="R282" s="352" t="str">
        <f t="shared" si="16"/>
        <v/>
      </c>
      <c r="S282" s="352" t="str">
        <f t="shared" si="17"/>
        <v/>
      </c>
      <c r="T282" s="185" t="str">
        <f t="shared" si="18"/>
        <v/>
      </c>
      <c r="U282" s="182"/>
      <c r="V282" s="187"/>
      <c r="W282" s="711" t="str">
        <f>IF(AND(OR(Q282="KO",T282&lt;&gt;""),OR(R282="",S282="",T282="")),Listes!$A$68,IF(AND(T282="",R282&lt;&gt;""),Listes!$A$69,IF(AND(P282&lt;T282,V282=""),Listes!$A$70,IF(AND(R282&gt;S282),Listes!$A$71,IF(AND(P282&lt;&gt;"",P282&gt;T282,U282=""),Listes!$A$72,IF(AND(X282="",OR(Q282&lt;&gt;"",R282&lt;&gt;"",S282&lt;&gt;"")),Listes!$A$73,""))))))</f>
        <v/>
      </c>
      <c r="X282" s="188"/>
      <c r="Y282" s="317">
        <f t="shared" si="19"/>
        <v>0</v>
      </c>
    </row>
    <row r="283" spans="1:25" ht="20.100000000000001" customHeight="1" x14ac:dyDescent="0.25">
      <c r="A283" s="121">
        <v>277</v>
      </c>
      <c r="B283" s="118" t="str">
        <f>IF('Dépenses forfaitaires'!B283="","",'Dépenses forfaitaires'!B283)</f>
        <v/>
      </c>
      <c r="C283" s="118" t="str">
        <f>IF('Dépenses forfaitaires'!C283="","",'Dépenses forfaitaires'!C283)</f>
        <v/>
      </c>
      <c r="D283" s="118" t="str">
        <f>IF('Dépenses forfaitaires'!D283="","",'Dépenses forfaitaires'!D283)</f>
        <v/>
      </c>
      <c r="E283" s="118" t="str">
        <f>IF('Dépenses forfaitaires'!E283="","",'Dépenses forfaitaires'!E283)</f>
        <v/>
      </c>
      <c r="F283" s="118" t="str">
        <f>IF('Dépenses forfaitaires'!F283="","",'Dépenses forfaitaires'!F283)</f>
        <v/>
      </c>
      <c r="G283" s="186" t="str">
        <f>IF('Dépenses forfaitaires'!G283="","",'Dépenses forfaitaires'!G283)</f>
        <v/>
      </c>
      <c r="H283" s="118" t="str">
        <f>IF('Dépenses forfaitaires'!H283="","",'Dépenses forfaitaires'!H283)</f>
        <v/>
      </c>
      <c r="I283" s="118" t="str">
        <f>IF('Dépenses forfaitaires'!I283="","",'Dépenses forfaitaires'!I283)</f>
        <v/>
      </c>
      <c r="J283" s="186" t="str">
        <f>IF('Dépenses forfaitaires'!J283="","",'Dépenses forfaitaires'!J283)</f>
        <v/>
      </c>
      <c r="K283" s="346" t="str">
        <f>IF('Dépenses forfaitaires'!K283="","",'Dépenses forfaitaires'!K283)</f>
        <v/>
      </c>
      <c r="L283" s="346" t="str">
        <f>IF('Dépenses forfaitaires'!L283="","",'Dépenses forfaitaires'!L283)</f>
        <v/>
      </c>
      <c r="M283" s="118" t="str">
        <f>IF($H283="","",IF($C283=Listes!$B$32,IF('DP_Instruction Forfaitaires'!$E283&lt;Listes!$B$53,('DP_Instruction Forfaitaires'!$E283*(VLOOKUP('DP_Instruction Forfaitaires'!$D283,Listes!$A$54:$E$60,2,FALSE))),IF('DP_Instruction Forfaitaires'!$E283&gt;Listes!$E$53,('DP_Instruction Forfaitaires'!$E283*(VLOOKUP('DP_Instruction Forfaitaires'!$D283,Listes!$A$54:$E$60,5,FALSE))),('DP_Instruction Forfaitaires'!$E283*(VLOOKUP('DP_Instruction Forfaitaires'!$D283,Listes!$A$54:$E$60,3,FALSE))+(VLOOKUP('DP_Instruction Forfaitaires'!$D283,Listes!$A$54:$E$60,4,FALSE)))))))</f>
        <v/>
      </c>
      <c r="N283" s="118" t="str">
        <f>IF($H283="","",IF($C283=Listes!$B$31,IF('DP_Instruction Forfaitaires'!$E283&lt;Listes!$B$42,('DP_Instruction Forfaitaires'!$E283*(VLOOKUP('DP_Instruction Forfaitaires'!$D283,Listes!$A$43:$E$49,2,FALSE))),IF('DP_Instruction Forfaitaires'!$E283&gt;Listes!$D$42,('DP_Instruction Forfaitaires'!$E283*(VLOOKUP('DP_Instruction Forfaitaires'!$D283,Listes!$A$43:$E$49,5,FALSE))),('DP_Instruction Forfaitaires'!$E283*(VLOOKUP('DP_Instruction Forfaitaires'!$D283,Listes!$A$43:$E$49,3,FALSE))+(VLOOKUP('DP_Instruction Forfaitaires'!$D283,Listes!$A$43:$E$49,4,FALSE)))))))</f>
        <v/>
      </c>
      <c r="O283" s="175" t="str">
        <f>IF($H283="","",IF($C283=Listes!$B$34,Listes!$I$31,IF($C283=Listes!$B$35,(VLOOKUP('DP_Instruction Forfaitaires'!$F283,Listes!$E$31:$F$36,2,FALSE)),IF($C283=Listes!$B$33,IF('DP_Instruction Forfaitaires'!$E283&lt;Listes!$A$64,'DP_Instruction Forfaitaires'!$E283*Listes!$A$65,IF('DP_Instruction Forfaitaires'!$E283&gt;Listes!$D$64,'DP_Instruction Forfaitaires'!$E283*Listes!$D$65,(('DP_Instruction Forfaitaires'!$E283*Listes!$B$65)+Listes!$C$65)))))))</f>
        <v/>
      </c>
      <c r="P283" s="131" t="str">
        <f>IF('Dépenses forfaitaires'!Q283="","",'Dépenses forfaitaires'!Q283)</f>
        <v/>
      </c>
      <c r="Q283" s="185"/>
      <c r="R283" s="352" t="str">
        <f t="shared" si="16"/>
        <v/>
      </c>
      <c r="S283" s="352" t="str">
        <f t="shared" si="17"/>
        <v/>
      </c>
      <c r="T283" s="185" t="str">
        <f t="shared" si="18"/>
        <v/>
      </c>
      <c r="U283" s="182"/>
      <c r="V283" s="187"/>
      <c r="W283" s="711" t="str">
        <f>IF(AND(OR(Q283="KO",T283&lt;&gt;""),OR(R283="",S283="",T283="")),Listes!$A$68,IF(AND(T283="",R283&lt;&gt;""),Listes!$A$69,IF(AND(P283&lt;T283,V283=""),Listes!$A$70,IF(AND(R283&gt;S283),Listes!$A$71,IF(AND(P283&lt;&gt;"",P283&gt;T283,U283=""),Listes!$A$72,IF(AND(X283="",OR(Q283&lt;&gt;"",R283&lt;&gt;"",S283&lt;&gt;"")),Listes!$A$73,""))))))</f>
        <v/>
      </c>
      <c r="X283" s="188"/>
      <c r="Y283" s="317">
        <f t="shared" si="19"/>
        <v>0</v>
      </c>
    </row>
    <row r="284" spans="1:25" ht="20.100000000000001" customHeight="1" x14ac:dyDescent="0.25">
      <c r="A284" s="121">
        <v>278</v>
      </c>
      <c r="B284" s="118" t="str">
        <f>IF('Dépenses forfaitaires'!B284="","",'Dépenses forfaitaires'!B284)</f>
        <v/>
      </c>
      <c r="C284" s="118" t="str">
        <f>IF('Dépenses forfaitaires'!C284="","",'Dépenses forfaitaires'!C284)</f>
        <v/>
      </c>
      <c r="D284" s="118" t="str">
        <f>IF('Dépenses forfaitaires'!D284="","",'Dépenses forfaitaires'!D284)</f>
        <v/>
      </c>
      <c r="E284" s="118" t="str">
        <f>IF('Dépenses forfaitaires'!E284="","",'Dépenses forfaitaires'!E284)</f>
        <v/>
      </c>
      <c r="F284" s="118" t="str">
        <f>IF('Dépenses forfaitaires'!F284="","",'Dépenses forfaitaires'!F284)</f>
        <v/>
      </c>
      <c r="G284" s="186" t="str">
        <f>IF('Dépenses forfaitaires'!G284="","",'Dépenses forfaitaires'!G284)</f>
        <v/>
      </c>
      <c r="H284" s="118" t="str">
        <f>IF('Dépenses forfaitaires'!H284="","",'Dépenses forfaitaires'!H284)</f>
        <v/>
      </c>
      <c r="I284" s="118" t="str">
        <f>IF('Dépenses forfaitaires'!I284="","",'Dépenses forfaitaires'!I284)</f>
        <v/>
      </c>
      <c r="J284" s="186" t="str">
        <f>IF('Dépenses forfaitaires'!J284="","",'Dépenses forfaitaires'!J284)</f>
        <v/>
      </c>
      <c r="K284" s="346" t="str">
        <f>IF('Dépenses forfaitaires'!K284="","",'Dépenses forfaitaires'!K284)</f>
        <v/>
      </c>
      <c r="L284" s="346" t="str">
        <f>IF('Dépenses forfaitaires'!L284="","",'Dépenses forfaitaires'!L284)</f>
        <v/>
      </c>
      <c r="M284" s="118" t="str">
        <f>IF($H284="","",IF($C284=Listes!$B$32,IF('DP_Instruction Forfaitaires'!$E284&lt;Listes!$B$53,('DP_Instruction Forfaitaires'!$E284*(VLOOKUP('DP_Instruction Forfaitaires'!$D284,Listes!$A$54:$E$60,2,FALSE))),IF('DP_Instruction Forfaitaires'!$E284&gt;Listes!$E$53,('DP_Instruction Forfaitaires'!$E284*(VLOOKUP('DP_Instruction Forfaitaires'!$D284,Listes!$A$54:$E$60,5,FALSE))),('DP_Instruction Forfaitaires'!$E284*(VLOOKUP('DP_Instruction Forfaitaires'!$D284,Listes!$A$54:$E$60,3,FALSE))+(VLOOKUP('DP_Instruction Forfaitaires'!$D284,Listes!$A$54:$E$60,4,FALSE)))))))</f>
        <v/>
      </c>
      <c r="N284" s="118" t="str">
        <f>IF($H284="","",IF($C284=Listes!$B$31,IF('DP_Instruction Forfaitaires'!$E284&lt;Listes!$B$42,('DP_Instruction Forfaitaires'!$E284*(VLOOKUP('DP_Instruction Forfaitaires'!$D284,Listes!$A$43:$E$49,2,FALSE))),IF('DP_Instruction Forfaitaires'!$E284&gt;Listes!$D$42,('DP_Instruction Forfaitaires'!$E284*(VLOOKUP('DP_Instruction Forfaitaires'!$D284,Listes!$A$43:$E$49,5,FALSE))),('DP_Instruction Forfaitaires'!$E284*(VLOOKUP('DP_Instruction Forfaitaires'!$D284,Listes!$A$43:$E$49,3,FALSE))+(VLOOKUP('DP_Instruction Forfaitaires'!$D284,Listes!$A$43:$E$49,4,FALSE)))))))</f>
        <v/>
      </c>
      <c r="O284" s="175" t="str">
        <f>IF($H284="","",IF($C284=Listes!$B$34,Listes!$I$31,IF($C284=Listes!$B$35,(VLOOKUP('DP_Instruction Forfaitaires'!$F284,Listes!$E$31:$F$36,2,FALSE)),IF($C284=Listes!$B$33,IF('DP_Instruction Forfaitaires'!$E284&lt;Listes!$A$64,'DP_Instruction Forfaitaires'!$E284*Listes!$A$65,IF('DP_Instruction Forfaitaires'!$E284&gt;Listes!$D$64,'DP_Instruction Forfaitaires'!$E284*Listes!$D$65,(('DP_Instruction Forfaitaires'!$E284*Listes!$B$65)+Listes!$C$65)))))))</f>
        <v/>
      </c>
      <c r="P284" s="131" t="str">
        <f>IF('Dépenses forfaitaires'!Q284="","",'Dépenses forfaitaires'!Q284)</f>
        <v/>
      </c>
      <c r="Q284" s="185"/>
      <c r="R284" s="352" t="str">
        <f t="shared" si="16"/>
        <v/>
      </c>
      <c r="S284" s="352" t="str">
        <f t="shared" si="17"/>
        <v/>
      </c>
      <c r="T284" s="185" t="str">
        <f t="shared" si="18"/>
        <v/>
      </c>
      <c r="U284" s="182"/>
      <c r="V284" s="187"/>
      <c r="W284" s="711" t="str">
        <f>IF(AND(OR(Q284="KO",T284&lt;&gt;""),OR(R284="",S284="",T284="")),Listes!$A$68,IF(AND(T284="",R284&lt;&gt;""),Listes!$A$69,IF(AND(P284&lt;T284,V284=""),Listes!$A$70,IF(AND(R284&gt;S284),Listes!$A$71,IF(AND(P284&lt;&gt;"",P284&gt;T284,U284=""),Listes!$A$72,IF(AND(X284="",OR(Q284&lt;&gt;"",R284&lt;&gt;"",S284&lt;&gt;"")),Listes!$A$73,""))))))</f>
        <v/>
      </c>
      <c r="X284" s="188"/>
      <c r="Y284" s="317">
        <f t="shared" si="19"/>
        <v>0</v>
      </c>
    </row>
    <row r="285" spans="1:25" ht="20.100000000000001" customHeight="1" x14ac:dyDescent="0.25">
      <c r="A285" s="121">
        <v>279</v>
      </c>
      <c r="B285" s="118" t="str">
        <f>IF('Dépenses forfaitaires'!B285="","",'Dépenses forfaitaires'!B285)</f>
        <v/>
      </c>
      <c r="C285" s="118" t="str">
        <f>IF('Dépenses forfaitaires'!C285="","",'Dépenses forfaitaires'!C285)</f>
        <v/>
      </c>
      <c r="D285" s="118" t="str">
        <f>IF('Dépenses forfaitaires'!D285="","",'Dépenses forfaitaires'!D285)</f>
        <v/>
      </c>
      <c r="E285" s="118" t="str">
        <f>IF('Dépenses forfaitaires'!E285="","",'Dépenses forfaitaires'!E285)</f>
        <v/>
      </c>
      <c r="F285" s="118" t="str">
        <f>IF('Dépenses forfaitaires'!F285="","",'Dépenses forfaitaires'!F285)</f>
        <v/>
      </c>
      <c r="G285" s="186" t="str">
        <f>IF('Dépenses forfaitaires'!G285="","",'Dépenses forfaitaires'!G285)</f>
        <v/>
      </c>
      <c r="H285" s="118" t="str">
        <f>IF('Dépenses forfaitaires'!H285="","",'Dépenses forfaitaires'!H285)</f>
        <v/>
      </c>
      <c r="I285" s="118" t="str">
        <f>IF('Dépenses forfaitaires'!I285="","",'Dépenses forfaitaires'!I285)</f>
        <v/>
      </c>
      <c r="J285" s="186" t="str">
        <f>IF('Dépenses forfaitaires'!J285="","",'Dépenses forfaitaires'!J285)</f>
        <v/>
      </c>
      <c r="K285" s="346" t="str">
        <f>IF('Dépenses forfaitaires'!K285="","",'Dépenses forfaitaires'!K285)</f>
        <v/>
      </c>
      <c r="L285" s="346" t="str">
        <f>IF('Dépenses forfaitaires'!L285="","",'Dépenses forfaitaires'!L285)</f>
        <v/>
      </c>
      <c r="M285" s="118" t="str">
        <f>IF($H285="","",IF($C285=Listes!$B$32,IF('DP_Instruction Forfaitaires'!$E285&lt;Listes!$B$53,('DP_Instruction Forfaitaires'!$E285*(VLOOKUP('DP_Instruction Forfaitaires'!$D285,Listes!$A$54:$E$60,2,FALSE))),IF('DP_Instruction Forfaitaires'!$E285&gt;Listes!$E$53,('DP_Instruction Forfaitaires'!$E285*(VLOOKUP('DP_Instruction Forfaitaires'!$D285,Listes!$A$54:$E$60,5,FALSE))),('DP_Instruction Forfaitaires'!$E285*(VLOOKUP('DP_Instruction Forfaitaires'!$D285,Listes!$A$54:$E$60,3,FALSE))+(VLOOKUP('DP_Instruction Forfaitaires'!$D285,Listes!$A$54:$E$60,4,FALSE)))))))</f>
        <v/>
      </c>
      <c r="N285" s="118" t="str">
        <f>IF($H285="","",IF($C285=Listes!$B$31,IF('DP_Instruction Forfaitaires'!$E285&lt;Listes!$B$42,('DP_Instruction Forfaitaires'!$E285*(VLOOKUP('DP_Instruction Forfaitaires'!$D285,Listes!$A$43:$E$49,2,FALSE))),IF('DP_Instruction Forfaitaires'!$E285&gt;Listes!$D$42,('DP_Instruction Forfaitaires'!$E285*(VLOOKUP('DP_Instruction Forfaitaires'!$D285,Listes!$A$43:$E$49,5,FALSE))),('DP_Instruction Forfaitaires'!$E285*(VLOOKUP('DP_Instruction Forfaitaires'!$D285,Listes!$A$43:$E$49,3,FALSE))+(VLOOKUP('DP_Instruction Forfaitaires'!$D285,Listes!$A$43:$E$49,4,FALSE)))))))</f>
        <v/>
      </c>
      <c r="O285" s="175" t="str">
        <f>IF($H285="","",IF($C285=Listes!$B$34,Listes!$I$31,IF($C285=Listes!$B$35,(VLOOKUP('DP_Instruction Forfaitaires'!$F285,Listes!$E$31:$F$36,2,FALSE)),IF($C285=Listes!$B$33,IF('DP_Instruction Forfaitaires'!$E285&lt;Listes!$A$64,'DP_Instruction Forfaitaires'!$E285*Listes!$A$65,IF('DP_Instruction Forfaitaires'!$E285&gt;Listes!$D$64,'DP_Instruction Forfaitaires'!$E285*Listes!$D$65,(('DP_Instruction Forfaitaires'!$E285*Listes!$B$65)+Listes!$C$65)))))))</f>
        <v/>
      </c>
      <c r="P285" s="131" t="str">
        <f>IF('Dépenses forfaitaires'!Q285="","",'Dépenses forfaitaires'!Q285)</f>
        <v/>
      </c>
      <c r="Q285" s="185"/>
      <c r="R285" s="352" t="str">
        <f t="shared" si="16"/>
        <v/>
      </c>
      <c r="S285" s="352" t="str">
        <f t="shared" si="17"/>
        <v/>
      </c>
      <c r="T285" s="185" t="str">
        <f t="shared" si="18"/>
        <v/>
      </c>
      <c r="U285" s="182"/>
      <c r="V285" s="187"/>
      <c r="W285" s="711" t="str">
        <f>IF(AND(OR(Q285="KO",T285&lt;&gt;""),OR(R285="",S285="",T285="")),Listes!$A$68,IF(AND(T285="",R285&lt;&gt;""),Listes!$A$69,IF(AND(P285&lt;T285,V285=""),Listes!$A$70,IF(AND(R285&gt;S285),Listes!$A$71,IF(AND(P285&lt;&gt;"",P285&gt;T285,U285=""),Listes!$A$72,IF(AND(X285="",OR(Q285&lt;&gt;"",R285&lt;&gt;"",S285&lt;&gt;"")),Listes!$A$73,""))))))</f>
        <v/>
      </c>
      <c r="X285" s="188"/>
      <c r="Y285" s="317">
        <f t="shared" si="19"/>
        <v>0</v>
      </c>
    </row>
    <row r="286" spans="1:25" ht="20.100000000000001" customHeight="1" x14ac:dyDescent="0.25">
      <c r="A286" s="121">
        <v>280</v>
      </c>
      <c r="B286" s="118" t="str">
        <f>IF('Dépenses forfaitaires'!B286="","",'Dépenses forfaitaires'!B286)</f>
        <v/>
      </c>
      <c r="C286" s="118" t="str">
        <f>IF('Dépenses forfaitaires'!C286="","",'Dépenses forfaitaires'!C286)</f>
        <v/>
      </c>
      <c r="D286" s="118" t="str">
        <f>IF('Dépenses forfaitaires'!D286="","",'Dépenses forfaitaires'!D286)</f>
        <v/>
      </c>
      <c r="E286" s="118" t="str">
        <f>IF('Dépenses forfaitaires'!E286="","",'Dépenses forfaitaires'!E286)</f>
        <v/>
      </c>
      <c r="F286" s="118" t="str">
        <f>IF('Dépenses forfaitaires'!F286="","",'Dépenses forfaitaires'!F286)</f>
        <v/>
      </c>
      <c r="G286" s="186" t="str">
        <f>IF('Dépenses forfaitaires'!G286="","",'Dépenses forfaitaires'!G286)</f>
        <v/>
      </c>
      <c r="H286" s="118" t="str">
        <f>IF('Dépenses forfaitaires'!H286="","",'Dépenses forfaitaires'!H286)</f>
        <v/>
      </c>
      <c r="I286" s="118" t="str">
        <f>IF('Dépenses forfaitaires'!I286="","",'Dépenses forfaitaires'!I286)</f>
        <v/>
      </c>
      <c r="J286" s="186" t="str">
        <f>IF('Dépenses forfaitaires'!J286="","",'Dépenses forfaitaires'!J286)</f>
        <v/>
      </c>
      <c r="K286" s="346" t="str">
        <f>IF('Dépenses forfaitaires'!K286="","",'Dépenses forfaitaires'!K286)</f>
        <v/>
      </c>
      <c r="L286" s="346" t="str">
        <f>IF('Dépenses forfaitaires'!L286="","",'Dépenses forfaitaires'!L286)</f>
        <v/>
      </c>
      <c r="M286" s="118" t="str">
        <f>IF($H286="","",IF($C286=Listes!$B$32,IF('DP_Instruction Forfaitaires'!$E286&lt;Listes!$B$53,('DP_Instruction Forfaitaires'!$E286*(VLOOKUP('DP_Instruction Forfaitaires'!$D286,Listes!$A$54:$E$60,2,FALSE))),IF('DP_Instruction Forfaitaires'!$E286&gt;Listes!$E$53,('DP_Instruction Forfaitaires'!$E286*(VLOOKUP('DP_Instruction Forfaitaires'!$D286,Listes!$A$54:$E$60,5,FALSE))),('DP_Instruction Forfaitaires'!$E286*(VLOOKUP('DP_Instruction Forfaitaires'!$D286,Listes!$A$54:$E$60,3,FALSE))+(VLOOKUP('DP_Instruction Forfaitaires'!$D286,Listes!$A$54:$E$60,4,FALSE)))))))</f>
        <v/>
      </c>
      <c r="N286" s="118" t="str">
        <f>IF($H286="","",IF($C286=Listes!$B$31,IF('DP_Instruction Forfaitaires'!$E286&lt;Listes!$B$42,('DP_Instruction Forfaitaires'!$E286*(VLOOKUP('DP_Instruction Forfaitaires'!$D286,Listes!$A$43:$E$49,2,FALSE))),IF('DP_Instruction Forfaitaires'!$E286&gt;Listes!$D$42,('DP_Instruction Forfaitaires'!$E286*(VLOOKUP('DP_Instruction Forfaitaires'!$D286,Listes!$A$43:$E$49,5,FALSE))),('DP_Instruction Forfaitaires'!$E286*(VLOOKUP('DP_Instruction Forfaitaires'!$D286,Listes!$A$43:$E$49,3,FALSE))+(VLOOKUP('DP_Instruction Forfaitaires'!$D286,Listes!$A$43:$E$49,4,FALSE)))))))</f>
        <v/>
      </c>
      <c r="O286" s="175" t="str">
        <f>IF($H286="","",IF($C286=Listes!$B$34,Listes!$I$31,IF($C286=Listes!$B$35,(VLOOKUP('DP_Instruction Forfaitaires'!$F286,Listes!$E$31:$F$36,2,FALSE)),IF($C286=Listes!$B$33,IF('DP_Instruction Forfaitaires'!$E286&lt;Listes!$A$64,'DP_Instruction Forfaitaires'!$E286*Listes!$A$65,IF('DP_Instruction Forfaitaires'!$E286&gt;Listes!$D$64,'DP_Instruction Forfaitaires'!$E286*Listes!$D$65,(('DP_Instruction Forfaitaires'!$E286*Listes!$B$65)+Listes!$C$65)))))))</f>
        <v/>
      </c>
      <c r="P286" s="131" t="str">
        <f>IF('Dépenses forfaitaires'!Q286="","",'Dépenses forfaitaires'!Q286)</f>
        <v/>
      </c>
      <c r="Q286" s="185"/>
      <c r="R286" s="352" t="str">
        <f t="shared" si="16"/>
        <v/>
      </c>
      <c r="S286" s="352" t="str">
        <f t="shared" si="17"/>
        <v/>
      </c>
      <c r="T286" s="185" t="str">
        <f t="shared" si="18"/>
        <v/>
      </c>
      <c r="U286" s="182"/>
      <c r="V286" s="187"/>
      <c r="W286" s="711" t="str">
        <f>IF(AND(OR(Q286="KO",T286&lt;&gt;""),OR(R286="",S286="",T286="")),Listes!$A$68,IF(AND(T286="",R286&lt;&gt;""),Listes!$A$69,IF(AND(P286&lt;T286,V286=""),Listes!$A$70,IF(AND(R286&gt;S286),Listes!$A$71,IF(AND(P286&lt;&gt;"",P286&gt;T286,U286=""),Listes!$A$72,IF(AND(X286="",OR(Q286&lt;&gt;"",R286&lt;&gt;"",S286&lt;&gt;"")),Listes!$A$73,""))))))</f>
        <v/>
      </c>
      <c r="X286" s="188"/>
      <c r="Y286" s="317">
        <f t="shared" si="19"/>
        <v>0</v>
      </c>
    </row>
    <row r="287" spans="1:25" ht="20.100000000000001" customHeight="1" x14ac:dyDescent="0.25">
      <c r="A287" s="121">
        <v>281</v>
      </c>
      <c r="B287" s="118" t="str">
        <f>IF('Dépenses forfaitaires'!B287="","",'Dépenses forfaitaires'!B287)</f>
        <v/>
      </c>
      <c r="C287" s="118" t="str">
        <f>IF('Dépenses forfaitaires'!C287="","",'Dépenses forfaitaires'!C287)</f>
        <v/>
      </c>
      <c r="D287" s="118" t="str">
        <f>IF('Dépenses forfaitaires'!D287="","",'Dépenses forfaitaires'!D287)</f>
        <v/>
      </c>
      <c r="E287" s="118" t="str">
        <f>IF('Dépenses forfaitaires'!E287="","",'Dépenses forfaitaires'!E287)</f>
        <v/>
      </c>
      <c r="F287" s="118" t="str">
        <f>IF('Dépenses forfaitaires'!F287="","",'Dépenses forfaitaires'!F287)</f>
        <v/>
      </c>
      <c r="G287" s="186" t="str">
        <f>IF('Dépenses forfaitaires'!G287="","",'Dépenses forfaitaires'!G287)</f>
        <v/>
      </c>
      <c r="H287" s="118" t="str">
        <f>IF('Dépenses forfaitaires'!H287="","",'Dépenses forfaitaires'!H287)</f>
        <v/>
      </c>
      <c r="I287" s="118" t="str">
        <f>IF('Dépenses forfaitaires'!I287="","",'Dépenses forfaitaires'!I287)</f>
        <v/>
      </c>
      <c r="J287" s="186" t="str">
        <f>IF('Dépenses forfaitaires'!J287="","",'Dépenses forfaitaires'!J287)</f>
        <v/>
      </c>
      <c r="K287" s="346" t="str">
        <f>IF('Dépenses forfaitaires'!K287="","",'Dépenses forfaitaires'!K287)</f>
        <v/>
      </c>
      <c r="L287" s="346" t="str">
        <f>IF('Dépenses forfaitaires'!L287="","",'Dépenses forfaitaires'!L287)</f>
        <v/>
      </c>
      <c r="M287" s="118" t="str">
        <f>IF($H287="","",IF($C287=Listes!$B$32,IF('DP_Instruction Forfaitaires'!$E287&lt;Listes!$B$53,('DP_Instruction Forfaitaires'!$E287*(VLOOKUP('DP_Instruction Forfaitaires'!$D287,Listes!$A$54:$E$60,2,FALSE))),IF('DP_Instruction Forfaitaires'!$E287&gt;Listes!$E$53,('DP_Instruction Forfaitaires'!$E287*(VLOOKUP('DP_Instruction Forfaitaires'!$D287,Listes!$A$54:$E$60,5,FALSE))),('DP_Instruction Forfaitaires'!$E287*(VLOOKUP('DP_Instruction Forfaitaires'!$D287,Listes!$A$54:$E$60,3,FALSE))+(VLOOKUP('DP_Instruction Forfaitaires'!$D287,Listes!$A$54:$E$60,4,FALSE)))))))</f>
        <v/>
      </c>
      <c r="N287" s="118" t="str">
        <f>IF($H287="","",IF($C287=Listes!$B$31,IF('DP_Instruction Forfaitaires'!$E287&lt;Listes!$B$42,('DP_Instruction Forfaitaires'!$E287*(VLOOKUP('DP_Instruction Forfaitaires'!$D287,Listes!$A$43:$E$49,2,FALSE))),IF('DP_Instruction Forfaitaires'!$E287&gt;Listes!$D$42,('DP_Instruction Forfaitaires'!$E287*(VLOOKUP('DP_Instruction Forfaitaires'!$D287,Listes!$A$43:$E$49,5,FALSE))),('DP_Instruction Forfaitaires'!$E287*(VLOOKUP('DP_Instruction Forfaitaires'!$D287,Listes!$A$43:$E$49,3,FALSE))+(VLOOKUP('DP_Instruction Forfaitaires'!$D287,Listes!$A$43:$E$49,4,FALSE)))))))</f>
        <v/>
      </c>
      <c r="O287" s="175" t="str">
        <f>IF($H287="","",IF($C287=Listes!$B$34,Listes!$I$31,IF($C287=Listes!$B$35,(VLOOKUP('DP_Instruction Forfaitaires'!$F287,Listes!$E$31:$F$36,2,FALSE)),IF($C287=Listes!$B$33,IF('DP_Instruction Forfaitaires'!$E287&lt;Listes!$A$64,'DP_Instruction Forfaitaires'!$E287*Listes!$A$65,IF('DP_Instruction Forfaitaires'!$E287&gt;Listes!$D$64,'DP_Instruction Forfaitaires'!$E287*Listes!$D$65,(('DP_Instruction Forfaitaires'!$E287*Listes!$B$65)+Listes!$C$65)))))))</f>
        <v/>
      </c>
      <c r="P287" s="131" t="str">
        <f>IF('Dépenses forfaitaires'!Q287="","",'Dépenses forfaitaires'!Q287)</f>
        <v/>
      </c>
      <c r="Q287" s="185"/>
      <c r="R287" s="352" t="str">
        <f t="shared" si="16"/>
        <v/>
      </c>
      <c r="S287" s="352" t="str">
        <f t="shared" si="17"/>
        <v/>
      </c>
      <c r="T287" s="185" t="str">
        <f t="shared" si="18"/>
        <v/>
      </c>
      <c r="U287" s="182"/>
      <c r="V287" s="187"/>
      <c r="W287" s="711" t="str">
        <f>IF(AND(OR(Q287="KO",T287&lt;&gt;""),OR(R287="",S287="",T287="")),Listes!$A$68,IF(AND(T287="",R287&lt;&gt;""),Listes!$A$69,IF(AND(P287&lt;T287,V287=""),Listes!$A$70,IF(AND(R287&gt;S287),Listes!$A$71,IF(AND(P287&lt;&gt;"",P287&gt;T287,U287=""),Listes!$A$72,IF(AND(X287="",OR(Q287&lt;&gt;"",R287&lt;&gt;"",S287&lt;&gt;"")),Listes!$A$73,""))))))</f>
        <v/>
      </c>
      <c r="X287" s="188"/>
      <c r="Y287" s="317">
        <f t="shared" si="19"/>
        <v>0</v>
      </c>
    </row>
    <row r="288" spans="1:25" ht="20.100000000000001" customHeight="1" x14ac:dyDescent="0.25">
      <c r="A288" s="121">
        <v>282</v>
      </c>
      <c r="B288" s="118" t="str">
        <f>IF('Dépenses forfaitaires'!B288="","",'Dépenses forfaitaires'!B288)</f>
        <v/>
      </c>
      <c r="C288" s="118" t="str">
        <f>IF('Dépenses forfaitaires'!C288="","",'Dépenses forfaitaires'!C288)</f>
        <v/>
      </c>
      <c r="D288" s="118" t="str">
        <f>IF('Dépenses forfaitaires'!D288="","",'Dépenses forfaitaires'!D288)</f>
        <v/>
      </c>
      <c r="E288" s="118" t="str">
        <f>IF('Dépenses forfaitaires'!E288="","",'Dépenses forfaitaires'!E288)</f>
        <v/>
      </c>
      <c r="F288" s="118" t="str">
        <f>IF('Dépenses forfaitaires'!F288="","",'Dépenses forfaitaires'!F288)</f>
        <v/>
      </c>
      <c r="G288" s="186" t="str">
        <f>IF('Dépenses forfaitaires'!G288="","",'Dépenses forfaitaires'!G288)</f>
        <v/>
      </c>
      <c r="H288" s="118" t="str">
        <f>IF('Dépenses forfaitaires'!H288="","",'Dépenses forfaitaires'!H288)</f>
        <v/>
      </c>
      <c r="I288" s="118" t="str">
        <f>IF('Dépenses forfaitaires'!I288="","",'Dépenses forfaitaires'!I288)</f>
        <v/>
      </c>
      <c r="J288" s="186" t="str">
        <f>IF('Dépenses forfaitaires'!J288="","",'Dépenses forfaitaires'!J288)</f>
        <v/>
      </c>
      <c r="K288" s="346" t="str">
        <f>IF('Dépenses forfaitaires'!K288="","",'Dépenses forfaitaires'!K288)</f>
        <v/>
      </c>
      <c r="L288" s="346" t="str">
        <f>IF('Dépenses forfaitaires'!L288="","",'Dépenses forfaitaires'!L288)</f>
        <v/>
      </c>
      <c r="M288" s="118" t="str">
        <f>IF($H288="","",IF($C288=Listes!$B$32,IF('DP_Instruction Forfaitaires'!$E288&lt;Listes!$B$53,('DP_Instruction Forfaitaires'!$E288*(VLOOKUP('DP_Instruction Forfaitaires'!$D288,Listes!$A$54:$E$60,2,FALSE))),IF('DP_Instruction Forfaitaires'!$E288&gt;Listes!$E$53,('DP_Instruction Forfaitaires'!$E288*(VLOOKUP('DP_Instruction Forfaitaires'!$D288,Listes!$A$54:$E$60,5,FALSE))),('DP_Instruction Forfaitaires'!$E288*(VLOOKUP('DP_Instruction Forfaitaires'!$D288,Listes!$A$54:$E$60,3,FALSE))+(VLOOKUP('DP_Instruction Forfaitaires'!$D288,Listes!$A$54:$E$60,4,FALSE)))))))</f>
        <v/>
      </c>
      <c r="N288" s="118" t="str">
        <f>IF($H288="","",IF($C288=Listes!$B$31,IF('DP_Instruction Forfaitaires'!$E288&lt;Listes!$B$42,('DP_Instruction Forfaitaires'!$E288*(VLOOKUP('DP_Instruction Forfaitaires'!$D288,Listes!$A$43:$E$49,2,FALSE))),IF('DP_Instruction Forfaitaires'!$E288&gt;Listes!$D$42,('DP_Instruction Forfaitaires'!$E288*(VLOOKUP('DP_Instruction Forfaitaires'!$D288,Listes!$A$43:$E$49,5,FALSE))),('DP_Instruction Forfaitaires'!$E288*(VLOOKUP('DP_Instruction Forfaitaires'!$D288,Listes!$A$43:$E$49,3,FALSE))+(VLOOKUP('DP_Instruction Forfaitaires'!$D288,Listes!$A$43:$E$49,4,FALSE)))))))</f>
        <v/>
      </c>
      <c r="O288" s="175" t="str">
        <f>IF($H288="","",IF($C288=Listes!$B$34,Listes!$I$31,IF($C288=Listes!$B$35,(VLOOKUP('DP_Instruction Forfaitaires'!$F288,Listes!$E$31:$F$36,2,FALSE)),IF($C288=Listes!$B$33,IF('DP_Instruction Forfaitaires'!$E288&lt;Listes!$A$64,'DP_Instruction Forfaitaires'!$E288*Listes!$A$65,IF('DP_Instruction Forfaitaires'!$E288&gt;Listes!$D$64,'DP_Instruction Forfaitaires'!$E288*Listes!$D$65,(('DP_Instruction Forfaitaires'!$E288*Listes!$B$65)+Listes!$C$65)))))))</f>
        <v/>
      </c>
      <c r="P288" s="131" t="str">
        <f>IF('Dépenses forfaitaires'!Q288="","",'Dépenses forfaitaires'!Q288)</f>
        <v/>
      </c>
      <c r="Q288" s="185"/>
      <c r="R288" s="352" t="str">
        <f t="shared" si="16"/>
        <v/>
      </c>
      <c r="S288" s="352" t="str">
        <f t="shared" si="17"/>
        <v/>
      </c>
      <c r="T288" s="185" t="str">
        <f t="shared" si="18"/>
        <v/>
      </c>
      <c r="U288" s="182"/>
      <c r="V288" s="187"/>
      <c r="W288" s="711" t="str">
        <f>IF(AND(OR(Q288="KO",T288&lt;&gt;""),OR(R288="",S288="",T288="")),Listes!$A$68,IF(AND(T288="",R288&lt;&gt;""),Listes!$A$69,IF(AND(P288&lt;T288,V288=""),Listes!$A$70,IF(AND(R288&gt;S288),Listes!$A$71,IF(AND(P288&lt;&gt;"",P288&gt;T288,U288=""),Listes!$A$72,IF(AND(X288="",OR(Q288&lt;&gt;"",R288&lt;&gt;"",S288&lt;&gt;"")),Listes!$A$73,""))))))</f>
        <v/>
      </c>
      <c r="X288" s="188"/>
      <c r="Y288" s="317">
        <f t="shared" si="19"/>
        <v>0</v>
      </c>
    </row>
    <row r="289" spans="1:25" ht="20.100000000000001" customHeight="1" x14ac:dyDescent="0.25">
      <c r="A289" s="121">
        <v>283</v>
      </c>
      <c r="B289" s="118" t="str">
        <f>IF('Dépenses forfaitaires'!B289="","",'Dépenses forfaitaires'!B289)</f>
        <v/>
      </c>
      <c r="C289" s="118" t="str">
        <f>IF('Dépenses forfaitaires'!C289="","",'Dépenses forfaitaires'!C289)</f>
        <v/>
      </c>
      <c r="D289" s="118" t="str">
        <f>IF('Dépenses forfaitaires'!D289="","",'Dépenses forfaitaires'!D289)</f>
        <v/>
      </c>
      <c r="E289" s="118" t="str">
        <f>IF('Dépenses forfaitaires'!E289="","",'Dépenses forfaitaires'!E289)</f>
        <v/>
      </c>
      <c r="F289" s="118" t="str">
        <f>IF('Dépenses forfaitaires'!F289="","",'Dépenses forfaitaires'!F289)</f>
        <v/>
      </c>
      <c r="G289" s="186" t="str">
        <f>IF('Dépenses forfaitaires'!G289="","",'Dépenses forfaitaires'!G289)</f>
        <v/>
      </c>
      <c r="H289" s="118" t="str">
        <f>IF('Dépenses forfaitaires'!H289="","",'Dépenses forfaitaires'!H289)</f>
        <v/>
      </c>
      <c r="I289" s="118" t="str">
        <f>IF('Dépenses forfaitaires'!I289="","",'Dépenses forfaitaires'!I289)</f>
        <v/>
      </c>
      <c r="J289" s="186" t="str">
        <f>IF('Dépenses forfaitaires'!J289="","",'Dépenses forfaitaires'!J289)</f>
        <v/>
      </c>
      <c r="K289" s="346" t="str">
        <f>IF('Dépenses forfaitaires'!K289="","",'Dépenses forfaitaires'!K289)</f>
        <v/>
      </c>
      <c r="L289" s="346" t="str">
        <f>IF('Dépenses forfaitaires'!L289="","",'Dépenses forfaitaires'!L289)</f>
        <v/>
      </c>
      <c r="M289" s="118" t="str">
        <f>IF($H289="","",IF($C289=Listes!$B$32,IF('DP_Instruction Forfaitaires'!$E289&lt;Listes!$B$53,('DP_Instruction Forfaitaires'!$E289*(VLOOKUP('DP_Instruction Forfaitaires'!$D289,Listes!$A$54:$E$60,2,FALSE))),IF('DP_Instruction Forfaitaires'!$E289&gt;Listes!$E$53,('DP_Instruction Forfaitaires'!$E289*(VLOOKUP('DP_Instruction Forfaitaires'!$D289,Listes!$A$54:$E$60,5,FALSE))),('DP_Instruction Forfaitaires'!$E289*(VLOOKUP('DP_Instruction Forfaitaires'!$D289,Listes!$A$54:$E$60,3,FALSE))+(VLOOKUP('DP_Instruction Forfaitaires'!$D289,Listes!$A$54:$E$60,4,FALSE)))))))</f>
        <v/>
      </c>
      <c r="N289" s="118" t="str">
        <f>IF($H289="","",IF($C289=Listes!$B$31,IF('DP_Instruction Forfaitaires'!$E289&lt;Listes!$B$42,('DP_Instruction Forfaitaires'!$E289*(VLOOKUP('DP_Instruction Forfaitaires'!$D289,Listes!$A$43:$E$49,2,FALSE))),IF('DP_Instruction Forfaitaires'!$E289&gt;Listes!$D$42,('DP_Instruction Forfaitaires'!$E289*(VLOOKUP('DP_Instruction Forfaitaires'!$D289,Listes!$A$43:$E$49,5,FALSE))),('DP_Instruction Forfaitaires'!$E289*(VLOOKUP('DP_Instruction Forfaitaires'!$D289,Listes!$A$43:$E$49,3,FALSE))+(VLOOKUP('DP_Instruction Forfaitaires'!$D289,Listes!$A$43:$E$49,4,FALSE)))))))</f>
        <v/>
      </c>
      <c r="O289" s="175" t="str">
        <f>IF($H289="","",IF($C289=Listes!$B$34,Listes!$I$31,IF($C289=Listes!$B$35,(VLOOKUP('DP_Instruction Forfaitaires'!$F289,Listes!$E$31:$F$36,2,FALSE)),IF($C289=Listes!$B$33,IF('DP_Instruction Forfaitaires'!$E289&lt;Listes!$A$64,'DP_Instruction Forfaitaires'!$E289*Listes!$A$65,IF('DP_Instruction Forfaitaires'!$E289&gt;Listes!$D$64,'DP_Instruction Forfaitaires'!$E289*Listes!$D$65,(('DP_Instruction Forfaitaires'!$E289*Listes!$B$65)+Listes!$C$65)))))))</f>
        <v/>
      </c>
      <c r="P289" s="131" t="str">
        <f>IF('Dépenses forfaitaires'!Q289="","",'Dépenses forfaitaires'!Q289)</f>
        <v/>
      </c>
      <c r="Q289" s="185"/>
      <c r="R289" s="352" t="str">
        <f t="shared" si="16"/>
        <v/>
      </c>
      <c r="S289" s="352" t="str">
        <f t="shared" si="17"/>
        <v/>
      </c>
      <c r="T289" s="185" t="str">
        <f t="shared" si="18"/>
        <v/>
      </c>
      <c r="U289" s="182"/>
      <c r="V289" s="187"/>
      <c r="W289" s="711" t="str">
        <f>IF(AND(OR(Q289="KO",T289&lt;&gt;""),OR(R289="",S289="",T289="")),Listes!$A$68,IF(AND(T289="",R289&lt;&gt;""),Listes!$A$69,IF(AND(P289&lt;T289,V289=""),Listes!$A$70,IF(AND(R289&gt;S289),Listes!$A$71,IF(AND(P289&lt;&gt;"",P289&gt;T289,U289=""),Listes!$A$72,IF(AND(X289="",OR(Q289&lt;&gt;"",R289&lt;&gt;"",S289&lt;&gt;"")),Listes!$A$73,""))))))</f>
        <v/>
      </c>
      <c r="X289" s="188"/>
      <c r="Y289" s="317">
        <f t="shared" si="19"/>
        <v>0</v>
      </c>
    </row>
    <row r="290" spans="1:25" ht="20.100000000000001" customHeight="1" x14ac:dyDescent="0.25">
      <c r="A290" s="121">
        <v>284</v>
      </c>
      <c r="B290" s="118" t="str">
        <f>IF('Dépenses forfaitaires'!B290="","",'Dépenses forfaitaires'!B290)</f>
        <v/>
      </c>
      <c r="C290" s="118" t="str">
        <f>IF('Dépenses forfaitaires'!C290="","",'Dépenses forfaitaires'!C290)</f>
        <v/>
      </c>
      <c r="D290" s="118" t="str">
        <f>IF('Dépenses forfaitaires'!D290="","",'Dépenses forfaitaires'!D290)</f>
        <v/>
      </c>
      <c r="E290" s="118" t="str">
        <f>IF('Dépenses forfaitaires'!E290="","",'Dépenses forfaitaires'!E290)</f>
        <v/>
      </c>
      <c r="F290" s="118" t="str">
        <f>IF('Dépenses forfaitaires'!F290="","",'Dépenses forfaitaires'!F290)</f>
        <v/>
      </c>
      <c r="G290" s="186" t="str">
        <f>IF('Dépenses forfaitaires'!G290="","",'Dépenses forfaitaires'!G290)</f>
        <v/>
      </c>
      <c r="H290" s="118" t="str">
        <f>IF('Dépenses forfaitaires'!H290="","",'Dépenses forfaitaires'!H290)</f>
        <v/>
      </c>
      <c r="I290" s="118" t="str">
        <f>IF('Dépenses forfaitaires'!I290="","",'Dépenses forfaitaires'!I290)</f>
        <v/>
      </c>
      <c r="J290" s="186" t="str">
        <f>IF('Dépenses forfaitaires'!J290="","",'Dépenses forfaitaires'!J290)</f>
        <v/>
      </c>
      <c r="K290" s="346" t="str">
        <f>IF('Dépenses forfaitaires'!K290="","",'Dépenses forfaitaires'!K290)</f>
        <v/>
      </c>
      <c r="L290" s="346" t="str">
        <f>IF('Dépenses forfaitaires'!L290="","",'Dépenses forfaitaires'!L290)</f>
        <v/>
      </c>
      <c r="M290" s="118" t="str">
        <f>IF($H290="","",IF($C290=Listes!$B$32,IF('DP_Instruction Forfaitaires'!$E290&lt;Listes!$B$53,('DP_Instruction Forfaitaires'!$E290*(VLOOKUP('DP_Instruction Forfaitaires'!$D290,Listes!$A$54:$E$60,2,FALSE))),IF('DP_Instruction Forfaitaires'!$E290&gt;Listes!$E$53,('DP_Instruction Forfaitaires'!$E290*(VLOOKUP('DP_Instruction Forfaitaires'!$D290,Listes!$A$54:$E$60,5,FALSE))),('DP_Instruction Forfaitaires'!$E290*(VLOOKUP('DP_Instruction Forfaitaires'!$D290,Listes!$A$54:$E$60,3,FALSE))+(VLOOKUP('DP_Instruction Forfaitaires'!$D290,Listes!$A$54:$E$60,4,FALSE)))))))</f>
        <v/>
      </c>
      <c r="N290" s="118" t="str">
        <f>IF($H290="","",IF($C290=Listes!$B$31,IF('DP_Instruction Forfaitaires'!$E290&lt;Listes!$B$42,('DP_Instruction Forfaitaires'!$E290*(VLOOKUP('DP_Instruction Forfaitaires'!$D290,Listes!$A$43:$E$49,2,FALSE))),IF('DP_Instruction Forfaitaires'!$E290&gt;Listes!$D$42,('DP_Instruction Forfaitaires'!$E290*(VLOOKUP('DP_Instruction Forfaitaires'!$D290,Listes!$A$43:$E$49,5,FALSE))),('DP_Instruction Forfaitaires'!$E290*(VLOOKUP('DP_Instruction Forfaitaires'!$D290,Listes!$A$43:$E$49,3,FALSE))+(VLOOKUP('DP_Instruction Forfaitaires'!$D290,Listes!$A$43:$E$49,4,FALSE)))))))</f>
        <v/>
      </c>
      <c r="O290" s="175" t="str">
        <f>IF($H290="","",IF($C290=Listes!$B$34,Listes!$I$31,IF($C290=Listes!$B$35,(VLOOKUP('DP_Instruction Forfaitaires'!$F290,Listes!$E$31:$F$36,2,FALSE)),IF($C290=Listes!$B$33,IF('DP_Instruction Forfaitaires'!$E290&lt;Listes!$A$64,'DP_Instruction Forfaitaires'!$E290*Listes!$A$65,IF('DP_Instruction Forfaitaires'!$E290&gt;Listes!$D$64,'DP_Instruction Forfaitaires'!$E290*Listes!$D$65,(('DP_Instruction Forfaitaires'!$E290*Listes!$B$65)+Listes!$C$65)))))))</f>
        <v/>
      </c>
      <c r="P290" s="131" t="str">
        <f>IF('Dépenses forfaitaires'!Q290="","",'Dépenses forfaitaires'!Q290)</f>
        <v/>
      </c>
      <c r="Q290" s="185"/>
      <c r="R290" s="352" t="str">
        <f t="shared" si="16"/>
        <v/>
      </c>
      <c r="S290" s="352" t="str">
        <f t="shared" si="17"/>
        <v/>
      </c>
      <c r="T290" s="185" t="str">
        <f t="shared" si="18"/>
        <v/>
      </c>
      <c r="U290" s="182"/>
      <c r="V290" s="187"/>
      <c r="W290" s="711" t="str">
        <f>IF(AND(OR(Q290="KO",T290&lt;&gt;""),OR(R290="",S290="",T290="")),Listes!$A$68,IF(AND(T290="",R290&lt;&gt;""),Listes!$A$69,IF(AND(P290&lt;T290,V290=""),Listes!$A$70,IF(AND(R290&gt;S290),Listes!$A$71,IF(AND(P290&lt;&gt;"",P290&gt;T290,U290=""),Listes!$A$72,IF(AND(X290="",OR(Q290&lt;&gt;"",R290&lt;&gt;"",S290&lt;&gt;"")),Listes!$A$73,""))))))</f>
        <v/>
      </c>
      <c r="X290" s="188"/>
      <c r="Y290" s="317">
        <f t="shared" si="19"/>
        <v>0</v>
      </c>
    </row>
    <row r="291" spans="1:25" ht="20.100000000000001" customHeight="1" x14ac:dyDescent="0.25">
      <c r="A291" s="121">
        <v>285</v>
      </c>
      <c r="B291" s="118" t="str">
        <f>IF('Dépenses forfaitaires'!B291="","",'Dépenses forfaitaires'!B291)</f>
        <v/>
      </c>
      <c r="C291" s="118" t="str">
        <f>IF('Dépenses forfaitaires'!C291="","",'Dépenses forfaitaires'!C291)</f>
        <v/>
      </c>
      <c r="D291" s="118" t="str">
        <f>IF('Dépenses forfaitaires'!D291="","",'Dépenses forfaitaires'!D291)</f>
        <v/>
      </c>
      <c r="E291" s="118" t="str">
        <f>IF('Dépenses forfaitaires'!E291="","",'Dépenses forfaitaires'!E291)</f>
        <v/>
      </c>
      <c r="F291" s="118" t="str">
        <f>IF('Dépenses forfaitaires'!F291="","",'Dépenses forfaitaires'!F291)</f>
        <v/>
      </c>
      <c r="G291" s="186" t="str">
        <f>IF('Dépenses forfaitaires'!G291="","",'Dépenses forfaitaires'!G291)</f>
        <v/>
      </c>
      <c r="H291" s="118" t="str">
        <f>IF('Dépenses forfaitaires'!H291="","",'Dépenses forfaitaires'!H291)</f>
        <v/>
      </c>
      <c r="I291" s="118" t="str">
        <f>IF('Dépenses forfaitaires'!I291="","",'Dépenses forfaitaires'!I291)</f>
        <v/>
      </c>
      <c r="J291" s="186" t="str">
        <f>IF('Dépenses forfaitaires'!J291="","",'Dépenses forfaitaires'!J291)</f>
        <v/>
      </c>
      <c r="K291" s="346" t="str">
        <f>IF('Dépenses forfaitaires'!K291="","",'Dépenses forfaitaires'!K291)</f>
        <v/>
      </c>
      <c r="L291" s="346" t="str">
        <f>IF('Dépenses forfaitaires'!L291="","",'Dépenses forfaitaires'!L291)</f>
        <v/>
      </c>
      <c r="M291" s="118" t="str">
        <f>IF($H291="","",IF($C291=Listes!$B$32,IF('DP_Instruction Forfaitaires'!$E291&lt;Listes!$B$53,('DP_Instruction Forfaitaires'!$E291*(VLOOKUP('DP_Instruction Forfaitaires'!$D291,Listes!$A$54:$E$60,2,FALSE))),IF('DP_Instruction Forfaitaires'!$E291&gt;Listes!$E$53,('DP_Instruction Forfaitaires'!$E291*(VLOOKUP('DP_Instruction Forfaitaires'!$D291,Listes!$A$54:$E$60,5,FALSE))),('DP_Instruction Forfaitaires'!$E291*(VLOOKUP('DP_Instruction Forfaitaires'!$D291,Listes!$A$54:$E$60,3,FALSE))+(VLOOKUP('DP_Instruction Forfaitaires'!$D291,Listes!$A$54:$E$60,4,FALSE)))))))</f>
        <v/>
      </c>
      <c r="N291" s="118" t="str">
        <f>IF($H291="","",IF($C291=Listes!$B$31,IF('DP_Instruction Forfaitaires'!$E291&lt;Listes!$B$42,('DP_Instruction Forfaitaires'!$E291*(VLOOKUP('DP_Instruction Forfaitaires'!$D291,Listes!$A$43:$E$49,2,FALSE))),IF('DP_Instruction Forfaitaires'!$E291&gt;Listes!$D$42,('DP_Instruction Forfaitaires'!$E291*(VLOOKUP('DP_Instruction Forfaitaires'!$D291,Listes!$A$43:$E$49,5,FALSE))),('DP_Instruction Forfaitaires'!$E291*(VLOOKUP('DP_Instruction Forfaitaires'!$D291,Listes!$A$43:$E$49,3,FALSE))+(VLOOKUP('DP_Instruction Forfaitaires'!$D291,Listes!$A$43:$E$49,4,FALSE)))))))</f>
        <v/>
      </c>
      <c r="O291" s="175" t="str">
        <f>IF($H291="","",IF($C291=Listes!$B$34,Listes!$I$31,IF($C291=Listes!$B$35,(VLOOKUP('DP_Instruction Forfaitaires'!$F291,Listes!$E$31:$F$36,2,FALSE)),IF($C291=Listes!$B$33,IF('DP_Instruction Forfaitaires'!$E291&lt;Listes!$A$64,'DP_Instruction Forfaitaires'!$E291*Listes!$A$65,IF('DP_Instruction Forfaitaires'!$E291&gt;Listes!$D$64,'DP_Instruction Forfaitaires'!$E291*Listes!$D$65,(('DP_Instruction Forfaitaires'!$E291*Listes!$B$65)+Listes!$C$65)))))))</f>
        <v/>
      </c>
      <c r="P291" s="131" t="str">
        <f>IF('Dépenses forfaitaires'!Q291="","",'Dépenses forfaitaires'!Q291)</f>
        <v/>
      </c>
      <c r="Q291" s="185"/>
      <c r="R291" s="352" t="str">
        <f t="shared" si="16"/>
        <v/>
      </c>
      <c r="S291" s="352" t="str">
        <f t="shared" si="17"/>
        <v/>
      </c>
      <c r="T291" s="185" t="str">
        <f t="shared" si="18"/>
        <v/>
      </c>
      <c r="U291" s="182"/>
      <c r="V291" s="187"/>
      <c r="W291" s="711" t="str">
        <f>IF(AND(OR(Q291="KO",T291&lt;&gt;""),OR(R291="",S291="",T291="")),Listes!$A$68,IF(AND(T291="",R291&lt;&gt;""),Listes!$A$69,IF(AND(P291&lt;T291,V291=""),Listes!$A$70,IF(AND(R291&gt;S291),Listes!$A$71,IF(AND(P291&lt;&gt;"",P291&gt;T291,U291=""),Listes!$A$72,IF(AND(X291="",OR(Q291&lt;&gt;"",R291&lt;&gt;"",S291&lt;&gt;"")),Listes!$A$73,""))))))</f>
        <v/>
      </c>
      <c r="X291" s="188"/>
      <c r="Y291" s="317">
        <f t="shared" si="19"/>
        <v>0</v>
      </c>
    </row>
    <row r="292" spans="1:25" ht="20.100000000000001" customHeight="1" x14ac:dyDescent="0.25">
      <c r="A292" s="121">
        <v>286</v>
      </c>
      <c r="B292" s="118" t="str">
        <f>IF('Dépenses forfaitaires'!B292="","",'Dépenses forfaitaires'!B292)</f>
        <v/>
      </c>
      <c r="C292" s="118" t="str">
        <f>IF('Dépenses forfaitaires'!C292="","",'Dépenses forfaitaires'!C292)</f>
        <v/>
      </c>
      <c r="D292" s="118" t="str">
        <f>IF('Dépenses forfaitaires'!D292="","",'Dépenses forfaitaires'!D292)</f>
        <v/>
      </c>
      <c r="E292" s="118" t="str">
        <f>IF('Dépenses forfaitaires'!E292="","",'Dépenses forfaitaires'!E292)</f>
        <v/>
      </c>
      <c r="F292" s="118" t="str">
        <f>IF('Dépenses forfaitaires'!F292="","",'Dépenses forfaitaires'!F292)</f>
        <v/>
      </c>
      <c r="G292" s="186" t="str">
        <f>IF('Dépenses forfaitaires'!G292="","",'Dépenses forfaitaires'!G292)</f>
        <v/>
      </c>
      <c r="H292" s="118" t="str">
        <f>IF('Dépenses forfaitaires'!H292="","",'Dépenses forfaitaires'!H292)</f>
        <v/>
      </c>
      <c r="I292" s="118" t="str">
        <f>IF('Dépenses forfaitaires'!I292="","",'Dépenses forfaitaires'!I292)</f>
        <v/>
      </c>
      <c r="J292" s="186" t="str">
        <f>IF('Dépenses forfaitaires'!J292="","",'Dépenses forfaitaires'!J292)</f>
        <v/>
      </c>
      <c r="K292" s="346" t="str">
        <f>IF('Dépenses forfaitaires'!K292="","",'Dépenses forfaitaires'!K292)</f>
        <v/>
      </c>
      <c r="L292" s="346" t="str">
        <f>IF('Dépenses forfaitaires'!L292="","",'Dépenses forfaitaires'!L292)</f>
        <v/>
      </c>
      <c r="M292" s="118" t="str">
        <f>IF($H292="","",IF($C292=Listes!$B$32,IF('DP_Instruction Forfaitaires'!$E292&lt;Listes!$B$53,('DP_Instruction Forfaitaires'!$E292*(VLOOKUP('DP_Instruction Forfaitaires'!$D292,Listes!$A$54:$E$60,2,FALSE))),IF('DP_Instruction Forfaitaires'!$E292&gt;Listes!$E$53,('DP_Instruction Forfaitaires'!$E292*(VLOOKUP('DP_Instruction Forfaitaires'!$D292,Listes!$A$54:$E$60,5,FALSE))),('DP_Instruction Forfaitaires'!$E292*(VLOOKUP('DP_Instruction Forfaitaires'!$D292,Listes!$A$54:$E$60,3,FALSE))+(VLOOKUP('DP_Instruction Forfaitaires'!$D292,Listes!$A$54:$E$60,4,FALSE)))))))</f>
        <v/>
      </c>
      <c r="N292" s="118" t="str">
        <f>IF($H292="","",IF($C292=Listes!$B$31,IF('DP_Instruction Forfaitaires'!$E292&lt;Listes!$B$42,('DP_Instruction Forfaitaires'!$E292*(VLOOKUP('DP_Instruction Forfaitaires'!$D292,Listes!$A$43:$E$49,2,FALSE))),IF('DP_Instruction Forfaitaires'!$E292&gt;Listes!$D$42,('DP_Instruction Forfaitaires'!$E292*(VLOOKUP('DP_Instruction Forfaitaires'!$D292,Listes!$A$43:$E$49,5,FALSE))),('DP_Instruction Forfaitaires'!$E292*(VLOOKUP('DP_Instruction Forfaitaires'!$D292,Listes!$A$43:$E$49,3,FALSE))+(VLOOKUP('DP_Instruction Forfaitaires'!$D292,Listes!$A$43:$E$49,4,FALSE)))))))</f>
        <v/>
      </c>
      <c r="O292" s="175" t="str">
        <f>IF($H292="","",IF($C292=Listes!$B$34,Listes!$I$31,IF($C292=Listes!$B$35,(VLOOKUP('DP_Instruction Forfaitaires'!$F292,Listes!$E$31:$F$36,2,FALSE)),IF($C292=Listes!$B$33,IF('DP_Instruction Forfaitaires'!$E292&lt;Listes!$A$64,'DP_Instruction Forfaitaires'!$E292*Listes!$A$65,IF('DP_Instruction Forfaitaires'!$E292&gt;Listes!$D$64,'DP_Instruction Forfaitaires'!$E292*Listes!$D$65,(('DP_Instruction Forfaitaires'!$E292*Listes!$B$65)+Listes!$C$65)))))))</f>
        <v/>
      </c>
      <c r="P292" s="131" t="str">
        <f>IF('Dépenses forfaitaires'!Q292="","",'Dépenses forfaitaires'!Q292)</f>
        <v/>
      </c>
      <c r="Q292" s="185"/>
      <c r="R292" s="352" t="str">
        <f t="shared" si="16"/>
        <v/>
      </c>
      <c r="S292" s="352" t="str">
        <f t="shared" si="17"/>
        <v/>
      </c>
      <c r="T292" s="185" t="str">
        <f t="shared" si="18"/>
        <v/>
      </c>
      <c r="U292" s="182"/>
      <c r="V292" s="187"/>
      <c r="W292" s="711" t="str">
        <f>IF(AND(OR(Q292="KO",T292&lt;&gt;""),OR(R292="",S292="",T292="")),Listes!$A$68,IF(AND(T292="",R292&lt;&gt;""),Listes!$A$69,IF(AND(P292&lt;T292,V292=""),Listes!$A$70,IF(AND(R292&gt;S292),Listes!$A$71,IF(AND(P292&lt;&gt;"",P292&gt;T292,U292=""),Listes!$A$72,IF(AND(X292="",OR(Q292&lt;&gt;"",R292&lt;&gt;"",S292&lt;&gt;"")),Listes!$A$73,""))))))</f>
        <v/>
      </c>
      <c r="X292" s="188"/>
      <c r="Y292" s="317">
        <f t="shared" si="19"/>
        <v>0</v>
      </c>
    </row>
    <row r="293" spans="1:25" ht="20.100000000000001" customHeight="1" x14ac:dyDescent="0.25">
      <c r="A293" s="121">
        <v>287</v>
      </c>
      <c r="B293" s="118" t="str">
        <f>IF('Dépenses forfaitaires'!B293="","",'Dépenses forfaitaires'!B293)</f>
        <v/>
      </c>
      <c r="C293" s="118" t="str">
        <f>IF('Dépenses forfaitaires'!C293="","",'Dépenses forfaitaires'!C293)</f>
        <v/>
      </c>
      <c r="D293" s="118" t="str">
        <f>IF('Dépenses forfaitaires'!D293="","",'Dépenses forfaitaires'!D293)</f>
        <v/>
      </c>
      <c r="E293" s="118" t="str">
        <f>IF('Dépenses forfaitaires'!E293="","",'Dépenses forfaitaires'!E293)</f>
        <v/>
      </c>
      <c r="F293" s="118" t="str">
        <f>IF('Dépenses forfaitaires'!F293="","",'Dépenses forfaitaires'!F293)</f>
        <v/>
      </c>
      <c r="G293" s="186" t="str">
        <f>IF('Dépenses forfaitaires'!G293="","",'Dépenses forfaitaires'!G293)</f>
        <v/>
      </c>
      <c r="H293" s="118" t="str">
        <f>IF('Dépenses forfaitaires'!H293="","",'Dépenses forfaitaires'!H293)</f>
        <v/>
      </c>
      <c r="I293" s="118" t="str">
        <f>IF('Dépenses forfaitaires'!I293="","",'Dépenses forfaitaires'!I293)</f>
        <v/>
      </c>
      <c r="J293" s="186" t="str">
        <f>IF('Dépenses forfaitaires'!J293="","",'Dépenses forfaitaires'!J293)</f>
        <v/>
      </c>
      <c r="K293" s="346" t="str">
        <f>IF('Dépenses forfaitaires'!K293="","",'Dépenses forfaitaires'!K293)</f>
        <v/>
      </c>
      <c r="L293" s="346" t="str">
        <f>IF('Dépenses forfaitaires'!L293="","",'Dépenses forfaitaires'!L293)</f>
        <v/>
      </c>
      <c r="M293" s="118" t="str">
        <f>IF($H293="","",IF($C293=Listes!$B$32,IF('DP_Instruction Forfaitaires'!$E293&lt;Listes!$B$53,('DP_Instruction Forfaitaires'!$E293*(VLOOKUP('DP_Instruction Forfaitaires'!$D293,Listes!$A$54:$E$60,2,FALSE))),IF('DP_Instruction Forfaitaires'!$E293&gt;Listes!$E$53,('DP_Instruction Forfaitaires'!$E293*(VLOOKUP('DP_Instruction Forfaitaires'!$D293,Listes!$A$54:$E$60,5,FALSE))),('DP_Instruction Forfaitaires'!$E293*(VLOOKUP('DP_Instruction Forfaitaires'!$D293,Listes!$A$54:$E$60,3,FALSE))+(VLOOKUP('DP_Instruction Forfaitaires'!$D293,Listes!$A$54:$E$60,4,FALSE)))))))</f>
        <v/>
      </c>
      <c r="N293" s="118" t="str">
        <f>IF($H293="","",IF($C293=Listes!$B$31,IF('DP_Instruction Forfaitaires'!$E293&lt;Listes!$B$42,('DP_Instruction Forfaitaires'!$E293*(VLOOKUP('DP_Instruction Forfaitaires'!$D293,Listes!$A$43:$E$49,2,FALSE))),IF('DP_Instruction Forfaitaires'!$E293&gt;Listes!$D$42,('DP_Instruction Forfaitaires'!$E293*(VLOOKUP('DP_Instruction Forfaitaires'!$D293,Listes!$A$43:$E$49,5,FALSE))),('DP_Instruction Forfaitaires'!$E293*(VLOOKUP('DP_Instruction Forfaitaires'!$D293,Listes!$A$43:$E$49,3,FALSE))+(VLOOKUP('DP_Instruction Forfaitaires'!$D293,Listes!$A$43:$E$49,4,FALSE)))))))</f>
        <v/>
      </c>
      <c r="O293" s="175" t="str">
        <f>IF($H293="","",IF($C293=Listes!$B$34,Listes!$I$31,IF($C293=Listes!$B$35,(VLOOKUP('DP_Instruction Forfaitaires'!$F293,Listes!$E$31:$F$36,2,FALSE)),IF($C293=Listes!$B$33,IF('DP_Instruction Forfaitaires'!$E293&lt;Listes!$A$64,'DP_Instruction Forfaitaires'!$E293*Listes!$A$65,IF('DP_Instruction Forfaitaires'!$E293&gt;Listes!$D$64,'DP_Instruction Forfaitaires'!$E293*Listes!$D$65,(('DP_Instruction Forfaitaires'!$E293*Listes!$B$65)+Listes!$C$65)))))))</f>
        <v/>
      </c>
      <c r="P293" s="131" t="str">
        <f>IF('Dépenses forfaitaires'!Q293="","",'Dépenses forfaitaires'!Q293)</f>
        <v/>
      </c>
      <c r="Q293" s="185"/>
      <c r="R293" s="352" t="str">
        <f t="shared" si="16"/>
        <v/>
      </c>
      <c r="S293" s="352" t="str">
        <f t="shared" si="17"/>
        <v/>
      </c>
      <c r="T293" s="185" t="str">
        <f t="shared" si="18"/>
        <v/>
      </c>
      <c r="U293" s="182"/>
      <c r="V293" s="187"/>
      <c r="W293" s="711" t="str">
        <f>IF(AND(OR(Q293="KO",T293&lt;&gt;""),OR(R293="",S293="",T293="")),Listes!$A$68,IF(AND(T293="",R293&lt;&gt;""),Listes!$A$69,IF(AND(P293&lt;T293,V293=""),Listes!$A$70,IF(AND(R293&gt;S293),Listes!$A$71,IF(AND(P293&lt;&gt;"",P293&gt;T293,U293=""),Listes!$A$72,IF(AND(X293="",OR(Q293&lt;&gt;"",R293&lt;&gt;"",S293&lt;&gt;"")),Listes!$A$73,""))))))</f>
        <v/>
      </c>
      <c r="X293" s="188"/>
      <c r="Y293" s="317">
        <f t="shared" si="19"/>
        <v>0</v>
      </c>
    </row>
    <row r="294" spans="1:25" ht="20.100000000000001" customHeight="1" x14ac:dyDescent="0.25">
      <c r="A294" s="121">
        <v>288</v>
      </c>
      <c r="B294" s="118" t="str">
        <f>IF('Dépenses forfaitaires'!B294="","",'Dépenses forfaitaires'!B294)</f>
        <v/>
      </c>
      <c r="C294" s="118" t="str">
        <f>IF('Dépenses forfaitaires'!C294="","",'Dépenses forfaitaires'!C294)</f>
        <v/>
      </c>
      <c r="D294" s="118" t="str">
        <f>IF('Dépenses forfaitaires'!D294="","",'Dépenses forfaitaires'!D294)</f>
        <v/>
      </c>
      <c r="E294" s="118" t="str">
        <f>IF('Dépenses forfaitaires'!E294="","",'Dépenses forfaitaires'!E294)</f>
        <v/>
      </c>
      <c r="F294" s="118" t="str">
        <f>IF('Dépenses forfaitaires'!F294="","",'Dépenses forfaitaires'!F294)</f>
        <v/>
      </c>
      <c r="G294" s="186" t="str">
        <f>IF('Dépenses forfaitaires'!G294="","",'Dépenses forfaitaires'!G294)</f>
        <v/>
      </c>
      <c r="H294" s="118" t="str">
        <f>IF('Dépenses forfaitaires'!H294="","",'Dépenses forfaitaires'!H294)</f>
        <v/>
      </c>
      <c r="I294" s="118" t="str">
        <f>IF('Dépenses forfaitaires'!I294="","",'Dépenses forfaitaires'!I294)</f>
        <v/>
      </c>
      <c r="J294" s="186" t="str">
        <f>IF('Dépenses forfaitaires'!J294="","",'Dépenses forfaitaires'!J294)</f>
        <v/>
      </c>
      <c r="K294" s="346" t="str">
        <f>IF('Dépenses forfaitaires'!K294="","",'Dépenses forfaitaires'!K294)</f>
        <v/>
      </c>
      <c r="L294" s="346" t="str">
        <f>IF('Dépenses forfaitaires'!L294="","",'Dépenses forfaitaires'!L294)</f>
        <v/>
      </c>
      <c r="M294" s="118" t="str">
        <f>IF($H294="","",IF($C294=Listes!$B$32,IF('DP_Instruction Forfaitaires'!$E294&lt;Listes!$B$53,('DP_Instruction Forfaitaires'!$E294*(VLOOKUP('DP_Instruction Forfaitaires'!$D294,Listes!$A$54:$E$60,2,FALSE))),IF('DP_Instruction Forfaitaires'!$E294&gt;Listes!$E$53,('DP_Instruction Forfaitaires'!$E294*(VLOOKUP('DP_Instruction Forfaitaires'!$D294,Listes!$A$54:$E$60,5,FALSE))),('DP_Instruction Forfaitaires'!$E294*(VLOOKUP('DP_Instruction Forfaitaires'!$D294,Listes!$A$54:$E$60,3,FALSE))+(VLOOKUP('DP_Instruction Forfaitaires'!$D294,Listes!$A$54:$E$60,4,FALSE)))))))</f>
        <v/>
      </c>
      <c r="N294" s="118" t="str">
        <f>IF($H294="","",IF($C294=Listes!$B$31,IF('DP_Instruction Forfaitaires'!$E294&lt;Listes!$B$42,('DP_Instruction Forfaitaires'!$E294*(VLOOKUP('DP_Instruction Forfaitaires'!$D294,Listes!$A$43:$E$49,2,FALSE))),IF('DP_Instruction Forfaitaires'!$E294&gt;Listes!$D$42,('DP_Instruction Forfaitaires'!$E294*(VLOOKUP('DP_Instruction Forfaitaires'!$D294,Listes!$A$43:$E$49,5,FALSE))),('DP_Instruction Forfaitaires'!$E294*(VLOOKUP('DP_Instruction Forfaitaires'!$D294,Listes!$A$43:$E$49,3,FALSE))+(VLOOKUP('DP_Instruction Forfaitaires'!$D294,Listes!$A$43:$E$49,4,FALSE)))))))</f>
        <v/>
      </c>
      <c r="O294" s="175" t="str">
        <f>IF($H294="","",IF($C294=Listes!$B$34,Listes!$I$31,IF($C294=Listes!$B$35,(VLOOKUP('DP_Instruction Forfaitaires'!$F294,Listes!$E$31:$F$36,2,FALSE)),IF($C294=Listes!$B$33,IF('DP_Instruction Forfaitaires'!$E294&lt;Listes!$A$64,'DP_Instruction Forfaitaires'!$E294*Listes!$A$65,IF('DP_Instruction Forfaitaires'!$E294&gt;Listes!$D$64,'DP_Instruction Forfaitaires'!$E294*Listes!$D$65,(('DP_Instruction Forfaitaires'!$E294*Listes!$B$65)+Listes!$C$65)))))))</f>
        <v/>
      </c>
      <c r="P294" s="131" t="str">
        <f>IF('Dépenses forfaitaires'!Q294="","",'Dépenses forfaitaires'!Q294)</f>
        <v/>
      </c>
      <c r="Q294" s="185"/>
      <c r="R294" s="352" t="str">
        <f t="shared" si="16"/>
        <v/>
      </c>
      <c r="S294" s="352" t="str">
        <f t="shared" si="17"/>
        <v/>
      </c>
      <c r="T294" s="185" t="str">
        <f t="shared" si="18"/>
        <v/>
      </c>
      <c r="U294" s="182"/>
      <c r="V294" s="187"/>
      <c r="W294" s="711" t="str">
        <f>IF(AND(OR(Q294="KO",T294&lt;&gt;""),OR(R294="",S294="",T294="")),Listes!$A$68,IF(AND(T294="",R294&lt;&gt;""),Listes!$A$69,IF(AND(P294&lt;T294,V294=""),Listes!$A$70,IF(AND(R294&gt;S294),Listes!$A$71,IF(AND(P294&lt;&gt;"",P294&gt;T294,U294=""),Listes!$A$72,IF(AND(X294="",OR(Q294&lt;&gt;"",R294&lt;&gt;"",S294&lt;&gt;"")),Listes!$A$73,""))))))</f>
        <v/>
      </c>
      <c r="X294" s="188"/>
      <c r="Y294" s="317">
        <f t="shared" si="19"/>
        <v>0</v>
      </c>
    </row>
    <row r="295" spans="1:25" ht="20.100000000000001" customHeight="1" x14ac:dyDescent="0.25">
      <c r="A295" s="121">
        <v>289</v>
      </c>
      <c r="B295" s="118" t="str">
        <f>IF('Dépenses forfaitaires'!B295="","",'Dépenses forfaitaires'!B295)</f>
        <v/>
      </c>
      <c r="C295" s="118" t="str">
        <f>IF('Dépenses forfaitaires'!C295="","",'Dépenses forfaitaires'!C295)</f>
        <v/>
      </c>
      <c r="D295" s="118" t="str">
        <f>IF('Dépenses forfaitaires'!D295="","",'Dépenses forfaitaires'!D295)</f>
        <v/>
      </c>
      <c r="E295" s="118" t="str">
        <f>IF('Dépenses forfaitaires'!E295="","",'Dépenses forfaitaires'!E295)</f>
        <v/>
      </c>
      <c r="F295" s="118" t="str">
        <f>IF('Dépenses forfaitaires'!F295="","",'Dépenses forfaitaires'!F295)</f>
        <v/>
      </c>
      <c r="G295" s="186" t="str">
        <f>IF('Dépenses forfaitaires'!G295="","",'Dépenses forfaitaires'!G295)</f>
        <v/>
      </c>
      <c r="H295" s="118" t="str">
        <f>IF('Dépenses forfaitaires'!H295="","",'Dépenses forfaitaires'!H295)</f>
        <v/>
      </c>
      <c r="I295" s="118" t="str">
        <f>IF('Dépenses forfaitaires'!I295="","",'Dépenses forfaitaires'!I295)</f>
        <v/>
      </c>
      <c r="J295" s="186" t="str">
        <f>IF('Dépenses forfaitaires'!J295="","",'Dépenses forfaitaires'!J295)</f>
        <v/>
      </c>
      <c r="K295" s="346" t="str">
        <f>IF('Dépenses forfaitaires'!K295="","",'Dépenses forfaitaires'!K295)</f>
        <v/>
      </c>
      <c r="L295" s="346" t="str">
        <f>IF('Dépenses forfaitaires'!L295="","",'Dépenses forfaitaires'!L295)</f>
        <v/>
      </c>
      <c r="M295" s="118" t="str">
        <f>IF($H295="","",IF($C295=Listes!$B$32,IF('DP_Instruction Forfaitaires'!$E295&lt;Listes!$B$53,('DP_Instruction Forfaitaires'!$E295*(VLOOKUP('DP_Instruction Forfaitaires'!$D295,Listes!$A$54:$E$60,2,FALSE))),IF('DP_Instruction Forfaitaires'!$E295&gt;Listes!$E$53,('DP_Instruction Forfaitaires'!$E295*(VLOOKUP('DP_Instruction Forfaitaires'!$D295,Listes!$A$54:$E$60,5,FALSE))),('DP_Instruction Forfaitaires'!$E295*(VLOOKUP('DP_Instruction Forfaitaires'!$D295,Listes!$A$54:$E$60,3,FALSE))+(VLOOKUP('DP_Instruction Forfaitaires'!$D295,Listes!$A$54:$E$60,4,FALSE)))))))</f>
        <v/>
      </c>
      <c r="N295" s="118" t="str">
        <f>IF($H295="","",IF($C295=Listes!$B$31,IF('DP_Instruction Forfaitaires'!$E295&lt;Listes!$B$42,('DP_Instruction Forfaitaires'!$E295*(VLOOKUP('DP_Instruction Forfaitaires'!$D295,Listes!$A$43:$E$49,2,FALSE))),IF('DP_Instruction Forfaitaires'!$E295&gt;Listes!$D$42,('DP_Instruction Forfaitaires'!$E295*(VLOOKUP('DP_Instruction Forfaitaires'!$D295,Listes!$A$43:$E$49,5,FALSE))),('DP_Instruction Forfaitaires'!$E295*(VLOOKUP('DP_Instruction Forfaitaires'!$D295,Listes!$A$43:$E$49,3,FALSE))+(VLOOKUP('DP_Instruction Forfaitaires'!$D295,Listes!$A$43:$E$49,4,FALSE)))))))</f>
        <v/>
      </c>
      <c r="O295" s="175" t="str">
        <f>IF($H295="","",IF($C295=Listes!$B$34,Listes!$I$31,IF($C295=Listes!$B$35,(VLOOKUP('DP_Instruction Forfaitaires'!$F295,Listes!$E$31:$F$36,2,FALSE)),IF($C295=Listes!$B$33,IF('DP_Instruction Forfaitaires'!$E295&lt;Listes!$A$64,'DP_Instruction Forfaitaires'!$E295*Listes!$A$65,IF('DP_Instruction Forfaitaires'!$E295&gt;Listes!$D$64,'DP_Instruction Forfaitaires'!$E295*Listes!$D$65,(('DP_Instruction Forfaitaires'!$E295*Listes!$B$65)+Listes!$C$65)))))))</f>
        <v/>
      </c>
      <c r="P295" s="131" t="str">
        <f>IF('Dépenses forfaitaires'!Q295="","",'Dépenses forfaitaires'!Q295)</f>
        <v/>
      </c>
      <c r="Q295" s="185"/>
      <c r="R295" s="352" t="str">
        <f t="shared" si="16"/>
        <v/>
      </c>
      <c r="S295" s="352" t="str">
        <f t="shared" si="17"/>
        <v/>
      </c>
      <c r="T295" s="185" t="str">
        <f t="shared" si="18"/>
        <v/>
      </c>
      <c r="U295" s="182"/>
      <c r="V295" s="187"/>
      <c r="W295" s="711" t="str">
        <f>IF(AND(OR(Q295="KO",T295&lt;&gt;""),OR(R295="",S295="",T295="")),Listes!$A$68,IF(AND(T295="",R295&lt;&gt;""),Listes!$A$69,IF(AND(P295&lt;T295,V295=""),Listes!$A$70,IF(AND(R295&gt;S295),Listes!$A$71,IF(AND(P295&lt;&gt;"",P295&gt;T295,U295=""),Listes!$A$72,IF(AND(X295="",OR(Q295&lt;&gt;"",R295&lt;&gt;"",S295&lt;&gt;"")),Listes!$A$73,""))))))</f>
        <v/>
      </c>
      <c r="X295" s="188"/>
      <c r="Y295" s="317">
        <f t="shared" si="19"/>
        <v>0</v>
      </c>
    </row>
    <row r="296" spans="1:25" ht="20.100000000000001" customHeight="1" x14ac:dyDescent="0.25">
      <c r="A296" s="121">
        <v>290</v>
      </c>
      <c r="B296" s="118" t="str">
        <f>IF('Dépenses forfaitaires'!B296="","",'Dépenses forfaitaires'!B296)</f>
        <v/>
      </c>
      <c r="C296" s="118" t="str">
        <f>IF('Dépenses forfaitaires'!C296="","",'Dépenses forfaitaires'!C296)</f>
        <v/>
      </c>
      <c r="D296" s="118" t="str">
        <f>IF('Dépenses forfaitaires'!D296="","",'Dépenses forfaitaires'!D296)</f>
        <v/>
      </c>
      <c r="E296" s="118" t="str">
        <f>IF('Dépenses forfaitaires'!E296="","",'Dépenses forfaitaires'!E296)</f>
        <v/>
      </c>
      <c r="F296" s="118" t="str">
        <f>IF('Dépenses forfaitaires'!F296="","",'Dépenses forfaitaires'!F296)</f>
        <v/>
      </c>
      <c r="G296" s="186" t="str">
        <f>IF('Dépenses forfaitaires'!G296="","",'Dépenses forfaitaires'!G296)</f>
        <v/>
      </c>
      <c r="H296" s="118" t="str">
        <f>IF('Dépenses forfaitaires'!H296="","",'Dépenses forfaitaires'!H296)</f>
        <v/>
      </c>
      <c r="I296" s="118" t="str">
        <f>IF('Dépenses forfaitaires'!I296="","",'Dépenses forfaitaires'!I296)</f>
        <v/>
      </c>
      <c r="J296" s="186" t="str">
        <f>IF('Dépenses forfaitaires'!J296="","",'Dépenses forfaitaires'!J296)</f>
        <v/>
      </c>
      <c r="K296" s="346" t="str">
        <f>IF('Dépenses forfaitaires'!K296="","",'Dépenses forfaitaires'!K296)</f>
        <v/>
      </c>
      <c r="L296" s="346" t="str">
        <f>IF('Dépenses forfaitaires'!L296="","",'Dépenses forfaitaires'!L296)</f>
        <v/>
      </c>
      <c r="M296" s="118" t="str">
        <f>IF($H296="","",IF($C296=Listes!$B$32,IF('DP_Instruction Forfaitaires'!$E296&lt;Listes!$B$53,('DP_Instruction Forfaitaires'!$E296*(VLOOKUP('DP_Instruction Forfaitaires'!$D296,Listes!$A$54:$E$60,2,FALSE))),IF('DP_Instruction Forfaitaires'!$E296&gt;Listes!$E$53,('DP_Instruction Forfaitaires'!$E296*(VLOOKUP('DP_Instruction Forfaitaires'!$D296,Listes!$A$54:$E$60,5,FALSE))),('DP_Instruction Forfaitaires'!$E296*(VLOOKUP('DP_Instruction Forfaitaires'!$D296,Listes!$A$54:$E$60,3,FALSE))+(VLOOKUP('DP_Instruction Forfaitaires'!$D296,Listes!$A$54:$E$60,4,FALSE)))))))</f>
        <v/>
      </c>
      <c r="N296" s="118" t="str">
        <f>IF($H296="","",IF($C296=Listes!$B$31,IF('DP_Instruction Forfaitaires'!$E296&lt;Listes!$B$42,('DP_Instruction Forfaitaires'!$E296*(VLOOKUP('DP_Instruction Forfaitaires'!$D296,Listes!$A$43:$E$49,2,FALSE))),IF('DP_Instruction Forfaitaires'!$E296&gt;Listes!$D$42,('DP_Instruction Forfaitaires'!$E296*(VLOOKUP('DP_Instruction Forfaitaires'!$D296,Listes!$A$43:$E$49,5,FALSE))),('DP_Instruction Forfaitaires'!$E296*(VLOOKUP('DP_Instruction Forfaitaires'!$D296,Listes!$A$43:$E$49,3,FALSE))+(VLOOKUP('DP_Instruction Forfaitaires'!$D296,Listes!$A$43:$E$49,4,FALSE)))))))</f>
        <v/>
      </c>
      <c r="O296" s="175" t="str">
        <f>IF($H296="","",IF($C296=Listes!$B$34,Listes!$I$31,IF($C296=Listes!$B$35,(VLOOKUP('DP_Instruction Forfaitaires'!$F296,Listes!$E$31:$F$36,2,FALSE)),IF($C296=Listes!$B$33,IF('DP_Instruction Forfaitaires'!$E296&lt;Listes!$A$64,'DP_Instruction Forfaitaires'!$E296*Listes!$A$65,IF('DP_Instruction Forfaitaires'!$E296&gt;Listes!$D$64,'DP_Instruction Forfaitaires'!$E296*Listes!$D$65,(('DP_Instruction Forfaitaires'!$E296*Listes!$B$65)+Listes!$C$65)))))))</f>
        <v/>
      </c>
      <c r="P296" s="131" t="str">
        <f>IF('Dépenses forfaitaires'!Q296="","",'Dépenses forfaitaires'!Q296)</f>
        <v/>
      </c>
      <c r="Q296" s="185"/>
      <c r="R296" s="352" t="str">
        <f t="shared" si="16"/>
        <v/>
      </c>
      <c r="S296" s="352" t="str">
        <f t="shared" si="17"/>
        <v/>
      </c>
      <c r="T296" s="185" t="str">
        <f t="shared" si="18"/>
        <v/>
      </c>
      <c r="U296" s="182"/>
      <c r="V296" s="187"/>
      <c r="W296" s="711" t="str">
        <f>IF(AND(OR(Q296="KO",T296&lt;&gt;""),OR(R296="",S296="",T296="")),Listes!$A$68,IF(AND(T296="",R296&lt;&gt;""),Listes!$A$69,IF(AND(P296&lt;T296,V296=""),Listes!$A$70,IF(AND(R296&gt;S296),Listes!$A$71,IF(AND(P296&lt;&gt;"",P296&gt;T296,U296=""),Listes!$A$72,IF(AND(X296="",OR(Q296&lt;&gt;"",R296&lt;&gt;"",S296&lt;&gt;"")),Listes!$A$73,""))))))</f>
        <v/>
      </c>
      <c r="X296" s="188"/>
      <c r="Y296" s="317">
        <f t="shared" si="19"/>
        <v>0</v>
      </c>
    </row>
    <row r="297" spans="1:25" ht="20.100000000000001" customHeight="1" x14ac:dyDescent="0.25">
      <c r="A297" s="121">
        <v>291</v>
      </c>
      <c r="B297" s="118" t="str">
        <f>IF('Dépenses forfaitaires'!B297="","",'Dépenses forfaitaires'!B297)</f>
        <v/>
      </c>
      <c r="C297" s="118" t="str">
        <f>IF('Dépenses forfaitaires'!C297="","",'Dépenses forfaitaires'!C297)</f>
        <v/>
      </c>
      <c r="D297" s="118" t="str">
        <f>IF('Dépenses forfaitaires'!D297="","",'Dépenses forfaitaires'!D297)</f>
        <v/>
      </c>
      <c r="E297" s="118" t="str">
        <f>IF('Dépenses forfaitaires'!E297="","",'Dépenses forfaitaires'!E297)</f>
        <v/>
      </c>
      <c r="F297" s="118" t="str">
        <f>IF('Dépenses forfaitaires'!F297="","",'Dépenses forfaitaires'!F297)</f>
        <v/>
      </c>
      <c r="G297" s="186" t="str">
        <f>IF('Dépenses forfaitaires'!G297="","",'Dépenses forfaitaires'!G297)</f>
        <v/>
      </c>
      <c r="H297" s="118" t="str">
        <f>IF('Dépenses forfaitaires'!H297="","",'Dépenses forfaitaires'!H297)</f>
        <v/>
      </c>
      <c r="I297" s="118" t="str">
        <f>IF('Dépenses forfaitaires'!I297="","",'Dépenses forfaitaires'!I297)</f>
        <v/>
      </c>
      <c r="J297" s="186" t="str">
        <f>IF('Dépenses forfaitaires'!J297="","",'Dépenses forfaitaires'!J297)</f>
        <v/>
      </c>
      <c r="K297" s="346" t="str">
        <f>IF('Dépenses forfaitaires'!K297="","",'Dépenses forfaitaires'!K297)</f>
        <v/>
      </c>
      <c r="L297" s="346" t="str">
        <f>IF('Dépenses forfaitaires'!L297="","",'Dépenses forfaitaires'!L297)</f>
        <v/>
      </c>
      <c r="M297" s="118" t="str">
        <f>IF($H297="","",IF($C297=Listes!$B$32,IF('DP_Instruction Forfaitaires'!$E297&lt;Listes!$B$53,('DP_Instruction Forfaitaires'!$E297*(VLOOKUP('DP_Instruction Forfaitaires'!$D297,Listes!$A$54:$E$60,2,FALSE))),IF('DP_Instruction Forfaitaires'!$E297&gt;Listes!$E$53,('DP_Instruction Forfaitaires'!$E297*(VLOOKUP('DP_Instruction Forfaitaires'!$D297,Listes!$A$54:$E$60,5,FALSE))),('DP_Instruction Forfaitaires'!$E297*(VLOOKUP('DP_Instruction Forfaitaires'!$D297,Listes!$A$54:$E$60,3,FALSE))+(VLOOKUP('DP_Instruction Forfaitaires'!$D297,Listes!$A$54:$E$60,4,FALSE)))))))</f>
        <v/>
      </c>
      <c r="N297" s="118" t="str">
        <f>IF($H297="","",IF($C297=Listes!$B$31,IF('DP_Instruction Forfaitaires'!$E297&lt;Listes!$B$42,('DP_Instruction Forfaitaires'!$E297*(VLOOKUP('DP_Instruction Forfaitaires'!$D297,Listes!$A$43:$E$49,2,FALSE))),IF('DP_Instruction Forfaitaires'!$E297&gt;Listes!$D$42,('DP_Instruction Forfaitaires'!$E297*(VLOOKUP('DP_Instruction Forfaitaires'!$D297,Listes!$A$43:$E$49,5,FALSE))),('DP_Instruction Forfaitaires'!$E297*(VLOOKUP('DP_Instruction Forfaitaires'!$D297,Listes!$A$43:$E$49,3,FALSE))+(VLOOKUP('DP_Instruction Forfaitaires'!$D297,Listes!$A$43:$E$49,4,FALSE)))))))</f>
        <v/>
      </c>
      <c r="O297" s="175" t="str">
        <f>IF($H297="","",IF($C297=Listes!$B$34,Listes!$I$31,IF($C297=Listes!$B$35,(VLOOKUP('DP_Instruction Forfaitaires'!$F297,Listes!$E$31:$F$36,2,FALSE)),IF($C297=Listes!$B$33,IF('DP_Instruction Forfaitaires'!$E297&lt;Listes!$A$64,'DP_Instruction Forfaitaires'!$E297*Listes!$A$65,IF('DP_Instruction Forfaitaires'!$E297&gt;Listes!$D$64,'DP_Instruction Forfaitaires'!$E297*Listes!$D$65,(('DP_Instruction Forfaitaires'!$E297*Listes!$B$65)+Listes!$C$65)))))))</f>
        <v/>
      </c>
      <c r="P297" s="131" t="str">
        <f>IF('Dépenses forfaitaires'!Q297="","",'Dépenses forfaitaires'!Q297)</f>
        <v/>
      </c>
      <c r="Q297" s="185"/>
      <c r="R297" s="352" t="str">
        <f t="shared" si="16"/>
        <v/>
      </c>
      <c r="S297" s="352" t="str">
        <f t="shared" si="17"/>
        <v/>
      </c>
      <c r="T297" s="185" t="str">
        <f t="shared" si="18"/>
        <v/>
      </c>
      <c r="U297" s="182"/>
      <c r="V297" s="187"/>
      <c r="W297" s="711" t="str">
        <f>IF(AND(OR(Q297="KO",T297&lt;&gt;""),OR(R297="",S297="",T297="")),Listes!$A$68,IF(AND(T297="",R297&lt;&gt;""),Listes!$A$69,IF(AND(P297&lt;T297,V297=""),Listes!$A$70,IF(AND(R297&gt;S297),Listes!$A$71,IF(AND(P297&lt;&gt;"",P297&gt;T297,U297=""),Listes!$A$72,IF(AND(X297="",OR(Q297&lt;&gt;"",R297&lt;&gt;"",S297&lt;&gt;"")),Listes!$A$73,""))))))</f>
        <v/>
      </c>
      <c r="X297" s="188"/>
      <c r="Y297" s="317">
        <f t="shared" si="19"/>
        <v>0</v>
      </c>
    </row>
    <row r="298" spans="1:25" ht="20.100000000000001" customHeight="1" x14ac:dyDescent="0.25">
      <c r="A298" s="121">
        <v>292</v>
      </c>
      <c r="B298" s="118" t="str">
        <f>IF('Dépenses forfaitaires'!B298="","",'Dépenses forfaitaires'!B298)</f>
        <v/>
      </c>
      <c r="C298" s="118" t="str">
        <f>IF('Dépenses forfaitaires'!C298="","",'Dépenses forfaitaires'!C298)</f>
        <v/>
      </c>
      <c r="D298" s="118" t="str">
        <f>IF('Dépenses forfaitaires'!D298="","",'Dépenses forfaitaires'!D298)</f>
        <v/>
      </c>
      <c r="E298" s="118" t="str">
        <f>IF('Dépenses forfaitaires'!E298="","",'Dépenses forfaitaires'!E298)</f>
        <v/>
      </c>
      <c r="F298" s="118" t="str">
        <f>IF('Dépenses forfaitaires'!F298="","",'Dépenses forfaitaires'!F298)</f>
        <v/>
      </c>
      <c r="G298" s="186" t="str">
        <f>IF('Dépenses forfaitaires'!G298="","",'Dépenses forfaitaires'!G298)</f>
        <v/>
      </c>
      <c r="H298" s="118" t="str">
        <f>IF('Dépenses forfaitaires'!H298="","",'Dépenses forfaitaires'!H298)</f>
        <v/>
      </c>
      <c r="I298" s="118" t="str">
        <f>IF('Dépenses forfaitaires'!I298="","",'Dépenses forfaitaires'!I298)</f>
        <v/>
      </c>
      <c r="J298" s="186" t="str">
        <f>IF('Dépenses forfaitaires'!J298="","",'Dépenses forfaitaires'!J298)</f>
        <v/>
      </c>
      <c r="K298" s="346" t="str">
        <f>IF('Dépenses forfaitaires'!K298="","",'Dépenses forfaitaires'!K298)</f>
        <v/>
      </c>
      <c r="L298" s="346" t="str">
        <f>IF('Dépenses forfaitaires'!L298="","",'Dépenses forfaitaires'!L298)</f>
        <v/>
      </c>
      <c r="M298" s="118" t="str">
        <f>IF($H298="","",IF($C298=Listes!$B$32,IF('DP_Instruction Forfaitaires'!$E298&lt;Listes!$B$53,('DP_Instruction Forfaitaires'!$E298*(VLOOKUP('DP_Instruction Forfaitaires'!$D298,Listes!$A$54:$E$60,2,FALSE))),IF('DP_Instruction Forfaitaires'!$E298&gt;Listes!$E$53,('DP_Instruction Forfaitaires'!$E298*(VLOOKUP('DP_Instruction Forfaitaires'!$D298,Listes!$A$54:$E$60,5,FALSE))),('DP_Instruction Forfaitaires'!$E298*(VLOOKUP('DP_Instruction Forfaitaires'!$D298,Listes!$A$54:$E$60,3,FALSE))+(VLOOKUP('DP_Instruction Forfaitaires'!$D298,Listes!$A$54:$E$60,4,FALSE)))))))</f>
        <v/>
      </c>
      <c r="N298" s="118" t="str">
        <f>IF($H298="","",IF($C298=Listes!$B$31,IF('DP_Instruction Forfaitaires'!$E298&lt;Listes!$B$42,('DP_Instruction Forfaitaires'!$E298*(VLOOKUP('DP_Instruction Forfaitaires'!$D298,Listes!$A$43:$E$49,2,FALSE))),IF('DP_Instruction Forfaitaires'!$E298&gt;Listes!$D$42,('DP_Instruction Forfaitaires'!$E298*(VLOOKUP('DP_Instruction Forfaitaires'!$D298,Listes!$A$43:$E$49,5,FALSE))),('DP_Instruction Forfaitaires'!$E298*(VLOOKUP('DP_Instruction Forfaitaires'!$D298,Listes!$A$43:$E$49,3,FALSE))+(VLOOKUP('DP_Instruction Forfaitaires'!$D298,Listes!$A$43:$E$49,4,FALSE)))))))</f>
        <v/>
      </c>
      <c r="O298" s="175" t="str">
        <f>IF($H298="","",IF($C298=Listes!$B$34,Listes!$I$31,IF($C298=Listes!$B$35,(VLOOKUP('DP_Instruction Forfaitaires'!$F298,Listes!$E$31:$F$36,2,FALSE)),IF($C298=Listes!$B$33,IF('DP_Instruction Forfaitaires'!$E298&lt;Listes!$A$64,'DP_Instruction Forfaitaires'!$E298*Listes!$A$65,IF('DP_Instruction Forfaitaires'!$E298&gt;Listes!$D$64,'DP_Instruction Forfaitaires'!$E298*Listes!$D$65,(('DP_Instruction Forfaitaires'!$E298*Listes!$B$65)+Listes!$C$65)))))))</f>
        <v/>
      </c>
      <c r="P298" s="131" t="str">
        <f>IF('Dépenses forfaitaires'!Q298="","",'Dépenses forfaitaires'!Q298)</f>
        <v/>
      </c>
      <c r="Q298" s="185"/>
      <c r="R298" s="352" t="str">
        <f t="shared" si="16"/>
        <v/>
      </c>
      <c r="S298" s="352" t="str">
        <f t="shared" si="17"/>
        <v/>
      </c>
      <c r="T298" s="185" t="str">
        <f t="shared" si="18"/>
        <v/>
      </c>
      <c r="U298" s="182"/>
      <c r="V298" s="187"/>
      <c r="W298" s="711" t="str">
        <f>IF(AND(OR(Q298="KO",T298&lt;&gt;""),OR(R298="",S298="",T298="")),Listes!$A$68,IF(AND(T298="",R298&lt;&gt;""),Listes!$A$69,IF(AND(P298&lt;T298,V298=""),Listes!$A$70,IF(AND(R298&gt;S298),Listes!$A$71,IF(AND(P298&lt;&gt;"",P298&gt;T298,U298=""),Listes!$A$72,IF(AND(X298="",OR(Q298&lt;&gt;"",R298&lt;&gt;"",S298&lt;&gt;"")),Listes!$A$73,""))))))</f>
        <v/>
      </c>
      <c r="X298" s="188"/>
      <c r="Y298" s="317">
        <f t="shared" si="19"/>
        <v>0</v>
      </c>
    </row>
    <row r="299" spans="1:25" ht="20.100000000000001" customHeight="1" x14ac:dyDescent="0.25">
      <c r="A299" s="121">
        <v>293</v>
      </c>
      <c r="B299" s="118" t="str">
        <f>IF('Dépenses forfaitaires'!B299="","",'Dépenses forfaitaires'!B299)</f>
        <v/>
      </c>
      <c r="C299" s="118" t="str">
        <f>IF('Dépenses forfaitaires'!C299="","",'Dépenses forfaitaires'!C299)</f>
        <v/>
      </c>
      <c r="D299" s="118" t="str">
        <f>IF('Dépenses forfaitaires'!D299="","",'Dépenses forfaitaires'!D299)</f>
        <v/>
      </c>
      <c r="E299" s="118" t="str">
        <f>IF('Dépenses forfaitaires'!E299="","",'Dépenses forfaitaires'!E299)</f>
        <v/>
      </c>
      <c r="F299" s="118" t="str">
        <f>IF('Dépenses forfaitaires'!F299="","",'Dépenses forfaitaires'!F299)</f>
        <v/>
      </c>
      <c r="G299" s="186" t="str">
        <f>IF('Dépenses forfaitaires'!G299="","",'Dépenses forfaitaires'!G299)</f>
        <v/>
      </c>
      <c r="H299" s="118" t="str">
        <f>IF('Dépenses forfaitaires'!H299="","",'Dépenses forfaitaires'!H299)</f>
        <v/>
      </c>
      <c r="I299" s="118" t="str">
        <f>IF('Dépenses forfaitaires'!I299="","",'Dépenses forfaitaires'!I299)</f>
        <v/>
      </c>
      <c r="J299" s="186" t="str">
        <f>IF('Dépenses forfaitaires'!J299="","",'Dépenses forfaitaires'!J299)</f>
        <v/>
      </c>
      <c r="K299" s="346" t="str">
        <f>IF('Dépenses forfaitaires'!K299="","",'Dépenses forfaitaires'!K299)</f>
        <v/>
      </c>
      <c r="L299" s="346" t="str">
        <f>IF('Dépenses forfaitaires'!L299="","",'Dépenses forfaitaires'!L299)</f>
        <v/>
      </c>
      <c r="M299" s="118" t="str">
        <f>IF($H299="","",IF($C299=Listes!$B$32,IF('DP_Instruction Forfaitaires'!$E299&lt;Listes!$B$53,('DP_Instruction Forfaitaires'!$E299*(VLOOKUP('DP_Instruction Forfaitaires'!$D299,Listes!$A$54:$E$60,2,FALSE))),IF('DP_Instruction Forfaitaires'!$E299&gt;Listes!$E$53,('DP_Instruction Forfaitaires'!$E299*(VLOOKUP('DP_Instruction Forfaitaires'!$D299,Listes!$A$54:$E$60,5,FALSE))),('DP_Instruction Forfaitaires'!$E299*(VLOOKUP('DP_Instruction Forfaitaires'!$D299,Listes!$A$54:$E$60,3,FALSE))+(VLOOKUP('DP_Instruction Forfaitaires'!$D299,Listes!$A$54:$E$60,4,FALSE)))))))</f>
        <v/>
      </c>
      <c r="N299" s="118" t="str">
        <f>IF($H299="","",IF($C299=Listes!$B$31,IF('DP_Instruction Forfaitaires'!$E299&lt;Listes!$B$42,('DP_Instruction Forfaitaires'!$E299*(VLOOKUP('DP_Instruction Forfaitaires'!$D299,Listes!$A$43:$E$49,2,FALSE))),IF('DP_Instruction Forfaitaires'!$E299&gt;Listes!$D$42,('DP_Instruction Forfaitaires'!$E299*(VLOOKUP('DP_Instruction Forfaitaires'!$D299,Listes!$A$43:$E$49,5,FALSE))),('DP_Instruction Forfaitaires'!$E299*(VLOOKUP('DP_Instruction Forfaitaires'!$D299,Listes!$A$43:$E$49,3,FALSE))+(VLOOKUP('DP_Instruction Forfaitaires'!$D299,Listes!$A$43:$E$49,4,FALSE)))))))</f>
        <v/>
      </c>
      <c r="O299" s="175" t="str">
        <f>IF($H299="","",IF($C299=Listes!$B$34,Listes!$I$31,IF($C299=Listes!$B$35,(VLOOKUP('DP_Instruction Forfaitaires'!$F299,Listes!$E$31:$F$36,2,FALSE)),IF($C299=Listes!$B$33,IF('DP_Instruction Forfaitaires'!$E299&lt;Listes!$A$64,'DP_Instruction Forfaitaires'!$E299*Listes!$A$65,IF('DP_Instruction Forfaitaires'!$E299&gt;Listes!$D$64,'DP_Instruction Forfaitaires'!$E299*Listes!$D$65,(('DP_Instruction Forfaitaires'!$E299*Listes!$B$65)+Listes!$C$65)))))))</f>
        <v/>
      </c>
      <c r="P299" s="131" t="str">
        <f>IF('Dépenses forfaitaires'!Q299="","",'Dépenses forfaitaires'!Q299)</f>
        <v/>
      </c>
      <c r="Q299" s="185"/>
      <c r="R299" s="352" t="str">
        <f t="shared" si="16"/>
        <v/>
      </c>
      <c r="S299" s="352" t="str">
        <f t="shared" si="17"/>
        <v/>
      </c>
      <c r="T299" s="185" t="str">
        <f t="shared" si="18"/>
        <v/>
      </c>
      <c r="U299" s="182"/>
      <c r="V299" s="187"/>
      <c r="W299" s="711" t="str">
        <f>IF(AND(OR(Q299="KO",T299&lt;&gt;""),OR(R299="",S299="",T299="")),Listes!$A$68,IF(AND(T299="",R299&lt;&gt;""),Listes!$A$69,IF(AND(P299&lt;T299,V299=""),Listes!$A$70,IF(AND(R299&gt;S299),Listes!$A$71,IF(AND(P299&lt;&gt;"",P299&gt;T299,U299=""),Listes!$A$72,IF(AND(X299="",OR(Q299&lt;&gt;"",R299&lt;&gt;"",S299&lt;&gt;"")),Listes!$A$73,""))))))</f>
        <v/>
      </c>
      <c r="X299" s="188"/>
      <c r="Y299" s="317">
        <f t="shared" si="19"/>
        <v>0</v>
      </c>
    </row>
    <row r="300" spans="1:25" ht="20.100000000000001" customHeight="1" x14ac:dyDescent="0.25">
      <c r="A300" s="121">
        <v>294</v>
      </c>
      <c r="B300" s="118" t="str">
        <f>IF('Dépenses forfaitaires'!B300="","",'Dépenses forfaitaires'!B300)</f>
        <v/>
      </c>
      <c r="C300" s="118" t="str">
        <f>IF('Dépenses forfaitaires'!C300="","",'Dépenses forfaitaires'!C300)</f>
        <v/>
      </c>
      <c r="D300" s="118" t="str">
        <f>IF('Dépenses forfaitaires'!D300="","",'Dépenses forfaitaires'!D300)</f>
        <v/>
      </c>
      <c r="E300" s="118" t="str">
        <f>IF('Dépenses forfaitaires'!E300="","",'Dépenses forfaitaires'!E300)</f>
        <v/>
      </c>
      <c r="F300" s="118" t="str">
        <f>IF('Dépenses forfaitaires'!F300="","",'Dépenses forfaitaires'!F300)</f>
        <v/>
      </c>
      <c r="G300" s="186" t="str">
        <f>IF('Dépenses forfaitaires'!G300="","",'Dépenses forfaitaires'!G300)</f>
        <v/>
      </c>
      <c r="H300" s="118" t="str">
        <f>IF('Dépenses forfaitaires'!H300="","",'Dépenses forfaitaires'!H300)</f>
        <v/>
      </c>
      <c r="I300" s="118" t="str">
        <f>IF('Dépenses forfaitaires'!I300="","",'Dépenses forfaitaires'!I300)</f>
        <v/>
      </c>
      <c r="J300" s="186" t="str">
        <f>IF('Dépenses forfaitaires'!J300="","",'Dépenses forfaitaires'!J300)</f>
        <v/>
      </c>
      <c r="K300" s="346" t="str">
        <f>IF('Dépenses forfaitaires'!K300="","",'Dépenses forfaitaires'!K300)</f>
        <v/>
      </c>
      <c r="L300" s="346" t="str">
        <f>IF('Dépenses forfaitaires'!L300="","",'Dépenses forfaitaires'!L300)</f>
        <v/>
      </c>
      <c r="M300" s="118" t="str">
        <f>IF($H300="","",IF($C300=Listes!$B$32,IF('DP_Instruction Forfaitaires'!$E300&lt;Listes!$B$53,('DP_Instruction Forfaitaires'!$E300*(VLOOKUP('DP_Instruction Forfaitaires'!$D300,Listes!$A$54:$E$60,2,FALSE))),IF('DP_Instruction Forfaitaires'!$E300&gt;Listes!$E$53,('DP_Instruction Forfaitaires'!$E300*(VLOOKUP('DP_Instruction Forfaitaires'!$D300,Listes!$A$54:$E$60,5,FALSE))),('DP_Instruction Forfaitaires'!$E300*(VLOOKUP('DP_Instruction Forfaitaires'!$D300,Listes!$A$54:$E$60,3,FALSE))+(VLOOKUP('DP_Instruction Forfaitaires'!$D300,Listes!$A$54:$E$60,4,FALSE)))))))</f>
        <v/>
      </c>
      <c r="N300" s="118" t="str">
        <f>IF($H300="","",IF($C300=Listes!$B$31,IF('DP_Instruction Forfaitaires'!$E300&lt;Listes!$B$42,('DP_Instruction Forfaitaires'!$E300*(VLOOKUP('DP_Instruction Forfaitaires'!$D300,Listes!$A$43:$E$49,2,FALSE))),IF('DP_Instruction Forfaitaires'!$E300&gt;Listes!$D$42,('DP_Instruction Forfaitaires'!$E300*(VLOOKUP('DP_Instruction Forfaitaires'!$D300,Listes!$A$43:$E$49,5,FALSE))),('DP_Instruction Forfaitaires'!$E300*(VLOOKUP('DP_Instruction Forfaitaires'!$D300,Listes!$A$43:$E$49,3,FALSE))+(VLOOKUP('DP_Instruction Forfaitaires'!$D300,Listes!$A$43:$E$49,4,FALSE)))))))</f>
        <v/>
      </c>
      <c r="O300" s="175" t="str">
        <f>IF($H300="","",IF($C300=Listes!$B$34,Listes!$I$31,IF($C300=Listes!$B$35,(VLOOKUP('DP_Instruction Forfaitaires'!$F300,Listes!$E$31:$F$36,2,FALSE)),IF($C300=Listes!$B$33,IF('DP_Instruction Forfaitaires'!$E300&lt;Listes!$A$64,'DP_Instruction Forfaitaires'!$E300*Listes!$A$65,IF('DP_Instruction Forfaitaires'!$E300&gt;Listes!$D$64,'DP_Instruction Forfaitaires'!$E300*Listes!$D$65,(('DP_Instruction Forfaitaires'!$E300*Listes!$B$65)+Listes!$C$65)))))))</f>
        <v/>
      </c>
      <c r="P300" s="131" t="str">
        <f>IF('Dépenses forfaitaires'!Q300="","",'Dépenses forfaitaires'!Q300)</f>
        <v/>
      </c>
      <c r="Q300" s="185"/>
      <c r="R300" s="352" t="str">
        <f t="shared" si="16"/>
        <v/>
      </c>
      <c r="S300" s="352" t="str">
        <f t="shared" si="17"/>
        <v/>
      </c>
      <c r="T300" s="185" t="str">
        <f t="shared" si="18"/>
        <v/>
      </c>
      <c r="U300" s="182"/>
      <c r="V300" s="187"/>
      <c r="W300" s="711" t="str">
        <f>IF(AND(OR(Q300="KO",T300&lt;&gt;""),OR(R300="",S300="",T300="")),Listes!$A$68,IF(AND(T300="",R300&lt;&gt;""),Listes!$A$69,IF(AND(P300&lt;T300,V300=""),Listes!$A$70,IF(AND(R300&gt;S300),Listes!$A$71,IF(AND(P300&lt;&gt;"",P300&gt;T300,U300=""),Listes!$A$72,IF(AND(X300="",OR(Q300&lt;&gt;"",R300&lt;&gt;"",S300&lt;&gt;"")),Listes!$A$73,""))))))</f>
        <v/>
      </c>
      <c r="X300" s="188"/>
      <c r="Y300" s="317">
        <f t="shared" si="19"/>
        <v>0</v>
      </c>
    </row>
    <row r="301" spans="1:25" ht="20.100000000000001" customHeight="1" x14ac:dyDescent="0.25">
      <c r="A301" s="121">
        <v>295</v>
      </c>
      <c r="B301" s="118" t="str">
        <f>IF('Dépenses forfaitaires'!B301="","",'Dépenses forfaitaires'!B301)</f>
        <v/>
      </c>
      <c r="C301" s="118" t="str">
        <f>IF('Dépenses forfaitaires'!C301="","",'Dépenses forfaitaires'!C301)</f>
        <v/>
      </c>
      <c r="D301" s="118" t="str">
        <f>IF('Dépenses forfaitaires'!D301="","",'Dépenses forfaitaires'!D301)</f>
        <v/>
      </c>
      <c r="E301" s="118" t="str">
        <f>IF('Dépenses forfaitaires'!E301="","",'Dépenses forfaitaires'!E301)</f>
        <v/>
      </c>
      <c r="F301" s="118" t="str">
        <f>IF('Dépenses forfaitaires'!F301="","",'Dépenses forfaitaires'!F301)</f>
        <v/>
      </c>
      <c r="G301" s="186" t="str">
        <f>IF('Dépenses forfaitaires'!G301="","",'Dépenses forfaitaires'!G301)</f>
        <v/>
      </c>
      <c r="H301" s="118" t="str">
        <f>IF('Dépenses forfaitaires'!H301="","",'Dépenses forfaitaires'!H301)</f>
        <v/>
      </c>
      <c r="I301" s="118" t="str">
        <f>IF('Dépenses forfaitaires'!I301="","",'Dépenses forfaitaires'!I301)</f>
        <v/>
      </c>
      <c r="J301" s="186" t="str">
        <f>IF('Dépenses forfaitaires'!J301="","",'Dépenses forfaitaires'!J301)</f>
        <v/>
      </c>
      <c r="K301" s="346" t="str">
        <f>IF('Dépenses forfaitaires'!K301="","",'Dépenses forfaitaires'!K301)</f>
        <v/>
      </c>
      <c r="L301" s="346" t="str">
        <f>IF('Dépenses forfaitaires'!L301="","",'Dépenses forfaitaires'!L301)</f>
        <v/>
      </c>
      <c r="M301" s="118" t="str">
        <f>IF($H301="","",IF($C301=Listes!$B$32,IF('DP_Instruction Forfaitaires'!$E301&lt;Listes!$B$53,('DP_Instruction Forfaitaires'!$E301*(VLOOKUP('DP_Instruction Forfaitaires'!$D301,Listes!$A$54:$E$60,2,FALSE))),IF('DP_Instruction Forfaitaires'!$E301&gt;Listes!$E$53,('DP_Instruction Forfaitaires'!$E301*(VLOOKUP('DP_Instruction Forfaitaires'!$D301,Listes!$A$54:$E$60,5,FALSE))),('DP_Instruction Forfaitaires'!$E301*(VLOOKUP('DP_Instruction Forfaitaires'!$D301,Listes!$A$54:$E$60,3,FALSE))+(VLOOKUP('DP_Instruction Forfaitaires'!$D301,Listes!$A$54:$E$60,4,FALSE)))))))</f>
        <v/>
      </c>
      <c r="N301" s="118" t="str">
        <f>IF($H301="","",IF($C301=Listes!$B$31,IF('DP_Instruction Forfaitaires'!$E301&lt;Listes!$B$42,('DP_Instruction Forfaitaires'!$E301*(VLOOKUP('DP_Instruction Forfaitaires'!$D301,Listes!$A$43:$E$49,2,FALSE))),IF('DP_Instruction Forfaitaires'!$E301&gt;Listes!$D$42,('DP_Instruction Forfaitaires'!$E301*(VLOOKUP('DP_Instruction Forfaitaires'!$D301,Listes!$A$43:$E$49,5,FALSE))),('DP_Instruction Forfaitaires'!$E301*(VLOOKUP('DP_Instruction Forfaitaires'!$D301,Listes!$A$43:$E$49,3,FALSE))+(VLOOKUP('DP_Instruction Forfaitaires'!$D301,Listes!$A$43:$E$49,4,FALSE)))))))</f>
        <v/>
      </c>
      <c r="O301" s="175" t="str">
        <f>IF($H301="","",IF($C301=Listes!$B$34,Listes!$I$31,IF($C301=Listes!$B$35,(VLOOKUP('DP_Instruction Forfaitaires'!$F301,Listes!$E$31:$F$36,2,FALSE)),IF($C301=Listes!$B$33,IF('DP_Instruction Forfaitaires'!$E301&lt;Listes!$A$64,'DP_Instruction Forfaitaires'!$E301*Listes!$A$65,IF('DP_Instruction Forfaitaires'!$E301&gt;Listes!$D$64,'DP_Instruction Forfaitaires'!$E301*Listes!$D$65,(('DP_Instruction Forfaitaires'!$E301*Listes!$B$65)+Listes!$C$65)))))))</f>
        <v/>
      </c>
      <c r="P301" s="131" t="str">
        <f>IF('Dépenses forfaitaires'!Q301="","",'Dépenses forfaitaires'!Q301)</f>
        <v/>
      </c>
      <c r="Q301" s="185"/>
      <c r="R301" s="352" t="str">
        <f t="shared" si="16"/>
        <v/>
      </c>
      <c r="S301" s="352" t="str">
        <f t="shared" si="17"/>
        <v/>
      </c>
      <c r="T301" s="185" t="str">
        <f t="shared" si="18"/>
        <v/>
      </c>
      <c r="U301" s="182"/>
      <c r="V301" s="187"/>
      <c r="W301" s="711" t="str">
        <f>IF(AND(OR(Q301="KO",T301&lt;&gt;""),OR(R301="",S301="",T301="")),Listes!$A$68,IF(AND(T301="",R301&lt;&gt;""),Listes!$A$69,IF(AND(P301&lt;T301,V301=""),Listes!$A$70,IF(AND(R301&gt;S301),Listes!$A$71,IF(AND(P301&lt;&gt;"",P301&gt;T301,U301=""),Listes!$A$72,IF(AND(X301="",OR(Q301&lt;&gt;"",R301&lt;&gt;"",S301&lt;&gt;"")),Listes!$A$73,""))))))</f>
        <v/>
      </c>
      <c r="X301" s="188"/>
      <c r="Y301" s="317">
        <f t="shared" si="19"/>
        <v>0</v>
      </c>
    </row>
    <row r="302" spans="1:25" ht="20.100000000000001" customHeight="1" x14ac:dyDescent="0.25">
      <c r="A302" s="121">
        <v>296</v>
      </c>
      <c r="B302" s="118" t="str">
        <f>IF('Dépenses forfaitaires'!B302="","",'Dépenses forfaitaires'!B302)</f>
        <v/>
      </c>
      <c r="C302" s="118" t="str">
        <f>IF('Dépenses forfaitaires'!C302="","",'Dépenses forfaitaires'!C302)</f>
        <v/>
      </c>
      <c r="D302" s="118" t="str">
        <f>IF('Dépenses forfaitaires'!D302="","",'Dépenses forfaitaires'!D302)</f>
        <v/>
      </c>
      <c r="E302" s="118" t="str">
        <f>IF('Dépenses forfaitaires'!E302="","",'Dépenses forfaitaires'!E302)</f>
        <v/>
      </c>
      <c r="F302" s="118" t="str">
        <f>IF('Dépenses forfaitaires'!F302="","",'Dépenses forfaitaires'!F302)</f>
        <v/>
      </c>
      <c r="G302" s="186" t="str">
        <f>IF('Dépenses forfaitaires'!G302="","",'Dépenses forfaitaires'!G302)</f>
        <v/>
      </c>
      <c r="H302" s="118" t="str">
        <f>IF('Dépenses forfaitaires'!H302="","",'Dépenses forfaitaires'!H302)</f>
        <v/>
      </c>
      <c r="I302" s="118" t="str">
        <f>IF('Dépenses forfaitaires'!I302="","",'Dépenses forfaitaires'!I302)</f>
        <v/>
      </c>
      <c r="J302" s="186" t="str">
        <f>IF('Dépenses forfaitaires'!J302="","",'Dépenses forfaitaires'!J302)</f>
        <v/>
      </c>
      <c r="K302" s="346" t="str">
        <f>IF('Dépenses forfaitaires'!K302="","",'Dépenses forfaitaires'!K302)</f>
        <v/>
      </c>
      <c r="L302" s="346" t="str">
        <f>IF('Dépenses forfaitaires'!L302="","",'Dépenses forfaitaires'!L302)</f>
        <v/>
      </c>
      <c r="M302" s="118" t="str">
        <f>IF($H302="","",IF($C302=Listes!$B$32,IF('DP_Instruction Forfaitaires'!$E302&lt;Listes!$B$53,('DP_Instruction Forfaitaires'!$E302*(VLOOKUP('DP_Instruction Forfaitaires'!$D302,Listes!$A$54:$E$60,2,FALSE))),IF('DP_Instruction Forfaitaires'!$E302&gt;Listes!$E$53,('DP_Instruction Forfaitaires'!$E302*(VLOOKUP('DP_Instruction Forfaitaires'!$D302,Listes!$A$54:$E$60,5,FALSE))),('DP_Instruction Forfaitaires'!$E302*(VLOOKUP('DP_Instruction Forfaitaires'!$D302,Listes!$A$54:$E$60,3,FALSE))+(VLOOKUP('DP_Instruction Forfaitaires'!$D302,Listes!$A$54:$E$60,4,FALSE)))))))</f>
        <v/>
      </c>
      <c r="N302" s="118" t="str">
        <f>IF($H302="","",IF($C302=Listes!$B$31,IF('DP_Instruction Forfaitaires'!$E302&lt;Listes!$B$42,('DP_Instruction Forfaitaires'!$E302*(VLOOKUP('DP_Instruction Forfaitaires'!$D302,Listes!$A$43:$E$49,2,FALSE))),IF('DP_Instruction Forfaitaires'!$E302&gt;Listes!$D$42,('DP_Instruction Forfaitaires'!$E302*(VLOOKUP('DP_Instruction Forfaitaires'!$D302,Listes!$A$43:$E$49,5,FALSE))),('DP_Instruction Forfaitaires'!$E302*(VLOOKUP('DP_Instruction Forfaitaires'!$D302,Listes!$A$43:$E$49,3,FALSE))+(VLOOKUP('DP_Instruction Forfaitaires'!$D302,Listes!$A$43:$E$49,4,FALSE)))))))</f>
        <v/>
      </c>
      <c r="O302" s="175" t="str">
        <f>IF($H302="","",IF($C302=Listes!$B$34,Listes!$I$31,IF($C302=Listes!$B$35,(VLOOKUP('DP_Instruction Forfaitaires'!$F302,Listes!$E$31:$F$36,2,FALSE)),IF($C302=Listes!$B$33,IF('DP_Instruction Forfaitaires'!$E302&lt;Listes!$A$64,'DP_Instruction Forfaitaires'!$E302*Listes!$A$65,IF('DP_Instruction Forfaitaires'!$E302&gt;Listes!$D$64,'DP_Instruction Forfaitaires'!$E302*Listes!$D$65,(('DP_Instruction Forfaitaires'!$E302*Listes!$B$65)+Listes!$C$65)))))))</f>
        <v/>
      </c>
      <c r="P302" s="131" t="str">
        <f>IF('Dépenses forfaitaires'!Q302="","",'Dépenses forfaitaires'!Q302)</f>
        <v/>
      </c>
      <c r="Q302" s="185"/>
      <c r="R302" s="352" t="str">
        <f t="shared" si="16"/>
        <v/>
      </c>
      <c r="S302" s="352" t="str">
        <f t="shared" si="17"/>
        <v/>
      </c>
      <c r="T302" s="185" t="str">
        <f t="shared" si="18"/>
        <v/>
      </c>
      <c r="U302" s="182"/>
      <c r="V302" s="187"/>
      <c r="W302" s="711" t="str">
        <f>IF(AND(OR(Q302="KO",T302&lt;&gt;""),OR(R302="",S302="",T302="")),Listes!$A$68,IF(AND(T302="",R302&lt;&gt;""),Listes!$A$69,IF(AND(P302&lt;T302,V302=""),Listes!$A$70,IF(AND(R302&gt;S302),Listes!$A$71,IF(AND(P302&lt;&gt;"",P302&gt;T302,U302=""),Listes!$A$72,IF(AND(X302="",OR(Q302&lt;&gt;"",R302&lt;&gt;"",S302&lt;&gt;"")),Listes!$A$73,""))))))</f>
        <v/>
      </c>
      <c r="X302" s="188"/>
      <c r="Y302" s="317">
        <f t="shared" si="19"/>
        <v>0</v>
      </c>
    </row>
    <row r="303" spans="1:25" ht="20.100000000000001" customHeight="1" x14ac:dyDescent="0.25">
      <c r="A303" s="121">
        <v>297</v>
      </c>
      <c r="B303" s="118" t="str">
        <f>IF('Dépenses forfaitaires'!B303="","",'Dépenses forfaitaires'!B303)</f>
        <v/>
      </c>
      <c r="C303" s="118" t="str">
        <f>IF('Dépenses forfaitaires'!C303="","",'Dépenses forfaitaires'!C303)</f>
        <v/>
      </c>
      <c r="D303" s="118" t="str">
        <f>IF('Dépenses forfaitaires'!D303="","",'Dépenses forfaitaires'!D303)</f>
        <v/>
      </c>
      <c r="E303" s="118" t="str">
        <f>IF('Dépenses forfaitaires'!E303="","",'Dépenses forfaitaires'!E303)</f>
        <v/>
      </c>
      <c r="F303" s="118" t="str">
        <f>IF('Dépenses forfaitaires'!F303="","",'Dépenses forfaitaires'!F303)</f>
        <v/>
      </c>
      <c r="G303" s="186" t="str">
        <f>IF('Dépenses forfaitaires'!G303="","",'Dépenses forfaitaires'!G303)</f>
        <v/>
      </c>
      <c r="H303" s="118" t="str">
        <f>IF('Dépenses forfaitaires'!H303="","",'Dépenses forfaitaires'!H303)</f>
        <v/>
      </c>
      <c r="I303" s="118" t="str">
        <f>IF('Dépenses forfaitaires'!I303="","",'Dépenses forfaitaires'!I303)</f>
        <v/>
      </c>
      <c r="J303" s="186" t="str">
        <f>IF('Dépenses forfaitaires'!J303="","",'Dépenses forfaitaires'!J303)</f>
        <v/>
      </c>
      <c r="K303" s="346" t="str">
        <f>IF('Dépenses forfaitaires'!K303="","",'Dépenses forfaitaires'!K303)</f>
        <v/>
      </c>
      <c r="L303" s="346" t="str">
        <f>IF('Dépenses forfaitaires'!L303="","",'Dépenses forfaitaires'!L303)</f>
        <v/>
      </c>
      <c r="M303" s="118" t="str">
        <f>IF($H303="","",IF($C303=Listes!$B$32,IF('DP_Instruction Forfaitaires'!$E303&lt;Listes!$B$53,('DP_Instruction Forfaitaires'!$E303*(VLOOKUP('DP_Instruction Forfaitaires'!$D303,Listes!$A$54:$E$60,2,FALSE))),IF('DP_Instruction Forfaitaires'!$E303&gt;Listes!$E$53,('DP_Instruction Forfaitaires'!$E303*(VLOOKUP('DP_Instruction Forfaitaires'!$D303,Listes!$A$54:$E$60,5,FALSE))),('DP_Instruction Forfaitaires'!$E303*(VLOOKUP('DP_Instruction Forfaitaires'!$D303,Listes!$A$54:$E$60,3,FALSE))+(VLOOKUP('DP_Instruction Forfaitaires'!$D303,Listes!$A$54:$E$60,4,FALSE)))))))</f>
        <v/>
      </c>
      <c r="N303" s="118" t="str">
        <f>IF($H303="","",IF($C303=Listes!$B$31,IF('DP_Instruction Forfaitaires'!$E303&lt;Listes!$B$42,('DP_Instruction Forfaitaires'!$E303*(VLOOKUP('DP_Instruction Forfaitaires'!$D303,Listes!$A$43:$E$49,2,FALSE))),IF('DP_Instruction Forfaitaires'!$E303&gt;Listes!$D$42,('DP_Instruction Forfaitaires'!$E303*(VLOOKUP('DP_Instruction Forfaitaires'!$D303,Listes!$A$43:$E$49,5,FALSE))),('DP_Instruction Forfaitaires'!$E303*(VLOOKUP('DP_Instruction Forfaitaires'!$D303,Listes!$A$43:$E$49,3,FALSE))+(VLOOKUP('DP_Instruction Forfaitaires'!$D303,Listes!$A$43:$E$49,4,FALSE)))))))</f>
        <v/>
      </c>
      <c r="O303" s="175" t="str">
        <f>IF($H303="","",IF($C303=Listes!$B$34,Listes!$I$31,IF($C303=Listes!$B$35,(VLOOKUP('DP_Instruction Forfaitaires'!$F303,Listes!$E$31:$F$36,2,FALSE)),IF($C303=Listes!$B$33,IF('DP_Instruction Forfaitaires'!$E303&lt;Listes!$A$64,'DP_Instruction Forfaitaires'!$E303*Listes!$A$65,IF('DP_Instruction Forfaitaires'!$E303&gt;Listes!$D$64,'DP_Instruction Forfaitaires'!$E303*Listes!$D$65,(('DP_Instruction Forfaitaires'!$E303*Listes!$B$65)+Listes!$C$65)))))))</f>
        <v/>
      </c>
      <c r="P303" s="131" t="str">
        <f>IF('Dépenses forfaitaires'!Q303="","",'Dépenses forfaitaires'!Q303)</f>
        <v/>
      </c>
      <c r="Q303" s="185"/>
      <c r="R303" s="352" t="str">
        <f t="shared" si="16"/>
        <v/>
      </c>
      <c r="S303" s="352" t="str">
        <f t="shared" si="17"/>
        <v/>
      </c>
      <c r="T303" s="185" t="str">
        <f t="shared" si="18"/>
        <v/>
      </c>
      <c r="U303" s="182"/>
      <c r="V303" s="187"/>
      <c r="W303" s="711" t="str">
        <f>IF(AND(OR(Q303="KO",T303&lt;&gt;""),OR(R303="",S303="",T303="")),Listes!$A$68,IF(AND(T303="",R303&lt;&gt;""),Listes!$A$69,IF(AND(P303&lt;T303,V303=""),Listes!$A$70,IF(AND(R303&gt;S303),Listes!$A$71,IF(AND(P303&lt;&gt;"",P303&gt;T303,U303=""),Listes!$A$72,IF(AND(X303="",OR(Q303&lt;&gt;"",R303&lt;&gt;"",S303&lt;&gt;"")),Listes!$A$73,""))))))</f>
        <v/>
      </c>
      <c r="X303" s="188"/>
      <c r="Y303" s="317">
        <f t="shared" si="19"/>
        <v>0</v>
      </c>
    </row>
    <row r="304" spans="1:25" ht="20.100000000000001" customHeight="1" x14ac:dyDescent="0.25">
      <c r="A304" s="121">
        <v>298</v>
      </c>
      <c r="B304" s="118" t="str">
        <f>IF('Dépenses forfaitaires'!B304="","",'Dépenses forfaitaires'!B304)</f>
        <v/>
      </c>
      <c r="C304" s="118" t="str">
        <f>IF('Dépenses forfaitaires'!C304="","",'Dépenses forfaitaires'!C304)</f>
        <v/>
      </c>
      <c r="D304" s="118" t="str">
        <f>IF('Dépenses forfaitaires'!D304="","",'Dépenses forfaitaires'!D304)</f>
        <v/>
      </c>
      <c r="E304" s="118" t="str">
        <f>IF('Dépenses forfaitaires'!E304="","",'Dépenses forfaitaires'!E304)</f>
        <v/>
      </c>
      <c r="F304" s="118" t="str">
        <f>IF('Dépenses forfaitaires'!F304="","",'Dépenses forfaitaires'!F304)</f>
        <v/>
      </c>
      <c r="G304" s="186" t="str">
        <f>IF('Dépenses forfaitaires'!G304="","",'Dépenses forfaitaires'!G304)</f>
        <v/>
      </c>
      <c r="H304" s="118" t="str">
        <f>IF('Dépenses forfaitaires'!H304="","",'Dépenses forfaitaires'!H304)</f>
        <v/>
      </c>
      <c r="I304" s="118" t="str">
        <f>IF('Dépenses forfaitaires'!I304="","",'Dépenses forfaitaires'!I304)</f>
        <v/>
      </c>
      <c r="J304" s="186" t="str">
        <f>IF('Dépenses forfaitaires'!J304="","",'Dépenses forfaitaires'!J304)</f>
        <v/>
      </c>
      <c r="K304" s="346" t="str">
        <f>IF('Dépenses forfaitaires'!K304="","",'Dépenses forfaitaires'!K304)</f>
        <v/>
      </c>
      <c r="L304" s="346" t="str">
        <f>IF('Dépenses forfaitaires'!L304="","",'Dépenses forfaitaires'!L304)</f>
        <v/>
      </c>
      <c r="M304" s="118" t="str">
        <f>IF($H304="","",IF($C304=Listes!$B$32,IF('DP_Instruction Forfaitaires'!$E304&lt;Listes!$B$53,('DP_Instruction Forfaitaires'!$E304*(VLOOKUP('DP_Instruction Forfaitaires'!$D304,Listes!$A$54:$E$60,2,FALSE))),IF('DP_Instruction Forfaitaires'!$E304&gt;Listes!$E$53,('DP_Instruction Forfaitaires'!$E304*(VLOOKUP('DP_Instruction Forfaitaires'!$D304,Listes!$A$54:$E$60,5,FALSE))),('DP_Instruction Forfaitaires'!$E304*(VLOOKUP('DP_Instruction Forfaitaires'!$D304,Listes!$A$54:$E$60,3,FALSE))+(VLOOKUP('DP_Instruction Forfaitaires'!$D304,Listes!$A$54:$E$60,4,FALSE)))))))</f>
        <v/>
      </c>
      <c r="N304" s="118" t="str">
        <f>IF($H304="","",IF($C304=Listes!$B$31,IF('DP_Instruction Forfaitaires'!$E304&lt;Listes!$B$42,('DP_Instruction Forfaitaires'!$E304*(VLOOKUP('DP_Instruction Forfaitaires'!$D304,Listes!$A$43:$E$49,2,FALSE))),IF('DP_Instruction Forfaitaires'!$E304&gt;Listes!$D$42,('DP_Instruction Forfaitaires'!$E304*(VLOOKUP('DP_Instruction Forfaitaires'!$D304,Listes!$A$43:$E$49,5,FALSE))),('DP_Instruction Forfaitaires'!$E304*(VLOOKUP('DP_Instruction Forfaitaires'!$D304,Listes!$A$43:$E$49,3,FALSE))+(VLOOKUP('DP_Instruction Forfaitaires'!$D304,Listes!$A$43:$E$49,4,FALSE)))))))</f>
        <v/>
      </c>
      <c r="O304" s="175" t="str">
        <f>IF($H304="","",IF($C304=Listes!$B$34,Listes!$I$31,IF($C304=Listes!$B$35,(VLOOKUP('DP_Instruction Forfaitaires'!$F304,Listes!$E$31:$F$36,2,FALSE)),IF($C304=Listes!$B$33,IF('DP_Instruction Forfaitaires'!$E304&lt;Listes!$A$64,'DP_Instruction Forfaitaires'!$E304*Listes!$A$65,IF('DP_Instruction Forfaitaires'!$E304&gt;Listes!$D$64,'DP_Instruction Forfaitaires'!$E304*Listes!$D$65,(('DP_Instruction Forfaitaires'!$E304*Listes!$B$65)+Listes!$C$65)))))))</f>
        <v/>
      </c>
      <c r="P304" s="131" t="str">
        <f>IF('Dépenses forfaitaires'!Q304="","",'Dépenses forfaitaires'!Q304)</f>
        <v/>
      </c>
      <c r="Q304" s="185"/>
      <c r="R304" s="352" t="str">
        <f t="shared" si="16"/>
        <v/>
      </c>
      <c r="S304" s="352" t="str">
        <f t="shared" si="17"/>
        <v/>
      </c>
      <c r="T304" s="185" t="str">
        <f t="shared" si="18"/>
        <v/>
      </c>
      <c r="U304" s="182"/>
      <c r="V304" s="187"/>
      <c r="W304" s="711" t="str">
        <f>IF(AND(OR(Q304="KO",T304&lt;&gt;""),OR(R304="",S304="",T304="")),Listes!$A$68,IF(AND(T304="",R304&lt;&gt;""),Listes!$A$69,IF(AND(P304&lt;T304,V304=""),Listes!$A$70,IF(AND(R304&gt;S304),Listes!$A$71,IF(AND(P304&lt;&gt;"",P304&gt;T304,U304=""),Listes!$A$72,IF(AND(X304="",OR(Q304&lt;&gt;"",R304&lt;&gt;"",S304&lt;&gt;"")),Listes!$A$73,""))))))</f>
        <v/>
      </c>
      <c r="X304" s="188"/>
      <c r="Y304" s="317">
        <f t="shared" si="19"/>
        <v>0</v>
      </c>
    </row>
    <row r="305" spans="1:25" ht="20.100000000000001" customHeight="1" x14ac:dyDescent="0.25">
      <c r="A305" s="121">
        <v>299</v>
      </c>
      <c r="B305" s="118" t="str">
        <f>IF('Dépenses forfaitaires'!B305="","",'Dépenses forfaitaires'!B305)</f>
        <v/>
      </c>
      <c r="C305" s="118" t="str">
        <f>IF('Dépenses forfaitaires'!C305="","",'Dépenses forfaitaires'!C305)</f>
        <v/>
      </c>
      <c r="D305" s="118" t="str">
        <f>IF('Dépenses forfaitaires'!D305="","",'Dépenses forfaitaires'!D305)</f>
        <v/>
      </c>
      <c r="E305" s="118" t="str">
        <f>IF('Dépenses forfaitaires'!E305="","",'Dépenses forfaitaires'!E305)</f>
        <v/>
      </c>
      <c r="F305" s="118" t="str">
        <f>IF('Dépenses forfaitaires'!F305="","",'Dépenses forfaitaires'!F305)</f>
        <v/>
      </c>
      <c r="G305" s="186" t="str">
        <f>IF('Dépenses forfaitaires'!G305="","",'Dépenses forfaitaires'!G305)</f>
        <v/>
      </c>
      <c r="H305" s="118" t="str">
        <f>IF('Dépenses forfaitaires'!H305="","",'Dépenses forfaitaires'!H305)</f>
        <v/>
      </c>
      <c r="I305" s="118" t="str">
        <f>IF('Dépenses forfaitaires'!I305="","",'Dépenses forfaitaires'!I305)</f>
        <v/>
      </c>
      <c r="J305" s="186" t="str">
        <f>IF('Dépenses forfaitaires'!J305="","",'Dépenses forfaitaires'!J305)</f>
        <v/>
      </c>
      <c r="K305" s="346" t="str">
        <f>IF('Dépenses forfaitaires'!K305="","",'Dépenses forfaitaires'!K305)</f>
        <v/>
      </c>
      <c r="L305" s="346" t="str">
        <f>IF('Dépenses forfaitaires'!L305="","",'Dépenses forfaitaires'!L305)</f>
        <v/>
      </c>
      <c r="M305" s="118" t="str">
        <f>IF($H305="","",IF($C305=Listes!$B$32,IF('DP_Instruction Forfaitaires'!$E305&lt;Listes!$B$53,('DP_Instruction Forfaitaires'!$E305*(VLOOKUP('DP_Instruction Forfaitaires'!$D305,Listes!$A$54:$E$60,2,FALSE))),IF('DP_Instruction Forfaitaires'!$E305&gt;Listes!$E$53,('DP_Instruction Forfaitaires'!$E305*(VLOOKUP('DP_Instruction Forfaitaires'!$D305,Listes!$A$54:$E$60,5,FALSE))),('DP_Instruction Forfaitaires'!$E305*(VLOOKUP('DP_Instruction Forfaitaires'!$D305,Listes!$A$54:$E$60,3,FALSE))+(VLOOKUP('DP_Instruction Forfaitaires'!$D305,Listes!$A$54:$E$60,4,FALSE)))))))</f>
        <v/>
      </c>
      <c r="N305" s="118" t="str">
        <f>IF($H305="","",IF($C305=Listes!$B$31,IF('DP_Instruction Forfaitaires'!$E305&lt;Listes!$B$42,('DP_Instruction Forfaitaires'!$E305*(VLOOKUP('DP_Instruction Forfaitaires'!$D305,Listes!$A$43:$E$49,2,FALSE))),IF('DP_Instruction Forfaitaires'!$E305&gt;Listes!$D$42,('DP_Instruction Forfaitaires'!$E305*(VLOOKUP('DP_Instruction Forfaitaires'!$D305,Listes!$A$43:$E$49,5,FALSE))),('DP_Instruction Forfaitaires'!$E305*(VLOOKUP('DP_Instruction Forfaitaires'!$D305,Listes!$A$43:$E$49,3,FALSE))+(VLOOKUP('DP_Instruction Forfaitaires'!$D305,Listes!$A$43:$E$49,4,FALSE)))))))</f>
        <v/>
      </c>
      <c r="O305" s="175" t="str">
        <f>IF($H305="","",IF($C305=Listes!$B$34,Listes!$I$31,IF($C305=Listes!$B$35,(VLOOKUP('DP_Instruction Forfaitaires'!$F305,Listes!$E$31:$F$36,2,FALSE)),IF($C305=Listes!$B$33,IF('DP_Instruction Forfaitaires'!$E305&lt;Listes!$A$64,'DP_Instruction Forfaitaires'!$E305*Listes!$A$65,IF('DP_Instruction Forfaitaires'!$E305&gt;Listes!$D$64,'DP_Instruction Forfaitaires'!$E305*Listes!$D$65,(('DP_Instruction Forfaitaires'!$E305*Listes!$B$65)+Listes!$C$65)))))))</f>
        <v/>
      </c>
      <c r="P305" s="131" t="str">
        <f>IF('Dépenses forfaitaires'!Q305="","",'Dépenses forfaitaires'!Q305)</f>
        <v/>
      </c>
      <c r="Q305" s="185"/>
      <c r="R305" s="352" t="str">
        <f t="shared" si="16"/>
        <v/>
      </c>
      <c r="S305" s="352" t="str">
        <f t="shared" si="17"/>
        <v/>
      </c>
      <c r="T305" s="185" t="str">
        <f t="shared" si="18"/>
        <v/>
      </c>
      <c r="U305" s="182"/>
      <c r="V305" s="187"/>
      <c r="W305" s="711" t="str">
        <f>IF(AND(OR(Q305="KO",T305&lt;&gt;""),OR(R305="",S305="",T305="")),Listes!$A$68,IF(AND(T305="",R305&lt;&gt;""),Listes!$A$69,IF(AND(P305&lt;T305,V305=""),Listes!$A$70,IF(AND(R305&gt;S305),Listes!$A$71,IF(AND(P305&lt;&gt;"",P305&gt;T305,U305=""),Listes!$A$72,IF(AND(X305="",OR(Q305&lt;&gt;"",R305&lt;&gt;"",S305&lt;&gt;"")),Listes!$A$73,""))))))</f>
        <v/>
      </c>
      <c r="X305" s="188"/>
      <c r="Y305" s="317">
        <f t="shared" si="19"/>
        <v>0</v>
      </c>
    </row>
    <row r="306" spans="1:25" ht="20.100000000000001" customHeight="1" x14ac:dyDescent="0.25">
      <c r="A306" s="121">
        <v>300</v>
      </c>
      <c r="B306" s="118" t="str">
        <f>IF('Dépenses forfaitaires'!B306="","",'Dépenses forfaitaires'!B306)</f>
        <v/>
      </c>
      <c r="C306" s="118" t="str">
        <f>IF('Dépenses forfaitaires'!C306="","",'Dépenses forfaitaires'!C306)</f>
        <v/>
      </c>
      <c r="D306" s="118" t="str">
        <f>IF('Dépenses forfaitaires'!D306="","",'Dépenses forfaitaires'!D306)</f>
        <v/>
      </c>
      <c r="E306" s="118" t="str">
        <f>IF('Dépenses forfaitaires'!E306="","",'Dépenses forfaitaires'!E306)</f>
        <v/>
      </c>
      <c r="F306" s="118" t="str">
        <f>IF('Dépenses forfaitaires'!F306="","",'Dépenses forfaitaires'!F306)</f>
        <v/>
      </c>
      <c r="G306" s="186" t="str">
        <f>IF('Dépenses forfaitaires'!G306="","",'Dépenses forfaitaires'!G306)</f>
        <v/>
      </c>
      <c r="H306" s="118" t="str">
        <f>IF('Dépenses forfaitaires'!H306="","",'Dépenses forfaitaires'!H306)</f>
        <v/>
      </c>
      <c r="I306" s="118" t="str">
        <f>IF('Dépenses forfaitaires'!I306="","",'Dépenses forfaitaires'!I306)</f>
        <v/>
      </c>
      <c r="J306" s="186" t="str">
        <f>IF('Dépenses forfaitaires'!J306="","",'Dépenses forfaitaires'!J306)</f>
        <v/>
      </c>
      <c r="K306" s="346" t="str">
        <f>IF('Dépenses forfaitaires'!K306="","",'Dépenses forfaitaires'!K306)</f>
        <v/>
      </c>
      <c r="L306" s="346" t="str">
        <f>IF('Dépenses forfaitaires'!L306="","",'Dépenses forfaitaires'!L306)</f>
        <v/>
      </c>
      <c r="M306" s="118" t="str">
        <f>IF($H306="","",IF($C306=Listes!$B$32,IF('DP_Instruction Forfaitaires'!$E306&lt;Listes!$B$53,('DP_Instruction Forfaitaires'!$E306*(VLOOKUP('DP_Instruction Forfaitaires'!$D306,Listes!$A$54:$E$60,2,FALSE))),IF('DP_Instruction Forfaitaires'!$E306&gt;Listes!$E$53,('DP_Instruction Forfaitaires'!$E306*(VLOOKUP('DP_Instruction Forfaitaires'!$D306,Listes!$A$54:$E$60,5,FALSE))),('DP_Instruction Forfaitaires'!$E306*(VLOOKUP('DP_Instruction Forfaitaires'!$D306,Listes!$A$54:$E$60,3,FALSE))+(VLOOKUP('DP_Instruction Forfaitaires'!$D306,Listes!$A$54:$E$60,4,FALSE)))))))</f>
        <v/>
      </c>
      <c r="N306" s="118" t="str">
        <f>IF($H306="","",IF($C306=Listes!$B$31,IF('DP_Instruction Forfaitaires'!$E306&lt;Listes!$B$42,('DP_Instruction Forfaitaires'!$E306*(VLOOKUP('DP_Instruction Forfaitaires'!$D306,Listes!$A$43:$E$49,2,FALSE))),IF('DP_Instruction Forfaitaires'!$E306&gt;Listes!$D$42,('DP_Instruction Forfaitaires'!$E306*(VLOOKUP('DP_Instruction Forfaitaires'!$D306,Listes!$A$43:$E$49,5,FALSE))),('DP_Instruction Forfaitaires'!$E306*(VLOOKUP('DP_Instruction Forfaitaires'!$D306,Listes!$A$43:$E$49,3,FALSE))+(VLOOKUP('DP_Instruction Forfaitaires'!$D306,Listes!$A$43:$E$49,4,FALSE)))))))</f>
        <v/>
      </c>
      <c r="O306" s="175" t="str">
        <f>IF($H306="","",IF($C306=Listes!$B$34,Listes!$I$31,IF($C306=Listes!$B$35,(VLOOKUP('DP_Instruction Forfaitaires'!$F306,Listes!$E$31:$F$36,2,FALSE)),IF($C306=Listes!$B$33,IF('DP_Instruction Forfaitaires'!$E306&lt;Listes!$A$64,'DP_Instruction Forfaitaires'!$E306*Listes!$A$65,IF('DP_Instruction Forfaitaires'!$E306&gt;Listes!$D$64,'DP_Instruction Forfaitaires'!$E306*Listes!$D$65,(('DP_Instruction Forfaitaires'!$E306*Listes!$B$65)+Listes!$C$65)))))))</f>
        <v/>
      </c>
      <c r="P306" s="131" t="str">
        <f>IF('Dépenses forfaitaires'!Q306="","",'Dépenses forfaitaires'!Q306)</f>
        <v/>
      </c>
      <c r="Q306" s="185"/>
      <c r="R306" s="352" t="str">
        <f t="shared" si="16"/>
        <v/>
      </c>
      <c r="S306" s="352" t="str">
        <f t="shared" si="17"/>
        <v/>
      </c>
      <c r="T306" s="185" t="str">
        <f t="shared" si="18"/>
        <v/>
      </c>
      <c r="U306" s="182"/>
      <c r="V306" s="187"/>
      <c r="W306" s="711" t="str">
        <f>IF(AND(OR(Q306="KO",T306&lt;&gt;""),OR(R306="",S306="",T306="")),Listes!$A$68,IF(AND(T306="",R306&lt;&gt;""),Listes!$A$69,IF(AND(P306&lt;T306,V306=""),Listes!$A$70,IF(AND(R306&gt;S306),Listes!$A$71,IF(AND(P306&lt;&gt;"",P306&gt;T306,U306=""),Listes!$A$72,IF(AND(X306="",OR(Q306&lt;&gt;"",R306&lt;&gt;"",S306&lt;&gt;"")),Listes!$A$73,""))))))</f>
        <v/>
      </c>
      <c r="X306" s="188"/>
      <c r="Y306" s="317">
        <f t="shared" si="19"/>
        <v>0</v>
      </c>
    </row>
    <row r="307" spans="1:25" ht="20.100000000000001" customHeight="1" x14ac:dyDescent="0.25">
      <c r="A307" s="121">
        <v>301</v>
      </c>
      <c r="B307" s="118" t="str">
        <f>IF('Dépenses forfaitaires'!B307="","",'Dépenses forfaitaires'!B307)</f>
        <v/>
      </c>
      <c r="C307" s="118" t="str">
        <f>IF('Dépenses forfaitaires'!C307="","",'Dépenses forfaitaires'!C307)</f>
        <v/>
      </c>
      <c r="D307" s="118" t="str">
        <f>IF('Dépenses forfaitaires'!D307="","",'Dépenses forfaitaires'!D307)</f>
        <v/>
      </c>
      <c r="E307" s="118" t="str">
        <f>IF('Dépenses forfaitaires'!E307="","",'Dépenses forfaitaires'!E307)</f>
        <v/>
      </c>
      <c r="F307" s="118" t="str">
        <f>IF('Dépenses forfaitaires'!F307="","",'Dépenses forfaitaires'!F307)</f>
        <v/>
      </c>
      <c r="G307" s="186" t="str">
        <f>IF('Dépenses forfaitaires'!G307="","",'Dépenses forfaitaires'!G307)</f>
        <v/>
      </c>
      <c r="H307" s="118" t="str">
        <f>IF('Dépenses forfaitaires'!H307="","",'Dépenses forfaitaires'!H307)</f>
        <v/>
      </c>
      <c r="I307" s="118" t="str">
        <f>IF('Dépenses forfaitaires'!I307="","",'Dépenses forfaitaires'!I307)</f>
        <v/>
      </c>
      <c r="J307" s="186" t="str">
        <f>IF('Dépenses forfaitaires'!J307="","",'Dépenses forfaitaires'!J307)</f>
        <v/>
      </c>
      <c r="K307" s="346" t="str">
        <f>IF('Dépenses forfaitaires'!K307="","",'Dépenses forfaitaires'!K307)</f>
        <v/>
      </c>
      <c r="L307" s="346" t="str">
        <f>IF('Dépenses forfaitaires'!L307="","",'Dépenses forfaitaires'!L307)</f>
        <v/>
      </c>
      <c r="M307" s="118" t="str">
        <f>IF($H307="","",IF($C307=Listes!$B$32,IF('DP_Instruction Forfaitaires'!$E307&lt;Listes!$B$53,('DP_Instruction Forfaitaires'!$E307*(VLOOKUP('DP_Instruction Forfaitaires'!$D307,Listes!$A$54:$E$60,2,FALSE))),IF('DP_Instruction Forfaitaires'!$E307&gt;Listes!$E$53,('DP_Instruction Forfaitaires'!$E307*(VLOOKUP('DP_Instruction Forfaitaires'!$D307,Listes!$A$54:$E$60,5,FALSE))),('DP_Instruction Forfaitaires'!$E307*(VLOOKUP('DP_Instruction Forfaitaires'!$D307,Listes!$A$54:$E$60,3,FALSE))+(VLOOKUP('DP_Instruction Forfaitaires'!$D307,Listes!$A$54:$E$60,4,FALSE)))))))</f>
        <v/>
      </c>
      <c r="N307" s="118" t="str">
        <f>IF($H307="","",IF($C307=Listes!$B$31,IF('DP_Instruction Forfaitaires'!$E307&lt;Listes!$B$42,('DP_Instruction Forfaitaires'!$E307*(VLOOKUP('DP_Instruction Forfaitaires'!$D307,Listes!$A$43:$E$49,2,FALSE))),IF('DP_Instruction Forfaitaires'!$E307&gt;Listes!$D$42,('DP_Instruction Forfaitaires'!$E307*(VLOOKUP('DP_Instruction Forfaitaires'!$D307,Listes!$A$43:$E$49,5,FALSE))),('DP_Instruction Forfaitaires'!$E307*(VLOOKUP('DP_Instruction Forfaitaires'!$D307,Listes!$A$43:$E$49,3,FALSE))+(VLOOKUP('DP_Instruction Forfaitaires'!$D307,Listes!$A$43:$E$49,4,FALSE)))))))</f>
        <v/>
      </c>
      <c r="O307" s="175" t="str">
        <f>IF($H307="","",IF($C307=Listes!$B$34,Listes!$I$31,IF($C307=Listes!$B$35,(VLOOKUP('DP_Instruction Forfaitaires'!$F307,Listes!$E$31:$F$36,2,FALSE)),IF($C307=Listes!$B$33,IF('DP_Instruction Forfaitaires'!$E307&lt;Listes!$A$64,'DP_Instruction Forfaitaires'!$E307*Listes!$A$65,IF('DP_Instruction Forfaitaires'!$E307&gt;Listes!$D$64,'DP_Instruction Forfaitaires'!$E307*Listes!$D$65,(('DP_Instruction Forfaitaires'!$E307*Listes!$B$65)+Listes!$C$65)))))))</f>
        <v/>
      </c>
      <c r="P307" s="131" t="str">
        <f>IF('Dépenses forfaitaires'!Q307="","",'Dépenses forfaitaires'!Q307)</f>
        <v/>
      </c>
      <c r="Q307" s="185"/>
      <c r="R307" s="352" t="str">
        <f t="shared" si="16"/>
        <v/>
      </c>
      <c r="S307" s="352" t="str">
        <f t="shared" si="17"/>
        <v/>
      </c>
      <c r="T307" s="185" t="str">
        <f t="shared" si="18"/>
        <v/>
      </c>
      <c r="U307" s="182"/>
      <c r="V307" s="187"/>
      <c r="W307" s="711" t="str">
        <f>IF(AND(OR(Q307="KO",T307&lt;&gt;""),OR(R307="",S307="",T307="")),Listes!$A$68,IF(AND(T307="",R307&lt;&gt;""),Listes!$A$69,IF(AND(P307&lt;T307,V307=""),Listes!$A$70,IF(AND(R307&gt;S307),Listes!$A$71,IF(AND(P307&lt;&gt;"",P307&gt;T307,U307=""),Listes!$A$72,IF(AND(X307="",OR(Q307&lt;&gt;"",R307&lt;&gt;"",S307&lt;&gt;"")),Listes!$A$73,""))))))</f>
        <v/>
      </c>
      <c r="X307" s="188"/>
      <c r="Y307" s="317">
        <f t="shared" si="19"/>
        <v>0</v>
      </c>
    </row>
    <row r="308" spans="1:25" ht="20.100000000000001" customHeight="1" x14ac:dyDescent="0.25">
      <c r="A308" s="121">
        <v>302</v>
      </c>
      <c r="B308" s="118" t="str">
        <f>IF('Dépenses forfaitaires'!B308="","",'Dépenses forfaitaires'!B308)</f>
        <v/>
      </c>
      <c r="C308" s="118" t="str">
        <f>IF('Dépenses forfaitaires'!C308="","",'Dépenses forfaitaires'!C308)</f>
        <v/>
      </c>
      <c r="D308" s="118" t="str">
        <f>IF('Dépenses forfaitaires'!D308="","",'Dépenses forfaitaires'!D308)</f>
        <v/>
      </c>
      <c r="E308" s="118" t="str">
        <f>IF('Dépenses forfaitaires'!E308="","",'Dépenses forfaitaires'!E308)</f>
        <v/>
      </c>
      <c r="F308" s="118" t="str">
        <f>IF('Dépenses forfaitaires'!F308="","",'Dépenses forfaitaires'!F308)</f>
        <v/>
      </c>
      <c r="G308" s="186" t="str">
        <f>IF('Dépenses forfaitaires'!G308="","",'Dépenses forfaitaires'!G308)</f>
        <v/>
      </c>
      <c r="H308" s="118" t="str">
        <f>IF('Dépenses forfaitaires'!H308="","",'Dépenses forfaitaires'!H308)</f>
        <v/>
      </c>
      <c r="I308" s="118" t="str">
        <f>IF('Dépenses forfaitaires'!I308="","",'Dépenses forfaitaires'!I308)</f>
        <v/>
      </c>
      <c r="J308" s="186" t="str">
        <f>IF('Dépenses forfaitaires'!J308="","",'Dépenses forfaitaires'!J308)</f>
        <v/>
      </c>
      <c r="K308" s="346" t="str">
        <f>IF('Dépenses forfaitaires'!K308="","",'Dépenses forfaitaires'!K308)</f>
        <v/>
      </c>
      <c r="L308" s="346" t="str">
        <f>IF('Dépenses forfaitaires'!L308="","",'Dépenses forfaitaires'!L308)</f>
        <v/>
      </c>
      <c r="M308" s="118" t="str">
        <f>IF($H308="","",IF($C308=Listes!$B$32,IF('DP_Instruction Forfaitaires'!$E308&lt;Listes!$B$53,('DP_Instruction Forfaitaires'!$E308*(VLOOKUP('DP_Instruction Forfaitaires'!$D308,Listes!$A$54:$E$60,2,FALSE))),IF('DP_Instruction Forfaitaires'!$E308&gt;Listes!$E$53,('DP_Instruction Forfaitaires'!$E308*(VLOOKUP('DP_Instruction Forfaitaires'!$D308,Listes!$A$54:$E$60,5,FALSE))),('DP_Instruction Forfaitaires'!$E308*(VLOOKUP('DP_Instruction Forfaitaires'!$D308,Listes!$A$54:$E$60,3,FALSE))+(VLOOKUP('DP_Instruction Forfaitaires'!$D308,Listes!$A$54:$E$60,4,FALSE)))))))</f>
        <v/>
      </c>
      <c r="N308" s="118" t="str">
        <f>IF($H308="","",IF($C308=Listes!$B$31,IF('DP_Instruction Forfaitaires'!$E308&lt;Listes!$B$42,('DP_Instruction Forfaitaires'!$E308*(VLOOKUP('DP_Instruction Forfaitaires'!$D308,Listes!$A$43:$E$49,2,FALSE))),IF('DP_Instruction Forfaitaires'!$E308&gt;Listes!$D$42,('DP_Instruction Forfaitaires'!$E308*(VLOOKUP('DP_Instruction Forfaitaires'!$D308,Listes!$A$43:$E$49,5,FALSE))),('DP_Instruction Forfaitaires'!$E308*(VLOOKUP('DP_Instruction Forfaitaires'!$D308,Listes!$A$43:$E$49,3,FALSE))+(VLOOKUP('DP_Instruction Forfaitaires'!$D308,Listes!$A$43:$E$49,4,FALSE)))))))</f>
        <v/>
      </c>
      <c r="O308" s="175" t="str">
        <f>IF($H308="","",IF($C308=Listes!$B$34,Listes!$I$31,IF($C308=Listes!$B$35,(VLOOKUP('DP_Instruction Forfaitaires'!$F308,Listes!$E$31:$F$36,2,FALSE)),IF($C308=Listes!$B$33,IF('DP_Instruction Forfaitaires'!$E308&lt;Listes!$A$64,'DP_Instruction Forfaitaires'!$E308*Listes!$A$65,IF('DP_Instruction Forfaitaires'!$E308&gt;Listes!$D$64,'DP_Instruction Forfaitaires'!$E308*Listes!$D$65,(('DP_Instruction Forfaitaires'!$E308*Listes!$B$65)+Listes!$C$65)))))))</f>
        <v/>
      </c>
      <c r="P308" s="131" t="str">
        <f>IF('Dépenses forfaitaires'!Q308="","",'Dépenses forfaitaires'!Q308)</f>
        <v/>
      </c>
      <c r="Q308" s="185"/>
      <c r="R308" s="352" t="str">
        <f t="shared" si="16"/>
        <v/>
      </c>
      <c r="S308" s="352" t="str">
        <f t="shared" si="17"/>
        <v/>
      </c>
      <c r="T308" s="185" t="str">
        <f t="shared" si="18"/>
        <v/>
      </c>
      <c r="U308" s="182"/>
      <c r="V308" s="187"/>
      <c r="W308" s="711" t="str">
        <f>IF(AND(OR(Q308="KO",T308&lt;&gt;""),OR(R308="",S308="",T308="")),Listes!$A$68,IF(AND(T308="",R308&lt;&gt;""),Listes!$A$69,IF(AND(P308&lt;T308,V308=""),Listes!$A$70,IF(AND(R308&gt;S308),Listes!$A$71,IF(AND(P308&lt;&gt;"",P308&gt;T308,U308=""),Listes!$A$72,IF(AND(X308="",OR(Q308&lt;&gt;"",R308&lt;&gt;"",S308&lt;&gt;"")),Listes!$A$73,""))))))</f>
        <v/>
      </c>
      <c r="X308" s="188"/>
      <c r="Y308" s="317">
        <f t="shared" si="19"/>
        <v>0</v>
      </c>
    </row>
    <row r="309" spans="1:25" ht="20.100000000000001" customHeight="1" x14ac:dyDescent="0.25">
      <c r="A309" s="121">
        <v>303</v>
      </c>
      <c r="B309" s="118" t="str">
        <f>IF('Dépenses forfaitaires'!B309="","",'Dépenses forfaitaires'!B309)</f>
        <v/>
      </c>
      <c r="C309" s="118" t="str">
        <f>IF('Dépenses forfaitaires'!C309="","",'Dépenses forfaitaires'!C309)</f>
        <v/>
      </c>
      <c r="D309" s="118" t="str">
        <f>IF('Dépenses forfaitaires'!D309="","",'Dépenses forfaitaires'!D309)</f>
        <v/>
      </c>
      <c r="E309" s="118" t="str">
        <f>IF('Dépenses forfaitaires'!E309="","",'Dépenses forfaitaires'!E309)</f>
        <v/>
      </c>
      <c r="F309" s="118" t="str">
        <f>IF('Dépenses forfaitaires'!F309="","",'Dépenses forfaitaires'!F309)</f>
        <v/>
      </c>
      <c r="G309" s="186" t="str">
        <f>IF('Dépenses forfaitaires'!G309="","",'Dépenses forfaitaires'!G309)</f>
        <v/>
      </c>
      <c r="H309" s="118" t="str">
        <f>IF('Dépenses forfaitaires'!H309="","",'Dépenses forfaitaires'!H309)</f>
        <v/>
      </c>
      <c r="I309" s="118" t="str">
        <f>IF('Dépenses forfaitaires'!I309="","",'Dépenses forfaitaires'!I309)</f>
        <v/>
      </c>
      <c r="J309" s="186" t="str">
        <f>IF('Dépenses forfaitaires'!J309="","",'Dépenses forfaitaires'!J309)</f>
        <v/>
      </c>
      <c r="K309" s="346" t="str">
        <f>IF('Dépenses forfaitaires'!K309="","",'Dépenses forfaitaires'!K309)</f>
        <v/>
      </c>
      <c r="L309" s="346" t="str">
        <f>IF('Dépenses forfaitaires'!L309="","",'Dépenses forfaitaires'!L309)</f>
        <v/>
      </c>
      <c r="M309" s="118" t="str">
        <f>IF($H309="","",IF($C309=Listes!$B$32,IF('DP_Instruction Forfaitaires'!$E309&lt;Listes!$B$53,('DP_Instruction Forfaitaires'!$E309*(VLOOKUP('DP_Instruction Forfaitaires'!$D309,Listes!$A$54:$E$60,2,FALSE))),IF('DP_Instruction Forfaitaires'!$E309&gt;Listes!$E$53,('DP_Instruction Forfaitaires'!$E309*(VLOOKUP('DP_Instruction Forfaitaires'!$D309,Listes!$A$54:$E$60,5,FALSE))),('DP_Instruction Forfaitaires'!$E309*(VLOOKUP('DP_Instruction Forfaitaires'!$D309,Listes!$A$54:$E$60,3,FALSE))+(VLOOKUP('DP_Instruction Forfaitaires'!$D309,Listes!$A$54:$E$60,4,FALSE)))))))</f>
        <v/>
      </c>
      <c r="N309" s="118" t="str">
        <f>IF($H309="","",IF($C309=Listes!$B$31,IF('DP_Instruction Forfaitaires'!$E309&lt;Listes!$B$42,('DP_Instruction Forfaitaires'!$E309*(VLOOKUP('DP_Instruction Forfaitaires'!$D309,Listes!$A$43:$E$49,2,FALSE))),IF('DP_Instruction Forfaitaires'!$E309&gt;Listes!$D$42,('DP_Instruction Forfaitaires'!$E309*(VLOOKUP('DP_Instruction Forfaitaires'!$D309,Listes!$A$43:$E$49,5,FALSE))),('DP_Instruction Forfaitaires'!$E309*(VLOOKUP('DP_Instruction Forfaitaires'!$D309,Listes!$A$43:$E$49,3,FALSE))+(VLOOKUP('DP_Instruction Forfaitaires'!$D309,Listes!$A$43:$E$49,4,FALSE)))))))</f>
        <v/>
      </c>
      <c r="O309" s="175" t="str">
        <f>IF($H309="","",IF($C309=Listes!$B$34,Listes!$I$31,IF($C309=Listes!$B$35,(VLOOKUP('DP_Instruction Forfaitaires'!$F309,Listes!$E$31:$F$36,2,FALSE)),IF($C309=Listes!$B$33,IF('DP_Instruction Forfaitaires'!$E309&lt;Listes!$A$64,'DP_Instruction Forfaitaires'!$E309*Listes!$A$65,IF('DP_Instruction Forfaitaires'!$E309&gt;Listes!$D$64,'DP_Instruction Forfaitaires'!$E309*Listes!$D$65,(('DP_Instruction Forfaitaires'!$E309*Listes!$B$65)+Listes!$C$65)))))))</f>
        <v/>
      </c>
      <c r="P309" s="131" t="str">
        <f>IF('Dépenses forfaitaires'!Q309="","",'Dépenses forfaitaires'!Q309)</f>
        <v/>
      </c>
      <c r="Q309" s="185"/>
      <c r="R309" s="352" t="str">
        <f t="shared" si="16"/>
        <v/>
      </c>
      <c r="S309" s="352" t="str">
        <f t="shared" si="17"/>
        <v/>
      </c>
      <c r="T309" s="185" t="str">
        <f t="shared" si="18"/>
        <v/>
      </c>
      <c r="U309" s="182"/>
      <c r="V309" s="187"/>
      <c r="W309" s="711" t="str">
        <f>IF(AND(OR(Q309="KO",T309&lt;&gt;""),OR(R309="",S309="",T309="")),Listes!$A$68,IF(AND(T309="",R309&lt;&gt;""),Listes!$A$69,IF(AND(P309&lt;T309,V309=""),Listes!$A$70,IF(AND(R309&gt;S309),Listes!$A$71,IF(AND(P309&lt;&gt;"",P309&gt;T309,U309=""),Listes!$A$72,IF(AND(X309="",OR(Q309&lt;&gt;"",R309&lt;&gt;"",S309&lt;&gt;"")),Listes!$A$73,""))))))</f>
        <v/>
      </c>
      <c r="X309" s="188"/>
      <c r="Y309" s="317">
        <f t="shared" si="19"/>
        <v>0</v>
      </c>
    </row>
    <row r="310" spans="1:25" ht="20.100000000000001" customHeight="1" x14ac:dyDescent="0.25">
      <c r="A310" s="121">
        <v>304</v>
      </c>
      <c r="B310" s="118" t="str">
        <f>IF('Dépenses forfaitaires'!B310="","",'Dépenses forfaitaires'!B310)</f>
        <v/>
      </c>
      <c r="C310" s="118" t="str">
        <f>IF('Dépenses forfaitaires'!C310="","",'Dépenses forfaitaires'!C310)</f>
        <v/>
      </c>
      <c r="D310" s="118" t="str">
        <f>IF('Dépenses forfaitaires'!D310="","",'Dépenses forfaitaires'!D310)</f>
        <v/>
      </c>
      <c r="E310" s="118" t="str">
        <f>IF('Dépenses forfaitaires'!E310="","",'Dépenses forfaitaires'!E310)</f>
        <v/>
      </c>
      <c r="F310" s="118" t="str">
        <f>IF('Dépenses forfaitaires'!F310="","",'Dépenses forfaitaires'!F310)</f>
        <v/>
      </c>
      <c r="G310" s="186" t="str">
        <f>IF('Dépenses forfaitaires'!G310="","",'Dépenses forfaitaires'!G310)</f>
        <v/>
      </c>
      <c r="H310" s="118" t="str">
        <f>IF('Dépenses forfaitaires'!H310="","",'Dépenses forfaitaires'!H310)</f>
        <v/>
      </c>
      <c r="I310" s="118" t="str">
        <f>IF('Dépenses forfaitaires'!I310="","",'Dépenses forfaitaires'!I310)</f>
        <v/>
      </c>
      <c r="J310" s="186" t="str">
        <f>IF('Dépenses forfaitaires'!J310="","",'Dépenses forfaitaires'!J310)</f>
        <v/>
      </c>
      <c r="K310" s="346" t="str">
        <f>IF('Dépenses forfaitaires'!K310="","",'Dépenses forfaitaires'!K310)</f>
        <v/>
      </c>
      <c r="L310" s="346" t="str">
        <f>IF('Dépenses forfaitaires'!L310="","",'Dépenses forfaitaires'!L310)</f>
        <v/>
      </c>
      <c r="M310" s="118" t="str">
        <f>IF($H310="","",IF($C310=Listes!$B$32,IF('DP_Instruction Forfaitaires'!$E310&lt;Listes!$B$53,('DP_Instruction Forfaitaires'!$E310*(VLOOKUP('DP_Instruction Forfaitaires'!$D310,Listes!$A$54:$E$60,2,FALSE))),IF('DP_Instruction Forfaitaires'!$E310&gt;Listes!$E$53,('DP_Instruction Forfaitaires'!$E310*(VLOOKUP('DP_Instruction Forfaitaires'!$D310,Listes!$A$54:$E$60,5,FALSE))),('DP_Instruction Forfaitaires'!$E310*(VLOOKUP('DP_Instruction Forfaitaires'!$D310,Listes!$A$54:$E$60,3,FALSE))+(VLOOKUP('DP_Instruction Forfaitaires'!$D310,Listes!$A$54:$E$60,4,FALSE)))))))</f>
        <v/>
      </c>
      <c r="N310" s="118" t="str">
        <f>IF($H310="","",IF($C310=Listes!$B$31,IF('DP_Instruction Forfaitaires'!$E310&lt;Listes!$B$42,('DP_Instruction Forfaitaires'!$E310*(VLOOKUP('DP_Instruction Forfaitaires'!$D310,Listes!$A$43:$E$49,2,FALSE))),IF('DP_Instruction Forfaitaires'!$E310&gt;Listes!$D$42,('DP_Instruction Forfaitaires'!$E310*(VLOOKUP('DP_Instruction Forfaitaires'!$D310,Listes!$A$43:$E$49,5,FALSE))),('DP_Instruction Forfaitaires'!$E310*(VLOOKUP('DP_Instruction Forfaitaires'!$D310,Listes!$A$43:$E$49,3,FALSE))+(VLOOKUP('DP_Instruction Forfaitaires'!$D310,Listes!$A$43:$E$49,4,FALSE)))))))</f>
        <v/>
      </c>
      <c r="O310" s="175" t="str">
        <f>IF($H310="","",IF($C310=Listes!$B$34,Listes!$I$31,IF($C310=Listes!$B$35,(VLOOKUP('DP_Instruction Forfaitaires'!$F310,Listes!$E$31:$F$36,2,FALSE)),IF($C310=Listes!$B$33,IF('DP_Instruction Forfaitaires'!$E310&lt;Listes!$A$64,'DP_Instruction Forfaitaires'!$E310*Listes!$A$65,IF('DP_Instruction Forfaitaires'!$E310&gt;Listes!$D$64,'DP_Instruction Forfaitaires'!$E310*Listes!$D$65,(('DP_Instruction Forfaitaires'!$E310*Listes!$B$65)+Listes!$C$65)))))))</f>
        <v/>
      </c>
      <c r="P310" s="131" t="str">
        <f>IF('Dépenses forfaitaires'!Q310="","",'Dépenses forfaitaires'!Q310)</f>
        <v/>
      </c>
      <c r="Q310" s="185"/>
      <c r="R310" s="352" t="str">
        <f t="shared" si="16"/>
        <v/>
      </c>
      <c r="S310" s="352" t="str">
        <f t="shared" si="17"/>
        <v/>
      </c>
      <c r="T310" s="185" t="str">
        <f t="shared" si="18"/>
        <v/>
      </c>
      <c r="U310" s="182"/>
      <c r="V310" s="187"/>
      <c r="W310" s="711" t="str">
        <f>IF(AND(OR(Q310="KO",T310&lt;&gt;""),OR(R310="",S310="",T310="")),Listes!$A$68,IF(AND(T310="",R310&lt;&gt;""),Listes!$A$69,IF(AND(P310&lt;T310,V310=""),Listes!$A$70,IF(AND(R310&gt;S310),Listes!$A$71,IF(AND(P310&lt;&gt;"",P310&gt;T310,U310=""),Listes!$A$72,IF(AND(X310="",OR(Q310&lt;&gt;"",R310&lt;&gt;"",S310&lt;&gt;"")),Listes!$A$73,""))))))</f>
        <v/>
      </c>
      <c r="X310" s="188"/>
      <c r="Y310" s="317">
        <f t="shared" si="19"/>
        <v>0</v>
      </c>
    </row>
    <row r="311" spans="1:25" ht="20.100000000000001" customHeight="1" x14ac:dyDescent="0.25">
      <c r="A311" s="121">
        <v>305</v>
      </c>
      <c r="B311" s="118" t="str">
        <f>IF('Dépenses forfaitaires'!B311="","",'Dépenses forfaitaires'!B311)</f>
        <v/>
      </c>
      <c r="C311" s="118" t="str">
        <f>IF('Dépenses forfaitaires'!C311="","",'Dépenses forfaitaires'!C311)</f>
        <v/>
      </c>
      <c r="D311" s="118" t="str">
        <f>IF('Dépenses forfaitaires'!D311="","",'Dépenses forfaitaires'!D311)</f>
        <v/>
      </c>
      <c r="E311" s="118" t="str">
        <f>IF('Dépenses forfaitaires'!E311="","",'Dépenses forfaitaires'!E311)</f>
        <v/>
      </c>
      <c r="F311" s="118" t="str">
        <f>IF('Dépenses forfaitaires'!F311="","",'Dépenses forfaitaires'!F311)</f>
        <v/>
      </c>
      <c r="G311" s="186" t="str">
        <f>IF('Dépenses forfaitaires'!G311="","",'Dépenses forfaitaires'!G311)</f>
        <v/>
      </c>
      <c r="H311" s="118" t="str">
        <f>IF('Dépenses forfaitaires'!H311="","",'Dépenses forfaitaires'!H311)</f>
        <v/>
      </c>
      <c r="I311" s="118" t="str">
        <f>IF('Dépenses forfaitaires'!I311="","",'Dépenses forfaitaires'!I311)</f>
        <v/>
      </c>
      <c r="J311" s="186" t="str">
        <f>IF('Dépenses forfaitaires'!J311="","",'Dépenses forfaitaires'!J311)</f>
        <v/>
      </c>
      <c r="K311" s="346" t="str">
        <f>IF('Dépenses forfaitaires'!K311="","",'Dépenses forfaitaires'!K311)</f>
        <v/>
      </c>
      <c r="L311" s="346" t="str">
        <f>IF('Dépenses forfaitaires'!L311="","",'Dépenses forfaitaires'!L311)</f>
        <v/>
      </c>
      <c r="M311" s="118" t="str">
        <f>IF($H311="","",IF($C311=Listes!$B$32,IF('DP_Instruction Forfaitaires'!$E311&lt;Listes!$B$53,('DP_Instruction Forfaitaires'!$E311*(VLOOKUP('DP_Instruction Forfaitaires'!$D311,Listes!$A$54:$E$60,2,FALSE))),IF('DP_Instruction Forfaitaires'!$E311&gt;Listes!$E$53,('DP_Instruction Forfaitaires'!$E311*(VLOOKUP('DP_Instruction Forfaitaires'!$D311,Listes!$A$54:$E$60,5,FALSE))),('DP_Instruction Forfaitaires'!$E311*(VLOOKUP('DP_Instruction Forfaitaires'!$D311,Listes!$A$54:$E$60,3,FALSE))+(VLOOKUP('DP_Instruction Forfaitaires'!$D311,Listes!$A$54:$E$60,4,FALSE)))))))</f>
        <v/>
      </c>
      <c r="N311" s="118" t="str">
        <f>IF($H311="","",IF($C311=Listes!$B$31,IF('DP_Instruction Forfaitaires'!$E311&lt;Listes!$B$42,('DP_Instruction Forfaitaires'!$E311*(VLOOKUP('DP_Instruction Forfaitaires'!$D311,Listes!$A$43:$E$49,2,FALSE))),IF('DP_Instruction Forfaitaires'!$E311&gt;Listes!$D$42,('DP_Instruction Forfaitaires'!$E311*(VLOOKUP('DP_Instruction Forfaitaires'!$D311,Listes!$A$43:$E$49,5,FALSE))),('DP_Instruction Forfaitaires'!$E311*(VLOOKUP('DP_Instruction Forfaitaires'!$D311,Listes!$A$43:$E$49,3,FALSE))+(VLOOKUP('DP_Instruction Forfaitaires'!$D311,Listes!$A$43:$E$49,4,FALSE)))))))</f>
        <v/>
      </c>
      <c r="O311" s="175" t="str">
        <f>IF($H311="","",IF($C311=Listes!$B$34,Listes!$I$31,IF($C311=Listes!$B$35,(VLOOKUP('DP_Instruction Forfaitaires'!$F311,Listes!$E$31:$F$36,2,FALSE)),IF($C311=Listes!$B$33,IF('DP_Instruction Forfaitaires'!$E311&lt;Listes!$A$64,'DP_Instruction Forfaitaires'!$E311*Listes!$A$65,IF('DP_Instruction Forfaitaires'!$E311&gt;Listes!$D$64,'DP_Instruction Forfaitaires'!$E311*Listes!$D$65,(('DP_Instruction Forfaitaires'!$E311*Listes!$B$65)+Listes!$C$65)))))))</f>
        <v/>
      </c>
      <c r="P311" s="131" t="str">
        <f>IF('Dépenses forfaitaires'!Q311="","",'Dépenses forfaitaires'!Q311)</f>
        <v/>
      </c>
      <c r="Q311" s="185"/>
      <c r="R311" s="352" t="str">
        <f t="shared" si="16"/>
        <v/>
      </c>
      <c r="S311" s="352" t="str">
        <f t="shared" si="17"/>
        <v/>
      </c>
      <c r="T311" s="185" t="str">
        <f t="shared" si="18"/>
        <v/>
      </c>
      <c r="U311" s="182"/>
      <c r="V311" s="187"/>
      <c r="W311" s="711" t="str">
        <f>IF(AND(OR(Q311="KO",T311&lt;&gt;""),OR(R311="",S311="",T311="")),Listes!$A$68,IF(AND(T311="",R311&lt;&gt;""),Listes!$A$69,IF(AND(P311&lt;T311,V311=""),Listes!$A$70,IF(AND(R311&gt;S311),Listes!$A$71,IF(AND(P311&lt;&gt;"",P311&gt;T311,U311=""),Listes!$A$72,IF(AND(X311="",OR(Q311&lt;&gt;"",R311&lt;&gt;"",S311&lt;&gt;"")),Listes!$A$73,""))))))</f>
        <v/>
      </c>
      <c r="X311" s="188"/>
      <c r="Y311" s="317">
        <f t="shared" si="19"/>
        <v>0</v>
      </c>
    </row>
    <row r="312" spans="1:25" ht="20.100000000000001" customHeight="1" x14ac:dyDescent="0.25">
      <c r="A312" s="121">
        <v>306</v>
      </c>
      <c r="B312" s="118" t="str">
        <f>IF('Dépenses forfaitaires'!B312="","",'Dépenses forfaitaires'!B312)</f>
        <v/>
      </c>
      <c r="C312" s="118" t="str">
        <f>IF('Dépenses forfaitaires'!C312="","",'Dépenses forfaitaires'!C312)</f>
        <v/>
      </c>
      <c r="D312" s="118" t="str">
        <f>IF('Dépenses forfaitaires'!D312="","",'Dépenses forfaitaires'!D312)</f>
        <v/>
      </c>
      <c r="E312" s="118" t="str">
        <f>IF('Dépenses forfaitaires'!E312="","",'Dépenses forfaitaires'!E312)</f>
        <v/>
      </c>
      <c r="F312" s="118" t="str">
        <f>IF('Dépenses forfaitaires'!F312="","",'Dépenses forfaitaires'!F312)</f>
        <v/>
      </c>
      <c r="G312" s="186" t="str">
        <f>IF('Dépenses forfaitaires'!G312="","",'Dépenses forfaitaires'!G312)</f>
        <v/>
      </c>
      <c r="H312" s="118" t="str">
        <f>IF('Dépenses forfaitaires'!H312="","",'Dépenses forfaitaires'!H312)</f>
        <v/>
      </c>
      <c r="I312" s="118" t="str">
        <f>IF('Dépenses forfaitaires'!I312="","",'Dépenses forfaitaires'!I312)</f>
        <v/>
      </c>
      <c r="J312" s="186" t="str">
        <f>IF('Dépenses forfaitaires'!J312="","",'Dépenses forfaitaires'!J312)</f>
        <v/>
      </c>
      <c r="K312" s="346" t="str">
        <f>IF('Dépenses forfaitaires'!K312="","",'Dépenses forfaitaires'!K312)</f>
        <v/>
      </c>
      <c r="L312" s="346" t="str">
        <f>IF('Dépenses forfaitaires'!L312="","",'Dépenses forfaitaires'!L312)</f>
        <v/>
      </c>
      <c r="M312" s="118" t="str">
        <f>IF($H312="","",IF($C312=Listes!$B$32,IF('DP_Instruction Forfaitaires'!$E312&lt;Listes!$B$53,('DP_Instruction Forfaitaires'!$E312*(VLOOKUP('DP_Instruction Forfaitaires'!$D312,Listes!$A$54:$E$60,2,FALSE))),IF('DP_Instruction Forfaitaires'!$E312&gt;Listes!$E$53,('DP_Instruction Forfaitaires'!$E312*(VLOOKUP('DP_Instruction Forfaitaires'!$D312,Listes!$A$54:$E$60,5,FALSE))),('DP_Instruction Forfaitaires'!$E312*(VLOOKUP('DP_Instruction Forfaitaires'!$D312,Listes!$A$54:$E$60,3,FALSE))+(VLOOKUP('DP_Instruction Forfaitaires'!$D312,Listes!$A$54:$E$60,4,FALSE)))))))</f>
        <v/>
      </c>
      <c r="N312" s="118" t="str">
        <f>IF($H312="","",IF($C312=Listes!$B$31,IF('DP_Instruction Forfaitaires'!$E312&lt;Listes!$B$42,('DP_Instruction Forfaitaires'!$E312*(VLOOKUP('DP_Instruction Forfaitaires'!$D312,Listes!$A$43:$E$49,2,FALSE))),IF('DP_Instruction Forfaitaires'!$E312&gt;Listes!$D$42,('DP_Instruction Forfaitaires'!$E312*(VLOOKUP('DP_Instruction Forfaitaires'!$D312,Listes!$A$43:$E$49,5,FALSE))),('DP_Instruction Forfaitaires'!$E312*(VLOOKUP('DP_Instruction Forfaitaires'!$D312,Listes!$A$43:$E$49,3,FALSE))+(VLOOKUP('DP_Instruction Forfaitaires'!$D312,Listes!$A$43:$E$49,4,FALSE)))))))</f>
        <v/>
      </c>
      <c r="O312" s="175" t="str">
        <f>IF($H312="","",IF($C312=Listes!$B$34,Listes!$I$31,IF($C312=Listes!$B$35,(VLOOKUP('DP_Instruction Forfaitaires'!$F312,Listes!$E$31:$F$36,2,FALSE)),IF($C312=Listes!$B$33,IF('DP_Instruction Forfaitaires'!$E312&lt;Listes!$A$64,'DP_Instruction Forfaitaires'!$E312*Listes!$A$65,IF('DP_Instruction Forfaitaires'!$E312&gt;Listes!$D$64,'DP_Instruction Forfaitaires'!$E312*Listes!$D$65,(('DP_Instruction Forfaitaires'!$E312*Listes!$B$65)+Listes!$C$65)))))))</f>
        <v/>
      </c>
      <c r="P312" s="131" t="str">
        <f>IF('Dépenses forfaitaires'!Q312="","",'Dépenses forfaitaires'!Q312)</f>
        <v/>
      </c>
      <c r="Q312" s="185"/>
      <c r="R312" s="352" t="str">
        <f t="shared" si="16"/>
        <v/>
      </c>
      <c r="S312" s="352" t="str">
        <f t="shared" si="17"/>
        <v/>
      </c>
      <c r="T312" s="185" t="str">
        <f t="shared" si="18"/>
        <v/>
      </c>
      <c r="U312" s="182"/>
      <c r="V312" s="187"/>
      <c r="W312" s="711" t="str">
        <f>IF(AND(OR(Q312="KO",T312&lt;&gt;""),OR(R312="",S312="",T312="")),Listes!$A$68,IF(AND(T312="",R312&lt;&gt;""),Listes!$A$69,IF(AND(P312&lt;T312,V312=""),Listes!$A$70,IF(AND(R312&gt;S312),Listes!$A$71,IF(AND(P312&lt;&gt;"",P312&gt;T312,U312=""),Listes!$A$72,IF(AND(X312="",OR(Q312&lt;&gt;"",R312&lt;&gt;"",S312&lt;&gt;"")),Listes!$A$73,""))))))</f>
        <v/>
      </c>
      <c r="X312" s="188"/>
      <c r="Y312" s="317">
        <f t="shared" si="19"/>
        <v>0</v>
      </c>
    </row>
    <row r="313" spans="1:25" ht="20.100000000000001" customHeight="1" x14ac:dyDescent="0.25">
      <c r="A313" s="121">
        <v>307</v>
      </c>
      <c r="B313" s="118" t="str">
        <f>IF('Dépenses forfaitaires'!B313="","",'Dépenses forfaitaires'!B313)</f>
        <v/>
      </c>
      <c r="C313" s="118" t="str">
        <f>IF('Dépenses forfaitaires'!C313="","",'Dépenses forfaitaires'!C313)</f>
        <v/>
      </c>
      <c r="D313" s="118" t="str">
        <f>IF('Dépenses forfaitaires'!D313="","",'Dépenses forfaitaires'!D313)</f>
        <v/>
      </c>
      <c r="E313" s="118" t="str">
        <f>IF('Dépenses forfaitaires'!E313="","",'Dépenses forfaitaires'!E313)</f>
        <v/>
      </c>
      <c r="F313" s="118" t="str">
        <f>IF('Dépenses forfaitaires'!F313="","",'Dépenses forfaitaires'!F313)</f>
        <v/>
      </c>
      <c r="G313" s="186" t="str">
        <f>IF('Dépenses forfaitaires'!G313="","",'Dépenses forfaitaires'!G313)</f>
        <v/>
      </c>
      <c r="H313" s="118" t="str">
        <f>IF('Dépenses forfaitaires'!H313="","",'Dépenses forfaitaires'!H313)</f>
        <v/>
      </c>
      <c r="I313" s="118" t="str">
        <f>IF('Dépenses forfaitaires'!I313="","",'Dépenses forfaitaires'!I313)</f>
        <v/>
      </c>
      <c r="J313" s="186" t="str">
        <f>IF('Dépenses forfaitaires'!J313="","",'Dépenses forfaitaires'!J313)</f>
        <v/>
      </c>
      <c r="K313" s="346" t="str">
        <f>IF('Dépenses forfaitaires'!K313="","",'Dépenses forfaitaires'!K313)</f>
        <v/>
      </c>
      <c r="L313" s="346" t="str">
        <f>IF('Dépenses forfaitaires'!L313="","",'Dépenses forfaitaires'!L313)</f>
        <v/>
      </c>
      <c r="M313" s="118" t="str">
        <f>IF($H313="","",IF($C313=Listes!$B$32,IF('DP_Instruction Forfaitaires'!$E313&lt;Listes!$B$53,('DP_Instruction Forfaitaires'!$E313*(VLOOKUP('DP_Instruction Forfaitaires'!$D313,Listes!$A$54:$E$60,2,FALSE))),IF('DP_Instruction Forfaitaires'!$E313&gt;Listes!$E$53,('DP_Instruction Forfaitaires'!$E313*(VLOOKUP('DP_Instruction Forfaitaires'!$D313,Listes!$A$54:$E$60,5,FALSE))),('DP_Instruction Forfaitaires'!$E313*(VLOOKUP('DP_Instruction Forfaitaires'!$D313,Listes!$A$54:$E$60,3,FALSE))+(VLOOKUP('DP_Instruction Forfaitaires'!$D313,Listes!$A$54:$E$60,4,FALSE)))))))</f>
        <v/>
      </c>
      <c r="N313" s="118" t="str">
        <f>IF($H313="","",IF($C313=Listes!$B$31,IF('DP_Instruction Forfaitaires'!$E313&lt;Listes!$B$42,('DP_Instruction Forfaitaires'!$E313*(VLOOKUP('DP_Instruction Forfaitaires'!$D313,Listes!$A$43:$E$49,2,FALSE))),IF('DP_Instruction Forfaitaires'!$E313&gt;Listes!$D$42,('DP_Instruction Forfaitaires'!$E313*(VLOOKUP('DP_Instruction Forfaitaires'!$D313,Listes!$A$43:$E$49,5,FALSE))),('DP_Instruction Forfaitaires'!$E313*(VLOOKUP('DP_Instruction Forfaitaires'!$D313,Listes!$A$43:$E$49,3,FALSE))+(VLOOKUP('DP_Instruction Forfaitaires'!$D313,Listes!$A$43:$E$49,4,FALSE)))))))</f>
        <v/>
      </c>
      <c r="O313" s="175" t="str">
        <f>IF($H313="","",IF($C313=Listes!$B$34,Listes!$I$31,IF($C313=Listes!$B$35,(VLOOKUP('DP_Instruction Forfaitaires'!$F313,Listes!$E$31:$F$36,2,FALSE)),IF($C313=Listes!$B$33,IF('DP_Instruction Forfaitaires'!$E313&lt;Listes!$A$64,'DP_Instruction Forfaitaires'!$E313*Listes!$A$65,IF('DP_Instruction Forfaitaires'!$E313&gt;Listes!$D$64,'DP_Instruction Forfaitaires'!$E313*Listes!$D$65,(('DP_Instruction Forfaitaires'!$E313*Listes!$B$65)+Listes!$C$65)))))))</f>
        <v/>
      </c>
      <c r="P313" s="131" t="str">
        <f>IF('Dépenses forfaitaires'!Q313="","",'Dépenses forfaitaires'!Q313)</f>
        <v/>
      </c>
      <c r="Q313" s="185"/>
      <c r="R313" s="352" t="str">
        <f t="shared" si="16"/>
        <v/>
      </c>
      <c r="S313" s="352" t="str">
        <f t="shared" si="17"/>
        <v/>
      </c>
      <c r="T313" s="185" t="str">
        <f t="shared" si="18"/>
        <v/>
      </c>
      <c r="U313" s="182"/>
      <c r="V313" s="187"/>
      <c r="W313" s="711" t="str">
        <f>IF(AND(OR(Q313="KO",T313&lt;&gt;""),OR(R313="",S313="",T313="")),Listes!$A$68,IF(AND(T313="",R313&lt;&gt;""),Listes!$A$69,IF(AND(P313&lt;T313,V313=""),Listes!$A$70,IF(AND(R313&gt;S313),Listes!$A$71,IF(AND(P313&lt;&gt;"",P313&gt;T313,U313=""),Listes!$A$72,IF(AND(X313="",OR(Q313&lt;&gt;"",R313&lt;&gt;"",S313&lt;&gt;"")),Listes!$A$73,""))))))</f>
        <v/>
      </c>
      <c r="X313" s="188"/>
      <c r="Y313" s="317">
        <f t="shared" si="19"/>
        <v>0</v>
      </c>
    </row>
    <row r="314" spans="1:25" ht="20.100000000000001" customHeight="1" x14ac:dyDescent="0.25">
      <c r="A314" s="121">
        <v>308</v>
      </c>
      <c r="B314" s="118" t="str">
        <f>IF('Dépenses forfaitaires'!B314="","",'Dépenses forfaitaires'!B314)</f>
        <v/>
      </c>
      <c r="C314" s="118" t="str">
        <f>IF('Dépenses forfaitaires'!C314="","",'Dépenses forfaitaires'!C314)</f>
        <v/>
      </c>
      <c r="D314" s="118" t="str">
        <f>IF('Dépenses forfaitaires'!D314="","",'Dépenses forfaitaires'!D314)</f>
        <v/>
      </c>
      <c r="E314" s="118" t="str">
        <f>IF('Dépenses forfaitaires'!E314="","",'Dépenses forfaitaires'!E314)</f>
        <v/>
      </c>
      <c r="F314" s="118" t="str">
        <f>IF('Dépenses forfaitaires'!F314="","",'Dépenses forfaitaires'!F314)</f>
        <v/>
      </c>
      <c r="G314" s="186" t="str">
        <f>IF('Dépenses forfaitaires'!G314="","",'Dépenses forfaitaires'!G314)</f>
        <v/>
      </c>
      <c r="H314" s="118" t="str">
        <f>IF('Dépenses forfaitaires'!H314="","",'Dépenses forfaitaires'!H314)</f>
        <v/>
      </c>
      <c r="I314" s="118" t="str">
        <f>IF('Dépenses forfaitaires'!I314="","",'Dépenses forfaitaires'!I314)</f>
        <v/>
      </c>
      <c r="J314" s="186" t="str">
        <f>IF('Dépenses forfaitaires'!J314="","",'Dépenses forfaitaires'!J314)</f>
        <v/>
      </c>
      <c r="K314" s="346" t="str">
        <f>IF('Dépenses forfaitaires'!K314="","",'Dépenses forfaitaires'!K314)</f>
        <v/>
      </c>
      <c r="L314" s="346" t="str">
        <f>IF('Dépenses forfaitaires'!L314="","",'Dépenses forfaitaires'!L314)</f>
        <v/>
      </c>
      <c r="M314" s="118" t="str">
        <f>IF($H314="","",IF($C314=Listes!$B$32,IF('DP_Instruction Forfaitaires'!$E314&lt;Listes!$B$53,('DP_Instruction Forfaitaires'!$E314*(VLOOKUP('DP_Instruction Forfaitaires'!$D314,Listes!$A$54:$E$60,2,FALSE))),IF('DP_Instruction Forfaitaires'!$E314&gt;Listes!$E$53,('DP_Instruction Forfaitaires'!$E314*(VLOOKUP('DP_Instruction Forfaitaires'!$D314,Listes!$A$54:$E$60,5,FALSE))),('DP_Instruction Forfaitaires'!$E314*(VLOOKUP('DP_Instruction Forfaitaires'!$D314,Listes!$A$54:$E$60,3,FALSE))+(VLOOKUP('DP_Instruction Forfaitaires'!$D314,Listes!$A$54:$E$60,4,FALSE)))))))</f>
        <v/>
      </c>
      <c r="N314" s="118" t="str">
        <f>IF($H314="","",IF($C314=Listes!$B$31,IF('DP_Instruction Forfaitaires'!$E314&lt;Listes!$B$42,('DP_Instruction Forfaitaires'!$E314*(VLOOKUP('DP_Instruction Forfaitaires'!$D314,Listes!$A$43:$E$49,2,FALSE))),IF('DP_Instruction Forfaitaires'!$E314&gt;Listes!$D$42,('DP_Instruction Forfaitaires'!$E314*(VLOOKUP('DP_Instruction Forfaitaires'!$D314,Listes!$A$43:$E$49,5,FALSE))),('DP_Instruction Forfaitaires'!$E314*(VLOOKUP('DP_Instruction Forfaitaires'!$D314,Listes!$A$43:$E$49,3,FALSE))+(VLOOKUP('DP_Instruction Forfaitaires'!$D314,Listes!$A$43:$E$49,4,FALSE)))))))</f>
        <v/>
      </c>
      <c r="O314" s="175" t="str">
        <f>IF($H314="","",IF($C314=Listes!$B$34,Listes!$I$31,IF($C314=Listes!$B$35,(VLOOKUP('DP_Instruction Forfaitaires'!$F314,Listes!$E$31:$F$36,2,FALSE)),IF($C314=Listes!$B$33,IF('DP_Instruction Forfaitaires'!$E314&lt;Listes!$A$64,'DP_Instruction Forfaitaires'!$E314*Listes!$A$65,IF('DP_Instruction Forfaitaires'!$E314&gt;Listes!$D$64,'DP_Instruction Forfaitaires'!$E314*Listes!$D$65,(('DP_Instruction Forfaitaires'!$E314*Listes!$B$65)+Listes!$C$65)))))))</f>
        <v/>
      </c>
      <c r="P314" s="131" t="str">
        <f>IF('Dépenses forfaitaires'!Q314="","",'Dépenses forfaitaires'!Q314)</f>
        <v/>
      </c>
      <c r="Q314" s="185"/>
      <c r="R314" s="352" t="str">
        <f t="shared" si="16"/>
        <v/>
      </c>
      <c r="S314" s="352" t="str">
        <f t="shared" si="17"/>
        <v/>
      </c>
      <c r="T314" s="185" t="str">
        <f t="shared" si="18"/>
        <v/>
      </c>
      <c r="U314" s="182"/>
      <c r="V314" s="187"/>
      <c r="W314" s="711" t="str">
        <f>IF(AND(OR(Q314="KO",T314&lt;&gt;""),OR(R314="",S314="",T314="")),Listes!$A$68,IF(AND(T314="",R314&lt;&gt;""),Listes!$A$69,IF(AND(P314&lt;T314,V314=""),Listes!$A$70,IF(AND(R314&gt;S314),Listes!$A$71,IF(AND(P314&lt;&gt;"",P314&gt;T314,U314=""),Listes!$A$72,IF(AND(X314="",OR(Q314&lt;&gt;"",R314&lt;&gt;"",S314&lt;&gt;"")),Listes!$A$73,""))))))</f>
        <v/>
      </c>
      <c r="X314" s="188"/>
      <c r="Y314" s="317">
        <f t="shared" si="19"/>
        <v>0</v>
      </c>
    </row>
    <row r="315" spans="1:25" ht="20.100000000000001" customHeight="1" x14ac:dyDescent="0.25">
      <c r="A315" s="121">
        <v>309</v>
      </c>
      <c r="B315" s="118" t="str">
        <f>IF('Dépenses forfaitaires'!B315="","",'Dépenses forfaitaires'!B315)</f>
        <v/>
      </c>
      <c r="C315" s="118" t="str">
        <f>IF('Dépenses forfaitaires'!C315="","",'Dépenses forfaitaires'!C315)</f>
        <v/>
      </c>
      <c r="D315" s="118" t="str">
        <f>IF('Dépenses forfaitaires'!D315="","",'Dépenses forfaitaires'!D315)</f>
        <v/>
      </c>
      <c r="E315" s="118" t="str">
        <f>IF('Dépenses forfaitaires'!E315="","",'Dépenses forfaitaires'!E315)</f>
        <v/>
      </c>
      <c r="F315" s="118" t="str">
        <f>IF('Dépenses forfaitaires'!F315="","",'Dépenses forfaitaires'!F315)</f>
        <v/>
      </c>
      <c r="G315" s="186" t="str">
        <f>IF('Dépenses forfaitaires'!G315="","",'Dépenses forfaitaires'!G315)</f>
        <v/>
      </c>
      <c r="H315" s="118" t="str">
        <f>IF('Dépenses forfaitaires'!H315="","",'Dépenses forfaitaires'!H315)</f>
        <v/>
      </c>
      <c r="I315" s="118" t="str">
        <f>IF('Dépenses forfaitaires'!I315="","",'Dépenses forfaitaires'!I315)</f>
        <v/>
      </c>
      <c r="J315" s="186" t="str">
        <f>IF('Dépenses forfaitaires'!J315="","",'Dépenses forfaitaires'!J315)</f>
        <v/>
      </c>
      <c r="K315" s="346" t="str">
        <f>IF('Dépenses forfaitaires'!K315="","",'Dépenses forfaitaires'!K315)</f>
        <v/>
      </c>
      <c r="L315" s="346" t="str">
        <f>IF('Dépenses forfaitaires'!L315="","",'Dépenses forfaitaires'!L315)</f>
        <v/>
      </c>
      <c r="M315" s="118" t="str">
        <f>IF($H315="","",IF($C315=Listes!$B$32,IF('DP_Instruction Forfaitaires'!$E315&lt;Listes!$B$53,('DP_Instruction Forfaitaires'!$E315*(VLOOKUP('DP_Instruction Forfaitaires'!$D315,Listes!$A$54:$E$60,2,FALSE))),IF('DP_Instruction Forfaitaires'!$E315&gt;Listes!$E$53,('DP_Instruction Forfaitaires'!$E315*(VLOOKUP('DP_Instruction Forfaitaires'!$D315,Listes!$A$54:$E$60,5,FALSE))),('DP_Instruction Forfaitaires'!$E315*(VLOOKUP('DP_Instruction Forfaitaires'!$D315,Listes!$A$54:$E$60,3,FALSE))+(VLOOKUP('DP_Instruction Forfaitaires'!$D315,Listes!$A$54:$E$60,4,FALSE)))))))</f>
        <v/>
      </c>
      <c r="N315" s="118" t="str">
        <f>IF($H315="","",IF($C315=Listes!$B$31,IF('DP_Instruction Forfaitaires'!$E315&lt;Listes!$B$42,('DP_Instruction Forfaitaires'!$E315*(VLOOKUP('DP_Instruction Forfaitaires'!$D315,Listes!$A$43:$E$49,2,FALSE))),IF('DP_Instruction Forfaitaires'!$E315&gt;Listes!$D$42,('DP_Instruction Forfaitaires'!$E315*(VLOOKUP('DP_Instruction Forfaitaires'!$D315,Listes!$A$43:$E$49,5,FALSE))),('DP_Instruction Forfaitaires'!$E315*(VLOOKUP('DP_Instruction Forfaitaires'!$D315,Listes!$A$43:$E$49,3,FALSE))+(VLOOKUP('DP_Instruction Forfaitaires'!$D315,Listes!$A$43:$E$49,4,FALSE)))))))</f>
        <v/>
      </c>
      <c r="O315" s="175" t="str">
        <f>IF($H315="","",IF($C315=Listes!$B$34,Listes!$I$31,IF($C315=Listes!$B$35,(VLOOKUP('DP_Instruction Forfaitaires'!$F315,Listes!$E$31:$F$36,2,FALSE)),IF($C315=Listes!$B$33,IF('DP_Instruction Forfaitaires'!$E315&lt;Listes!$A$64,'DP_Instruction Forfaitaires'!$E315*Listes!$A$65,IF('DP_Instruction Forfaitaires'!$E315&gt;Listes!$D$64,'DP_Instruction Forfaitaires'!$E315*Listes!$D$65,(('DP_Instruction Forfaitaires'!$E315*Listes!$B$65)+Listes!$C$65)))))))</f>
        <v/>
      </c>
      <c r="P315" s="131" t="str">
        <f>IF('Dépenses forfaitaires'!Q315="","",'Dépenses forfaitaires'!Q315)</f>
        <v/>
      </c>
      <c r="Q315" s="185"/>
      <c r="R315" s="352" t="str">
        <f t="shared" si="16"/>
        <v/>
      </c>
      <c r="S315" s="352" t="str">
        <f t="shared" si="17"/>
        <v/>
      </c>
      <c r="T315" s="185" t="str">
        <f t="shared" si="18"/>
        <v/>
      </c>
      <c r="U315" s="182"/>
      <c r="V315" s="187"/>
      <c r="W315" s="711" t="str">
        <f>IF(AND(OR(Q315="KO",T315&lt;&gt;""),OR(R315="",S315="",T315="")),Listes!$A$68,IF(AND(T315="",R315&lt;&gt;""),Listes!$A$69,IF(AND(P315&lt;T315,V315=""),Listes!$A$70,IF(AND(R315&gt;S315),Listes!$A$71,IF(AND(P315&lt;&gt;"",P315&gt;T315,U315=""),Listes!$A$72,IF(AND(X315="",OR(Q315&lt;&gt;"",R315&lt;&gt;"",S315&lt;&gt;"")),Listes!$A$73,""))))))</f>
        <v/>
      </c>
      <c r="X315" s="188"/>
      <c r="Y315" s="317">
        <f t="shared" si="19"/>
        <v>0</v>
      </c>
    </row>
    <row r="316" spans="1:25" ht="20.100000000000001" customHeight="1" x14ac:dyDescent="0.25">
      <c r="A316" s="121">
        <v>310</v>
      </c>
      <c r="B316" s="118" t="str">
        <f>IF('Dépenses forfaitaires'!B316="","",'Dépenses forfaitaires'!B316)</f>
        <v/>
      </c>
      <c r="C316" s="118" t="str">
        <f>IF('Dépenses forfaitaires'!C316="","",'Dépenses forfaitaires'!C316)</f>
        <v/>
      </c>
      <c r="D316" s="118" t="str">
        <f>IF('Dépenses forfaitaires'!D316="","",'Dépenses forfaitaires'!D316)</f>
        <v/>
      </c>
      <c r="E316" s="118" t="str">
        <f>IF('Dépenses forfaitaires'!E316="","",'Dépenses forfaitaires'!E316)</f>
        <v/>
      </c>
      <c r="F316" s="118" t="str">
        <f>IF('Dépenses forfaitaires'!F316="","",'Dépenses forfaitaires'!F316)</f>
        <v/>
      </c>
      <c r="G316" s="186" t="str">
        <f>IF('Dépenses forfaitaires'!G316="","",'Dépenses forfaitaires'!G316)</f>
        <v/>
      </c>
      <c r="H316" s="118" t="str">
        <f>IF('Dépenses forfaitaires'!H316="","",'Dépenses forfaitaires'!H316)</f>
        <v/>
      </c>
      <c r="I316" s="118" t="str">
        <f>IF('Dépenses forfaitaires'!I316="","",'Dépenses forfaitaires'!I316)</f>
        <v/>
      </c>
      <c r="J316" s="186" t="str">
        <f>IF('Dépenses forfaitaires'!J316="","",'Dépenses forfaitaires'!J316)</f>
        <v/>
      </c>
      <c r="K316" s="346" t="str">
        <f>IF('Dépenses forfaitaires'!K316="","",'Dépenses forfaitaires'!K316)</f>
        <v/>
      </c>
      <c r="L316" s="346" t="str">
        <f>IF('Dépenses forfaitaires'!L316="","",'Dépenses forfaitaires'!L316)</f>
        <v/>
      </c>
      <c r="M316" s="118" t="str">
        <f>IF($H316="","",IF($C316=Listes!$B$32,IF('DP_Instruction Forfaitaires'!$E316&lt;Listes!$B$53,('DP_Instruction Forfaitaires'!$E316*(VLOOKUP('DP_Instruction Forfaitaires'!$D316,Listes!$A$54:$E$60,2,FALSE))),IF('DP_Instruction Forfaitaires'!$E316&gt;Listes!$E$53,('DP_Instruction Forfaitaires'!$E316*(VLOOKUP('DP_Instruction Forfaitaires'!$D316,Listes!$A$54:$E$60,5,FALSE))),('DP_Instruction Forfaitaires'!$E316*(VLOOKUP('DP_Instruction Forfaitaires'!$D316,Listes!$A$54:$E$60,3,FALSE))+(VLOOKUP('DP_Instruction Forfaitaires'!$D316,Listes!$A$54:$E$60,4,FALSE)))))))</f>
        <v/>
      </c>
      <c r="N316" s="118" t="str">
        <f>IF($H316="","",IF($C316=Listes!$B$31,IF('DP_Instruction Forfaitaires'!$E316&lt;Listes!$B$42,('DP_Instruction Forfaitaires'!$E316*(VLOOKUP('DP_Instruction Forfaitaires'!$D316,Listes!$A$43:$E$49,2,FALSE))),IF('DP_Instruction Forfaitaires'!$E316&gt;Listes!$D$42,('DP_Instruction Forfaitaires'!$E316*(VLOOKUP('DP_Instruction Forfaitaires'!$D316,Listes!$A$43:$E$49,5,FALSE))),('DP_Instruction Forfaitaires'!$E316*(VLOOKUP('DP_Instruction Forfaitaires'!$D316,Listes!$A$43:$E$49,3,FALSE))+(VLOOKUP('DP_Instruction Forfaitaires'!$D316,Listes!$A$43:$E$49,4,FALSE)))))))</f>
        <v/>
      </c>
      <c r="O316" s="175" t="str">
        <f>IF($H316="","",IF($C316=Listes!$B$34,Listes!$I$31,IF($C316=Listes!$B$35,(VLOOKUP('DP_Instruction Forfaitaires'!$F316,Listes!$E$31:$F$36,2,FALSE)),IF($C316=Listes!$B$33,IF('DP_Instruction Forfaitaires'!$E316&lt;Listes!$A$64,'DP_Instruction Forfaitaires'!$E316*Listes!$A$65,IF('DP_Instruction Forfaitaires'!$E316&gt;Listes!$D$64,'DP_Instruction Forfaitaires'!$E316*Listes!$D$65,(('DP_Instruction Forfaitaires'!$E316*Listes!$B$65)+Listes!$C$65)))))))</f>
        <v/>
      </c>
      <c r="P316" s="131" t="str">
        <f>IF('Dépenses forfaitaires'!Q316="","",'Dépenses forfaitaires'!Q316)</f>
        <v/>
      </c>
      <c r="Q316" s="185"/>
      <c r="R316" s="352" t="str">
        <f t="shared" si="16"/>
        <v/>
      </c>
      <c r="S316" s="352" t="str">
        <f t="shared" si="17"/>
        <v/>
      </c>
      <c r="T316" s="185" t="str">
        <f t="shared" si="18"/>
        <v/>
      </c>
      <c r="U316" s="182"/>
      <c r="V316" s="187"/>
      <c r="W316" s="711" t="str">
        <f>IF(AND(OR(Q316="KO",T316&lt;&gt;""),OR(R316="",S316="",T316="")),Listes!$A$68,IF(AND(T316="",R316&lt;&gt;""),Listes!$A$69,IF(AND(P316&lt;T316,V316=""),Listes!$A$70,IF(AND(R316&gt;S316),Listes!$A$71,IF(AND(P316&lt;&gt;"",P316&gt;T316,U316=""),Listes!$A$72,IF(AND(X316="",OR(Q316&lt;&gt;"",R316&lt;&gt;"",S316&lt;&gt;"")),Listes!$A$73,""))))))</f>
        <v/>
      </c>
      <c r="X316" s="188"/>
      <c r="Y316" s="317">
        <f t="shared" si="19"/>
        <v>0</v>
      </c>
    </row>
    <row r="317" spans="1:25" ht="20.100000000000001" customHeight="1" x14ac:dyDescent="0.25">
      <c r="A317" s="121">
        <v>311</v>
      </c>
      <c r="B317" s="118" t="str">
        <f>IF('Dépenses forfaitaires'!B317="","",'Dépenses forfaitaires'!B317)</f>
        <v/>
      </c>
      <c r="C317" s="118" t="str">
        <f>IF('Dépenses forfaitaires'!C317="","",'Dépenses forfaitaires'!C317)</f>
        <v/>
      </c>
      <c r="D317" s="118" t="str">
        <f>IF('Dépenses forfaitaires'!D317="","",'Dépenses forfaitaires'!D317)</f>
        <v/>
      </c>
      <c r="E317" s="118" t="str">
        <f>IF('Dépenses forfaitaires'!E317="","",'Dépenses forfaitaires'!E317)</f>
        <v/>
      </c>
      <c r="F317" s="118" t="str">
        <f>IF('Dépenses forfaitaires'!F317="","",'Dépenses forfaitaires'!F317)</f>
        <v/>
      </c>
      <c r="G317" s="186" t="str">
        <f>IF('Dépenses forfaitaires'!G317="","",'Dépenses forfaitaires'!G317)</f>
        <v/>
      </c>
      <c r="H317" s="118" t="str">
        <f>IF('Dépenses forfaitaires'!H317="","",'Dépenses forfaitaires'!H317)</f>
        <v/>
      </c>
      <c r="I317" s="118" t="str">
        <f>IF('Dépenses forfaitaires'!I317="","",'Dépenses forfaitaires'!I317)</f>
        <v/>
      </c>
      <c r="J317" s="186" t="str">
        <f>IF('Dépenses forfaitaires'!J317="","",'Dépenses forfaitaires'!J317)</f>
        <v/>
      </c>
      <c r="K317" s="346" t="str">
        <f>IF('Dépenses forfaitaires'!K317="","",'Dépenses forfaitaires'!K317)</f>
        <v/>
      </c>
      <c r="L317" s="346" t="str">
        <f>IF('Dépenses forfaitaires'!L317="","",'Dépenses forfaitaires'!L317)</f>
        <v/>
      </c>
      <c r="M317" s="118" t="str">
        <f>IF($H317="","",IF($C317=Listes!$B$32,IF('DP_Instruction Forfaitaires'!$E317&lt;Listes!$B$53,('DP_Instruction Forfaitaires'!$E317*(VLOOKUP('DP_Instruction Forfaitaires'!$D317,Listes!$A$54:$E$60,2,FALSE))),IF('DP_Instruction Forfaitaires'!$E317&gt;Listes!$E$53,('DP_Instruction Forfaitaires'!$E317*(VLOOKUP('DP_Instruction Forfaitaires'!$D317,Listes!$A$54:$E$60,5,FALSE))),('DP_Instruction Forfaitaires'!$E317*(VLOOKUP('DP_Instruction Forfaitaires'!$D317,Listes!$A$54:$E$60,3,FALSE))+(VLOOKUP('DP_Instruction Forfaitaires'!$D317,Listes!$A$54:$E$60,4,FALSE)))))))</f>
        <v/>
      </c>
      <c r="N317" s="118" t="str">
        <f>IF($H317="","",IF($C317=Listes!$B$31,IF('DP_Instruction Forfaitaires'!$E317&lt;Listes!$B$42,('DP_Instruction Forfaitaires'!$E317*(VLOOKUP('DP_Instruction Forfaitaires'!$D317,Listes!$A$43:$E$49,2,FALSE))),IF('DP_Instruction Forfaitaires'!$E317&gt;Listes!$D$42,('DP_Instruction Forfaitaires'!$E317*(VLOOKUP('DP_Instruction Forfaitaires'!$D317,Listes!$A$43:$E$49,5,FALSE))),('DP_Instruction Forfaitaires'!$E317*(VLOOKUP('DP_Instruction Forfaitaires'!$D317,Listes!$A$43:$E$49,3,FALSE))+(VLOOKUP('DP_Instruction Forfaitaires'!$D317,Listes!$A$43:$E$49,4,FALSE)))))))</f>
        <v/>
      </c>
      <c r="O317" s="175" t="str">
        <f>IF($H317="","",IF($C317=Listes!$B$34,Listes!$I$31,IF($C317=Listes!$B$35,(VLOOKUP('DP_Instruction Forfaitaires'!$F317,Listes!$E$31:$F$36,2,FALSE)),IF($C317=Listes!$B$33,IF('DP_Instruction Forfaitaires'!$E317&lt;Listes!$A$64,'DP_Instruction Forfaitaires'!$E317*Listes!$A$65,IF('DP_Instruction Forfaitaires'!$E317&gt;Listes!$D$64,'DP_Instruction Forfaitaires'!$E317*Listes!$D$65,(('DP_Instruction Forfaitaires'!$E317*Listes!$B$65)+Listes!$C$65)))))))</f>
        <v/>
      </c>
      <c r="P317" s="131" t="str">
        <f>IF('Dépenses forfaitaires'!Q317="","",'Dépenses forfaitaires'!Q317)</f>
        <v/>
      </c>
      <c r="Q317" s="185"/>
      <c r="R317" s="352" t="str">
        <f t="shared" si="16"/>
        <v/>
      </c>
      <c r="S317" s="352" t="str">
        <f t="shared" si="17"/>
        <v/>
      </c>
      <c r="T317" s="185" t="str">
        <f t="shared" si="18"/>
        <v/>
      </c>
      <c r="U317" s="182"/>
      <c r="V317" s="187"/>
      <c r="W317" s="711" t="str">
        <f>IF(AND(OR(Q317="KO",T317&lt;&gt;""),OR(R317="",S317="",T317="")),Listes!$A$68,IF(AND(T317="",R317&lt;&gt;""),Listes!$A$69,IF(AND(P317&lt;T317,V317=""),Listes!$A$70,IF(AND(R317&gt;S317),Listes!$A$71,IF(AND(P317&lt;&gt;"",P317&gt;T317,U317=""),Listes!$A$72,IF(AND(X317="",OR(Q317&lt;&gt;"",R317&lt;&gt;"",S317&lt;&gt;"")),Listes!$A$73,""))))))</f>
        <v/>
      </c>
      <c r="X317" s="188"/>
      <c r="Y317" s="317">
        <f t="shared" si="19"/>
        <v>0</v>
      </c>
    </row>
    <row r="318" spans="1:25" ht="20.100000000000001" customHeight="1" x14ac:dyDescent="0.25">
      <c r="A318" s="121">
        <v>312</v>
      </c>
      <c r="B318" s="118" t="str">
        <f>IF('Dépenses forfaitaires'!B318="","",'Dépenses forfaitaires'!B318)</f>
        <v/>
      </c>
      <c r="C318" s="118" t="str">
        <f>IF('Dépenses forfaitaires'!C318="","",'Dépenses forfaitaires'!C318)</f>
        <v/>
      </c>
      <c r="D318" s="118" t="str">
        <f>IF('Dépenses forfaitaires'!D318="","",'Dépenses forfaitaires'!D318)</f>
        <v/>
      </c>
      <c r="E318" s="118" t="str">
        <f>IF('Dépenses forfaitaires'!E318="","",'Dépenses forfaitaires'!E318)</f>
        <v/>
      </c>
      <c r="F318" s="118" t="str">
        <f>IF('Dépenses forfaitaires'!F318="","",'Dépenses forfaitaires'!F318)</f>
        <v/>
      </c>
      <c r="G318" s="186" t="str">
        <f>IF('Dépenses forfaitaires'!G318="","",'Dépenses forfaitaires'!G318)</f>
        <v/>
      </c>
      <c r="H318" s="118" t="str">
        <f>IF('Dépenses forfaitaires'!H318="","",'Dépenses forfaitaires'!H318)</f>
        <v/>
      </c>
      <c r="I318" s="118" t="str">
        <f>IF('Dépenses forfaitaires'!I318="","",'Dépenses forfaitaires'!I318)</f>
        <v/>
      </c>
      <c r="J318" s="186" t="str">
        <f>IF('Dépenses forfaitaires'!J318="","",'Dépenses forfaitaires'!J318)</f>
        <v/>
      </c>
      <c r="K318" s="346" t="str">
        <f>IF('Dépenses forfaitaires'!K318="","",'Dépenses forfaitaires'!K318)</f>
        <v/>
      </c>
      <c r="L318" s="346" t="str">
        <f>IF('Dépenses forfaitaires'!L318="","",'Dépenses forfaitaires'!L318)</f>
        <v/>
      </c>
      <c r="M318" s="118" t="str">
        <f>IF($H318="","",IF($C318=Listes!$B$32,IF('DP_Instruction Forfaitaires'!$E318&lt;Listes!$B$53,('DP_Instruction Forfaitaires'!$E318*(VLOOKUP('DP_Instruction Forfaitaires'!$D318,Listes!$A$54:$E$60,2,FALSE))),IF('DP_Instruction Forfaitaires'!$E318&gt;Listes!$E$53,('DP_Instruction Forfaitaires'!$E318*(VLOOKUP('DP_Instruction Forfaitaires'!$D318,Listes!$A$54:$E$60,5,FALSE))),('DP_Instruction Forfaitaires'!$E318*(VLOOKUP('DP_Instruction Forfaitaires'!$D318,Listes!$A$54:$E$60,3,FALSE))+(VLOOKUP('DP_Instruction Forfaitaires'!$D318,Listes!$A$54:$E$60,4,FALSE)))))))</f>
        <v/>
      </c>
      <c r="N318" s="118" t="str">
        <f>IF($H318="","",IF($C318=Listes!$B$31,IF('DP_Instruction Forfaitaires'!$E318&lt;Listes!$B$42,('DP_Instruction Forfaitaires'!$E318*(VLOOKUP('DP_Instruction Forfaitaires'!$D318,Listes!$A$43:$E$49,2,FALSE))),IF('DP_Instruction Forfaitaires'!$E318&gt;Listes!$D$42,('DP_Instruction Forfaitaires'!$E318*(VLOOKUP('DP_Instruction Forfaitaires'!$D318,Listes!$A$43:$E$49,5,FALSE))),('DP_Instruction Forfaitaires'!$E318*(VLOOKUP('DP_Instruction Forfaitaires'!$D318,Listes!$A$43:$E$49,3,FALSE))+(VLOOKUP('DP_Instruction Forfaitaires'!$D318,Listes!$A$43:$E$49,4,FALSE)))))))</f>
        <v/>
      </c>
      <c r="O318" s="175" t="str">
        <f>IF($H318="","",IF($C318=Listes!$B$34,Listes!$I$31,IF($C318=Listes!$B$35,(VLOOKUP('DP_Instruction Forfaitaires'!$F318,Listes!$E$31:$F$36,2,FALSE)),IF($C318=Listes!$B$33,IF('DP_Instruction Forfaitaires'!$E318&lt;Listes!$A$64,'DP_Instruction Forfaitaires'!$E318*Listes!$A$65,IF('DP_Instruction Forfaitaires'!$E318&gt;Listes!$D$64,'DP_Instruction Forfaitaires'!$E318*Listes!$D$65,(('DP_Instruction Forfaitaires'!$E318*Listes!$B$65)+Listes!$C$65)))))))</f>
        <v/>
      </c>
      <c r="P318" s="131" t="str">
        <f>IF('Dépenses forfaitaires'!Q318="","",'Dépenses forfaitaires'!Q318)</f>
        <v/>
      </c>
      <c r="Q318" s="185"/>
      <c r="R318" s="352" t="str">
        <f t="shared" si="16"/>
        <v/>
      </c>
      <c r="S318" s="352" t="str">
        <f t="shared" si="17"/>
        <v/>
      </c>
      <c r="T318" s="185" t="str">
        <f t="shared" si="18"/>
        <v/>
      </c>
      <c r="U318" s="182"/>
      <c r="V318" s="187"/>
      <c r="W318" s="711" t="str">
        <f>IF(AND(OR(Q318="KO",T318&lt;&gt;""),OR(R318="",S318="",T318="")),Listes!$A$68,IF(AND(T318="",R318&lt;&gt;""),Listes!$A$69,IF(AND(P318&lt;T318,V318=""),Listes!$A$70,IF(AND(R318&gt;S318),Listes!$A$71,IF(AND(P318&lt;&gt;"",P318&gt;T318,U318=""),Listes!$A$72,IF(AND(X318="",OR(Q318&lt;&gt;"",R318&lt;&gt;"",S318&lt;&gt;"")),Listes!$A$73,""))))))</f>
        <v/>
      </c>
      <c r="X318" s="188"/>
      <c r="Y318" s="317">
        <f t="shared" si="19"/>
        <v>0</v>
      </c>
    </row>
    <row r="319" spans="1:25" ht="20.100000000000001" customHeight="1" x14ac:dyDescent="0.25">
      <c r="A319" s="121">
        <v>313</v>
      </c>
      <c r="B319" s="118" t="str">
        <f>IF('Dépenses forfaitaires'!B319="","",'Dépenses forfaitaires'!B319)</f>
        <v/>
      </c>
      <c r="C319" s="118" t="str">
        <f>IF('Dépenses forfaitaires'!C319="","",'Dépenses forfaitaires'!C319)</f>
        <v/>
      </c>
      <c r="D319" s="118" t="str">
        <f>IF('Dépenses forfaitaires'!D319="","",'Dépenses forfaitaires'!D319)</f>
        <v/>
      </c>
      <c r="E319" s="118" t="str">
        <f>IF('Dépenses forfaitaires'!E319="","",'Dépenses forfaitaires'!E319)</f>
        <v/>
      </c>
      <c r="F319" s="118" t="str">
        <f>IF('Dépenses forfaitaires'!F319="","",'Dépenses forfaitaires'!F319)</f>
        <v/>
      </c>
      <c r="G319" s="186" t="str">
        <f>IF('Dépenses forfaitaires'!G319="","",'Dépenses forfaitaires'!G319)</f>
        <v/>
      </c>
      <c r="H319" s="118" t="str">
        <f>IF('Dépenses forfaitaires'!H319="","",'Dépenses forfaitaires'!H319)</f>
        <v/>
      </c>
      <c r="I319" s="118" t="str">
        <f>IF('Dépenses forfaitaires'!I319="","",'Dépenses forfaitaires'!I319)</f>
        <v/>
      </c>
      <c r="J319" s="186" t="str">
        <f>IF('Dépenses forfaitaires'!J319="","",'Dépenses forfaitaires'!J319)</f>
        <v/>
      </c>
      <c r="K319" s="346" t="str">
        <f>IF('Dépenses forfaitaires'!K319="","",'Dépenses forfaitaires'!K319)</f>
        <v/>
      </c>
      <c r="L319" s="346" t="str">
        <f>IF('Dépenses forfaitaires'!L319="","",'Dépenses forfaitaires'!L319)</f>
        <v/>
      </c>
      <c r="M319" s="118" t="str">
        <f>IF($H319="","",IF($C319=Listes!$B$32,IF('DP_Instruction Forfaitaires'!$E319&lt;Listes!$B$53,('DP_Instruction Forfaitaires'!$E319*(VLOOKUP('DP_Instruction Forfaitaires'!$D319,Listes!$A$54:$E$60,2,FALSE))),IF('DP_Instruction Forfaitaires'!$E319&gt;Listes!$E$53,('DP_Instruction Forfaitaires'!$E319*(VLOOKUP('DP_Instruction Forfaitaires'!$D319,Listes!$A$54:$E$60,5,FALSE))),('DP_Instruction Forfaitaires'!$E319*(VLOOKUP('DP_Instruction Forfaitaires'!$D319,Listes!$A$54:$E$60,3,FALSE))+(VLOOKUP('DP_Instruction Forfaitaires'!$D319,Listes!$A$54:$E$60,4,FALSE)))))))</f>
        <v/>
      </c>
      <c r="N319" s="118" t="str">
        <f>IF($H319="","",IF($C319=Listes!$B$31,IF('DP_Instruction Forfaitaires'!$E319&lt;Listes!$B$42,('DP_Instruction Forfaitaires'!$E319*(VLOOKUP('DP_Instruction Forfaitaires'!$D319,Listes!$A$43:$E$49,2,FALSE))),IF('DP_Instruction Forfaitaires'!$E319&gt;Listes!$D$42,('DP_Instruction Forfaitaires'!$E319*(VLOOKUP('DP_Instruction Forfaitaires'!$D319,Listes!$A$43:$E$49,5,FALSE))),('DP_Instruction Forfaitaires'!$E319*(VLOOKUP('DP_Instruction Forfaitaires'!$D319,Listes!$A$43:$E$49,3,FALSE))+(VLOOKUP('DP_Instruction Forfaitaires'!$D319,Listes!$A$43:$E$49,4,FALSE)))))))</f>
        <v/>
      </c>
      <c r="O319" s="175" t="str">
        <f>IF($H319="","",IF($C319=Listes!$B$34,Listes!$I$31,IF($C319=Listes!$B$35,(VLOOKUP('DP_Instruction Forfaitaires'!$F319,Listes!$E$31:$F$36,2,FALSE)),IF($C319=Listes!$B$33,IF('DP_Instruction Forfaitaires'!$E319&lt;Listes!$A$64,'DP_Instruction Forfaitaires'!$E319*Listes!$A$65,IF('DP_Instruction Forfaitaires'!$E319&gt;Listes!$D$64,'DP_Instruction Forfaitaires'!$E319*Listes!$D$65,(('DP_Instruction Forfaitaires'!$E319*Listes!$B$65)+Listes!$C$65)))))))</f>
        <v/>
      </c>
      <c r="P319" s="131" t="str">
        <f>IF('Dépenses forfaitaires'!Q319="","",'Dépenses forfaitaires'!Q319)</f>
        <v/>
      </c>
      <c r="Q319" s="185"/>
      <c r="R319" s="352" t="str">
        <f t="shared" si="16"/>
        <v/>
      </c>
      <c r="S319" s="352" t="str">
        <f t="shared" si="17"/>
        <v/>
      </c>
      <c r="T319" s="185" t="str">
        <f t="shared" si="18"/>
        <v/>
      </c>
      <c r="U319" s="182"/>
      <c r="V319" s="187"/>
      <c r="W319" s="711" t="str">
        <f>IF(AND(OR(Q319="KO",T319&lt;&gt;""),OR(R319="",S319="",T319="")),Listes!$A$68,IF(AND(T319="",R319&lt;&gt;""),Listes!$A$69,IF(AND(P319&lt;T319,V319=""),Listes!$A$70,IF(AND(R319&gt;S319),Listes!$A$71,IF(AND(P319&lt;&gt;"",P319&gt;T319,U319=""),Listes!$A$72,IF(AND(X319="",OR(Q319&lt;&gt;"",R319&lt;&gt;"",S319&lt;&gt;"")),Listes!$A$73,""))))))</f>
        <v/>
      </c>
      <c r="X319" s="188"/>
      <c r="Y319" s="317">
        <f t="shared" si="19"/>
        <v>0</v>
      </c>
    </row>
    <row r="320" spans="1:25" ht="20.100000000000001" customHeight="1" x14ac:dyDescent="0.25">
      <c r="A320" s="121">
        <v>314</v>
      </c>
      <c r="B320" s="118" t="str">
        <f>IF('Dépenses forfaitaires'!B320="","",'Dépenses forfaitaires'!B320)</f>
        <v/>
      </c>
      <c r="C320" s="118" t="str">
        <f>IF('Dépenses forfaitaires'!C320="","",'Dépenses forfaitaires'!C320)</f>
        <v/>
      </c>
      <c r="D320" s="118" t="str">
        <f>IF('Dépenses forfaitaires'!D320="","",'Dépenses forfaitaires'!D320)</f>
        <v/>
      </c>
      <c r="E320" s="118" t="str">
        <f>IF('Dépenses forfaitaires'!E320="","",'Dépenses forfaitaires'!E320)</f>
        <v/>
      </c>
      <c r="F320" s="118" t="str">
        <f>IF('Dépenses forfaitaires'!F320="","",'Dépenses forfaitaires'!F320)</f>
        <v/>
      </c>
      <c r="G320" s="186" t="str">
        <f>IF('Dépenses forfaitaires'!G320="","",'Dépenses forfaitaires'!G320)</f>
        <v/>
      </c>
      <c r="H320" s="118" t="str">
        <f>IF('Dépenses forfaitaires'!H320="","",'Dépenses forfaitaires'!H320)</f>
        <v/>
      </c>
      <c r="I320" s="118" t="str">
        <f>IF('Dépenses forfaitaires'!I320="","",'Dépenses forfaitaires'!I320)</f>
        <v/>
      </c>
      <c r="J320" s="186" t="str">
        <f>IF('Dépenses forfaitaires'!J320="","",'Dépenses forfaitaires'!J320)</f>
        <v/>
      </c>
      <c r="K320" s="346" t="str">
        <f>IF('Dépenses forfaitaires'!K320="","",'Dépenses forfaitaires'!K320)</f>
        <v/>
      </c>
      <c r="L320" s="346" t="str">
        <f>IF('Dépenses forfaitaires'!L320="","",'Dépenses forfaitaires'!L320)</f>
        <v/>
      </c>
      <c r="M320" s="118" t="str">
        <f>IF($H320="","",IF($C320=Listes!$B$32,IF('DP_Instruction Forfaitaires'!$E320&lt;Listes!$B$53,('DP_Instruction Forfaitaires'!$E320*(VLOOKUP('DP_Instruction Forfaitaires'!$D320,Listes!$A$54:$E$60,2,FALSE))),IF('DP_Instruction Forfaitaires'!$E320&gt;Listes!$E$53,('DP_Instruction Forfaitaires'!$E320*(VLOOKUP('DP_Instruction Forfaitaires'!$D320,Listes!$A$54:$E$60,5,FALSE))),('DP_Instruction Forfaitaires'!$E320*(VLOOKUP('DP_Instruction Forfaitaires'!$D320,Listes!$A$54:$E$60,3,FALSE))+(VLOOKUP('DP_Instruction Forfaitaires'!$D320,Listes!$A$54:$E$60,4,FALSE)))))))</f>
        <v/>
      </c>
      <c r="N320" s="118" t="str">
        <f>IF($H320="","",IF($C320=Listes!$B$31,IF('DP_Instruction Forfaitaires'!$E320&lt;Listes!$B$42,('DP_Instruction Forfaitaires'!$E320*(VLOOKUP('DP_Instruction Forfaitaires'!$D320,Listes!$A$43:$E$49,2,FALSE))),IF('DP_Instruction Forfaitaires'!$E320&gt;Listes!$D$42,('DP_Instruction Forfaitaires'!$E320*(VLOOKUP('DP_Instruction Forfaitaires'!$D320,Listes!$A$43:$E$49,5,FALSE))),('DP_Instruction Forfaitaires'!$E320*(VLOOKUP('DP_Instruction Forfaitaires'!$D320,Listes!$A$43:$E$49,3,FALSE))+(VLOOKUP('DP_Instruction Forfaitaires'!$D320,Listes!$A$43:$E$49,4,FALSE)))))))</f>
        <v/>
      </c>
      <c r="O320" s="175" t="str">
        <f>IF($H320="","",IF($C320=Listes!$B$34,Listes!$I$31,IF($C320=Listes!$B$35,(VLOOKUP('DP_Instruction Forfaitaires'!$F320,Listes!$E$31:$F$36,2,FALSE)),IF($C320=Listes!$B$33,IF('DP_Instruction Forfaitaires'!$E320&lt;Listes!$A$64,'DP_Instruction Forfaitaires'!$E320*Listes!$A$65,IF('DP_Instruction Forfaitaires'!$E320&gt;Listes!$D$64,'DP_Instruction Forfaitaires'!$E320*Listes!$D$65,(('DP_Instruction Forfaitaires'!$E320*Listes!$B$65)+Listes!$C$65)))))))</f>
        <v/>
      </c>
      <c r="P320" s="131" t="str">
        <f>IF('Dépenses forfaitaires'!Q320="","",'Dépenses forfaitaires'!Q320)</f>
        <v/>
      </c>
      <c r="Q320" s="185"/>
      <c r="R320" s="352" t="str">
        <f t="shared" si="16"/>
        <v/>
      </c>
      <c r="S320" s="352" t="str">
        <f t="shared" si="17"/>
        <v/>
      </c>
      <c r="T320" s="185" t="str">
        <f t="shared" si="18"/>
        <v/>
      </c>
      <c r="U320" s="182"/>
      <c r="V320" s="187"/>
      <c r="W320" s="711" t="str">
        <f>IF(AND(OR(Q320="KO",T320&lt;&gt;""),OR(R320="",S320="",T320="")),Listes!$A$68,IF(AND(T320="",R320&lt;&gt;""),Listes!$A$69,IF(AND(P320&lt;T320,V320=""),Listes!$A$70,IF(AND(R320&gt;S320),Listes!$A$71,IF(AND(P320&lt;&gt;"",P320&gt;T320,U320=""),Listes!$A$72,IF(AND(X320="",OR(Q320&lt;&gt;"",R320&lt;&gt;"",S320&lt;&gt;"")),Listes!$A$73,""))))))</f>
        <v/>
      </c>
      <c r="X320" s="188"/>
      <c r="Y320" s="317">
        <f t="shared" si="19"/>
        <v>0</v>
      </c>
    </row>
    <row r="321" spans="1:25" ht="20.100000000000001" customHeight="1" x14ac:dyDescent="0.25">
      <c r="A321" s="121">
        <v>315</v>
      </c>
      <c r="B321" s="118" t="str">
        <f>IF('Dépenses forfaitaires'!B321="","",'Dépenses forfaitaires'!B321)</f>
        <v/>
      </c>
      <c r="C321" s="118" t="str">
        <f>IF('Dépenses forfaitaires'!C321="","",'Dépenses forfaitaires'!C321)</f>
        <v/>
      </c>
      <c r="D321" s="118" t="str">
        <f>IF('Dépenses forfaitaires'!D321="","",'Dépenses forfaitaires'!D321)</f>
        <v/>
      </c>
      <c r="E321" s="118" t="str">
        <f>IF('Dépenses forfaitaires'!E321="","",'Dépenses forfaitaires'!E321)</f>
        <v/>
      </c>
      <c r="F321" s="118" t="str">
        <f>IF('Dépenses forfaitaires'!F321="","",'Dépenses forfaitaires'!F321)</f>
        <v/>
      </c>
      <c r="G321" s="186" t="str">
        <f>IF('Dépenses forfaitaires'!G321="","",'Dépenses forfaitaires'!G321)</f>
        <v/>
      </c>
      <c r="H321" s="118" t="str">
        <f>IF('Dépenses forfaitaires'!H321="","",'Dépenses forfaitaires'!H321)</f>
        <v/>
      </c>
      <c r="I321" s="118" t="str">
        <f>IF('Dépenses forfaitaires'!I321="","",'Dépenses forfaitaires'!I321)</f>
        <v/>
      </c>
      <c r="J321" s="186" t="str">
        <f>IF('Dépenses forfaitaires'!J321="","",'Dépenses forfaitaires'!J321)</f>
        <v/>
      </c>
      <c r="K321" s="346" t="str">
        <f>IF('Dépenses forfaitaires'!K321="","",'Dépenses forfaitaires'!K321)</f>
        <v/>
      </c>
      <c r="L321" s="346" t="str">
        <f>IF('Dépenses forfaitaires'!L321="","",'Dépenses forfaitaires'!L321)</f>
        <v/>
      </c>
      <c r="M321" s="118" t="str">
        <f>IF($H321="","",IF($C321=Listes!$B$32,IF('DP_Instruction Forfaitaires'!$E321&lt;Listes!$B$53,('DP_Instruction Forfaitaires'!$E321*(VLOOKUP('DP_Instruction Forfaitaires'!$D321,Listes!$A$54:$E$60,2,FALSE))),IF('DP_Instruction Forfaitaires'!$E321&gt;Listes!$E$53,('DP_Instruction Forfaitaires'!$E321*(VLOOKUP('DP_Instruction Forfaitaires'!$D321,Listes!$A$54:$E$60,5,FALSE))),('DP_Instruction Forfaitaires'!$E321*(VLOOKUP('DP_Instruction Forfaitaires'!$D321,Listes!$A$54:$E$60,3,FALSE))+(VLOOKUP('DP_Instruction Forfaitaires'!$D321,Listes!$A$54:$E$60,4,FALSE)))))))</f>
        <v/>
      </c>
      <c r="N321" s="118" t="str">
        <f>IF($H321="","",IF($C321=Listes!$B$31,IF('DP_Instruction Forfaitaires'!$E321&lt;Listes!$B$42,('DP_Instruction Forfaitaires'!$E321*(VLOOKUP('DP_Instruction Forfaitaires'!$D321,Listes!$A$43:$E$49,2,FALSE))),IF('DP_Instruction Forfaitaires'!$E321&gt;Listes!$D$42,('DP_Instruction Forfaitaires'!$E321*(VLOOKUP('DP_Instruction Forfaitaires'!$D321,Listes!$A$43:$E$49,5,FALSE))),('DP_Instruction Forfaitaires'!$E321*(VLOOKUP('DP_Instruction Forfaitaires'!$D321,Listes!$A$43:$E$49,3,FALSE))+(VLOOKUP('DP_Instruction Forfaitaires'!$D321,Listes!$A$43:$E$49,4,FALSE)))))))</f>
        <v/>
      </c>
      <c r="O321" s="175" t="str">
        <f>IF($H321="","",IF($C321=Listes!$B$34,Listes!$I$31,IF($C321=Listes!$B$35,(VLOOKUP('DP_Instruction Forfaitaires'!$F321,Listes!$E$31:$F$36,2,FALSE)),IF($C321=Listes!$B$33,IF('DP_Instruction Forfaitaires'!$E321&lt;Listes!$A$64,'DP_Instruction Forfaitaires'!$E321*Listes!$A$65,IF('DP_Instruction Forfaitaires'!$E321&gt;Listes!$D$64,'DP_Instruction Forfaitaires'!$E321*Listes!$D$65,(('DP_Instruction Forfaitaires'!$E321*Listes!$B$65)+Listes!$C$65)))))))</f>
        <v/>
      </c>
      <c r="P321" s="131" t="str">
        <f>IF('Dépenses forfaitaires'!Q321="","",'Dépenses forfaitaires'!Q321)</f>
        <v/>
      </c>
      <c r="Q321" s="185"/>
      <c r="R321" s="352" t="str">
        <f t="shared" si="16"/>
        <v/>
      </c>
      <c r="S321" s="352" t="str">
        <f t="shared" si="17"/>
        <v/>
      </c>
      <c r="T321" s="185" t="str">
        <f t="shared" si="18"/>
        <v/>
      </c>
      <c r="U321" s="182"/>
      <c r="V321" s="187"/>
      <c r="W321" s="711" t="str">
        <f>IF(AND(OR(Q321="KO",T321&lt;&gt;""),OR(R321="",S321="",T321="")),Listes!$A$68,IF(AND(T321="",R321&lt;&gt;""),Listes!$A$69,IF(AND(P321&lt;T321,V321=""),Listes!$A$70,IF(AND(R321&gt;S321),Listes!$A$71,IF(AND(P321&lt;&gt;"",P321&gt;T321,U321=""),Listes!$A$72,IF(AND(X321="",OR(Q321&lt;&gt;"",R321&lt;&gt;"",S321&lt;&gt;"")),Listes!$A$73,""))))))</f>
        <v/>
      </c>
      <c r="X321" s="188"/>
      <c r="Y321" s="317">
        <f t="shared" si="19"/>
        <v>0</v>
      </c>
    </row>
    <row r="322" spans="1:25" ht="20.100000000000001" customHeight="1" x14ac:dyDescent="0.25">
      <c r="A322" s="121">
        <v>316</v>
      </c>
      <c r="B322" s="118" t="str">
        <f>IF('Dépenses forfaitaires'!B322="","",'Dépenses forfaitaires'!B322)</f>
        <v/>
      </c>
      <c r="C322" s="118" t="str">
        <f>IF('Dépenses forfaitaires'!C322="","",'Dépenses forfaitaires'!C322)</f>
        <v/>
      </c>
      <c r="D322" s="118" t="str">
        <f>IF('Dépenses forfaitaires'!D322="","",'Dépenses forfaitaires'!D322)</f>
        <v/>
      </c>
      <c r="E322" s="118" t="str">
        <f>IF('Dépenses forfaitaires'!E322="","",'Dépenses forfaitaires'!E322)</f>
        <v/>
      </c>
      <c r="F322" s="118" t="str">
        <f>IF('Dépenses forfaitaires'!F322="","",'Dépenses forfaitaires'!F322)</f>
        <v/>
      </c>
      <c r="G322" s="186" t="str">
        <f>IF('Dépenses forfaitaires'!G322="","",'Dépenses forfaitaires'!G322)</f>
        <v/>
      </c>
      <c r="H322" s="118" t="str">
        <f>IF('Dépenses forfaitaires'!H322="","",'Dépenses forfaitaires'!H322)</f>
        <v/>
      </c>
      <c r="I322" s="118" t="str">
        <f>IF('Dépenses forfaitaires'!I322="","",'Dépenses forfaitaires'!I322)</f>
        <v/>
      </c>
      <c r="J322" s="186" t="str">
        <f>IF('Dépenses forfaitaires'!J322="","",'Dépenses forfaitaires'!J322)</f>
        <v/>
      </c>
      <c r="K322" s="346" t="str">
        <f>IF('Dépenses forfaitaires'!K322="","",'Dépenses forfaitaires'!K322)</f>
        <v/>
      </c>
      <c r="L322" s="346" t="str">
        <f>IF('Dépenses forfaitaires'!L322="","",'Dépenses forfaitaires'!L322)</f>
        <v/>
      </c>
      <c r="M322" s="118" t="str">
        <f>IF($H322="","",IF($C322=Listes!$B$32,IF('DP_Instruction Forfaitaires'!$E322&lt;Listes!$B$53,('DP_Instruction Forfaitaires'!$E322*(VLOOKUP('DP_Instruction Forfaitaires'!$D322,Listes!$A$54:$E$60,2,FALSE))),IF('DP_Instruction Forfaitaires'!$E322&gt;Listes!$E$53,('DP_Instruction Forfaitaires'!$E322*(VLOOKUP('DP_Instruction Forfaitaires'!$D322,Listes!$A$54:$E$60,5,FALSE))),('DP_Instruction Forfaitaires'!$E322*(VLOOKUP('DP_Instruction Forfaitaires'!$D322,Listes!$A$54:$E$60,3,FALSE))+(VLOOKUP('DP_Instruction Forfaitaires'!$D322,Listes!$A$54:$E$60,4,FALSE)))))))</f>
        <v/>
      </c>
      <c r="N322" s="118" t="str">
        <f>IF($H322="","",IF($C322=Listes!$B$31,IF('DP_Instruction Forfaitaires'!$E322&lt;Listes!$B$42,('DP_Instruction Forfaitaires'!$E322*(VLOOKUP('DP_Instruction Forfaitaires'!$D322,Listes!$A$43:$E$49,2,FALSE))),IF('DP_Instruction Forfaitaires'!$E322&gt;Listes!$D$42,('DP_Instruction Forfaitaires'!$E322*(VLOOKUP('DP_Instruction Forfaitaires'!$D322,Listes!$A$43:$E$49,5,FALSE))),('DP_Instruction Forfaitaires'!$E322*(VLOOKUP('DP_Instruction Forfaitaires'!$D322,Listes!$A$43:$E$49,3,FALSE))+(VLOOKUP('DP_Instruction Forfaitaires'!$D322,Listes!$A$43:$E$49,4,FALSE)))))))</f>
        <v/>
      </c>
      <c r="O322" s="175" t="str">
        <f>IF($H322="","",IF($C322=Listes!$B$34,Listes!$I$31,IF($C322=Listes!$B$35,(VLOOKUP('DP_Instruction Forfaitaires'!$F322,Listes!$E$31:$F$36,2,FALSE)),IF($C322=Listes!$B$33,IF('DP_Instruction Forfaitaires'!$E322&lt;Listes!$A$64,'DP_Instruction Forfaitaires'!$E322*Listes!$A$65,IF('DP_Instruction Forfaitaires'!$E322&gt;Listes!$D$64,'DP_Instruction Forfaitaires'!$E322*Listes!$D$65,(('DP_Instruction Forfaitaires'!$E322*Listes!$B$65)+Listes!$C$65)))))))</f>
        <v/>
      </c>
      <c r="P322" s="131" t="str">
        <f>IF('Dépenses forfaitaires'!Q322="","",'Dépenses forfaitaires'!Q322)</f>
        <v/>
      </c>
      <c r="Q322" s="185"/>
      <c r="R322" s="352" t="str">
        <f t="shared" si="16"/>
        <v/>
      </c>
      <c r="S322" s="352" t="str">
        <f t="shared" si="17"/>
        <v/>
      </c>
      <c r="T322" s="185" t="str">
        <f t="shared" si="18"/>
        <v/>
      </c>
      <c r="U322" s="182"/>
      <c r="V322" s="187"/>
      <c r="W322" s="711" t="str">
        <f>IF(AND(OR(Q322="KO",T322&lt;&gt;""),OR(R322="",S322="",T322="")),Listes!$A$68,IF(AND(T322="",R322&lt;&gt;""),Listes!$A$69,IF(AND(P322&lt;T322,V322=""),Listes!$A$70,IF(AND(R322&gt;S322),Listes!$A$71,IF(AND(P322&lt;&gt;"",P322&gt;T322,U322=""),Listes!$A$72,IF(AND(X322="",OR(Q322&lt;&gt;"",R322&lt;&gt;"",S322&lt;&gt;"")),Listes!$A$73,""))))))</f>
        <v/>
      </c>
      <c r="X322" s="188"/>
      <c r="Y322" s="317">
        <f t="shared" si="19"/>
        <v>0</v>
      </c>
    </row>
    <row r="323" spans="1:25" ht="20.100000000000001" customHeight="1" x14ac:dyDescent="0.25">
      <c r="A323" s="121">
        <v>317</v>
      </c>
      <c r="B323" s="118" t="str">
        <f>IF('Dépenses forfaitaires'!B323="","",'Dépenses forfaitaires'!B323)</f>
        <v/>
      </c>
      <c r="C323" s="118" t="str">
        <f>IF('Dépenses forfaitaires'!C323="","",'Dépenses forfaitaires'!C323)</f>
        <v/>
      </c>
      <c r="D323" s="118" t="str">
        <f>IF('Dépenses forfaitaires'!D323="","",'Dépenses forfaitaires'!D323)</f>
        <v/>
      </c>
      <c r="E323" s="118" t="str">
        <f>IF('Dépenses forfaitaires'!E323="","",'Dépenses forfaitaires'!E323)</f>
        <v/>
      </c>
      <c r="F323" s="118" t="str">
        <f>IF('Dépenses forfaitaires'!F323="","",'Dépenses forfaitaires'!F323)</f>
        <v/>
      </c>
      <c r="G323" s="186" t="str">
        <f>IF('Dépenses forfaitaires'!G323="","",'Dépenses forfaitaires'!G323)</f>
        <v/>
      </c>
      <c r="H323" s="118" t="str">
        <f>IF('Dépenses forfaitaires'!H323="","",'Dépenses forfaitaires'!H323)</f>
        <v/>
      </c>
      <c r="I323" s="118" t="str">
        <f>IF('Dépenses forfaitaires'!I323="","",'Dépenses forfaitaires'!I323)</f>
        <v/>
      </c>
      <c r="J323" s="186" t="str">
        <f>IF('Dépenses forfaitaires'!J323="","",'Dépenses forfaitaires'!J323)</f>
        <v/>
      </c>
      <c r="K323" s="346" t="str">
        <f>IF('Dépenses forfaitaires'!K323="","",'Dépenses forfaitaires'!K323)</f>
        <v/>
      </c>
      <c r="L323" s="346" t="str">
        <f>IF('Dépenses forfaitaires'!L323="","",'Dépenses forfaitaires'!L323)</f>
        <v/>
      </c>
      <c r="M323" s="118" t="str">
        <f>IF($H323="","",IF($C323=Listes!$B$32,IF('DP_Instruction Forfaitaires'!$E323&lt;Listes!$B$53,('DP_Instruction Forfaitaires'!$E323*(VLOOKUP('DP_Instruction Forfaitaires'!$D323,Listes!$A$54:$E$60,2,FALSE))),IF('DP_Instruction Forfaitaires'!$E323&gt;Listes!$E$53,('DP_Instruction Forfaitaires'!$E323*(VLOOKUP('DP_Instruction Forfaitaires'!$D323,Listes!$A$54:$E$60,5,FALSE))),('DP_Instruction Forfaitaires'!$E323*(VLOOKUP('DP_Instruction Forfaitaires'!$D323,Listes!$A$54:$E$60,3,FALSE))+(VLOOKUP('DP_Instruction Forfaitaires'!$D323,Listes!$A$54:$E$60,4,FALSE)))))))</f>
        <v/>
      </c>
      <c r="N323" s="118" t="str">
        <f>IF($H323="","",IF($C323=Listes!$B$31,IF('DP_Instruction Forfaitaires'!$E323&lt;Listes!$B$42,('DP_Instruction Forfaitaires'!$E323*(VLOOKUP('DP_Instruction Forfaitaires'!$D323,Listes!$A$43:$E$49,2,FALSE))),IF('DP_Instruction Forfaitaires'!$E323&gt;Listes!$D$42,('DP_Instruction Forfaitaires'!$E323*(VLOOKUP('DP_Instruction Forfaitaires'!$D323,Listes!$A$43:$E$49,5,FALSE))),('DP_Instruction Forfaitaires'!$E323*(VLOOKUP('DP_Instruction Forfaitaires'!$D323,Listes!$A$43:$E$49,3,FALSE))+(VLOOKUP('DP_Instruction Forfaitaires'!$D323,Listes!$A$43:$E$49,4,FALSE)))))))</f>
        <v/>
      </c>
      <c r="O323" s="175" t="str">
        <f>IF($H323="","",IF($C323=Listes!$B$34,Listes!$I$31,IF($C323=Listes!$B$35,(VLOOKUP('DP_Instruction Forfaitaires'!$F323,Listes!$E$31:$F$36,2,FALSE)),IF($C323=Listes!$B$33,IF('DP_Instruction Forfaitaires'!$E323&lt;Listes!$A$64,'DP_Instruction Forfaitaires'!$E323*Listes!$A$65,IF('DP_Instruction Forfaitaires'!$E323&gt;Listes!$D$64,'DP_Instruction Forfaitaires'!$E323*Listes!$D$65,(('DP_Instruction Forfaitaires'!$E323*Listes!$B$65)+Listes!$C$65)))))))</f>
        <v/>
      </c>
      <c r="P323" s="131" t="str">
        <f>IF('Dépenses forfaitaires'!Q323="","",'Dépenses forfaitaires'!Q323)</f>
        <v/>
      </c>
      <c r="Q323" s="185"/>
      <c r="R323" s="352" t="str">
        <f t="shared" si="16"/>
        <v/>
      </c>
      <c r="S323" s="352" t="str">
        <f t="shared" si="17"/>
        <v/>
      </c>
      <c r="T323" s="185" t="str">
        <f t="shared" si="18"/>
        <v/>
      </c>
      <c r="U323" s="182"/>
      <c r="V323" s="187"/>
      <c r="W323" s="711" t="str">
        <f>IF(AND(OR(Q323="KO",T323&lt;&gt;""),OR(R323="",S323="",T323="")),Listes!$A$68,IF(AND(T323="",R323&lt;&gt;""),Listes!$A$69,IF(AND(P323&lt;T323,V323=""),Listes!$A$70,IF(AND(R323&gt;S323),Listes!$A$71,IF(AND(P323&lt;&gt;"",P323&gt;T323,U323=""),Listes!$A$72,IF(AND(X323="",OR(Q323&lt;&gt;"",R323&lt;&gt;"",S323&lt;&gt;"")),Listes!$A$73,""))))))</f>
        <v/>
      </c>
      <c r="X323" s="188"/>
      <c r="Y323" s="317">
        <f t="shared" si="19"/>
        <v>0</v>
      </c>
    </row>
    <row r="324" spans="1:25" ht="20.100000000000001" customHeight="1" x14ac:dyDescent="0.25">
      <c r="A324" s="121">
        <v>318</v>
      </c>
      <c r="B324" s="118" t="str">
        <f>IF('Dépenses forfaitaires'!B324="","",'Dépenses forfaitaires'!B324)</f>
        <v/>
      </c>
      <c r="C324" s="118" t="str">
        <f>IF('Dépenses forfaitaires'!C324="","",'Dépenses forfaitaires'!C324)</f>
        <v/>
      </c>
      <c r="D324" s="118" t="str">
        <f>IF('Dépenses forfaitaires'!D324="","",'Dépenses forfaitaires'!D324)</f>
        <v/>
      </c>
      <c r="E324" s="118" t="str">
        <f>IF('Dépenses forfaitaires'!E324="","",'Dépenses forfaitaires'!E324)</f>
        <v/>
      </c>
      <c r="F324" s="118" t="str">
        <f>IF('Dépenses forfaitaires'!F324="","",'Dépenses forfaitaires'!F324)</f>
        <v/>
      </c>
      <c r="G324" s="186" t="str">
        <f>IF('Dépenses forfaitaires'!G324="","",'Dépenses forfaitaires'!G324)</f>
        <v/>
      </c>
      <c r="H324" s="118" t="str">
        <f>IF('Dépenses forfaitaires'!H324="","",'Dépenses forfaitaires'!H324)</f>
        <v/>
      </c>
      <c r="I324" s="118" t="str">
        <f>IF('Dépenses forfaitaires'!I324="","",'Dépenses forfaitaires'!I324)</f>
        <v/>
      </c>
      <c r="J324" s="186" t="str">
        <f>IF('Dépenses forfaitaires'!J324="","",'Dépenses forfaitaires'!J324)</f>
        <v/>
      </c>
      <c r="K324" s="346" t="str">
        <f>IF('Dépenses forfaitaires'!K324="","",'Dépenses forfaitaires'!K324)</f>
        <v/>
      </c>
      <c r="L324" s="346" t="str">
        <f>IF('Dépenses forfaitaires'!L324="","",'Dépenses forfaitaires'!L324)</f>
        <v/>
      </c>
      <c r="M324" s="118" t="str">
        <f>IF($H324="","",IF($C324=Listes!$B$32,IF('DP_Instruction Forfaitaires'!$E324&lt;Listes!$B$53,('DP_Instruction Forfaitaires'!$E324*(VLOOKUP('DP_Instruction Forfaitaires'!$D324,Listes!$A$54:$E$60,2,FALSE))),IF('DP_Instruction Forfaitaires'!$E324&gt;Listes!$E$53,('DP_Instruction Forfaitaires'!$E324*(VLOOKUP('DP_Instruction Forfaitaires'!$D324,Listes!$A$54:$E$60,5,FALSE))),('DP_Instruction Forfaitaires'!$E324*(VLOOKUP('DP_Instruction Forfaitaires'!$D324,Listes!$A$54:$E$60,3,FALSE))+(VLOOKUP('DP_Instruction Forfaitaires'!$D324,Listes!$A$54:$E$60,4,FALSE)))))))</f>
        <v/>
      </c>
      <c r="N324" s="118" t="str">
        <f>IF($H324="","",IF($C324=Listes!$B$31,IF('DP_Instruction Forfaitaires'!$E324&lt;Listes!$B$42,('DP_Instruction Forfaitaires'!$E324*(VLOOKUP('DP_Instruction Forfaitaires'!$D324,Listes!$A$43:$E$49,2,FALSE))),IF('DP_Instruction Forfaitaires'!$E324&gt;Listes!$D$42,('DP_Instruction Forfaitaires'!$E324*(VLOOKUP('DP_Instruction Forfaitaires'!$D324,Listes!$A$43:$E$49,5,FALSE))),('DP_Instruction Forfaitaires'!$E324*(VLOOKUP('DP_Instruction Forfaitaires'!$D324,Listes!$A$43:$E$49,3,FALSE))+(VLOOKUP('DP_Instruction Forfaitaires'!$D324,Listes!$A$43:$E$49,4,FALSE)))))))</f>
        <v/>
      </c>
      <c r="O324" s="175" t="str">
        <f>IF($H324="","",IF($C324=Listes!$B$34,Listes!$I$31,IF($C324=Listes!$B$35,(VLOOKUP('DP_Instruction Forfaitaires'!$F324,Listes!$E$31:$F$36,2,FALSE)),IF($C324=Listes!$B$33,IF('DP_Instruction Forfaitaires'!$E324&lt;Listes!$A$64,'DP_Instruction Forfaitaires'!$E324*Listes!$A$65,IF('DP_Instruction Forfaitaires'!$E324&gt;Listes!$D$64,'DP_Instruction Forfaitaires'!$E324*Listes!$D$65,(('DP_Instruction Forfaitaires'!$E324*Listes!$B$65)+Listes!$C$65)))))))</f>
        <v/>
      </c>
      <c r="P324" s="131" t="str">
        <f>IF('Dépenses forfaitaires'!Q324="","",'Dépenses forfaitaires'!Q324)</f>
        <v/>
      </c>
      <c r="Q324" s="185"/>
      <c r="R324" s="352" t="str">
        <f t="shared" si="16"/>
        <v/>
      </c>
      <c r="S324" s="352" t="str">
        <f t="shared" si="17"/>
        <v/>
      </c>
      <c r="T324" s="185" t="str">
        <f t="shared" si="18"/>
        <v/>
      </c>
      <c r="U324" s="182"/>
      <c r="V324" s="187"/>
      <c r="W324" s="711" t="str">
        <f>IF(AND(OR(Q324="KO",T324&lt;&gt;""),OR(R324="",S324="",T324="")),Listes!$A$68,IF(AND(T324="",R324&lt;&gt;""),Listes!$A$69,IF(AND(P324&lt;T324,V324=""),Listes!$A$70,IF(AND(R324&gt;S324),Listes!$A$71,IF(AND(P324&lt;&gt;"",P324&gt;T324,U324=""),Listes!$A$72,IF(AND(X324="",OR(Q324&lt;&gt;"",R324&lt;&gt;"",S324&lt;&gt;"")),Listes!$A$73,""))))))</f>
        <v/>
      </c>
      <c r="X324" s="188"/>
      <c r="Y324" s="317">
        <f t="shared" si="19"/>
        <v>0</v>
      </c>
    </row>
    <row r="325" spans="1:25" ht="20.100000000000001" customHeight="1" x14ac:dyDescent="0.25">
      <c r="A325" s="121">
        <v>319</v>
      </c>
      <c r="B325" s="118" t="str">
        <f>IF('Dépenses forfaitaires'!B325="","",'Dépenses forfaitaires'!B325)</f>
        <v/>
      </c>
      <c r="C325" s="118" t="str">
        <f>IF('Dépenses forfaitaires'!C325="","",'Dépenses forfaitaires'!C325)</f>
        <v/>
      </c>
      <c r="D325" s="118" t="str">
        <f>IF('Dépenses forfaitaires'!D325="","",'Dépenses forfaitaires'!D325)</f>
        <v/>
      </c>
      <c r="E325" s="118" t="str">
        <f>IF('Dépenses forfaitaires'!E325="","",'Dépenses forfaitaires'!E325)</f>
        <v/>
      </c>
      <c r="F325" s="118" t="str">
        <f>IF('Dépenses forfaitaires'!F325="","",'Dépenses forfaitaires'!F325)</f>
        <v/>
      </c>
      <c r="G325" s="186" t="str">
        <f>IF('Dépenses forfaitaires'!G325="","",'Dépenses forfaitaires'!G325)</f>
        <v/>
      </c>
      <c r="H325" s="118" t="str">
        <f>IF('Dépenses forfaitaires'!H325="","",'Dépenses forfaitaires'!H325)</f>
        <v/>
      </c>
      <c r="I325" s="118" t="str">
        <f>IF('Dépenses forfaitaires'!I325="","",'Dépenses forfaitaires'!I325)</f>
        <v/>
      </c>
      <c r="J325" s="186" t="str">
        <f>IF('Dépenses forfaitaires'!J325="","",'Dépenses forfaitaires'!J325)</f>
        <v/>
      </c>
      <c r="K325" s="346" t="str">
        <f>IF('Dépenses forfaitaires'!K325="","",'Dépenses forfaitaires'!K325)</f>
        <v/>
      </c>
      <c r="L325" s="346" t="str">
        <f>IF('Dépenses forfaitaires'!L325="","",'Dépenses forfaitaires'!L325)</f>
        <v/>
      </c>
      <c r="M325" s="118" t="str">
        <f>IF($H325="","",IF($C325=Listes!$B$32,IF('DP_Instruction Forfaitaires'!$E325&lt;Listes!$B$53,('DP_Instruction Forfaitaires'!$E325*(VLOOKUP('DP_Instruction Forfaitaires'!$D325,Listes!$A$54:$E$60,2,FALSE))),IF('DP_Instruction Forfaitaires'!$E325&gt;Listes!$E$53,('DP_Instruction Forfaitaires'!$E325*(VLOOKUP('DP_Instruction Forfaitaires'!$D325,Listes!$A$54:$E$60,5,FALSE))),('DP_Instruction Forfaitaires'!$E325*(VLOOKUP('DP_Instruction Forfaitaires'!$D325,Listes!$A$54:$E$60,3,FALSE))+(VLOOKUP('DP_Instruction Forfaitaires'!$D325,Listes!$A$54:$E$60,4,FALSE)))))))</f>
        <v/>
      </c>
      <c r="N325" s="118" t="str">
        <f>IF($H325="","",IF($C325=Listes!$B$31,IF('DP_Instruction Forfaitaires'!$E325&lt;Listes!$B$42,('DP_Instruction Forfaitaires'!$E325*(VLOOKUP('DP_Instruction Forfaitaires'!$D325,Listes!$A$43:$E$49,2,FALSE))),IF('DP_Instruction Forfaitaires'!$E325&gt;Listes!$D$42,('DP_Instruction Forfaitaires'!$E325*(VLOOKUP('DP_Instruction Forfaitaires'!$D325,Listes!$A$43:$E$49,5,FALSE))),('DP_Instruction Forfaitaires'!$E325*(VLOOKUP('DP_Instruction Forfaitaires'!$D325,Listes!$A$43:$E$49,3,FALSE))+(VLOOKUP('DP_Instruction Forfaitaires'!$D325,Listes!$A$43:$E$49,4,FALSE)))))))</f>
        <v/>
      </c>
      <c r="O325" s="175" t="str">
        <f>IF($H325="","",IF($C325=Listes!$B$34,Listes!$I$31,IF($C325=Listes!$B$35,(VLOOKUP('DP_Instruction Forfaitaires'!$F325,Listes!$E$31:$F$36,2,FALSE)),IF($C325=Listes!$B$33,IF('DP_Instruction Forfaitaires'!$E325&lt;Listes!$A$64,'DP_Instruction Forfaitaires'!$E325*Listes!$A$65,IF('DP_Instruction Forfaitaires'!$E325&gt;Listes!$D$64,'DP_Instruction Forfaitaires'!$E325*Listes!$D$65,(('DP_Instruction Forfaitaires'!$E325*Listes!$B$65)+Listes!$C$65)))))))</f>
        <v/>
      </c>
      <c r="P325" s="131" t="str">
        <f>IF('Dépenses forfaitaires'!Q325="","",'Dépenses forfaitaires'!Q325)</f>
        <v/>
      </c>
      <c r="Q325" s="185"/>
      <c r="R325" s="352" t="str">
        <f t="shared" si="16"/>
        <v/>
      </c>
      <c r="S325" s="352" t="str">
        <f t="shared" si="17"/>
        <v/>
      </c>
      <c r="T325" s="185" t="str">
        <f t="shared" si="18"/>
        <v/>
      </c>
      <c r="U325" s="182"/>
      <c r="V325" s="187"/>
      <c r="W325" s="711" t="str">
        <f>IF(AND(OR(Q325="KO",T325&lt;&gt;""),OR(R325="",S325="",T325="")),Listes!$A$68,IF(AND(T325="",R325&lt;&gt;""),Listes!$A$69,IF(AND(P325&lt;T325,V325=""),Listes!$A$70,IF(AND(R325&gt;S325),Listes!$A$71,IF(AND(P325&lt;&gt;"",P325&gt;T325,U325=""),Listes!$A$72,IF(AND(X325="",OR(Q325&lt;&gt;"",R325&lt;&gt;"",S325&lt;&gt;"")),Listes!$A$73,""))))))</f>
        <v/>
      </c>
      <c r="X325" s="188"/>
      <c r="Y325" s="317">
        <f t="shared" si="19"/>
        <v>0</v>
      </c>
    </row>
    <row r="326" spans="1:25" ht="20.100000000000001" customHeight="1" x14ac:dyDescent="0.25">
      <c r="A326" s="121">
        <v>320</v>
      </c>
      <c r="B326" s="118" t="str">
        <f>IF('Dépenses forfaitaires'!B326="","",'Dépenses forfaitaires'!B326)</f>
        <v/>
      </c>
      <c r="C326" s="118" t="str">
        <f>IF('Dépenses forfaitaires'!C326="","",'Dépenses forfaitaires'!C326)</f>
        <v/>
      </c>
      <c r="D326" s="118" t="str">
        <f>IF('Dépenses forfaitaires'!D326="","",'Dépenses forfaitaires'!D326)</f>
        <v/>
      </c>
      <c r="E326" s="118" t="str">
        <f>IF('Dépenses forfaitaires'!E326="","",'Dépenses forfaitaires'!E326)</f>
        <v/>
      </c>
      <c r="F326" s="118" t="str">
        <f>IF('Dépenses forfaitaires'!F326="","",'Dépenses forfaitaires'!F326)</f>
        <v/>
      </c>
      <c r="G326" s="186" t="str">
        <f>IF('Dépenses forfaitaires'!G326="","",'Dépenses forfaitaires'!G326)</f>
        <v/>
      </c>
      <c r="H326" s="118" t="str">
        <f>IF('Dépenses forfaitaires'!H326="","",'Dépenses forfaitaires'!H326)</f>
        <v/>
      </c>
      <c r="I326" s="118" t="str">
        <f>IF('Dépenses forfaitaires'!I326="","",'Dépenses forfaitaires'!I326)</f>
        <v/>
      </c>
      <c r="J326" s="186" t="str">
        <f>IF('Dépenses forfaitaires'!J326="","",'Dépenses forfaitaires'!J326)</f>
        <v/>
      </c>
      <c r="K326" s="346" t="str">
        <f>IF('Dépenses forfaitaires'!K326="","",'Dépenses forfaitaires'!K326)</f>
        <v/>
      </c>
      <c r="L326" s="346" t="str">
        <f>IF('Dépenses forfaitaires'!L326="","",'Dépenses forfaitaires'!L326)</f>
        <v/>
      </c>
      <c r="M326" s="118" t="str">
        <f>IF($H326="","",IF($C326=Listes!$B$32,IF('DP_Instruction Forfaitaires'!$E326&lt;Listes!$B$53,('DP_Instruction Forfaitaires'!$E326*(VLOOKUP('DP_Instruction Forfaitaires'!$D326,Listes!$A$54:$E$60,2,FALSE))),IF('DP_Instruction Forfaitaires'!$E326&gt;Listes!$E$53,('DP_Instruction Forfaitaires'!$E326*(VLOOKUP('DP_Instruction Forfaitaires'!$D326,Listes!$A$54:$E$60,5,FALSE))),('DP_Instruction Forfaitaires'!$E326*(VLOOKUP('DP_Instruction Forfaitaires'!$D326,Listes!$A$54:$E$60,3,FALSE))+(VLOOKUP('DP_Instruction Forfaitaires'!$D326,Listes!$A$54:$E$60,4,FALSE)))))))</f>
        <v/>
      </c>
      <c r="N326" s="118" t="str">
        <f>IF($H326="","",IF($C326=Listes!$B$31,IF('DP_Instruction Forfaitaires'!$E326&lt;Listes!$B$42,('DP_Instruction Forfaitaires'!$E326*(VLOOKUP('DP_Instruction Forfaitaires'!$D326,Listes!$A$43:$E$49,2,FALSE))),IF('DP_Instruction Forfaitaires'!$E326&gt;Listes!$D$42,('DP_Instruction Forfaitaires'!$E326*(VLOOKUP('DP_Instruction Forfaitaires'!$D326,Listes!$A$43:$E$49,5,FALSE))),('DP_Instruction Forfaitaires'!$E326*(VLOOKUP('DP_Instruction Forfaitaires'!$D326,Listes!$A$43:$E$49,3,FALSE))+(VLOOKUP('DP_Instruction Forfaitaires'!$D326,Listes!$A$43:$E$49,4,FALSE)))))))</f>
        <v/>
      </c>
      <c r="O326" s="175" t="str">
        <f>IF($H326="","",IF($C326=Listes!$B$34,Listes!$I$31,IF($C326=Listes!$B$35,(VLOOKUP('DP_Instruction Forfaitaires'!$F326,Listes!$E$31:$F$36,2,FALSE)),IF($C326=Listes!$B$33,IF('DP_Instruction Forfaitaires'!$E326&lt;Listes!$A$64,'DP_Instruction Forfaitaires'!$E326*Listes!$A$65,IF('DP_Instruction Forfaitaires'!$E326&gt;Listes!$D$64,'DP_Instruction Forfaitaires'!$E326*Listes!$D$65,(('DP_Instruction Forfaitaires'!$E326*Listes!$B$65)+Listes!$C$65)))))))</f>
        <v/>
      </c>
      <c r="P326" s="131" t="str">
        <f>IF('Dépenses forfaitaires'!Q326="","",'Dépenses forfaitaires'!Q326)</f>
        <v/>
      </c>
      <c r="Q326" s="185"/>
      <c r="R326" s="352" t="str">
        <f t="shared" si="16"/>
        <v/>
      </c>
      <c r="S326" s="352" t="str">
        <f t="shared" si="17"/>
        <v/>
      </c>
      <c r="T326" s="185" t="str">
        <f t="shared" si="18"/>
        <v/>
      </c>
      <c r="U326" s="182"/>
      <c r="V326" s="187"/>
      <c r="W326" s="711" t="str">
        <f>IF(AND(OR(Q326="KO",T326&lt;&gt;""),OR(R326="",S326="",T326="")),Listes!$A$68,IF(AND(T326="",R326&lt;&gt;""),Listes!$A$69,IF(AND(P326&lt;T326,V326=""),Listes!$A$70,IF(AND(R326&gt;S326),Listes!$A$71,IF(AND(P326&lt;&gt;"",P326&gt;T326,U326=""),Listes!$A$72,IF(AND(X326="",OR(Q326&lt;&gt;"",R326&lt;&gt;"",S326&lt;&gt;"")),Listes!$A$73,""))))))</f>
        <v/>
      </c>
      <c r="X326" s="188"/>
      <c r="Y326" s="317">
        <f t="shared" si="19"/>
        <v>0</v>
      </c>
    </row>
    <row r="327" spans="1:25" ht="20.100000000000001" customHeight="1" x14ac:dyDescent="0.25">
      <c r="A327" s="121">
        <v>321</v>
      </c>
      <c r="B327" s="118" t="str">
        <f>IF('Dépenses forfaitaires'!B327="","",'Dépenses forfaitaires'!B327)</f>
        <v/>
      </c>
      <c r="C327" s="118" t="str">
        <f>IF('Dépenses forfaitaires'!C327="","",'Dépenses forfaitaires'!C327)</f>
        <v/>
      </c>
      <c r="D327" s="118" t="str">
        <f>IF('Dépenses forfaitaires'!D327="","",'Dépenses forfaitaires'!D327)</f>
        <v/>
      </c>
      <c r="E327" s="118" t="str">
        <f>IF('Dépenses forfaitaires'!E327="","",'Dépenses forfaitaires'!E327)</f>
        <v/>
      </c>
      <c r="F327" s="118" t="str">
        <f>IF('Dépenses forfaitaires'!F327="","",'Dépenses forfaitaires'!F327)</f>
        <v/>
      </c>
      <c r="G327" s="186" t="str">
        <f>IF('Dépenses forfaitaires'!G327="","",'Dépenses forfaitaires'!G327)</f>
        <v/>
      </c>
      <c r="H327" s="118" t="str">
        <f>IF('Dépenses forfaitaires'!H327="","",'Dépenses forfaitaires'!H327)</f>
        <v/>
      </c>
      <c r="I327" s="118" t="str">
        <f>IF('Dépenses forfaitaires'!I327="","",'Dépenses forfaitaires'!I327)</f>
        <v/>
      </c>
      <c r="J327" s="186" t="str">
        <f>IF('Dépenses forfaitaires'!J327="","",'Dépenses forfaitaires'!J327)</f>
        <v/>
      </c>
      <c r="K327" s="346" t="str">
        <f>IF('Dépenses forfaitaires'!K327="","",'Dépenses forfaitaires'!K327)</f>
        <v/>
      </c>
      <c r="L327" s="346" t="str">
        <f>IF('Dépenses forfaitaires'!L327="","",'Dépenses forfaitaires'!L327)</f>
        <v/>
      </c>
      <c r="M327" s="118" t="str">
        <f>IF($H327="","",IF($C327=Listes!$B$32,IF('DP_Instruction Forfaitaires'!$E327&lt;Listes!$B$53,('DP_Instruction Forfaitaires'!$E327*(VLOOKUP('DP_Instruction Forfaitaires'!$D327,Listes!$A$54:$E$60,2,FALSE))),IF('DP_Instruction Forfaitaires'!$E327&gt;Listes!$E$53,('DP_Instruction Forfaitaires'!$E327*(VLOOKUP('DP_Instruction Forfaitaires'!$D327,Listes!$A$54:$E$60,5,FALSE))),('DP_Instruction Forfaitaires'!$E327*(VLOOKUP('DP_Instruction Forfaitaires'!$D327,Listes!$A$54:$E$60,3,FALSE))+(VLOOKUP('DP_Instruction Forfaitaires'!$D327,Listes!$A$54:$E$60,4,FALSE)))))))</f>
        <v/>
      </c>
      <c r="N327" s="118" t="str">
        <f>IF($H327="","",IF($C327=Listes!$B$31,IF('DP_Instruction Forfaitaires'!$E327&lt;Listes!$B$42,('DP_Instruction Forfaitaires'!$E327*(VLOOKUP('DP_Instruction Forfaitaires'!$D327,Listes!$A$43:$E$49,2,FALSE))),IF('DP_Instruction Forfaitaires'!$E327&gt;Listes!$D$42,('DP_Instruction Forfaitaires'!$E327*(VLOOKUP('DP_Instruction Forfaitaires'!$D327,Listes!$A$43:$E$49,5,FALSE))),('DP_Instruction Forfaitaires'!$E327*(VLOOKUP('DP_Instruction Forfaitaires'!$D327,Listes!$A$43:$E$49,3,FALSE))+(VLOOKUP('DP_Instruction Forfaitaires'!$D327,Listes!$A$43:$E$49,4,FALSE)))))))</f>
        <v/>
      </c>
      <c r="O327" s="175" t="str">
        <f>IF($H327="","",IF($C327=Listes!$B$34,Listes!$I$31,IF($C327=Listes!$B$35,(VLOOKUP('DP_Instruction Forfaitaires'!$F327,Listes!$E$31:$F$36,2,FALSE)),IF($C327=Listes!$B$33,IF('DP_Instruction Forfaitaires'!$E327&lt;Listes!$A$64,'DP_Instruction Forfaitaires'!$E327*Listes!$A$65,IF('DP_Instruction Forfaitaires'!$E327&gt;Listes!$D$64,'DP_Instruction Forfaitaires'!$E327*Listes!$D$65,(('DP_Instruction Forfaitaires'!$E327*Listes!$B$65)+Listes!$C$65)))))))</f>
        <v/>
      </c>
      <c r="P327" s="131" t="str">
        <f>IF('Dépenses forfaitaires'!Q327="","",'Dépenses forfaitaires'!Q327)</f>
        <v/>
      </c>
      <c r="Q327" s="185"/>
      <c r="R327" s="352" t="str">
        <f t="shared" si="16"/>
        <v/>
      </c>
      <c r="S327" s="352" t="str">
        <f t="shared" si="17"/>
        <v/>
      </c>
      <c r="T327" s="185" t="str">
        <f t="shared" si="18"/>
        <v/>
      </c>
      <c r="U327" s="182"/>
      <c r="V327" s="187"/>
      <c r="W327" s="711" t="str">
        <f>IF(AND(OR(Q327="KO",T327&lt;&gt;""),OR(R327="",S327="",T327="")),Listes!$A$68,IF(AND(T327="",R327&lt;&gt;""),Listes!$A$69,IF(AND(P327&lt;T327,V327=""),Listes!$A$70,IF(AND(R327&gt;S327),Listes!$A$71,IF(AND(P327&lt;&gt;"",P327&gt;T327,U327=""),Listes!$A$72,IF(AND(X327="",OR(Q327&lt;&gt;"",R327&lt;&gt;"",S327&lt;&gt;"")),Listes!$A$73,""))))))</f>
        <v/>
      </c>
      <c r="X327" s="188"/>
      <c r="Y327" s="317">
        <f t="shared" si="19"/>
        <v>0</v>
      </c>
    </row>
    <row r="328" spans="1:25" ht="20.100000000000001" customHeight="1" x14ac:dyDescent="0.25">
      <c r="A328" s="121">
        <v>322</v>
      </c>
      <c r="B328" s="118" t="str">
        <f>IF('Dépenses forfaitaires'!B328="","",'Dépenses forfaitaires'!B328)</f>
        <v/>
      </c>
      <c r="C328" s="118" t="str">
        <f>IF('Dépenses forfaitaires'!C328="","",'Dépenses forfaitaires'!C328)</f>
        <v/>
      </c>
      <c r="D328" s="118" t="str">
        <f>IF('Dépenses forfaitaires'!D328="","",'Dépenses forfaitaires'!D328)</f>
        <v/>
      </c>
      <c r="E328" s="118" t="str">
        <f>IF('Dépenses forfaitaires'!E328="","",'Dépenses forfaitaires'!E328)</f>
        <v/>
      </c>
      <c r="F328" s="118" t="str">
        <f>IF('Dépenses forfaitaires'!F328="","",'Dépenses forfaitaires'!F328)</f>
        <v/>
      </c>
      <c r="G328" s="186" t="str">
        <f>IF('Dépenses forfaitaires'!G328="","",'Dépenses forfaitaires'!G328)</f>
        <v/>
      </c>
      <c r="H328" s="118" t="str">
        <f>IF('Dépenses forfaitaires'!H328="","",'Dépenses forfaitaires'!H328)</f>
        <v/>
      </c>
      <c r="I328" s="118" t="str">
        <f>IF('Dépenses forfaitaires'!I328="","",'Dépenses forfaitaires'!I328)</f>
        <v/>
      </c>
      <c r="J328" s="186" t="str">
        <f>IF('Dépenses forfaitaires'!J328="","",'Dépenses forfaitaires'!J328)</f>
        <v/>
      </c>
      <c r="K328" s="346" t="str">
        <f>IF('Dépenses forfaitaires'!K328="","",'Dépenses forfaitaires'!K328)</f>
        <v/>
      </c>
      <c r="L328" s="346" t="str">
        <f>IF('Dépenses forfaitaires'!L328="","",'Dépenses forfaitaires'!L328)</f>
        <v/>
      </c>
      <c r="M328" s="118" t="str">
        <f>IF($H328="","",IF($C328=Listes!$B$32,IF('DP_Instruction Forfaitaires'!$E328&lt;Listes!$B$53,('DP_Instruction Forfaitaires'!$E328*(VLOOKUP('DP_Instruction Forfaitaires'!$D328,Listes!$A$54:$E$60,2,FALSE))),IF('DP_Instruction Forfaitaires'!$E328&gt;Listes!$E$53,('DP_Instruction Forfaitaires'!$E328*(VLOOKUP('DP_Instruction Forfaitaires'!$D328,Listes!$A$54:$E$60,5,FALSE))),('DP_Instruction Forfaitaires'!$E328*(VLOOKUP('DP_Instruction Forfaitaires'!$D328,Listes!$A$54:$E$60,3,FALSE))+(VLOOKUP('DP_Instruction Forfaitaires'!$D328,Listes!$A$54:$E$60,4,FALSE)))))))</f>
        <v/>
      </c>
      <c r="N328" s="118" t="str">
        <f>IF($H328="","",IF($C328=Listes!$B$31,IF('DP_Instruction Forfaitaires'!$E328&lt;Listes!$B$42,('DP_Instruction Forfaitaires'!$E328*(VLOOKUP('DP_Instruction Forfaitaires'!$D328,Listes!$A$43:$E$49,2,FALSE))),IF('DP_Instruction Forfaitaires'!$E328&gt;Listes!$D$42,('DP_Instruction Forfaitaires'!$E328*(VLOOKUP('DP_Instruction Forfaitaires'!$D328,Listes!$A$43:$E$49,5,FALSE))),('DP_Instruction Forfaitaires'!$E328*(VLOOKUP('DP_Instruction Forfaitaires'!$D328,Listes!$A$43:$E$49,3,FALSE))+(VLOOKUP('DP_Instruction Forfaitaires'!$D328,Listes!$A$43:$E$49,4,FALSE)))))))</f>
        <v/>
      </c>
      <c r="O328" s="175" t="str">
        <f>IF($H328="","",IF($C328=Listes!$B$34,Listes!$I$31,IF($C328=Listes!$B$35,(VLOOKUP('DP_Instruction Forfaitaires'!$F328,Listes!$E$31:$F$36,2,FALSE)),IF($C328=Listes!$B$33,IF('DP_Instruction Forfaitaires'!$E328&lt;Listes!$A$64,'DP_Instruction Forfaitaires'!$E328*Listes!$A$65,IF('DP_Instruction Forfaitaires'!$E328&gt;Listes!$D$64,'DP_Instruction Forfaitaires'!$E328*Listes!$D$65,(('DP_Instruction Forfaitaires'!$E328*Listes!$B$65)+Listes!$C$65)))))))</f>
        <v/>
      </c>
      <c r="P328" s="131" t="str">
        <f>IF('Dépenses forfaitaires'!Q328="","",'Dépenses forfaitaires'!Q328)</f>
        <v/>
      </c>
      <c r="Q328" s="185"/>
      <c r="R328" s="352" t="str">
        <f t="shared" ref="R328:R391" si="20">IF(Q328="","",IF(Q328="KO","",K328))</f>
        <v/>
      </c>
      <c r="S328" s="352" t="str">
        <f t="shared" ref="S328:S391" si="21">IF(Q328="","",IF(Q328="KO","",L328))</f>
        <v/>
      </c>
      <c r="T328" s="185" t="str">
        <f t="shared" ref="T328:T391" si="22">IF($I328="","",($O328+$N328+$M328)*$I328)</f>
        <v/>
      </c>
      <c r="U328" s="182"/>
      <c r="V328" s="187"/>
      <c r="W328" s="711" t="str">
        <f>IF(AND(OR(Q328="KO",T328&lt;&gt;""),OR(R328="",S328="",T328="")),Listes!$A$68,IF(AND(T328="",R328&lt;&gt;""),Listes!$A$69,IF(AND(P328&lt;T328,V328=""),Listes!$A$70,IF(AND(R328&gt;S328),Listes!$A$71,IF(AND(P328&lt;&gt;"",P328&gt;T328,U328=""),Listes!$A$72,IF(AND(X328="",OR(Q328&lt;&gt;"",R328&lt;&gt;"",S328&lt;&gt;"")),Listes!$A$73,""))))))</f>
        <v/>
      </c>
      <c r="X328" s="188"/>
      <c r="Y328" s="317">
        <f t="shared" ref="Y328:Y391" si="23">IF(AND(B328&lt;&gt;"",X328&lt;&gt;"Oui"),1,0)</f>
        <v>0</v>
      </c>
    </row>
    <row r="329" spans="1:25" ht="20.100000000000001" customHeight="1" x14ac:dyDescent="0.25">
      <c r="A329" s="121">
        <v>323</v>
      </c>
      <c r="B329" s="118" t="str">
        <f>IF('Dépenses forfaitaires'!B329="","",'Dépenses forfaitaires'!B329)</f>
        <v/>
      </c>
      <c r="C329" s="118" t="str">
        <f>IF('Dépenses forfaitaires'!C329="","",'Dépenses forfaitaires'!C329)</f>
        <v/>
      </c>
      <c r="D329" s="118" t="str">
        <f>IF('Dépenses forfaitaires'!D329="","",'Dépenses forfaitaires'!D329)</f>
        <v/>
      </c>
      <c r="E329" s="118" t="str">
        <f>IF('Dépenses forfaitaires'!E329="","",'Dépenses forfaitaires'!E329)</f>
        <v/>
      </c>
      <c r="F329" s="118" t="str">
        <f>IF('Dépenses forfaitaires'!F329="","",'Dépenses forfaitaires'!F329)</f>
        <v/>
      </c>
      <c r="G329" s="186" t="str">
        <f>IF('Dépenses forfaitaires'!G329="","",'Dépenses forfaitaires'!G329)</f>
        <v/>
      </c>
      <c r="H329" s="118" t="str">
        <f>IF('Dépenses forfaitaires'!H329="","",'Dépenses forfaitaires'!H329)</f>
        <v/>
      </c>
      <c r="I329" s="118" t="str">
        <f>IF('Dépenses forfaitaires'!I329="","",'Dépenses forfaitaires'!I329)</f>
        <v/>
      </c>
      <c r="J329" s="186" t="str">
        <f>IF('Dépenses forfaitaires'!J329="","",'Dépenses forfaitaires'!J329)</f>
        <v/>
      </c>
      <c r="K329" s="346" t="str">
        <f>IF('Dépenses forfaitaires'!K329="","",'Dépenses forfaitaires'!K329)</f>
        <v/>
      </c>
      <c r="L329" s="346" t="str">
        <f>IF('Dépenses forfaitaires'!L329="","",'Dépenses forfaitaires'!L329)</f>
        <v/>
      </c>
      <c r="M329" s="118" t="str">
        <f>IF($H329="","",IF($C329=Listes!$B$32,IF('DP_Instruction Forfaitaires'!$E329&lt;Listes!$B$53,('DP_Instruction Forfaitaires'!$E329*(VLOOKUP('DP_Instruction Forfaitaires'!$D329,Listes!$A$54:$E$60,2,FALSE))),IF('DP_Instruction Forfaitaires'!$E329&gt;Listes!$E$53,('DP_Instruction Forfaitaires'!$E329*(VLOOKUP('DP_Instruction Forfaitaires'!$D329,Listes!$A$54:$E$60,5,FALSE))),('DP_Instruction Forfaitaires'!$E329*(VLOOKUP('DP_Instruction Forfaitaires'!$D329,Listes!$A$54:$E$60,3,FALSE))+(VLOOKUP('DP_Instruction Forfaitaires'!$D329,Listes!$A$54:$E$60,4,FALSE)))))))</f>
        <v/>
      </c>
      <c r="N329" s="118" t="str">
        <f>IF($H329="","",IF($C329=Listes!$B$31,IF('DP_Instruction Forfaitaires'!$E329&lt;Listes!$B$42,('DP_Instruction Forfaitaires'!$E329*(VLOOKUP('DP_Instruction Forfaitaires'!$D329,Listes!$A$43:$E$49,2,FALSE))),IF('DP_Instruction Forfaitaires'!$E329&gt;Listes!$D$42,('DP_Instruction Forfaitaires'!$E329*(VLOOKUP('DP_Instruction Forfaitaires'!$D329,Listes!$A$43:$E$49,5,FALSE))),('DP_Instruction Forfaitaires'!$E329*(VLOOKUP('DP_Instruction Forfaitaires'!$D329,Listes!$A$43:$E$49,3,FALSE))+(VLOOKUP('DP_Instruction Forfaitaires'!$D329,Listes!$A$43:$E$49,4,FALSE)))))))</f>
        <v/>
      </c>
      <c r="O329" s="175" t="str">
        <f>IF($H329="","",IF($C329=Listes!$B$34,Listes!$I$31,IF($C329=Listes!$B$35,(VLOOKUP('DP_Instruction Forfaitaires'!$F329,Listes!$E$31:$F$36,2,FALSE)),IF($C329=Listes!$B$33,IF('DP_Instruction Forfaitaires'!$E329&lt;Listes!$A$64,'DP_Instruction Forfaitaires'!$E329*Listes!$A$65,IF('DP_Instruction Forfaitaires'!$E329&gt;Listes!$D$64,'DP_Instruction Forfaitaires'!$E329*Listes!$D$65,(('DP_Instruction Forfaitaires'!$E329*Listes!$B$65)+Listes!$C$65)))))))</f>
        <v/>
      </c>
      <c r="P329" s="131" t="str">
        <f>IF('Dépenses forfaitaires'!Q329="","",'Dépenses forfaitaires'!Q329)</f>
        <v/>
      </c>
      <c r="Q329" s="185"/>
      <c r="R329" s="352" t="str">
        <f t="shared" si="20"/>
        <v/>
      </c>
      <c r="S329" s="352" t="str">
        <f t="shared" si="21"/>
        <v/>
      </c>
      <c r="T329" s="185" t="str">
        <f t="shared" si="22"/>
        <v/>
      </c>
      <c r="U329" s="182"/>
      <c r="V329" s="187"/>
      <c r="W329" s="711" t="str">
        <f>IF(AND(OR(Q329="KO",T329&lt;&gt;""),OR(R329="",S329="",T329="")),Listes!$A$68,IF(AND(T329="",R329&lt;&gt;""),Listes!$A$69,IF(AND(P329&lt;T329,V329=""),Listes!$A$70,IF(AND(R329&gt;S329),Listes!$A$71,IF(AND(P329&lt;&gt;"",P329&gt;T329,U329=""),Listes!$A$72,IF(AND(X329="",OR(Q329&lt;&gt;"",R329&lt;&gt;"",S329&lt;&gt;"")),Listes!$A$73,""))))))</f>
        <v/>
      </c>
      <c r="X329" s="188"/>
      <c r="Y329" s="317">
        <f t="shared" si="23"/>
        <v>0</v>
      </c>
    </row>
    <row r="330" spans="1:25" ht="20.100000000000001" customHeight="1" x14ac:dyDescent="0.25">
      <c r="A330" s="121">
        <v>324</v>
      </c>
      <c r="B330" s="118" t="str">
        <f>IF('Dépenses forfaitaires'!B330="","",'Dépenses forfaitaires'!B330)</f>
        <v/>
      </c>
      <c r="C330" s="118" t="str">
        <f>IF('Dépenses forfaitaires'!C330="","",'Dépenses forfaitaires'!C330)</f>
        <v/>
      </c>
      <c r="D330" s="118" t="str">
        <f>IF('Dépenses forfaitaires'!D330="","",'Dépenses forfaitaires'!D330)</f>
        <v/>
      </c>
      <c r="E330" s="118" t="str">
        <f>IF('Dépenses forfaitaires'!E330="","",'Dépenses forfaitaires'!E330)</f>
        <v/>
      </c>
      <c r="F330" s="118" t="str">
        <f>IF('Dépenses forfaitaires'!F330="","",'Dépenses forfaitaires'!F330)</f>
        <v/>
      </c>
      <c r="G330" s="186" t="str">
        <f>IF('Dépenses forfaitaires'!G330="","",'Dépenses forfaitaires'!G330)</f>
        <v/>
      </c>
      <c r="H330" s="118" t="str">
        <f>IF('Dépenses forfaitaires'!H330="","",'Dépenses forfaitaires'!H330)</f>
        <v/>
      </c>
      <c r="I330" s="118" t="str">
        <f>IF('Dépenses forfaitaires'!I330="","",'Dépenses forfaitaires'!I330)</f>
        <v/>
      </c>
      <c r="J330" s="186" t="str">
        <f>IF('Dépenses forfaitaires'!J330="","",'Dépenses forfaitaires'!J330)</f>
        <v/>
      </c>
      <c r="K330" s="346" t="str">
        <f>IF('Dépenses forfaitaires'!K330="","",'Dépenses forfaitaires'!K330)</f>
        <v/>
      </c>
      <c r="L330" s="346" t="str">
        <f>IF('Dépenses forfaitaires'!L330="","",'Dépenses forfaitaires'!L330)</f>
        <v/>
      </c>
      <c r="M330" s="118" t="str">
        <f>IF($H330="","",IF($C330=Listes!$B$32,IF('DP_Instruction Forfaitaires'!$E330&lt;Listes!$B$53,('DP_Instruction Forfaitaires'!$E330*(VLOOKUP('DP_Instruction Forfaitaires'!$D330,Listes!$A$54:$E$60,2,FALSE))),IF('DP_Instruction Forfaitaires'!$E330&gt;Listes!$E$53,('DP_Instruction Forfaitaires'!$E330*(VLOOKUP('DP_Instruction Forfaitaires'!$D330,Listes!$A$54:$E$60,5,FALSE))),('DP_Instruction Forfaitaires'!$E330*(VLOOKUP('DP_Instruction Forfaitaires'!$D330,Listes!$A$54:$E$60,3,FALSE))+(VLOOKUP('DP_Instruction Forfaitaires'!$D330,Listes!$A$54:$E$60,4,FALSE)))))))</f>
        <v/>
      </c>
      <c r="N330" s="118" t="str">
        <f>IF($H330="","",IF($C330=Listes!$B$31,IF('DP_Instruction Forfaitaires'!$E330&lt;Listes!$B$42,('DP_Instruction Forfaitaires'!$E330*(VLOOKUP('DP_Instruction Forfaitaires'!$D330,Listes!$A$43:$E$49,2,FALSE))),IF('DP_Instruction Forfaitaires'!$E330&gt;Listes!$D$42,('DP_Instruction Forfaitaires'!$E330*(VLOOKUP('DP_Instruction Forfaitaires'!$D330,Listes!$A$43:$E$49,5,FALSE))),('DP_Instruction Forfaitaires'!$E330*(VLOOKUP('DP_Instruction Forfaitaires'!$D330,Listes!$A$43:$E$49,3,FALSE))+(VLOOKUP('DP_Instruction Forfaitaires'!$D330,Listes!$A$43:$E$49,4,FALSE)))))))</f>
        <v/>
      </c>
      <c r="O330" s="175" t="str">
        <f>IF($H330="","",IF($C330=Listes!$B$34,Listes!$I$31,IF($C330=Listes!$B$35,(VLOOKUP('DP_Instruction Forfaitaires'!$F330,Listes!$E$31:$F$36,2,FALSE)),IF($C330=Listes!$B$33,IF('DP_Instruction Forfaitaires'!$E330&lt;Listes!$A$64,'DP_Instruction Forfaitaires'!$E330*Listes!$A$65,IF('DP_Instruction Forfaitaires'!$E330&gt;Listes!$D$64,'DP_Instruction Forfaitaires'!$E330*Listes!$D$65,(('DP_Instruction Forfaitaires'!$E330*Listes!$B$65)+Listes!$C$65)))))))</f>
        <v/>
      </c>
      <c r="P330" s="131" t="str">
        <f>IF('Dépenses forfaitaires'!Q330="","",'Dépenses forfaitaires'!Q330)</f>
        <v/>
      </c>
      <c r="Q330" s="185"/>
      <c r="R330" s="352" t="str">
        <f t="shared" si="20"/>
        <v/>
      </c>
      <c r="S330" s="352" t="str">
        <f t="shared" si="21"/>
        <v/>
      </c>
      <c r="T330" s="185" t="str">
        <f t="shared" si="22"/>
        <v/>
      </c>
      <c r="U330" s="182"/>
      <c r="V330" s="187"/>
      <c r="W330" s="711" t="str">
        <f>IF(AND(OR(Q330="KO",T330&lt;&gt;""),OR(R330="",S330="",T330="")),Listes!$A$68,IF(AND(T330="",R330&lt;&gt;""),Listes!$A$69,IF(AND(P330&lt;T330,V330=""),Listes!$A$70,IF(AND(R330&gt;S330),Listes!$A$71,IF(AND(P330&lt;&gt;"",P330&gt;T330,U330=""),Listes!$A$72,IF(AND(X330="",OR(Q330&lt;&gt;"",R330&lt;&gt;"",S330&lt;&gt;"")),Listes!$A$73,""))))))</f>
        <v/>
      </c>
      <c r="X330" s="188"/>
      <c r="Y330" s="317">
        <f t="shared" si="23"/>
        <v>0</v>
      </c>
    </row>
    <row r="331" spans="1:25" ht="20.100000000000001" customHeight="1" x14ac:dyDescent="0.25">
      <c r="A331" s="121">
        <v>325</v>
      </c>
      <c r="B331" s="118" t="str">
        <f>IF('Dépenses forfaitaires'!B331="","",'Dépenses forfaitaires'!B331)</f>
        <v/>
      </c>
      <c r="C331" s="118" t="str">
        <f>IF('Dépenses forfaitaires'!C331="","",'Dépenses forfaitaires'!C331)</f>
        <v/>
      </c>
      <c r="D331" s="118" t="str">
        <f>IF('Dépenses forfaitaires'!D331="","",'Dépenses forfaitaires'!D331)</f>
        <v/>
      </c>
      <c r="E331" s="118" t="str">
        <f>IF('Dépenses forfaitaires'!E331="","",'Dépenses forfaitaires'!E331)</f>
        <v/>
      </c>
      <c r="F331" s="118" t="str">
        <f>IF('Dépenses forfaitaires'!F331="","",'Dépenses forfaitaires'!F331)</f>
        <v/>
      </c>
      <c r="G331" s="186" t="str">
        <f>IF('Dépenses forfaitaires'!G331="","",'Dépenses forfaitaires'!G331)</f>
        <v/>
      </c>
      <c r="H331" s="118" t="str">
        <f>IF('Dépenses forfaitaires'!H331="","",'Dépenses forfaitaires'!H331)</f>
        <v/>
      </c>
      <c r="I331" s="118" t="str">
        <f>IF('Dépenses forfaitaires'!I331="","",'Dépenses forfaitaires'!I331)</f>
        <v/>
      </c>
      <c r="J331" s="186" t="str">
        <f>IF('Dépenses forfaitaires'!J331="","",'Dépenses forfaitaires'!J331)</f>
        <v/>
      </c>
      <c r="K331" s="346" t="str">
        <f>IF('Dépenses forfaitaires'!K331="","",'Dépenses forfaitaires'!K331)</f>
        <v/>
      </c>
      <c r="L331" s="346" t="str">
        <f>IF('Dépenses forfaitaires'!L331="","",'Dépenses forfaitaires'!L331)</f>
        <v/>
      </c>
      <c r="M331" s="118" t="str">
        <f>IF($H331="","",IF($C331=Listes!$B$32,IF('DP_Instruction Forfaitaires'!$E331&lt;Listes!$B$53,('DP_Instruction Forfaitaires'!$E331*(VLOOKUP('DP_Instruction Forfaitaires'!$D331,Listes!$A$54:$E$60,2,FALSE))),IF('DP_Instruction Forfaitaires'!$E331&gt;Listes!$E$53,('DP_Instruction Forfaitaires'!$E331*(VLOOKUP('DP_Instruction Forfaitaires'!$D331,Listes!$A$54:$E$60,5,FALSE))),('DP_Instruction Forfaitaires'!$E331*(VLOOKUP('DP_Instruction Forfaitaires'!$D331,Listes!$A$54:$E$60,3,FALSE))+(VLOOKUP('DP_Instruction Forfaitaires'!$D331,Listes!$A$54:$E$60,4,FALSE)))))))</f>
        <v/>
      </c>
      <c r="N331" s="118" t="str">
        <f>IF($H331="","",IF($C331=Listes!$B$31,IF('DP_Instruction Forfaitaires'!$E331&lt;Listes!$B$42,('DP_Instruction Forfaitaires'!$E331*(VLOOKUP('DP_Instruction Forfaitaires'!$D331,Listes!$A$43:$E$49,2,FALSE))),IF('DP_Instruction Forfaitaires'!$E331&gt;Listes!$D$42,('DP_Instruction Forfaitaires'!$E331*(VLOOKUP('DP_Instruction Forfaitaires'!$D331,Listes!$A$43:$E$49,5,FALSE))),('DP_Instruction Forfaitaires'!$E331*(VLOOKUP('DP_Instruction Forfaitaires'!$D331,Listes!$A$43:$E$49,3,FALSE))+(VLOOKUP('DP_Instruction Forfaitaires'!$D331,Listes!$A$43:$E$49,4,FALSE)))))))</f>
        <v/>
      </c>
      <c r="O331" s="175" t="str">
        <f>IF($H331="","",IF($C331=Listes!$B$34,Listes!$I$31,IF($C331=Listes!$B$35,(VLOOKUP('DP_Instruction Forfaitaires'!$F331,Listes!$E$31:$F$36,2,FALSE)),IF($C331=Listes!$B$33,IF('DP_Instruction Forfaitaires'!$E331&lt;Listes!$A$64,'DP_Instruction Forfaitaires'!$E331*Listes!$A$65,IF('DP_Instruction Forfaitaires'!$E331&gt;Listes!$D$64,'DP_Instruction Forfaitaires'!$E331*Listes!$D$65,(('DP_Instruction Forfaitaires'!$E331*Listes!$B$65)+Listes!$C$65)))))))</f>
        <v/>
      </c>
      <c r="P331" s="131" t="str">
        <f>IF('Dépenses forfaitaires'!Q331="","",'Dépenses forfaitaires'!Q331)</f>
        <v/>
      </c>
      <c r="Q331" s="185"/>
      <c r="R331" s="352" t="str">
        <f t="shared" si="20"/>
        <v/>
      </c>
      <c r="S331" s="352" t="str">
        <f t="shared" si="21"/>
        <v/>
      </c>
      <c r="T331" s="185" t="str">
        <f t="shared" si="22"/>
        <v/>
      </c>
      <c r="U331" s="182"/>
      <c r="V331" s="187"/>
      <c r="W331" s="711" t="str">
        <f>IF(AND(OR(Q331="KO",T331&lt;&gt;""),OR(R331="",S331="",T331="")),Listes!$A$68,IF(AND(T331="",R331&lt;&gt;""),Listes!$A$69,IF(AND(P331&lt;T331,V331=""),Listes!$A$70,IF(AND(R331&gt;S331),Listes!$A$71,IF(AND(P331&lt;&gt;"",P331&gt;T331,U331=""),Listes!$A$72,IF(AND(X331="",OR(Q331&lt;&gt;"",R331&lt;&gt;"",S331&lt;&gt;"")),Listes!$A$73,""))))))</f>
        <v/>
      </c>
      <c r="X331" s="188"/>
      <c r="Y331" s="317">
        <f t="shared" si="23"/>
        <v>0</v>
      </c>
    </row>
    <row r="332" spans="1:25" ht="20.100000000000001" customHeight="1" x14ac:dyDescent="0.25">
      <c r="A332" s="121">
        <v>326</v>
      </c>
      <c r="B332" s="118" t="str">
        <f>IF('Dépenses forfaitaires'!B332="","",'Dépenses forfaitaires'!B332)</f>
        <v/>
      </c>
      <c r="C332" s="118" t="str">
        <f>IF('Dépenses forfaitaires'!C332="","",'Dépenses forfaitaires'!C332)</f>
        <v/>
      </c>
      <c r="D332" s="118" t="str">
        <f>IF('Dépenses forfaitaires'!D332="","",'Dépenses forfaitaires'!D332)</f>
        <v/>
      </c>
      <c r="E332" s="118" t="str">
        <f>IF('Dépenses forfaitaires'!E332="","",'Dépenses forfaitaires'!E332)</f>
        <v/>
      </c>
      <c r="F332" s="118" t="str">
        <f>IF('Dépenses forfaitaires'!F332="","",'Dépenses forfaitaires'!F332)</f>
        <v/>
      </c>
      <c r="G332" s="186" t="str">
        <f>IF('Dépenses forfaitaires'!G332="","",'Dépenses forfaitaires'!G332)</f>
        <v/>
      </c>
      <c r="H332" s="118" t="str">
        <f>IF('Dépenses forfaitaires'!H332="","",'Dépenses forfaitaires'!H332)</f>
        <v/>
      </c>
      <c r="I332" s="118" t="str">
        <f>IF('Dépenses forfaitaires'!I332="","",'Dépenses forfaitaires'!I332)</f>
        <v/>
      </c>
      <c r="J332" s="186" t="str">
        <f>IF('Dépenses forfaitaires'!J332="","",'Dépenses forfaitaires'!J332)</f>
        <v/>
      </c>
      <c r="K332" s="346" t="str">
        <f>IF('Dépenses forfaitaires'!K332="","",'Dépenses forfaitaires'!K332)</f>
        <v/>
      </c>
      <c r="L332" s="346" t="str">
        <f>IF('Dépenses forfaitaires'!L332="","",'Dépenses forfaitaires'!L332)</f>
        <v/>
      </c>
      <c r="M332" s="118" t="str">
        <f>IF($H332="","",IF($C332=Listes!$B$32,IF('DP_Instruction Forfaitaires'!$E332&lt;Listes!$B$53,('DP_Instruction Forfaitaires'!$E332*(VLOOKUP('DP_Instruction Forfaitaires'!$D332,Listes!$A$54:$E$60,2,FALSE))),IF('DP_Instruction Forfaitaires'!$E332&gt;Listes!$E$53,('DP_Instruction Forfaitaires'!$E332*(VLOOKUP('DP_Instruction Forfaitaires'!$D332,Listes!$A$54:$E$60,5,FALSE))),('DP_Instruction Forfaitaires'!$E332*(VLOOKUP('DP_Instruction Forfaitaires'!$D332,Listes!$A$54:$E$60,3,FALSE))+(VLOOKUP('DP_Instruction Forfaitaires'!$D332,Listes!$A$54:$E$60,4,FALSE)))))))</f>
        <v/>
      </c>
      <c r="N332" s="118" t="str">
        <f>IF($H332="","",IF($C332=Listes!$B$31,IF('DP_Instruction Forfaitaires'!$E332&lt;Listes!$B$42,('DP_Instruction Forfaitaires'!$E332*(VLOOKUP('DP_Instruction Forfaitaires'!$D332,Listes!$A$43:$E$49,2,FALSE))),IF('DP_Instruction Forfaitaires'!$E332&gt;Listes!$D$42,('DP_Instruction Forfaitaires'!$E332*(VLOOKUP('DP_Instruction Forfaitaires'!$D332,Listes!$A$43:$E$49,5,FALSE))),('DP_Instruction Forfaitaires'!$E332*(VLOOKUP('DP_Instruction Forfaitaires'!$D332,Listes!$A$43:$E$49,3,FALSE))+(VLOOKUP('DP_Instruction Forfaitaires'!$D332,Listes!$A$43:$E$49,4,FALSE)))))))</f>
        <v/>
      </c>
      <c r="O332" s="175" t="str">
        <f>IF($H332="","",IF($C332=Listes!$B$34,Listes!$I$31,IF($C332=Listes!$B$35,(VLOOKUP('DP_Instruction Forfaitaires'!$F332,Listes!$E$31:$F$36,2,FALSE)),IF($C332=Listes!$B$33,IF('DP_Instruction Forfaitaires'!$E332&lt;Listes!$A$64,'DP_Instruction Forfaitaires'!$E332*Listes!$A$65,IF('DP_Instruction Forfaitaires'!$E332&gt;Listes!$D$64,'DP_Instruction Forfaitaires'!$E332*Listes!$D$65,(('DP_Instruction Forfaitaires'!$E332*Listes!$B$65)+Listes!$C$65)))))))</f>
        <v/>
      </c>
      <c r="P332" s="131" t="str">
        <f>IF('Dépenses forfaitaires'!Q332="","",'Dépenses forfaitaires'!Q332)</f>
        <v/>
      </c>
      <c r="Q332" s="185"/>
      <c r="R332" s="352" t="str">
        <f t="shared" si="20"/>
        <v/>
      </c>
      <c r="S332" s="352" t="str">
        <f t="shared" si="21"/>
        <v/>
      </c>
      <c r="T332" s="185" t="str">
        <f t="shared" si="22"/>
        <v/>
      </c>
      <c r="U332" s="182"/>
      <c r="V332" s="187"/>
      <c r="W332" s="711" t="str">
        <f>IF(AND(OR(Q332="KO",T332&lt;&gt;""),OR(R332="",S332="",T332="")),Listes!$A$68,IF(AND(T332="",R332&lt;&gt;""),Listes!$A$69,IF(AND(P332&lt;T332,V332=""),Listes!$A$70,IF(AND(R332&gt;S332),Listes!$A$71,IF(AND(P332&lt;&gt;"",P332&gt;T332,U332=""),Listes!$A$72,IF(AND(X332="",OR(Q332&lt;&gt;"",R332&lt;&gt;"",S332&lt;&gt;"")),Listes!$A$73,""))))))</f>
        <v/>
      </c>
      <c r="X332" s="188"/>
      <c r="Y332" s="317">
        <f t="shared" si="23"/>
        <v>0</v>
      </c>
    </row>
    <row r="333" spans="1:25" ht="20.100000000000001" customHeight="1" x14ac:dyDescent="0.25">
      <c r="A333" s="121">
        <v>327</v>
      </c>
      <c r="B333" s="118" t="str">
        <f>IF('Dépenses forfaitaires'!B333="","",'Dépenses forfaitaires'!B333)</f>
        <v/>
      </c>
      <c r="C333" s="118" t="str">
        <f>IF('Dépenses forfaitaires'!C333="","",'Dépenses forfaitaires'!C333)</f>
        <v/>
      </c>
      <c r="D333" s="118" t="str">
        <f>IF('Dépenses forfaitaires'!D333="","",'Dépenses forfaitaires'!D333)</f>
        <v/>
      </c>
      <c r="E333" s="118" t="str">
        <f>IF('Dépenses forfaitaires'!E333="","",'Dépenses forfaitaires'!E333)</f>
        <v/>
      </c>
      <c r="F333" s="118" t="str">
        <f>IF('Dépenses forfaitaires'!F333="","",'Dépenses forfaitaires'!F333)</f>
        <v/>
      </c>
      <c r="G333" s="186" t="str">
        <f>IF('Dépenses forfaitaires'!G333="","",'Dépenses forfaitaires'!G333)</f>
        <v/>
      </c>
      <c r="H333" s="118" t="str">
        <f>IF('Dépenses forfaitaires'!H333="","",'Dépenses forfaitaires'!H333)</f>
        <v/>
      </c>
      <c r="I333" s="118" t="str">
        <f>IF('Dépenses forfaitaires'!I333="","",'Dépenses forfaitaires'!I333)</f>
        <v/>
      </c>
      <c r="J333" s="186" t="str">
        <f>IF('Dépenses forfaitaires'!J333="","",'Dépenses forfaitaires'!J333)</f>
        <v/>
      </c>
      <c r="K333" s="346" t="str">
        <f>IF('Dépenses forfaitaires'!K333="","",'Dépenses forfaitaires'!K333)</f>
        <v/>
      </c>
      <c r="L333" s="346" t="str">
        <f>IF('Dépenses forfaitaires'!L333="","",'Dépenses forfaitaires'!L333)</f>
        <v/>
      </c>
      <c r="M333" s="118" t="str">
        <f>IF($H333="","",IF($C333=Listes!$B$32,IF('DP_Instruction Forfaitaires'!$E333&lt;Listes!$B$53,('DP_Instruction Forfaitaires'!$E333*(VLOOKUP('DP_Instruction Forfaitaires'!$D333,Listes!$A$54:$E$60,2,FALSE))),IF('DP_Instruction Forfaitaires'!$E333&gt;Listes!$E$53,('DP_Instruction Forfaitaires'!$E333*(VLOOKUP('DP_Instruction Forfaitaires'!$D333,Listes!$A$54:$E$60,5,FALSE))),('DP_Instruction Forfaitaires'!$E333*(VLOOKUP('DP_Instruction Forfaitaires'!$D333,Listes!$A$54:$E$60,3,FALSE))+(VLOOKUP('DP_Instruction Forfaitaires'!$D333,Listes!$A$54:$E$60,4,FALSE)))))))</f>
        <v/>
      </c>
      <c r="N333" s="118" t="str">
        <f>IF($H333="","",IF($C333=Listes!$B$31,IF('DP_Instruction Forfaitaires'!$E333&lt;Listes!$B$42,('DP_Instruction Forfaitaires'!$E333*(VLOOKUP('DP_Instruction Forfaitaires'!$D333,Listes!$A$43:$E$49,2,FALSE))),IF('DP_Instruction Forfaitaires'!$E333&gt;Listes!$D$42,('DP_Instruction Forfaitaires'!$E333*(VLOOKUP('DP_Instruction Forfaitaires'!$D333,Listes!$A$43:$E$49,5,FALSE))),('DP_Instruction Forfaitaires'!$E333*(VLOOKUP('DP_Instruction Forfaitaires'!$D333,Listes!$A$43:$E$49,3,FALSE))+(VLOOKUP('DP_Instruction Forfaitaires'!$D333,Listes!$A$43:$E$49,4,FALSE)))))))</f>
        <v/>
      </c>
      <c r="O333" s="175" t="str">
        <f>IF($H333="","",IF($C333=Listes!$B$34,Listes!$I$31,IF($C333=Listes!$B$35,(VLOOKUP('DP_Instruction Forfaitaires'!$F333,Listes!$E$31:$F$36,2,FALSE)),IF($C333=Listes!$B$33,IF('DP_Instruction Forfaitaires'!$E333&lt;Listes!$A$64,'DP_Instruction Forfaitaires'!$E333*Listes!$A$65,IF('DP_Instruction Forfaitaires'!$E333&gt;Listes!$D$64,'DP_Instruction Forfaitaires'!$E333*Listes!$D$65,(('DP_Instruction Forfaitaires'!$E333*Listes!$B$65)+Listes!$C$65)))))))</f>
        <v/>
      </c>
      <c r="P333" s="131" t="str">
        <f>IF('Dépenses forfaitaires'!Q333="","",'Dépenses forfaitaires'!Q333)</f>
        <v/>
      </c>
      <c r="Q333" s="185"/>
      <c r="R333" s="352" t="str">
        <f t="shared" si="20"/>
        <v/>
      </c>
      <c r="S333" s="352" t="str">
        <f t="shared" si="21"/>
        <v/>
      </c>
      <c r="T333" s="185" t="str">
        <f t="shared" si="22"/>
        <v/>
      </c>
      <c r="U333" s="182"/>
      <c r="V333" s="187"/>
      <c r="W333" s="711" t="str">
        <f>IF(AND(OR(Q333="KO",T333&lt;&gt;""),OR(R333="",S333="",T333="")),Listes!$A$68,IF(AND(T333="",R333&lt;&gt;""),Listes!$A$69,IF(AND(P333&lt;T333,V333=""),Listes!$A$70,IF(AND(R333&gt;S333),Listes!$A$71,IF(AND(P333&lt;&gt;"",P333&gt;T333,U333=""),Listes!$A$72,IF(AND(X333="",OR(Q333&lt;&gt;"",R333&lt;&gt;"",S333&lt;&gt;"")),Listes!$A$73,""))))))</f>
        <v/>
      </c>
      <c r="X333" s="188"/>
      <c r="Y333" s="317">
        <f t="shared" si="23"/>
        <v>0</v>
      </c>
    </row>
    <row r="334" spans="1:25" ht="20.100000000000001" customHeight="1" x14ac:dyDescent="0.25">
      <c r="A334" s="121">
        <v>328</v>
      </c>
      <c r="B334" s="118" t="str">
        <f>IF('Dépenses forfaitaires'!B334="","",'Dépenses forfaitaires'!B334)</f>
        <v/>
      </c>
      <c r="C334" s="118" t="str">
        <f>IF('Dépenses forfaitaires'!C334="","",'Dépenses forfaitaires'!C334)</f>
        <v/>
      </c>
      <c r="D334" s="118" t="str">
        <f>IF('Dépenses forfaitaires'!D334="","",'Dépenses forfaitaires'!D334)</f>
        <v/>
      </c>
      <c r="E334" s="118" t="str">
        <f>IF('Dépenses forfaitaires'!E334="","",'Dépenses forfaitaires'!E334)</f>
        <v/>
      </c>
      <c r="F334" s="118" t="str">
        <f>IF('Dépenses forfaitaires'!F334="","",'Dépenses forfaitaires'!F334)</f>
        <v/>
      </c>
      <c r="G334" s="186" t="str">
        <f>IF('Dépenses forfaitaires'!G334="","",'Dépenses forfaitaires'!G334)</f>
        <v/>
      </c>
      <c r="H334" s="118" t="str">
        <f>IF('Dépenses forfaitaires'!H334="","",'Dépenses forfaitaires'!H334)</f>
        <v/>
      </c>
      <c r="I334" s="118" t="str">
        <f>IF('Dépenses forfaitaires'!I334="","",'Dépenses forfaitaires'!I334)</f>
        <v/>
      </c>
      <c r="J334" s="186" t="str">
        <f>IF('Dépenses forfaitaires'!J334="","",'Dépenses forfaitaires'!J334)</f>
        <v/>
      </c>
      <c r="K334" s="346" t="str">
        <f>IF('Dépenses forfaitaires'!K334="","",'Dépenses forfaitaires'!K334)</f>
        <v/>
      </c>
      <c r="L334" s="346" t="str">
        <f>IF('Dépenses forfaitaires'!L334="","",'Dépenses forfaitaires'!L334)</f>
        <v/>
      </c>
      <c r="M334" s="118" t="str">
        <f>IF($H334="","",IF($C334=Listes!$B$32,IF('DP_Instruction Forfaitaires'!$E334&lt;Listes!$B$53,('DP_Instruction Forfaitaires'!$E334*(VLOOKUP('DP_Instruction Forfaitaires'!$D334,Listes!$A$54:$E$60,2,FALSE))),IF('DP_Instruction Forfaitaires'!$E334&gt;Listes!$E$53,('DP_Instruction Forfaitaires'!$E334*(VLOOKUP('DP_Instruction Forfaitaires'!$D334,Listes!$A$54:$E$60,5,FALSE))),('DP_Instruction Forfaitaires'!$E334*(VLOOKUP('DP_Instruction Forfaitaires'!$D334,Listes!$A$54:$E$60,3,FALSE))+(VLOOKUP('DP_Instruction Forfaitaires'!$D334,Listes!$A$54:$E$60,4,FALSE)))))))</f>
        <v/>
      </c>
      <c r="N334" s="118" t="str">
        <f>IF($H334="","",IF($C334=Listes!$B$31,IF('DP_Instruction Forfaitaires'!$E334&lt;Listes!$B$42,('DP_Instruction Forfaitaires'!$E334*(VLOOKUP('DP_Instruction Forfaitaires'!$D334,Listes!$A$43:$E$49,2,FALSE))),IF('DP_Instruction Forfaitaires'!$E334&gt;Listes!$D$42,('DP_Instruction Forfaitaires'!$E334*(VLOOKUP('DP_Instruction Forfaitaires'!$D334,Listes!$A$43:$E$49,5,FALSE))),('DP_Instruction Forfaitaires'!$E334*(VLOOKUP('DP_Instruction Forfaitaires'!$D334,Listes!$A$43:$E$49,3,FALSE))+(VLOOKUP('DP_Instruction Forfaitaires'!$D334,Listes!$A$43:$E$49,4,FALSE)))))))</f>
        <v/>
      </c>
      <c r="O334" s="175" t="str">
        <f>IF($H334="","",IF($C334=Listes!$B$34,Listes!$I$31,IF($C334=Listes!$B$35,(VLOOKUP('DP_Instruction Forfaitaires'!$F334,Listes!$E$31:$F$36,2,FALSE)),IF($C334=Listes!$B$33,IF('DP_Instruction Forfaitaires'!$E334&lt;Listes!$A$64,'DP_Instruction Forfaitaires'!$E334*Listes!$A$65,IF('DP_Instruction Forfaitaires'!$E334&gt;Listes!$D$64,'DP_Instruction Forfaitaires'!$E334*Listes!$D$65,(('DP_Instruction Forfaitaires'!$E334*Listes!$B$65)+Listes!$C$65)))))))</f>
        <v/>
      </c>
      <c r="P334" s="131" t="str">
        <f>IF('Dépenses forfaitaires'!Q334="","",'Dépenses forfaitaires'!Q334)</f>
        <v/>
      </c>
      <c r="Q334" s="185"/>
      <c r="R334" s="352" t="str">
        <f t="shared" si="20"/>
        <v/>
      </c>
      <c r="S334" s="352" t="str">
        <f t="shared" si="21"/>
        <v/>
      </c>
      <c r="T334" s="185" t="str">
        <f t="shared" si="22"/>
        <v/>
      </c>
      <c r="U334" s="182"/>
      <c r="V334" s="187"/>
      <c r="W334" s="711" t="str">
        <f>IF(AND(OR(Q334="KO",T334&lt;&gt;""),OR(R334="",S334="",T334="")),Listes!$A$68,IF(AND(T334="",R334&lt;&gt;""),Listes!$A$69,IF(AND(P334&lt;T334,V334=""),Listes!$A$70,IF(AND(R334&gt;S334),Listes!$A$71,IF(AND(P334&lt;&gt;"",P334&gt;T334,U334=""),Listes!$A$72,IF(AND(X334="",OR(Q334&lt;&gt;"",R334&lt;&gt;"",S334&lt;&gt;"")),Listes!$A$73,""))))))</f>
        <v/>
      </c>
      <c r="X334" s="188"/>
      <c r="Y334" s="317">
        <f t="shared" si="23"/>
        <v>0</v>
      </c>
    </row>
    <row r="335" spans="1:25" ht="20.100000000000001" customHeight="1" x14ac:dyDescent="0.25">
      <c r="A335" s="121">
        <v>329</v>
      </c>
      <c r="B335" s="118" t="str">
        <f>IF('Dépenses forfaitaires'!B335="","",'Dépenses forfaitaires'!B335)</f>
        <v/>
      </c>
      <c r="C335" s="118" t="str">
        <f>IF('Dépenses forfaitaires'!C335="","",'Dépenses forfaitaires'!C335)</f>
        <v/>
      </c>
      <c r="D335" s="118" t="str">
        <f>IF('Dépenses forfaitaires'!D335="","",'Dépenses forfaitaires'!D335)</f>
        <v/>
      </c>
      <c r="E335" s="118" t="str">
        <f>IF('Dépenses forfaitaires'!E335="","",'Dépenses forfaitaires'!E335)</f>
        <v/>
      </c>
      <c r="F335" s="118" t="str">
        <f>IF('Dépenses forfaitaires'!F335="","",'Dépenses forfaitaires'!F335)</f>
        <v/>
      </c>
      <c r="G335" s="186" t="str">
        <f>IF('Dépenses forfaitaires'!G335="","",'Dépenses forfaitaires'!G335)</f>
        <v/>
      </c>
      <c r="H335" s="118" t="str">
        <f>IF('Dépenses forfaitaires'!H335="","",'Dépenses forfaitaires'!H335)</f>
        <v/>
      </c>
      <c r="I335" s="118" t="str">
        <f>IF('Dépenses forfaitaires'!I335="","",'Dépenses forfaitaires'!I335)</f>
        <v/>
      </c>
      <c r="J335" s="186" t="str">
        <f>IF('Dépenses forfaitaires'!J335="","",'Dépenses forfaitaires'!J335)</f>
        <v/>
      </c>
      <c r="K335" s="346" t="str">
        <f>IF('Dépenses forfaitaires'!K335="","",'Dépenses forfaitaires'!K335)</f>
        <v/>
      </c>
      <c r="L335" s="346" t="str">
        <f>IF('Dépenses forfaitaires'!L335="","",'Dépenses forfaitaires'!L335)</f>
        <v/>
      </c>
      <c r="M335" s="118" t="str">
        <f>IF($H335="","",IF($C335=Listes!$B$32,IF('DP_Instruction Forfaitaires'!$E335&lt;Listes!$B$53,('DP_Instruction Forfaitaires'!$E335*(VLOOKUP('DP_Instruction Forfaitaires'!$D335,Listes!$A$54:$E$60,2,FALSE))),IF('DP_Instruction Forfaitaires'!$E335&gt;Listes!$E$53,('DP_Instruction Forfaitaires'!$E335*(VLOOKUP('DP_Instruction Forfaitaires'!$D335,Listes!$A$54:$E$60,5,FALSE))),('DP_Instruction Forfaitaires'!$E335*(VLOOKUP('DP_Instruction Forfaitaires'!$D335,Listes!$A$54:$E$60,3,FALSE))+(VLOOKUP('DP_Instruction Forfaitaires'!$D335,Listes!$A$54:$E$60,4,FALSE)))))))</f>
        <v/>
      </c>
      <c r="N335" s="118" t="str">
        <f>IF($H335="","",IF($C335=Listes!$B$31,IF('DP_Instruction Forfaitaires'!$E335&lt;Listes!$B$42,('DP_Instruction Forfaitaires'!$E335*(VLOOKUP('DP_Instruction Forfaitaires'!$D335,Listes!$A$43:$E$49,2,FALSE))),IF('DP_Instruction Forfaitaires'!$E335&gt;Listes!$D$42,('DP_Instruction Forfaitaires'!$E335*(VLOOKUP('DP_Instruction Forfaitaires'!$D335,Listes!$A$43:$E$49,5,FALSE))),('DP_Instruction Forfaitaires'!$E335*(VLOOKUP('DP_Instruction Forfaitaires'!$D335,Listes!$A$43:$E$49,3,FALSE))+(VLOOKUP('DP_Instruction Forfaitaires'!$D335,Listes!$A$43:$E$49,4,FALSE)))))))</f>
        <v/>
      </c>
      <c r="O335" s="175" t="str">
        <f>IF($H335="","",IF($C335=Listes!$B$34,Listes!$I$31,IF($C335=Listes!$B$35,(VLOOKUP('DP_Instruction Forfaitaires'!$F335,Listes!$E$31:$F$36,2,FALSE)),IF($C335=Listes!$B$33,IF('DP_Instruction Forfaitaires'!$E335&lt;Listes!$A$64,'DP_Instruction Forfaitaires'!$E335*Listes!$A$65,IF('DP_Instruction Forfaitaires'!$E335&gt;Listes!$D$64,'DP_Instruction Forfaitaires'!$E335*Listes!$D$65,(('DP_Instruction Forfaitaires'!$E335*Listes!$B$65)+Listes!$C$65)))))))</f>
        <v/>
      </c>
      <c r="P335" s="131" t="str">
        <f>IF('Dépenses forfaitaires'!Q335="","",'Dépenses forfaitaires'!Q335)</f>
        <v/>
      </c>
      <c r="Q335" s="185"/>
      <c r="R335" s="352" t="str">
        <f t="shared" si="20"/>
        <v/>
      </c>
      <c r="S335" s="352" t="str">
        <f t="shared" si="21"/>
        <v/>
      </c>
      <c r="T335" s="185" t="str">
        <f t="shared" si="22"/>
        <v/>
      </c>
      <c r="U335" s="182"/>
      <c r="V335" s="187"/>
      <c r="W335" s="711" t="str">
        <f>IF(AND(OR(Q335="KO",T335&lt;&gt;""),OR(R335="",S335="",T335="")),Listes!$A$68,IF(AND(T335="",R335&lt;&gt;""),Listes!$A$69,IF(AND(P335&lt;T335,V335=""),Listes!$A$70,IF(AND(R335&gt;S335),Listes!$A$71,IF(AND(P335&lt;&gt;"",P335&gt;T335,U335=""),Listes!$A$72,IF(AND(X335="",OR(Q335&lt;&gt;"",R335&lt;&gt;"",S335&lt;&gt;"")),Listes!$A$73,""))))))</f>
        <v/>
      </c>
      <c r="X335" s="188"/>
      <c r="Y335" s="317">
        <f t="shared" si="23"/>
        <v>0</v>
      </c>
    </row>
    <row r="336" spans="1:25" ht="20.100000000000001" customHeight="1" x14ac:dyDescent="0.25">
      <c r="A336" s="121">
        <v>330</v>
      </c>
      <c r="B336" s="118" t="str">
        <f>IF('Dépenses forfaitaires'!B336="","",'Dépenses forfaitaires'!B336)</f>
        <v/>
      </c>
      <c r="C336" s="118" t="str">
        <f>IF('Dépenses forfaitaires'!C336="","",'Dépenses forfaitaires'!C336)</f>
        <v/>
      </c>
      <c r="D336" s="118" t="str">
        <f>IF('Dépenses forfaitaires'!D336="","",'Dépenses forfaitaires'!D336)</f>
        <v/>
      </c>
      <c r="E336" s="118" t="str">
        <f>IF('Dépenses forfaitaires'!E336="","",'Dépenses forfaitaires'!E336)</f>
        <v/>
      </c>
      <c r="F336" s="118" t="str">
        <f>IF('Dépenses forfaitaires'!F336="","",'Dépenses forfaitaires'!F336)</f>
        <v/>
      </c>
      <c r="G336" s="186" t="str">
        <f>IF('Dépenses forfaitaires'!G336="","",'Dépenses forfaitaires'!G336)</f>
        <v/>
      </c>
      <c r="H336" s="118" t="str">
        <f>IF('Dépenses forfaitaires'!H336="","",'Dépenses forfaitaires'!H336)</f>
        <v/>
      </c>
      <c r="I336" s="118" t="str">
        <f>IF('Dépenses forfaitaires'!I336="","",'Dépenses forfaitaires'!I336)</f>
        <v/>
      </c>
      <c r="J336" s="186" t="str">
        <f>IF('Dépenses forfaitaires'!J336="","",'Dépenses forfaitaires'!J336)</f>
        <v/>
      </c>
      <c r="K336" s="346" t="str">
        <f>IF('Dépenses forfaitaires'!K336="","",'Dépenses forfaitaires'!K336)</f>
        <v/>
      </c>
      <c r="L336" s="346" t="str">
        <f>IF('Dépenses forfaitaires'!L336="","",'Dépenses forfaitaires'!L336)</f>
        <v/>
      </c>
      <c r="M336" s="118" t="str">
        <f>IF($H336="","",IF($C336=Listes!$B$32,IF('DP_Instruction Forfaitaires'!$E336&lt;Listes!$B$53,('DP_Instruction Forfaitaires'!$E336*(VLOOKUP('DP_Instruction Forfaitaires'!$D336,Listes!$A$54:$E$60,2,FALSE))),IF('DP_Instruction Forfaitaires'!$E336&gt;Listes!$E$53,('DP_Instruction Forfaitaires'!$E336*(VLOOKUP('DP_Instruction Forfaitaires'!$D336,Listes!$A$54:$E$60,5,FALSE))),('DP_Instruction Forfaitaires'!$E336*(VLOOKUP('DP_Instruction Forfaitaires'!$D336,Listes!$A$54:$E$60,3,FALSE))+(VLOOKUP('DP_Instruction Forfaitaires'!$D336,Listes!$A$54:$E$60,4,FALSE)))))))</f>
        <v/>
      </c>
      <c r="N336" s="118" t="str">
        <f>IF($H336="","",IF($C336=Listes!$B$31,IF('DP_Instruction Forfaitaires'!$E336&lt;Listes!$B$42,('DP_Instruction Forfaitaires'!$E336*(VLOOKUP('DP_Instruction Forfaitaires'!$D336,Listes!$A$43:$E$49,2,FALSE))),IF('DP_Instruction Forfaitaires'!$E336&gt;Listes!$D$42,('DP_Instruction Forfaitaires'!$E336*(VLOOKUP('DP_Instruction Forfaitaires'!$D336,Listes!$A$43:$E$49,5,FALSE))),('DP_Instruction Forfaitaires'!$E336*(VLOOKUP('DP_Instruction Forfaitaires'!$D336,Listes!$A$43:$E$49,3,FALSE))+(VLOOKUP('DP_Instruction Forfaitaires'!$D336,Listes!$A$43:$E$49,4,FALSE)))))))</f>
        <v/>
      </c>
      <c r="O336" s="175" t="str">
        <f>IF($H336="","",IF($C336=Listes!$B$34,Listes!$I$31,IF($C336=Listes!$B$35,(VLOOKUP('DP_Instruction Forfaitaires'!$F336,Listes!$E$31:$F$36,2,FALSE)),IF($C336=Listes!$B$33,IF('DP_Instruction Forfaitaires'!$E336&lt;Listes!$A$64,'DP_Instruction Forfaitaires'!$E336*Listes!$A$65,IF('DP_Instruction Forfaitaires'!$E336&gt;Listes!$D$64,'DP_Instruction Forfaitaires'!$E336*Listes!$D$65,(('DP_Instruction Forfaitaires'!$E336*Listes!$B$65)+Listes!$C$65)))))))</f>
        <v/>
      </c>
      <c r="P336" s="131" t="str">
        <f>IF('Dépenses forfaitaires'!Q336="","",'Dépenses forfaitaires'!Q336)</f>
        <v/>
      </c>
      <c r="Q336" s="185"/>
      <c r="R336" s="352" t="str">
        <f t="shared" si="20"/>
        <v/>
      </c>
      <c r="S336" s="352" t="str">
        <f t="shared" si="21"/>
        <v/>
      </c>
      <c r="T336" s="185" t="str">
        <f t="shared" si="22"/>
        <v/>
      </c>
      <c r="U336" s="182"/>
      <c r="V336" s="187"/>
      <c r="W336" s="711" t="str">
        <f>IF(AND(OR(Q336="KO",T336&lt;&gt;""),OR(R336="",S336="",T336="")),Listes!$A$68,IF(AND(T336="",R336&lt;&gt;""),Listes!$A$69,IF(AND(P336&lt;T336,V336=""),Listes!$A$70,IF(AND(R336&gt;S336),Listes!$A$71,IF(AND(P336&lt;&gt;"",P336&gt;T336,U336=""),Listes!$A$72,IF(AND(X336="",OR(Q336&lt;&gt;"",R336&lt;&gt;"",S336&lt;&gt;"")),Listes!$A$73,""))))))</f>
        <v/>
      </c>
      <c r="X336" s="188"/>
      <c r="Y336" s="317">
        <f t="shared" si="23"/>
        <v>0</v>
      </c>
    </row>
    <row r="337" spans="1:25" ht="20.100000000000001" customHeight="1" x14ac:dyDescent="0.25">
      <c r="A337" s="121">
        <v>331</v>
      </c>
      <c r="B337" s="118" t="str">
        <f>IF('Dépenses forfaitaires'!B337="","",'Dépenses forfaitaires'!B337)</f>
        <v/>
      </c>
      <c r="C337" s="118" t="str">
        <f>IF('Dépenses forfaitaires'!C337="","",'Dépenses forfaitaires'!C337)</f>
        <v/>
      </c>
      <c r="D337" s="118" t="str">
        <f>IF('Dépenses forfaitaires'!D337="","",'Dépenses forfaitaires'!D337)</f>
        <v/>
      </c>
      <c r="E337" s="118" t="str">
        <f>IF('Dépenses forfaitaires'!E337="","",'Dépenses forfaitaires'!E337)</f>
        <v/>
      </c>
      <c r="F337" s="118" t="str">
        <f>IF('Dépenses forfaitaires'!F337="","",'Dépenses forfaitaires'!F337)</f>
        <v/>
      </c>
      <c r="G337" s="186" t="str">
        <f>IF('Dépenses forfaitaires'!G337="","",'Dépenses forfaitaires'!G337)</f>
        <v/>
      </c>
      <c r="H337" s="118" t="str">
        <f>IF('Dépenses forfaitaires'!H337="","",'Dépenses forfaitaires'!H337)</f>
        <v/>
      </c>
      <c r="I337" s="118" t="str">
        <f>IF('Dépenses forfaitaires'!I337="","",'Dépenses forfaitaires'!I337)</f>
        <v/>
      </c>
      <c r="J337" s="186" t="str">
        <f>IF('Dépenses forfaitaires'!J337="","",'Dépenses forfaitaires'!J337)</f>
        <v/>
      </c>
      <c r="K337" s="346" t="str">
        <f>IF('Dépenses forfaitaires'!K337="","",'Dépenses forfaitaires'!K337)</f>
        <v/>
      </c>
      <c r="L337" s="346" t="str">
        <f>IF('Dépenses forfaitaires'!L337="","",'Dépenses forfaitaires'!L337)</f>
        <v/>
      </c>
      <c r="M337" s="118" t="str">
        <f>IF($H337="","",IF($C337=Listes!$B$32,IF('DP_Instruction Forfaitaires'!$E337&lt;Listes!$B$53,('DP_Instruction Forfaitaires'!$E337*(VLOOKUP('DP_Instruction Forfaitaires'!$D337,Listes!$A$54:$E$60,2,FALSE))),IF('DP_Instruction Forfaitaires'!$E337&gt;Listes!$E$53,('DP_Instruction Forfaitaires'!$E337*(VLOOKUP('DP_Instruction Forfaitaires'!$D337,Listes!$A$54:$E$60,5,FALSE))),('DP_Instruction Forfaitaires'!$E337*(VLOOKUP('DP_Instruction Forfaitaires'!$D337,Listes!$A$54:$E$60,3,FALSE))+(VLOOKUP('DP_Instruction Forfaitaires'!$D337,Listes!$A$54:$E$60,4,FALSE)))))))</f>
        <v/>
      </c>
      <c r="N337" s="118" t="str">
        <f>IF($H337="","",IF($C337=Listes!$B$31,IF('DP_Instruction Forfaitaires'!$E337&lt;Listes!$B$42,('DP_Instruction Forfaitaires'!$E337*(VLOOKUP('DP_Instruction Forfaitaires'!$D337,Listes!$A$43:$E$49,2,FALSE))),IF('DP_Instruction Forfaitaires'!$E337&gt;Listes!$D$42,('DP_Instruction Forfaitaires'!$E337*(VLOOKUP('DP_Instruction Forfaitaires'!$D337,Listes!$A$43:$E$49,5,FALSE))),('DP_Instruction Forfaitaires'!$E337*(VLOOKUP('DP_Instruction Forfaitaires'!$D337,Listes!$A$43:$E$49,3,FALSE))+(VLOOKUP('DP_Instruction Forfaitaires'!$D337,Listes!$A$43:$E$49,4,FALSE)))))))</f>
        <v/>
      </c>
      <c r="O337" s="175" t="str">
        <f>IF($H337="","",IF($C337=Listes!$B$34,Listes!$I$31,IF($C337=Listes!$B$35,(VLOOKUP('DP_Instruction Forfaitaires'!$F337,Listes!$E$31:$F$36,2,FALSE)),IF($C337=Listes!$B$33,IF('DP_Instruction Forfaitaires'!$E337&lt;Listes!$A$64,'DP_Instruction Forfaitaires'!$E337*Listes!$A$65,IF('DP_Instruction Forfaitaires'!$E337&gt;Listes!$D$64,'DP_Instruction Forfaitaires'!$E337*Listes!$D$65,(('DP_Instruction Forfaitaires'!$E337*Listes!$B$65)+Listes!$C$65)))))))</f>
        <v/>
      </c>
      <c r="P337" s="131" t="str">
        <f>IF('Dépenses forfaitaires'!Q337="","",'Dépenses forfaitaires'!Q337)</f>
        <v/>
      </c>
      <c r="Q337" s="185"/>
      <c r="R337" s="352" t="str">
        <f t="shared" si="20"/>
        <v/>
      </c>
      <c r="S337" s="352" t="str">
        <f t="shared" si="21"/>
        <v/>
      </c>
      <c r="T337" s="185" t="str">
        <f t="shared" si="22"/>
        <v/>
      </c>
      <c r="U337" s="182"/>
      <c r="V337" s="187"/>
      <c r="W337" s="711" t="str">
        <f>IF(AND(OR(Q337="KO",T337&lt;&gt;""),OR(R337="",S337="",T337="")),Listes!$A$68,IF(AND(T337="",R337&lt;&gt;""),Listes!$A$69,IF(AND(P337&lt;T337,V337=""),Listes!$A$70,IF(AND(R337&gt;S337),Listes!$A$71,IF(AND(P337&lt;&gt;"",P337&gt;T337,U337=""),Listes!$A$72,IF(AND(X337="",OR(Q337&lt;&gt;"",R337&lt;&gt;"",S337&lt;&gt;"")),Listes!$A$73,""))))))</f>
        <v/>
      </c>
      <c r="X337" s="188"/>
      <c r="Y337" s="317">
        <f t="shared" si="23"/>
        <v>0</v>
      </c>
    </row>
    <row r="338" spans="1:25" ht="20.100000000000001" customHeight="1" x14ac:dyDescent="0.25">
      <c r="A338" s="121">
        <v>332</v>
      </c>
      <c r="B338" s="118" t="str">
        <f>IF('Dépenses forfaitaires'!B338="","",'Dépenses forfaitaires'!B338)</f>
        <v/>
      </c>
      <c r="C338" s="118" t="str">
        <f>IF('Dépenses forfaitaires'!C338="","",'Dépenses forfaitaires'!C338)</f>
        <v/>
      </c>
      <c r="D338" s="118" t="str">
        <f>IF('Dépenses forfaitaires'!D338="","",'Dépenses forfaitaires'!D338)</f>
        <v/>
      </c>
      <c r="E338" s="118" t="str">
        <f>IF('Dépenses forfaitaires'!E338="","",'Dépenses forfaitaires'!E338)</f>
        <v/>
      </c>
      <c r="F338" s="118" t="str">
        <f>IF('Dépenses forfaitaires'!F338="","",'Dépenses forfaitaires'!F338)</f>
        <v/>
      </c>
      <c r="G338" s="186" t="str">
        <f>IF('Dépenses forfaitaires'!G338="","",'Dépenses forfaitaires'!G338)</f>
        <v/>
      </c>
      <c r="H338" s="118" t="str">
        <f>IF('Dépenses forfaitaires'!H338="","",'Dépenses forfaitaires'!H338)</f>
        <v/>
      </c>
      <c r="I338" s="118" t="str">
        <f>IF('Dépenses forfaitaires'!I338="","",'Dépenses forfaitaires'!I338)</f>
        <v/>
      </c>
      <c r="J338" s="186" t="str">
        <f>IF('Dépenses forfaitaires'!J338="","",'Dépenses forfaitaires'!J338)</f>
        <v/>
      </c>
      <c r="K338" s="346" t="str">
        <f>IF('Dépenses forfaitaires'!K338="","",'Dépenses forfaitaires'!K338)</f>
        <v/>
      </c>
      <c r="L338" s="346" t="str">
        <f>IF('Dépenses forfaitaires'!L338="","",'Dépenses forfaitaires'!L338)</f>
        <v/>
      </c>
      <c r="M338" s="118" t="str">
        <f>IF($H338="","",IF($C338=Listes!$B$32,IF('DP_Instruction Forfaitaires'!$E338&lt;Listes!$B$53,('DP_Instruction Forfaitaires'!$E338*(VLOOKUP('DP_Instruction Forfaitaires'!$D338,Listes!$A$54:$E$60,2,FALSE))),IF('DP_Instruction Forfaitaires'!$E338&gt;Listes!$E$53,('DP_Instruction Forfaitaires'!$E338*(VLOOKUP('DP_Instruction Forfaitaires'!$D338,Listes!$A$54:$E$60,5,FALSE))),('DP_Instruction Forfaitaires'!$E338*(VLOOKUP('DP_Instruction Forfaitaires'!$D338,Listes!$A$54:$E$60,3,FALSE))+(VLOOKUP('DP_Instruction Forfaitaires'!$D338,Listes!$A$54:$E$60,4,FALSE)))))))</f>
        <v/>
      </c>
      <c r="N338" s="118" t="str">
        <f>IF($H338="","",IF($C338=Listes!$B$31,IF('DP_Instruction Forfaitaires'!$E338&lt;Listes!$B$42,('DP_Instruction Forfaitaires'!$E338*(VLOOKUP('DP_Instruction Forfaitaires'!$D338,Listes!$A$43:$E$49,2,FALSE))),IF('DP_Instruction Forfaitaires'!$E338&gt;Listes!$D$42,('DP_Instruction Forfaitaires'!$E338*(VLOOKUP('DP_Instruction Forfaitaires'!$D338,Listes!$A$43:$E$49,5,FALSE))),('DP_Instruction Forfaitaires'!$E338*(VLOOKUP('DP_Instruction Forfaitaires'!$D338,Listes!$A$43:$E$49,3,FALSE))+(VLOOKUP('DP_Instruction Forfaitaires'!$D338,Listes!$A$43:$E$49,4,FALSE)))))))</f>
        <v/>
      </c>
      <c r="O338" s="175" t="str">
        <f>IF($H338="","",IF($C338=Listes!$B$34,Listes!$I$31,IF($C338=Listes!$B$35,(VLOOKUP('DP_Instruction Forfaitaires'!$F338,Listes!$E$31:$F$36,2,FALSE)),IF($C338=Listes!$B$33,IF('DP_Instruction Forfaitaires'!$E338&lt;Listes!$A$64,'DP_Instruction Forfaitaires'!$E338*Listes!$A$65,IF('DP_Instruction Forfaitaires'!$E338&gt;Listes!$D$64,'DP_Instruction Forfaitaires'!$E338*Listes!$D$65,(('DP_Instruction Forfaitaires'!$E338*Listes!$B$65)+Listes!$C$65)))))))</f>
        <v/>
      </c>
      <c r="P338" s="131" t="str">
        <f>IF('Dépenses forfaitaires'!Q338="","",'Dépenses forfaitaires'!Q338)</f>
        <v/>
      </c>
      <c r="Q338" s="185"/>
      <c r="R338" s="352" t="str">
        <f t="shared" si="20"/>
        <v/>
      </c>
      <c r="S338" s="352" t="str">
        <f t="shared" si="21"/>
        <v/>
      </c>
      <c r="T338" s="185" t="str">
        <f t="shared" si="22"/>
        <v/>
      </c>
      <c r="U338" s="182"/>
      <c r="V338" s="187"/>
      <c r="W338" s="711" t="str">
        <f>IF(AND(OR(Q338="KO",T338&lt;&gt;""),OR(R338="",S338="",T338="")),Listes!$A$68,IF(AND(T338="",R338&lt;&gt;""),Listes!$A$69,IF(AND(P338&lt;T338,V338=""),Listes!$A$70,IF(AND(R338&gt;S338),Listes!$A$71,IF(AND(P338&lt;&gt;"",P338&gt;T338,U338=""),Listes!$A$72,IF(AND(X338="",OR(Q338&lt;&gt;"",R338&lt;&gt;"",S338&lt;&gt;"")),Listes!$A$73,""))))))</f>
        <v/>
      </c>
      <c r="X338" s="188"/>
      <c r="Y338" s="317">
        <f t="shared" si="23"/>
        <v>0</v>
      </c>
    </row>
    <row r="339" spans="1:25" ht="20.100000000000001" customHeight="1" x14ac:dyDescent="0.25">
      <c r="A339" s="121">
        <v>333</v>
      </c>
      <c r="B339" s="118" t="str">
        <f>IF('Dépenses forfaitaires'!B339="","",'Dépenses forfaitaires'!B339)</f>
        <v/>
      </c>
      <c r="C339" s="118" t="str">
        <f>IF('Dépenses forfaitaires'!C339="","",'Dépenses forfaitaires'!C339)</f>
        <v/>
      </c>
      <c r="D339" s="118" t="str">
        <f>IF('Dépenses forfaitaires'!D339="","",'Dépenses forfaitaires'!D339)</f>
        <v/>
      </c>
      <c r="E339" s="118" t="str">
        <f>IF('Dépenses forfaitaires'!E339="","",'Dépenses forfaitaires'!E339)</f>
        <v/>
      </c>
      <c r="F339" s="118" t="str">
        <f>IF('Dépenses forfaitaires'!F339="","",'Dépenses forfaitaires'!F339)</f>
        <v/>
      </c>
      <c r="G339" s="186" t="str">
        <f>IF('Dépenses forfaitaires'!G339="","",'Dépenses forfaitaires'!G339)</f>
        <v/>
      </c>
      <c r="H339" s="118" t="str">
        <f>IF('Dépenses forfaitaires'!H339="","",'Dépenses forfaitaires'!H339)</f>
        <v/>
      </c>
      <c r="I339" s="118" t="str">
        <f>IF('Dépenses forfaitaires'!I339="","",'Dépenses forfaitaires'!I339)</f>
        <v/>
      </c>
      <c r="J339" s="186" t="str">
        <f>IF('Dépenses forfaitaires'!J339="","",'Dépenses forfaitaires'!J339)</f>
        <v/>
      </c>
      <c r="K339" s="346" t="str">
        <f>IF('Dépenses forfaitaires'!K339="","",'Dépenses forfaitaires'!K339)</f>
        <v/>
      </c>
      <c r="L339" s="346" t="str">
        <f>IF('Dépenses forfaitaires'!L339="","",'Dépenses forfaitaires'!L339)</f>
        <v/>
      </c>
      <c r="M339" s="118" t="str">
        <f>IF($H339="","",IF($C339=Listes!$B$32,IF('DP_Instruction Forfaitaires'!$E339&lt;Listes!$B$53,('DP_Instruction Forfaitaires'!$E339*(VLOOKUP('DP_Instruction Forfaitaires'!$D339,Listes!$A$54:$E$60,2,FALSE))),IF('DP_Instruction Forfaitaires'!$E339&gt;Listes!$E$53,('DP_Instruction Forfaitaires'!$E339*(VLOOKUP('DP_Instruction Forfaitaires'!$D339,Listes!$A$54:$E$60,5,FALSE))),('DP_Instruction Forfaitaires'!$E339*(VLOOKUP('DP_Instruction Forfaitaires'!$D339,Listes!$A$54:$E$60,3,FALSE))+(VLOOKUP('DP_Instruction Forfaitaires'!$D339,Listes!$A$54:$E$60,4,FALSE)))))))</f>
        <v/>
      </c>
      <c r="N339" s="118" t="str">
        <f>IF($H339="","",IF($C339=Listes!$B$31,IF('DP_Instruction Forfaitaires'!$E339&lt;Listes!$B$42,('DP_Instruction Forfaitaires'!$E339*(VLOOKUP('DP_Instruction Forfaitaires'!$D339,Listes!$A$43:$E$49,2,FALSE))),IF('DP_Instruction Forfaitaires'!$E339&gt;Listes!$D$42,('DP_Instruction Forfaitaires'!$E339*(VLOOKUP('DP_Instruction Forfaitaires'!$D339,Listes!$A$43:$E$49,5,FALSE))),('DP_Instruction Forfaitaires'!$E339*(VLOOKUP('DP_Instruction Forfaitaires'!$D339,Listes!$A$43:$E$49,3,FALSE))+(VLOOKUP('DP_Instruction Forfaitaires'!$D339,Listes!$A$43:$E$49,4,FALSE)))))))</f>
        <v/>
      </c>
      <c r="O339" s="175" t="str">
        <f>IF($H339="","",IF($C339=Listes!$B$34,Listes!$I$31,IF($C339=Listes!$B$35,(VLOOKUP('DP_Instruction Forfaitaires'!$F339,Listes!$E$31:$F$36,2,FALSE)),IF($C339=Listes!$B$33,IF('DP_Instruction Forfaitaires'!$E339&lt;Listes!$A$64,'DP_Instruction Forfaitaires'!$E339*Listes!$A$65,IF('DP_Instruction Forfaitaires'!$E339&gt;Listes!$D$64,'DP_Instruction Forfaitaires'!$E339*Listes!$D$65,(('DP_Instruction Forfaitaires'!$E339*Listes!$B$65)+Listes!$C$65)))))))</f>
        <v/>
      </c>
      <c r="P339" s="131" t="str">
        <f>IF('Dépenses forfaitaires'!Q339="","",'Dépenses forfaitaires'!Q339)</f>
        <v/>
      </c>
      <c r="Q339" s="185"/>
      <c r="R339" s="352" t="str">
        <f t="shared" si="20"/>
        <v/>
      </c>
      <c r="S339" s="352" t="str">
        <f t="shared" si="21"/>
        <v/>
      </c>
      <c r="T339" s="185" t="str">
        <f t="shared" si="22"/>
        <v/>
      </c>
      <c r="U339" s="182"/>
      <c r="V339" s="187"/>
      <c r="W339" s="711" t="str">
        <f>IF(AND(OR(Q339="KO",T339&lt;&gt;""),OR(R339="",S339="",T339="")),Listes!$A$68,IF(AND(T339="",R339&lt;&gt;""),Listes!$A$69,IF(AND(P339&lt;T339,V339=""),Listes!$A$70,IF(AND(R339&gt;S339),Listes!$A$71,IF(AND(P339&lt;&gt;"",P339&gt;T339,U339=""),Listes!$A$72,IF(AND(X339="",OR(Q339&lt;&gt;"",R339&lt;&gt;"",S339&lt;&gt;"")),Listes!$A$73,""))))))</f>
        <v/>
      </c>
      <c r="X339" s="188"/>
      <c r="Y339" s="317">
        <f t="shared" si="23"/>
        <v>0</v>
      </c>
    </row>
    <row r="340" spans="1:25" ht="20.100000000000001" customHeight="1" x14ac:dyDescent="0.25">
      <c r="A340" s="121">
        <v>334</v>
      </c>
      <c r="B340" s="118" t="str">
        <f>IF('Dépenses forfaitaires'!B340="","",'Dépenses forfaitaires'!B340)</f>
        <v/>
      </c>
      <c r="C340" s="118" t="str">
        <f>IF('Dépenses forfaitaires'!C340="","",'Dépenses forfaitaires'!C340)</f>
        <v/>
      </c>
      <c r="D340" s="118" t="str">
        <f>IF('Dépenses forfaitaires'!D340="","",'Dépenses forfaitaires'!D340)</f>
        <v/>
      </c>
      <c r="E340" s="118" t="str">
        <f>IF('Dépenses forfaitaires'!E340="","",'Dépenses forfaitaires'!E340)</f>
        <v/>
      </c>
      <c r="F340" s="118" t="str">
        <f>IF('Dépenses forfaitaires'!F340="","",'Dépenses forfaitaires'!F340)</f>
        <v/>
      </c>
      <c r="G340" s="186" t="str">
        <f>IF('Dépenses forfaitaires'!G340="","",'Dépenses forfaitaires'!G340)</f>
        <v/>
      </c>
      <c r="H340" s="118" t="str">
        <f>IF('Dépenses forfaitaires'!H340="","",'Dépenses forfaitaires'!H340)</f>
        <v/>
      </c>
      <c r="I340" s="118" t="str">
        <f>IF('Dépenses forfaitaires'!I340="","",'Dépenses forfaitaires'!I340)</f>
        <v/>
      </c>
      <c r="J340" s="186" t="str">
        <f>IF('Dépenses forfaitaires'!J340="","",'Dépenses forfaitaires'!J340)</f>
        <v/>
      </c>
      <c r="K340" s="346" t="str">
        <f>IF('Dépenses forfaitaires'!K340="","",'Dépenses forfaitaires'!K340)</f>
        <v/>
      </c>
      <c r="L340" s="346" t="str">
        <f>IF('Dépenses forfaitaires'!L340="","",'Dépenses forfaitaires'!L340)</f>
        <v/>
      </c>
      <c r="M340" s="118" t="str">
        <f>IF($H340="","",IF($C340=Listes!$B$32,IF('DP_Instruction Forfaitaires'!$E340&lt;Listes!$B$53,('DP_Instruction Forfaitaires'!$E340*(VLOOKUP('DP_Instruction Forfaitaires'!$D340,Listes!$A$54:$E$60,2,FALSE))),IF('DP_Instruction Forfaitaires'!$E340&gt;Listes!$E$53,('DP_Instruction Forfaitaires'!$E340*(VLOOKUP('DP_Instruction Forfaitaires'!$D340,Listes!$A$54:$E$60,5,FALSE))),('DP_Instruction Forfaitaires'!$E340*(VLOOKUP('DP_Instruction Forfaitaires'!$D340,Listes!$A$54:$E$60,3,FALSE))+(VLOOKUP('DP_Instruction Forfaitaires'!$D340,Listes!$A$54:$E$60,4,FALSE)))))))</f>
        <v/>
      </c>
      <c r="N340" s="118" t="str">
        <f>IF($H340="","",IF($C340=Listes!$B$31,IF('DP_Instruction Forfaitaires'!$E340&lt;Listes!$B$42,('DP_Instruction Forfaitaires'!$E340*(VLOOKUP('DP_Instruction Forfaitaires'!$D340,Listes!$A$43:$E$49,2,FALSE))),IF('DP_Instruction Forfaitaires'!$E340&gt;Listes!$D$42,('DP_Instruction Forfaitaires'!$E340*(VLOOKUP('DP_Instruction Forfaitaires'!$D340,Listes!$A$43:$E$49,5,FALSE))),('DP_Instruction Forfaitaires'!$E340*(VLOOKUP('DP_Instruction Forfaitaires'!$D340,Listes!$A$43:$E$49,3,FALSE))+(VLOOKUP('DP_Instruction Forfaitaires'!$D340,Listes!$A$43:$E$49,4,FALSE)))))))</f>
        <v/>
      </c>
      <c r="O340" s="175" t="str">
        <f>IF($H340="","",IF($C340=Listes!$B$34,Listes!$I$31,IF($C340=Listes!$B$35,(VLOOKUP('DP_Instruction Forfaitaires'!$F340,Listes!$E$31:$F$36,2,FALSE)),IF($C340=Listes!$B$33,IF('DP_Instruction Forfaitaires'!$E340&lt;Listes!$A$64,'DP_Instruction Forfaitaires'!$E340*Listes!$A$65,IF('DP_Instruction Forfaitaires'!$E340&gt;Listes!$D$64,'DP_Instruction Forfaitaires'!$E340*Listes!$D$65,(('DP_Instruction Forfaitaires'!$E340*Listes!$B$65)+Listes!$C$65)))))))</f>
        <v/>
      </c>
      <c r="P340" s="131" t="str">
        <f>IF('Dépenses forfaitaires'!Q340="","",'Dépenses forfaitaires'!Q340)</f>
        <v/>
      </c>
      <c r="Q340" s="185"/>
      <c r="R340" s="352" t="str">
        <f t="shared" si="20"/>
        <v/>
      </c>
      <c r="S340" s="352" t="str">
        <f t="shared" si="21"/>
        <v/>
      </c>
      <c r="T340" s="185" t="str">
        <f t="shared" si="22"/>
        <v/>
      </c>
      <c r="U340" s="182"/>
      <c r="V340" s="187"/>
      <c r="W340" s="711" t="str">
        <f>IF(AND(OR(Q340="KO",T340&lt;&gt;""),OR(R340="",S340="",T340="")),Listes!$A$68,IF(AND(T340="",R340&lt;&gt;""),Listes!$A$69,IF(AND(P340&lt;T340,V340=""),Listes!$A$70,IF(AND(R340&gt;S340),Listes!$A$71,IF(AND(P340&lt;&gt;"",P340&gt;T340,U340=""),Listes!$A$72,IF(AND(X340="",OR(Q340&lt;&gt;"",R340&lt;&gt;"",S340&lt;&gt;"")),Listes!$A$73,""))))))</f>
        <v/>
      </c>
      <c r="X340" s="188"/>
      <c r="Y340" s="317">
        <f t="shared" si="23"/>
        <v>0</v>
      </c>
    </row>
    <row r="341" spans="1:25" ht="20.100000000000001" customHeight="1" x14ac:dyDescent="0.25">
      <c r="A341" s="121">
        <v>335</v>
      </c>
      <c r="B341" s="118" t="str">
        <f>IF('Dépenses forfaitaires'!B341="","",'Dépenses forfaitaires'!B341)</f>
        <v/>
      </c>
      <c r="C341" s="118" t="str">
        <f>IF('Dépenses forfaitaires'!C341="","",'Dépenses forfaitaires'!C341)</f>
        <v/>
      </c>
      <c r="D341" s="118" t="str">
        <f>IF('Dépenses forfaitaires'!D341="","",'Dépenses forfaitaires'!D341)</f>
        <v/>
      </c>
      <c r="E341" s="118" t="str">
        <f>IF('Dépenses forfaitaires'!E341="","",'Dépenses forfaitaires'!E341)</f>
        <v/>
      </c>
      <c r="F341" s="118" t="str">
        <f>IF('Dépenses forfaitaires'!F341="","",'Dépenses forfaitaires'!F341)</f>
        <v/>
      </c>
      <c r="G341" s="186" t="str">
        <f>IF('Dépenses forfaitaires'!G341="","",'Dépenses forfaitaires'!G341)</f>
        <v/>
      </c>
      <c r="H341" s="118" t="str">
        <f>IF('Dépenses forfaitaires'!H341="","",'Dépenses forfaitaires'!H341)</f>
        <v/>
      </c>
      <c r="I341" s="118" t="str">
        <f>IF('Dépenses forfaitaires'!I341="","",'Dépenses forfaitaires'!I341)</f>
        <v/>
      </c>
      <c r="J341" s="186" t="str">
        <f>IF('Dépenses forfaitaires'!J341="","",'Dépenses forfaitaires'!J341)</f>
        <v/>
      </c>
      <c r="K341" s="346" t="str">
        <f>IF('Dépenses forfaitaires'!K341="","",'Dépenses forfaitaires'!K341)</f>
        <v/>
      </c>
      <c r="L341" s="346" t="str">
        <f>IF('Dépenses forfaitaires'!L341="","",'Dépenses forfaitaires'!L341)</f>
        <v/>
      </c>
      <c r="M341" s="118" t="str">
        <f>IF($H341="","",IF($C341=Listes!$B$32,IF('DP_Instruction Forfaitaires'!$E341&lt;Listes!$B$53,('DP_Instruction Forfaitaires'!$E341*(VLOOKUP('DP_Instruction Forfaitaires'!$D341,Listes!$A$54:$E$60,2,FALSE))),IF('DP_Instruction Forfaitaires'!$E341&gt;Listes!$E$53,('DP_Instruction Forfaitaires'!$E341*(VLOOKUP('DP_Instruction Forfaitaires'!$D341,Listes!$A$54:$E$60,5,FALSE))),('DP_Instruction Forfaitaires'!$E341*(VLOOKUP('DP_Instruction Forfaitaires'!$D341,Listes!$A$54:$E$60,3,FALSE))+(VLOOKUP('DP_Instruction Forfaitaires'!$D341,Listes!$A$54:$E$60,4,FALSE)))))))</f>
        <v/>
      </c>
      <c r="N341" s="118" t="str">
        <f>IF($H341="","",IF($C341=Listes!$B$31,IF('DP_Instruction Forfaitaires'!$E341&lt;Listes!$B$42,('DP_Instruction Forfaitaires'!$E341*(VLOOKUP('DP_Instruction Forfaitaires'!$D341,Listes!$A$43:$E$49,2,FALSE))),IF('DP_Instruction Forfaitaires'!$E341&gt;Listes!$D$42,('DP_Instruction Forfaitaires'!$E341*(VLOOKUP('DP_Instruction Forfaitaires'!$D341,Listes!$A$43:$E$49,5,FALSE))),('DP_Instruction Forfaitaires'!$E341*(VLOOKUP('DP_Instruction Forfaitaires'!$D341,Listes!$A$43:$E$49,3,FALSE))+(VLOOKUP('DP_Instruction Forfaitaires'!$D341,Listes!$A$43:$E$49,4,FALSE)))))))</f>
        <v/>
      </c>
      <c r="O341" s="175" t="str">
        <f>IF($H341="","",IF($C341=Listes!$B$34,Listes!$I$31,IF($C341=Listes!$B$35,(VLOOKUP('DP_Instruction Forfaitaires'!$F341,Listes!$E$31:$F$36,2,FALSE)),IF($C341=Listes!$B$33,IF('DP_Instruction Forfaitaires'!$E341&lt;Listes!$A$64,'DP_Instruction Forfaitaires'!$E341*Listes!$A$65,IF('DP_Instruction Forfaitaires'!$E341&gt;Listes!$D$64,'DP_Instruction Forfaitaires'!$E341*Listes!$D$65,(('DP_Instruction Forfaitaires'!$E341*Listes!$B$65)+Listes!$C$65)))))))</f>
        <v/>
      </c>
      <c r="P341" s="131" t="str">
        <f>IF('Dépenses forfaitaires'!Q341="","",'Dépenses forfaitaires'!Q341)</f>
        <v/>
      </c>
      <c r="Q341" s="185"/>
      <c r="R341" s="352" t="str">
        <f t="shared" si="20"/>
        <v/>
      </c>
      <c r="S341" s="352" t="str">
        <f t="shared" si="21"/>
        <v/>
      </c>
      <c r="T341" s="185" t="str">
        <f t="shared" si="22"/>
        <v/>
      </c>
      <c r="U341" s="182"/>
      <c r="V341" s="187"/>
      <c r="W341" s="711" t="str">
        <f>IF(AND(OR(Q341="KO",T341&lt;&gt;""),OR(R341="",S341="",T341="")),Listes!$A$68,IF(AND(T341="",R341&lt;&gt;""),Listes!$A$69,IF(AND(P341&lt;T341,V341=""),Listes!$A$70,IF(AND(R341&gt;S341),Listes!$A$71,IF(AND(P341&lt;&gt;"",P341&gt;T341,U341=""),Listes!$A$72,IF(AND(X341="",OR(Q341&lt;&gt;"",R341&lt;&gt;"",S341&lt;&gt;"")),Listes!$A$73,""))))))</f>
        <v/>
      </c>
      <c r="X341" s="188"/>
      <c r="Y341" s="317">
        <f t="shared" si="23"/>
        <v>0</v>
      </c>
    </row>
    <row r="342" spans="1:25" ht="20.100000000000001" customHeight="1" x14ac:dyDescent="0.25">
      <c r="A342" s="121">
        <v>336</v>
      </c>
      <c r="B342" s="118" t="str">
        <f>IF('Dépenses forfaitaires'!B342="","",'Dépenses forfaitaires'!B342)</f>
        <v/>
      </c>
      <c r="C342" s="118" t="str">
        <f>IF('Dépenses forfaitaires'!C342="","",'Dépenses forfaitaires'!C342)</f>
        <v/>
      </c>
      <c r="D342" s="118" t="str">
        <f>IF('Dépenses forfaitaires'!D342="","",'Dépenses forfaitaires'!D342)</f>
        <v/>
      </c>
      <c r="E342" s="118" t="str">
        <f>IF('Dépenses forfaitaires'!E342="","",'Dépenses forfaitaires'!E342)</f>
        <v/>
      </c>
      <c r="F342" s="118" t="str">
        <f>IF('Dépenses forfaitaires'!F342="","",'Dépenses forfaitaires'!F342)</f>
        <v/>
      </c>
      <c r="G342" s="186" t="str">
        <f>IF('Dépenses forfaitaires'!G342="","",'Dépenses forfaitaires'!G342)</f>
        <v/>
      </c>
      <c r="H342" s="118" t="str">
        <f>IF('Dépenses forfaitaires'!H342="","",'Dépenses forfaitaires'!H342)</f>
        <v/>
      </c>
      <c r="I342" s="118" t="str">
        <f>IF('Dépenses forfaitaires'!I342="","",'Dépenses forfaitaires'!I342)</f>
        <v/>
      </c>
      <c r="J342" s="186" t="str">
        <f>IF('Dépenses forfaitaires'!J342="","",'Dépenses forfaitaires'!J342)</f>
        <v/>
      </c>
      <c r="K342" s="346" t="str">
        <f>IF('Dépenses forfaitaires'!K342="","",'Dépenses forfaitaires'!K342)</f>
        <v/>
      </c>
      <c r="L342" s="346" t="str">
        <f>IF('Dépenses forfaitaires'!L342="","",'Dépenses forfaitaires'!L342)</f>
        <v/>
      </c>
      <c r="M342" s="118" t="str">
        <f>IF($H342="","",IF($C342=Listes!$B$32,IF('DP_Instruction Forfaitaires'!$E342&lt;Listes!$B$53,('DP_Instruction Forfaitaires'!$E342*(VLOOKUP('DP_Instruction Forfaitaires'!$D342,Listes!$A$54:$E$60,2,FALSE))),IF('DP_Instruction Forfaitaires'!$E342&gt;Listes!$E$53,('DP_Instruction Forfaitaires'!$E342*(VLOOKUP('DP_Instruction Forfaitaires'!$D342,Listes!$A$54:$E$60,5,FALSE))),('DP_Instruction Forfaitaires'!$E342*(VLOOKUP('DP_Instruction Forfaitaires'!$D342,Listes!$A$54:$E$60,3,FALSE))+(VLOOKUP('DP_Instruction Forfaitaires'!$D342,Listes!$A$54:$E$60,4,FALSE)))))))</f>
        <v/>
      </c>
      <c r="N342" s="118" t="str">
        <f>IF($H342="","",IF($C342=Listes!$B$31,IF('DP_Instruction Forfaitaires'!$E342&lt;Listes!$B$42,('DP_Instruction Forfaitaires'!$E342*(VLOOKUP('DP_Instruction Forfaitaires'!$D342,Listes!$A$43:$E$49,2,FALSE))),IF('DP_Instruction Forfaitaires'!$E342&gt;Listes!$D$42,('DP_Instruction Forfaitaires'!$E342*(VLOOKUP('DP_Instruction Forfaitaires'!$D342,Listes!$A$43:$E$49,5,FALSE))),('DP_Instruction Forfaitaires'!$E342*(VLOOKUP('DP_Instruction Forfaitaires'!$D342,Listes!$A$43:$E$49,3,FALSE))+(VLOOKUP('DP_Instruction Forfaitaires'!$D342,Listes!$A$43:$E$49,4,FALSE)))))))</f>
        <v/>
      </c>
      <c r="O342" s="175" t="str">
        <f>IF($H342="","",IF($C342=Listes!$B$34,Listes!$I$31,IF($C342=Listes!$B$35,(VLOOKUP('DP_Instruction Forfaitaires'!$F342,Listes!$E$31:$F$36,2,FALSE)),IF($C342=Listes!$B$33,IF('DP_Instruction Forfaitaires'!$E342&lt;Listes!$A$64,'DP_Instruction Forfaitaires'!$E342*Listes!$A$65,IF('DP_Instruction Forfaitaires'!$E342&gt;Listes!$D$64,'DP_Instruction Forfaitaires'!$E342*Listes!$D$65,(('DP_Instruction Forfaitaires'!$E342*Listes!$B$65)+Listes!$C$65)))))))</f>
        <v/>
      </c>
      <c r="P342" s="131" t="str">
        <f>IF('Dépenses forfaitaires'!Q342="","",'Dépenses forfaitaires'!Q342)</f>
        <v/>
      </c>
      <c r="Q342" s="185"/>
      <c r="R342" s="352" t="str">
        <f t="shared" si="20"/>
        <v/>
      </c>
      <c r="S342" s="352" t="str">
        <f t="shared" si="21"/>
        <v/>
      </c>
      <c r="T342" s="185" t="str">
        <f t="shared" si="22"/>
        <v/>
      </c>
      <c r="U342" s="182"/>
      <c r="V342" s="187"/>
      <c r="W342" s="711" t="str">
        <f>IF(AND(OR(Q342="KO",T342&lt;&gt;""),OR(R342="",S342="",T342="")),Listes!$A$68,IF(AND(T342="",R342&lt;&gt;""),Listes!$A$69,IF(AND(P342&lt;T342,V342=""),Listes!$A$70,IF(AND(R342&gt;S342),Listes!$A$71,IF(AND(P342&lt;&gt;"",P342&gt;T342,U342=""),Listes!$A$72,IF(AND(X342="",OR(Q342&lt;&gt;"",R342&lt;&gt;"",S342&lt;&gt;"")),Listes!$A$73,""))))))</f>
        <v/>
      </c>
      <c r="X342" s="188"/>
      <c r="Y342" s="317">
        <f t="shared" si="23"/>
        <v>0</v>
      </c>
    </row>
    <row r="343" spans="1:25" ht="20.100000000000001" customHeight="1" x14ac:dyDescent="0.25">
      <c r="A343" s="121">
        <v>337</v>
      </c>
      <c r="B343" s="118" t="str">
        <f>IF('Dépenses forfaitaires'!B343="","",'Dépenses forfaitaires'!B343)</f>
        <v/>
      </c>
      <c r="C343" s="118" t="str">
        <f>IF('Dépenses forfaitaires'!C343="","",'Dépenses forfaitaires'!C343)</f>
        <v/>
      </c>
      <c r="D343" s="118" t="str">
        <f>IF('Dépenses forfaitaires'!D343="","",'Dépenses forfaitaires'!D343)</f>
        <v/>
      </c>
      <c r="E343" s="118" t="str">
        <f>IF('Dépenses forfaitaires'!E343="","",'Dépenses forfaitaires'!E343)</f>
        <v/>
      </c>
      <c r="F343" s="118" t="str">
        <f>IF('Dépenses forfaitaires'!F343="","",'Dépenses forfaitaires'!F343)</f>
        <v/>
      </c>
      <c r="G343" s="186" t="str">
        <f>IF('Dépenses forfaitaires'!G343="","",'Dépenses forfaitaires'!G343)</f>
        <v/>
      </c>
      <c r="H343" s="118" t="str">
        <f>IF('Dépenses forfaitaires'!H343="","",'Dépenses forfaitaires'!H343)</f>
        <v/>
      </c>
      <c r="I343" s="118" t="str">
        <f>IF('Dépenses forfaitaires'!I343="","",'Dépenses forfaitaires'!I343)</f>
        <v/>
      </c>
      <c r="J343" s="186" t="str">
        <f>IF('Dépenses forfaitaires'!J343="","",'Dépenses forfaitaires'!J343)</f>
        <v/>
      </c>
      <c r="K343" s="346" t="str">
        <f>IF('Dépenses forfaitaires'!K343="","",'Dépenses forfaitaires'!K343)</f>
        <v/>
      </c>
      <c r="L343" s="346" t="str">
        <f>IF('Dépenses forfaitaires'!L343="","",'Dépenses forfaitaires'!L343)</f>
        <v/>
      </c>
      <c r="M343" s="118" t="str">
        <f>IF($H343="","",IF($C343=Listes!$B$32,IF('DP_Instruction Forfaitaires'!$E343&lt;Listes!$B$53,('DP_Instruction Forfaitaires'!$E343*(VLOOKUP('DP_Instruction Forfaitaires'!$D343,Listes!$A$54:$E$60,2,FALSE))),IF('DP_Instruction Forfaitaires'!$E343&gt;Listes!$E$53,('DP_Instruction Forfaitaires'!$E343*(VLOOKUP('DP_Instruction Forfaitaires'!$D343,Listes!$A$54:$E$60,5,FALSE))),('DP_Instruction Forfaitaires'!$E343*(VLOOKUP('DP_Instruction Forfaitaires'!$D343,Listes!$A$54:$E$60,3,FALSE))+(VLOOKUP('DP_Instruction Forfaitaires'!$D343,Listes!$A$54:$E$60,4,FALSE)))))))</f>
        <v/>
      </c>
      <c r="N343" s="118" t="str">
        <f>IF($H343="","",IF($C343=Listes!$B$31,IF('DP_Instruction Forfaitaires'!$E343&lt;Listes!$B$42,('DP_Instruction Forfaitaires'!$E343*(VLOOKUP('DP_Instruction Forfaitaires'!$D343,Listes!$A$43:$E$49,2,FALSE))),IF('DP_Instruction Forfaitaires'!$E343&gt;Listes!$D$42,('DP_Instruction Forfaitaires'!$E343*(VLOOKUP('DP_Instruction Forfaitaires'!$D343,Listes!$A$43:$E$49,5,FALSE))),('DP_Instruction Forfaitaires'!$E343*(VLOOKUP('DP_Instruction Forfaitaires'!$D343,Listes!$A$43:$E$49,3,FALSE))+(VLOOKUP('DP_Instruction Forfaitaires'!$D343,Listes!$A$43:$E$49,4,FALSE)))))))</f>
        <v/>
      </c>
      <c r="O343" s="175" t="str">
        <f>IF($H343="","",IF($C343=Listes!$B$34,Listes!$I$31,IF($C343=Listes!$B$35,(VLOOKUP('DP_Instruction Forfaitaires'!$F343,Listes!$E$31:$F$36,2,FALSE)),IF($C343=Listes!$B$33,IF('DP_Instruction Forfaitaires'!$E343&lt;Listes!$A$64,'DP_Instruction Forfaitaires'!$E343*Listes!$A$65,IF('DP_Instruction Forfaitaires'!$E343&gt;Listes!$D$64,'DP_Instruction Forfaitaires'!$E343*Listes!$D$65,(('DP_Instruction Forfaitaires'!$E343*Listes!$B$65)+Listes!$C$65)))))))</f>
        <v/>
      </c>
      <c r="P343" s="131" t="str">
        <f>IF('Dépenses forfaitaires'!Q343="","",'Dépenses forfaitaires'!Q343)</f>
        <v/>
      </c>
      <c r="Q343" s="185"/>
      <c r="R343" s="352" t="str">
        <f t="shared" si="20"/>
        <v/>
      </c>
      <c r="S343" s="352" t="str">
        <f t="shared" si="21"/>
        <v/>
      </c>
      <c r="T343" s="185" t="str">
        <f t="shared" si="22"/>
        <v/>
      </c>
      <c r="U343" s="182"/>
      <c r="V343" s="187"/>
      <c r="W343" s="711" t="str">
        <f>IF(AND(OR(Q343="KO",T343&lt;&gt;""),OR(R343="",S343="",T343="")),Listes!$A$68,IF(AND(T343="",R343&lt;&gt;""),Listes!$A$69,IF(AND(P343&lt;T343,V343=""),Listes!$A$70,IF(AND(R343&gt;S343),Listes!$A$71,IF(AND(P343&lt;&gt;"",P343&gt;T343,U343=""),Listes!$A$72,IF(AND(X343="",OR(Q343&lt;&gt;"",R343&lt;&gt;"",S343&lt;&gt;"")),Listes!$A$73,""))))))</f>
        <v/>
      </c>
      <c r="X343" s="188"/>
      <c r="Y343" s="317">
        <f t="shared" si="23"/>
        <v>0</v>
      </c>
    </row>
    <row r="344" spans="1:25" ht="20.100000000000001" customHeight="1" x14ac:dyDescent="0.25">
      <c r="A344" s="121">
        <v>338</v>
      </c>
      <c r="B344" s="118" t="str">
        <f>IF('Dépenses forfaitaires'!B344="","",'Dépenses forfaitaires'!B344)</f>
        <v/>
      </c>
      <c r="C344" s="118" t="str">
        <f>IF('Dépenses forfaitaires'!C344="","",'Dépenses forfaitaires'!C344)</f>
        <v/>
      </c>
      <c r="D344" s="118" t="str">
        <f>IF('Dépenses forfaitaires'!D344="","",'Dépenses forfaitaires'!D344)</f>
        <v/>
      </c>
      <c r="E344" s="118" t="str">
        <f>IF('Dépenses forfaitaires'!E344="","",'Dépenses forfaitaires'!E344)</f>
        <v/>
      </c>
      <c r="F344" s="118" t="str">
        <f>IF('Dépenses forfaitaires'!F344="","",'Dépenses forfaitaires'!F344)</f>
        <v/>
      </c>
      <c r="G344" s="186" t="str">
        <f>IF('Dépenses forfaitaires'!G344="","",'Dépenses forfaitaires'!G344)</f>
        <v/>
      </c>
      <c r="H344" s="118" t="str">
        <f>IF('Dépenses forfaitaires'!H344="","",'Dépenses forfaitaires'!H344)</f>
        <v/>
      </c>
      <c r="I344" s="118" t="str">
        <f>IF('Dépenses forfaitaires'!I344="","",'Dépenses forfaitaires'!I344)</f>
        <v/>
      </c>
      <c r="J344" s="186" t="str">
        <f>IF('Dépenses forfaitaires'!J344="","",'Dépenses forfaitaires'!J344)</f>
        <v/>
      </c>
      <c r="K344" s="346" t="str">
        <f>IF('Dépenses forfaitaires'!K344="","",'Dépenses forfaitaires'!K344)</f>
        <v/>
      </c>
      <c r="L344" s="346" t="str">
        <f>IF('Dépenses forfaitaires'!L344="","",'Dépenses forfaitaires'!L344)</f>
        <v/>
      </c>
      <c r="M344" s="118" t="str">
        <f>IF($H344="","",IF($C344=Listes!$B$32,IF('DP_Instruction Forfaitaires'!$E344&lt;Listes!$B$53,('DP_Instruction Forfaitaires'!$E344*(VLOOKUP('DP_Instruction Forfaitaires'!$D344,Listes!$A$54:$E$60,2,FALSE))),IF('DP_Instruction Forfaitaires'!$E344&gt;Listes!$E$53,('DP_Instruction Forfaitaires'!$E344*(VLOOKUP('DP_Instruction Forfaitaires'!$D344,Listes!$A$54:$E$60,5,FALSE))),('DP_Instruction Forfaitaires'!$E344*(VLOOKUP('DP_Instruction Forfaitaires'!$D344,Listes!$A$54:$E$60,3,FALSE))+(VLOOKUP('DP_Instruction Forfaitaires'!$D344,Listes!$A$54:$E$60,4,FALSE)))))))</f>
        <v/>
      </c>
      <c r="N344" s="118" t="str">
        <f>IF($H344="","",IF($C344=Listes!$B$31,IF('DP_Instruction Forfaitaires'!$E344&lt;Listes!$B$42,('DP_Instruction Forfaitaires'!$E344*(VLOOKUP('DP_Instruction Forfaitaires'!$D344,Listes!$A$43:$E$49,2,FALSE))),IF('DP_Instruction Forfaitaires'!$E344&gt;Listes!$D$42,('DP_Instruction Forfaitaires'!$E344*(VLOOKUP('DP_Instruction Forfaitaires'!$D344,Listes!$A$43:$E$49,5,FALSE))),('DP_Instruction Forfaitaires'!$E344*(VLOOKUP('DP_Instruction Forfaitaires'!$D344,Listes!$A$43:$E$49,3,FALSE))+(VLOOKUP('DP_Instruction Forfaitaires'!$D344,Listes!$A$43:$E$49,4,FALSE)))))))</f>
        <v/>
      </c>
      <c r="O344" s="175" t="str">
        <f>IF($H344="","",IF($C344=Listes!$B$34,Listes!$I$31,IF($C344=Listes!$B$35,(VLOOKUP('DP_Instruction Forfaitaires'!$F344,Listes!$E$31:$F$36,2,FALSE)),IF($C344=Listes!$B$33,IF('DP_Instruction Forfaitaires'!$E344&lt;Listes!$A$64,'DP_Instruction Forfaitaires'!$E344*Listes!$A$65,IF('DP_Instruction Forfaitaires'!$E344&gt;Listes!$D$64,'DP_Instruction Forfaitaires'!$E344*Listes!$D$65,(('DP_Instruction Forfaitaires'!$E344*Listes!$B$65)+Listes!$C$65)))))))</f>
        <v/>
      </c>
      <c r="P344" s="131" t="str">
        <f>IF('Dépenses forfaitaires'!Q344="","",'Dépenses forfaitaires'!Q344)</f>
        <v/>
      </c>
      <c r="Q344" s="185"/>
      <c r="R344" s="352" t="str">
        <f t="shared" si="20"/>
        <v/>
      </c>
      <c r="S344" s="352" t="str">
        <f t="shared" si="21"/>
        <v/>
      </c>
      <c r="T344" s="185" t="str">
        <f t="shared" si="22"/>
        <v/>
      </c>
      <c r="U344" s="182"/>
      <c r="V344" s="187"/>
      <c r="W344" s="711" t="str">
        <f>IF(AND(OR(Q344="KO",T344&lt;&gt;""),OR(R344="",S344="",T344="")),Listes!$A$68,IF(AND(T344="",R344&lt;&gt;""),Listes!$A$69,IF(AND(P344&lt;T344,V344=""),Listes!$A$70,IF(AND(R344&gt;S344),Listes!$A$71,IF(AND(P344&lt;&gt;"",P344&gt;T344,U344=""),Listes!$A$72,IF(AND(X344="",OR(Q344&lt;&gt;"",R344&lt;&gt;"",S344&lt;&gt;"")),Listes!$A$73,""))))))</f>
        <v/>
      </c>
      <c r="X344" s="188"/>
      <c r="Y344" s="317">
        <f t="shared" si="23"/>
        <v>0</v>
      </c>
    </row>
    <row r="345" spans="1:25" ht="20.100000000000001" customHeight="1" x14ac:dyDescent="0.25">
      <c r="A345" s="121">
        <v>339</v>
      </c>
      <c r="B345" s="118" t="str">
        <f>IF('Dépenses forfaitaires'!B345="","",'Dépenses forfaitaires'!B345)</f>
        <v/>
      </c>
      <c r="C345" s="118" t="str">
        <f>IF('Dépenses forfaitaires'!C345="","",'Dépenses forfaitaires'!C345)</f>
        <v/>
      </c>
      <c r="D345" s="118" t="str">
        <f>IF('Dépenses forfaitaires'!D345="","",'Dépenses forfaitaires'!D345)</f>
        <v/>
      </c>
      <c r="E345" s="118" t="str">
        <f>IF('Dépenses forfaitaires'!E345="","",'Dépenses forfaitaires'!E345)</f>
        <v/>
      </c>
      <c r="F345" s="118" t="str">
        <f>IF('Dépenses forfaitaires'!F345="","",'Dépenses forfaitaires'!F345)</f>
        <v/>
      </c>
      <c r="G345" s="186" t="str">
        <f>IF('Dépenses forfaitaires'!G345="","",'Dépenses forfaitaires'!G345)</f>
        <v/>
      </c>
      <c r="H345" s="118" t="str">
        <f>IF('Dépenses forfaitaires'!H345="","",'Dépenses forfaitaires'!H345)</f>
        <v/>
      </c>
      <c r="I345" s="118" t="str">
        <f>IF('Dépenses forfaitaires'!I345="","",'Dépenses forfaitaires'!I345)</f>
        <v/>
      </c>
      <c r="J345" s="186" t="str">
        <f>IF('Dépenses forfaitaires'!J345="","",'Dépenses forfaitaires'!J345)</f>
        <v/>
      </c>
      <c r="K345" s="346" t="str">
        <f>IF('Dépenses forfaitaires'!K345="","",'Dépenses forfaitaires'!K345)</f>
        <v/>
      </c>
      <c r="L345" s="346" t="str">
        <f>IF('Dépenses forfaitaires'!L345="","",'Dépenses forfaitaires'!L345)</f>
        <v/>
      </c>
      <c r="M345" s="118" t="str">
        <f>IF($H345="","",IF($C345=Listes!$B$32,IF('DP_Instruction Forfaitaires'!$E345&lt;Listes!$B$53,('DP_Instruction Forfaitaires'!$E345*(VLOOKUP('DP_Instruction Forfaitaires'!$D345,Listes!$A$54:$E$60,2,FALSE))),IF('DP_Instruction Forfaitaires'!$E345&gt;Listes!$E$53,('DP_Instruction Forfaitaires'!$E345*(VLOOKUP('DP_Instruction Forfaitaires'!$D345,Listes!$A$54:$E$60,5,FALSE))),('DP_Instruction Forfaitaires'!$E345*(VLOOKUP('DP_Instruction Forfaitaires'!$D345,Listes!$A$54:$E$60,3,FALSE))+(VLOOKUP('DP_Instruction Forfaitaires'!$D345,Listes!$A$54:$E$60,4,FALSE)))))))</f>
        <v/>
      </c>
      <c r="N345" s="118" t="str">
        <f>IF($H345="","",IF($C345=Listes!$B$31,IF('DP_Instruction Forfaitaires'!$E345&lt;Listes!$B$42,('DP_Instruction Forfaitaires'!$E345*(VLOOKUP('DP_Instruction Forfaitaires'!$D345,Listes!$A$43:$E$49,2,FALSE))),IF('DP_Instruction Forfaitaires'!$E345&gt;Listes!$D$42,('DP_Instruction Forfaitaires'!$E345*(VLOOKUP('DP_Instruction Forfaitaires'!$D345,Listes!$A$43:$E$49,5,FALSE))),('DP_Instruction Forfaitaires'!$E345*(VLOOKUP('DP_Instruction Forfaitaires'!$D345,Listes!$A$43:$E$49,3,FALSE))+(VLOOKUP('DP_Instruction Forfaitaires'!$D345,Listes!$A$43:$E$49,4,FALSE)))))))</f>
        <v/>
      </c>
      <c r="O345" s="175" t="str">
        <f>IF($H345="","",IF($C345=Listes!$B$34,Listes!$I$31,IF($C345=Listes!$B$35,(VLOOKUP('DP_Instruction Forfaitaires'!$F345,Listes!$E$31:$F$36,2,FALSE)),IF($C345=Listes!$B$33,IF('DP_Instruction Forfaitaires'!$E345&lt;Listes!$A$64,'DP_Instruction Forfaitaires'!$E345*Listes!$A$65,IF('DP_Instruction Forfaitaires'!$E345&gt;Listes!$D$64,'DP_Instruction Forfaitaires'!$E345*Listes!$D$65,(('DP_Instruction Forfaitaires'!$E345*Listes!$B$65)+Listes!$C$65)))))))</f>
        <v/>
      </c>
      <c r="P345" s="131" t="str">
        <f>IF('Dépenses forfaitaires'!Q345="","",'Dépenses forfaitaires'!Q345)</f>
        <v/>
      </c>
      <c r="Q345" s="185"/>
      <c r="R345" s="352" t="str">
        <f t="shared" si="20"/>
        <v/>
      </c>
      <c r="S345" s="352" t="str">
        <f t="shared" si="21"/>
        <v/>
      </c>
      <c r="T345" s="185" t="str">
        <f t="shared" si="22"/>
        <v/>
      </c>
      <c r="U345" s="182"/>
      <c r="V345" s="187"/>
      <c r="W345" s="711" t="str">
        <f>IF(AND(OR(Q345="KO",T345&lt;&gt;""),OR(R345="",S345="",T345="")),Listes!$A$68,IF(AND(T345="",R345&lt;&gt;""),Listes!$A$69,IF(AND(P345&lt;T345,V345=""),Listes!$A$70,IF(AND(R345&gt;S345),Listes!$A$71,IF(AND(P345&lt;&gt;"",P345&gt;T345,U345=""),Listes!$A$72,IF(AND(X345="",OR(Q345&lt;&gt;"",R345&lt;&gt;"",S345&lt;&gt;"")),Listes!$A$73,""))))))</f>
        <v/>
      </c>
      <c r="X345" s="188"/>
      <c r="Y345" s="317">
        <f t="shared" si="23"/>
        <v>0</v>
      </c>
    </row>
    <row r="346" spans="1:25" ht="20.100000000000001" customHeight="1" x14ac:dyDescent="0.25">
      <c r="A346" s="121">
        <v>340</v>
      </c>
      <c r="B346" s="118" t="str">
        <f>IF('Dépenses forfaitaires'!B346="","",'Dépenses forfaitaires'!B346)</f>
        <v/>
      </c>
      <c r="C346" s="118" t="str">
        <f>IF('Dépenses forfaitaires'!C346="","",'Dépenses forfaitaires'!C346)</f>
        <v/>
      </c>
      <c r="D346" s="118" t="str">
        <f>IF('Dépenses forfaitaires'!D346="","",'Dépenses forfaitaires'!D346)</f>
        <v/>
      </c>
      <c r="E346" s="118" t="str">
        <f>IF('Dépenses forfaitaires'!E346="","",'Dépenses forfaitaires'!E346)</f>
        <v/>
      </c>
      <c r="F346" s="118" t="str">
        <f>IF('Dépenses forfaitaires'!F346="","",'Dépenses forfaitaires'!F346)</f>
        <v/>
      </c>
      <c r="G346" s="186" t="str">
        <f>IF('Dépenses forfaitaires'!G346="","",'Dépenses forfaitaires'!G346)</f>
        <v/>
      </c>
      <c r="H346" s="118" t="str">
        <f>IF('Dépenses forfaitaires'!H346="","",'Dépenses forfaitaires'!H346)</f>
        <v/>
      </c>
      <c r="I346" s="118" t="str">
        <f>IF('Dépenses forfaitaires'!I346="","",'Dépenses forfaitaires'!I346)</f>
        <v/>
      </c>
      <c r="J346" s="186" t="str">
        <f>IF('Dépenses forfaitaires'!J346="","",'Dépenses forfaitaires'!J346)</f>
        <v/>
      </c>
      <c r="K346" s="346" t="str">
        <f>IF('Dépenses forfaitaires'!K346="","",'Dépenses forfaitaires'!K346)</f>
        <v/>
      </c>
      <c r="L346" s="346" t="str">
        <f>IF('Dépenses forfaitaires'!L346="","",'Dépenses forfaitaires'!L346)</f>
        <v/>
      </c>
      <c r="M346" s="118" t="str">
        <f>IF($H346="","",IF($C346=Listes!$B$32,IF('DP_Instruction Forfaitaires'!$E346&lt;Listes!$B$53,('DP_Instruction Forfaitaires'!$E346*(VLOOKUP('DP_Instruction Forfaitaires'!$D346,Listes!$A$54:$E$60,2,FALSE))),IF('DP_Instruction Forfaitaires'!$E346&gt;Listes!$E$53,('DP_Instruction Forfaitaires'!$E346*(VLOOKUP('DP_Instruction Forfaitaires'!$D346,Listes!$A$54:$E$60,5,FALSE))),('DP_Instruction Forfaitaires'!$E346*(VLOOKUP('DP_Instruction Forfaitaires'!$D346,Listes!$A$54:$E$60,3,FALSE))+(VLOOKUP('DP_Instruction Forfaitaires'!$D346,Listes!$A$54:$E$60,4,FALSE)))))))</f>
        <v/>
      </c>
      <c r="N346" s="118" t="str">
        <f>IF($H346="","",IF($C346=Listes!$B$31,IF('DP_Instruction Forfaitaires'!$E346&lt;Listes!$B$42,('DP_Instruction Forfaitaires'!$E346*(VLOOKUP('DP_Instruction Forfaitaires'!$D346,Listes!$A$43:$E$49,2,FALSE))),IF('DP_Instruction Forfaitaires'!$E346&gt;Listes!$D$42,('DP_Instruction Forfaitaires'!$E346*(VLOOKUP('DP_Instruction Forfaitaires'!$D346,Listes!$A$43:$E$49,5,FALSE))),('DP_Instruction Forfaitaires'!$E346*(VLOOKUP('DP_Instruction Forfaitaires'!$D346,Listes!$A$43:$E$49,3,FALSE))+(VLOOKUP('DP_Instruction Forfaitaires'!$D346,Listes!$A$43:$E$49,4,FALSE)))))))</f>
        <v/>
      </c>
      <c r="O346" s="175" t="str">
        <f>IF($H346="","",IF($C346=Listes!$B$34,Listes!$I$31,IF($C346=Listes!$B$35,(VLOOKUP('DP_Instruction Forfaitaires'!$F346,Listes!$E$31:$F$36,2,FALSE)),IF($C346=Listes!$B$33,IF('DP_Instruction Forfaitaires'!$E346&lt;Listes!$A$64,'DP_Instruction Forfaitaires'!$E346*Listes!$A$65,IF('DP_Instruction Forfaitaires'!$E346&gt;Listes!$D$64,'DP_Instruction Forfaitaires'!$E346*Listes!$D$65,(('DP_Instruction Forfaitaires'!$E346*Listes!$B$65)+Listes!$C$65)))))))</f>
        <v/>
      </c>
      <c r="P346" s="131" t="str">
        <f>IF('Dépenses forfaitaires'!Q346="","",'Dépenses forfaitaires'!Q346)</f>
        <v/>
      </c>
      <c r="Q346" s="185"/>
      <c r="R346" s="352" t="str">
        <f t="shared" si="20"/>
        <v/>
      </c>
      <c r="S346" s="352" t="str">
        <f t="shared" si="21"/>
        <v/>
      </c>
      <c r="T346" s="185" t="str">
        <f t="shared" si="22"/>
        <v/>
      </c>
      <c r="U346" s="182"/>
      <c r="V346" s="187"/>
      <c r="W346" s="711" t="str">
        <f>IF(AND(OR(Q346="KO",T346&lt;&gt;""),OR(R346="",S346="",T346="")),Listes!$A$68,IF(AND(T346="",R346&lt;&gt;""),Listes!$A$69,IF(AND(P346&lt;T346,V346=""),Listes!$A$70,IF(AND(R346&gt;S346),Listes!$A$71,IF(AND(P346&lt;&gt;"",P346&gt;T346,U346=""),Listes!$A$72,IF(AND(X346="",OR(Q346&lt;&gt;"",R346&lt;&gt;"",S346&lt;&gt;"")),Listes!$A$73,""))))))</f>
        <v/>
      </c>
      <c r="X346" s="188"/>
      <c r="Y346" s="317">
        <f t="shared" si="23"/>
        <v>0</v>
      </c>
    </row>
    <row r="347" spans="1:25" ht="20.100000000000001" customHeight="1" x14ac:dyDescent="0.25">
      <c r="A347" s="121">
        <v>341</v>
      </c>
      <c r="B347" s="118" t="str">
        <f>IF('Dépenses forfaitaires'!B347="","",'Dépenses forfaitaires'!B347)</f>
        <v/>
      </c>
      <c r="C347" s="118" t="str">
        <f>IF('Dépenses forfaitaires'!C347="","",'Dépenses forfaitaires'!C347)</f>
        <v/>
      </c>
      <c r="D347" s="118" t="str">
        <f>IF('Dépenses forfaitaires'!D347="","",'Dépenses forfaitaires'!D347)</f>
        <v/>
      </c>
      <c r="E347" s="118" t="str">
        <f>IF('Dépenses forfaitaires'!E347="","",'Dépenses forfaitaires'!E347)</f>
        <v/>
      </c>
      <c r="F347" s="118" t="str">
        <f>IF('Dépenses forfaitaires'!F347="","",'Dépenses forfaitaires'!F347)</f>
        <v/>
      </c>
      <c r="G347" s="186" t="str">
        <f>IF('Dépenses forfaitaires'!G347="","",'Dépenses forfaitaires'!G347)</f>
        <v/>
      </c>
      <c r="H347" s="118" t="str">
        <f>IF('Dépenses forfaitaires'!H347="","",'Dépenses forfaitaires'!H347)</f>
        <v/>
      </c>
      <c r="I347" s="118" t="str">
        <f>IF('Dépenses forfaitaires'!I347="","",'Dépenses forfaitaires'!I347)</f>
        <v/>
      </c>
      <c r="J347" s="186" t="str">
        <f>IF('Dépenses forfaitaires'!J347="","",'Dépenses forfaitaires'!J347)</f>
        <v/>
      </c>
      <c r="K347" s="346" t="str">
        <f>IF('Dépenses forfaitaires'!K347="","",'Dépenses forfaitaires'!K347)</f>
        <v/>
      </c>
      <c r="L347" s="346" t="str">
        <f>IF('Dépenses forfaitaires'!L347="","",'Dépenses forfaitaires'!L347)</f>
        <v/>
      </c>
      <c r="M347" s="118" t="str">
        <f>IF($H347="","",IF($C347=Listes!$B$32,IF('DP_Instruction Forfaitaires'!$E347&lt;Listes!$B$53,('DP_Instruction Forfaitaires'!$E347*(VLOOKUP('DP_Instruction Forfaitaires'!$D347,Listes!$A$54:$E$60,2,FALSE))),IF('DP_Instruction Forfaitaires'!$E347&gt;Listes!$E$53,('DP_Instruction Forfaitaires'!$E347*(VLOOKUP('DP_Instruction Forfaitaires'!$D347,Listes!$A$54:$E$60,5,FALSE))),('DP_Instruction Forfaitaires'!$E347*(VLOOKUP('DP_Instruction Forfaitaires'!$D347,Listes!$A$54:$E$60,3,FALSE))+(VLOOKUP('DP_Instruction Forfaitaires'!$D347,Listes!$A$54:$E$60,4,FALSE)))))))</f>
        <v/>
      </c>
      <c r="N347" s="118" t="str">
        <f>IF($H347="","",IF($C347=Listes!$B$31,IF('DP_Instruction Forfaitaires'!$E347&lt;Listes!$B$42,('DP_Instruction Forfaitaires'!$E347*(VLOOKUP('DP_Instruction Forfaitaires'!$D347,Listes!$A$43:$E$49,2,FALSE))),IF('DP_Instruction Forfaitaires'!$E347&gt;Listes!$D$42,('DP_Instruction Forfaitaires'!$E347*(VLOOKUP('DP_Instruction Forfaitaires'!$D347,Listes!$A$43:$E$49,5,FALSE))),('DP_Instruction Forfaitaires'!$E347*(VLOOKUP('DP_Instruction Forfaitaires'!$D347,Listes!$A$43:$E$49,3,FALSE))+(VLOOKUP('DP_Instruction Forfaitaires'!$D347,Listes!$A$43:$E$49,4,FALSE)))))))</f>
        <v/>
      </c>
      <c r="O347" s="175" t="str">
        <f>IF($H347="","",IF($C347=Listes!$B$34,Listes!$I$31,IF($C347=Listes!$B$35,(VLOOKUP('DP_Instruction Forfaitaires'!$F347,Listes!$E$31:$F$36,2,FALSE)),IF($C347=Listes!$B$33,IF('DP_Instruction Forfaitaires'!$E347&lt;Listes!$A$64,'DP_Instruction Forfaitaires'!$E347*Listes!$A$65,IF('DP_Instruction Forfaitaires'!$E347&gt;Listes!$D$64,'DP_Instruction Forfaitaires'!$E347*Listes!$D$65,(('DP_Instruction Forfaitaires'!$E347*Listes!$B$65)+Listes!$C$65)))))))</f>
        <v/>
      </c>
      <c r="P347" s="131" t="str">
        <f>IF('Dépenses forfaitaires'!Q347="","",'Dépenses forfaitaires'!Q347)</f>
        <v/>
      </c>
      <c r="Q347" s="185"/>
      <c r="R347" s="352" t="str">
        <f t="shared" si="20"/>
        <v/>
      </c>
      <c r="S347" s="352" t="str">
        <f t="shared" si="21"/>
        <v/>
      </c>
      <c r="T347" s="185" t="str">
        <f t="shared" si="22"/>
        <v/>
      </c>
      <c r="U347" s="182"/>
      <c r="V347" s="187"/>
      <c r="W347" s="711" t="str">
        <f>IF(AND(OR(Q347="KO",T347&lt;&gt;""),OR(R347="",S347="",T347="")),Listes!$A$68,IF(AND(T347="",R347&lt;&gt;""),Listes!$A$69,IF(AND(P347&lt;T347,V347=""),Listes!$A$70,IF(AND(R347&gt;S347),Listes!$A$71,IF(AND(P347&lt;&gt;"",P347&gt;T347,U347=""),Listes!$A$72,IF(AND(X347="",OR(Q347&lt;&gt;"",R347&lt;&gt;"",S347&lt;&gt;"")),Listes!$A$73,""))))))</f>
        <v/>
      </c>
      <c r="X347" s="188"/>
      <c r="Y347" s="317">
        <f t="shared" si="23"/>
        <v>0</v>
      </c>
    </row>
    <row r="348" spans="1:25" ht="20.100000000000001" customHeight="1" x14ac:dyDescent="0.25">
      <c r="A348" s="121">
        <v>342</v>
      </c>
      <c r="B348" s="118" t="str">
        <f>IF('Dépenses forfaitaires'!B348="","",'Dépenses forfaitaires'!B348)</f>
        <v/>
      </c>
      <c r="C348" s="118" t="str">
        <f>IF('Dépenses forfaitaires'!C348="","",'Dépenses forfaitaires'!C348)</f>
        <v/>
      </c>
      <c r="D348" s="118" t="str">
        <f>IF('Dépenses forfaitaires'!D348="","",'Dépenses forfaitaires'!D348)</f>
        <v/>
      </c>
      <c r="E348" s="118" t="str">
        <f>IF('Dépenses forfaitaires'!E348="","",'Dépenses forfaitaires'!E348)</f>
        <v/>
      </c>
      <c r="F348" s="118" t="str">
        <f>IF('Dépenses forfaitaires'!F348="","",'Dépenses forfaitaires'!F348)</f>
        <v/>
      </c>
      <c r="G348" s="186" t="str">
        <f>IF('Dépenses forfaitaires'!G348="","",'Dépenses forfaitaires'!G348)</f>
        <v/>
      </c>
      <c r="H348" s="118" t="str">
        <f>IF('Dépenses forfaitaires'!H348="","",'Dépenses forfaitaires'!H348)</f>
        <v/>
      </c>
      <c r="I348" s="118" t="str">
        <f>IF('Dépenses forfaitaires'!I348="","",'Dépenses forfaitaires'!I348)</f>
        <v/>
      </c>
      <c r="J348" s="186" t="str">
        <f>IF('Dépenses forfaitaires'!J348="","",'Dépenses forfaitaires'!J348)</f>
        <v/>
      </c>
      <c r="K348" s="346" t="str">
        <f>IF('Dépenses forfaitaires'!K348="","",'Dépenses forfaitaires'!K348)</f>
        <v/>
      </c>
      <c r="L348" s="346" t="str">
        <f>IF('Dépenses forfaitaires'!L348="","",'Dépenses forfaitaires'!L348)</f>
        <v/>
      </c>
      <c r="M348" s="118" t="str">
        <f>IF($H348="","",IF($C348=Listes!$B$32,IF('DP_Instruction Forfaitaires'!$E348&lt;Listes!$B$53,('DP_Instruction Forfaitaires'!$E348*(VLOOKUP('DP_Instruction Forfaitaires'!$D348,Listes!$A$54:$E$60,2,FALSE))),IF('DP_Instruction Forfaitaires'!$E348&gt;Listes!$E$53,('DP_Instruction Forfaitaires'!$E348*(VLOOKUP('DP_Instruction Forfaitaires'!$D348,Listes!$A$54:$E$60,5,FALSE))),('DP_Instruction Forfaitaires'!$E348*(VLOOKUP('DP_Instruction Forfaitaires'!$D348,Listes!$A$54:$E$60,3,FALSE))+(VLOOKUP('DP_Instruction Forfaitaires'!$D348,Listes!$A$54:$E$60,4,FALSE)))))))</f>
        <v/>
      </c>
      <c r="N348" s="118" t="str">
        <f>IF($H348="","",IF($C348=Listes!$B$31,IF('DP_Instruction Forfaitaires'!$E348&lt;Listes!$B$42,('DP_Instruction Forfaitaires'!$E348*(VLOOKUP('DP_Instruction Forfaitaires'!$D348,Listes!$A$43:$E$49,2,FALSE))),IF('DP_Instruction Forfaitaires'!$E348&gt;Listes!$D$42,('DP_Instruction Forfaitaires'!$E348*(VLOOKUP('DP_Instruction Forfaitaires'!$D348,Listes!$A$43:$E$49,5,FALSE))),('DP_Instruction Forfaitaires'!$E348*(VLOOKUP('DP_Instruction Forfaitaires'!$D348,Listes!$A$43:$E$49,3,FALSE))+(VLOOKUP('DP_Instruction Forfaitaires'!$D348,Listes!$A$43:$E$49,4,FALSE)))))))</f>
        <v/>
      </c>
      <c r="O348" s="175" t="str">
        <f>IF($H348="","",IF($C348=Listes!$B$34,Listes!$I$31,IF($C348=Listes!$B$35,(VLOOKUP('DP_Instruction Forfaitaires'!$F348,Listes!$E$31:$F$36,2,FALSE)),IF($C348=Listes!$B$33,IF('DP_Instruction Forfaitaires'!$E348&lt;Listes!$A$64,'DP_Instruction Forfaitaires'!$E348*Listes!$A$65,IF('DP_Instruction Forfaitaires'!$E348&gt;Listes!$D$64,'DP_Instruction Forfaitaires'!$E348*Listes!$D$65,(('DP_Instruction Forfaitaires'!$E348*Listes!$B$65)+Listes!$C$65)))))))</f>
        <v/>
      </c>
      <c r="P348" s="131" t="str">
        <f>IF('Dépenses forfaitaires'!Q348="","",'Dépenses forfaitaires'!Q348)</f>
        <v/>
      </c>
      <c r="Q348" s="185"/>
      <c r="R348" s="352" t="str">
        <f t="shared" si="20"/>
        <v/>
      </c>
      <c r="S348" s="352" t="str">
        <f t="shared" si="21"/>
        <v/>
      </c>
      <c r="T348" s="185" t="str">
        <f t="shared" si="22"/>
        <v/>
      </c>
      <c r="U348" s="182"/>
      <c r="V348" s="187"/>
      <c r="W348" s="711" t="str">
        <f>IF(AND(OR(Q348="KO",T348&lt;&gt;""),OR(R348="",S348="",T348="")),Listes!$A$68,IF(AND(T348="",R348&lt;&gt;""),Listes!$A$69,IF(AND(P348&lt;T348,V348=""),Listes!$A$70,IF(AND(R348&gt;S348),Listes!$A$71,IF(AND(P348&lt;&gt;"",P348&gt;T348,U348=""),Listes!$A$72,IF(AND(X348="",OR(Q348&lt;&gt;"",R348&lt;&gt;"",S348&lt;&gt;"")),Listes!$A$73,""))))))</f>
        <v/>
      </c>
      <c r="X348" s="188"/>
      <c r="Y348" s="317">
        <f t="shared" si="23"/>
        <v>0</v>
      </c>
    </row>
    <row r="349" spans="1:25" ht="20.100000000000001" customHeight="1" x14ac:dyDescent="0.25">
      <c r="A349" s="121">
        <v>343</v>
      </c>
      <c r="B349" s="118" t="str">
        <f>IF('Dépenses forfaitaires'!B349="","",'Dépenses forfaitaires'!B349)</f>
        <v/>
      </c>
      <c r="C349" s="118" t="str">
        <f>IF('Dépenses forfaitaires'!C349="","",'Dépenses forfaitaires'!C349)</f>
        <v/>
      </c>
      <c r="D349" s="118" t="str">
        <f>IF('Dépenses forfaitaires'!D349="","",'Dépenses forfaitaires'!D349)</f>
        <v/>
      </c>
      <c r="E349" s="118" t="str">
        <f>IF('Dépenses forfaitaires'!E349="","",'Dépenses forfaitaires'!E349)</f>
        <v/>
      </c>
      <c r="F349" s="118" t="str">
        <f>IF('Dépenses forfaitaires'!F349="","",'Dépenses forfaitaires'!F349)</f>
        <v/>
      </c>
      <c r="G349" s="186" t="str">
        <f>IF('Dépenses forfaitaires'!G349="","",'Dépenses forfaitaires'!G349)</f>
        <v/>
      </c>
      <c r="H349" s="118" t="str">
        <f>IF('Dépenses forfaitaires'!H349="","",'Dépenses forfaitaires'!H349)</f>
        <v/>
      </c>
      <c r="I349" s="118" t="str">
        <f>IF('Dépenses forfaitaires'!I349="","",'Dépenses forfaitaires'!I349)</f>
        <v/>
      </c>
      <c r="J349" s="186" t="str">
        <f>IF('Dépenses forfaitaires'!J349="","",'Dépenses forfaitaires'!J349)</f>
        <v/>
      </c>
      <c r="K349" s="346" t="str">
        <f>IF('Dépenses forfaitaires'!K349="","",'Dépenses forfaitaires'!K349)</f>
        <v/>
      </c>
      <c r="L349" s="346" t="str">
        <f>IF('Dépenses forfaitaires'!L349="","",'Dépenses forfaitaires'!L349)</f>
        <v/>
      </c>
      <c r="M349" s="118" t="str">
        <f>IF($H349="","",IF($C349=Listes!$B$32,IF('DP_Instruction Forfaitaires'!$E349&lt;Listes!$B$53,('DP_Instruction Forfaitaires'!$E349*(VLOOKUP('DP_Instruction Forfaitaires'!$D349,Listes!$A$54:$E$60,2,FALSE))),IF('DP_Instruction Forfaitaires'!$E349&gt;Listes!$E$53,('DP_Instruction Forfaitaires'!$E349*(VLOOKUP('DP_Instruction Forfaitaires'!$D349,Listes!$A$54:$E$60,5,FALSE))),('DP_Instruction Forfaitaires'!$E349*(VLOOKUP('DP_Instruction Forfaitaires'!$D349,Listes!$A$54:$E$60,3,FALSE))+(VLOOKUP('DP_Instruction Forfaitaires'!$D349,Listes!$A$54:$E$60,4,FALSE)))))))</f>
        <v/>
      </c>
      <c r="N349" s="118" t="str">
        <f>IF($H349="","",IF($C349=Listes!$B$31,IF('DP_Instruction Forfaitaires'!$E349&lt;Listes!$B$42,('DP_Instruction Forfaitaires'!$E349*(VLOOKUP('DP_Instruction Forfaitaires'!$D349,Listes!$A$43:$E$49,2,FALSE))),IF('DP_Instruction Forfaitaires'!$E349&gt;Listes!$D$42,('DP_Instruction Forfaitaires'!$E349*(VLOOKUP('DP_Instruction Forfaitaires'!$D349,Listes!$A$43:$E$49,5,FALSE))),('DP_Instruction Forfaitaires'!$E349*(VLOOKUP('DP_Instruction Forfaitaires'!$D349,Listes!$A$43:$E$49,3,FALSE))+(VLOOKUP('DP_Instruction Forfaitaires'!$D349,Listes!$A$43:$E$49,4,FALSE)))))))</f>
        <v/>
      </c>
      <c r="O349" s="175" t="str">
        <f>IF($H349="","",IF($C349=Listes!$B$34,Listes!$I$31,IF($C349=Listes!$B$35,(VLOOKUP('DP_Instruction Forfaitaires'!$F349,Listes!$E$31:$F$36,2,FALSE)),IF($C349=Listes!$B$33,IF('DP_Instruction Forfaitaires'!$E349&lt;Listes!$A$64,'DP_Instruction Forfaitaires'!$E349*Listes!$A$65,IF('DP_Instruction Forfaitaires'!$E349&gt;Listes!$D$64,'DP_Instruction Forfaitaires'!$E349*Listes!$D$65,(('DP_Instruction Forfaitaires'!$E349*Listes!$B$65)+Listes!$C$65)))))))</f>
        <v/>
      </c>
      <c r="P349" s="131" t="str">
        <f>IF('Dépenses forfaitaires'!Q349="","",'Dépenses forfaitaires'!Q349)</f>
        <v/>
      </c>
      <c r="Q349" s="185"/>
      <c r="R349" s="352" t="str">
        <f t="shared" si="20"/>
        <v/>
      </c>
      <c r="S349" s="352" t="str">
        <f t="shared" si="21"/>
        <v/>
      </c>
      <c r="T349" s="185" t="str">
        <f t="shared" si="22"/>
        <v/>
      </c>
      <c r="U349" s="182"/>
      <c r="V349" s="187"/>
      <c r="W349" s="711" t="str">
        <f>IF(AND(OR(Q349="KO",T349&lt;&gt;""),OR(R349="",S349="",T349="")),Listes!$A$68,IF(AND(T349="",R349&lt;&gt;""),Listes!$A$69,IF(AND(P349&lt;T349,V349=""),Listes!$A$70,IF(AND(R349&gt;S349),Listes!$A$71,IF(AND(P349&lt;&gt;"",P349&gt;T349,U349=""),Listes!$A$72,IF(AND(X349="",OR(Q349&lt;&gt;"",R349&lt;&gt;"",S349&lt;&gt;"")),Listes!$A$73,""))))))</f>
        <v/>
      </c>
      <c r="X349" s="188"/>
      <c r="Y349" s="317">
        <f t="shared" si="23"/>
        <v>0</v>
      </c>
    </row>
    <row r="350" spans="1:25" ht="20.100000000000001" customHeight="1" x14ac:dyDescent="0.25">
      <c r="A350" s="121">
        <v>344</v>
      </c>
      <c r="B350" s="118" t="str">
        <f>IF('Dépenses forfaitaires'!B350="","",'Dépenses forfaitaires'!B350)</f>
        <v/>
      </c>
      <c r="C350" s="118" t="str">
        <f>IF('Dépenses forfaitaires'!C350="","",'Dépenses forfaitaires'!C350)</f>
        <v/>
      </c>
      <c r="D350" s="118" t="str">
        <f>IF('Dépenses forfaitaires'!D350="","",'Dépenses forfaitaires'!D350)</f>
        <v/>
      </c>
      <c r="E350" s="118" t="str">
        <f>IF('Dépenses forfaitaires'!E350="","",'Dépenses forfaitaires'!E350)</f>
        <v/>
      </c>
      <c r="F350" s="118" t="str">
        <f>IF('Dépenses forfaitaires'!F350="","",'Dépenses forfaitaires'!F350)</f>
        <v/>
      </c>
      <c r="G350" s="186" t="str">
        <f>IF('Dépenses forfaitaires'!G350="","",'Dépenses forfaitaires'!G350)</f>
        <v/>
      </c>
      <c r="H350" s="118" t="str">
        <f>IF('Dépenses forfaitaires'!H350="","",'Dépenses forfaitaires'!H350)</f>
        <v/>
      </c>
      <c r="I350" s="118" t="str">
        <f>IF('Dépenses forfaitaires'!I350="","",'Dépenses forfaitaires'!I350)</f>
        <v/>
      </c>
      <c r="J350" s="186" t="str">
        <f>IF('Dépenses forfaitaires'!J350="","",'Dépenses forfaitaires'!J350)</f>
        <v/>
      </c>
      <c r="K350" s="346" t="str">
        <f>IF('Dépenses forfaitaires'!K350="","",'Dépenses forfaitaires'!K350)</f>
        <v/>
      </c>
      <c r="L350" s="346" t="str">
        <f>IF('Dépenses forfaitaires'!L350="","",'Dépenses forfaitaires'!L350)</f>
        <v/>
      </c>
      <c r="M350" s="118" t="str">
        <f>IF($H350="","",IF($C350=Listes!$B$32,IF('DP_Instruction Forfaitaires'!$E350&lt;Listes!$B$53,('DP_Instruction Forfaitaires'!$E350*(VLOOKUP('DP_Instruction Forfaitaires'!$D350,Listes!$A$54:$E$60,2,FALSE))),IF('DP_Instruction Forfaitaires'!$E350&gt;Listes!$E$53,('DP_Instruction Forfaitaires'!$E350*(VLOOKUP('DP_Instruction Forfaitaires'!$D350,Listes!$A$54:$E$60,5,FALSE))),('DP_Instruction Forfaitaires'!$E350*(VLOOKUP('DP_Instruction Forfaitaires'!$D350,Listes!$A$54:$E$60,3,FALSE))+(VLOOKUP('DP_Instruction Forfaitaires'!$D350,Listes!$A$54:$E$60,4,FALSE)))))))</f>
        <v/>
      </c>
      <c r="N350" s="118" t="str">
        <f>IF($H350="","",IF($C350=Listes!$B$31,IF('DP_Instruction Forfaitaires'!$E350&lt;Listes!$B$42,('DP_Instruction Forfaitaires'!$E350*(VLOOKUP('DP_Instruction Forfaitaires'!$D350,Listes!$A$43:$E$49,2,FALSE))),IF('DP_Instruction Forfaitaires'!$E350&gt;Listes!$D$42,('DP_Instruction Forfaitaires'!$E350*(VLOOKUP('DP_Instruction Forfaitaires'!$D350,Listes!$A$43:$E$49,5,FALSE))),('DP_Instruction Forfaitaires'!$E350*(VLOOKUP('DP_Instruction Forfaitaires'!$D350,Listes!$A$43:$E$49,3,FALSE))+(VLOOKUP('DP_Instruction Forfaitaires'!$D350,Listes!$A$43:$E$49,4,FALSE)))))))</f>
        <v/>
      </c>
      <c r="O350" s="175" t="str">
        <f>IF($H350="","",IF($C350=Listes!$B$34,Listes!$I$31,IF($C350=Listes!$B$35,(VLOOKUP('DP_Instruction Forfaitaires'!$F350,Listes!$E$31:$F$36,2,FALSE)),IF($C350=Listes!$B$33,IF('DP_Instruction Forfaitaires'!$E350&lt;Listes!$A$64,'DP_Instruction Forfaitaires'!$E350*Listes!$A$65,IF('DP_Instruction Forfaitaires'!$E350&gt;Listes!$D$64,'DP_Instruction Forfaitaires'!$E350*Listes!$D$65,(('DP_Instruction Forfaitaires'!$E350*Listes!$B$65)+Listes!$C$65)))))))</f>
        <v/>
      </c>
      <c r="P350" s="131" t="str">
        <f>IF('Dépenses forfaitaires'!Q350="","",'Dépenses forfaitaires'!Q350)</f>
        <v/>
      </c>
      <c r="Q350" s="185"/>
      <c r="R350" s="352" t="str">
        <f t="shared" si="20"/>
        <v/>
      </c>
      <c r="S350" s="352" t="str">
        <f t="shared" si="21"/>
        <v/>
      </c>
      <c r="T350" s="185" t="str">
        <f t="shared" si="22"/>
        <v/>
      </c>
      <c r="U350" s="182"/>
      <c r="V350" s="187"/>
      <c r="W350" s="711" t="str">
        <f>IF(AND(OR(Q350="KO",T350&lt;&gt;""),OR(R350="",S350="",T350="")),Listes!$A$68,IF(AND(T350="",R350&lt;&gt;""),Listes!$A$69,IF(AND(P350&lt;T350,V350=""),Listes!$A$70,IF(AND(R350&gt;S350),Listes!$A$71,IF(AND(P350&lt;&gt;"",P350&gt;T350,U350=""),Listes!$A$72,IF(AND(X350="",OR(Q350&lt;&gt;"",R350&lt;&gt;"",S350&lt;&gt;"")),Listes!$A$73,""))))))</f>
        <v/>
      </c>
      <c r="X350" s="188"/>
      <c r="Y350" s="317">
        <f t="shared" si="23"/>
        <v>0</v>
      </c>
    </row>
    <row r="351" spans="1:25" ht="20.100000000000001" customHeight="1" x14ac:dyDescent="0.25">
      <c r="A351" s="121">
        <v>345</v>
      </c>
      <c r="B351" s="118" t="str">
        <f>IF('Dépenses forfaitaires'!B351="","",'Dépenses forfaitaires'!B351)</f>
        <v/>
      </c>
      <c r="C351" s="118" t="str">
        <f>IF('Dépenses forfaitaires'!C351="","",'Dépenses forfaitaires'!C351)</f>
        <v/>
      </c>
      <c r="D351" s="118" t="str">
        <f>IF('Dépenses forfaitaires'!D351="","",'Dépenses forfaitaires'!D351)</f>
        <v/>
      </c>
      <c r="E351" s="118" t="str">
        <f>IF('Dépenses forfaitaires'!E351="","",'Dépenses forfaitaires'!E351)</f>
        <v/>
      </c>
      <c r="F351" s="118" t="str">
        <f>IF('Dépenses forfaitaires'!F351="","",'Dépenses forfaitaires'!F351)</f>
        <v/>
      </c>
      <c r="G351" s="186" t="str">
        <f>IF('Dépenses forfaitaires'!G351="","",'Dépenses forfaitaires'!G351)</f>
        <v/>
      </c>
      <c r="H351" s="118" t="str">
        <f>IF('Dépenses forfaitaires'!H351="","",'Dépenses forfaitaires'!H351)</f>
        <v/>
      </c>
      <c r="I351" s="118" t="str">
        <f>IF('Dépenses forfaitaires'!I351="","",'Dépenses forfaitaires'!I351)</f>
        <v/>
      </c>
      <c r="J351" s="186" t="str">
        <f>IF('Dépenses forfaitaires'!J351="","",'Dépenses forfaitaires'!J351)</f>
        <v/>
      </c>
      <c r="K351" s="346" t="str">
        <f>IF('Dépenses forfaitaires'!K351="","",'Dépenses forfaitaires'!K351)</f>
        <v/>
      </c>
      <c r="L351" s="346" t="str">
        <f>IF('Dépenses forfaitaires'!L351="","",'Dépenses forfaitaires'!L351)</f>
        <v/>
      </c>
      <c r="M351" s="118" t="str">
        <f>IF($H351="","",IF($C351=Listes!$B$32,IF('DP_Instruction Forfaitaires'!$E351&lt;Listes!$B$53,('DP_Instruction Forfaitaires'!$E351*(VLOOKUP('DP_Instruction Forfaitaires'!$D351,Listes!$A$54:$E$60,2,FALSE))),IF('DP_Instruction Forfaitaires'!$E351&gt;Listes!$E$53,('DP_Instruction Forfaitaires'!$E351*(VLOOKUP('DP_Instruction Forfaitaires'!$D351,Listes!$A$54:$E$60,5,FALSE))),('DP_Instruction Forfaitaires'!$E351*(VLOOKUP('DP_Instruction Forfaitaires'!$D351,Listes!$A$54:$E$60,3,FALSE))+(VLOOKUP('DP_Instruction Forfaitaires'!$D351,Listes!$A$54:$E$60,4,FALSE)))))))</f>
        <v/>
      </c>
      <c r="N351" s="118" t="str">
        <f>IF($H351="","",IF($C351=Listes!$B$31,IF('DP_Instruction Forfaitaires'!$E351&lt;Listes!$B$42,('DP_Instruction Forfaitaires'!$E351*(VLOOKUP('DP_Instruction Forfaitaires'!$D351,Listes!$A$43:$E$49,2,FALSE))),IF('DP_Instruction Forfaitaires'!$E351&gt;Listes!$D$42,('DP_Instruction Forfaitaires'!$E351*(VLOOKUP('DP_Instruction Forfaitaires'!$D351,Listes!$A$43:$E$49,5,FALSE))),('DP_Instruction Forfaitaires'!$E351*(VLOOKUP('DP_Instruction Forfaitaires'!$D351,Listes!$A$43:$E$49,3,FALSE))+(VLOOKUP('DP_Instruction Forfaitaires'!$D351,Listes!$A$43:$E$49,4,FALSE)))))))</f>
        <v/>
      </c>
      <c r="O351" s="175" t="str">
        <f>IF($H351="","",IF($C351=Listes!$B$34,Listes!$I$31,IF($C351=Listes!$B$35,(VLOOKUP('DP_Instruction Forfaitaires'!$F351,Listes!$E$31:$F$36,2,FALSE)),IF($C351=Listes!$B$33,IF('DP_Instruction Forfaitaires'!$E351&lt;Listes!$A$64,'DP_Instruction Forfaitaires'!$E351*Listes!$A$65,IF('DP_Instruction Forfaitaires'!$E351&gt;Listes!$D$64,'DP_Instruction Forfaitaires'!$E351*Listes!$D$65,(('DP_Instruction Forfaitaires'!$E351*Listes!$B$65)+Listes!$C$65)))))))</f>
        <v/>
      </c>
      <c r="P351" s="131" t="str">
        <f>IF('Dépenses forfaitaires'!Q351="","",'Dépenses forfaitaires'!Q351)</f>
        <v/>
      </c>
      <c r="Q351" s="185"/>
      <c r="R351" s="352" t="str">
        <f t="shared" si="20"/>
        <v/>
      </c>
      <c r="S351" s="352" t="str">
        <f t="shared" si="21"/>
        <v/>
      </c>
      <c r="T351" s="185" t="str">
        <f t="shared" si="22"/>
        <v/>
      </c>
      <c r="U351" s="182"/>
      <c r="V351" s="187"/>
      <c r="W351" s="711" t="str">
        <f>IF(AND(OR(Q351="KO",T351&lt;&gt;""),OR(R351="",S351="",T351="")),Listes!$A$68,IF(AND(T351="",R351&lt;&gt;""),Listes!$A$69,IF(AND(P351&lt;T351,V351=""),Listes!$A$70,IF(AND(R351&gt;S351),Listes!$A$71,IF(AND(P351&lt;&gt;"",P351&gt;T351,U351=""),Listes!$A$72,IF(AND(X351="",OR(Q351&lt;&gt;"",R351&lt;&gt;"",S351&lt;&gt;"")),Listes!$A$73,""))))))</f>
        <v/>
      </c>
      <c r="X351" s="188"/>
      <c r="Y351" s="317">
        <f t="shared" si="23"/>
        <v>0</v>
      </c>
    </row>
    <row r="352" spans="1:25" ht="20.100000000000001" customHeight="1" x14ac:dyDescent="0.25">
      <c r="A352" s="121">
        <v>346</v>
      </c>
      <c r="B352" s="118" t="str">
        <f>IF('Dépenses forfaitaires'!B352="","",'Dépenses forfaitaires'!B352)</f>
        <v/>
      </c>
      <c r="C352" s="118" t="str">
        <f>IF('Dépenses forfaitaires'!C352="","",'Dépenses forfaitaires'!C352)</f>
        <v/>
      </c>
      <c r="D352" s="118" t="str">
        <f>IF('Dépenses forfaitaires'!D352="","",'Dépenses forfaitaires'!D352)</f>
        <v/>
      </c>
      <c r="E352" s="118" t="str">
        <f>IF('Dépenses forfaitaires'!E352="","",'Dépenses forfaitaires'!E352)</f>
        <v/>
      </c>
      <c r="F352" s="118" t="str">
        <f>IF('Dépenses forfaitaires'!F352="","",'Dépenses forfaitaires'!F352)</f>
        <v/>
      </c>
      <c r="G352" s="186" t="str">
        <f>IF('Dépenses forfaitaires'!G352="","",'Dépenses forfaitaires'!G352)</f>
        <v/>
      </c>
      <c r="H352" s="118" t="str">
        <f>IF('Dépenses forfaitaires'!H352="","",'Dépenses forfaitaires'!H352)</f>
        <v/>
      </c>
      <c r="I352" s="118" t="str">
        <f>IF('Dépenses forfaitaires'!I352="","",'Dépenses forfaitaires'!I352)</f>
        <v/>
      </c>
      <c r="J352" s="186" t="str">
        <f>IF('Dépenses forfaitaires'!J352="","",'Dépenses forfaitaires'!J352)</f>
        <v/>
      </c>
      <c r="K352" s="346" t="str">
        <f>IF('Dépenses forfaitaires'!K352="","",'Dépenses forfaitaires'!K352)</f>
        <v/>
      </c>
      <c r="L352" s="346" t="str">
        <f>IF('Dépenses forfaitaires'!L352="","",'Dépenses forfaitaires'!L352)</f>
        <v/>
      </c>
      <c r="M352" s="118" t="str">
        <f>IF($H352="","",IF($C352=Listes!$B$32,IF('DP_Instruction Forfaitaires'!$E352&lt;Listes!$B$53,('DP_Instruction Forfaitaires'!$E352*(VLOOKUP('DP_Instruction Forfaitaires'!$D352,Listes!$A$54:$E$60,2,FALSE))),IF('DP_Instruction Forfaitaires'!$E352&gt;Listes!$E$53,('DP_Instruction Forfaitaires'!$E352*(VLOOKUP('DP_Instruction Forfaitaires'!$D352,Listes!$A$54:$E$60,5,FALSE))),('DP_Instruction Forfaitaires'!$E352*(VLOOKUP('DP_Instruction Forfaitaires'!$D352,Listes!$A$54:$E$60,3,FALSE))+(VLOOKUP('DP_Instruction Forfaitaires'!$D352,Listes!$A$54:$E$60,4,FALSE)))))))</f>
        <v/>
      </c>
      <c r="N352" s="118" t="str">
        <f>IF($H352="","",IF($C352=Listes!$B$31,IF('DP_Instruction Forfaitaires'!$E352&lt;Listes!$B$42,('DP_Instruction Forfaitaires'!$E352*(VLOOKUP('DP_Instruction Forfaitaires'!$D352,Listes!$A$43:$E$49,2,FALSE))),IF('DP_Instruction Forfaitaires'!$E352&gt;Listes!$D$42,('DP_Instruction Forfaitaires'!$E352*(VLOOKUP('DP_Instruction Forfaitaires'!$D352,Listes!$A$43:$E$49,5,FALSE))),('DP_Instruction Forfaitaires'!$E352*(VLOOKUP('DP_Instruction Forfaitaires'!$D352,Listes!$A$43:$E$49,3,FALSE))+(VLOOKUP('DP_Instruction Forfaitaires'!$D352,Listes!$A$43:$E$49,4,FALSE)))))))</f>
        <v/>
      </c>
      <c r="O352" s="175" t="str">
        <f>IF($H352="","",IF($C352=Listes!$B$34,Listes!$I$31,IF($C352=Listes!$B$35,(VLOOKUP('DP_Instruction Forfaitaires'!$F352,Listes!$E$31:$F$36,2,FALSE)),IF($C352=Listes!$B$33,IF('DP_Instruction Forfaitaires'!$E352&lt;Listes!$A$64,'DP_Instruction Forfaitaires'!$E352*Listes!$A$65,IF('DP_Instruction Forfaitaires'!$E352&gt;Listes!$D$64,'DP_Instruction Forfaitaires'!$E352*Listes!$D$65,(('DP_Instruction Forfaitaires'!$E352*Listes!$B$65)+Listes!$C$65)))))))</f>
        <v/>
      </c>
      <c r="P352" s="131" t="str">
        <f>IF('Dépenses forfaitaires'!Q352="","",'Dépenses forfaitaires'!Q352)</f>
        <v/>
      </c>
      <c r="Q352" s="185"/>
      <c r="R352" s="352" t="str">
        <f t="shared" si="20"/>
        <v/>
      </c>
      <c r="S352" s="352" t="str">
        <f t="shared" si="21"/>
        <v/>
      </c>
      <c r="T352" s="185" t="str">
        <f t="shared" si="22"/>
        <v/>
      </c>
      <c r="U352" s="182"/>
      <c r="V352" s="187"/>
      <c r="W352" s="711" t="str">
        <f>IF(AND(OR(Q352="KO",T352&lt;&gt;""),OR(R352="",S352="",T352="")),Listes!$A$68,IF(AND(T352="",R352&lt;&gt;""),Listes!$A$69,IF(AND(P352&lt;T352,V352=""),Listes!$A$70,IF(AND(R352&gt;S352),Listes!$A$71,IF(AND(P352&lt;&gt;"",P352&gt;T352,U352=""),Listes!$A$72,IF(AND(X352="",OR(Q352&lt;&gt;"",R352&lt;&gt;"",S352&lt;&gt;"")),Listes!$A$73,""))))))</f>
        <v/>
      </c>
      <c r="X352" s="188"/>
      <c r="Y352" s="317">
        <f t="shared" si="23"/>
        <v>0</v>
      </c>
    </row>
    <row r="353" spans="1:25" ht="20.100000000000001" customHeight="1" x14ac:dyDescent="0.25">
      <c r="A353" s="121">
        <v>347</v>
      </c>
      <c r="B353" s="118" t="str">
        <f>IF('Dépenses forfaitaires'!B353="","",'Dépenses forfaitaires'!B353)</f>
        <v/>
      </c>
      <c r="C353" s="118" t="str">
        <f>IF('Dépenses forfaitaires'!C353="","",'Dépenses forfaitaires'!C353)</f>
        <v/>
      </c>
      <c r="D353" s="118" t="str">
        <f>IF('Dépenses forfaitaires'!D353="","",'Dépenses forfaitaires'!D353)</f>
        <v/>
      </c>
      <c r="E353" s="118" t="str">
        <f>IF('Dépenses forfaitaires'!E353="","",'Dépenses forfaitaires'!E353)</f>
        <v/>
      </c>
      <c r="F353" s="118" t="str">
        <f>IF('Dépenses forfaitaires'!F353="","",'Dépenses forfaitaires'!F353)</f>
        <v/>
      </c>
      <c r="G353" s="186" t="str">
        <f>IF('Dépenses forfaitaires'!G353="","",'Dépenses forfaitaires'!G353)</f>
        <v/>
      </c>
      <c r="H353" s="118" t="str">
        <f>IF('Dépenses forfaitaires'!H353="","",'Dépenses forfaitaires'!H353)</f>
        <v/>
      </c>
      <c r="I353" s="118" t="str">
        <f>IF('Dépenses forfaitaires'!I353="","",'Dépenses forfaitaires'!I353)</f>
        <v/>
      </c>
      <c r="J353" s="186" t="str">
        <f>IF('Dépenses forfaitaires'!J353="","",'Dépenses forfaitaires'!J353)</f>
        <v/>
      </c>
      <c r="K353" s="346" t="str">
        <f>IF('Dépenses forfaitaires'!K353="","",'Dépenses forfaitaires'!K353)</f>
        <v/>
      </c>
      <c r="L353" s="346" t="str">
        <f>IF('Dépenses forfaitaires'!L353="","",'Dépenses forfaitaires'!L353)</f>
        <v/>
      </c>
      <c r="M353" s="118" t="str">
        <f>IF($H353="","",IF($C353=Listes!$B$32,IF('DP_Instruction Forfaitaires'!$E353&lt;Listes!$B$53,('DP_Instruction Forfaitaires'!$E353*(VLOOKUP('DP_Instruction Forfaitaires'!$D353,Listes!$A$54:$E$60,2,FALSE))),IF('DP_Instruction Forfaitaires'!$E353&gt;Listes!$E$53,('DP_Instruction Forfaitaires'!$E353*(VLOOKUP('DP_Instruction Forfaitaires'!$D353,Listes!$A$54:$E$60,5,FALSE))),('DP_Instruction Forfaitaires'!$E353*(VLOOKUP('DP_Instruction Forfaitaires'!$D353,Listes!$A$54:$E$60,3,FALSE))+(VLOOKUP('DP_Instruction Forfaitaires'!$D353,Listes!$A$54:$E$60,4,FALSE)))))))</f>
        <v/>
      </c>
      <c r="N353" s="118" t="str">
        <f>IF($H353="","",IF($C353=Listes!$B$31,IF('DP_Instruction Forfaitaires'!$E353&lt;Listes!$B$42,('DP_Instruction Forfaitaires'!$E353*(VLOOKUP('DP_Instruction Forfaitaires'!$D353,Listes!$A$43:$E$49,2,FALSE))),IF('DP_Instruction Forfaitaires'!$E353&gt;Listes!$D$42,('DP_Instruction Forfaitaires'!$E353*(VLOOKUP('DP_Instruction Forfaitaires'!$D353,Listes!$A$43:$E$49,5,FALSE))),('DP_Instruction Forfaitaires'!$E353*(VLOOKUP('DP_Instruction Forfaitaires'!$D353,Listes!$A$43:$E$49,3,FALSE))+(VLOOKUP('DP_Instruction Forfaitaires'!$D353,Listes!$A$43:$E$49,4,FALSE)))))))</f>
        <v/>
      </c>
      <c r="O353" s="175" t="str">
        <f>IF($H353="","",IF($C353=Listes!$B$34,Listes!$I$31,IF($C353=Listes!$B$35,(VLOOKUP('DP_Instruction Forfaitaires'!$F353,Listes!$E$31:$F$36,2,FALSE)),IF($C353=Listes!$B$33,IF('DP_Instruction Forfaitaires'!$E353&lt;Listes!$A$64,'DP_Instruction Forfaitaires'!$E353*Listes!$A$65,IF('DP_Instruction Forfaitaires'!$E353&gt;Listes!$D$64,'DP_Instruction Forfaitaires'!$E353*Listes!$D$65,(('DP_Instruction Forfaitaires'!$E353*Listes!$B$65)+Listes!$C$65)))))))</f>
        <v/>
      </c>
      <c r="P353" s="131" t="str">
        <f>IF('Dépenses forfaitaires'!Q353="","",'Dépenses forfaitaires'!Q353)</f>
        <v/>
      </c>
      <c r="Q353" s="185"/>
      <c r="R353" s="352" t="str">
        <f t="shared" si="20"/>
        <v/>
      </c>
      <c r="S353" s="352" t="str">
        <f t="shared" si="21"/>
        <v/>
      </c>
      <c r="T353" s="185" t="str">
        <f t="shared" si="22"/>
        <v/>
      </c>
      <c r="U353" s="182"/>
      <c r="V353" s="187"/>
      <c r="W353" s="711" t="str">
        <f>IF(AND(OR(Q353="KO",T353&lt;&gt;""),OR(R353="",S353="",T353="")),Listes!$A$68,IF(AND(T353="",R353&lt;&gt;""),Listes!$A$69,IF(AND(P353&lt;T353,V353=""),Listes!$A$70,IF(AND(R353&gt;S353),Listes!$A$71,IF(AND(P353&lt;&gt;"",P353&gt;T353,U353=""),Listes!$A$72,IF(AND(X353="",OR(Q353&lt;&gt;"",R353&lt;&gt;"",S353&lt;&gt;"")),Listes!$A$73,""))))))</f>
        <v/>
      </c>
      <c r="X353" s="188"/>
      <c r="Y353" s="317">
        <f t="shared" si="23"/>
        <v>0</v>
      </c>
    </row>
    <row r="354" spans="1:25" ht="20.100000000000001" customHeight="1" x14ac:dyDescent="0.25">
      <c r="A354" s="121">
        <v>348</v>
      </c>
      <c r="B354" s="118" t="str">
        <f>IF('Dépenses forfaitaires'!B354="","",'Dépenses forfaitaires'!B354)</f>
        <v/>
      </c>
      <c r="C354" s="118" t="str">
        <f>IF('Dépenses forfaitaires'!C354="","",'Dépenses forfaitaires'!C354)</f>
        <v/>
      </c>
      <c r="D354" s="118" t="str">
        <f>IF('Dépenses forfaitaires'!D354="","",'Dépenses forfaitaires'!D354)</f>
        <v/>
      </c>
      <c r="E354" s="118" t="str">
        <f>IF('Dépenses forfaitaires'!E354="","",'Dépenses forfaitaires'!E354)</f>
        <v/>
      </c>
      <c r="F354" s="118" t="str">
        <f>IF('Dépenses forfaitaires'!F354="","",'Dépenses forfaitaires'!F354)</f>
        <v/>
      </c>
      <c r="G354" s="186" t="str">
        <f>IF('Dépenses forfaitaires'!G354="","",'Dépenses forfaitaires'!G354)</f>
        <v/>
      </c>
      <c r="H354" s="118" t="str">
        <f>IF('Dépenses forfaitaires'!H354="","",'Dépenses forfaitaires'!H354)</f>
        <v/>
      </c>
      <c r="I354" s="118" t="str">
        <f>IF('Dépenses forfaitaires'!I354="","",'Dépenses forfaitaires'!I354)</f>
        <v/>
      </c>
      <c r="J354" s="186" t="str">
        <f>IF('Dépenses forfaitaires'!J354="","",'Dépenses forfaitaires'!J354)</f>
        <v/>
      </c>
      <c r="K354" s="346" t="str">
        <f>IF('Dépenses forfaitaires'!K354="","",'Dépenses forfaitaires'!K354)</f>
        <v/>
      </c>
      <c r="L354" s="346" t="str">
        <f>IF('Dépenses forfaitaires'!L354="","",'Dépenses forfaitaires'!L354)</f>
        <v/>
      </c>
      <c r="M354" s="118" t="str">
        <f>IF($H354="","",IF($C354=Listes!$B$32,IF('DP_Instruction Forfaitaires'!$E354&lt;Listes!$B$53,('DP_Instruction Forfaitaires'!$E354*(VLOOKUP('DP_Instruction Forfaitaires'!$D354,Listes!$A$54:$E$60,2,FALSE))),IF('DP_Instruction Forfaitaires'!$E354&gt;Listes!$E$53,('DP_Instruction Forfaitaires'!$E354*(VLOOKUP('DP_Instruction Forfaitaires'!$D354,Listes!$A$54:$E$60,5,FALSE))),('DP_Instruction Forfaitaires'!$E354*(VLOOKUP('DP_Instruction Forfaitaires'!$D354,Listes!$A$54:$E$60,3,FALSE))+(VLOOKUP('DP_Instruction Forfaitaires'!$D354,Listes!$A$54:$E$60,4,FALSE)))))))</f>
        <v/>
      </c>
      <c r="N354" s="118" t="str">
        <f>IF($H354="","",IF($C354=Listes!$B$31,IF('DP_Instruction Forfaitaires'!$E354&lt;Listes!$B$42,('DP_Instruction Forfaitaires'!$E354*(VLOOKUP('DP_Instruction Forfaitaires'!$D354,Listes!$A$43:$E$49,2,FALSE))),IF('DP_Instruction Forfaitaires'!$E354&gt;Listes!$D$42,('DP_Instruction Forfaitaires'!$E354*(VLOOKUP('DP_Instruction Forfaitaires'!$D354,Listes!$A$43:$E$49,5,FALSE))),('DP_Instruction Forfaitaires'!$E354*(VLOOKUP('DP_Instruction Forfaitaires'!$D354,Listes!$A$43:$E$49,3,FALSE))+(VLOOKUP('DP_Instruction Forfaitaires'!$D354,Listes!$A$43:$E$49,4,FALSE)))))))</f>
        <v/>
      </c>
      <c r="O354" s="175" t="str">
        <f>IF($H354="","",IF($C354=Listes!$B$34,Listes!$I$31,IF($C354=Listes!$B$35,(VLOOKUP('DP_Instruction Forfaitaires'!$F354,Listes!$E$31:$F$36,2,FALSE)),IF($C354=Listes!$B$33,IF('DP_Instruction Forfaitaires'!$E354&lt;Listes!$A$64,'DP_Instruction Forfaitaires'!$E354*Listes!$A$65,IF('DP_Instruction Forfaitaires'!$E354&gt;Listes!$D$64,'DP_Instruction Forfaitaires'!$E354*Listes!$D$65,(('DP_Instruction Forfaitaires'!$E354*Listes!$B$65)+Listes!$C$65)))))))</f>
        <v/>
      </c>
      <c r="P354" s="131" t="str">
        <f>IF('Dépenses forfaitaires'!Q354="","",'Dépenses forfaitaires'!Q354)</f>
        <v/>
      </c>
      <c r="Q354" s="185"/>
      <c r="R354" s="352" t="str">
        <f t="shared" si="20"/>
        <v/>
      </c>
      <c r="S354" s="352" t="str">
        <f t="shared" si="21"/>
        <v/>
      </c>
      <c r="T354" s="185" t="str">
        <f t="shared" si="22"/>
        <v/>
      </c>
      <c r="U354" s="182"/>
      <c r="V354" s="187"/>
      <c r="W354" s="711" t="str">
        <f>IF(AND(OR(Q354="KO",T354&lt;&gt;""),OR(R354="",S354="",T354="")),Listes!$A$68,IF(AND(T354="",R354&lt;&gt;""),Listes!$A$69,IF(AND(P354&lt;T354,V354=""),Listes!$A$70,IF(AND(R354&gt;S354),Listes!$A$71,IF(AND(P354&lt;&gt;"",P354&gt;T354,U354=""),Listes!$A$72,IF(AND(X354="",OR(Q354&lt;&gt;"",R354&lt;&gt;"",S354&lt;&gt;"")),Listes!$A$73,""))))))</f>
        <v/>
      </c>
      <c r="X354" s="188"/>
      <c r="Y354" s="317">
        <f t="shared" si="23"/>
        <v>0</v>
      </c>
    </row>
    <row r="355" spans="1:25" ht="20.100000000000001" customHeight="1" x14ac:dyDescent="0.25">
      <c r="A355" s="121">
        <v>349</v>
      </c>
      <c r="B355" s="118" t="str">
        <f>IF('Dépenses forfaitaires'!B355="","",'Dépenses forfaitaires'!B355)</f>
        <v/>
      </c>
      <c r="C355" s="118" t="str">
        <f>IF('Dépenses forfaitaires'!C355="","",'Dépenses forfaitaires'!C355)</f>
        <v/>
      </c>
      <c r="D355" s="118" t="str">
        <f>IF('Dépenses forfaitaires'!D355="","",'Dépenses forfaitaires'!D355)</f>
        <v/>
      </c>
      <c r="E355" s="118" t="str">
        <f>IF('Dépenses forfaitaires'!E355="","",'Dépenses forfaitaires'!E355)</f>
        <v/>
      </c>
      <c r="F355" s="118" t="str">
        <f>IF('Dépenses forfaitaires'!F355="","",'Dépenses forfaitaires'!F355)</f>
        <v/>
      </c>
      <c r="G355" s="186" t="str">
        <f>IF('Dépenses forfaitaires'!G355="","",'Dépenses forfaitaires'!G355)</f>
        <v/>
      </c>
      <c r="H355" s="118" t="str">
        <f>IF('Dépenses forfaitaires'!H355="","",'Dépenses forfaitaires'!H355)</f>
        <v/>
      </c>
      <c r="I355" s="118" t="str">
        <f>IF('Dépenses forfaitaires'!I355="","",'Dépenses forfaitaires'!I355)</f>
        <v/>
      </c>
      <c r="J355" s="186" t="str">
        <f>IF('Dépenses forfaitaires'!J355="","",'Dépenses forfaitaires'!J355)</f>
        <v/>
      </c>
      <c r="K355" s="346" t="str">
        <f>IF('Dépenses forfaitaires'!K355="","",'Dépenses forfaitaires'!K355)</f>
        <v/>
      </c>
      <c r="L355" s="346" t="str">
        <f>IF('Dépenses forfaitaires'!L355="","",'Dépenses forfaitaires'!L355)</f>
        <v/>
      </c>
      <c r="M355" s="118" t="str">
        <f>IF($H355="","",IF($C355=Listes!$B$32,IF('DP_Instruction Forfaitaires'!$E355&lt;Listes!$B$53,('DP_Instruction Forfaitaires'!$E355*(VLOOKUP('DP_Instruction Forfaitaires'!$D355,Listes!$A$54:$E$60,2,FALSE))),IF('DP_Instruction Forfaitaires'!$E355&gt;Listes!$E$53,('DP_Instruction Forfaitaires'!$E355*(VLOOKUP('DP_Instruction Forfaitaires'!$D355,Listes!$A$54:$E$60,5,FALSE))),('DP_Instruction Forfaitaires'!$E355*(VLOOKUP('DP_Instruction Forfaitaires'!$D355,Listes!$A$54:$E$60,3,FALSE))+(VLOOKUP('DP_Instruction Forfaitaires'!$D355,Listes!$A$54:$E$60,4,FALSE)))))))</f>
        <v/>
      </c>
      <c r="N355" s="118" t="str">
        <f>IF($H355="","",IF($C355=Listes!$B$31,IF('DP_Instruction Forfaitaires'!$E355&lt;Listes!$B$42,('DP_Instruction Forfaitaires'!$E355*(VLOOKUP('DP_Instruction Forfaitaires'!$D355,Listes!$A$43:$E$49,2,FALSE))),IF('DP_Instruction Forfaitaires'!$E355&gt;Listes!$D$42,('DP_Instruction Forfaitaires'!$E355*(VLOOKUP('DP_Instruction Forfaitaires'!$D355,Listes!$A$43:$E$49,5,FALSE))),('DP_Instruction Forfaitaires'!$E355*(VLOOKUP('DP_Instruction Forfaitaires'!$D355,Listes!$A$43:$E$49,3,FALSE))+(VLOOKUP('DP_Instruction Forfaitaires'!$D355,Listes!$A$43:$E$49,4,FALSE)))))))</f>
        <v/>
      </c>
      <c r="O355" s="175" t="str">
        <f>IF($H355="","",IF($C355=Listes!$B$34,Listes!$I$31,IF($C355=Listes!$B$35,(VLOOKUP('DP_Instruction Forfaitaires'!$F355,Listes!$E$31:$F$36,2,FALSE)),IF($C355=Listes!$B$33,IF('DP_Instruction Forfaitaires'!$E355&lt;Listes!$A$64,'DP_Instruction Forfaitaires'!$E355*Listes!$A$65,IF('DP_Instruction Forfaitaires'!$E355&gt;Listes!$D$64,'DP_Instruction Forfaitaires'!$E355*Listes!$D$65,(('DP_Instruction Forfaitaires'!$E355*Listes!$B$65)+Listes!$C$65)))))))</f>
        <v/>
      </c>
      <c r="P355" s="131" t="str">
        <f>IF('Dépenses forfaitaires'!Q355="","",'Dépenses forfaitaires'!Q355)</f>
        <v/>
      </c>
      <c r="Q355" s="185"/>
      <c r="R355" s="352" t="str">
        <f t="shared" si="20"/>
        <v/>
      </c>
      <c r="S355" s="352" t="str">
        <f t="shared" si="21"/>
        <v/>
      </c>
      <c r="T355" s="185" t="str">
        <f t="shared" si="22"/>
        <v/>
      </c>
      <c r="U355" s="182"/>
      <c r="V355" s="187"/>
      <c r="W355" s="711" t="str">
        <f>IF(AND(OR(Q355="KO",T355&lt;&gt;""),OR(R355="",S355="",T355="")),Listes!$A$68,IF(AND(T355="",R355&lt;&gt;""),Listes!$A$69,IF(AND(P355&lt;T355,V355=""),Listes!$A$70,IF(AND(R355&gt;S355),Listes!$A$71,IF(AND(P355&lt;&gt;"",P355&gt;T355,U355=""),Listes!$A$72,IF(AND(X355="",OR(Q355&lt;&gt;"",R355&lt;&gt;"",S355&lt;&gt;"")),Listes!$A$73,""))))))</f>
        <v/>
      </c>
      <c r="X355" s="188"/>
      <c r="Y355" s="317">
        <f t="shared" si="23"/>
        <v>0</v>
      </c>
    </row>
    <row r="356" spans="1:25" ht="20.100000000000001" customHeight="1" x14ac:dyDescent="0.25">
      <c r="A356" s="121">
        <v>350</v>
      </c>
      <c r="B356" s="118" t="str">
        <f>IF('Dépenses forfaitaires'!B356="","",'Dépenses forfaitaires'!B356)</f>
        <v/>
      </c>
      <c r="C356" s="118" t="str">
        <f>IF('Dépenses forfaitaires'!C356="","",'Dépenses forfaitaires'!C356)</f>
        <v/>
      </c>
      <c r="D356" s="118" t="str">
        <f>IF('Dépenses forfaitaires'!D356="","",'Dépenses forfaitaires'!D356)</f>
        <v/>
      </c>
      <c r="E356" s="118" t="str">
        <f>IF('Dépenses forfaitaires'!E356="","",'Dépenses forfaitaires'!E356)</f>
        <v/>
      </c>
      <c r="F356" s="118" t="str">
        <f>IF('Dépenses forfaitaires'!F356="","",'Dépenses forfaitaires'!F356)</f>
        <v/>
      </c>
      <c r="G356" s="186" t="str">
        <f>IF('Dépenses forfaitaires'!G356="","",'Dépenses forfaitaires'!G356)</f>
        <v/>
      </c>
      <c r="H356" s="118" t="str">
        <f>IF('Dépenses forfaitaires'!H356="","",'Dépenses forfaitaires'!H356)</f>
        <v/>
      </c>
      <c r="I356" s="118" t="str">
        <f>IF('Dépenses forfaitaires'!I356="","",'Dépenses forfaitaires'!I356)</f>
        <v/>
      </c>
      <c r="J356" s="186" t="str">
        <f>IF('Dépenses forfaitaires'!J356="","",'Dépenses forfaitaires'!J356)</f>
        <v/>
      </c>
      <c r="K356" s="346" t="str">
        <f>IF('Dépenses forfaitaires'!K356="","",'Dépenses forfaitaires'!K356)</f>
        <v/>
      </c>
      <c r="L356" s="346" t="str">
        <f>IF('Dépenses forfaitaires'!L356="","",'Dépenses forfaitaires'!L356)</f>
        <v/>
      </c>
      <c r="M356" s="118" t="str">
        <f>IF($H356="","",IF($C356=Listes!$B$32,IF('DP_Instruction Forfaitaires'!$E356&lt;Listes!$B$53,('DP_Instruction Forfaitaires'!$E356*(VLOOKUP('DP_Instruction Forfaitaires'!$D356,Listes!$A$54:$E$60,2,FALSE))),IF('DP_Instruction Forfaitaires'!$E356&gt;Listes!$E$53,('DP_Instruction Forfaitaires'!$E356*(VLOOKUP('DP_Instruction Forfaitaires'!$D356,Listes!$A$54:$E$60,5,FALSE))),('DP_Instruction Forfaitaires'!$E356*(VLOOKUP('DP_Instruction Forfaitaires'!$D356,Listes!$A$54:$E$60,3,FALSE))+(VLOOKUP('DP_Instruction Forfaitaires'!$D356,Listes!$A$54:$E$60,4,FALSE)))))))</f>
        <v/>
      </c>
      <c r="N356" s="118" t="str">
        <f>IF($H356="","",IF($C356=Listes!$B$31,IF('DP_Instruction Forfaitaires'!$E356&lt;Listes!$B$42,('DP_Instruction Forfaitaires'!$E356*(VLOOKUP('DP_Instruction Forfaitaires'!$D356,Listes!$A$43:$E$49,2,FALSE))),IF('DP_Instruction Forfaitaires'!$E356&gt;Listes!$D$42,('DP_Instruction Forfaitaires'!$E356*(VLOOKUP('DP_Instruction Forfaitaires'!$D356,Listes!$A$43:$E$49,5,FALSE))),('DP_Instruction Forfaitaires'!$E356*(VLOOKUP('DP_Instruction Forfaitaires'!$D356,Listes!$A$43:$E$49,3,FALSE))+(VLOOKUP('DP_Instruction Forfaitaires'!$D356,Listes!$A$43:$E$49,4,FALSE)))))))</f>
        <v/>
      </c>
      <c r="O356" s="175" t="str">
        <f>IF($H356="","",IF($C356=Listes!$B$34,Listes!$I$31,IF($C356=Listes!$B$35,(VLOOKUP('DP_Instruction Forfaitaires'!$F356,Listes!$E$31:$F$36,2,FALSE)),IF($C356=Listes!$B$33,IF('DP_Instruction Forfaitaires'!$E356&lt;Listes!$A$64,'DP_Instruction Forfaitaires'!$E356*Listes!$A$65,IF('DP_Instruction Forfaitaires'!$E356&gt;Listes!$D$64,'DP_Instruction Forfaitaires'!$E356*Listes!$D$65,(('DP_Instruction Forfaitaires'!$E356*Listes!$B$65)+Listes!$C$65)))))))</f>
        <v/>
      </c>
      <c r="P356" s="131" t="str">
        <f>IF('Dépenses forfaitaires'!Q356="","",'Dépenses forfaitaires'!Q356)</f>
        <v/>
      </c>
      <c r="Q356" s="185"/>
      <c r="R356" s="352" t="str">
        <f t="shared" si="20"/>
        <v/>
      </c>
      <c r="S356" s="352" t="str">
        <f t="shared" si="21"/>
        <v/>
      </c>
      <c r="T356" s="185" t="str">
        <f t="shared" si="22"/>
        <v/>
      </c>
      <c r="U356" s="182"/>
      <c r="V356" s="187"/>
      <c r="W356" s="711" t="str">
        <f>IF(AND(OR(Q356="KO",T356&lt;&gt;""),OR(R356="",S356="",T356="")),Listes!$A$68,IF(AND(T356="",R356&lt;&gt;""),Listes!$A$69,IF(AND(P356&lt;T356,V356=""),Listes!$A$70,IF(AND(R356&gt;S356),Listes!$A$71,IF(AND(P356&lt;&gt;"",P356&gt;T356,U356=""),Listes!$A$72,IF(AND(X356="",OR(Q356&lt;&gt;"",R356&lt;&gt;"",S356&lt;&gt;"")),Listes!$A$73,""))))))</f>
        <v/>
      </c>
      <c r="X356" s="188"/>
      <c r="Y356" s="317">
        <f t="shared" si="23"/>
        <v>0</v>
      </c>
    </row>
    <row r="357" spans="1:25" ht="20.100000000000001" customHeight="1" x14ac:dyDescent="0.25">
      <c r="A357" s="121">
        <v>351</v>
      </c>
      <c r="B357" s="118" t="str">
        <f>IF('Dépenses forfaitaires'!B357="","",'Dépenses forfaitaires'!B357)</f>
        <v/>
      </c>
      <c r="C357" s="118" t="str">
        <f>IF('Dépenses forfaitaires'!C357="","",'Dépenses forfaitaires'!C357)</f>
        <v/>
      </c>
      <c r="D357" s="118" t="str">
        <f>IF('Dépenses forfaitaires'!D357="","",'Dépenses forfaitaires'!D357)</f>
        <v/>
      </c>
      <c r="E357" s="118" t="str">
        <f>IF('Dépenses forfaitaires'!E357="","",'Dépenses forfaitaires'!E357)</f>
        <v/>
      </c>
      <c r="F357" s="118" t="str">
        <f>IF('Dépenses forfaitaires'!F357="","",'Dépenses forfaitaires'!F357)</f>
        <v/>
      </c>
      <c r="G357" s="186" t="str">
        <f>IF('Dépenses forfaitaires'!G357="","",'Dépenses forfaitaires'!G357)</f>
        <v/>
      </c>
      <c r="H357" s="118" t="str">
        <f>IF('Dépenses forfaitaires'!H357="","",'Dépenses forfaitaires'!H357)</f>
        <v/>
      </c>
      <c r="I357" s="118" t="str">
        <f>IF('Dépenses forfaitaires'!I357="","",'Dépenses forfaitaires'!I357)</f>
        <v/>
      </c>
      <c r="J357" s="186" t="str">
        <f>IF('Dépenses forfaitaires'!J357="","",'Dépenses forfaitaires'!J357)</f>
        <v/>
      </c>
      <c r="K357" s="346" t="str">
        <f>IF('Dépenses forfaitaires'!K357="","",'Dépenses forfaitaires'!K357)</f>
        <v/>
      </c>
      <c r="L357" s="346" t="str">
        <f>IF('Dépenses forfaitaires'!L357="","",'Dépenses forfaitaires'!L357)</f>
        <v/>
      </c>
      <c r="M357" s="118" t="str">
        <f>IF($H357="","",IF($C357=Listes!$B$32,IF('DP_Instruction Forfaitaires'!$E357&lt;Listes!$B$53,('DP_Instruction Forfaitaires'!$E357*(VLOOKUP('DP_Instruction Forfaitaires'!$D357,Listes!$A$54:$E$60,2,FALSE))),IF('DP_Instruction Forfaitaires'!$E357&gt;Listes!$E$53,('DP_Instruction Forfaitaires'!$E357*(VLOOKUP('DP_Instruction Forfaitaires'!$D357,Listes!$A$54:$E$60,5,FALSE))),('DP_Instruction Forfaitaires'!$E357*(VLOOKUP('DP_Instruction Forfaitaires'!$D357,Listes!$A$54:$E$60,3,FALSE))+(VLOOKUP('DP_Instruction Forfaitaires'!$D357,Listes!$A$54:$E$60,4,FALSE)))))))</f>
        <v/>
      </c>
      <c r="N357" s="118" t="str">
        <f>IF($H357="","",IF($C357=Listes!$B$31,IF('DP_Instruction Forfaitaires'!$E357&lt;Listes!$B$42,('DP_Instruction Forfaitaires'!$E357*(VLOOKUP('DP_Instruction Forfaitaires'!$D357,Listes!$A$43:$E$49,2,FALSE))),IF('DP_Instruction Forfaitaires'!$E357&gt;Listes!$D$42,('DP_Instruction Forfaitaires'!$E357*(VLOOKUP('DP_Instruction Forfaitaires'!$D357,Listes!$A$43:$E$49,5,FALSE))),('DP_Instruction Forfaitaires'!$E357*(VLOOKUP('DP_Instruction Forfaitaires'!$D357,Listes!$A$43:$E$49,3,FALSE))+(VLOOKUP('DP_Instruction Forfaitaires'!$D357,Listes!$A$43:$E$49,4,FALSE)))))))</f>
        <v/>
      </c>
      <c r="O357" s="175" t="str">
        <f>IF($H357="","",IF($C357=Listes!$B$34,Listes!$I$31,IF($C357=Listes!$B$35,(VLOOKUP('DP_Instruction Forfaitaires'!$F357,Listes!$E$31:$F$36,2,FALSE)),IF($C357=Listes!$B$33,IF('DP_Instruction Forfaitaires'!$E357&lt;Listes!$A$64,'DP_Instruction Forfaitaires'!$E357*Listes!$A$65,IF('DP_Instruction Forfaitaires'!$E357&gt;Listes!$D$64,'DP_Instruction Forfaitaires'!$E357*Listes!$D$65,(('DP_Instruction Forfaitaires'!$E357*Listes!$B$65)+Listes!$C$65)))))))</f>
        <v/>
      </c>
      <c r="P357" s="131" t="str">
        <f>IF('Dépenses forfaitaires'!Q357="","",'Dépenses forfaitaires'!Q357)</f>
        <v/>
      </c>
      <c r="Q357" s="185"/>
      <c r="R357" s="352" t="str">
        <f t="shared" si="20"/>
        <v/>
      </c>
      <c r="S357" s="352" t="str">
        <f t="shared" si="21"/>
        <v/>
      </c>
      <c r="T357" s="185" t="str">
        <f t="shared" si="22"/>
        <v/>
      </c>
      <c r="U357" s="182"/>
      <c r="V357" s="187"/>
      <c r="W357" s="711" t="str">
        <f>IF(AND(OR(Q357="KO",T357&lt;&gt;""),OR(R357="",S357="",T357="")),Listes!$A$68,IF(AND(T357="",R357&lt;&gt;""),Listes!$A$69,IF(AND(P357&lt;T357,V357=""),Listes!$A$70,IF(AND(R357&gt;S357),Listes!$A$71,IF(AND(P357&lt;&gt;"",P357&gt;T357,U357=""),Listes!$A$72,IF(AND(X357="",OR(Q357&lt;&gt;"",R357&lt;&gt;"",S357&lt;&gt;"")),Listes!$A$73,""))))))</f>
        <v/>
      </c>
      <c r="X357" s="188"/>
      <c r="Y357" s="317">
        <f t="shared" si="23"/>
        <v>0</v>
      </c>
    </row>
    <row r="358" spans="1:25" ht="20.100000000000001" customHeight="1" x14ac:dyDescent="0.25">
      <c r="A358" s="121">
        <v>352</v>
      </c>
      <c r="B358" s="118" t="str">
        <f>IF('Dépenses forfaitaires'!B358="","",'Dépenses forfaitaires'!B358)</f>
        <v/>
      </c>
      <c r="C358" s="118" t="str">
        <f>IF('Dépenses forfaitaires'!C358="","",'Dépenses forfaitaires'!C358)</f>
        <v/>
      </c>
      <c r="D358" s="118" t="str">
        <f>IF('Dépenses forfaitaires'!D358="","",'Dépenses forfaitaires'!D358)</f>
        <v/>
      </c>
      <c r="E358" s="118" t="str">
        <f>IF('Dépenses forfaitaires'!E358="","",'Dépenses forfaitaires'!E358)</f>
        <v/>
      </c>
      <c r="F358" s="118" t="str">
        <f>IF('Dépenses forfaitaires'!F358="","",'Dépenses forfaitaires'!F358)</f>
        <v/>
      </c>
      <c r="G358" s="186" t="str">
        <f>IF('Dépenses forfaitaires'!G358="","",'Dépenses forfaitaires'!G358)</f>
        <v/>
      </c>
      <c r="H358" s="118" t="str">
        <f>IF('Dépenses forfaitaires'!H358="","",'Dépenses forfaitaires'!H358)</f>
        <v/>
      </c>
      <c r="I358" s="118" t="str">
        <f>IF('Dépenses forfaitaires'!I358="","",'Dépenses forfaitaires'!I358)</f>
        <v/>
      </c>
      <c r="J358" s="186" t="str">
        <f>IF('Dépenses forfaitaires'!J358="","",'Dépenses forfaitaires'!J358)</f>
        <v/>
      </c>
      <c r="K358" s="346" t="str">
        <f>IF('Dépenses forfaitaires'!K358="","",'Dépenses forfaitaires'!K358)</f>
        <v/>
      </c>
      <c r="L358" s="346" t="str">
        <f>IF('Dépenses forfaitaires'!L358="","",'Dépenses forfaitaires'!L358)</f>
        <v/>
      </c>
      <c r="M358" s="118" t="str">
        <f>IF($H358="","",IF($C358=Listes!$B$32,IF('DP_Instruction Forfaitaires'!$E358&lt;Listes!$B$53,('DP_Instruction Forfaitaires'!$E358*(VLOOKUP('DP_Instruction Forfaitaires'!$D358,Listes!$A$54:$E$60,2,FALSE))),IF('DP_Instruction Forfaitaires'!$E358&gt;Listes!$E$53,('DP_Instruction Forfaitaires'!$E358*(VLOOKUP('DP_Instruction Forfaitaires'!$D358,Listes!$A$54:$E$60,5,FALSE))),('DP_Instruction Forfaitaires'!$E358*(VLOOKUP('DP_Instruction Forfaitaires'!$D358,Listes!$A$54:$E$60,3,FALSE))+(VLOOKUP('DP_Instruction Forfaitaires'!$D358,Listes!$A$54:$E$60,4,FALSE)))))))</f>
        <v/>
      </c>
      <c r="N358" s="118" t="str">
        <f>IF($H358="","",IF($C358=Listes!$B$31,IF('DP_Instruction Forfaitaires'!$E358&lt;Listes!$B$42,('DP_Instruction Forfaitaires'!$E358*(VLOOKUP('DP_Instruction Forfaitaires'!$D358,Listes!$A$43:$E$49,2,FALSE))),IF('DP_Instruction Forfaitaires'!$E358&gt;Listes!$D$42,('DP_Instruction Forfaitaires'!$E358*(VLOOKUP('DP_Instruction Forfaitaires'!$D358,Listes!$A$43:$E$49,5,FALSE))),('DP_Instruction Forfaitaires'!$E358*(VLOOKUP('DP_Instruction Forfaitaires'!$D358,Listes!$A$43:$E$49,3,FALSE))+(VLOOKUP('DP_Instruction Forfaitaires'!$D358,Listes!$A$43:$E$49,4,FALSE)))))))</f>
        <v/>
      </c>
      <c r="O358" s="175" t="str">
        <f>IF($H358="","",IF($C358=Listes!$B$34,Listes!$I$31,IF($C358=Listes!$B$35,(VLOOKUP('DP_Instruction Forfaitaires'!$F358,Listes!$E$31:$F$36,2,FALSE)),IF($C358=Listes!$B$33,IF('DP_Instruction Forfaitaires'!$E358&lt;Listes!$A$64,'DP_Instruction Forfaitaires'!$E358*Listes!$A$65,IF('DP_Instruction Forfaitaires'!$E358&gt;Listes!$D$64,'DP_Instruction Forfaitaires'!$E358*Listes!$D$65,(('DP_Instruction Forfaitaires'!$E358*Listes!$B$65)+Listes!$C$65)))))))</f>
        <v/>
      </c>
      <c r="P358" s="131" t="str">
        <f>IF('Dépenses forfaitaires'!Q358="","",'Dépenses forfaitaires'!Q358)</f>
        <v/>
      </c>
      <c r="Q358" s="185"/>
      <c r="R358" s="352" t="str">
        <f t="shared" si="20"/>
        <v/>
      </c>
      <c r="S358" s="352" t="str">
        <f t="shared" si="21"/>
        <v/>
      </c>
      <c r="T358" s="185" t="str">
        <f t="shared" si="22"/>
        <v/>
      </c>
      <c r="U358" s="182"/>
      <c r="V358" s="187"/>
      <c r="W358" s="711" t="str">
        <f>IF(AND(OR(Q358="KO",T358&lt;&gt;""),OR(R358="",S358="",T358="")),Listes!$A$68,IF(AND(T358="",R358&lt;&gt;""),Listes!$A$69,IF(AND(P358&lt;T358,V358=""),Listes!$A$70,IF(AND(R358&gt;S358),Listes!$A$71,IF(AND(P358&lt;&gt;"",P358&gt;T358,U358=""),Listes!$A$72,IF(AND(X358="",OR(Q358&lt;&gt;"",R358&lt;&gt;"",S358&lt;&gt;"")),Listes!$A$73,""))))))</f>
        <v/>
      </c>
      <c r="X358" s="188"/>
      <c r="Y358" s="317">
        <f t="shared" si="23"/>
        <v>0</v>
      </c>
    </row>
    <row r="359" spans="1:25" ht="20.100000000000001" customHeight="1" x14ac:dyDescent="0.25">
      <c r="A359" s="121">
        <v>353</v>
      </c>
      <c r="B359" s="118" t="str">
        <f>IF('Dépenses forfaitaires'!B359="","",'Dépenses forfaitaires'!B359)</f>
        <v/>
      </c>
      <c r="C359" s="118" t="str">
        <f>IF('Dépenses forfaitaires'!C359="","",'Dépenses forfaitaires'!C359)</f>
        <v/>
      </c>
      <c r="D359" s="118" t="str">
        <f>IF('Dépenses forfaitaires'!D359="","",'Dépenses forfaitaires'!D359)</f>
        <v/>
      </c>
      <c r="E359" s="118" t="str">
        <f>IF('Dépenses forfaitaires'!E359="","",'Dépenses forfaitaires'!E359)</f>
        <v/>
      </c>
      <c r="F359" s="118" t="str">
        <f>IF('Dépenses forfaitaires'!F359="","",'Dépenses forfaitaires'!F359)</f>
        <v/>
      </c>
      <c r="G359" s="186" t="str">
        <f>IF('Dépenses forfaitaires'!G359="","",'Dépenses forfaitaires'!G359)</f>
        <v/>
      </c>
      <c r="H359" s="118" t="str">
        <f>IF('Dépenses forfaitaires'!H359="","",'Dépenses forfaitaires'!H359)</f>
        <v/>
      </c>
      <c r="I359" s="118" t="str">
        <f>IF('Dépenses forfaitaires'!I359="","",'Dépenses forfaitaires'!I359)</f>
        <v/>
      </c>
      <c r="J359" s="186" t="str">
        <f>IF('Dépenses forfaitaires'!J359="","",'Dépenses forfaitaires'!J359)</f>
        <v/>
      </c>
      <c r="K359" s="346" t="str">
        <f>IF('Dépenses forfaitaires'!K359="","",'Dépenses forfaitaires'!K359)</f>
        <v/>
      </c>
      <c r="L359" s="346" t="str">
        <f>IF('Dépenses forfaitaires'!L359="","",'Dépenses forfaitaires'!L359)</f>
        <v/>
      </c>
      <c r="M359" s="118" t="str">
        <f>IF($H359="","",IF($C359=Listes!$B$32,IF('DP_Instruction Forfaitaires'!$E359&lt;Listes!$B$53,('DP_Instruction Forfaitaires'!$E359*(VLOOKUP('DP_Instruction Forfaitaires'!$D359,Listes!$A$54:$E$60,2,FALSE))),IF('DP_Instruction Forfaitaires'!$E359&gt;Listes!$E$53,('DP_Instruction Forfaitaires'!$E359*(VLOOKUP('DP_Instruction Forfaitaires'!$D359,Listes!$A$54:$E$60,5,FALSE))),('DP_Instruction Forfaitaires'!$E359*(VLOOKUP('DP_Instruction Forfaitaires'!$D359,Listes!$A$54:$E$60,3,FALSE))+(VLOOKUP('DP_Instruction Forfaitaires'!$D359,Listes!$A$54:$E$60,4,FALSE)))))))</f>
        <v/>
      </c>
      <c r="N359" s="118" t="str">
        <f>IF($H359="","",IF($C359=Listes!$B$31,IF('DP_Instruction Forfaitaires'!$E359&lt;Listes!$B$42,('DP_Instruction Forfaitaires'!$E359*(VLOOKUP('DP_Instruction Forfaitaires'!$D359,Listes!$A$43:$E$49,2,FALSE))),IF('DP_Instruction Forfaitaires'!$E359&gt;Listes!$D$42,('DP_Instruction Forfaitaires'!$E359*(VLOOKUP('DP_Instruction Forfaitaires'!$D359,Listes!$A$43:$E$49,5,FALSE))),('DP_Instruction Forfaitaires'!$E359*(VLOOKUP('DP_Instruction Forfaitaires'!$D359,Listes!$A$43:$E$49,3,FALSE))+(VLOOKUP('DP_Instruction Forfaitaires'!$D359,Listes!$A$43:$E$49,4,FALSE)))))))</f>
        <v/>
      </c>
      <c r="O359" s="175" t="str">
        <f>IF($H359="","",IF($C359=Listes!$B$34,Listes!$I$31,IF($C359=Listes!$B$35,(VLOOKUP('DP_Instruction Forfaitaires'!$F359,Listes!$E$31:$F$36,2,FALSE)),IF($C359=Listes!$B$33,IF('DP_Instruction Forfaitaires'!$E359&lt;Listes!$A$64,'DP_Instruction Forfaitaires'!$E359*Listes!$A$65,IF('DP_Instruction Forfaitaires'!$E359&gt;Listes!$D$64,'DP_Instruction Forfaitaires'!$E359*Listes!$D$65,(('DP_Instruction Forfaitaires'!$E359*Listes!$B$65)+Listes!$C$65)))))))</f>
        <v/>
      </c>
      <c r="P359" s="131" t="str">
        <f>IF('Dépenses forfaitaires'!Q359="","",'Dépenses forfaitaires'!Q359)</f>
        <v/>
      </c>
      <c r="Q359" s="185"/>
      <c r="R359" s="352" t="str">
        <f t="shared" si="20"/>
        <v/>
      </c>
      <c r="S359" s="352" t="str">
        <f t="shared" si="21"/>
        <v/>
      </c>
      <c r="T359" s="185" t="str">
        <f t="shared" si="22"/>
        <v/>
      </c>
      <c r="U359" s="182"/>
      <c r="V359" s="187"/>
      <c r="W359" s="711" t="str">
        <f>IF(AND(OR(Q359="KO",T359&lt;&gt;""),OR(R359="",S359="",T359="")),Listes!$A$68,IF(AND(T359="",R359&lt;&gt;""),Listes!$A$69,IF(AND(P359&lt;T359,V359=""),Listes!$A$70,IF(AND(R359&gt;S359),Listes!$A$71,IF(AND(P359&lt;&gt;"",P359&gt;T359,U359=""),Listes!$A$72,IF(AND(X359="",OR(Q359&lt;&gt;"",R359&lt;&gt;"",S359&lt;&gt;"")),Listes!$A$73,""))))))</f>
        <v/>
      </c>
      <c r="X359" s="188"/>
      <c r="Y359" s="317">
        <f t="shared" si="23"/>
        <v>0</v>
      </c>
    </row>
    <row r="360" spans="1:25" ht="20.100000000000001" customHeight="1" x14ac:dyDescent="0.25">
      <c r="A360" s="121">
        <v>354</v>
      </c>
      <c r="B360" s="118" t="str">
        <f>IF('Dépenses forfaitaires'!B360="","",'Dépenses forfaitaires'!B360)</f>
        <v/>
      </c>
      <c r="C360" s="118" t="str">
        <f>IF('Dépenses forfaitaires'!C360="","",'Dépenses forfaitaires'!C360)</f>
        <v/>
      </c>
      <c r="D360" s="118" t="str">
        <f>IF('Dépenses forfaitaires'!D360="","",'Dépenses forfaitaires'!D360)</f>
        <v/>
      </c>
      <c r="E360" s="118" t="str">
        <f>IF('Dépenses forfaitaires'!E360="","",'Dépenses forfaitaires'!E360)</f>
        <v/>
      </c>
      <c r="F360" s="118" t="str">
        <f>IF('Dépenses forfaitaires'!F360="","",'Dépenses forfaitaires'!F360)</f>
        <v/>
      </c>
      <c r="G360" s="186" t="str">
        <f>IF('Dépenses forfaitaires'!G360="","",'Dépenses forfaitaires'!G360)</f>
        <v/>
      </c>
      <c r="H360" s="118" t="str">
        <f>IF('Dépenses forfaitaires'!H360="","",'Dépenses forfaitaires'!H360)</f>
        <v/>
      </c>
      <c r="I360" s="118" t="str">
        <f>IF('Dépenses forfaitaires'!I360="","",'Dépenses forfaitaires'!I360)</f>
        <v/>
      </c>
      <c r="J360" s="186" t="str">
        <f>IF('Dépenses forfaitaires'!J360="","",'Dépenses forfaitaires'!J360)</f>
        <v/>
      </c>
      <c r="K360" s="346" t="str">
        <f>IF('Dépenses forfaitaires'!K360="","",'Dépenses forfaitaires'!K360)</f>
        <v/>
      </c>
      <c r="L360" s="346" t="str">
        <f>IF('Dépenses forfaitaires'!L360="","",'Dépenses forfaitaires'!L360)</f>
        <v/>
      </c>
      <c r="M360" s="118" t="str">
        <f>IF($H360="","",IF($C360=Listes!$B$32,IF('DP_Instruction Forfaitaires'!$E360&lt;Listes!$B$53,('DP_Instruction Forfaitaires'!$E360*(VLOOKUP('DP_Instruction Forfaitaires'!$D360,Listes!$A$54:$E$60,2,FALSE))),IF('DP_Instruction Forfaitaires'!$E360&gt;Listes!$E$53,('DP_Instruction Forfaitaires'!$E360*(VLOOKUP('DP_Instruction Forfaitaires'!$D360,Listes!$A$54:$E$60,5,FALSE))),('DP_Instruction Forfaitaires'!$E360*(VLOOKUP('DP_Instruction Forfaitaires'!$D360,Listes!$A$54:$E$60,3,FALSE))+(VLOOKUP('DP_Instruction Forfaitaires'!$D360,Listes!$A$54:$E$60,4,FALSE)))))))</f>
        <v/>
      </c>
      <c r="N360" s="118" t="str">
        <f>IF($H360="","",IF($C360=Listes!$B$31,IF('DP_Instruction Forfaitaires'!$E360&lt;Listes!$B$42,('DP_Instruction Forfaitaires'!$E360*(VLOOKUP('DP_Instruction Forfaitaires'!$D360,Listes!$A$43:$E$49,2,FALSE))),IF('DP_Instruction Forfaitaires'!$E360&gt;Listes!$D$42,('DP_Instruction Forfaitaires'!$E360*(VLOOKUP('DP_Instruction Forfaitaires'!$D360,Listes!$A$43:$E$49,5,FALSE))),('DP_Instruction Forfaitaires'!$E360*(VLOOKUP('DP_Instruction Forfaitaires'!$D360,Listes!$A$43:$E$49,3,FALSE))+(VLOOKUP('DP_Instruction Forfaitaires'!$D360,Listes!$A$43:$E$49,4,FALSE)))))))</f>
        <v/>
      </c>
      <c r="O360" s="175" t="str">
        <f>IF($H360="","",IF($C360=Listes!$B$34,Listes!$I$31,IF($C360=Listes!$B$35,(VLOOKUP('DP_Instruction Forfaitaires'!$F360,Listes!$E$31:$F$36,2,FALSE)),IF($C360=Listes!$B$33,IF('DP_Instruction Forfaitaires'!$E360&lt;Listes!$A$64,'DP_Instruction Forfaitaires'!$E360*Listes!$A$65,IF('DP_Instruction Forfaitaires'!$E360&gt;Listes!$D$64,'DP_Instruction Forfaitaires'!$E360*Listes!$D$65,(('DP_Instruction Forfaitaires'!$E360*Listes!$B$65)+Listes!$C$65)))))))</f>
        <v/>
      </c>
      <c r="P360" s="131" t="str">
        <f>IF('Dépenses forfaitaires'!Q360="","",'Dépenses forfaitaires'!Q360)</f>
        <v/>
      </c>
      <c r="Q360" s="185"/>
      <c r="R360" s="352" t="str">
        <f t="shared" si="20"/>
        <v/>
      </c>
      <c r="S360" s="352" t="str">
        <f t="shared" si="21"/>
        <v/>
      </c>
      <c r="T360" s="185" t="str">
        <f t="shared" si="22"/>
        <v/>
      </c>
      <c r="U360" s="182"/>
      <c r="V360" s="187"/>
      <c r="W360" s="711" t="str">
        <f>IF(AND(OR(Q360="KO",T360&lt;&gt;""),OR(R360="",S360="",T360="")),Listes!$A$68,IF(AND(T360="",R360&lt;&gt;""),Listes!$A$69,IF(AND(P360&lt;T360,V360=""),Listes!$A$70,IF(AND(R360&gt;S360),Listes!$A$71,IF(AND(P360&lt;&gt;"",P360&gt;T360,U360=""),Listes!$A$72,IF(AND(X360="",OR(Q360&lt;&gt;"",R360&lt;&gt;"",S360&lt;&gt;"")),Listes!$A$73,""))))))</f>
        <v/>
      </c>
      <c r="X360" s="188"/>
      <c r="Y360" s="317">
        <f t="shared" si="23"/>
        <v>0</v>
      </c>
    </row>
    <row r="361" spans="1:25" ht="20.100000000000001" customHeight="1" x14ac:dyDescent="0.25">
      <c r="A361" s="121">
        <v>355</v>
      </c>
      <c r="B361" s="118" t="str">
        <f>IF('Dépenses forfaitaires'!B361="","",'Dépenses forfaitaires'!B361)</f>
        <v/>
      </c>
      <c r="C361" s="118" t="str">
        <f>IF('Dépenses forfaitaires'!C361="","",'Dépenses forfaitaires'!C361)</f>
        <v/>
      </c>
      <c r="D361" s="118" t="str">
        <f>IF('Dépenses forfaitaires'!D361="","",'Dépenses forfaitaires'!D361)</f>
        <v/>
      </c>
      <c r="E361" s="118" t="str">
        <f>IF('Dépenses forfaitaires'!E361="","",'Dépenses forfaitaires'!E361)</f>
        <v/>
      </c>
      <c r="F361" s="118" t="str">
        <f>IF('Dépenses forfaitaires'!F361="","",'Dépenses forfaitaires'!F361)</f>
        <v/>
      </c>
      <c r="G361" s="186" t="str">
        <f>IF('Dépenses forfaitaires'!G361="","",'Dépenses forfaitaires'!G361)</f>
        <v/>
      </c>
      <c r="H361" s="118" t="str">
        <f>IF('Dépenses forfaitaires'!H361="","",'Dépenses forfaitaires'!H361)</f>
        <v/>
      </c>
      <c r="I361" s="118" t="str">
        <f>IF('Dépenses forfaitaires'!I361="","",'Dépenses forfaitaires'!I361)</f>
        <v/>
      </c>
      <c r="J361" s="186" t="str">
        <f>IF('Dépenses forfaitaires'!J361="","",'Dépenses forfaitaires'!J361)</f>
        <v/>
      </c>
      <c r="K361" s="346" t="str">
        <f>IF('Dépenses forfaitaires'!K361="","",'Dépenses forfaitaires'!K361)</f>
        <v/>
      </c>
      <c r="L361" s="346" t="str">
        <f>IF('Dépenses forfaitaires'!L361="","",'Dépenses forfaitaires'!L361)</f>
        <v/>
      </c>
      <c r="M361" s="118" t="str">
        <f>IF($H361="","",IF($C361=Listes!$B$32,IF('DP_Instruction Forfaitaires'!$E361&lt;Listes!$B$53,('DP_Instruction Forfaitaires'!$E361*(VLOOKUP('DP_Instruction Forfaitaires'!$D361,Listes!$A$54:$E$60,2,FALSE))),IF('DP_Instruction Forfaitaires'!$E361&gt;Listes!$E$53,('DP_Instruction Forfaitaires'!$E361*(VLOOKUP('DP_Instruction Forfaitaires'!$D361,Listes!$A$54:$E$60,5,FALSE))),('DP_Instruction Forfaitaires'!$E361*(VLOOKUP('DP_Instruction Forfaitaires'!$D361,Listes!$A$54:$E$60,3,FALSE))+(VLOOKUP('DP_Instruction Forfaitaires'!$D361,Listes!$A$54:$E$60,4,FALSE)))))))</f>
        <v/>
      </c>
      <c r="N361" s="118" t="str">
        <f>IF($H361="","",IF($C361=Listes!$B$31,IF('DP_Instruction Forfaitaires'!$E361&lt;Listes!$B$42,('DP_Instruction Forfaitaires'!$E361*(VLOOKUP('DP_Instruction Forfaitaires'!$D361,Listes!$A$43:$E$49,2,FALSE))),IF('DP_Instruction Forfaitaires'!$E361&gt;Listes!$D$42,('DP_Instruction Forfaitaires'!$E361*(VLOOKUP('DP_Instruction Forfaitaires'!$D361,Listes!$A$43:$E$49,5,FALSE))),('DP_Instruction Forfaitaires'!$E361*(VLOOKUP('DP_Instruction Forfaitaires'!$D361,Listes!$A$43:$E$49,3,FALSE))+(VLOOKUP('DP_Instruction Forfaitaires'!$D361,Listes!$A$43:$E$49,4,FALSE)))))))</f>
        <v/>
      </c>
      <c r="O361" s="175" t="str">
        <f>IF($H361="","",IF($C361=Listes!$B$34,Listes!$I$31,IF($C361=Listes!$B$35,(VLOOKUP('DP_Instruction Forfaitaires'!$F361,Listes!$E$31:$F$36,2,FALSE)),IF($C361=Listes!$B$33,IF('DP_Instruction Forfaitaires'!$E361&lt;Listes!$A$64,'DP_Instruction Forfaitaires'!$E361*Listes!$A$65,IF('DP_Instruction Forfaitaires'!$E361&gt;Listes!$D$64,'DP_Instruction Forfaitaires'!$E361*Listes!$D$65,(('DP_Instruction Forfaitaires'!$E361*Listes!$B$65)+Listes!$C$65)))))))</f>
        <v/>
      </c>
      <c r="P361" s="131" t="str">
        <f>IF('Dépenses forfaitaires'!Q361="","",'Dépenses forfaitaires'!Q361)</f>
        <v/>
      </c>
      <c r="Q361" s="185"/>
      <c r="R361" s="352" t="str">
        <f t="shared" si="20"/>
        <v/>
      </c>
      <c r="S361" s="352" t="str">
        <f t="shared" si="21"/>
        <v/>
      </c>
      <c r="T361" s="185" t="str">
        <f t="shared" si="22"/>
        <v/>
      </c>
      <c r="U361" s="182"/>
      <c r="V361" s="187"/>
      <c r="W361" s="711" t="str">
        <f>IF(AND(OR(Q361="KO",T361&lt;&gt;""),OR(R361="",S361="",T361="")),Listes!$A$68,IF(AND(T361="",R361&lt;&gt;""),Listes!$A$69,IF(AND(P361&lt;T361,V361=""),Listes!$A$70,IF(AND(R361&gt;S361),Listes!$A$71,IF(AND(P361&lt;&gt;"",P361&gt;T361,U361=""),Listes!$A$72,IF(AND(X361="",OR(Q361&lt;&gt;"",R361&lt;&gt;"",S361&lt;&gt;"")),Listes!$A$73,""))))))</f>
        <v/>
      </c>
      <c r="X361" s="188"/>
      <c r="Y361" s="317">
        <f t="shared" si="23"/>
        <v>0</v>
      </c>
    </row>
    <row r="362" spans="1:25" ht="20.100000000000001" customHeight="1" x14ac:dyDescent="0.25">
      <c r="A362" s="121">
        <v>356</v>
      </c>
      <c r="B362" s="118" t="str">
        <f>IF('Dépenses forfaitaires'!B362="","",'Dépenses forfaitaires'!B362)</f>
        <v/>
      </c>
      <c r="C362" s="118" t="str">
        <f>IF('Dépenses forfaitaires'!C362="","",'Dépenses forfaitaires'!C362)</f>
        <v/>
      </c>
      <c r="D362" s="118" t="str">
        <f>IF('Dépenses forfaitaires'!D362="","",'Dépenses forfaitaires'!D362)</f>
        <v/>
      </c>
      <c r="E362" s="118" t="str">
        <f>IF('Dépenses forfaitaires'!E362="","",'Dépenses forfaitaires'!E362)</f>
        <v/>
      </c>
      <c r="F362" s="118" t="str">
        <f>IF('Dépenses forfaitaires'!F362="","",'Dépenses forfaitaires'!F362)</f>
        <v/>
      </c>
      <c r="G362" s="186" t="str">
        <f>IF('Dépenses forfaitaires'!G362="","",'Dépenses forfaitaires'!G362)</f>
        <v/>
      </c>
      <c r="H362" s="118" t="str">
        <f>IF('Dépenses forfaitaires'!H362="","",'Dépenses forfaitaires'!H362)</f>
        <v/>
      </c>
      <c r="I362" s="118" t="str">
        <f>IF('Dépenses forfaitaires'!I362="","",'Dépenses forfaitaires'!I362)</f>
        <v/>
      </c>
      <c r="J362" s="186" t="str">
        <f>IF('Dépenses forfaitaires'!J362="","",'Dépenses forfaitaires'!J362)</f>
        <v/>
      </c>
      <c r="K362" s="346" t="str">
        <f>IF('Dépenses forfaitaires'!K362="","",'Dépenses forfaitaires'!K362)</f>
        <v/>
      </c>
      <c r="L362" s="346" t="str">
        <f>IF('Dépenses forfaitaires'!L362="","",'Dépenses forfaitaires'!L362)</f>
        <v/>
      </c>
      <c r="M362" s="118" t="str">
        <f>IF($H362="","",IF($C362=Listes!$B$32,IF('DP_Instruction Forfaitaires'!$E362&lt;Listes!$B$53,('DP_Instruction Forfaitaires'!$E362*(VLOOKUP('DP_Instruction Forfaitaires'!$D362,Listes!$A$54:$E$60,2,FALSE))),IF('DP_Instruction Forfaitaires'!$E362&gt;Listes!$E$53,('DP_Instruction Forfaitaires'!$E362*(VLOOKUP('DP_Instruction Forfaitaires'!$D362,Listes!$A$54:$E$60,5,FALSE))),('DP_Instruction Forfaitaires'!$E362*(VLOOKUP('DP_Instruction Forfaitaires'!$D362,Listes!$A$54:$E$60,3,FALSE))+(VLOOKUP('DP_Instruction Forfaitaires'!$D362,Listes!$A$54:$E$60,4,FALSE)))))))</f>
        <v/>
      </c>
      <c r="N362" s="118" t="str">
        <f>IF($H362="","",IF($C362=Listes!$B$31,IF('DP_Instruction Forfaitaires'!$E362&lt;Listes!$B$42,('DP_Instruction Forfaitaires'!$E362*(VLOOKUP('DP_Instruction Forfaitaires'!$D362,Listes!$A$43:$E$49,2,FALSE))),IF('DP_Instruction Forfaitaires'!$E362&gt;Listes!$D$42,('DP_Instruction Forfaitaires'!$E362*(VLOOKUP('DP_Instruction Forfaitaires'!$D362,Listes!$A$43:$E$49,5,FALSE))),('DP_Instruction Forfaitaires'!$E362*(VLOOKUP('DP_Instruction Forfaitaires'!$D362,Listes!$A$43:$E$49,3,FALSE))+(VLOOKUP('DP_Instruction Forfaitaires'!$D362,Listes!$A$43:$E$49,4,FALSE)))))))</f>
        <v/>
      </c>
      <c r="O362" s="175" t="str">
        <f>IF($H362="","",IF($C362=Listes!$B$34,Listes!$I$31,IF($C362=Listes!$B$35,(VLOOKUP('DP_Instruction Forfaitaires'!$F362,Listes!$E$31:$F$36,2,FALSE)),IF($C362=Listes!$B$33,IF('DP_Instruction Forfaitaires'!$E362&lt;Listes!$A$64,'DP_Instruction Forfaitaires'!$E362*Listes!$A$65,IF('DP_Instruction Forfaitaires'!$E362&gt;Listes!$D$64,'DP_Instruction Forfaitaires'!$E362*Listes!$D$65,(('DP_Instruction Forfaitaires'!$E362*Listes!$B$65)+Listes!$C$65)))))))</f>
        <v/>
      </c>
      <c r="P362" s="131" t="str">
        <f>IF('Dépenses forfaitaires'!Q362="","",'Dépenses forfaitaires'!Q362)</f>
        <v/>
      </c>
      <c r="Q362" s="185"/>
      <c r="R362" s="352" t="str">
        <f t="shared" si="20"/>
        <v/>
      </c>
      <c r="S362" s="352" t="str">
        <f t="shared" si="21"/>
        <v/>
      </c>
      <c r="T362" s="185" t="str">
        <f t="shared" si="22"/>
        <v/>
      </c>
      <c r="U362" s="182"/>
      <c r="V362" s="187"/>
      <c r="W362" s="711" t="str">
        <f>IF(AND(OR(Q362="KO",T362&lt;&gt;""),OR(R362="",S362="",T362="")),Listes!$A$68,IF(AND(T362="",R362&lt;&gt;""),Listes!$A$69,IF(AND(P362&lt;T362,V362=""),Listes!$A$70,IF(AND(R362&gt;S362),Listes!$A$71,IF(AND(P362&lt;&gt;"",P362&gt;T362,U362=""),Listes!$A$72,IF(AND(X362="",OR(Q362&lt;&gt;"",R362&lt;&gt;"",S362&lt;&gt;"")),Listes!$A$73,""))))))</f>
        <v/>
      </c>
      <c r="X362" s="188"/>
      <c r="Y362" s="317">
        <f t="shared" si="23"/>
        <v>0</v>
      </c>
    </row>
    <row r="363" spans="1:25" ht="20.100000000000001" customHeight="1" x14ac:dyDescent="0.25">
      <c r="A363" s="121">
        <v>357</v>
      </c>
      <c r="B363" s="118" t="str">
        <f>IF('Dépenses forfaitaires'!B363="","",'Dépenses forfaitaires'!B363)</f>
        <v/>
      </c>
      <c r="C363" s="118" t="str">
        <f>IF('Dépenses forfaitaires'!C363="","",'Dépenses forfaitaires'!C363)</f>
        <v/>
      </c>
      <c r="D363" s="118" t="str">
        <f>IF('Dépenses forfaitaires'!D363="","",'Dépenses forfaitaires'!D363)</f>
        <v/>
      </c>
      <c r="E363" s="118" t="str">
        <f>IF('Dépenses forfaitaires'!E363="","",'Dépenses forfaitaires'!E363)</f>
        <v/>
      </c>
      <c r="F363" s="118" t="str">
        <f>IF('Dépenses forfaitaires'!F363="","",'Dépenses forfaitaires'!F363)</f>
        <v/>
      </c>
      <c r="G363" s="186" t="str">
        <f>IF('Dépenses forfaitaires'!G363="","",'Dépenses forfaitaires'!G363)</f>
        <v/>
      </c>
      <c r="H363" s="118" t="str">
        <f>IF('Dépenses forfaitaires'!H363="","",'Dépenses forfaitaires'!H363)</f>
        <v/>
      </c>
      <c r="I363" s="118" t="str">
        <f>IF('Dépenses forfaitaires'!I363="","",'Dépenses forfaitaires'!I363)</f>
        <v/>
      </c>
      <c r="J363" s="186" t="str">
        <f>IF('Dépenses forfaitaires'!J363="","",'Dépenses forfaitaires'!J363)</f>
        <v/>
      </c>
      <c r="K363" s="346" t="str">
        <f>IF('Dépenses forfaitaires'!K363="","",'Dépenses forfaitaires'!K363)</f>
        <v/>
      </c>
      <c r="L363" s="346" t="str">
        <f>IF('Dépenses forfaitaires'!L363="","",'Dépenses forfaitaires'!L363)</f>
        <v/>
      </c>
      <c r="M363" s="118" t="str">
        <f>IF($H363="","",IF($C363=Listes!$B$32,IF('DP_Instruction Forfaitaires'!$E363&lt;Listes!$B$53,('DP_Instruction Forfaitaires'!$E363*(VLOOKUP('DP_Instruction Forfaitaires'!$D363,Listes!$A$54:$E$60,2,FALSE))),IF('DP_Instruction Forfaitaires'!$E363&gt;Listes!$E$53,('DP_Instruction Forfaitaires'!$E363*(VLOOKUP('DP_Instruction Forfaitaires'!$D363,Listes!$A$54:$E$60,5,FALSE))),('DP_Instruction Forfaitaires'!$E363*(VLOOKUP('DP_Instruction Forfaitaires'!$D363,Listes!$A$54:$E$60,3,FALSE))+(VLOOKUP('DP_Instruction Forfaitaires'!$D363,Listes!$A$54:$E$60,4,FALSE)))))))</f>
        <v/>
      </c>
      <c r="N363" s="118" t="str">
        <f>IF($H363="","",IF($C363=Listes!$B$31,IF('DP_Instruction Forfaitaires'!$E363&lt;Listes!$B$42,('DP_Instruction Forfaitaires'!$E363*(VLOOKUP('DP_Instruction Forfaitaires'!$D363,Listes!$A$43:$E$49,2,FALSE))),IF('DP_Instruction Forfaitaires'!$E363&gt;Listes!$D$42,('DP_Instruction Forfaitaires'!$E363*(VLOOKUP('DP_Instruction Forfaitaires'!$D363,Listes!$A$43:$E$49,5,FALSE))),('DP_Instruction Forfaitaires'!$E363*(VLOOKUP('DP_Instruction Forfaitaires'!$D363,Listes!$A$43:$E$49,3,FALSE))+(VLOOKUP('DP_Instruction Forfaitaires'!$D363,Listes!$A$43:$E$49,4,FALSE)))))))</f>
        <v/>
      </c>
      <c r="O363" s="175" t="str">
        <f>IF($H363="","",IF($C363=Listes!$B$34,Listes!$I$31,IF($C363=Listes!$B$35,(VLOOKUP('DP_Instruction Forfaitaires'!$F363,Listes!$E$31:$F$36,2,FALSE)),IF($C363=Listes!$B$33,IF('DP_Instruction Forfaitaires'!$E363&lt;Listes!$A$64,'DP_Instruction Forfaitaires'!$E363*Listes!$A$65,IF('DP_Instruction Forfaitaires'!$E363&gt;Listes!$D$64,'DP_Instruction Forfaitaires'!$E363*Listes!$D$65,(('DP_Instruction Forfaitaires'!$E363*Listes!$B$65)+Listes!$C$65)))))))</f>
        <v/>
      </c>
      <c r="P363" s="131" t="str">
        <f>IF('Dépenses forfaitaires'!Q363="","",'Dépenses forfaitaires'!Q363)</f>
        <v/>
      </c>
      <c r="Q363" s="185"/>
      <c r="R363" s="352" t="str">
        <f t="shared" si="20"/>
        <v/>
      </c>
      <c r="S363" s="352" t="str">
        <f t="shared" si="21"/>
        <v/>
      </c>
      <c r="T363" s="185" t="str">
        <f t="shared" si="22"/>
        <v/>
      </c>
      <c r="U363" s="182"/>
      <c r="V363" s="187"/>
      <c r="W363" s="711" t="str">
        <f>IF(AND(OR(Q363="KO",T363&lt;&gt;""),OR(R363="",S363="",T363="")),Listes!$A$68,IF(AND(T363="",R363&lt;&gt;""),Listes!$A$69,IF(AND(P363&lt;T363,V363=""),Listes!$A$70,IF(AND(R363&gt;S363),Listes!$A$71,IF(AND(P363&lt;&gt;"",P363&gt;T363,U363=""),Listes!$A$72,IF(AND(X363="",OR(Q363&lt;&gt;"",R363&lt;&gt;"",S363&lt;&gt;"")),Listes!$A$73,""))))))</f>
        <v/>
      </c>
      <c r="X363" s="188"/>
      <c r="Y363" s="317">
        <f t="shared" si="23"/>
        <v>0</v>
      </c>
    </row>
    <row r="364" spans="1:25" ht="20.100000000000001" customHeight="1" x14ac:dyDescent="0.25">
      <c r="A364" s="121">
        <v>358</v>
      </c>
      <c r="B364" s="118" t="str">
        <f>IF('Dépenses forfaitaires'!B364="","",'Dépenses forfaitaires'!B364)</f>
        <v/>
      </c>
      <c r="C364" s="118" t="str">
        <f>IF('Dépenses forfaitaires'!C364="","",'Dépenses forfaitaires'!C364)</f>
        <v/>
      </c>
      <c r="D364" s="118" t="str">
        <f>IF('Dépenses forfaitaires'!D364="","",'Dépenses forfaitaires'!D364)</f>
        <v/>
      </c>
      <c r="E364" s="118" t="str">
        <f>IF('Dépenses forfaitaires'!E364="","",'Dépenses forfaitaires'!E364)</f>
        <v/>
      </c>
      <c r="F364" s="118" t="str">
        <f>IF('Dépenses forfaitaires'!F364="","",'Dépenses forfaitaires'!F364)</f>
        <v/>
      </c>
      <c r="G364" s="186" t="str">
        <f>IF('Dépenses forfaitaires'!G364="","",'Dépenses forfaitaires'!G364)</f>
        <v/>
      </c>
      <c r="H364" s="118" t="str">
        <f>IF('Dépenses forfaitaires'!H364="","",'Dépenses forfaitaires'!H364)</f>
        <v/>
      </c>
      <c r="I364" s="118" t="str">
        <f>IF('Dépenses forfaitaires'!I364="","",'Dépenses forfaitaires'!I364)</f>
        <v/>
      </c>
      <c r="J364" s="186" t="str">
        <f>IF('Dépenses forfaitaires'!J364="","",'Dépenses forfaitaires'!J364)</f>
        <v/>
      </c>
      <c r="K364" s="346" t="str">
        <f>IF('Dépenses forfaitaires'!K364="","",'Dépenses forfaitaires'!K364)</f>
        <v/>
      </c>
      <c r="L364" s="346" t="str">
        <f>IF('Dépenses forfaitaires'!L364="","",'Dépenses forfaitaires'!L364)</f>
        <v/>
      </c>
      <c r="M364" s="118" t="str">
        <f>IF($H364="","",IF($C364=Listes!$B$32,IF('DP_Instruction Forfaitaires'!$E364&lt;Listes!$B$53,('DP_Instruction Forfaitaires'!$E364*(VLOOKUP('DP_Instruction Forfaitaires'!$D364,Listes!$A$54:$E$60,2,FALSE))),IF('DP_Instruction Forfaitaires'!$E364&gt;Listes!$E$53,('DP_Instruction Forfaitaires'!$E364*(VLOOKUP('DP_Instruction Forfaitaires'!$D364,Listes!$A$54:$E$60,5,FALSE))),('DP_Instruction Forfaitaires'!$E364*(VLOOKUP('DP_Instruction Forfaitaires'!$D364,Listes!$A$54:$E$60,3,FALSE))+(VLOOKUP('DP_Instruction Forfaitaires'!$D364,Listes!$A$54:$E$60,4,FALSE)))))))</f>
        <v/>
      </c>
      <c r="N364" s="118" t="str">
        <f>IF($H364="","",IF($C364=Listes!$B$31,IF('DP_Instruction Forfaitaires'!$E364&lt;Listes!$B$42,('DP_Instruction Forfaitaires'!$E364*(VLOOKUP('DP_Instruction Forfaitaires'!$D364,Listes!$A$43:$E$49,2,FALSE))),IF('DP_Instruction Forfaitaires'!$E364&gt;Listes!$D$42,('DP_Instruction Forfaitaires'!$E364*(VLOOKUP('DP_Instruction Forfaitaires'!$D364,Listes!$A$43:$E$49,5,FALSE))),('DP_Instruction Forfaitaires'!$E364*(VLOOKUP('DP_Instruction Forfaitaires'!$D364,Listes!$A$43:$E$49,3,FALSE))+(VLOOKUP('DP_Instruction Forfaitaires'!$D364,Listes!$A$43:$E$49,4,FALSE)))))))</f>
        <v/>
      </c>
      <c r="O364" s="175" t="str">
        <f>IF($H364="","",IF($C364=Listes!$B$34,Listes!$I$31,IF($C364=Listes!$B$35,(VLOOKUP('DP_Instruction Forfaitaires'!$F364,Listes!$E$31:$F$36,2,FALSE)),IF($C364=Listes!$B$33,IF('DP_Instruction Forfaitaires'!$E364&lt;Listes!$A$64,'DP_Instruction Forfaitaires'!$E364*Listes!$A$65,IF('DP_Instruction Forfaitaires'!$E364&gt;Listes!$D$64,'DP_Instruction Forfaitaires'!$E364*Listes!$D$65,(('DP_Instruction Forfaitaires'!$E364*Listes!$B$65)+Listes!$C$65)))))))</f>
        <v/>
      </c>
      <c r="P364" s="131" t="str">
        <f>IF('Dépenses forfaitaires'!Q364="","",'Dépenses forfaitaires'!Q364)</f>
        <v/>
      </c>
      <c r="Q364" s="185"/>
      <c r="R364" s="352" t="str">
        <f t="shared" si="20"/>
        <v/>
      </c>
      <c r="S364" s="352" t="str">
        <f t="shared" si="21"/>
        <v/>
      </c>
      <c r="T364" s="185" t="str">
        <f t="shared" si="22"/>
        <v/>
      </c>
      <c r="U364" s="182"/>
      <c r="V364" s="187"/>
      <c r="W364" s="711" t="str">
        <f>IF(AND(OR(Q364="KO",T364&lt;&gt;""),OR(R364="",S364="",T364="")),Listes!$A$68,IF(AND(T364="",R364&lt;&gt;""),Listes!$A$69,IF(AND(P364&lt;T364,V364=""),Listes!$A$70,IF(AND(R364&gt;S364),Listes!$A$71,IF(AND(P364&lt;&gt;"",P364&gt;T364,U364=""),Listes!$A$72,IF(AND(X364="",OR(Q364&lt;&gt;"",R364&lt;&gt;"",S364&lt;&gt;"")),Listes!$A$73,""))))))</f>
        <v/>
      </c>
      <c r="X364" s="188"/>
      <c r="Y364" s="317">
        <f t="shared" si="23"/>
        <v>0</v>
      </c>
    </row>
    <row r="365" spans="1:25" ht="20.100000000000001" customHeight="1" x14ac:dyDescent="0.25">
      <c r="A365" s="121">
        <v>359</v>
      </c>
      <c r="B365" s="118" t="str">
        <f>IF('Dépenses forfaitaires'!B365="","",'Dépenses forfaitaires'!B365)</f>
        <v/>
      </c>
      <c r="C365" s="118" t="str">
        <f>IF('Dépenses forfaitaires'!C365="","",'Dépenses forfaitaires'!C365)</f>
        <v/>
      </c>
      <c r="D365" s="118" t="str">
        <f>IF('Dépenses forfaitaires'!D365="","",'Dépenses forfaitaires'!D365)</f>
        <v/>
      </c>
      <c r="E365" s="118" t="str">
        <f>IF('Dépenses forfaitaires'!E365="","",'Dépenses forfaitaires'!E365)</f>
        <v/>
      </c>
      <c r="F365" s="118" t="str">
        <f>IF('Dépenses forfaitaires'!F365="","",'Dépenses forfaitaires'!F365)</f>
        <v/>
      </c>
      <c r="G365" s="186" t="str">
        <f>IF('Dépenses forfaitaires'!G365="","",'Dépenses forfaitaires'!G365)</f>
        <v/>
      </c>
      <c r="H365" s="118" t="str">
        <f>IF('Dépenses forfaitaires'!H365="","",'Dépenses forfaitaires'!H365)</f>
        <v/>
      </c>
      <c r="I365" s="118" t="str">
        <f>IF('Dépenses forfaitaires'!I365="","",'Dépenses forfaitaires'!I365)</f>
        <v/>
      </c>
      <c r="J365" s="186" t="str">
        <f>IF('Dépenses forfaitaires'!J365="","",'Dépenses forfaitaires'!J365)</f>
        <v/>
      </c>
      <c r="K365" s="346" t="str">
        <f>IF('Dépenses forfaitaires'!K365="","",'Dépenses forfaitaires'!K365)</f>
        <v/>
      </c>
      <c r="L365" s="346" t="str">
        <f>IF('Dépenses forfaitaires'!L365="","",'Dépenses forfaitaires'!L365)</f>
        <v/>
      </c>
      <c r="M365" s="118" t="str">
        <f>IF($H365="","",IF($C365=Listes!$B$32,IF('DP_Instruction Forfaitaires'!$E365&lt;Listes!$B$53,('DP_Instruction Forfaitaires'!$E365*(VLOOKUP('DP_Instruction Forfaitaires'!$D365,Listes!$A$54:$E$60,2,FALSE))),IF('DP_Instruction Forfaitaires'!$E365&gt;Listes!$E$53,('DP_Instruction Forfaitaires'!$E365*(VLOOKUP('DP_Instruction Forfaitaires'!$D365,Listes!$A$54:$E$60,5,FALSE))),('DP_Instruction Forfaitaires'!$E365*(VLOOKUP('DP_Instruction Forfaitaires'!$D365,Listes!$A$54:$E$60,3,FALSE))+(VLOOKUP('DP_Instruction Forfaitaires'!$D365,Listes!$A$54:$E$60,4,FALSE)))))))</f>
        <v/>
      </c>
      <c r="N365" s="118" t="str">
        <f>IF($H365="","",IF($C365=Listes!$B$31,IF('DP_Instruction Forfaitaires'!$E365&lt;Listes!$B$42,('DP_Instruction Forfaitaires'!$E365*(VLOOKUP('DP_Instruction Forfaitaires'!$D365,Listes!$A$43:$E$49,2,FALSE))),IF('DP_Instruction Forfaitaires'!$E365&gt;Listes!$D$42,('DP_Instruction Forfaitaires'!$E365*(VLOOKUP('DP_Instruction Forfaitaires'!$D365,Listes!$A$43:$E$49,5,FALSE))),('DP_Instruction Forfaitaires'!$E365*(VLOOKUP('DP_Instruction Forfaitaires'!$D365,Listes!$A$43:$E$49,3,FALSE))+(VLOOKUP('DP_Instruction Forfaitaires'!$D365,Listes!$A$43:$E$49,4,FALSE)))))))</f>
        <v/>
      </c>
      <c r="O365" s="175" t="str">
        <f>IF($H365="","",IF($C365=Listes!$B$34,Listes!$I$31,IF($C365=Listes!$B$35,(VLOOKUP('DP_Instruction Forfaitaires'!$F365,Listes!$E$31:$F$36,2,FALSE)),IF($C365=Listes!$B$33,IF('DP_Instruction Forfaitaires'!$E365&lt;Listes!$A$64,'DP_Instruction Forfaitaires'!$E365*Listes!$A$65,IF('DP_Instruction Forfaitaires'!$E365&gt;Listes!$D$64,'DP_Instruction Forfaitaires'!$E365*Listes!$D$65,(('DP_Instruction Forfaitaires'!$E365*Listes!$B$65)+Listes!$C$65)))))))</f>
        <v/>
      </c>
      <c r="P365" s="131" t="str">
        <f>IF('Dépenses forfaitaires'!Q365="","",'Dépenses forfaitaires'!Q365)</f>
        <v/>
      </c>
      <c r="Q365" s="185"/>
      <c r="R365" s="352" t="str">
        <f t="shared" si="20"/>
        <v/>
      </c>
      <c r="S365" s="352" t="str">
        <f t="shared" si="21"/>
        <v/>
      </c>
      <c r="T365" s="185" t="str">
        <f t="shared" si="22"/>
        <v/>
      </c>
      <c r="U365" s="182"/>
      <c r="V365" s="187"/>
      <c r="W365" s="711" t="str">
        <f>IF(AND(OR(Q365="KO",T365&lt;&gt;""),OR(R365="",S365="",T365="")),Listes!$A$68,IF(AND(T365="",R365&lt;&gt;""),Listes!$A$69,IF(AND(P365&lt;T365,V365=""),Listes!$A$70,IF(AND(R365&gt;S365),Listes!$A$71,IF(AND(P365&lt;&gt;"",P365&gt;T365,U365=""),Listes!$A$72,IF(AND(X365="",OR(Q365&lt;&gt;"",R365&lt;&gt;"",S365&lt;&gt;"")),Listes!$A$73,""))))))</f>
        <v/>
      </c>
      <c r="X365" s="188"/>
      <c r="Y365" s="317">
        <f t="shared" si="23"/>
        <v>0</v>
      </c>
    </row>
    <row r="366" spans="1:25" ht="20.100000000000001" customHeight="1" x14ac:dyDescent="0.25">
      <c r="A366" s="121">
        <v>360</v>
      </c>
      <c r="B366" s="118" t="str">
        <f>IF('Dépenses forfaitaires'!B366="","",'Dépenses forfaitaires'!B366)</f>
        <v/>
      </c>
      <c r="C366" s="118" t="str">
        <f>IF('Dépenses forfaitaires'!C366="","",'Dépenses forfaitaires'!C366)</f>
        <v/>
      </c>
      <c r="D366" s="118" t="str">
        <f>IF('Dépenses forfaitaires'!D366="","",'Dépenses forfaitaires'!D366)</f>
        <v/>
      </c>
      <c r="E366" s="118" t="str">
        <f>IF('Dépenses forfaitaires'!E366="","",'Dépenses forfaitaires'!E366)</f>
        <v/>
      </c>
      <c r="F366" s="118" t="str">
        <f>IF('Dépenses forfaitaires'!F366="","",'Dépenses forfaitaires'!F366)</f>
        <v/>
      </c>
      <c r="G366" s="186" t="str">
        <f>IF('Dépenses forfaitaires'!G366="","",'Dépenses forfaitaires'!G366)</f>
        <v/>
      </c>
      <c r="H366" s="118" t="str">
        <f>IF('Dépenses forfaitaires'!H366="","",'Dépenses forfaitaires'!H366)</f>
        <v/>
      </c>
      <c r="I366" s="118" t="str">
        <f>IF('Dépenses forfaitaires'!I366="","",'Dépenses forfaitaires'!I366)</f>
        <v/>
      </c>
      <c r="J366" s="186" t="str">
        <f>IF('Dépenses forfaitaires'!J366="","",'Dépenses forfaitaires'!J366)</f>
        <v/>
      </c>
      <c r="K366" s="346" t="str">
        <f>IF('Dépenses forfaitaires'!K366="","",'Dépenses forfaitaires'!K366)</f>
        <v/>
      </c>
      <c r="L366" s="346" t="str">
        <f>IF('Dépenses forfaitaires'!L366="","",'Dépenses forfaitaires'!L366)</f>
        <v/>
      </c>
      <c r="M366" s="118" t="str">
        <f>IF($H366="","",IF($C366=Listes!$B$32,IF('DP_Instruction Forfaitaires'!$E366&lt;Listes!$B$53,('DP_Instruction Forfaitaires'!$E366*(VLOOKUP('DP_Instruction Forfaitaires'!$D366,Listes!$A$54:$E$60,2,FALSE))),IF('DP_Instruction Forfaitaires'!$E366&gt;Listes!$E$53,('DP_Instruction Forfaitaires'!$E366*(VLOOKUP('DP_Instruction Forfaitaires'!$D366,Listes!$A$54:$E$60,5,FALSE))),('DP_Instruction Forfaitaires'!$E366*(VLOOKUP('DP_Instruction Forfaitaires'!$D366,Listes!$A$54:$E$60,3,FALSE))+(VLOOKUP('DP_Instruction Forfaitaires'!$D366,Listes!$A$54:$E$60,4,FALSE)))))))</f>
        <v/>
      </c>
      <c r="N366" s="118" t="str">
        <f>IF($H366="","",IF($C366=Listes!$B$31,IF('DP_Instruction Forfaitaires'!$E366&lt;Listes!$B$42,('DP_Instruction Forfaitaires'!$E366*(VLOOKUP('DP_Instruction Forfaitaires'!$D366,Listes!$A$43:$E$49,2,FALSE))),IF('DP_Instruction Forfaitaires'!$E366&gt;Listes!$D$42,('DP_Instruction Forfaitaires'!$E366*(VLOOKUP('DP_Instruction Forfaitaires'!$D366,Listes!$A$43:$E$49,5,FALSE))),('DP_Instruction Forfaitaires'!$E366*(VLOOKUP('DP_Instruction Forfaitaires'!$D366,Listes!$A$43:$E$49,3,FALSE))+(VLOOKUP('DP_Instruction Forfaitaires'!$D366,Listes!$A$43:$E$49,4,FALSE)))))))</f>
        <v/>
      </c>
      <c r="O366" s="175" t="str">
        <f>IF($H366="","",IF($C366=Listes!$B$34,Listes!$I$31,IF($C366=Listes!$B$35,(VLOOKUP('DP_Instruction Forfaitaires'!$F366,Listes!$E$31:$F$36,2,FALSE)),IF($C366=Listes!$B$33,IF('DP_Instruction Forfaitaires'!$E366&lt;Listes!$A$64,'DP_Instruction Forfaitaires'!$E366*Listes!$A$65,IF('DP_Instruction Forfaitaires'!$E366&gt;Listes!$D$64,'DP_Instruction Forfaitaires'!$E366*Listes!$D$65,(('DP_Instruction Forfaitaires'!$E366*Listes!$B$65)+Listes!$C$65)))))))</f>
        <v/>
      </c>
      <c r="P366" s="131" t="str">
        <f>IF('Dépenses forfaitaires'!Q366="","",'Dépenses forfaitaires'!Q366)</f>
        <v/>
      </c>
      <c r="Q366" s="185"/>
      <c r="R366" s="352" t="str">
        <f t="shared" si="20"/>
        <v/>
      </c>
      <c r="S366" s="352" t="str">
        <f t="shared" si="21"/>
        <v/>
      </c>
      <c r="T366" s="185" t="str">
        <f t="shared" si="22"/>
        <v/>
      </c>
      <c r="U366" s="182"/>
      <c r="V366" s="187"/>
      <c r="W366" s="711" t="str">
        <f>IF(AND(OR(Q366="KO",T366&lt;&gt;""),OR(R366="",S366="",T366="")),Listes!$A$68,IF(AND(T366="",R366&lt;&gt;""),Listes!$A$69,IF(AND(P366&lt;T366,V366=""),Listes!$A$70,IF(AND(R366&gt;S366),Listes!$A$71,IF(AND(P366&lt;&gt;"",P366&gt;T366,U366=""),Listes!$A$72,IF(AND(X366="",OR(Q366&lt;&gt;"",R366&lt;&gt;"",S366&lt;&gt;"")),Listes!$A$73,""))))))</f>
        <v/>
      </c>
      <c r="X366" s="188"/>
      <c r="Y366" s="317">
        <f t="shared" si="23"/>
        <v>0</v>
      </c>
    </row>
    <row r="367" spans="1:25" ht="20.100000000000001" customHeight="1" x14ac:dyDescent="0.25">
      <c r="A367" s="121">
        <v>361</v>
      </c>
      <c r="B367" s="118" t="str">
        <f>IF('Dépenses forfaitaires'!B367="","",'Dépenses forfaitaires'!B367)</f>
        <v/>
      </c>
      <c r="C367" s="118" t="str">
        <f>IF('Dépenses forfaitaires'!C367="","",'Dépenses forfaitaires'!C367)</f>
        <v/>
      </c>
      <c r="D367" s="118" t="str">
        <f>IF('Dépenses forfaitaires'!D367="","",'Dépenses forfaitaires'!D367)</f>
        <v/>
      </c>
      <c r="E367" s="118" t="str">
        <f>IF('Dépenses forfaitaires'!E367="","",'Dépenses forfaitaires'!E367)</f>
        <v/>
      </c>
      <c r="F367" s="118" t="str">
        <f>IF('Dépenses forfaitaires'!F367="","",'Dépenses forfaitaires'!F367)</f>
        <v/>
      </c>
      <c r="G367" s="186" t="str">
        <f>IF('Dépenses forfaitaires'!G367="","",'Dépenses forfaitaires'!G367)</f>
        <v/>
      </c>
      <c r="H367" s="118" t="str">
        <f>IF('Dépenses forfaitaires'!H367="","",'Dépenses forfaitaires'!H367)</f>
        <v/>
      </c>
      <c r="I367" s="118" t="str">
        <f>IF('Dépenses forfaitaires'!I367="","",'Dépenses forfaitaires'!I367)</f>
        <v/>
      </c>
      <c r="J367" s="186" t="str">
        <f>IF('Dépenses forfaitaires'!J367="","",'Dépenses forfaitaires'!J367)</f>
        <v/>
      </c>
      <c r="K367" s="346" t="str">
        <f>IF('Dépenses forfaitaires'!K367="","",'Dépenses forfaitaires'!K367)</f>
        <v/>
      </c>
      <c r="L367" s="346" t="str">
        <f>IF('Dépenses forfaitaires'!L367="","",'Dépenses forfaitaires'!L367)</f>
        <v/>
      </c>
      <c r="M367" s="118" t="str">
        <f>IF($H367="","",IF($C367=Listes!$B$32,IF('DP_Instruction Forfaitaires'!$E367&lt;Listes!$B$53,('DP_Instruction Forfaitaires'!$E367*(VLOOKUP('DP_Instruction Forfaitaires'!$D367,Listes!$A$54:$E$60,2,FALSE))),IF('DP_Instruction Forfaitaires'!$E367&gt;Listes!$E$53,('DP_Instruction Forfaitaires'!$E367*(VLOOKUP('DP_Instruction Forfaitaires'!$D367,Listes!$A$54:$E$60,5,FALSE))),('DP_Instruction Forfaitaires'!$E367*(VLOOKUP('DP_Instruction Forfaitaires'!$D367,Listes!$A$54:$E$60,3,FALSE))+(VLOOKUP('DP_Instruction Forfaitaires'!$D367,Listes!$A$54:$E$60,4,FALSE)))))))</f>
        <v/>
      </c>
      <c r="N367" s="118" t="str">
        <f>IF($H367="","",IF($C367=Listes!$B$31,IF('DP_Instruction Forfaitaires'!$E367&lt;Listes!$B$42,('DP_Instruction Forfaitaires'!$E367*(VLOOKUP('DP_Instruction Forfaitaires'!$D367,Listes!$A$43:$E$49,2,FALSE))),IF('DP_Instruction Forfaitaires'!$E367&gt;Listes!$D$42,('DP_Instruction Forfaitaires'!$E367*(VLOOKUP('DP_Instruction Forfaitaires'!$D367,Listes!$A$43:$E$49,5,FALSE))),('DP_Instruction Forfaitaires'!$E367*(VLOOKUP('DP_Instruction Forfaitaires'!$D367,Listes!$A$43:$E$49,3,FALSE))+(VLOOKUP('DP_Instruction Forfaitaires'!$D367,Listes!$A$43:$E$49,4,FALSE)))))))</f>
        <v/>
      </c>
      <c r="O367" s="175" t="str">
        <f>IF($H367="","",IF($C367=Listes!$B$34,Listes!$I$31,IF($C367=Listes!$B$35,(VLOOKUP('DP_Instruction Forfaitaires'!$F367,Listes!$E$31:$F$36,2,FALSE)),IF($C367=Listes!$B$33,IF('DP_Instruction Forfaitaires'!$E367&lt;Listes!$A$64,'DP_Instruction Forfaitaires'!$E367*Listes!$A$65,IF('DP_Instruction Forfaitaires'!$E367&gt;Listes!$D$64,'DP_Instruction Forfaitaires'!$E367*Listes!$D$65,(('DP_Instruction Forfaitaires'!$E367*Listes!$B$65)+Listes!$C$65)))))))</f>
        <v/>
      </c>
      <c r="P367" s="131" t="str">
        <f>IF('Dépenses forfaitaires'!Q367="","",'Dépenses forfaitaires'!Q367)</f>
        <v/>
      </c>
      <c r="Q367" s="185"/>
      <c r="R367" s="352" t="str">
        <f t="shared" si="20"/>
        <v/>
      </c>
      <c r="S367" s="352" t="str">
        <f t="shared" si="21"/>
        <v/>
      </c>
      <c r="T367" s="185" t="str">
        <f t="shared" si="22"/>
        <v/>
      </c>
      <c r="U367" s="182"/>
      <c r="V367" s="187"/>
      <c r="W367" s="711" t="str">
        <f>IF(AND(OR(Q367="KO",T367&lt;&gt;""),OR(R367="",S367="",T367="")),Listes!$A$68,IF(AND(T367="",R367&lt;&gt;""),Listes!$A$69,IF(AND(P367&lt;T367,V367=""),Listes!$A$70,IF(AND(R367&gt;S367),Listes!$A$71,IF(AND(P367&lt;&gt;"",P367&gt;T367,U367=""),Listes!$A$72,IF(AND(X367="",OR(Q367&lt;&gt;"",R367&lt;&gt;"",S367&lt;&gt;"")),Listes!$A$73,""))))))</f>
        <v/>
      </c>
      <c r="X367" s="188"/>
      <c r="Y367" s="317">
        <f t="shared" si="23"/>
        <v>0</v>
      </c>
    </row>
    <row r="368" spans="1:25" ht="20.100000000000001" customHeight="1" x14ac:dyDescent="0.25">
      <c r="A368" s="121">
        <v>362</v>
      </c>
      <c r="B368" s="118" t="str">
        <f>IF('Dépenses forfaitaires'!B368="","",'Dépenses forfaitaires'!B368)</f>
        <v/>
      </c>
      <c r="C368" s="118" t="str">
        <f>IF('Dépenses forfaitaires'!C368="","",'Dépenses forfaitaires'!C368)</f>
        <v/>
      </c>
      <c r="D368" s="118" t="str">
        <f>IF('Dépenses forfaitaires'!D368="","",'Dépenses forfaitaires'!D368)</f>
        <v/>
      </c>
      <c r="E368" s="118" t="str">
        <f>IF('Dépenses forfaitaires'!E368="","",'Dépenses forfaitaires'!E368)</f>
        <v/>
      </c>
      <c r="F368" s="118" t="str">
        <f>IF('Dépenses forfaitaires'!F368="","",'Dépenses forfaitaires'!F368)</f>
        <v/>
      </c>
      <c r="G368" s="186" t="str">
        <f>IF('Dépenses forfaitaires'!G368="","",'Dépenses forfaitaires'!G368)</f>
        <v/>
      </c>
      <c r="H368" s="118" t="str">
        <f>IF('Dépenses forfaitaires'!H368="","",'Dépenses forfaitaires'!H368)</f>
        <v/>
      </c>
      <c r="I368" s="118" t="str">
        <f>IF('Dépenses forfaitaires'!I368="","",'Dépenses forfaitaires'!I368)</f>
        <v/>
      </c>
      <c r="J368" s="186" t="str">
        <f>IF('Dépenses forfaitaires'!J368="","",'Dépenses forfaitaires'!J368)</f>
        <v/>
      </c>
      <c r="K368" s="346" t="str">
        <f>IF('Dépenses forfaitaires'!K368="","",'Dépenses forfaitaires'!K368)</f>
        <v/>
      </c>
      <c r="L368" s="346" t="str">
        <f>IF('Dépenses forfaitaires'!L368="","",'Dépenses forfaitaires'!L368)</f>
        <v/>
      </c>
      <c r="M368" s="118" t="str">
        <f>IF($H368="","",IF($C368=Listes!$B$32,IF('DP_Instruction Forfaitaires'!$E368&lt;Listes!$B$53,('DP_Instruction Forfaitaires'!$E368*(VLOOKUP('DP_Instruction Forfaitaires'!$D368,Listes!$A$54:$E$60,2,FALSE))),IF('DP_Instruction Forfaitaires'!$E368&gt;Listes!$E$53,('DP_Instruction Forfaitaires'!$E368*(VLOOKUP('DP_Instruction Forfaitaires'!$D368,Listes!$A$54:$E$60,5,FALSE))),('DP_Instruction Forfaitaires'!$E368*(VLOOKUP('DP_Instruction Forfaitaires'!$D368,Listes!$A$54:$E$60,3,FALSE))+(VLOOKUP('DP_Instruction Forfaitaires'!$D368,Listes!$A$54:$E$60,4,FALSE)))))))</f>
        <v/>
      </c>
      <c r="N368" s="118" t="str">
        <f>IF($H368="","",IF($C368=Listes!$B$31,IF('DP_Instruction Forfaitaires'!$E368&lt;Listes!$B$42,('DP_Instruction Forfaitaires'!$E368*(VLOOKUP('DP_Instruction Forfaitaires'!$D368,Listes!$A$43:$E$49,2,FALSE))),IF('DP_Instruction Forfaitaires'!$E368&gt;Listes!$D$42,('DP_Instruction Forfaitaires'!$E368*(VLOOKUP('DP_Instruction Forfaitaires'!$D368,Listes!$A$43:$E$49,5,FALSE))),('DP_Instruction Forfaitaires'!$E368*(VLOOKUP('DP_Instruction Forfaitaires'!$D368,Listes!$A$43:$E$49,3,FALSE))+(VLOOKUP('DP_Instruction Forfaitaires'!$D368,Listes!$A$43:$E$49,4,FALSE)))))))</f>
        <v/>
      </c>
      <c r="O368" s="175" t="str">
        <f>IF($H368="","",IF($C368=Listes!$B$34,Listes!$I$31,IF($C368=Listes!$B$35,(VLOOKUP('DP_Instruction Forfaitaires'!$F368,Listes!$E$31:$F$36,2,FALSE)),IF($C368=Listes!$B$33,IF('DP_Instruction Forfaitaires'!$E368&lt;Listes!$A$64,'DP_Instruction Forfaitaires'!$E368*Listes!$A$65,IF('DP_Instruction Forfaitaires'!$E368&gt;Listes!$D$64,'DP_Instruction Forfaitaires'!$E368*Listes!$D$65,(('DP_Instruction Forfaitaires'!$E368*Listes!$B$65)+Listes!$C$65)))))))</f>
        <v/>
      </c>
      <c r="P368" s="131" t="str">
        <f>IF('Dépenses forfaitaires'!Q368="","",'Dépenses forfaitaires'!Q368)</f>
        <v/>
      </c>
      <c r="Q368" s="185"/>
      <c r="R368" s="352" t="str">
        <f t="shared" si="20"/>
        <v/>
      </c>
      <c r="S368" s="352" t="str">
        <f t="shared" si="21"/>
        <v/>
      </c>
      <c r="T368" s="185" t="str">
        <f t="shared" si="22"/>
        <v/>
      </c>
      <c r="U368" s="182"/>
      <c r="V368" s="187"/>
      <c r="W368" s="711" t="str">
        <f>IF(AND(OR(Q368="KO",T368&lt;&gt;""),OR(R368="",S368="",T368="")),Listes!$A$68,IF(AND(T368="",R368&lt;&gt;""),Listes!$A$69,IF(AND(P368&lt;T368,V368=""),Listes!$A$70,IF(AND(R368&gt;S368),Listes!$A$71,IF(AND(P368&lt;&gt;"",P368&gt;T368,U368=""),Listes!$A$72,IF(AND(X368="",OR(Q368&lt;&gt;"",R368&lt;&gt;"",S368&lt;&gt;"")),Listes!$A$73,""))))))</f>
        <v/>
      </c>
      <c r="X368" s="188"/>
      <c r="Y368" s="317">
        <f t="shared" si="23"/>
        <v>0</v>
      </c>
    </row>
    <row r="369" spans="1:25" ht="20.100000000000001" customHeight="1" x14ac:dyDescent="0.25">
      <c r="A369" s="121">
        <v>363</v>
      </c>
      <c r="B369" s="118" t="str">
        <f>IF('Dépenses forfaitaires'!B369="","",'Dépenses forfaitaires'!B369)</f>
        <v/>
      </c>
      <c r="C369" s="118" t="str">
        <f>IF('Dépenses forfaitaires'!C369="","",'Dépenses forfaitaires'!C369)</f>
        <v/>
      </c>
      <c r="D369" s="118" t="str">
        <f>IF('Dépenses forfaitaires'!D369="","",'Dépenses forfaitaires'!D369)</f>
        <v/>
      </c>
      <c r="E369" s="118" t="str">
        <f>IF('Dépenses forfaitaires'!E369="","",'Dépenses forfaitaires'!E369)</f>
        <v/>
      </c>
      <c r="F369" s="118" t="str">
        <f>IF('Dépenses forfaitaires'!F369="","",'Dépenses forfaitaires'!F369)</f>
        <v/>
      </c>
      <c r="G369" s="186" t="str">
        <f>IF('Dépenses forfaitaires'!G369="","",'Dépenses forfaitaires'!G369)</f>
        <v/>
      </c>
      <c r="H369" s="118" t="str">
        <f>IF('Dépenses forfaitaires'!H369="","",'Dépenses forfaitaires'!H369)</f>
        <v/>
      </c>
      <c r="I369" s="118" t="str">
        <f>IF('Dépenses forfaitaires'!I369="","",'Dépenses forfaitaires'!I369)</f>
        <v/>
      </c>
      <c r="J369" s="186" t="str">
        <f>IF('Dépenses forfaitaires'!J369="","",'Dépenses forfaitaires'!J369)</f>
        <v/>
      </c>
      <c r="K369" s="346" t="str">
        <f>IF('Dépenses forfaitaires'!K369="","",'Dépenses forfaitaires'!K369)</f>
        <v/>
      </c>
      <c r="L369" s="346" t="str">
        <f>IF('Dépenses forfaitaires'!L369="","",'Dépenses forfaitaires'!L369)</f>
        <v/>
      </c>
      <c r="M369" s="118" t="str">
        <f>IF($H369="","",IF($C369=Listes!$B$32,IF('DP_Instruction Forfaitaires'!$E369&lt;Listes!$B$53,('DP_Instruction Forfaitaires'!$E369*(VLOOKUP('DP_Instruction Forfaitaires'!$D369,Listes!$A$54:$E$60,2,FALSE))),IF('DP_Instruction Forfaitaires'!$E369&gt;Listes!$E$53,('DP_Instruction Forfaitaires'!$E369*(VLOOKUP('DP_Instruction Forfaitaires'!$D369,Listes!$A$54:$E$60,5,FALSE))),('DP_Instruction Forfaitaires'!$E369*(VLOOKUP('DP_Instruction Forfaitaires'!$D369,Listes!$A$54:$E$60,3,FALSE))+(VLOOKUP('DP_Instruction Forfaitaires'!$D369,Listes!$A$54:$E$60,4,FALSE)))))))</f>
        <v/>
      </c>
      <c r="N369" s="118" t="str">
        <f>IF($H369="","",IF($C369=Listes!$B$31,IF('DP_Instruction Forfaitaires'!$E369&lt;Listes!$B$42,('DP_Instruction Forfaitaires'!$E369*(VLOOKUP('DP_Instruction Forfaitaires'!$D369,Listes!$A$43:$E$49,2,FALSE))),IF('DP_Instruction Forfaitaires'!$E369&gt;Listes!$D$42,('DP_Instruction Forfaitaires'!$E369*(VLOOKUP('DP_Instruction Forfaitaires'!$D369,Listes!$A$43:$E$49,5,FALSE))),('DP_Instruction Forfaitaires'!$E369*(VLOOKUP('DP_Instruction Forfaitaires'!$D369,Listes!$A$43:$E$49,3,FALSE))+(VLOOKUP('DP_Instruction Forfaitaires'!$D369,Listes!$A$43:$E$49,4,FALSE)))))))</f>
        <v/>
      </c>
      <c r="O369" s="175" t="str">
        <f>IF($H369="","",IF($C369=Listes!$B$34,Listes!$I$31,IF($C369=Listes!$B$35,(VLOOKUP('DP_Instruction Forfaitaires'!$F369,Listes!$E$31:$F$36,2,FALSE)),IF($C369=Listes!$B$33,IF('DP_Instruction Forfaitaires'!$E369&lt;Listes!$A$64,'DP_Instruction Forfaitaires'!$E369*Listes!$A$65,IF('DP_Instruction Forfaitaires'!$E369&gt;Listes!$D$64,'DP_Instruction Forfaitaires'!$E369*Listes!$D$65,(('DP_Instruction Forfaitaires'!$E369*Listes!$B$65)+Listes!$C$65)))))))</f>
        <v/>
      </c>
      <c r="P369" s="131" t="str">
        <f>IF('Dépenses forfaitaires'!Q369="","",'Dépenses forfaitaires'!Q369)</f>
        <v/>
      </c>
      <c r="Q369" s="185"/>
      <c r="R369" s="352" t="str">
        <f t="shared" si="20"/>
        <v/>
      </c>
      <c r="S369" s="352" t="str">
        <f t="shared" si="21"/>
        <v/>
      </c>
      <c r="T369" s="185" t="str">
        <f t="shared" si="22"/>
        <v/>
      </c>
      <c r="U369" s="182"/>
      <c r="V369" s="187"/>
      <c r="W369" s="711" t="str">
        <f>IF(AND(OR(Q369="KO",T369&lt;&gt;""),OR(R369="",S369="",T369="")),Listes!$A$68,IF(AND(T369="",R369&lt;&gt;""),Listes!$A$69,IF(AND(P369&lt;T369,V369=""),Listes!$A$70,IF(AND(R369&gt;S369),Listes!$A$71,IF(AND(P369&lt;&gt;"",P369&gt;T369,U369=""),Listes!$A$72,IF(AND(X369="",OR(Q369&lt;&gt;"",R369&lt;&gt;"",S369&lt;&gt;"")),Listes!$A$73,""))))))</f>
        <v/>
      </c>
      <c r="X369" s="188"/>
      <c r="Y369" s="317">
        <f t="shared" si="23"/>
        <v>0</v>
      </c>
    </row>
    <row r="370" spans="1:25" ht="20.100000000000001" customHeight="1" x14ac:dyDescent="0.25">
      <c r="A370" s="121">
        <v>364</v>
      </c>
      <c r="B370" s="118" t="str">
        <f>IF('Dépenses forfaitaires'!B370="","",'Dépenses forfaitaires'!B370)</f>
        <v/>
      </c>
      <c r="C370" s="118" t="str">
        <f>IF('Dépenses forfaitaires'!C370="","",'Dépenses forfaitaires'!C370)</f>
        <v/>
      </c>
      <c r="D370" s="118" t="str">
        <f>IF('Dépenses forfaitaires'!D370="","",'Dépenses forfaitaires'!D370)</f>
        <v/>
      </c>
      <c r="E370" s="118" t="str">
        <f>IF('Dépenses forfaitaires'!E370="","",'Dépenses forfaitaires'!E370)</f>
        <v/>
      </c>
      <c r="F370" s="118" t="str">
        <f>IF('Dépenses forfaitaires'!F370="","",'Dépenses forfaitaires'!F370)</f>
        <v/>
      </c>
      <c r="G370" s="186" t="str">
        <f>IF('Dépenses forfaitaires'!G370="","",'Dépenses forfaitaires'!G370)</f>
        <v/>
      </c>
      <c r="H370" s="118" t="str">
        <f>IF('Dépenses forfaitaires'!H370="","",'Dépenses forfaitaires'!H370)</f>
        <v/>
      </c>
      <c r="I370" s="118" t="str">
        <f>IF('Dépenses forfaitaires'!I370="","",'Dépenses forfaitaires'!I370)</f>
        <v/>
      </c>
      <c r="J370" s="186" t="str">
        <f>IF('Dépenses forfaitaires'!J370="","",'Dépenses forfaitaires'!J370)</f>
        <v/>
      </c>
      <c r="K370" s="346" t="str">
        <f>IF('Dépenses forfaitaires'!K370="","",'Dépenses forfaitaires'!K370)</f>
        <v/>
      </c>
      <c r="L370" s="346" t="str">
        <f>IF('Dépenses forfaitaires'!L370="","",'Dépenses forfaitaires'!L370)</f>
        <v/>
      </c>
      <c r="M370" s="118" t="str">
        <f>IF($H370="","",IF($C370=Listes!$B$32,IF('DP_Instruction Forfaitaires'!$E370&lt;Listes!$B$53,('DP_Instruction Forfaitaires'!$E370*(VLOOKUP('DP_Instruction Forfaitaires'!$D370,Listes!$A$54:$E$60,2,FALSE))),IF('DP_Instruction Forfaitaires'!$E370&gt;Listes!$E$53,('DP_Instruction Forfaitaires'!$E370*(VLOOKUP('DP_Instruction Forfaitaires'!$D370,Listes!$A$54:$E$60,5,FALSE))),('DP_Instruction Forfaitaires'!$E370*(VLOOKUP('DP_Instruction Forfaitaires'!$D370,Listes!$A$54:$E$60,3,FALSE))+(VLOOKUP('DP_Instruction Forfaitaires'!$D370,Listes!$A$54:$E$60,4,FALSE)))))))</f>
        <v/>
      </c>
      <c r="N370" s="118" t="str">
        <f>IF($H370="","",IF($C370=Listes!$B$31,IF('DP_Instruction Forfaitaires'!$E370&lt;Listes!$B$42,('DP_Instruction Forfaitaires'!$E370*(VLOOKUP('DP_Instruction Forfaitaires'!$D370,Listes!$A$43:$E$49,2,FALSE))),IF('DP_Instruction Forfaitaires'!$E370&gt;Listes!$D$42,('DP_Instruction Forfaitaires'!$E370*(VLOOKUP('DP_Instruction Forfaitaires'!$D370,Listes!$A$43:$E$49,5,FALSE))),('DP_Instruction Forfaitaires'!$E370*(VLOOKUP('DP_Instruction Forfaitaires'!$D370,Listes!$A$43:$E$49,3,FALSE))+(VLOOKUP('DP_Instruction Forfaitaires'!$D370,Listes!$A$43:$E$49,4,FALSE)))))))</f>
        <v/>
      </c>
      <c r="O370" s="175" t="str">
        <f>IF($H370="","",IF($C370=Listes!$B$34,Listes!$I$31,IF($C370=Listes!$B$35,(VLOOKUP('DP_Instruction Forfaitaires'!$F370,Listes!$E$31:$F$36,2,FALSE)),IF($C370=Listes!$B$33,IF('DP_Instruction Forfaitaires'!$E370&lt;Listes!$A$64,'DP_Instruction Forfaitaires'!$E370*Listes!$A$65,IF('DP_Instruction Forfaitaires'!$E370&gt;Listes!$D$64,'DP_Instruction Forfaitaires'!$E370*Listes!$D$65,(('DP_Instruction Forfaitaires'!$E370*Listes!$B$65)+Listes!$C$65)))))))</f>
        <v/>
      </c>
      <c r="P370" s="131" t="str">
        <f>IF('Dépenses forfaitaires'!Q370="","",'Dépenses forfaitaires'!Q370)</f>
        <v/>
      </c>
      <c r="Q370" s="185"/>
      <c r="R370" s="352" t="str">
        <f t="shared" si="20"/>
        <v/>
      </c>
      <c r="S370" s="352" t="str">
        <f t="shared" si="21"/>
        <v/>
      </c>
      <c r="T370" s="185" t="str">
        <f t="shared" si="22"/>
        <v/>
      </c>
      <c r="U370" s="182"/>
      <c r="V370" s="187"/>
      <c r="W370" s="711" t="str">
        <f>IF(AND(OR(Q370="KO",T370&lt;&gt;""),OR(R370="",S370="",T370="")),Listes!$A$68,IF(AND(T370="",R370&lt;&gt;""),Listes!$A$69,IF(AND(P370&lt;T370,V370=""),Listes!$A$70,IF(AND(R370&gt;S370),Listes!$A$71,IF(AND(P370&lt;&gt;"",P370&gt;T370,U370=""),Listes!$A$72,IF(AND(X370="",OR(Q370&lt;&gt;"",R370&lt;&gt;"",S370&lt;&gt;"")),Listes!$A$73,""))))))</f>
        <v/>
      </c>
      <c r="X370" s="188"/>
      <c r="Y370" s="317">
        <f t="shared" si="23"/>
        <v>0</v>
      </c>
    </row>
    <row r="371" spans="1:25" ht="20.100000000000001" customHeight="1" x14ac:dyDescent="0.25">
      <c r="A371" s="121">
        <v>365</v>
      </c>
      <c r="B371" s="118" t="str">
        <f>IF('Dépenses forfaitaires'!B371="","",'Dépenses forfaitaires'!B371)</f>
        <v/>
      </c>
      <c r="C371" s="118" t="str">
        <f>IF('Dépenses forfaitaires'!C371="","",'Dépenses forfaitaires'!C371)</f>
        <v/>
      </c>
      <c r="D371" s="118" t="str">
        <f>IF('Dépenses forfaitaires'!D371="","",'Dépenses forfaitaires'!D371)</f>
        <v/>
      </c>
      <c r="E371" s="118" t="str">
        <f>IF('Dépenses forfaitaires'!E371="","",'Dépenses forfaitaires'!E371)</f>
        <v/>
      </c>
      <c r="F371" s="118" t="str">
        <f>IF('Dépenses forfaitaires'!F371="","",'Dépenses forfaitaires'!F371)</f>
        <v/>
      </c>
      <c r="G371" s="186" t="str">
        <f>IF('Dépenses forfaitaires'!G371="","",'Dépenses forfaitaires'!G371)</f>
        <v/>
      </c>
      <c r="H371" s="118" t="str">
        <f>IF('Dépenses forfaitaires'!H371="","",'Dépenses forfaitaires'!H371)</f>
        <v/>
      </c>
      <c r="I371" s="118" t="str">
        <f>IF('Dépenses forfaitaires'!I371="","",'Dépenses forfaitaires'!I371)</f>
        <v/>
      </c>
      <c r="J371" s="186" t="str">
        <f>IF('Dépenses forfaitaires'!J371="","",'Dépenses forfaitaires'!J371)</f>
        <v/>
      </c>
      <c r="K371" s="346" t="str">
        <f>IF('Dépenses forfaitaires'!K371="","",'Dépenses forfaitaires'!K371)</f>
        <v/>
      </c>
      <c r="L371" s="346" t="str">
        <f>IF('Dépenses forfaitaires'!L371="","",'Dépenses forfaitaires'!L371)</f>
        <v/>
      </c>
      <c r="M371" s="118" t="str">
        <f>IF($H371="","",IF($C371=Listes!$B$32,IF('DP_Instruction Forfaitaires'!$E371&lt;Listes!$B$53,('DP_Instruction Forfaitaires'!$E371*(VLOOKUP('DP_Instruction Forfaitaires'!$D371,Listes!$A$54:$E$60,2,FALSE))),IF('DP_Instruction Forfaitaires'!$E371&gt;Listes!$E$53,('DP_Instruction Forfaitaires'!$E371*(VLOOKUP('DP_Instruction Forfaitaires'!$D371,Listes!$A$54:$E$60,5,FALSE))),('DP_Instruction Forfaitaires'!$E371*(VLOOKUP('DP_Instruction Forfaitaires'!$D371,Listes!$A$54:$E$60,3,FALSE))+(VLOOKUP('DP_Instruction Forfaitaires'!$D371,Listes!$A$54:$E$60,4,FALSE)))))))</f>
        <v/>
      </c>
      <c r="N371" s="118" t="str">
        <f>IF($H371="","",IF($C371=Listes!$B$31,IF('DP_Instruction Forfaitaires'!$E371&lt;Listes!$B$42,('DP_Instruction Forfaitaires'!$E371*(VLOOKUP('DP_Instruction Forfaitaires'!$D371,Listes!$A$43:$E$49,2,FALSE))),IF('DP_Instruction Forfaitaires'!$E371&gt;Listes!$D$42,('DP_Instruction Forfaitaires'!$E371*(VLOOKUP('DP_Instruction Forfaitaires'!$D371,Listes!$A$43:$E$49,5,FALSE))),('DP_Instruction Forfaitaires'!$E371*(VLOOKUP('DP_Instruction Forfaitaires'!$D371,Listes!$A$43:$E$49,3,FALSE))+(VLOOKUP('DP_Instruction Forfaitaires'!$D371,Listes!$A$43:$E$49,4,FALSE)))))))</f>
        <v/>
      </c>
      <c r="O371" s="175" t="str">
        <f>IF($H371="","",IF($C371=Listes!$B$34,Listes!$I$31,IF($C371=Listes!$B$35,(VLOOKUP('DP_Instruction Forfaitaires'!$F371,Listes!$E$31:$F$36,2,FALSE)),IF($C371=Listes!$B$33,IF('DP_Instruction Forfaitaires'!$E371&lt;Listes!$A$64,'DP_Instruction Forfaitaires'!$E371*Listes!$A$65,IF('DP_Instruction Forfaitaires'!$E371&gt;Listes!$D$64,'DP_Instruction Forfaitaires'!$E371*Listes!$D$65,(('DP_Instruction Forfaitaires'!$E371*Listes!$B$65)+Listes!$C$65)))))))</f>
        <v/>
      </c>
      <c r="P371" s="131" t="str">
        <f>IF('Dépenses forfaitaires'!Q371="","",'Dépenses forfaitaires'!Q371)</f>
        <v/>
      </c>
      <c r="Q371" s="185"/>
      <c r="R371" s="352" t="str">
        <f t="shared" si="20"/>
        <v/>
      </c>
      <c r="S371" s="352" t="str">
        <f t="shared" si="21"/>
        <v/>
      </c>
      <c r="T371" s="185" t="str">
        <f t="shared" si="22"/>
        <v/>
      </c>
      <c r="U371" s="182"/>
      <c r="V371" s="187"/>
      <c r="W371" s="711" t="str">
        <f>IF(AND(OR(Q371="KO",T371&lt;&gt;""),OR(R371="",S371="",T371="")),Listes!$A$68,IF(AND(T371="",R371&lt;&gt;""),Listes!$A$69,IF(AND(P371&lt;T371,V371=""),Listes!$A$70,IF(AND(R371&gt;S371),Listes!$A$71,IF(AND(P371&lt;&gt;"",P371&gt;T371,U371=""),Listes!$A$72,IF(AND(X371="",OR(Q371&lt;&gt;"",R371&lt;&gt;"",S371&lt;&gt;"")),Listes!$A$73,""))))))</f>
        <v/>
      </c>
      <c r="X371" s="188"/>
      <c r="Y371" s="317">
        <f t="shared" si="23"/>
        <v>0</v>
      </c>
    </row>
    <row r="372" spans="1:25" ht="20.100000000000001" customHeight="1" x14ac:dyDescent="0.25">
      <c r="A372" s="121">
        <v>366</v>
      </c>
      <c r="B372" s="118" t="str">
        <f>IF('Dépenses forfaitaires'!B372="","",'Dépenses forfaitaires'!B372)</f>
        <v/>
      </c>
      <c r="C372" s="118" t="str">
        <f>IF('Dépenses forfaitaires'!C372="","",'Dépenses forfaitaires'!C372)</f>
        <v/>
      </c>
      <c r="D372" s="118" t="str">
        <f>IF('Dépenses forfaitaires'!D372="","",'Dépenses forfaitaires'!D372)</f>
        <v/>
      </c>
      <c r="E372" s="118" t="str">
        <f>IF('Dépenses forfaitaires'!E372="","",'Dépenses forfaitaires'!E372)</f>
        <v/>
      </c>
      <c r="F372" s="118" t="str">
        <f>IF('Dépenses forfaitaires'!F372="","",'Dépenses forfaitaires'!F372)</f>
        <v/>
      </c>
      <c r="G372" s="186" t="str">
        <f>IF('Dépenses forfaitaires'!G372="","",'Dépenses forfaitaires'!G372)</f>
        <v/>
      </c>
      <c r="H372" s="118" t="str">
        <f>IF('Dépenses forfaitaires'!H372="","",'Dépenses forfaitaires'!H372)</f>
        <v/>
      </c>
      <c r="I372" s="118" t="str">
        <f>IF('Dépenses forfaitaires'!I372="","",'Dépenses forfaitaires'!I372)</f>
        <v/>
      </c>
      <c r="J372" s="186" t="str">
        <f>IF('Dépenses forfaitaires'!J372="","",'Dépenses forfaitaires'!J372)</f>
        <v/>
      </c>
      <c r="K372" s="346" t="str">
        <f>IF('Dépenses forfaitaires'!K372="","",'Dépenses forfaitaires'!K372)</f>
        <v/>
      </c>
      <c r="L372" s="346" t="str">
        <f>IF('Dépenses forfaitaires'!L372="","",'Dépenses forfaitaires'!L372)</f>
        <v/>
      </c>
      <c r="M372" s="118" t="str">
        <f>IF($H372="","",IF($C372=Listes!$B$32,IF('DP_Instruction Forfaitaires'!$E372&lt;Listes!$B$53,('DP_Instruction Forfaitaires'!$E372*(VLOOKUP('DP_Instruction Forfaitaires'!$D372,Listes!$A$54:$E$60,2,FALSE))),IF('DP_Instruction Forfaitaires'!$E372&gt;Listes!$E$53,('DP_Instruction Forfaitaires'!$E372*(VLOOKUP('DP_Instruction Forfaitaires'!$D372,Listes!$A$54:$E$60,5,FALSE))),('DP_Instruction Forfaitaires'!$E372*(VLOOKUP('DP_Instruction Forfaitaires'!$D372,Listes!$A$54:$E$60,3,FALSE))+(VLOOKUP('DP_Instruction Forfaitaires'!$D372,Listes!$A$54:$E$60,4,FALSE)))))))</f>
        <v/>
      </c>
      <c r="N372" s="118" t="str">
        <f>IF($H372="","",IF($C372=Listes!$B$31,IF('DP_Instruction Forfaitaires'!$E372&lt;Listes!$B$42,('DP_Instruction Forfaitaires'!$E372*(VLOOKUP('DP_Instruction Forfaitaires'!$D372,Listes!$A$43:$E$49,2,FALSE))),IF('DP_Instruction Forfaitaires'!$E372&gt;Listes!$D$42,('DP_Instruction Forfaitaires'!$E372*(VLOOKUP('DP_Instruction Forfaitaires'!$D372,Listes!$A$43:$E$49,5,FALSE))),('DP_Instruction Forfaitaires'!$E372*(VLOOKUP('DP_Instruction Forfaitaires'!$D372,Listes!$A$43:$E$49,3,FALSE))+(VLOOKUP('DP_Instruction Forfaitaires'!$D372,Listes!$A$43:$E$49,4,FALSE)))))))</f>
        <v/>
      </c>
      <c r="O372" s="175" t="str">
        <f>IF($H372="","",IF($C372=Listes!$B$34,Listes!$I$31,IF($C372=Listes!$B$35,(VLOOKUP('DP_Instruction Forfaitaires'!$F372,Listes!$E$31:$F$36,2,FALSE)),IF($C372=Listes!$B$33,IF('DP_Instruction Forfaitaires'!$E372&lt;Listes!$A$64,'DP_Instruction Forfaitaires'!$E372*Listes!$A$65,IF('DP_Instruction Forfaitaires'!$E372&gt;Listes!$D$64,'DP_Instruction Forfaitaires'!$E372*Listes!$D$65,(('DP_Instruction Forfaitaires'!$E372*Listes!$B$65)+Listes!$C$65)))))))</f>
        <v/>
      </c>
      <c r="P372" s="131" t="str">
        <f>IF('Dépenses forfaitaires'!Q372="","",'Dépenses forfaitaires'!Q372)</f>
        <v/>
      </c>
      <c r="Q372" s="185"/>
      <c r="R372" s="352" t="str">
        <f t="shared" si="20"/>
        <v/>
      </c>
      <c r="S372" s="352" t="str">
        <f t="shared" si="21"/>
        <v/>
      </c>
      <c r="T372" s="185" t="str">
        <f t="shared" si="22"/>
        <v/>
      </c>
      <c r="U372" s="182"/>
      <c r="V372" s="187"/>
      <c r="W372" s="711" t="str">
        <f>IF(AND(OR(Q372="KO",T372&lt;&gt;""),OR(R372="",S372="",T372="")),Listes!$A$68,IF(AND(T372="",R372&lt;&gt;""),Listes!$A$69,IF(AND(P372&lt;T372,V372=""),Listes!$A$70,IF(AND(R372&gt;S372),Listes!$A$71,IF(AND(P372&lt;&gt;"",P372&gt;T372,U372=""),Listes!$A$72,IF(AND(X372="",OR(Q372&lt;&gt;"",R372&lt;&gt;"",S372&lt;&gt;"")),Listes!$A$73,""))))))</f>
        <v/>
      </c>
      <c r="X372" s="188"/>
      <c r="Y372" s="317">
        <f t="shared" si="23"/>
        <v>0</v>
      </c>
    </row>
    <row r="373" spans="1:25" ht="20.100000000000001" customHeight="1" x14ac:dyDescent="0.25">
      <c r="A373" s="121">
        <v>367</v>
      </c>
      <c r="B373" s="118" t="str">
        <f>IF('Dépenses forfaitaires'!B373="","",'Dépenses forfaitaires'!B373)</f>
        <v/>
      </c>
      <c r="C373" s="118" t="str">
        <f>IF('Dépenses forfaitaires'!C373="","",'Dépenses forfaitaires'!C373)</f>
        <v/>
      </c>
      <c r="D373" s="118" t="str">
        <f>IF('Dépenses forfaitaires'!D373="","",'Dépenses forfaitaires'!D373)</f>
        <v/>
      </c>
      <c r="E373" s="118" t="str">
        <f>IF('Dépenses forfaitaires'!E373="","",'Dépenses forfaitaires'!E373)</f>
        <v/>
      </c>
      <c r="F373" s="118" t="str">
        <f>IF('Dépenses forfaitaires'!F373="","",'Dépenses forfaitaires'!F373)</f>
        <v/>
      </c>
      <c r="G373" s="186" t="str">
        <f>IF('Dépenses forfaitaires'!G373="","",'Dépenses forfaitaires'!G373)</f>
        <v/>
      </c>
      <c r="H373" s="118" t="str">
        <f>IF('Dépenses forfaitaires'!H373="","",'Dépenses forfaitaires'!H373)</f>
        <v/>
      </c>
      <c r="I373" s="118" t="str">
        <f>IF('Dépenses forfaitaires'!I373="","",'Dépenses forfaitaires'!I373)</f>
        <v/>
      </c>
      <c r="J373" s="186" t="str">
        <f>IF('Dépenses forfaitaires'!J373="","",'Dépenses forfaitaires'!J373)</f>
        <v/>
      </c>
      <c r="K373" s="346" t="str">
        <f>IF('Dépenses forfaitaires'!K373="","",'Dépenses forfaitaires'!K373)</f>
        <v/>
      </c>
      <c r="L373" s="346" t="str">
        <f>IF('Dépenses forfaitaires'!L373="","",'Dépenses forfaitaires'!L373)</f>
        <v/>
      </c>
      <c r="M373" s="118" t="str">
        <f>IF($H373="","",IF($C373=Listes!$B$32,IF('DP_Instruction Forfaitaires'!$E373&lt;Listes!$B$53,('DP_Instruction Forfaitaires'!$E373*(VLOOKUP('DP_Instruction Forfaitaires'!$D373,Listes!$A$54:$E$60,2,FALSE))),IF('DP_Instruction Forfaitaires'!$E373&gt;Listes!$E$53,('DP_Instruction Forfaitaires'!$E373*(VLOOKUP('DP_Instruction Forfaitaires'!$D373,Listes!$A$54:$E$60,5,FALSE))),('DP_Instruction Forfaitaires'!$E373*(VLOOKUP('DP_Instruction Forfaitaires'!$D373,Listes!$A$54:$E$60,3,FALSE))+(VLOOKUP('DP_Instruction Forfaitaires'!$D373,Listes!$A$54:$E$60,4,FALSE)))))))</f>
        <v/>
      </c>
      <c r="N373" s="118" t="str">
        <f>IF($H373="","",IF($C373=Listes!$B$31,IF('DP_Instruction Forfaitaires'!$E373&lt;Listes!$B$42,('DP_Instruction Forfaitaires'!$E373*(VLOOKUP('DP_Instruction Forfaitaires'!$D373,Listes!$A$43:$E$49,2,FALSE))),IF('DP_Instruction Forfaitaires'!$E373&gt;Listes!$D$42,('DP_Instruction Forfaitaires'!$E373*(VLOOKUP('DP_Instruction Forfaitaires'!$D373,Listes!$A$43:$E$49,5,FALSE))),('DP_Instruction Forfaitaires'!$E373*(VLOOKUP('DP_Instruction Forfaitaires'!$D373,Listes!$A$43:$E$49,3,FALSE))+(VLOOKUP('DP_Instruction Forfaitaires'!$D373,Listes!$A$43:$E$49,4,FALSE)))))))</f>
        <v/>
      </c>
      <c r="O373" s="175" t="str">
        <f>IF($H373="","",IF($C373=Listes!$B$34,Listes!$I$31,IF($C373=Listes!$B$35,(VLOOKUP('DP_Instruction Forfaitaires'!$F373,Listes!$E$31:$F$36,2,FALSE)),IF($C373=Listes!$B$33,IF('DP_Instruction Forfaitaires'!$E373&lt;Listes!$A$64,'DP_Instruction Forfaitaires'!$E373*Listes!$A$65,IF('DP_Instruction Forfaitaires'!$E373&gt;Listes!$D$64,'DP_Instruction Forfaitaires'!$E373*Listes!$D$65,(('DP_Instruction Forfaitaires'!$E373*Listes!$B$65)+Listes!$C$65)))))))</f>
        <v/>
      </c>
      <c r="P373" s="131" t="str">
        <f>IF('Dépenses forfaitaires'!Q373="","",'Dépenses forfaitaires'!Q373)</f>
        <v/>
      </c>
      <c r="Q373" s="185"/>
      <c r="R373" s="352" t="str">
        <f t="shared" si="20"/>
        <v/>
      </c>
      <c r="S373" s="352" t="str">
        <f t="shared" si="21"/>
        <v/>
      </c>
      <c r="T373" s="185" t="str">
        <f t="shared" si="22"/>
        <v/>
      </c>
      <c r="U373" s="182"/>
      <c r="V373" s="187"/>
      <c r="W373" s="711" t="str">
        <f>IF(AND(OR(Q373="KO",T373&lt;&gt;""),OR(R373="",S373="",T373="")),Listes!$A$68,IF(AND(T373="",R373&lt;&gt;""),Listes!$A$69,IF(AND(P373&lt;T373,V373=""),Listes!$A$70,IF(AND(R373&gt;S373),Listes!$A$71,IF(AND(P373&lt;&gt;"",P373&gt;T373,U373=""),Listes!$A$72,IF(AND(X373="",OR(Q373&lt;&gt;"",R373&lt;&gt;"",S373&lt;&gt;"")),Listes!$A$73,""))))))</f>
        <v/>
      </c>
      <c r="X373" s="188"/>
      <c r="Y373" s="317">
        <f t="shared" si="23"/>
        <v>0</v>
      </c>
    </row>
    <row r="374" spans="1:25" ht="20.100000000000001" customHeight="1" x14ac:dyDescent="0.25">
      <c r="A374" s="121">
        <v>368</v>
      </c>
      <c r="B374" s="118" t="str">
        <f>IF('Dépenses forfaitaires'!B374="","",'Dépenses forfaitaires'!B374)</f>
        <v/>
      </c>
      <c r="C374" s="118" t="str">
        <f>IF('Dépenses forfaitaires'!C374="","",'Dépenses forfaitaires'!C374)</f>
        <v/>
      </c>
      <c r="D374" s="118" t="str">
        <f>IF('Dépenses forfaitaires'!D374="","",'Dépenses forfaitaires'!D374)</f>
        <v/>
      </c>
      <c r="E374" s="118" t="str">
        <f>IF('Dépenses forfaitaires'!E374="","",'Dépenses forfaitaires'!E374)</f>
        <v/>
      </c>
      <c r="F374" s="118" t="str">
        <f>IF('Dépenses forfaitaires'!F374="","",'Dépenses forfaitaires'!F374)</f>
        <v/>
      </c>
      <c r="G374" s="186" t="str">
        <f>IF('Dépenses forfaitaires'!G374="","",'Dépenses forfaitaires'!G374)</f>
        <v/>
      </c>
      <c r="H374" s="118" t="str">
        <f>IF('Dépenses forfaitaires'!H374="","",'Dépenses forfaitaires'!H374)</f>
        <v/>
      </c>
      <c r="I374" s="118" t="str">
        <f>IF('Dépenses forfaitaires'!I374="","",'Dépenses forfaitaires'!I374)</f>
        <v/>
      </c>
      <c r="J374" s="186" t="str">
        <f>IF('Dépenses forfaitaires'!J374="","",'Dépenses forfaitaires'!J374)</f>
        <v/>
      </c>
      <c r="K374" s="346" t="str">
        <f>IF('Dépenses forfaitaires'!K374="","",'Dépenses forfaitaires'!K374)</f>
        <v/>
      </c>
      <c r="L374" s="346" t="str">
        <f>IF('Dépenses forfaitaires'!L374="","",'Dépenses forfaitaires'!L374)</f>
        <v/>
      </c>
      <c r="M374" s="118" t="str">
        <f>IF($H374="","",IF($C374=Listes!$B$32,IF('DP_Instruction Forfaitaires'!$E374&lt;Listes!$B$53,('DP_Instruction Forfaitaires'!$E374*(VLOOKUP('DP_Instruction Forfaitaires'!$D374,Listes!$A$54:$E$60,2,FALSE))),IF('DP_Instruction Forfaitaires'!$E374&gt;Listes!$E$53,('DP_Instruction Forfaitaires'!$E374*(VLOOKUP('DP_Instruction Forfaitaires'!$D374,Listes!$A$54:$E$60,5,FALSE))),('DP_Instruction Forfaitaires'!$E374*(VLOOKUP('DP_Instruction Forfaitaires'!$D374,Listes!$A$54:$E$60,3,FALSE))+(VLOOKUP('DP_Instruction Forfaitaires'!$D374,Listes!$A$54:$E$60,4,FALSE)))))))</f>
        <v/>
      </c>
      <c r="N374" s="118" t="str">
        <f>IF($H374="","",IF($C374=Listes!$B$31,IF('DP_Instruction Forfaitaires'!$E374&lt;Listes!$B$42,('DP_Instruction Forfaitaires'!$E374*(VLOOKUP('DP_Instruction Forfaitaires'!$D374,Listes!$A$43:$E$49,2,FALSE))),IF('DP_Instruction Forfaitaires'!$E374&gt;Listes!$D$42,('DP_Instruction Forfaitaires'!$E374*(VLOOKUP('DP_Instruction Forfaitaires'!$D374,Listes!$A$43:$E$49,5,FALSE))),('DP_Instruction Forfaitaires'!$E374*(VLOOKUP('DP_Instruction Forfaitaires'!$D374,Listes!$A$43:$E$49,3,FALSE))+(VLOOKUP('DP_Instruction Forfaitaires'!$D374,Listes!$A$43:$E$49,4,FALSE)))))))</f>
        <v/>
      </c>
      <c r="O374" s="175" t="str">
        <f>IF($H374="","",IF($C374=Listes!$B$34,Listes!$I$31,IF($C374=Listes!$B$35,(VLOOKUP('DP_Instruction Forfaitaires'!$F374,Listes!$E$31:$F$36,2,FALSE)),IF($C374=Listes!$B$33,IF('DP_Instruction Forfaitaires'!$E374&lt;Listes!$A$64,'DP_Instruction Forfaitaires'!$E374*Listes!$A$65,IF('DP_Instruction Forfaitaires'!$E374&gt;Listes!$D$64,'DP_Instruction Forfaitaires'!$E374*Listes!$D$65,(('DP_Instruction Forfaitaires'!$E374*Listes!$B$65)+Listes!$C$65)))))))</f>
        <v/>
      </c>
      <c r="P374" s="131" t="str">
        <f>IF('Dépenses forfaitaires'!Q374="","",'Dépenses forfaitaires'!Q374)</f>
        <v/>
      </c>
      <c r="Q374" s="185"/>
      <c r="R374" s="352" t="str">
        <f t="shared" si="20"/>
        <v/>
      </c>
      <c r="S374" s="352" t="str">
        <f t="shared" si="21"/>
        <v/>
      </c>
      <c r="T374" s="185" t="str">
        <f t="shared" si="22"/>
        <v/>
      </c>
      <c r="U374" s="182"/>
      <c r="V374" s="187"/>
      <c r="W374" s="711" t="str">
        <f>IF(AND(OR(Q374="KO",T374&lt;&gt;""),OR(R374="",S374="",T374="")),Listes!$A$68,IF(AND(T374="",R374&lt;&gt;""),Listes!$A$69,IF(AND(P374&lt;T374,V374=""),Listes!$A$70,IF(AND(R374&gt;S374),Listes!$A$71,IF(AND(P374&lt;&gt;"",P374&gt;T374,U374=""),Listes!$A$72,IF(AND(X374="",OR(Q374&lt;&gt;"",R374&lt;&gt;"",S374&lt;&gt;"")),Listes!$A$73,""))))))</f>
        <v/>
      </c>
      <c r="X374" s="188"/>
      <c r="Y374" s="317">
        <f t="shared" si="23"/>
        <v>0</v>
      </c>
    </row>
    <row r="375" spans="1:25" ht="20.100000000000001" customHeight="1" x14ac:dyDescent="0.25">
      <c r="A375" s="121">
        <v>369</v>
      </c>
      <c r="B375" s="118" t="str">
        <f>IF('Dépenses forfaitaires'!B375="","",'Dépenses forfaitaires'!B375)</f>
        <v/>
      </c>
      <c r="C375" s="118" t="str">
        <f>IF('Dépenses forfaitaires'!C375="","",'Dépenses forfaitaires'!C375)</f>
        <v/>
      </c>
      <c r="D375" s="118" t="str">
        <f>IF('Dépenses forfaitaires'!D375="","",'Dépenses forfaitaires'!D375)</f>
        <v/>
      </c>
      <c r="E375" s="118" t="str">
        <f>IF('Dépenses forfaitaires'!E375="","",'Dépenses forfaitaires'!E375)</f>
        <v/>
      </c>
      <c r="F375" s="118" t="str">
        <f>IF('Dépenses forfaitaires'!F375="","",'Dépenses forfaitaires'!F375)</f>
        <v/>
      </c>
      <c r="G375" s="186" t="str">
        <f>IF('Dépenses forfaitaires'!G375="","",'Dépenses forfaitaires'!G375)</f>
        <v/>
      </c>
      <c r="H375" s="118" t="str">
        <f>IF('Dépenses forfaitaires'!H375="","",'Dépenses forfaitaires'!H375)</f>
        <v/>
      </c>
      <c r="I375" s="118" t="str">
        <f>IF('Dépenses forfaitaires'!I375="","",'Dépenses forfaitaires'!I375)</f>
        <v/>
      </c>
      <c r="J375" s="186" t="str">
        <f>IF('Dépenses forfaitaires'!J375="","",'Dépenses forfaitaires'!J375)</f>
        <v/>
      </c>
      <c r="K375" s="346" t="str">
        <f>IF('Dépenses forfaitaires'!K375="","",'Dépenses forfaitaires'!K375)</f>
        <v/>
      </c>
      <c r="L375" s="346" t="str">
        <f>IF('Dépenses forfaitaires'!L375="","",'Dépenses forfaitaires'!L375)</f>
        <v/>
      </c>
      <c r="M375" s="118" t="str">
        <f>IF($H375="","",IF($C375=Listes!$B$32,IF('DP_Instruction Forfaitaires'!$E375&lt;Listes!$B$53,('DP_Instruction Forfaitaires'!$E375*(VLOOKUP('DP_Instruction Forfaitaires'!$D375,Listes!$A$54:$E$60,2,FALSE))),IF('DP_Instruction Forfaitaires'!$E375&gt;Listes!$E$53,('DP_Instruction Forfaitaires'!$E375*(VLOOKUP('DP_Instruction Forfaitaires'!$D375,Listes!$A$54:$E$60,5,FALSE))),('DP_Instruction Forfaitaires'!$E375*(VLOOKUP('DP_Instruction Forfaitaires'!$D375,Listes!$A$54:$E$60,3,FALSE))+(VLOOKUP('DP_Instruction Forfaitaires'!$D375,Listes!$A$54:$E$60,4,FALSE)))))))</f>
        <v/>
      </c>
      <c r="N375" s="118" t="str">
        <f>IF($H375="","",IF($C375=Listes!$B$31,IF('DP_Instruction Forfaitaires'!$E375&lt;Listes!$B$42,('DP_Instruction Forfaitaires'!$E375*(VLOOKUP('DP_Instruction Forfaitaires'!$D375,Listes!$A$43:$E$49,2,FALSE))),IF('DP_Instruction Forfaitaires'!$E375&gt;Listes!$D$42,('DP_Instruction Forfaitaires'!$E375*(VLOOKUP('DP_Instruction Forfaitaires'!$D375,Listes!$A$43:$E$49,5,FALSE))),('DP_Instruction Forfaitaires'!$E375*(VLOOKUP('DP_Instruction Forfaitaires'!$D375,Listes!$A$43:$E$49,3,FALSE))+(VLOOKUP('DP_Instruction Forfaitaires'!$D375,Listes!$A$43:$E$49,4,FALSE)))))))</f>
        <v/>
      </c>
      <c r="O375" s="175" t="str">
        <f>IF($H375="","",IF($C375=Listes!$B$34,Listes!$I$31,IF($C375=Listes!$B$35,(VLOOKUP('DP_Instruction Forfaitaires'!$F375,Listes!$E$31:$F$36,2,FALSE)),IF($C375=Listes!$B$33,IF('DP_Instruction Forfaitaires'!$E375&lt;Listes!$A$64,'DP_Instruction Forfaitaires'!$E375*Listes!$A$65,IF('DP_Instruction Forfaitaires'!$E375&gt;Listes!$D$64,'DP_Instruction Forfaitaires'!$E375*Listes!$D$65,(('DP_Instruction Forfaitaires'!$E375*Listes!$B$65)+Listes!$C$65)))))))</f>
        <v/>
      </c>
      <c r="P375" s="131" t="str">
        <f>IF('Dépenses forfaitaires'!Q375="","",'Dépenses forfaitaires'!Q375)</f>
        <v/>
      </c>
      <c r="Q375" s="185"/>
      <c r="R375" s="352" t="str">
        <f t="shared" si="20"/>
        <v/>
      </c>
      <c r="S375" s="352" t="str">
        <f t="shared" si="21"/>
        <v/>
      </c>
      <c r="T375" s="185" t="str">
        <f t="shared" si="22"/>
        <v/>
      </c>
      <c r="U375" s="182"/>
      <c r="V375" s="187"/>
      <c r="W375" s="711" t="str">
        <f>IF(AND(OR(Q375="KO",T375&lt;&gt;""),OR(R375="",S375="",T375="")),Listes!$A$68,IF(AND(T375="",R375&lt;&gt;""),Listes!$A$69,IF(AND(P375&lt;T375,V375=""),Listes!$A$70,IF(AND(R375&gt;S375),Listes!$A$71,IF(AND(P375&lt;&gt;"",P375&gt;T375,U375=""),Listes!$A$72,IF(AND(X375="",OR(Q375&lt;&gt;"",R375&lt;&gt;"",S375&lt;&gt;"")),Listes!$A$73,""))))))</f>
        <v/>
      </c>
      <c r="X375" s="188"/>
      <c r="Y375" s="317">
        <f t="shared" si="23"/>
        <v>0</v>
      </c>
    </row>
    <row r="376" spans="1:25" ht="20.100000000000001" customHeight="1" x14ac:dyDescent="0.25">
      <c r="A376" s="121">
        <v>370</v>
      </c>
      <c r="B376" s="118" t="str">
        <f>IF('Dépenses forfaitaires'!B376="","",'Dépenses forfaitaires'!B376)</f>
        <v/>
      </c>
      <c r="C376" s="118" t="str">
        <f>IF('Dépenses forfaitaires'!C376="","",'Dépenses forfaitaires'!C376)</f>
        <v/>
      </c>
      <c r="D376" s="118" t="str">
        <f>IF('Dépenses forfaitaires'!D376="","",'Dépenses forfaitaires'!D376)</f>
        <v/>
      </c>
      <c r="E376" s="118" t="str">
        <f>IF('Dépenses forfaitaires'!E376="","",'Dépenses forfaitaires'!E376)</f>
        <v/>
      </c>
      <c r="F376" s="118" t="str">
        <f>IF('Dépenses forfaitaires'!F376="","",'Dépenses forfaitaires'!F376)</f>
        <v/>
      </c>
      <c r="G376" s="186" t="str">
        <f>IF('Dépenses forfaitaires'!G376="","",'Dépenses forfaitaires'!G376)</f>
        <v/>
      </c>
      <c r="H376" s="118" t="str">
        <f>IF('Dépenses forfaitaires'!H376="","",'Dépenses forfaitaires'!H376)</f>
        <v/>
      </c>
      <c r="I376" s="118" t="str">
        <f>IF('Dépenses forfaitaires'!I376="","",'Dépenses forfaitaires'!I376)</f>
        <v/>
      </c>
      <c r="J376" s="186" t="str">
        <f>IF('Dépenses forfaitaires'!J376="","",'Dépenses forfaitaires'!J376)</f>
        <v/>
      </c>
      <c r="K376" s="346" t="str">
        <f>IF('Dépenses forfaitaires'!K376="","",'Dépenses forfaitaires'!K376)</f>
        <v/>
      </c>
      <c r="L376" s="346" t="str">
        <f>IF('Dépenses forfaitaires'!L376="","",'Dépenses forfaitaires'!L376)</f>
        <v/>
      </c>
      <c r="M376" s="118" t="str">
        <f>IF($H376="","",IF($C376=Listes!$B$32,IF('DP_Instruction Forfaitaires'!$E376&lt;Listes!$B$53,('DP_Instruction Forfaitaires'!$E376*(VLOOKUP('DP_Instruction Forfaitaires'!$D376,Listes!$A$54:$E$60,2,FALSE))),IF('DP_Instruction Forfaitaires'!$E376&gt;Listes!$E$53,('DP_Instruction Forfaitaires'!$E376*(VLOOKUP('DP_Instruction Forfaitaires'!$D376,Listes!$A$54:$E$60,5,FALSE))),('DP_Instruction Forfaitaires'!$E376*(VLOOKUP('DP_Instruction Forfaitaires'!$D376,Listes!$A$54:$E$60,3,FALSE))+(VLOOKUP('DP_Instruction Forfaitaires'!$D376,Listes!$A$54:$E$60,4,FALSE)))))))</f>
        <v/>
      </c>
      <c r="N376" s="118" t="str">
        <f>IF($H376="","",IF($C376=Listes!$B$31,IF('DP_Instruction Forfaitaires'!$E376&lt;Listes!$B$42,('DP_Instruction Forfaitaires'!$E376*(VLOOKUP('DP_Instruction Forfaitaires'!$D376,Listes!$A$43:$E$49,2,FALSE))),IF('DP_Instruction Forfaitaires'!$E376&gt;Listes!$D$42,('DP_Instruction Forfaitaires'!$E376*(VLOOKUP('DP_Instruction Forfaitaires'!$D376,Listes!$A$43:$E$49,5,FALSE))),('DP_Instruction Forfaitaires'!$E376*(VLOOKUP('DP_Instruction Forfaitaires'!$D376,Listes!$A$43:$E$49,3,FALSE))+(VLOOKUP('DP_Instruction Forfaitaires'!$D376,Listes!$A$43:$E$49,4,FALSE)))))))</f>
        <v/>
      </c>
      <c r="O376" s="175" t="str">
        <f>IF($H376="","",IF($C376=Listes!$B$34,Listes!$I$31,IF($C376=Listes!$B$35,(VLOOKUP('DP_Instruction Forfaitaires'!$F376,Listes!$E$31:$F$36,2,FALSE)),IF($C376=Listes!$B$33,IF('DP_Instruction Forfaitaires'!$E376&lt;Listes!$A$64,'DP_Instruction Forfaitaires'!$E376*Listes!$A$65,IF('DP_Instruction Forfaitaires'!$E376&gt;Listes!$D$64,'DP_Instruction Forfaitaires'!$E376*Listes!$D$65,(('DP_Instruction Forfaitaires'!$E376*Listes!$B$65)+Listes!$C$65)))))))</f>
        <v/>
      </c>
      <c r="P376" s="131" t="str">
        <f>IF('Dépenses forfaitaires'!Q376="","",'Dépenses forfaitaires'!Q376)</f>
        <v/>
      </c>
      <c r="Q376" s="185"/>
      <c r="R376" s="352" t="str">
        <f t="shared" si="20"/>
        <v/>
      </c>
      <c r="S376" s="352" t="str">
        <f t="shared" si="21"/>
        <v/>
      </c>
      <c r="T376" s="185" t="str">
        <f t="shared" si="22"/>
        <v/>
      </c>
      <c r="U376" s="182"/>
      <c r="V376" s="187"/>
      <c r="W376" s="711" t="str">
        <f>IF(AND(OR(Q376="KO",T376&lt;&gt;""),OR(R376="",S376="",T376="")),Listes!$A$68,IF(AND(T376="",R376&lt;&gt;""),Listes!$A$69,IF(AND(P376&lt;T376,V376=""),Listes!$A$70,IF(AND(R376&gt;S376),Listes!$A$71,IF(AND(P376&lt;&gt;"",P376&gt;T376,U376=""),Listes!$A$72,IF(AND(X376="",OR(Q376&lt;&gt;"",R376&lt;&gt;"",S376&lt;&gt;"")),Listes!$A$73,""))))))</f>
        <v/>
      </c>
      <c r="X376" s="188"/>
      <c r="Y376" s="317">
        <f t="shared" si="23"/>
        <v>0</v>
      </c>
    </row>
    <row r="377" spans="1:25" ht="20.100000000000001" customHeight="1" x14ac:dyDescent="0.25">
      <c r="A377" s="121">
        <v>371</v>
      </c>
      <c r="B377" s="118" t="str">
        <f>IF('Dépenses forfaitaires'!B377="","",'Dépenses forfaitaires'!B377)</f>
        <v/>
      </c>
      <c r="C377" s="118" t="str">
        <f>IF('Dépenses forfaitaires'!C377="","",'Dépenses forfaitaires'!C377)</f>
        <v/>
      </c>
      <c r="D377" s="118" t="str">
        <f>IF('Dépenses forfaitaires'!D377="","",'Dépenses forfaitaires'!D377)</f>
        <v/>
      </c>
      <c r="E377" s="118" t="str">
        <f>IF('Dépenses forfaitaires'!E377="","",'Dépenses forfaitaires'!E377)</f>
        <v/>
      </c>
      <c r="F377" s="118" t="str">
        <f>IF('Dépenses forfaitaires'!F377="","",'Dépenses forfaitaires'!F377)</f>
        <v/>
      </c>
      <c r="G377" s="186" t="str">
        <f>IF('Dépenses forfaitaires'!G377="","",'Dépenses forfaitaires'!G377)</f>
        <v/>
      </c>
      <c r="H377" s="118" t="str">
        <f>IF('Dépenses forfaitaires'!H377="","",'Dépenses forfaitaires'!H377)</f>
        <v/>
      </c>
      <c r="I377" s="118" t="str">
        <f>IF('Dépenses forfaitaires'!I377="","",'Dépenses forfaitaires'!I377)</f>
        <v/>
      </c>
      <c r="J377" s="186" t="str">
        <f>IF('Dépenses forfaitaires'!J377="","",'Dépenses forfaitaires'!J377)</f>
        <v/>
      </c>
      <c r="K377" s="346" t="str">
        <f>IF('Dépenses forfaitaires'!K377="","",'Dépenses forfaitaires'!K377)</f>
        <v/>
      </c>
      <c r="L377" s="346" t="str">
        <f>IF('Dépenses forfaitaires'!L377="","",'Dépenses forfaitaires'!L377)</f>
        <v/>
      </c>
      <c r="M377" s="118" t="str">
        <f>IF($H377="","",IF($C377=Listes!$B$32,IF('DP_Instruction Forfaitaires'!$E377&lt;Listes!$B$53,('DP_Instruction Forfaitaires'!$E377*(VLOOKUP('DP_Instruction Forfaitaires'!$D377,Listes!$A$54:$E$60,2,FALSE))),IF('DP_Instruction Forfaitaires'!$E377&gt;Listes!$E$53,('DP_Instruction Forfaitaires'!$E377*(VLOOKUP('DP_Instruction Forfaitaires'!$D377,Listes!$A$54:$E$60,5,FALSE))),('DP_Instruction Forfaitaires'!$E377*(VLOOKUP('DP_Instruction Forfaitaires'!$D377,Listes!$A$54:$E$60,3,FALSE))+(VLOOKUP('DP_Instruction Forfaitaires'!$D377,Listes!$A$54:$E$60,4,FALSE)))))))</f>
        <v/>
      </c>
      <c r="N377" s="118" t="str">
        <f>IF($H377="","",IF($C377=Listes!$B$31,IF('DP_Instruction Forfaitaires'!$E377&lt;Listes!$B$42,('DP_Instruction Forfaitaires'!$E377*(VLOOKUP('DP_Instruction Forfaitaires'!$D377,Listes!$A$43:$E$49,2,FALSE))),IF('DP_Instruction Forfaitaires'!$E377&gt;Listes!$D$42,('DP_Instruction Forfaitaires'!$E377*(VLOOKUP('DP_Instruction Forfaitaires'!$D377,Listes!$A$43:$E$49,5,FALSE))),('DP_Instruction Forfaitaires'!$E377*(VLOOKUP('DP_Instruction Forfaitaires'!$D377,Listes!$A$43:$E$49,3,FALSE))+(VLOOKUP('DP_Instruction Forfaitaires'!$D377,Listes!$A$43:$E$49,4,FALSE)))))))</f>
        <v/>
      </c>
      <c r="O377" s="175" t="str">
        <f>IF($H377="","",IF($C377=Listes!$B$34,Listes!$I$31,IF($C377=Listes!$B$35,(VLOOKUP('DP_Instruction Forfaitaires'!$F377,Listes!$E$31:$F$36,2,FALSE)),IF($C377=Listes!$B$33,IF('DP_Instruction Forfaitaires'!$E377&lt;Listes!$A$64,'DP_Instruction Forfaitaires'!$E377*Listes!$A$65,IF('DP_Instruction Forfaitaires'!$E377&gt;Listes!$D$64,'DP_Instruction Forfaitaires'!$E377*Listes!$D$65,(('DP_Instruction Forfaitaires'!$E377*Listes!$B$65)+Listes!$C$65)))))))</f>
        <v/>
      </c>
      <c r="P377" s="131" t="str">
        <f>IF('Dépenses forfaitaires'!Q377="","",'Dépenses forfaitaires'!Q377)</f>
        <v/>
      </c>
      <c r="Q377" s="185"/>
      <c r="R377" s="352" t="str">
        <f t="shared" si="20"/>
        <v/>
      </c>
      <c r="S377" s="352" t="str">
        <f t="shared" si="21"/>
        <v/>
      </c>
      <c r="T377" s="185" t="str">
        <f t="shared" si="22"/>
        <v/>
      </c>
      <c r="U377" s="182"/>
      <c r="V377" s="187"/>
      <c r="W377" s="711" t="str">
        <f>IF(AND(OR(Q377="KO",T377&lt;&gt;""),OR(R377="",S377="",T377="")),Listes!$A$68,IF(AND(T377="",R377&lt;&gt;""),Listes!$A$69,IF(AND(P377&lt;T377,V377=""),Listes!$A$70,IF(AND(R377&gt;S377),Listes!$A$71,IF(AND(P377&lt;&gt;"",P377&gt;T377,U377=""),Listes!$A$72,IF(AND(X377="",OR(Q377&lt;&gt;"",R377&lt;&gt;"",S377&lt;&gt;"")),Listes!$A$73,""))))))</f>
        <v/>
      </c>
      <c r="X377" s="188"/>
      <c r="Y377" s="317">
        <f t="shared" si="23"/>
        <v>0</v>
      </c>
    </row>
    <row r="378" spans="1:25" ht="20.100000000000001" customHeight="1" x14ac:dyDescent="0.25">
      <c r="A378" s="121">
        <v>372</v>
      </c>
      <c r="B378" s="118" t="str">
        <f>IF('Dépenses forfaitaires'!B378="","",'Dépenses forfaitaires'!B378)</f>
        <v/>
      </c>
      <c r="C378" s="118" t="str">
        <f>IF('Dépenses forfaitaires'!C378="","",'Dépenses forfaitaires'!C378)</f>
        <v/>
      </c>
      <c r="D378" s="118" t="str">
        <f>IF('Dépenses forfaitaires'!D378="","",'Dépenses forfaitaires'!D378)</f>
        <v/>
      </c>
      <c r="E378" s="118" t="str">
        <f>IF('Dépenses forfaitaires'!E378="","",'Dépenses forfaitaires'!E378)</f>
        <v/>
      </c>
      <c r="F378" s="118" t="str">
        <f>IF('Dépenses forfaitaires'!F378="","",'Dépenses forfaitaires'!F378)</f>
        <v/>
      </c>
      <c r="G378" s="186" t="str">
        <f>IF('Dépenses forfaitaires'!G378="","",'Dépenses forfaitaires'!G378)</f>
        <v/>
      </c>
      <c r="H378" s="118" t="str">
        <f>IF('Dépenses forfaitaires'!H378="","",'Dépenses forfaitaires'!H378)</f>
        <v/>
      </c>
      <c r="I378" s="118" t="str">
        <f>IF('Dépenses forfaitaires'!I378="","",'Dépenses forfaitaires'!I378)</f>
        <v/>
      </c>
      <c r="J378" s="186" t="str">
        <f>IF('Dépenses forfaitaires'!J378="","",'Dépenses forfaitaires'!J378)</f>
        <v/>
      </c>
      <c r="K378" s="346" t="str">
        <f>IF('Dépenses forfaitaires'!K378="","",'Dépenses forfaitaires'!K378)</f>
        <v/>
      </c>
      <c r="L378" s="346" t="str">
        <f>IF('Dépenses forfaitaires'!L378="","",'Dépenses forfaitaires'!L378)</f>
        <v/>
      </c>
      <c r="M378" s="118" t="str">
        <f>IF($H378="","",IF($C378=Listes!$B$32,IF('DP_Instruction Forfaitaires'!$E378&lt;Listes!$B$53,('DP_Instruction Forfaitaires'!$E378*(VLOOKUP('DP_Instruction Forfaitaires'!$D378,Listes!$A$54:$E$60,2,FALSE))),IF('DP_Instruction Forfaitaires'!$E378&gt;Listes!$E$53,('DP_Instruction Forfaitaires'!$E378*(VLOOKUP('DP_Instruction Forfaitaires'!$D378,Listes!$A$54:$E$60,5,FALSE))),('DP_Instruction Forfaitaires'!$E378*(VLOOKUP('DP_Instruction Forfaitaires'!$D378,Listes!$A$54:$E$60,3,FALSE))+(VLOOKUP('DP_Instruction Forfaitaires'!$D378,Listes!$A$54:$E$60,4,FALSE)))))))</f>
        <v/>
      </c>
      <c r="N378" s="118" t="str">
        <f>IF($H378="","",IF($C378=Listes!$B$31,IF('DP_Instruction Forfaitaires'!$E378&lt;Listes!$B$42,('DP_Instruction Forfaitaires'!$E378*(VLOOKUP('DP_Instruction Forfaitaires'!$D378,Listes!$A$43:$E$49,2,FALSE))),IF('DP_Instruction Forfaitaires'!$E378&gt;Listes!$D$42,('DP_Instruction Forfaitaires'!$E378*(VLOOKUP('DP_Instruction Forfaitaires'!$D378,Listes!$A$43:$E$49,5,FALSE))),('DP_Instruction Forfaitaires'!$E378*(VLOOKUP('DP_Instruction Forfaitaires'!$D378,Listes!$A$43:$E$49,3,FALSE))+(VLOOKUP('DP_Instruction Forfaitaires'!$D378,Listes!$A$43:$E$49,4,FALSE)))))))</f>
        <v/>
      </c>
      <c r="O378" s="175" t="str">
        <f>IF($H378="","",IF($C378=Listes!$B$34,Listes!$I$31,IF($C378=Listes!$B$35,(VLOOKUP('DP_Instruction Forfaitaires'!$F378,Listes!$E$31:$F$36,2,FALSE)),IF($C378=Listes!$B$33,IF('DP_Instruction Forfaitaires'!$E378&lt;Listes!$A$64,'DP_Instruction Forfaitaires'!$E378*Listes!$A$65,IF('DP_Instruction Forfaitaires'!$E378&gt;Listes!$D$64,'DP_Instruction Forfaitaires'!$E378*Listes!$D$65,(('DP_Instruction Forfaitaires'!$E378*Listes!$B$65)+Listes!$C$65)))))))</f>
        <v/>
      </c>
      <c r="P378" s="131" t="str">
        <f>IF('Dépenses forfaitaires'!Q378="","",'Dépenses forfaitaires'!Q378)</f>
        <v/>
      </c>
      <c r="Q378" s="185"/>
      <c r="R378" s="352" t="str">
        <f t="shared" si="20"/>
        <v/>
      </c>
      <c r="S378" s="352" t="str">
        <f t="shared" si="21"/>
        <v/>
      </c>
      <c r="T378" s="185" t="str">
        <f t="shared" si="22"/>
        <v/>
      </c>
      <c r="U378" s="182"/>
      <c r="V378" s="187"/>
      <c r="W378" s="711" t="str">
        <f>IF(AND(OR(Q378="KO",T378&lt;&gt;""),OR(R378="",S378="",T378="")),Listes!$A$68,IF(AND(T378="",R378&lt;&gt;""),Listes!$A$69,IF(AND(P378&lt;T378,V378=""),Listes!$A$70,IF(AND(R378&gt;S378),Listes!$A$71,IF(AND(P378&lt;&gt;"",P378&gt;T378,U378=""),Listes!$A$72,IF(AND(X378="",OR(Q378&lt;&gt;"",R378&lt;&gt;"",S378&lt;&gt;"")),Listes!$A$73,""))))))</f>
        <v/>
      </c>
      <c r="X378" s="188"/>
      <c r="Y378" s="317">
        <f t="shared" si="23"/>
        <v>0</v>
      </c>
    </row>
    <row r="379" spans="1:25" ht="20.100000000000001" customHeight="1" x14ac:dyDescent="0.25">
      <c r="A379" s="121">
        <v>373</v>
      </c>
      <c r="B379" s="118" t="str">
        <f>IF('Dépenses forfaitaires'!B379="","",'Dépenses forfaitaires'!B379)</f>
        <v/>
      </c>
      <c r="C379" s="118" t="str">
        <f>IF('Dépenses forfaitaires'!C379="","",'Dépenses forfaitaires'!C379)</f>
        <v/>
      </c>
      <c r="D379" s="118" t="str">
        <f>IF('Dépenses forfaitaires'!D379="","",'Dépenses forfaitaires'!D379)</f>
        <v/>
      </c>
      <c r="E379" s="118" t="str">
        <f>IF('Dépenses forfaitaires'!E379="","",'Dépenses forfaitaires'!E379)</f>
        <v/>
      </c>
      <c r="F379" s="118" t="str">
        <f>IF('Dépenses forfaitaires'!F379="","",'Dépenses forfaitaires'!F379)</f>
        <v/>
      </c>
      <c r="G379" s="186" t="str">
        <f>IF('Dépenses forfaitaires'!G379="","",'Dépenses forfaitaires'!G379)</f>
        <v/>
      </c>
      <c r="H379" s="118" t="str">
        <f>IF('Dépenses forfaitaires'!H379="","",'Dépenses forfaitaires'!H379)</f>
        <v/>
      </c>
      <c r="I379" s="118" t="str">
        <f>IF('Dépenses forfaitaires'!I379="","",'Dépenses forfaitaires'!I379)</f>
        <v/>
      </c>
      <c r="J379" s="186" t="str">
        <f>IF('Dépenses forfaitaires'!J379="","",'Dépenses forfaitaires'!J379)</f>
        <v/>
      </c>
      <c r="K379" s="346" t="str">
        <f>IF('Dépenses forfaitaires'!K379="","",'Dépenses forfaitaires'!K379)</f>
        <v/>
      </c>
      <c r="L379" s="346" t="str">
        <f>IF('Dépenses forfaitaires'!L379="","",'Dépenses forfaitaires'!L379)</f>
        <v/>
      </c>
      <c r="M379" s="118" t="str">
        <f>IF($H379="","",IF($C379=Listes!$B$32,IF('DP_Instruction Forfaitaires'!$E379&lt;Listes!$B$53,('DP_Instruction Forfaitaires'!$E379*(VLOOKUP('DP_Instruction Forfaitaires'!$D379,Listes!$A$54:$E$60,2,FALSE))),IF('DP_Instruction Forfaitaires'!$E379&gt;Listes!$E$53,('DP_Instruction Forfaitaires'!$E379*(VLOOKUP('DP_Instruction Forfaitaires'!$D379,Listes!$A$54:$E$60,5,FALSE))),('DP_Instruction Forfaitaires'!$E379*(VLOOKUP('DP_Instruction Forfaitaires'!$D379,Listes!$A$54:$E$60,3,FALSE))+(VLOOKUP('DP_Instruction Forfaitaires'!$D379,Listes!$A$54:$E$60,4,FALSE)))))))</f>
        <v/>
      </c>
      <c r="N379" s="118" t="str">
        <f>IF($H379="","",IF($C379=Listes!$B$31,IF('DP_Instruction Forfaitaires'!$E379&lt;Listes!$B$42,('DP_Instruction Forfaitaires'!$E379*(VLOOKUP('DP_Instruction Forfaitaires'!$D379,Listes!$A$43:$E$49,2,FALSE))),IF('DP_Instruction Forfaitaires'!$E379&gt;Listes!$D$42,('DP_Instruction Forfaitaires'!$E379*(VLOOKUP('DP_Instruction Forfaitaires'!$D379,Listes!$A$43:$E$49,5,FALSE))),('DP_Instruction Forfaitaires'!$E379*(VLOOKUP('DP_Instruction Forfaitaires'!$D379,Listes!$A$43:$E$49,3,FALSE))+(VLOOKUP('DP_Instruction Forfaitaires'!$D379,Listes!$A$43:$E$49,4,FALSE)))))))</f>
        <v/>
      </c>
      <c r="O379" s="175" t="str">
        <f>IF($H379="","",IF($C379=Listes!$B$34,Listes!$I$31,IF($C379=Listes!$B$35,(VLOOKUP('DP_Instruction Forfaitaires'!$F379,Listes!$E$31:$F$36,2,FALSE)),IF($C379=Listes!$B$33,IF('DP_Instruction Forfaitaires'!$E379&lt;Listes!$A$64,'DP_Instruction Forfaitaires'!$E379*Listes!$A$65,IF('DP_Instruction Forfaitaires'!$E379&gt;Listes!$D$64,'DP_Instruction Forfaitaires'!$E379*Listes!$D$65,(('DP_Instruction Forfaitaires'!$E379*Listes!$B$65)+Listes!$C$65)))))))</f>
        <v/>
      </c>
      <c r="P379" s="131" t="str">
        <f>IF('Dépenses forfaitaires'!Q379="","",'Dépenses forfaitaires'!Q379)</f>
        <v/>
      </c>
      <c r="Q379" s="185"/>
      <c r="R379" s="352" t="str">
        <f t="shared" si="20"/>
        <v/>
      </c>
      <c r="S379" s="352" t="str">
        <f t="shared" si="21"/>
        <v/>
      </c>
      <c r="T379" s="185" t="str">
        <f t="shared" si="22"/>
        <v/>
      </c>
      <c r="U379" s="182"/>
      <c r="V379" s="187"/>
      <c r="W379" s="711" t="str">
        <f>IF(AND(OR(Q379="KO",T379&lt;&gt;""),OR(R379="",S379="",T379="")),Listes!$A$68,IF(AND(T379="",R379&lt;&gt;""),Listes!$A$69,IF(AND(P379&lt;T379,V379=""),Listes!$A$70,IF(AND(R379&gt;S379),Listes!$A$71,IF(AND(P379&lt;&gt;"",P379&gt;T379,U379=""),Listes!$A$72,IF(AND(X379="",OR(Q379&lt;&gt;"",R379&lt;&gt;"",S379&lt;&gt;"")),Listes!$A$73,""))))))</f>
        <v/>
      </c>
      <c r="X379" s="188"/>
      <c r="Y379" s="317">
        <f t="shared" si="23"/>
        <v>0</v>
      </c>
    </row>
    <row r="380" spans="1:25" ht="20.100000000000001" customHeight="1" x14ac:dyDescent="0.25">
      <c r="A380" s="121">
        <v>374</v>
      </c>
      <c r="B380" s="118" t="str">
        <f>IF('Dépenses forfaitaires'!B380="","",'Dépenses forfaitaires'!B380)</f>
        <v/>
      </c>
      <c r="C380" s="118" t="str">
        <f>IF('Dépenses forfaitaires'!C380="","",'Dépenses forfaitaires'!C380)</f>
        <v/>
      </c>
      <c r="D380" s="118" t="str">
        <f>IF('Dépenses forfaitaires'!D380="","",'Dépenses forfaitaires'!D380)</f>
        <v/>
      </c>
      <c r="E380" s="118" t="str">
        <f>IF('Dépenses forfaitaires'!E380="","",'Dépenses forfaitaires'!E380)</f>
        <v/>
      </c>
      <c r="F380" s="118" t="str">
        <f>IF('Dépenses forfaitaires'!F380="","",'Dépenses forfaitaires'!F380)</f>
        <v/>
      </c>
      <c r="G380" s="186" t="str">
        <f>IF('Dépenses forfaitaires'!G380="","",'Dépenses forfaitaires'!G380)</f>
        <v/>
      </c>
      <c r="H380" s="118" t="str">
        <f>IF('Dépenses forfaitaires'!H380="","",'Dépenses forfaitaires'!H380)</f>
        <v/>
      </c>
      <c r="I380" s="118" t="str">
        <f>IF('Dépenses forfaitaires'!I380="","",'Dépenses forfaitaires'!I380)</f>
        <v/>
      </c>
      <c r="J380" s="186" t="str">
        <f>IF('Dépenses forfaitaires'!J380="","",'Dépenses forfaitaires'!J380)</f>
        <v/>
      </c>
      <c r="K380" s="346" t="str">
        <f>IF('Dépenses forfaitaires'!K380="","",'Dépenses forfaitaires'!K380)</f>
        <v/>
      </c>
      <c r="L380" s="346" t="str">
        <f>IF('Dépenses forfaitaires'!L380="","",'Dépenses forfaitaires'!L380)</f>
        <v/>
      </c>
      <c r="M380" s="118" t="str">
        <f>IF($H380="","",IF($C380=Listes!$B$32,IF('DP_Instruction Forfaitaires'!$E380&lt;Listes!$B$53,('DP_Instruction Forfaitaires'!$E380*(VLOOKUP('DP_Instruction Forfaitaires'!$D380,Listes!$A$54:$E$60,2,FALSE))),IF('DP_Instruction Forfaitaires'!$E380&gt;Listes!$E$53,('DP_Instruction Forfaitaires'!$E380*(VLOOKUP('DP_Instruction Forfaitaires'!$D380,Listes!$A$54:$E$60,5,FALSE))),('DP_Instruction Forfaitaires'!$E380*(VLOOKUP('DP_Instruction Forfaitaires'!$D380,Listes!$A$54:$E$60,3,FALSE))+(VLOOKUP('DP_Instruction Forfaitaires'!$D380,Listes!$A$54:$E$60,4,FALSE)))))))</f>
        <v/>
      </c>
      <c r="N380" s="118" t="str">
        <f>IF($H380="","",IF($C380=Listes!$B$31,IF('DP_Instruction Forfaitaires'!$E380&lt;Listes!$B$42,('DP_Instruction Forfaitaires'!$E380*(VLOOKUP('DP_Instruction Forfaitaires'!$D380,Listes!$A$43:$E$49,2,FALSE))),IF('DP_Instruction Forfaitaires'!$E380&gt;Listes!$D$42,('DP_Instruction Forfaitaires'!$E380*(VLOOKUP('DP_Instruction Forfaitaires'!$D380,Listes!$A$43:$E$49,5,FALSE))),('DP_Instruction Forfaitaires'!$E380*(VLOOKUP('DP_Instruction Forfaitaires'!$D380,Listes!$A$43:$E$49,3,FALSE))+(VLOOKUP('DP_Instruction Forfaitaires'!$D380,Listes!$A$43:$E$49,4,FALSE)))))))</f>
        <v/>
      </c>
      <c r="O380" s="175" t="str">
        <f>IF($H380="","",IF($C380=Listes!$B$34,Listes!$I$31,IF($C380=Listes!$B$35,(VLOOKUP('DP_Instruction Forfaitaires'!$F380,Listes!$E$31:$F$36,2,FALSE)),IF($C380=Listes!$B$33,IF('DP_Instruction Forfaitaires'!$E380&lt;Listes!$A$64,'DP_Instruction Forfaitaires'!$E380*Listes!$A$65,IF('DP_Instruction Forfaitaires'!$E380&gt;Listes!$D$64,'DP_Instruction Forfaitaires'!$E380*Listes!$D$65,(('DP_Instruction Forfaitaires'!$E380*Listes!$B$65)+Listes!$C$65)))))))</f>
        <v/>
      </c>
      <c r="P380" s="131" t="str">
        <f>IF('Dépenses forfaitaires'!Q380="","",'Dépenses forfaitaires'!Q380)</f>
        <v/>
      </c>
      <c r="Q380" s="185"/>
      <c r="R380" s="352" t="str">
        <f t="shared" si="20"/>
        <v/>
      </c>
      <c r="S380" s="352" t="str">
        <f t="shared" si="21"/>
        <v/>
      </c>
      <c r="T380" s="185" t="str">
        <f t="shared" si="22"/>
        <v/>
      </c>
      <c r="U380" s="182"/>
      <c r="V380" s="187"/>
      <c r="W380" s="711" t="str">
        <f>IF(AND(OR(Q380="KO",T380&lt;&gt;""),OR(R380="",S380="",T380="")),Listes!$A$68,IF(AND(T380="",R380&lt;&gt;""),Listes!$A$69,IF(AND(P380&lt;T380,V380=""),Listes!$A$70,IF(AND(R380&gt;S380),Listes!$A$71,IF(AND(P380&lt;&gt;"",P380&gt;T380,U380=""),Listes!$A$72,IF(AND(X380="",OR(Q380&lt;&gt;"",R380&lt;&gt;"",S380&lt;&gt;"")),Listes!$A$73,""))))))</f>
        <v/>
      </c>
      <c r="X380" s="188"/>
      <c r="Y380" s="317">
        <f t="shared" si="23"/>
        <v>0</v>
      </c>
    </row>
    <row r="381" spans="1:25" ht="20.100000000000001" customHeight="1" x14ac:dyDescent="0.25">
      <c r="A381" s="121">
        <v>375</v>
      </c>
      <c r="B381" s="118" t="str">
        <f>IF('Dépenses forfaitaires'!B381="","",'Dépenses forfaitaires'!B381)</f>
        <v/>
      </c>
      <c r="C381" s="118" t="str">
        <f>IF('Dépenses forfaitaires'!C381="","",'Dépenses forfaitaires'!C381)</f>
        <v/>
      </c>
      <c r="D381" s="118" t="str">
        <f>IF('Dépenses forfaitaires'!D381="","",'Dépenses forfaitaires'!D381)</f>
        <v/>
      </c>
      <c r="E381" s="118" t="str">
        <f>IF('Dépenses forfaitaires'!E381="","",'Dépenses forfaitaires'!E381)</f>
        <v/>
      </c>
      <c r="F381" s="118" t="str">
        <f>IF('Dépenses forfaitaires'!F381="","",'Dépenses forfaitaires'!F381)</f>
        <v/>
      </c>
      <c r="G381" s="186" t="str">
        <f>IF('Dépenses forfaitaires'!G381="","",'Dépenses forfaitaires'!G381)</f>
        <v/>
      </c>
      <c r="H381" s="118" t="str">
        <f>IF('Dépenses forfaitaires'!H381="","",'Dépenses forfaitaires'!H381)</f>
        <v/>
      </c>
      <c r="I381" s="118" t="str">
        <f>IF('Dépenses forfaitaires'!I381="","",'Dépenses forfaitaires'!I381)</f>
        <v/>
      </c>
      <c r="J381" s="186" t="str">
        <f>IF('Dépenses forfaitaires'!J381="","",'Dépenses forfaitaires'!J381)</f>
        <v/>
      </c>
      <c r="K381" s="346" t="str">
        <f>IF('Dépenses forfaitaires'!K381="","",'Dépenses forfaitaires'!K381)</f>
        <v/>
      </c>
      <c r="L381" s="346" t="str">
        <f>IF('Dépenses forfaitaires'!L381="","",'Dépenses forfaitaires'!L381)</f>
        <v/>
      </c>
      <c r="M381" s="118" t="str">
        <f>IF($H381="","",IF($C381=Listes!$B$32,IF('DP_Instruction Forfaitaires'!$E381&lt;Listes!$B$53,('DP_Instruction Forfaitaires'!$E381*(VLOOKUP('DP_Instruction Forfaitaires'!$D381,Listes!$A$54:$E$60,2,FALSE))),IF('DP_Instruction Forfaitaires'!$E381&gt;Listes!$E$53,('DP_Instruction Forfaitaires'!$E381*(VLOOKUP('DP_Instruction Forfaitaires'!$D381,Listes!$A$54:$E$60,5,FALSE))),('DP_Instruction Forfaitaires'!$E381*(VLOOKUP('DP_Instruction Forfaitaires'!$D381,Listes!$A$54:$E$60,3,FALSE))+(VLOOKUP('DP_Instruction Forfaitaires'!$D381,Listes!$A$54:$E$60,4,FALSE)))))))</f>
        <v/>
      </c>
      <c r="N381" s="118" t="str">
        <f>IF($H381="","",IF($C381=Listes!$B$31,IF('DP_Instruction Forfaitaires'!$E381&lt;Listes!$B$42,('DP_Instruction Forfaitaires'!$E381*(VLOOKUP('DP_Instruction Forfaitaires'!$D381,Listes!$A$43:$E$49,2,FALSE))),IF('DP_Instruction Forfaitaires'!$E381&gt;Listes!$D$42,('DP_Instruction Forfaitaires'!$E381*(VLOOKUP('DP_Instruction Forfaitaires'!$D381,Listes!$A$43:$E$49,5,FALSE))),('DP_Instruction Forfaitaires'!$E381*(VLOOKUP('DP_Instruction Forfaitaires'!$D381,Listes!$A$43:$E$49,3,FALSE))+(VLOOKUP('DP_Instruction Forfaitaires'!$D381,Listes!$A$43:$E$49,4,FALSE)))))))</f>
        <v/>
      </c>
      <c r="O381" s="175" t="str">
        <f>IF($H381="","",IF($C381=Listes!$B$34,Listes!$I$31,IF($C381=Listes!$B$35,(VLOOKUP('DP_Instruction Forfaitaires'!$F381,Listes!$E$31:$F$36,2,FALSE)),IF($C381=Listes!$B$33,IF('DP_Instruction Forfaitaires'!$E381&lt;Listes!$A$64,'DP_Instruction Forfaitaires'!$E381*Listes!$A$65,IF('DP_Instruction Forfaitaires'!$E381&gt;Listes!$D$64,'DP_Instruction Forfaitaires'!$E381*Listes!$D$65,(('DP_Instruction Forfaitaires'!$E381*Listes!$B$65)+Listes!$C$65)))))))</f>
        <v/>
      </c>
      <c r="P381" s="131" t="str">
        <f>IF('Dépenses forfaitaires'!Q381="","",'Dépenses forfaitaires'!Q381)</f>
        <v/>
      </c>
      <c r="Q381" s="185"/>
      <c r="R381" s="352" t="str">
        <f t="shared" si="20"/>
        <v/>
      </c>
      <c r="S381" s="352" t="str">
        <f t="shared" si="21"/>
        <v/>
      </c>
      <c r="T381" s="185" t="str">
        <f t="shared" si="22"/>
        <v/>
      </c>
      <c r="U381" s="182"/>
      <c r="V381" s="187"/>
      <c r="W381" s="711" t="str">
        <f>IF(AND(OR(Q381="KO",T381&lt;&gt;""),OR(R381="",S381="",T381="")),Listes!$A$68,IF(AND(T381="",R381&lt;&gt;""),Listes!$A$69,IF(AND(P381&lt;T381,V381=""),Listes!$A$70,IF(AND(R381&gt;S381),Listes!$A$71,IF(AND(P381&lt;&gt;"",P381&gt;T381,U381=""),Listes!$A$72,IF(AND(X381="",OR(Q381&lt;&gt;"",R381&lt;&gt;"",S381&lt;&gt;"")),Listes!$A$73,""))))))</f>
        <v/>
      </c>
      <c r="X381" s="188"/>
      <c r="Y381" s="317">
        <f t="shared" si="23"/>
        <v>0</v>
      </c>
    </row>
    <row r="382" spans="1:25" ht="20.100000000000001" customHeight="1" x14ac:dyDescent="0.25">
      <c r="A382" s="121">
        <v>376</v>
      </c>
      <c r="B382" s="118" t="str">
        <f>IF('Dépenses forfaitaires'!B382="","",'Dépenses forfaitaires'!B382)</f>
        <v/>
      </c>
      <c r="C382" s="118" t="str">
        <f>IF('Dépenses forfaitaires'!C382="","",'Dépenses forfaitaires'!C382)</f>
        <v/>
      </c>
      <c r="D382" s="118" t="str">
        <f>IF('Dépenses forfaitaires'!D382="","",'Dépenses forfaitaires'!D382)</f>
        <v/>
      </c>
      <c r="E382" s="118" t="str">
        <f>IF('Dépenses forfaitaires'!E382="","",'Dépenses forfaitaires'!E382)</f>
        <v/>
      </c>
      <c r="F382" s="118" t="str">
        <f>IF('Dépenses forfaitaires'!F382="","",'Dépenses forfaitaires'!F382)</f>
        <v/>
      </c>
      <c r="G382" s="186" t="str">
        <f>IF('Dépenses forfaitaires'!G382="","",'Dépenses forfaitaires'!G382)</f>
        <v/>
      </c>
      <c r="H382" s="118" t="str">
        <f>IF('Dépenses forfaitaires'!H382="","",'Dépenses forfaitaires'!H382)</f>
        <v/>
      </c>
      <c r="I382" s="118" t="str">
        <f>IF('Dépenses forfaitaires'!I382="","",'Dépenses forfaitaires'!I382)</f>
        <v/>
      </c>
      <c r="J382" s="186" t="str">
        <f>IF('Dépenses forfaitaires'!J382="","",'Dépenses forfaitaires'!J382)</f>
        <v/>
      </c>
      <c r="K382" s="346" t="str">
        <f>IF('Dépenses forfaitaires'!K382="","",'Dépenses forfaitaires'!K382)</f>
        <v/>
      </c>
      <c r="L382" s="346" t="str">
        <f>IF('Dépenses forfaitaires'!L382="","",'Dépenses forfaitaires'!L382)</f>
        <v/>
      </c>
      <c r="M382" s="118" t="str">
        <f>IF($H382="","",IF($C382=Listes!$B$32,IF('DP_Instruction Forfaitaires'!$E382&lt;Listes!$B$53,('DP_Instruction Forfaitaires'!$E382*(VLOOKUP('DP_Instruction Forfaitaires'!$D382,Listes!$A$54:$E$60,2,FALSE))),IF('DP_Instruction Forfaitaires'!$E382&gt;Listes!$E$53,('DP_Instruction Forfaitaires'!$E382*(VLOOKUP('DP_Instruction Forfaitaires'!$D382,Listes!$A$54:$E$60,5,FALSE))),('DP_Instruction Forfaitaires'!$E382*(VLOOKUP('DP_Instruction Forfaitaires'!$D382,Listes!$A$54:$E$60,3,FALSE))+(VLOOKUP('DP_Instruction Forfaitaires'!$D382,Listes!$A$54:$E$60,4,FALSE)))))))</f>
        <v/>
      </c>
      <c r="N382" s="118" t="str">
        <f>IF($H382="","",IF($C382=Listes!$B$31,IF('DP_Instruction Forfaitaires'!$E382&lt;Listes!$B$42,('DP_Instruction Forfaitaires'!$E382*(VLOOKUP('DP_Instruction Forfaitaires'!$D382,Listes!$A$43:$E$49,2,FALSE))),IF('DP_Instruction Forfaitaires'!$E382&gt;Listes!$D$42,('DP_Instruction Forfaitaires'!$E382*(VLOOKUP('DP_Instruction Forfaitaires'!$D382,Listes!$A$43:$E$49,5,FALSE))),('DP_Instruction Forfaitaires'!$E382*(VLOOKUP('DP_Instruction Forfaitaires'!$D382,Listes!$A$43:$E$49,3,FALSE))+(VLOOKUP('DP_Instruction Forfaitaires'!$D382,Listes!$A$43:$E$49,4,FALSE)))))))</f>
        <v/>
      </c>
      <c r="O382" s="175" t="str">
        <f>IF($H382="","",IF($C382=Listes!$B$34,Listes!$I$31,IF($C382=Listes!$B$35,(VLOOKUP('DP_Instruction Forfaitaires'!$F382,Listes!$E$31:$F$36,2,FALSE)),IF($C382=Listes!$B$33,IF('DP_Instruction Forfaitaires'!$E382&lt;Listes!$A$64,'DP_Instruction Forfaitaires'!$E382*Listes!$A$65,IF('DP_Instruction Forfaitaires'!$E382&gt;Listes!$D$64,'DP_Instruction Forfaitaires'!$E382*Listes!$D$65,(('DP_Instruction Forfaitaires'!$E382*Listes!$B$65)+Listes!$C$65)))))))</f>
        <v/>
      </c>
      <c r="P382" s="131" t="str">
        <f>IF('Dépenses forfaitaires'!Q382="","",'Dépenses forfaitaires'!Q382)</f>
        <v/>
      </c>
      <c r="Q382" s="185"/>
      <c r="R382" s="352" t="str">
        <f t="shared" si="20"/>
        <v/>
      </c>
      <c r="S382" s="352" t="str">
        <f t="shared" si="21"/>
        <v/>
      </c>
      <c r="T382" s="185" t="str">
        <f t="shared" si="22"/>
        <v/>
      </c>
      <c r="U382" s="182"/>
      <c r="V382" s="187"/>
      <c r="W382" s="711" t="str">
        <f>IF(AND(OR(Q382="KO",T382&lt;&gt;""),OR(R382="",S382="",T382="")),Listes!$A$68,IF(AND(T382="",R382&lt;&gt;""),Listes!$A$69,IF(AND(P382&lt;T382,V382=""),Listes!$A$70,IF(AND(R382&gt;S382),Listes!$A$71,IF(AND(P382&lt;&gt;"",P382&gt;T382,U382=""),Listes!$A$72,IF(AND(X382="",OR(Q382&lt;&gt;"",R382&lt;&gt;"",S382&lt;&gt;"")),Listes!$A$73,""))))))</f>
        <v/>
      </c>
      <c r="X382" s="188"/>
      <c r="Y382" s="317">
        <f t="shared" si="23"/>
        <v>0</v>
      </c>
    </row>
    <row r="383" spans="1:25" ht="20.100000000000001" customHeight="1" x14ac:dyDescent="0.25">
      <c r="A383" s="121">
        <v>377</v>
      </c>
      <c r="B383" s="118" t="str">
        <f>IF('Dépenses forfaitaires'!B383="","",'Dépenses forfaitaires'!B383)</f>
        <v/>
      </c>
      <c r="C383" s="118" t="str">
        <f>IF('Dépenses forfaitaires'!C383="","",'Dépenses forfaitaires'!C383)</f>
        <v/>
      </c>
      <c r="D383" s="118" t="str">
        <f>IF('Dépenses forfaitaires'!D383="","",'Dépenses forfaitaires'!D383)</f>
        <v/>
      </c>
      <c r="E383" s="118" t="str">
        <f>IF('Dépenses forfaitaires'!E383="","",'Dépenses forfaitaires'!E383)</f>
        <v/>
      </c>
      <c r="F383" s="118" t="str">
        <f>IF('Dépenses forfaitaires'!F383="","",'Dépenses forfaitaires'!F383)</f>
        <v/>
      </c>
      <c r="G383" s="186" t="str">
        <f>IF('Dépenses forfaitaires'!G383="","",'Dépenses forfaitaires'!G383)</f>
        <v/>
      </c>
      <c r="H383" s="118" t="str">
        <f>IF('Dépenses forfaitaires'!H383="","",'Dépenses forfaitaires'!H383)</f>
        <v/>
      </c>
      <c r="I383" s="118" t="str">
        <f>IF('Dépenses forfaitaires'!I383="","",'Dépenses forfaitaires'!I383)</f>
        <v/>
      </c>
      <c r="J383" s="186" t="str">
        <f>IF('Dépenses forfaitaires'!J383="","",'Dépenses forfaitaires'!J383)</f>
        <v/>
      </c>
      <c r="K383" s="346" t="str">
        <f>IF('Dépenses forfaitaires'!K383="","",'Dépenses forfaitaires'!K383)</f>
        <v/>
      </c>
      <c r="L383" s="346" t="str">
        <f>IF('Dépenses forfaitaires'!L383="","",'Dépenses forfaitaires'!L383)</f>
        <v/>
      </c>
      <c r="M383" s="118" t="str">
        <f>IF($H383="","",IF($C383=Listes!$B$32,IF('DP_Instruction Forfaitaires'!$E383&lt;Listes!$B$53,('DP_Instruction Forfaitaires'!$E383*(VLOOKUP('DP_Instruction Forfaitaires'!$D383,Listes!$A$54:$E$60,2,FALSE))),IF('DP_Instruction Forfaitaires'!$E383&gt;Listes!$E$53,('DP_Instruction Forfaitaires'!$E383*(VLOOKUP('DP_Instruction Forfaitaires'!$D383,Listes!$A$54:$E$60,5,FALSE))),('DP_Instruction Forfaitaires'!$E383*(VLOOKUP('DP_Instruction Forfaitaires'!$D383,Listes!$A$54:$E$60,3,FALSE))+(VLOOKUP('DP_Instruction Forfaitaires'!$D383,Listes!$A$54:$E$60,4,FALSE)))))))</f>
        <v/>
      </c>
      <c r="N383" s="118" t="str">
        <f>IF($H383="","",IF($C383=Listes!$B$31,IF('DP_Instruction Forfaitaires'!$E383&lt;Listes!$B$42,('DP_Instruction Forfaitaires'!$E383*(VLOOKUP('DP_Instruction Forfaitaires'!$D383,Listes!$A$43:$E$49,2,FALSE))),IF('DP_Instruction Forfaitaires'!$E383&gt;Listes!$D$42,('DP_Instruction Forfaitaires'!$E383*(VLOOKUP('DP_Instruction Forfaitaires'!$D383,Listes!$A$43:$E$49,5,FALSE))),('DP_Instruction Forfaitaires'!$E383*(VLOOKUP('DP_Instruction Forfaitaires'!$D383,Listes!$A$43:$E$49,3,FALSE))+(VLOOKUP('DP_Instruction Forfaitaires'!$D383,Listes!$A$43:$E$49,4,FALSE)))))))</f>
        <v/>
      </c>
      <c r="O383" s="175" t="str">
        <f>IF($H383="","",IF($C383=Listes!$B$34,Listes!$I$31,IF($C383=Listes!$B$35,(VLOOKUP('DP_Instruction Forfaitaires'!$F383,Listes!$E$31:$F$36,2,FALSE)),IF($C383=Listes!$B$33,IF('DP_Instruction Forfaitaires'!$E383&lt;Listes!$A$64,'DP_Instruction Forfaitaires'!$E383*Listes!$A$65,IF('DP_Instruction Forfaitaires'!$E383&gt;Listes!$D$64,'DP_Instruction Forfaitaires'!$E383*Listes!$D$65,(('DP_Instruction Forfaitaires'!$E383*Listes!$B$65)+Listes!$C$65)))))))</f>
        <v/>
      </c>
      <c r="P383" s="131" t="str">
        <f>IF('Dépenses forfaitaires'!Q383="","",'Dépenses forfaitaires'!Q383)</f>
        <v/>
      </c>
      <c r="Q383" s="185"/>
      <c r="R383" s="352" t="str">
        <f t="shared" si="20"/>
        <v/>
      </c>
      <c r="S383" s="352" t="str">
        <f t="shared" si="21"/>
        <v/>
      </c>
      <c r="T383" s="185" t="str">
        <f t="shared" si="22"/>
        <v/>
      </c>
      <c r="U383" s="182"/>
      <c r="V383" s="187"/>
      <c r="W383" s="711" t="str">
        <f>IF(AND(OR(Q383="KO",T383&lt;&gt;""),OR(R383="",S383="",T383="")),Listes!$A$68,IF(AND(T383="",R383&lt;&gt;""),Listes!$A$69,IF(AND(P383&lt;T383,V383=""),Listes!$A$70,IF(AND(R383&gt;S383),Listes!$A$71,IF(AND(P383&lt;&gt;"",P383&gt;T383,U383=""),Listes!$A$72,IF(AND(X383="",OR(Q383&lt;&gt;"",R383&lt;&gt;"",S383&lt;&gt;"")),Listes!$A$73,""))))))</f>
        <v/>
      </c>
      <c r="X383" s="188"/>
      <c r="Y383" s="317">
        <f t="shared" si="23"/>
        <v>0</v>
      </c>
    </row>
    <row r="384" spans="1:25" ht="20.100000000000001" customHeight="1" x14ac:dyDescent="0.25">
      <c r="A384" s="121">
        <v>378</v>
      </c>
      <c r="B384" s="118" t="str">
        <f>IF('Dépenses forfaitaires'!B384="","",'Dépenses forfaitaires'!B384)</f>
        <v/>
      </c>
      <c r="C384" s="118" t="str">
        <f>IF('Dépenses forfaitaires'!C384="","",'Dépenses forfaitaires'!C384)</f>
        <v/>
      </c>
      <c r="D384" s="118" t="str">
        <f>IF('Dépenses forfaitaires'!D384="","",'Dépenses forfaitaires'!D384)</f>
        <v/>
      </c>
      <c r="E384" s="118" t="str">
        <f>IF('Dépenses forfaitaires'!E384="","",'Dépenses forfaitaires'!E384)</f>
        <v/>
      </c>
      <c r="F384" s="118" t="str">
        <f>IF('Dépenses forfaitaires'!F384="","",'Dépenses forfaitaires'!F384)</f>
        <v/>
      </c>
      <c r="G384" s="186" t="str">
        <f>IF('Dépenses forfaitaires'!G384="","",'Dépenses forfaitaires'!G384)</f>
        <v/>
      </c>
      <c r="H384" s="118" t="str">
        <f>IF('Dépenses forfaitaires'!H384="","",'Dépenses forfaitaires'!H384)</f>
        <v/>
      </c>
      <c r="I384" s="118" t="str">
        <f>IF('Dépenses forfaitaires'!I384="","",'Dépenses forfaitaires'!I384)</f>
        <v/>
      </c>
      <c r="J384" s="186" t="str">
        <f>IF('Dépenses forfaitaires'!J384="","",'Dépenses forfaitaires'!J384)</f>
        <v/>
      </c>
      <c r="K384" s="346" t="str">
        <f>IF('Dépenses forfaitaires'!K384="","",'Dépenses forfaitaires'!K384)</f>
        <v/>
      </c>
      <c r="L384" s="346" t="str">
        <f>IF('Dépenses forfaitaires'!L384="","",'Dépenses forfaitaires'!L384)</f>
        <v/>
      </c>
      <c r="M384" s="118" t="str">
        <f>IF($H384="","",IF($C384=Listes!$B$32,IF('DP_Instruction Forfaitaires'!$E384&lt;Listes!$B$53,('DP_Instruction Forfaitaires'!$E384*(VLOOKUP('DP_Instruction Forfaitaires'!$D384,Listes!$A$54:$E$60,2,FALSE))),IF('DP_Instruction Forfaitaires'!$E384&gt;Listes!$E$53,('DP_Instruction Forfaitaires'!$E384*(VLOOKUP('DP_Instruction Forfaitaires'!$D384,Listes!$A$54:$E$60,5,FALSE))),('DP_Instruction Forfaitaires'!$E384*(VLOOKUP('DP_Instruction Forfaitaires'!$D384,Listes!$A$54:$E$60,3,FALSE))+(VLOOKUP('DP_Instruction Forfaitaires'!$D384,Listes!$A$54:$E$60,4,FALSE)))))))</f>
        <v/>
      </c>
      <c r="N384" s="118" t="str">
        <f>IF($H384="","",IF($C384=Listes!$B$31,IF('DP_Instruction Forfaitaires'!$E384&lt;Listes!$B$42,('DP_Instruction Forfaitaires'!$E384*(VLOOKUP('DP_Instruction Forfaitaires'!$D384,Listes!$A$43:$E$49,2,FALSE))),IF('DP_Instruction Forfaitaires'!$E384&gt;Listes!$D$42,('DP_Instruction Forfaitaires'!$E384*(VLOOKUP('DP_Instruction Forfaitaires'!$D384,Listes!$A$43:$E$49,5,FALSE))),('DP_Instruction Forfaitaires'!$E384*(VLOOKUP('DP_Instruction Forfaitaires'!$D384,Listes!$A$43:$E$49,3,FALSE))+(VLOOKUP('DP_Instruction Forfaitaires'!$D384,Listes!$A$43:$E$49,4,FALSE)))))))</f>
        <v/>
      </c>
      <c r="O384" s="175" t="str">
        <f>IF($H384="","",IF($C384=Listes!$B$34,Listes!$I$31,IF($C384=Listes!$B$35,(VLOOKUP('DP_Instruction Forfaitaires'!$F384,Listes!$E$31:$F$36,2,FALSE)),IF($C384=Listes!$B$33,IF('DP_Instruction Forfaitaires'!$E384&lt;Listes!$A$64,'DP_Instruction Forfaitaires'!$E384*Listes!$A$65,IF('DP_Instruction Forfaitaires'!$E384&gt;Listes!$D$64,'DP_Instruction Forfaitaires'!$E384*Listes!$D$65,(('DP_Instruction Forfaitaires'!$E384*Listes!$B$65)+Listes!$C$65)))))))</f>
        <v/>
      </c>
      <c r="P384" s="131" t="str">
        <f>IF('Dépenses forfaitaires'!Q384="","",'Dépenses forfaitaires'!Q384)</f>
        <v/>
      </c>
      <c r="Q384" s="185"/>
      <c r="R384" s="352" t="str">
        <f t="shared" si="20"/>
        <v/>
      </c>
      <c r="S384" s="352" t="str">
        <f t="shared" si="21"/>
        <v/>
      </c>
      <c r="T384" s="185" t="str">
        <f t="shared" si="22"/>
        <v/>
      </c>
      <c r="U384" s="182"/>
      <c r="V384" s="187"/>
      <c r="W384" s="711" t="str">
        <f>IF(AND(OR(Q384="KO",T384&lt;&gt;""),OR(R384="",S384="",T384="")),Listes!$A$68,IF(AND(T384="",R384&lt;&gt;""),Listes!$A$69,IF(AND(P384&lt;T384,V384=""),Listes!$A$70,IF(AND(R384&gt;S384),Listes!$A$71,IF(AND(P384&lt;&gt;"",P384&gt;T384,U384=""),Listes!$A$72,IF(AND(X384="",OR(Q384&lt;&gt;"",R384&lt;&gt;"",S384&lt;&gt;"")),Listes!$A$73,""))))))</f>
        <v/>
      </c>
      <c r="X384" s="188"/>
      <c r="Y384" s="317">
        <f t="shared" si="23"/>
        <v>0</v>
      </c>
    </row>
    <row r="385" spans="1:25" ht="20.100000000000001" customHeight="1" x14ac:dyDescent="0.25">
      <c r="A385" s="121">
        <v>379</v>
      </c>
      <c r="B385" s="118" t="str">
        <f>IF('Dépenses forfaitaires'!B385="","",'Dépenses forfaitaires'!B385)</f>
        <v/>
      </c>
      <c r="C385" s="118" t="str">
        <f>IF('Dépenses forfaitaires'!C385="","",'Dépenses forfaitaires'!C385)</f>
        <v/>
      </c>
      <c r="D385" s="118" t="str">
        <f>IF('Dépenses forfaitaires'!D385="","",'Dépenses forfaitaires'!D385)</f>
        <v/>
      </c>
      <c r="E385" s="118" t="str">
        <f>IF('Dépenses forfaitaires'!E385="","",'Dépenses forfaitaires'!E385)</f>
        <v/>
      </c>
      <c r="F385" s="118" t="str">
        <f>IF('Dépenses forfaitaires'!F385="","",'Dépenses forfaitaires'!F385)</f>
        <v/>
      </c>
      <c r="G385" s="186" t="str">
        <f>IF('Dépenses forfaitaires'!G385="","",'Dépenses forfaitaires'!G385)</f>
        <v/>
      </c>
      <c r="H385" s="118" t="str">
        <f>IF('Dépenses forfaitaires'!H385="","",'Dépenses forfaitaires'!H385)</f>
        <v/>
      </c>
      <c r="I385" s="118" t="str">
        <f>IF('Dépenses forfaitaires'!I385="","",'Dépenses forfaitaires'!I385)</f>
        <v/>
      </c>
      <c r="J385" s="186" t="str">
        <f>IF('Dépenses forfaitaires'!J385="","",'Dépenses forfaitaires'!J385)</f>
        <v/>
      </c>
      <c r="K385" s="346" t="str">
        <f>IF('Dépenses forfaitaires'!K385="","",'Dépenses forfaitaires'!K385)</f>
        <v/>
      </c>
      <c r="L385" s="346" t="str">
        <f>IF('Dépenses forfaitaires'!L385="","",'Dépenses forfaitaires'!L385)</f>
        <v/>
      </c>
      <c r="M385" s="118" t="str">
        <f>IF($H385="","",IF($C385=Listes!$B$32,IF('DP_Instruction Forfaitaires'!$E385&lt;Listes!$B$53,('DP_Instruction Forfaitaires'!$E385*(VLOOKUP('DP_Instruction Forfaitaires'!$D385,Listes!$A$54:$E$60,2,FALSE))),IF('DP_Instruction Forfaitaires'!$E385&gt;Listes!$E$53,('DP_Instruction Forfaitaires'!$E385*(VLOOKUP('DP_Instruction Forfaitaires'!$D385,Listes!$A$54:$E$60,5,FALSE))),('DP_Instruction Forfaitaires'!$E385*(VLOOKUP('DP_Instruction Forfaitaires'!$D385,Listes!$A$54:$E$60,3,FALSE))+(VLOOKUP('DP_Instruction Forfaitaires'!$D385,Listes!$A$54:$E$60,4,FALSE)))))))</f>
        <v/>
      </c>
      <c r="N385" s="118" t="str">
        <f>IF($H385="","",IF($C385=Listes!$B$31,IF('DP_Instruction Forfaitaires'!$E385&lt;Listes!$B$42,('DP_Instruction Forfaitaires'!$E385*(VLOOKUP('DP_Instruction Forfaitaires'!$D385,Listes!$A$43:$E$49,2,FALSE))),IF('DP_Instruction Forfaitaires'!$E385&gt;Listes!$D$42,('DP_Instruction Forfaitaires'!$E385*(VLOOKUP('DP_Instruction Forfaitaires'!$D385,Listes!$A$43:$E$49,5,FALSE))),('DP_Instruction Forfaitaires'!$E385*(VLOOKUP('DP_Instruction Forfaitaires'!$D385,Listes!$A$43:$E$49,3,FALSE))+(VLOOKUP('DP_Instruction Forfaitaires'!$D385,Listes!$A$43:$E$49,4,FALSE)))))))</f>
        <v/>
      </c>
      <c r="O385" s="175" t="str">
        <f>IF($H385="","",IF($C385=Listes!$B$34,Listes!$I$31,IF($C385=Listes!$B$35,(VLOOKUP('DP_Instruction Forfaitaires'!$F385,Listes!$E$31:$F$36,2,FALSE)),IF($C385=Listes!$B$33,IF('DP_Instruction Forfaitaires'!$E385&lt;Listes!$A$64,'DP_Instruction Forfaitaires'!$E385*Listes!$A$65,IF('DP_Instruction Forfaitaires'!$E385&gt;Listes!$D$64,'DP_Instruction Forfaitaires'!$E385*Listes!$D$65,(('DP_Instruction Forfaitaires'!$E385*Listes!$B$65)+Listes!$C$65)))))))</f>
        <v/>
      </c>
      <c r="P385" s="131" t="str">
        <f>IF('Dépenses forfaitaires'!Q385="","",'Dépenses forfaitaires'!Q385)</f>
        <v/>
      </c>
      <c r="Q385" s="185"/>
      <c r="R385" s="352" t="str">
        <f t="shared" si="20"/>
        <v/>
      </c>
      <c r="S385" s="352" t="str">
        <f t="shared" si="21"/>
        <v/>
      </c>
      <c r="T385" s="185" t="str">
        <f t="shared" si="22"/>
        <v/>
      </c>
      <c r="U385" s="182"/>
      <c r="V385" s="187"/>
      <c r="W385" s="711" t="str">
        <f>IF(AND(OR(Q385="KO",T385&lt;&gt;""),OR(R385="",S385="",T385="")),Listes!$A$68,IF(AND(T385="",R385&lt;&gt;""),Listes!$A$69,IF(AND(P385&lt;T385,V385=""),Listes!$A$70,IF(AND(R385&gt;S385),Listes!$A$71,IF(AND(P385&lt;&gt;"",P385&gt;T385,U385=""),Listes!$A$72,IF(AND(X385="",OR(Q385&lt;&gt;"",R385&lt;&gt;"",S385&lt;&gt;"")),Listes!$A$73,""))))))</f>
        <v/>
      </c>
      <c r="X385" s="188"/>
      <c r="Y385" s="317">
        <f t="shared" si="23"/>
        <v>0</v>
      </c>
    </row>
    <row r="386" spans="1:25" ht="20.100000000000001" customHeight="1" x14ac:dyDescent="0.25">
      <c r="A386" s="121">
        <v>380</v>
      </c>
      <c r="B386" s="118" t="str">
        <f>IF('Dépenses forfaitaires'!B386="","",'Dépenses forfaitaires'!B386)</f>
        <v/>
      </c>
      <c r="C386" s="118" t="str">
        <f>IF('Dépenses forfaitaires'!C386="","",'Dépenses forfaitaires'!C386)</f>
        <v/>
      </c>
      <c r="D386" s="118" t="str">
        <f>IF('Dépenses forfaitaires'!D386="","",'Dépenses forfaitaires'!D386)</f>
        <v/>
      </c>
      <c r="E386" s="118" t="str">
        <f>IF('Dépenses forfaitaires'!E386="","",'Dépenses forfaitaires'!E386)</f>
        <v/>
      </c>
      <c r="F386" s="118" t="str">
        <f>IF('Dépenses forfaitaires'!F386="","",'Dépenses forfaitaires'!F386)</f>
        <v/>
      </c>
      <c r="G386" s="186" t="str">
        <f>IF('Dépenses forfaitaires'!G386="","",'Dépenses forfaitaires'!G386)</f>
        <v/>
      </c>
      <c r="H386" s="118" t="str">
        <f>IF('Dépenses forfaitaires'!H386="","",'Dépenses forfaitaires'!H386)</f>
        <v/>
      </c>
      <c r="I386" s="118" t="str">
        <f>IF('Dépenses forfaitaires'!I386="","",'Dépenses forfaitaires'!I386)</f>
        <v/>
      </c>
      <c r="J386" s="186" t="str">
        <f>IF('Dépenses forfaitaires'!J386="","",'Dépenses forfaitaires'!J386)</f>
        <v/>
      </c>
      <c r="K386" s="346" t="str">
        <f>IF('Dépenses forfaitaires'!K386="","",'Dépenses forfaitaires'!K386)</f>
        <v/>
      </c>
      <c r="L386" s="346" t="str">
        <f>IF('Dépenses forfaitaires'!L386="","",'Dépenses forfaitaires'!L386)</f>
        <v/>
      </c>
      <c r="M386" s="118" t="str">
        <f>IF($H386="","",IF($C386=Listes!$B$32,IF('DP_Instruction Forfaitaires'!$E386&lt;Listes!$B$53,('DP_Instruction Forfaitaires'!$E386*(VLOOKUP('DP_Instruction Forfaitaires'!$D386,Listes!$A$54:$E$60,2,FALSE))),IF('DP_Instruction Forfaitaires'!$E386&gt;Listes!$E$53,('DP_Instruction Forfaitaires'!$E386*(VLOOKUP('DP_Instruction Forfaitaires'!$D386,Listes!$A$54:$E$60,5,FALSE))),('DP_Instruction Forfaitaires'!$E386*(VLOOKUP('DP_Instruction Forfaitaires'!$D386,Listes!$A$54:$E$60,3,FALSE))+(VLOOKUP('DP_Instruction Forfaitaires'!$D386,Listes!$A$54:$E$60,4,FALSE)))))))</f>
        <v/>
      </c>
      <c r="N386" s="118" t="str">
        <f>IF($H386="","",IF($C386=Listes!$B$31,IF('DP_Instruction Forfaitaires'!$E386&lt;Listes!$B$42,('DP_Instruction Forfaitaires'!$E386*(VLOOKUP('DP_Instruction Forfaitaires'!$D386,Listes!$A$43:$E$49,2,FALSE))),IF('DP_Instruction Forfaitaires'!$E386&gt;Listes!$D$42,('DP_Instruction Forfaitaires'!$E386*(VLOOKUP('DP_Instruction Forfaitaires'!$D386,Listes!$A$43:$E$49,5,FALSE))),('DP_Instruction Forfaitaires'!$E386*(VLOOKUP('DP_Instruction Forfaitaires'!$D386,Listes!$A$43:$E$49,3,FALSE))+(VLOOKUP('DP_Instruction Forfaitaires'!$D386,Listes!$A$43:$E$49,4,FALSE)))))))</f>
        <v/>
      </c>
      <c r="O386" s="175" t="str">
        <f>IF($H386="","",IF($C386=Listes!$B$34,Listes!$I$31,IF($C386=Listes!$B$35,(VLOOKUP('DP_Instruction Forfaitaires'!$F386,Listes!$E$31:$F$36,2,FALSE)),IF($C386=Listes!$B$33,IF('DP_Instruction Forfaitaires'!$E386&lt;Listes!$A$64,'DP_Instruction Forfaitaires'!$E386*Listes!$A$65,IF('DP_Instruction Forfaitaires'!$E386&gt;Listes!$D$64,'DP_Instruction Forfaitaires'!$E386*Listes!$D$65,(('DP_Instruction Forfaitaires'!$E386*Listes!$B$65)+Listes!$C$65)))))))</f>
        <v/>
      </c>
      <c r="P386" s="131" t="str">
        <f>IF('Dépenses forfaitaires'!Q386="","",'Dépenses forfaitaires'!Q386)</f>
        <v/>
      </c>
      <c r="Q386" s="185"/>
      <c r="R386" s="352" t="str">
        <f t="shared" si="20"/>
        <v/>
      </c>
      <c r="S386" s="352" t="str">
        <f t="shared" si="21"/>
        <v/>
      </c>
      <c r="T386" s="185" t="str">
        <f t="shared" si="22"/>
        <v/>
      </c>
      <c r="U386" s="182"/>
      <c r="V386" s="187"/>
      <c r="W386" s="711" t="str">
        <f>IF(AND(OR(Q386="KO",T386&lt;&gt;""),OR(R386="",S386="",T386="")),Listes!$A$68,IF(AND(T386="",R386&lt;&gt;""),Listes!$A$69,IF(AND(P386&lt;T386,V386=""),Listes!$A$70,IF(AND(R386&gt;S386),Listes!$A$71,IF(AND(P386&lt;&gt;"",P386&gt;T386,U386=""),Listes!$A$72,IF(AND(X386="",OR(Q386&lt;&gt;"",R386&lt;&gt;"",S386&lt;&gt;"")),Listes!$A$73,""))))))</f>
        <v/>
      </c>
      <c r="X386" s="188"/>
      <c r="Y386" s="317">
        <f t="shared" si="23"/>
        <v>0</v>
      </c>
    </row>
    <row r="387" spans="1:25" ht="20.100000000000001" customHeight="1" x14ac:dyDescent="0.25">
      <c r="A387" s="121">
        <v>381</v>
      </c>
      <c r="B387" s="118" t="str">
        <f>IF('Dépenses forfaitaires'!B387="","",'Dépenses forfaitaires'!B387)</f>
        <v/>
      </c>
      <c r="C387" s="118" t="str">
        <f>IF('Dépenses forfaitaires'!C387="","",'Dépenses forfaitaires'!C387)</f>
        <v/>
      </c>
      <c r="D387" s="118" t="str">
        <f>IF('Dépenses forfaitaires'!D387="","",'Dépenses forfaitaires'!D387)</f>
        <v/>
      </c>
      <c r="E387" s="118" t="str">
        <f>IF('Dépenses forfaitaires'!E387="","",'Dépenses forfaitaires'!E387)</f>
        <v/>
      </c>
      <c r="F387" s="118" t="str">
        <f>IF('Dépenses forfaitaires'!F387="","",'Dépenses forfaitaires'!F387)</f>
        <v/>
      </c>
      <c r="G387" s="186" t="str">
        <f>IF('Dépenses forfaitaires'!G387="","",'Dépenses forfaitaires'!G387)</f>
        <v/>
      </c>
      <c r="H387" s="118" t="str">
        <f>IF('Dépenses forfaitaires'!H387="","",'Dépenses forfaitaires'!H387)</f>
        <v/>
      </c>
      <c r="I387" s="118" t="str">
        <f>IF('Dépenses forfaitaires'!I387="","",'Dépenses forfaitaires'!I387)</f>
        <v/>
      </c>
      <c r="J387" s="186" t="str">
        <f>IF('Dépenses forfaitaires'!J387="","",'Dépenses forfaitaires'!J387)</f>
        <v/>
      </c>
      <c r="K387" s="346" t="str">
        <f>IF('Dépenses forfaitaires'!K387="","",'Dépenses forfaitaires'!K387)</f>
        <v/>
      </c>
      <c r="L387" s="346" t="str">
        <f>IF('Dépenses forfaitaires'!L387="","",'Dépenses forfaitaires'!L387)</f>
        <v/>
      </c>
      <c r="M387" s="118" t="str">
        <f>IF($H387="","",IF($C387=Listes!$B$32,IF('DP_Instruction Forfaitaires'!$E387&lt;Listes!$B$53,('DP_Instruction Forfaitaires'!$E387*(VLOOKUP('DP_Instruction Forfaitaires'!$D387,Listes!$A$54:$E$60,2,FALSE))),IF('DP_Instruction Forfaitaires'!$E387&gt;Listes!$E$53,('DP_Instruction Forfaitaires'!$E387*(VLOOKUP('DP_Instruction Forfaitaires'!$D387,Listes!$A$54:$E$60,5,FALSE))),('DP_Instruction Forfaitaires'!$E387*(VLOOKUP('DP_Instruction Forfaitaires'!$D387,Listes!$A$54:$E$60,3,FALSE))+(VLOOKUP('DP_Instruction Forfaitaires'!$D387,Listes!$A$54:$E$60,4,FALSE)))))))</f>
        <v/>
      </c>
      <c r="N387" s="118" t="str">
        <f>IF($H387="","",IF($C387=Listes!$B$31,IF('DP_Instruction Forfaitaires'!$E387&lt;Listes!$B$42,('DP_Instruction Forfaitaires'!$E387*(VLOOKUP('DP_Instruction Forfaitaires'!$D387,Listes!$A$43:$E$49,2,FALSE))),IF('DP_Instruction Forfaitaires'!$E387&gt;Listes!$D$42,('DP_Instruction Forfaitaires'!$E387*(VLOOKUP('DP_Instruction Forfaitaires'!$D387,Listes!$A$43:$E$49,5,FALSE))),('DP_Instruction Forfaitaires'!$E387*(VLOOKUP('DP_Instruction Forfaitaires'!$D387,Listes!$A$43:$E$49,3,FALSE))+(VLOOKUP('DP_Instruction Forfaitaires'!$D387,Listes!$A$43:$E$49,4,FALSE)))))))</f>
        <v/>
      </c>
      <c r="O387" s="175" t="str">
        <f>IF($H387="","",IF($C387=Listes!$B$34,Listes!$I$31,IF($C387=Listes!$B$35,(VLOOKUP('DP_Instruction Forfaitaires'!$F387,Listes!$E$31:$F$36,2,FALSE)),IF($C387=Listes!$B$33,IF('DP_Instruction Forfaitaires'!$E387&lt;Listes!$A$64,'DP_Instruction Forfaitaires'!$E387*Listes!$A$65,IF('DP_Instruction Forfaitaires'!$E387&gt;Listes!$D$64,'DP_Instruction Forfaitaires'!$E387*Listes!$D$65,(('DP_Instruction Forfaitaires'!$E387*Listes!$B$65)+Listes!$C$65)))))))</f>
        <v/>
      </c>
      <c r="P387" s="131" t="str">
        <f>IF('Dépenses forfaitaires'!Q387="","",'Dépenses forfaitaires'!Q387)</f>
        <v/>
      </c>
      <c r="Q387" s="185"/>
      <c r="R387" s="352" t="str">
        <f t="shared" si="20"/>
        <v/>
      </c>
      <c r="S387" s="352" t="str">
        <f t="shared" si="21"/>
        <v/>
      </c>
      <c r="T387" s="185" t="str">
        <f t="shared" si="22"/>
        <v/>
      </c>
      <c r="U387" s="182"/>
      <c r="V387" s="187"/>
      <c r="W387" s="711" t="str">
        <f>IF(AND(OR(Q387="KO",T387&lt;&gt;""),OR(R387="",S387="",T387="")),Listes!$A$68,IF(AND(T387="",R387&lt;&gt;""),Listes!$A$69,IF(AND(P387&lt;T387,V387=""),Listes!$A$70,IF(AND(R387&gt;S387),Listes!$A$71,IF(AND(P387&lt;&gt;"",P387&gt;T387,U387=""),Listes!$A$72,IF(AND(X387="",OR(Q387&lt;&gt;"",R387&lt;&gt;"",S387&lt;&gt;"")),Listes!$A$73,""))))))</f>
        <v/>
      </c>
      <c r="X387" s="188"/>
      <c r="Y387" s="317">
        <f t="shared" si="23"/>
        <v>0</v>
      </c>
    </row>
    <row r="388" spans="1:25" ht="20.100000000000001" customHeight="1" x14ac:dyDescent="0.25">
      <c r="A388" s="121">
        <v>382</v>
      </c>
      <c r="B388" s="118" t="str">
        <f>IF('Dépenses forfaitaires'!B388="","",'Dépenses forfaitaires'!B388)</f>
        <v/>
      </c>
      <c r="C388" s="118" t="str">
        <f>IF('Dépenses forfaitaires'!C388="","",'Dépenses forfaitaires'!C388)</f>
        <v/>
      </c>
      <c r="D388" s="118" t="str">
        <f>IF('Dépenses forfaitaires'!D388="","",'Dépenses forfaitaires'!D388)</f>
        <v/>
      </c>
      <c r="E388" s="118" t="str">
        <f>IF('Dépenses forfaitaires'!E388="","",'Dépenses forfaitaires'!E388)</f>
        <v/>
      </c>
      <c r="F388" s="118" t="str">
        <f>IF('Dépenses forfaitaires'!F388="","",'Dépenses forfaitaires'!F388)</f>
        <v/>
      </c>
      <c r="G388" s="186" t="str">
        <f>IF('Dépenses forfaitaires'!G388="","",'Dépenses forfaitaires'!G388)</f>
        <v/>
      </c>
      <c r="H388" s="118" t="str">
        <f>IF('Dépenses forfaitaires'!H388="","",'Dépenses forfaitaires'!H388)</f>
        <v/>
      </c>
      <c r="I388" s="118" t="str">
        <f>IF('Dépenses forfaitaires'!I388="","",'Dépenses forfaitaires'!I388)</f>
        <v/>
      </c>
      <c r="J388" s="186" t="str">
        <f>IF('Dépenses forfaitaires'!J388="","",'Dépenses forfaitaires'!J388)</f>
        <v/>
      </c>
      <c r="K388" s="346" t="str">
        <f>IF('Dépenses forfaitaires'!K388="","",'Dépenses forfaitaires'!K388)</f>
        <v/>
      </c>
      <c r="L388" s="346" t="str">
        <f>IF('Dépenses forfaitaires'!L388="","",'Dépenses forfaitaires'!L388)</f>
        <v/>
      </c>
      <c r="M388" s="118" t="str">
        <f>IF($H388="","",IF($C388=Listes!$B$32,IF('DP_Instruction Forfaitaires'!$E388&lt;Listes!$B$53,('DP_Instruction Forfaitaires'!$E388*(VLOOKUP('DP_Instruction Forfaitaires'!$D388,Listes!$A$54:$E$60,2,FALSE))),IF('DP_Instruction Forfaitaires'!$E388&gt;Listes!$E$53,('DP_Instruction Forfaitaires'!$E388*(VLOOKUP('DP_Instruction Forfaitaires'!$D388,Listes!$A$54:$E$60,5,FALSE))),('DP_Instruction Forfaitaires'!$E388*(VLOOKUP('DP_Instruction Forfaitaires'!$D388,Listes!$A$54:$E$60,3,FALSE))+(VLOOKUP('DP_Instruction Forfaitaires'!$D388,Listes!$A$54:$E$60,4,FALSE)))))))</f>
        <v/>
      </c>
      <c r="N388" s="118" t="str">
        <f>IF($H388="","",IF($C388=Listes!$B$31,IF('DP_Instruction Forfaitaires'!$E388&lt;Listes!$B$42,('DP_Instruction Forfaitaires'!$E388*(VLOOKUP('DP_Instruction Forfaitaires'!$D388,Listes!$A$43:$E$49,2,FALSE))),IF('DP_Instruction Forfaitaires'!$E388&gt;Listes!$D$42,('DP_Instruction Forfaitaires'!$E388*(VLOOKUP('DP_Instruction Forfaitaires'!$D388,Listes!$A$43:$E$49,5,FALSE))),('DP_Instruction Forfaitaires'!$E388*(VLOOKUP('DP_Instruction Forfaitaires'!$D388,Listes!$A$43:$E$49,3,FALSE))+(VLOOKUP('DP_Instruction Forfaitaires'!$D388,Listes!$A$43:$E$49,4,FALSE)))))))</f>
        <v/>
      </c>
      <c r="O388" s="175" t="str">
        <f>IF($H388="","",IF($C388=Listes!$B$34,Listes!$I$31,IF($C388=Listes!$B$35,(VLOOKUP('DP_Instruction Forfaitaires'!$F388,Listes!$E$31:$F$36,2,FALSE)),IF($C388=Listes!$B$33,IF('DP_Instruction Forfaitaires'!$E388&lt;Listes!$A$64,'DP_Instruction Forfaitaires'!$E388*Listes!$A$65,IF('DP_Instruction Forfaitaires'!$E388&gt;Listes!$D$64,'DP_Instruction Forfaitaires'!$E388*Listes!$D$65,(('DP_Instruction Forfaitaires'!$E388*Listes!$B$65)+Listes!$C$65)))))))</f>
        <v/>
      </c>
      <c r="P388" s="131" t="str">
        <f>IF('Dépenses forfaitaires'!Q388="","",'Dépenses forfaitaires'!Q388)</f>
        <v/>
      </c>
      <c r="Q388" s="185"/>
      <c r="R388" s="352" t="str">
        <f t="shared" si="20"/>
        <v/>
      </c>
      <c r="S388" s="352" t="str">
        <f t="shared" si="21"/>
        <v/>
      </c>
      <c r="T388" s="185" t="str">
        <f t="shared" si="22"/>
        <v/>
      </c>
      <c r="U388" s="182"/>
      <c r="V388" s="187"/>
      <c r="W388" s="711" t="str">
        <f>IF(AND(OR(Q388="KO",T388&lt;&gt;""),OR(R388="",S388="",T388="")),Listes!$A$68,IF(AND(T388="",R388&lt;&gt;""),Listes!$A$69,IF(AND(P388&lt;T388,V388=""),Listes!$A$70,IF(AND(R388&gt;S388),Listes!$A$71,IF(AND(P388&lt;&gt;"",P388&gt;T388,U388=""),Listes!$A$72,IF(AND(X388="",OR(Q388&lt;&gt;"",R388&lt;&gt;"",S388&lt;&gt;"")),Listes!$A$73,""))))))</f>
        <v/>
      </c>
      <c r="X388" s="188"/>
      <c r="Y388" s="317">
        <f t="shared" si="23"/>
        <v>0</v>
      </c>
    </row>
    <row r="389" spans="1:25" ht="20.100000000000001" customHeight="1" x14ac:dyDescent="0.25">
      <c r="A389" s="121">
        <v>383</v>
      </c>
      <c r="B389" s="118" t="str">
        <f>IF('Dépenses forfaitaires'!B389="","",'Dépenses forfaitaires'!B389)</f>
        <v/>
      </c>
      <c r="C389" s="118" t="str">
        <f>IF('Dépenses forfaitaires'!C389="","",'Dépenses forfaitaires'!C389)</f>
        <v/>
      </c>
      <c r="D389" s="118" t="str">
        <f>IF('Dépenses forfaitaires'!D389="","",'Dépenses forfaitaires'!D389)</f>
        <v/>
      </c>
      <c r="E389" s="118" t="str">
        <f>IF('Dépenses forfaitaires'!E389="","",'Dépenses forfaitaires'!E389)</f>
        <v/>
      </c>
      <c r="F389" s="118" t="str">
        <f>IF('Dépenses forfaitaires'!F389="","",'Dépenses forfaitaires'!F389)</f>
        <v/>
      </c>
      <c r="G389" s="186" t="str">
        <f>IF('Dépenses forfaitaires'!G389="","",'Dépenses forfaitaires'!G389)</f>
        <v/>
      </c>
      <c r="H389" s="118" t="str">
        <f>IF('Dépenses forfaitaires'!H389="","",'Dépenses forfaitaires'!H389)</f>
        <v/>
      </c>
      <c r="I389" s="118" t="str">
        <f>IF('Dépenses forfaitaires'!I389="","",'Dépenses forfaitaires'!I389)</f>
        <v/>
      </c>
      <c r="J389" s="186" t="str">
        <f>IF('Dépenses forfaitaires'!J389="","",'Dépenses forfaitaires'!J389)</f>
        <v/>
      </c>
      <c r="K389" s="346" t="str">
        <f>IF('Dépenses forfaitaires'!K389="","",'Dépenses forfaitaires'!K389)</f>
        <v/>
      </c>
      <c r="L389" s="346" t="str">
        <f>IF('Dépenses forfaitaires'!L389="","",'Dépenses forfaitaires'!L389)</f>
        <v/>
      </c>
      <c r="M389" s="118" t="str">
        <f>IF($H389="","",IF($C389=Listes!$B$32,IF('DP_Instruction Forfaitaires'!$E389&lt;Listes!$B$53,('DP_Instruction Forfaitaires'!$E389*(VLOOKUP('DP_Instruction Forfaitaires'!$D389,Listes!$A$54:$E$60,2,FALSE))),IF('DP_Instruction Forfaitaires'!$E389&gt;Listes!$E$53,('DP_Instruction Forfaitaires'!$E389*(VLOOKUP('DP_Instruction Forfaitaires'!$D389,Listes!$A$54:$E$60,5,FALSE))),('DP_Instruction Forfaitaires'!$E389*(VLOOKUP('DP_Instruction Forfaitaires'!$D389,Listes!$A$54:$E$60,3,FALSE))+(VLOOKUP('DP_Instruction Forfaitaires'!$D389,Listes!$A$54:$E$60,4,FALSE)))))))</f>
        <v/>
      </c>
      <c r="N389" s="118" t="str">
        <f>IF($H389="","",IF($C389=Listes!$B$31,IF('DP_Instruction Forfaitaires'!$E389&lt;Listes!$B$42,('DP_Instruction Forfaitaires'!$E389*(VLOOKUP('DP_Instruction Forfaitaires'!$D389,Listes!$A$43:$E$49,2,FALSE))),IF('DP_Instruction Forfaitaires'!$E389&gt;Listes!$D$42,('DP_Instruction Forfaitaires'!$E389*(VLOOKUP('DP_Instruction Forfaitaires'!$D389,Listes!$A$43:$E$49,5,FALSE))),('DP_Instruction Forfaitaires'!$E389*(VLOOKUP('DP_Instruction Forfaitaires'!$D389,Listes!$A$43:$E$49,3,FALSE))+(VLOOKUP('DP_Instruction Forfaitaires'!$D389,Listes!$A$43:$E$49,4,FALSE)))))))</f>
        <v/>
      </c>
      <c r="O389" s="175" t="str">
        <f>IF($H389="","",IF($C389=Listes!$B$34,Listes!$I$31,IF($C389=Listes!$B$35,(VLOOKUP('DP_Instruction Forfaitaires'!$F389,Listes!$E$31:$F$36,2,FALSE)),IF($C389=Listes!$B$33,IF('DP_Instruction Forfaitaires'!$E389&lt;Listes!$A$64,'DP_Instruction Forfaitaires'!$E389*Listes!$A$65,IF('DP_Instruction Forfaitaires'!$E389&gt;Listes!$D$64,'DP_Instruction Forfaitaires'!$E389*Listes!$D$65,(('DP_Instruction Forfaitaires'!$E389*Listes!$B$65)+Listes!$C$65)))))))</f>
        <v/>
      </c>
      <c r="P389" s="131" t="str">
        <f>IF('Dépenses forfaitaires'!Q389="","",'Dépenses forfaitaires'!Q389)</f>
        <v/>
      </c>
      <c r="Q389" s="185"/>
      <c r="R389" s="352" t="str">
        <f t="shared" si="20"/>
        <v/>
      </c>
      <c r="S389" s="352" t="str">
        <f t="shared" si="21"/>
        <v/>
      </c>
      <c r="T389" s="185" t="str">
        <f t="shared" si="22"/>
        <v/>
      </c>
      <c r="U389" s="182"/>
      <c r="V389" s="187"/>
      <c r="W389" s="711" t="str">
        <f>IF(AND(OR(Q389="KO",T389&lt;&gt;""),OR(R389="",S389="",T389="")),Listes!$A$68,IF(AND(T389="",R389&lt;&gt;""),Listes!$A$69,IF(AND(P389&lt;T389,V389=""),Listes!$A$70,IF(AND(R389&gt;S389),Listes!$A$71,IF(AND(P389&lt;&gt;"",P389&gt;T389,U389=""),Listes!$A$72,IF(AND(X389="",OR(Q389&lt;&gt;"",R389&lt;&gt;"",S389&lt;&gt;"")),Listes!$A$73,""))))))</f>
        <v/>
      </c>
      <c r="X389" s="188"/>
      <c r="Y389" s="317">
        <f t="shared" si="23"/>
        <v>0</v>
      </c>
    </row>
    <row r="390" spans="1:25" ht="20.100000000000001" customHeight="1" x14ac:dyDescent="0.25">
      <c r="A390" s="121">
        <v>384</v>
      </c>
      <c r="B390" s="118" t="str">
        <f>IF('Dépenses forfaitaires'!B390="","",'Dépenses forfaitaires'!B390)</f>
        <v/>
      </c>
      <c r="C390" s="118" t="str">
        <f>IF('Dépenses forfaitaires'!C390="","",'Dépenses forfaitaires'!C390)</f>
        <v/>
      </c>
      <c r="D390" s="118" t="str">
        <f>IF('Dépenses forfaitaires'!D390="","",'Dépenses forfaitaires'!D390)</f>
        <v/>
      </c>
      <c r="E390" s="118" t="str">
        <f>IF('Dépenses forfaitaires'!E390="","",'Dépenses forfaitaires'!E390)</f>
        <v/>
      </c>
      <c r="F390" s="118" t="str">
        <f>IF('Dépenses forfaitaires'!F390="","",'Dépenses forfaitaires'!F390)</f>
        <v/>
      </c>
      <c r="G390" s="186" t="str">
        <f>IF('Dépenses forfaitaires'!G390="","",'Dépenses forfaitaires'!G390)</f>
        <v/>
      </c>
      <c r="H390" s="118" t="str">
        <f>IF('Dépenses forfaitaires'!H390="","",'Dépenses forfaitaires'!H390)</f>
        <v/>
      </c>
      <c r="I390" s="118" t="str">
        <f>IF('Dépenses forfaitaires'!I390="","",'Dépenses forfaitaires'!I390)</f>
        <v/>
      </c>
      <c r="J390" s="186" t="str">
        <f>IF('Dépenses forfaitaires'!J390="","",'Dépenses forfaitaires'!J390)</f>
        <v/>
      </c>
      <c r="K390" s="346" t="str">
        <f>IF('Dépenses forfaitaires'!K390="","",'Dépenses forfaitaires'!K390)</f>
        <v/>
      </c>
      <c r="L390" s="346" t="str">
        <f>IF('Dépenses forfaitaires'!L390="","",'Dépenses forfaitaires'!L390)</f>
        <v/>
      </c>
      <c r="M390" s="118" t="str">
        <f>IF($H390="","",IF($C390=Listes!$B$32,IF('DP_Instruction Forfaitaires'!$E390&lt;Listes!$B$53,('DP_Instruction Forfaitaires'!$E390*(VLOOKUP('DP_Instruction Forfaitaires'!$D390,Listes!$A$54:$E$60,2,FALSE))),IF('DP_Instruction Forfaitaires'!$E390&gt;Listes!$E$53,('DP_Instruction Forfaitaires'!$E390*(VLOOKUP('DP_Instruction Forfaitaires'!$D390,Listes!$A$54:$E$60,5,FALSE))),('DP_Instruction Forfaitaires'!$E390*(VLOOKUP('DP_Instruction Forfaitaires'!$D390,Listes!$A$54:$E$60,3,FALSE))+(VLOOKUP('DP_Instruction Forfaitaires'!$D390,Listes!$A$54:$E$60,4,FALSE)))))))</f>
        <v/>
      </c>
      <c r="N390" s="118" t="str">
        <f>IF($H390="","",IF($C390=Listes!$B$31,IF('DP_Instruction Forfaitaires'!$E390&lt;Listes!$B$42,('DP_Instruction Forfaitaires'!$E390*(VLOOKUP('DP_Instruction Forfaitaires'!$D390,Listes!$A$43:$E$49,2,FALSE))),IF('DP_Instruction Forfaitaires'!$E390&gt;Listes!$D$42,('DP_Instruction Forfaitaires'!$E390*(VLOOKUP('DP_Instruction Forfaitaires'!$D390,Listes!$A$43:$E$49,5,FALSE))),('DP_Instruction Forfaitaires'!$E390*(VLOOKUP('DP_Instruction Forfaitaires'!$D390,Listes!$A$43:$E$49,3,FALSE))+(VLOOKUP('DP_Instruction Forfaitaires'!$D390,Listes!$A$43:$E$49,4,FALSE)))))))</f>
        <v/>
      </c>
      <c r="O390" s="175" t="str">
        <f>IF($H390="","",IF($C390=Listes!$B$34,Listes!$I$31,IF($C390=Listes!$B$35,(VLOOKUP('DP_Instruction Forfaitaires'!$F390,Listes!$E$31:$F$36,2,FALSE)),IF($C390=Listes!$B$33,IF('DP_Instruction Forfaitaires'!$E390&lt;Listes!$A$64,'DP_Instruction Forfaitaires'!$E390*Listes!$A$65,IF('DP_Instruction Forfaitaires'!$E390&gt;Listes!$D$64,'DP_Instruction Forfaitaires'!$E390*Listes!$D$65,(('DP_Instruction Forfaitaires'!$E390*Listes!$B$65)+Listes!$C$65)))))))</f>
        <v/>
      </c>
      <c r="P390" s="131" t="str">
        <f>IF('Dépenses forfaitaires'!Q390="","",'Dépenses forfaitaires'!Q390)</f>
        <v/>
      </c>
      <c r="Q390" s="185"/>
      <c r="R390" s="352" t="str">
        <f t="shared" si="20"/>
        <v/>
      </c>
      <c r="S390" s="352" t="str">
        <f t="shared" si="21"/>
        <v/>
      </c>
      <c r="T390" s="185" t="str">
        <f t="shared" si="22"/>
        <v/>
      </c>
      <c r="U390" s="182"/>
      <c r="V390" s="187"/>
      <c r="W390" s="711" t="str">
        <f>IF(AND(OR(Q390="KO",T390&lt;&gt;""),OR(R390="",S390="",T390="")),Listes!$A$68,IF(AND(T390="",R390&lt;&gt;""),Listes!$A$69,IF(AND(P390&lt;T390,V390=""),Listes!$A$70,IF(AND(R390&gt;S390),Listes!$A$71,IF(AND(P390&lt;&gt;"",P390&gt;T390,U390=""),Listes!$A$72,IF(AND(X390="",OR(Q390&lt;&gt;"",R390&lt;&gt;"",S390&lt;&gt;"")),Listes!$A$73,""))))))</f>
        <v/>
      </c>
      <c r="X390" s="188"/>
      <c r="Y390" s="317">
        <f t="shared" si="23"/>
        <v>0</v>
      </c>
    </row>
    <row r="391" spans="1:25" ht="20.100000000000001" customHeight="1" x14ac:dyDescent="0.25">
      <c r="A391" s="121">
        <v>385</v>
      </c>
      <c r="B391" s="118" t="str">
        <f>IF('Dépenses forfaitaires'!B391="","",'Dépenses forfaitaires'!B391)</f>
        <v/>
      </c>
      <c r="C391" s="118" t="str">
        <f>IF('Dépenses forfaitaires'!C391="","",'Dépenses forfaitaires'!C391)</f>
        <v/>
      </c>
      <c r="D391" s="118" t="str">
        <f>IF('Dépenses forfaitaires'!D391="","",'Dépenses forfaitaires'!D391)</f>
        <v/>
      </c>
      <c r="E391" s="118" t="str">
        <f>IF('Dépenses forfaitaires'!E391="","",'Dépenses forfaitaires'!E391)</f>
        <v/>
      </c>
      <c r="F391" s="118" t="str">
        <f>IF('Dépenses forfaitaires'!F391="","",'Dépenses forfaitaires'!F391)</f>
        <v/>
      </c>
      <c r="G391" s="186" t="str">
        <f>IF('Dépenses forfaitaires'!G391="","",'Dépenses forfaitaires'!G391)</f>
        <v/>
      </c>
      <c r="H391" s="118" t="str">
        <f>IF('Dépenses forfaitaires'!H391="","",'Dépenses forfaitaires'!H391)</f>
        <v/>
      </c>
      <c r="I391" s="118" t="str">
        <f>IF('Dépenses forfaitaires'!I391="","",'Dépenses forfaitaires'!I391)</f>
        <v/>
      </c>
      <c r="J391" s="186" t="str">
        <f>IF('Dépenses forfaitaires'!J391="","",'Dépenses forfaitaires'!J391)</f>
        <v/>
      </c>
      <c r="K391" s="346" t="str">
        <f>IF('Dépenses forfaitaires'!K391="","",'Dépenses forfaitaires'!K391)</f>
        <v/>
      </c>
      <c r="L391" s="346" t="str">
        <f>IF('Dépenses forfaitaires'!L391="","",'Dépenses forfaitaires'!L391)</f>
        <v/>
      </c>
      <c r="M391" s="118" t="str">
        <f>IF($H391="","",IF($C391=Listes!$B$32,IF('DP_Instruction Forfaitaires'!$E391&lt;Listes!$B$53,('DP_Instruction Forfaitaires'!$E391*(VLOOKUP('DP_Instruction Forfaitaires'!$D391,Listes!$A$54:$E$60,2,FALSE))),IF('DP_Instruction Forfaitaires'!$E391&gt;Listes!$E$53,('DP_Instruction Forfaitaires'!$E391*(VLOOKUP('DP_Instruction Forfaitaires'!$D391,Listes!$A$54:$E$60,5,FALSE))),('DP_Instruction Forfaitaires'!$E391*(VLOOKUP('DP_Instruction Forfaitaires'!$D391,Listes!$A$54:$E$60,3,FALSE))+(VLOOKUP('DP_Instruction Forfaitaires'!$D391,Listes!$A$54:$E$60,4,FALSE)))))))</f>
        <v/>
      </c>
      <c r="N391" s="118" t="str">
        <f>IF($H391="","",IF($C391=Listes!$B$31,IF('DP_Instruction Forfaitaires'!$E391&lt;Listes!$B$42,('DP_Instruction Forfaitaires'!$E391*(VLOOKUP('DP_Instruction Forfaitaires'!$D391,Listes!$A$43:$E$49,2,FALSE))),IF('DP_Instruction Forfaitaires'!$E391&gt;Listes!$D$42,('DP_Instruction Forfaitaires'!$E391*(VLOOKUP('DP_Instruction Forfaitaires'!$D391,Listes!$A$43:$E$49,5,FALSE))),('DP_Instruction Forfaitaires'!$E391*(VLOOKUP('DP_Instruction Forfaitaires'!$D391,Listes!$A$43:$E$49,3,FALSE))+(VLOOKUP('DP_Instruction Forfaitaires'!$D391,Listes!$A$43:$E$49,4,FALSE)))))))</f>
        <v/>
      </c>
      <c r="O391" s="175" t="str">
        <f>IF($H391="","",IF($C391=Listes!$B$34,Listes!$I$31,IF($C391=Listes!$B$35,(VLOOKUP('DP_Instruction Forfaitaires'!$F391,Listes!$E$31:$F$36,2,FALSE)),IF($C391=Listes!$B$33,IF('DP_Instruction Forfaitaires'!$E391&lt;Listes!$A$64,'DP_Instruction Forfaitaires'!$E391*Listes!$A$65,IF('DP_Instruction Forfaitaires'!$E391&gt;Listes!$D$64,'DP_Instruction Forfaitaires'!$E391*Listes!$D$65,(('DP_Instruction Forfaitaires'!$E391*Listes!$B$65)+Listes!$C$65)))))))</f>
        <v/>
      </c>
      <c r="P391" s="131" t="str">
        <f>IF('Dépenses forfaitaires'!Q391="","",'Dépenses forfaitaires'!Q391)</f>
        <v/>
      </c>
      <c r="Q391" s="185"/>
      <c r="R391" s="352" t="str">
        <f t="shared" si="20"/>
        <v/>
      </c>
      <c r="S391" s="352" t="str">
        <f t="shared" si="21"/>
        <v/>
      </c>
      <c r="T391" s="185" t="str">
        <f t="shared" si="22"/>
        <v/>
      </c>
      <c r="U391" s="182"/>
      <c r="V391" s="187"/>
      <c r="W391" s="711" t="str">
        <f>IF(AND(OR(Q391="KO",T391&lt;&gt;""),OR(R391="",S391="",T391="")),Listes!$A$68,IF(AND(T391="",R391&lt;&gt;""),Listes!$A$69,IF(AND(P391&lt;T391,V391=""),Listes!$A$70,IF(AND(R391&gt;S391),Listes!$A$71,IF(AND(P391&lt;&gt;"",P391&gt;T391,U391=""),Listes!$A$72,IF(AND(X391="",OR(Q391&lt;&gt;"",R391&lt;&gt;"",S391&lt;&gt;"")),Listes!$A$73,""))))))</f>
        <v/>
      </c>
      <c r="X391" s="188"/>
      <c r="Y391" s="317">
        <f t="shared" si="23"/>
        <v>0</v>
      </c>
    </row>
    <row r="392" spans="1:25" ht="20.100000000000001" customHeight="1" x14ac:dyDescent="0.25">
      <c r="A392" s="121">
        <v>386</v>
      </c>
      <c r="B392" s="118" t="str">
        <f>IF('Dépenses forfaitaires'!B392="","",'Dépenses forfaitaires'!B392)</f>
        <v/>
      </c>
      <c r="C392" s="118" t="str">
        <f>IF('Dépenses forfaitaires'!C392="","",'Dépenses forfaitaires'!C392)</f>
        <v/>
      </c>
      <c r="D392" s="118" t="str">
        <f>IF('Dépenses forfaitaires'!D392="","",'Dépenses forfaitaires'!D392)</f>
        <v/>
      </c>
      <c r="E392" s="118" t="str">
        <f>IF('Dépenses forfaitaires'!E392="","",'Dépenses forfaitaires'!E392)</f>
        <v/>
      </c>
      <c r="F392" s="118" t="str">
        <f>IF('Dépenses forfaitaires'!F392="","",'Dépenses forfaitaires'!F392)</f>
        <v/>
      </c>
      <c r="G392" s="186" t="str">
        <f>IF('Dépenses forfaitaires'!G392="","",'Dépenses forfaitaires'!G392)</f>
        <v/>
      </c>
      <c r="H392" s="118" t="str">
        <f>IF('Dépenses forfaitaires'!H392="","",'Dépenses forfaitaires'!H392)</f>
        <v/>
      </c>
      <c r="I392" s="118" t="str">
        <f>IF('Dépenses forfaitaires'!I392="","",'Dépenses forfaitaires'!I392)</f>
        <v/>
      </c>
      <c r="J392" s="186" t="str">
        <f>IF('Dépenses forfaitaires'!J392="","",'Dépenses forfaitaires'!J392)</f>
        <v/>
      </c>
      <c r="K392" s="346" t="str">
        <f>IF('Dépenses forfaitaires'!K392="","",'Dépenses forfaitaires'!K392)</f>
        <v/>
      </c>
      <c r="L392" s="346" t="str">
        <f>IF('Dépenses forfaitaires'!L392="","",'Dépenses forfaitaires'!L392)</f>
        <v/>
      </c>
      <c r="M392" s="118" t="str">
        <f>IF($H392="","",IF($C392=Listes!$B$32,IF('DP_Instruction Forfaitaires'!$E392&lt;Listes!$B$53,('DP_Instruction Forfaitaires'!$E392*(VLOOKUP('DP_Instruction Forfaitaires'!$D392,Listes!$A$54:$E$60,2,FALSE))),IF('DP_Instruction Forfaitaires'!$E392&gt;Listes!$E$53,('DP_Instruction Forfaitaires'!$E392*(VLOOKUP('DP_Instruction Forfaitaires'!$D392,Listes!$A$54:$E$60,5,FALSE))),('DP_Instruction Forfaitaires'!$E392*(VLOOKUP('DP_Instruction Forfaitaires'!$D392,Listes!$A$54:$E$60,3,FALSE))+(VLOOKUP('DP_Instruction Forfaitaires'!$D392,Listes!$A$54:$E$60,4,FALSE)))))))</f>
        <v/>
      </c>
      <c r="N392" s="118" t="str">
        <f>IF($H392="","",IF($C392=Listes!$B$31,IF('DP_Instruction Forfaitaires'!$E392&lt;Listes!$B$42,('DP_Instruction Forfaitaires'!$E392*(VLOOKUP('DP_Instruction Forfaitaires'!$D392,Listes!$A$43:$E$49,2,FALSE))),IF('DP_Instruction Forfaitaires'!$E392&gt;Listes!$D$42,('DP_Instruction Forfaitaires'!$E392*(VLOOKUP('DP_Instruction Forfaitaires'!$D392,Listes!$A$43:$E$49,5,FALSE))),('DP_Instruction Forfaitaires'!$E392*(VLOOKUP('DP_Instruction Forfaitaires'!$D392,Listes!$A$43:$E$49,3,FALSE))+(VLOOKUP('DP_Instruction Forfaitaires'!$D392,Listes!$A$43:$E$49,4,FALSE)))))))</f>
        <v/>
      </c>
      <c r="O392" s="175" t="str">
        <f>IF($H392="","",IF($C392=Listes!$B$34,Listes!$I$31,IF($C392=Listes!$B$35,(VLOOKUP('DP_Instruction Forfaitaires'!$F392,Listes!$E$31:$F$36,2,FALSE)),IF($C392=Listes!$B$33,IF('DP_Instruction Forfaitaires'!$E392&lt;Listes!$A$64,'DP_Instruction Forfaitaires'!$E392*Listes!$A$65,IF('DP_Instruction Forfaitaires'!$E392&gt;Listes!$D$64,'DP_Instruction Forfaitaires'!$E392*Listes!$D$65,(('DP_Instruction Forfaitaires'!$E392*Listes!$B$65)+Listes!$C$65)))))))</f>
        <v/>
      </c>
      <c r="P392" s="131" t="str">
        <f>IF('Dépenses forfaitaires'!Q392="","",'Dépenses forfaitaires'!Q392)</f>
        <v/>
      </c>
      <c r="Q392" s="185"/>
      <c r="R392" s="352" t="str">
        <f t="shared" ref="R392:R455" si="24">IF(Q392="","",IF(Q392="KO","",K392))</f>
        <v/>
      </c>
      <c r="S392" s="352" t="str">
        <f t="shared" ref="S392:S455" si="25">IF(Q392="","",IF(Q392="KO","",L392))</f>
        <v/>
      </c>
      <c r="T392" s="185" t="str">
        <f t="shared" ref="T392:T455" si="26">IF($I392="","",($O392+$N392+$M392)*$I392)</f>
        <v/>
      </c>
      <c r="U392" s="182"/>
      <c r="V392" s="187"/>
      <c r="W392" s="711" t="str">
        <f>IF(AND(OR(Q392="KO",T392&lt;&gt;""),OR(R392="",S392="",T392="")),Listes!$A$68,IF(AND(T392="",R392&lt;&gt;""),Listes!$A$69,IF(AND(P392&lt;T392,V392=""),Listes!$A$70,IF(AND(R392&gt;S392),Listes!$A$71,IF(AND(P392&lt;&gt;"",P392&gt;T392,U392=""),Listes!$A$72,IF(AND(X392="",OR(Q392&lt;&gt;"",R392&lt;&gt;"",S392&lt;&gt;"")),Listes!$A$73,""))))))</f>
        <v/>
      </c>
      <c r="X392" s="188"/>
      <c r="Y392" s="317">
        <f t="shared" ref="Y392:Y455" si="27">IF(AND(B392&lt;&gt;"",X392&lt;&gt;"Oui"),1,0)</f>
        <v>0</v>
      </c>
    </row>
    <row r="393" spans="1:25" ht="20.100000000000001" customHeight="1" x14ac:dyDescent="0.25">
      <c r="A393" s="121">
        <v>387</v>
      </c>
      <c r="B393" s="118" t="str">
        <f>IF('Dépenses forfaitaires'!B393="","",'Dépenses forfaitaires'!B393)</f>
        <v/>
      </c>
      <c r="C393" s="118" t="str">
        <f>IF('Dépenses forfaitaires'!C393="","",'Dépenses forfaitaires'!C393)</f>
        <v/>
      </c>
      <c r="D393" s="118" t="str">
        <f>IF('Dépenses forfaitaires'!D393="","",'Dépenses forfaitaires'!D393)</f>
        <v/>
      </c>
      <c r="E393" s="118" t="str">
        <f>IF('Dépenses forfaitaires'!E393="","",'Dépenses forfaitaires'!E393)</f>
        <v/>
      </c>
      <c r="F393" s="118" t="str">
        <f>IF('Dépenses forfaitaires'!F393="","",'Dépenses forfaitaires'!F393)</f>
        <v/>
      </c>
      <c r="G393" s="186" t="str">
        <f>IF('Dépenses forfaitaires'!G393="","",'Dépenses forfaitaires'!G393)</f>
        <v/>
      </c>
      <c r="H393" s="118" t="str">
        <f>IF('Dépenses forfaitaires'!H393="","",'Dépenses forfaitaires'!H393)</f>
        <v/>
      </c>
      <c r="I393" s="118" t="str">
        <f>IF('Dépenses forfaitaires'!I393="","",'Dépenses forfaitaires'!I393)</f>
        <v/>
      </c>
      <c r="J393" s="186" t="str">
        <f>IF('Dépenses forfaitaires'!J393="","",'Dépenses forfaitaires'!J393)</f>
        <v/>
      </c>
      <c r="K393" s="346" t="str">
        <f>IF('Dépenses forfaitaires'!K393="","",'Dépenses forfaitaires'!K393)</f>
        <v/>
      </c>
      <c r="L393" s="346" t="str">
        <f>IF('Dépenses forfaitaires'!L393="","",'Dépenses forfaitaires'!L393)</f>
        <v/>
      </c>
      <c r="M393" s="118" t="str">
        <f>IF($H393="","",IF($C393=Listes!$B$32,IF('DP_Instruction Forfaitaires'!$E393&lt;Listes!$B$53,('DP_Instruction Forfaitaires'!$E393*(VLOOKUP('DP_Instruction Forfaitaires'!$D393,Listes!$A$54:$E$60,2,FALSE))),IF('DP_Instruction Forfaitaires'!$E393&gt;Listes!$E$53,('DP_Instruction Forfaitaires'!$E393*(VLOOKUP('DP_Instruction Forfaitaires'!$D393,Listes!$A$54:$E$60,5,FALSE))),('DP_Instruction Forfaitaires'!$E393*(VLOOKUP('DP_Instruction Forfaitaires'!$D393,Listes!$A$54:$E$60,3,FALSE))+(VLOOKUP('DP_Instruction Forfaitaires'!$D393,Listes!$A$54:$E$60,4,FALSE)))))))</f>
        <v/>
      </c>
      <c r="N393" s="118" t="str">
        <f>IF($H393="","",IF($C393=Listes!$B$31,IF('DP_Instruction Forfaitaires'!$E393&lt;Listes!$B$42,('DP_Instruction Forfaitaires'!$E393*(VLOOKUP('DP_Instruction Forfaitaires'!$D393,Listes!$A$43:$E$49,2,FALSE))),IF('DP_Instruction Forfaitaires'!$E393&gt;Listes!$D$42,('DP_Instruction Forfaitaires'!$E393*(VLOOKUP('DP_Instruction Forfaitaires'!$D393,Listes!$A$43:$E$49,5,FALSE))),('DP_Instruction Forfaitaires'!$E393*(VLOOKUP('DP_Instruction Forfaitaires'!$D393,Listes!$A$43:$E$49,3,FALSE))+(VLOOKUP('DP_Instruction Forfaitaires'!$D393,Listes!$A$43:$E$49,4,FALSE)))))))</f>
        <v/>
      </c>
      <c r="O393" s="175" t="str">
        <f>IF($H393="","",IF($C393=Listes!$B$34,Listes!$I$31,IF($C393=Listes!$B$35,(VLOOKUP('DP_Instruction Forfaitaires'!$F393,Listes!$E$31:$F$36,2,FALSE)),IF($C393=Listes!$B$33,IF('DP_Instruction Forfaitaires'!$E393&lt;Listes!$A$64,'DP_Instruction Forfaitaires'!$E393*Listes!$A$65,IF('DP_Instruction Forfaitaires'!$E393&gt;Listes!$D$64,'DP_Instruction Forfaitaires'!$E393*Listes!$D$65,(('DP_Instruction Forfaitaires'!$E393*Listes!$B$65)+Listes!$C$65)))))))</f>
        <v/>
      </c>
      <c r="P393" s="131" t="str">
        <f>IF('Dépenses forfaitaires'!Q393="","",'Dépenses forfaitaires'!Q393)</f>
        <v/>
      </c>
      <c r="Q393" s="185"/>
      <c r="R393" s="352" t="str">
        <f t="shared" si="24"/>
        <v/>
      </c>
      <c r="S393" s="352" t="str">
        <f t="shared" si="25"/>
        <v/>
      </c>
      <c r="T393" s="185" t="str">
        <f t="shared" si="26"/>
        <v/>
      </c>
      <c r="U393" s="182"/>
      <c r="V393" s="187"/>
      <c r="W393" s="711" t="str">
        <f>IF(AND(OR(Q393="KO",T393&lt;&gt;""),OR(R393="",S393="",T393="")),Listes!$A$68,IF(AND(T393="",R393&lt;&gt;""),Listes!$A$69,IF(AND(P393&lt;T393,V393=""),Listes!$A$70,IF(AND(R393&gt;S393),Listes!$A$71,IF(AND(P393&lt;&gt;"",P393&gt;T393,U393=""),Listes!$A$72,IF(AND(X393="",OR(Q393&lt;&gt;"",R393&lt;&gt;"",S393&lt;&gt;"")),Listes!$A$73,""))))))</f>
        <v/>
      </c>
      <c r="X393" s="188"/>
      <c r="Y393" s="317">
        <f t="shared" si="27"/>
        <v>0</v>
      </c>
    </row>
    <row r="394" spans="1:25" ht="20.100000000000001" customHeight="1" x14ac:dyDescent="0.25">
      <c r="A394" s="121">
        <v>388</v>
      </c>
      <c r="B394" s="118" t="str">
        <f>IF('Dépenses forfaitaires'!B394="","",'Dépenses forfaitaires'!B394)</f>
        <v/>
      </c>
      <c r="C394" s="118" t="str">
        <f>IF('Dépenses forfaitaires'!C394="","",'Dépenses forfaitaires'!C394)</f>
        <v/>
      </c>
      <c r="D394" s="118" t="str">
        <f>IF('Dépenses forfaitaires'!D394="","",'Dépenses forfaitaires'!D394)</f>
        <v/>
      </c>
      <c r="E394" s="118" t="str">
        <f>IF('Dépenses forfaitaires'!E394="","",'Dépenses forfaitaires'!E394)</f>
        <v/>
      </c>
      <c r="F394" s="118" t="str">
        <f>IF('Dépenses forfaitaires'!F394="","",'Dépenses forfaitaires'!F394)</f>
        <v/>
      </c>
      <c r="G394" s="186" t="str">
        <f>IF('Dépenses forfaitaires'!G394="","",'Dépenses forfaitaires'!G394)</f>
        <v/>
      </c>
      <c r="H394" s="118" t="str">
        <f>IF('Dépenses forfaitaires'!H394="","",'Dépenses forfaitaires'!H394)</f>
        <v/>
      </c>
      <c r="I394" s="118" t="str">
        <f>IF('Dépenses forfaitaires'!I394="","",'Dépenses forfaitaires'!I394)</f>
        <v/>
      </c>
      <c r="J394" s="186" t="str">
        <f>IF('Dépenses forfaitaires'!J394="","",'Dépenses forfaitaires'!J394)</f>
        <v/>
      </c>
      <c r="K394" s="346" t="str">
        <f>IF('Dépenses forfaitaires'!K394="","",'Dépenses forfaitaires'!K394)</f>
        <v/>
      </c>
      <c r="L394" s="346" t="str">
        <f>IF('Dépenses forfaitaires'!L394="","",'Dépenses forfaitaires'!L394)</f>
        <v/>
      </c>
      <c r="M394" s="118" t="str">
        <f>IF($H394="","",IF($C394=Listes!$B$32,IF('DP_Instruction Forfaitaires'!$E394&lt;Listes!$B$53,('DP_Instruction Forfaitaires'!$E394*(VLOOKUP('DP_Instruction Forfaitaires'!$D394,Listes!$A$54:$E$60,2,FALSE))),IF('DP_Instruction Forfaitaires'!$E394&gt;Listes!$E$53,('DP_Instruction Forfaitaires'!$E394*(VLOOKUP('DP_Instruction Forfaitaires'!$D394,Listes!$A$54:$E$60,5,FALSE))),('DP_Instruction Forfaitaires'!$E394*(VLOOKUP('DP_Instruction Forfaitaires'!$D394,Listes!$A$54:$E$60,3,FALSE))+(VLOOKUP('DP_Instruction Forfaitaires'!$D394,Listes!$A$54:$E$60,4,FALSE)))))))</f>
        <v/>
      </c>
      <c r="N394" s="118" t="str">
        <f>IF($H394="","",IF($C394=Listes!$B$31,IF('DP_Instruction Forfaitaires'!$E394&lt;Listes!$B$42,('DP_Instruction Forfaitaires'!$E394*(VLOOKUP('DP_Instruction Forfaitaires'!$D394,Listes!$A$43:$E$49,2,FALSE))),IF('DP_Instruction Forfaitaires'!$E394&gt;Listes!$D$42,('DP_Instruction Forfaitaires'!$E394*(VLOOKUP('DP_Instruction Forfaitaires'!$D394,Listes!$A$43:$E$49,5,FALSE))),('DP_Instruction Forfaitaires'!$E394*(VLOOKUP('DP_Instruction Forfaitaires'!$D394,Listes!$A$43:$E$49,3,FALSE))+(VLOOKUP('DP_Instruction Forfaitaires'!$D394,Listes!$A$43:$E$49,4,FALSE)))))))</f>
        <v/>
      </c>
      <c r="O394" s="175" t="str">
        <f>IF($H394="","",IF($C394=Listes!$B$34,Listes!$I$31,IF($C394=Listes!$B$35,(VLOOKUP('DP_Instruction Forfaitaires'!$F394,Listes!$E$31:$F$36,2,FALSE)),IF($C394=Listes!$B$33,IF('DP_Instruction Forfaitaires'!$E394&lt;Listes!$A$64,'DP_Instruction Forfaitaires'!$E394*Listes!$A$65,IF('DP_Instruction Forfaitaires'!$E394&gt;Listes!$D$64,'DP_Instruction Forfaitaires'!$E394*Listes!$D$65,(('DP_Instruction Forfaitaires'!$E394*Listes!$B$65)+Listes!$C$65)))))))</f>
        <v/>
      </c>
      <c r="P394" s="131" t="str">
        <f>IF('Dépenses forfaitaires'!Q394="","",'Dépenses forfaitaires'!Q394)</f>
        <v/>
      </c>
      <c r="Q394" s="185"/>
      <c r="R394" s="352" t="str">
        <f t="shared" si="24"/>
        <v/>
      </c>
      <c r="S394" s="352" t="str">
        <f t="shared" si="25"/>
        <v/>
      </c>
      <c r="T394" s="185" t="str">
        <f t="shared" si="26"/>
        <v/>
      </c>
      <c r="U394" s="182"/>
      <c r="V394" s="187"/>
      <c r="W394" s="711" t="str">
        <f>IF(AND(OR(Q394="KO",T394&lt;&gt;""),OR(R394="",S394="",T394="")),Listes!$A$68,IF(AND(T394="",R394&lt;&gt;""),Listes!$A$69,IF(AND(P394&lt;T394,V394=""),Listes!$A$70,IF(AND(R394&gt;S394),Listes!$A$71,IF(AND(P394&lt;&gt;"",P394&gt;T394,U394=""),Listes!$A$72,IF(AND(X394="",OR(Q394&lt;&gt;"",R394&lt;&gt;"",S394&lt;&gt;"")),Listes!$A$73,""))))))</f>
        <v/>
      </c>
      <c r="X394" s="188"/>
      <c r="Y394" s="317">
        <f t="shared" si="27"/>
        <v>0</v>
      </c>
    </row>
    <row r="395" spans="1:25" ht="20.100000000000001" customHeight="1" x14ac:dyDescent="0.25">
      <c r="A395" s="121">
        <v>389</v>
      </c>
      <c r="B395" s="118" t="str">
        <f>IF('Dépenses forfaitaires'!B395="","",'Dépenses forfaitaires'!B395)</f>
        <v/>
      </c>
      <c r="C395" s="118" t="str">
        <f>IF('Dépenses forfaitaires'!C395="","",'Dépenses forfaitaires'!C395)</f>
        <v/>
      </c>
      <c r="D395" s="118" t="str">
        <f>IF('Dépenses forfaitaires'!D395="","",'Dépenses forfaitaires'!D395)</f>
        <v/>
      </c>
      <c r="E395" s="118" t="str">
        <f>IF('Dépenses forfaitaires'!E395="","",'Dépenses forfaitaires'!E395)</f>
        <v/>
      </c>
      <c r="F395" s="118" t="str">
        <f>IF('Dépenses forfaitaires'!F395="","",'Dépenses forfaitaires'!F395)</f>
        <v/>
      </c>
      <c r="G395" s="186" t="str">
        <f>IF('Dépenses forfaitaires'!G395="","",'Dépenses forfaitaires'!G395)</f>
        <v/>
      </c>
      <c r="H395" s="118" t="str">
        <f>IF('Dépenses forfaitaires'!H395="","",'Dépenses forfaitaires'!H395)</f>
        <v/>
      </c>
      <c r="I395" s="118" t="str">
        <f>IF('Dépenses forfaitaires'!I395="","",'Dépenses forfaitaires'!I395)</f>
        <v/>
      </c>
      <c r="J395" s="186" t="str">
        <f>IF('Dépenses forfaitaires'!J395="","",'Dépenses forfaitaires'!J395)</f>
        <v/>
      </c>
      <c r="K395" s="346" t="str">
        <f>IF('Dépenses forfaitaires'!K395="","",'Dépenses forfaitaires'!K395)</f>
        <v/>
      </c>
      <c r="L395" s="346" t="str">
        <f>IF('Dépenses forfaitaires'!L395="","",'Dépenses forfaitaires'!L395)</f>
        <v/>
      </c>
      <c r="M395" s="118" t="str">
        <f>IF($H395="","",IF($C395=Listes!$B$32,IF('DP_Instruction Forfaitaires'!$E395&lt;Listes!$B$53,('DP_Instruction Forfaitaires'!$E395*(VLOOKUP('DP_Instruction Forfaitaires'!$D395,Listes!$A$54:$E$60,2,FALSE))),IF('DP_Instruction Forfaitaires'!$E395&gt;Listes!$E$53,('DP_Instruction Forfaitaires'!$E395*(VLOOKUP('DP_Instruction Forfaitaires'!$D395,Listes!$A$54:$E$60,5,FALSE))),('DP_Instruction Forfaitaires'!$E395*(VLOOKUP('DP_Instruction Forfaitaires'!$D395,Listes!$A$54:$E$60,3,FALSE))+(VLOOKUP('DP_Instruction Forfaitaires'!$D395,Listes!$A$54:$E$60,4,FALSE)))))))</f>
        <v/>
      </c>
      <c r="N395" s="118" t="str">
        <f>IF($H395="","",IF($C395=Listes!$B$31,IF('DP_Instruction Forfaitaires'!$E395&lt;Listes!$B$42,('DP_Instruction Forfaitaires'!$E395*(VLOOKUP('DP_Instruction Forfaitaires'!$D395,Listes!$A$43:$E$49,2,FALSE))),IF('DP_Instruction Forfaitaires'!$E395&gt;Listes!$D$42,('DP_Instruction Forfaitaires'!$E395*(VLOOKUP('DP_Instruction Forfaitaires'!$D395,Listes!$A$43:$E$49,5,FALSE))),('DP_Instruction Forfaitaires'!$E395*(VLOOKUP('DP_Instruction Forfaitaires'!$D395,Listes!$A$43:$E$49,3,FALSE))+(VLOOKUP('DP_Instruction Forfaitaires'!$D395,Listes!$A$43:$E$49,4,FALSE)))))))</f>
        <v/>
      </c>
      <c r="O395" s="175" t="str">
        <f>IF($H395="","",IF($C395=Listes!$B$34,Listes!$I$31,IF($C395=Listes!$B$35,(VLOOKUP('DP_Instruction Forfaitaires'!$F395,Listes!$E$31:$F$36,2,FALSE)),IF($C395=Listes!$B$33,IF('DP_Instruction Forfaitaires'!$E395&lt;Listes!$A$64,'DP_Instruction Forfaitaires'!$E395*Listes!$A$65,IF('DP_Instruction Forfaitaires'!$E395&gt;Listes!$D$64,'DP_Instruction Forfaitaires'!$E395*Listes!$D$65,(('DP_Instruction Forfaitaires'!$E395*Listes!$B$65)+Listes!$C$65)))))))</f>
        <v/>
      </c>
      <c r="P395" s="131" t="str">
        <f>IF('Dépenses forfaitaires'!Q395="","",'Dépenses forfaitaires'!Q395)</f>
        <v/>
      </c>
      <c r="Q395" s="185"/>
      <c r="R395" s="352" t="str">
        <f t="shared" si="24"/>
        <v/>
      </c>
      <c r="S395" s="352" t="str">
        <f t="shared" si="25"/>
        <v/>
      </c>
      <c r="T395" s="185" t="str">
        <f t="shared" si="26"/>
        <v/>
      </c>
      <c r="U395" s="182"/>
      <c r="V395" s="187"/>
      <c r="W395" s="711" t="str">
        <f>IF(AND(OR(Q395="KO",T395&lt;&gt;""),OR(R395="",S395="",T395="")),Listes!$A$68,IF(AND(T395="",R395&lt;&gt;""),Listes!$A$69,IF(AND(P395&lt;T395,V395=""),Listes!$A$70,IF(AND(R395&gt;S395),Listes!$A$71,IF(AND(P395&lt;&gt;"",P395&gt;T395,U395=""),Listes!$A$72,IF(AND(X395="",OR(Q395&lt;&gt;"",R395&lt;&gt;"",S395&lt;&gt;"")),Listes!$A$73,""))))))</f>
        <v/>
      </c>
      <c r="X395" s="188"/>
      <c r="Y395" s="317">
        <f t="shared" si="27"/>
        <v>0</v>
      </c>
    </row>
    <row r="396" spans="1:25" ht="20.100000000000001" customHeight="1" x14ac:dyDescent="0.25">
      <c r="A396" s="121">
        <v>390</v>
      </c>
      <c r="B396" s="118" t="str">
        <f>IF('Dépenses forfaitaires'!B396="","",'Dépenses forfaitaires'!B396)</f>
        <v/>
      </c>
      <c r="C396" s="118" t="str">
        <f>IF('Dépenses forfaitaires'!C396="","",'Dépenses forfaitaires'!C396)</f>
        <v/>
      </c>
      <c r="D396" s="118" t="str">
        <f>IF('Dépenses forfaitaires'!D396="","",'Dépenses forfaitaires'!D396)</f>
        <v/>
      </c>
      <c r="E396" s="118" t="str">
        <f>IF('Dépenses forfaitaires'!E396="","",'Dépenses forfaitaires'!E396)</f>
        <v/>
      </c>
      <c r="F396" s="118" t="str">
        <f>IF('Dépenses forfaitaires'!F396="","",'Dépenses forfaitaires'!F396)</f>
        <v/>
      </c>
      <c r="G396" s="186" t="str">
        <f>IF('Dépenses forfaitaires'!G396="","",'Dépenses forfaitaires'!G396)</f>
        <v/>
      </c>
      <c r="H396" s="118" t="str">
        <f>IF('Dépenses forfaitaires'!H396="","",'Dépenses forfaitaires'!H396)</f>
        <v/>
      </c>
      <c r="I396" s="118" t="str">
        <f>IF('Dépenses forfaitaires'!I396="","",'Dépenses forfaitaires'!I396)</f>
        <v/>
      </c>
      <c r="J396" s="186" t="str">
        <f>IF('Dépenses forfaitaires'!J396="","",'Dépenses forfaitaires'!J396)</f>
        <v/>
      </c>
      <c r="K396" s="346" t="str">
        <f>IF('Dépenses forfaitaires'!K396="","",'Dépenses forfaitaires'!K396)</f>
        <v/>
      </c>
      <c r="L396" s="346" t="str">
        <f>IF('Dépenses forfaitaires'!L396="","",'Dépenses forfaitaires'!L396)</f>
        <v/>
      </c>
      <c r="M396" s="118" t="str">
        <f>IF($H396="","",IF($C396=Listes!$B$32,IF('DP_Instruction Forfaitaires'!$E396&lt;Listes!$B$53,('DP_Instruction Forfaitaires'!$E396*(VLOOKUP('DP_Instruction Forfaitaires'!$D396,Listes!$A$54:$E$60,2,FALSE))),IF('DP_Instruction Forfaitaires'!$E396&gt;Listes!$E$53,('DP_Instruction Forfaitaires'!$E396*(VLOOKUP('DP_Instruction Forfaitaires'!$D396,Listes!$A$54:$E$60,5,FALSE))),('DP_Instruction Forfaitaires'!$E396*(VLOOKUP('DP_Instruction Forfaitaires'!$D396,Listes!$A$54:$E$60,3,FALSE))+(VLOOKUP('DP_Instruction Forfaitaires'!$D396,Listes!$A$54:$E$60,4,FALSE)))))))</f>
        <v/>
      </c>
      <c r="N396" s="118" t="str">
        <f>IF($H396="","",IF($C396=Listes!$B$31,IF('DP_Instruction Forfaitaires'!$E396&lt;Listes!$B$42,('DP_Instruction Forfaitaires'!$E396*(VLOOKUP('DP_Instruction Forfaitaires'!$D396,Listes!$A$43:$E$49,2,FALSE))),IF('DP_Instruction Forfaitaires'!$E396&gt;Listes!$D$42,('DP_Instruction Forfaitaires'!$E396*(VLOOKUP('DP_Instruction Forfaitaires'!$D396,Listes!$A$43:$E$49,5,FALSE))),('DP_Instruction Forfaitaires'!$E396*(VLOOKUP('DP_Instruction Forfaitaires'!$D396,Listes!$A$43:$E$49,3,FALSE))+(VLOOKUP('DP_Instruction Forfaitaires'!$D396,Listes!$A$43:$E$49,4,FALSE)))))))</f>
        <v/>
      </c>
      <c r="O396" s="175" t="str">
        <f>IF($H396="","",IF($C396=Listes!$B$34,Listes!$I$31,IF($C396=Listes!$B$35,(VLOOKUP('DP_Instruction Forfaitaires'!$F396,Listes!$E$31:$F$36,2,FALSE)),IF($C396=Listes!$B$33,IF('DP_Instruction Forfaitaires'!$E396&lt;Listes!$A$64,'DP_Instruction Forfaitaires'!$E396*Listes!$A$65,IF('DP_Instruction Forfaitaires'!$E396&gt;Listes!$D$64,'DP_Instruction Forfaitaires'!$E396*Listes!$D$65,(('DP_Instruction Forfaitaires'!$E396*Listes!$B$65)+Listes!$C$65)))))))</f>
        <v/>
      </c>
      <c r="P396" s="131" t="str">
        <f>IF('Dépenses forfaitaires'!Q396="","",'Dépenses forfaitaires'!Q396)</f>
        <v/>
      </c>
      <c r="Q396" s="185"/>
      <c r="R396" s="352" t="str">
        <f t="shared" si="24"/>
        <v/>
      </c>
      <c r="S396" s="352" t="str">
        <f t="shared" si="25"/>
        <v/>
      </c>
      <c r="T396" s="185" t="str">
        <f t="shared" si="26"/>
        <v/>
      </c>
      <c r="U396" s="182"/>
      <c r="V396" s="187"/>
      <c r="W396" s="711" t="str">
        <f>IF(AND(OR(Q396="KO",T396&lt;&gt;""),OR(R396="",S396="",T396="")),Listes!$A$68,IF(AND(T396="",R396&lt;&gt;""),Listes!$A$69,IF(AND(P396&lt;T396,V396=""),Listes!$A$70,IF(AND(R396&gt;S396),Listes!$A$71,IF(AND(P396&lt;&gt;"",P396&gt;T396,U396=""),Listes!$A$72,IF(AND(X396="",OR(Q396&lt;&gt;"",R396&lt;&gt;"",S396&lt;&gt;"")),Listes!$A$73,""))))))</f>
        <v/>
      </c>
      <c r="X396" s="188"/>
      <c r="Y396" s="317">
        <f t="shared" si="27"/>
        <v>0</v>
      </c>
    </row>
    <row r="397" spans="1:25" ht="20.100000000000001" customHeight="1" x14ac:dyDescent="0.25">
      <c r="A397" s="121">
        <v>391</v>
      </c>
      <c r="B397" s="118" t="str">
        <f>IF('Dépenses forfaitaires'!B397="","",'Dépenses forfaitaires'!B397)</f>
        <v/>
      </c>
      <c r="C397" s="118" t="str">
        <f>IF('Dépenses forfaitaires'!C397="","",'Dépenses forfaitaires'!C397)</f>
        <v/>
      </c>
      <c r="D397" s="118" t="str">
        <f>IF('Dépenses forfaitaires'!D397="","",'Dépenses forfaitaires'!D397)</f>
        <v/>
      </c>
      <c r="E397" s="118" t="str">
        <f>IF('Dépenses forfaitaires'!E397="","",'Dépenses forfaitaires'!E397)</f>
        <v/>
      </c>
      <c r="F397" s="118" t="str">
        <f>IF('Dépenses forfaitaires'!F397="","",'Dépenses forfaitaires'!F397)</f>
        <v/>
      </c>
      <c r="G397" s="186" t="str">
        <f>IF('Dépenses forfaitaires'!G397="","",'Dépenses forfaitaires'!G397)</f>
        <v/>
      </c>
      <c r="H397" s="118" t="str">
        <f>IF('Dépenses forfaitaires'!H397="","",'Dépenses forfaitaires'!H397)</f>
        <v/>
      </c>
      <c r="I397" s="118" t="str">
        <f>IF('Dépenses forfaitaires'!I397="","",'Dépenses forfaitaires'!I397)</f>
        <v/>
      </c>
      <c r="J397" s="186" t="str">
        <f>IF('Dépenses forfaitaires'!J397="","",'Dépenses forfaitaires'!J397)</f>
        <v/>
      </c>
      <c r="K397" s="346" t="str">
        <f>IF('Dépenses forfaitaires'!K397="","",'Dépenses forfaitaires'!K397)</f>
        <v/>
      </c>
      <c r="L397" s="346" t="str">
        <f>IF('Dépenses forfaitaires'!L397="","",'Dépenses forfaitaires'!L397)</f>
        <v/>
      </c>
      <c r="M397" s="118" t="str">
        <f>IF($H397="","",IF($C397=Listes!$B$32,IF('DP_Instruction Forfaitaires'!$E397&lt;Listes!$B$53,('DP_Instruction Forfaitaires'!$E397*(VLOOKUP('DP_Instruction Forfaitaires'!$D397,Listes!$A$54:$E$60,2,FALSE))),IF('DP_Instruction Forfaitaires'!$E397&gt;Listes!$E$53,('DP_Instruction Forfaitaires'!$E397*(VLOOKUP('DP_Instruction Forfaitaires'!$D397,Listes!$A$54:$E$60,5,FALSE))),('DP_Instruction Forfaitaires'!$E397*(VLOOKUP('DP_Instruction Forfaitaires'!$D397,Listes!$A$54:$E$60,3,FALSE))+(VLOOKUP('DP_Instruction Forfaitaires'!$D397,Listes!$A$54:$E$60,4,FALSE)))))))</f>
        <v/>
      </c>
      <c r="N397" s="118" t="str">
        <f>IF($H397="","",IF($C397=Listes!$B$31,IF('DP_Instruction Forfaitaires'!$E397&lt;Listes!$B$42,('DP_Instruction Forfaitaires'!$E397*(VLOOKUP('DP_Instruction Forfaitaires'!$D397,Listes!$A$43:$E$49,2,FALSE))),IF('DP_Instruction Forfaitaires'!$E397&gt;Listes!$D$42,('DP_Instruction Forfaitaires'!$E397*(VLOOKUP('DP_Instruction Forfaitaires'!$D397,Listes!$A$43:$E$49,5,FALSE))),('DP_Instruction Forfaitaires'!$E397*(VLOOKUP('DP_Instruction Forfaitaires'!$D397,Listes!$A$43:$E$49,3,FALSE))+(VLOOKUP('DP_Instruction Forfaitaires'!$D397,Listes!$A$43:$E$49,4,FALSE)))))))</f>
        <v/>
      </c>
      <c r="O397" s="175" t="str">
        <f>IF($H397="","",IF($C397=Listes!$B$34,Listes!$I$31,IF($C397=Listes!$B$35,(VLOOKUP('DP_Instruction Forfaitaires'!$F397,Listes!$E$31:$F$36,2,FALSE)),IF($C397=Listes!$B$33,IF('DP_Instruction Forfaitaires'!$E397&lt;Listes!$A$64,'DP_Instruction Forfaitaires'!$E397*Listes!$A$65,IF('DP_Instruction Forfaitaires'!$E397&gt;Listes!$D$64,'DP_Instruction Forfaitaires'!$E397*Listes!$D$65,(('DP_Instruction Forfaitaires'!$E397*Listes!$B$65)+Listes!$C$65)))))))</f>
        <v/>
      </c>
      <c r="P397" s="131" t="str">
        <f>IF('Dépenses forfaitaires'!Q397="","",'Dépenses forfaitaires'!Q397)</f>
        <v/>
      </c>
      <c r="Q397" s="185"/>
      <c r="R397" s="352" t="str">
        <f t="shared" si="24"/>
        <v/>
      </c>
      <c r="S397" s="352" t="str">
        <f t="shared" si="25"/>
        <v/>
      </c>
      <c r="T397" s="185" t="str">
        <f t="shared" si="26"/>
        <v/>
      </c>
      <c r="U397" s="182"/>
      <c r="V397" s="187"/>
      <c r="W397" s="711" t="str">
        <f>IF(AND(OR(Q397="KO",T397&lt;&gt;""),OR(R397="",S397="",T397="")),Listes!$A$68,IF(AND(T397="",R397&lt;&gt;""),Listes!$A$69,IF(AND(P397&lt;T397,V397=""),Listes!$A$70,IF(AND(R397&gt;S397),Listes!$A$71,IF(AND(P397&lt;&gt;"",P397&gt;T397,U397=""),Listes!$A$72,IF(AND(X397="",OR(Q397&lt;&gt;"",R397&lt;&gt;"",S397&lt;&gt;"")),Listes!$A$73,""))))))</f>
        <v/>
      </c>
      <c r="X397" s="188"/>
      <c r="Y397" s="317">
        <f t="shared" si="27"/>
        <v>0</v>
      </c>
    </row>
    <row r="398" spans="1:25" ht="20.100000000000001" customHeight="1" x14ac:dyDescent="0.25">
      <c r="A398" s="121">
        <v>392</v>
      </c>
      <c r="B398" s="118" t="str">
        <f>IF('Dépenses forfaitaires'!B398="","",'Dépenses forfaitaires'!B398)</f>
        <v/>
      </c>
      <c r="C398" s="118" t="str">
        <f>IF('Dépenses forfaitaires'!C398="","",'Dépenses forfaitaires'!C398)</f>
        <v/>
      </c>
      <c r="D398" s="118" t="str">
        <f>IF('Dépenses forfaitaires'!D398="","",'Dépenses forfaitaires'!D398)</f>
        <v/>
      </c>
      <c r="E398" s="118" t="str">
        <f>IF('Dépenses forfaitaires'!E398="","",'Dépenses forfaitaires'!E398)</f>
        <v/>
      </c>
      <c r="F398" s="118" t="str">
        <f>IF('Dépenses forfaitaires'!F398="","",'Dépenses forfaitaires'!F398)</f>
        <v/>
      </c>
      <c r="G398" s="186" t="str">
        <f>IF('Dépenses forfaitaires'!G398="","",'Dépenses forfaitaires'!G398)</f>
        <v/>
      </c>
      <c r="H398" s="118" t="str">
        <f>IF('Dépenses forfaitaires'!H398="","",'Dépenses forfaitaires'!H398)</f>
        <v/>
      </c>
      <c r="I398" s="118" t="str">
        <f>IF('Dépenses forfaitaires'!I398="","",'Dépenses forfaitaires'!I398)</f>
        <v/>
      </c>
      <c r="J398" s="186" t="str">
        <f>IF('Dépenses forfaitaires'!J398="","",'Dépenses forfaitaires'!J398)</f>
        <v/>
      </c>
      <c r="K398" s="346" t="str">
        <f>IF('Dépenses forfaitaires'!K398="","",'Dépenses forfaitaires'!K398)</f>
        <v/>
      </c>
      <c r="L398" s="346" t="str">
        <f>IF('Dépenses forfaitaires'!L398="","",'Dépenses forfaitaires'!L398)</f>
        <v/>
      </c>
      <c r="M398" s="118" t="str">
        <f>IF($H398="","",IF($C398=Listes!$B$32,IF('DP_Instruction Forfaitaires'!$E398&lt;Listes!$B$53,('DP_Instruction Forfaitaires'!$E398*(VLOOKUP('DP_Instruction Forfaitaires'!$D398,Listes!$A$54:$E$60,2,FALSE))),IF('DP_Instruction Forfaitaires'!$E398&gt;Listes!$E$53,('DP_Instruction Forfaitaires'!$E398*(VLOOKUP('DP_Instruction Forfaitaires'!$D398,Listes!$A$54:$E$60,5,FALSE))),('DP_Instruction Forfaitaires'!$E398*(VLOOKUP('DP_Instruction Forfaitaires'!$D398,Listes!$A$54:$E$60,3,FALSE))+(VLOOKUP('DP_Instruction Forfaitaires'!$D398,Listes!$A$54:$E$60,4,FALSE)))))))</f>
        <v/>
      </c>
      <c r="N398" s="118" t="str">
        <f>IF($H398="","",IF($C398=Listes!$B$31,IF('DP_Instruction Forfaitaires'!$E398&lt;Listes!$B$42,('DP_Instruction Forfaitaires'!$E398*(VLOOKUP('DP_Instruction Forfaitaires'!$D398,Listes!$A$43:$E$49,2,FALSE))),IF('DP_Instruction Forfaitaires'!$E398&gt;Listes!$D$42,('DP_Instruction Forfaitaires'!$E398*(VLOOKUP('DP_Instruction Forfaitaires'!$D398,Listes!$A$43:$E$49,5,FALSE))),('DP_Instruction Forfaitaires'!$E398*(VLOOKUP('DP_Instruction Forfaitaires'!$D398,Listes!$A$43:$E$49,3,FALSE))+(VLOOKUP('DP_Instruction Forfaitaires'!$D398,Listes!$A$43:$E$49,4,FALSE)))))))</f>
        <v/>
      </c>
      <c r="O398" s="175" t="str">
        <f>IF($H398="","",IF($C398=Listes!$B$34,Listes!$I$31,IF($C398=Listes!$B$35,(VLOOKUP('DP_Instruction Forfaitaires'!$F398,Listes!$E$31:$F$36,2,FALSE)),IF($C398=Listes!$B$33,IF('DP_Instruction Forfaitaires'!$E398&lt;Listes!$A$64,'DP_Instruction Forfaitaires'!$E398*Listes!$A$65,IF('DP_Instruction Forfaitaires'!$E398&gt;Listes!$D$64,'DP_Instruction Forfaitaires'!$E398*Listes!$D$65,(('DP_Instruction Forfaitaires'!$E398*Listes!$B$65)+Listes!$C$65)))))))</f>
        <v/>
      </c>
      <c r="P398" s="131" t="str">
        <f>IF('Dépenses forfaitaires'!Q398="","",'Dépenses forfaitaires'!Q398)</f>
        <v/>
      </c>
      <c r="Q398" s="185"/>
      <c r="R398" s="352" t="str">
        <f t="shared" si="24"/>
        <v/>
      </c>
      <c r="S398" s="352" t="str">
        <f t="shared" si="25"/>
        <v/>
      </c>
      <c r="T398" s="185" t="str">
        <f t="shared" si="26"/>
        <v/>
      </c>
      <c r="U398" s="182"/>
      <c r="V398" s="187"/>
      <c r="W398" s="711" t="str">
        <f>IF(AND(OR(Q398="KO",T398&lt;&gt;""),OR(R398="",S398="",T398="")),Listes!$A$68,IF(AND(T398="",R398&lt;&gt;""),Listes!$A$69,IF(AND(P398&lt;T398,V398=""),Listes!$A$70,IF(AND(R398&gt;S398),Listes!$A$71,IF(AND(P398&lt;&gt;"",P398&gt;T398,U398=""),Listes!$A$72,IF(AND(X398="",OR(Q398&lt;&gt;"",R398&lt;&gt;"",S398&lt;&gt;"")),Listes!$A$73,""))))))</f>
        <v/>
      </c>
      <c r="X398" s="188"/>
      <c r="Y398" s="317">
        <f t="shared" si="27"/>
        <v>0</v>
      </c>
    </row>
    <row r="399" spans="1:25" ht="20.100000000000001" customHeight="1" x14ac:dyDescent="0.25">
      <c r="A399" s="121">
        <v>393</v>
      </c>
      <c r="B399" s="118" t="str">
        <f>IF('Dépenses forfaitaires'!B399="","",'Dépenses forfaitaires'!B399)</f>
        <v/>
      </c>
      <c r="C399" s="118" t="str">
        <f>IF('Dépenses forfaitaires'!C399="","",'Dépenses forfaitaires'!C399)</f>
        <v/>
      </c>
      <c r="D399" s="118" t="str">
        <f>IF('Dépenses forfaitaires'!D399="","",'Dépenses forfaitaires'!D399)</f>
        <v/>
      </c>
      <c r="E399" s="118" t="str">
        <f>IF('Dépenses forfaitaires'!E399="","",'Dépenses forfaitaires'!E399)</f>
        <v/>
      </c>
      <c r="F399" s="118" t="str">
        <f>IF('Dépenses forfaitaires'!F399="","",'Dépenses forfaitaires'!F399)</f>
        <v/>
      </c>
      <c r="G399" s="186" t="str">
        <f>IF('Dépenses forfaitaires'!G399="","",'Dépenses forfaitaires'!G399)</f>
        <v/>
      </c>
      <c r="H399" s="118" t="str">
        <f>IF('Dépenses forfaitaires'!H399="","",'Dépenses forfaitaires'!H399)</f>
        <v/>
      </c>
      <c r="I399" s="118" t="str">
        <f>IF('Dépenses forfaitaires'!I399="","",'Dépenses forfaitaires'!I399)</f>
        <v/>
      </c>
      <c r="J399" s="186" t="str">
        <f>IF('Dépenses forfaitaires'!J399="","",'Dépenses forfaitaires'!J399)</f>
        <v/>
      </c>
      <c r="K399" s="346" t="str">
        <f>IF('Dépenses forfaitaires'!K399="","",'Dépenses forfaitaires'!K399)</f>
        <v/>
      </c>
      <c r="L399" s="346" t="str">
        <f>IF('Dépenses forfaitaires'!L399="","",'Dépenses forfaitaires'!L399)</f>
        <v/>
      </c>
      <c r="M399" s="118" t="str">
        <f>IF($H399="","",IF($C399=Listes!$B$32,IF('DP_Instruction Forfaitaires'!$E399&lt;Listes!$B$53,('DP_Instruction Forfaitaires'!$E399*(VLOOKUP('DP_Instruction Forfaitaires'!$D399,Listes!$A$54:$E$60,2,FALSE))),IF('DP_Instruction Forfaitaires'!$E399&gt;Listes!$E$53,('DP_Instruction Forfaitaires'!$E399*(VLOOKUP('DP_Instruction Forfaitaires'!$D399,Listes!$A$54:$E$60,5,FALSE))),('DP_Instruction Forfaitaires'!$E399*(VLOOKUP('DP_Instruction Forfaitaires'!$D399,Listes!$A$54:$E$60,3,FALSE))+(VLOOKUP('DP_Instruction Forfaitaires'!$D399,Listes!$A$54:$E$60,4,FALSE)))))))</f>
        <v/>
      </c>
      <c r="N399" s="118" t="str">
        <f>IF($H399="","",IF($C399=Listes!$B$31,IF('DP_Instruction Forfaitaires'!$E399&lt;Listes!$B$42,('DP_Instruction Forfaitaires'!$E399*(VLOOKUP('DP_Instruction Forfaitaires'!$D399,Listes!$A$43:$E$49,2,FALSE))),IF('DP_Instruction Forfaitaires'!$E399&gt;Listes!$D$42,('DP_Instruction Forfaitaires'!$E399*(VLOOKUP('DP_Instruction Forfaitaires'!$D399,Listes!$A$43:$E$49,5,FALSE))),('DP_Instruction Forfaitaires'!$E399*(VLOOKUP('DP_Instruction Forfaitaires'!$D399,Listes!$A$43:$E$49,3,FALSE))+(VLOOKUP('DP_Instruction Forfaitaires'!$D399,Listes!$A$43:$E$49,4,FALSE)))))))</f>
        <v/>
      </c>
      <c r="O399" s="175" t="str">
        <f>IF($H399="","",IF($C399=Listes!$B$34,Listes!$I$31,IF($C399=Listes!$B$35,(VLOOKUP('DP_Instruction Forfaitaires'!$F399,Listes!$E$31:$F$36,2,FALSE)),IF($C399=Listes!$B$33,IF('DP_Instruction Forfaitaires'!$E399&lt;Listes!$A$64,'DP_Instruction Forfaitaires'!$E399*Listes!$A$65,IF('DP_Instruction Forfaitaires'!$E399&gt;Listes!$D$64,'DP_Instruction Forfaitaires'!$E399*Listes!$D$65,(('DP_Instruction Forfaitaires'!$E399*Listes!$B$65)+Listes!$C$65)))))))</f>
        <v/>
      </c>
      <c r="P399" s="131" t="str">
        <f>IF('Dépenses forfaitaires'!Q399="","",'Dépenses forfaitaires'!Q399)</f>
        <v/>
      </c>
      <c r="Q399" s="185"/>
      <c r="R399" s="352" t="str">
        <f t="shared" si="24"/>
        <v/>
      </c>
      <c r="S399" s="352" t="str">
        <f t="shared" si="25"/>
        <v/>
      </c>
      <c r="T399" s="185" t="str">
        <f t="shared" si="26"/>
        <v/>
      </c>
      <c r="U399" s="182"/>
      <c r="V399" s="187"/>
      <c r="W399" s="711" t="str">
        <f>IF(AND(OR(Q399="KO",T399&lt;&gt;""),OR(R399="",S399="",T399="")),Listes!$A$68,IF(AND(T399="",R399&lt;&gt;""),Listes!$A$69,IF(AND(P399&lt;T399,V399=""),Listes!$A$70,IF(AND(R399&gt;S399),Listes!$A$71,IF(AND(P399&lt;&gt;"",P399&gt;T399,U399=""),Listes!$A$72,IF(AND(X399="",OR(Q399&lt;&gt;"",R399&lt;&gt;"",S399&lt;&gt;"")),Listes!$A$73,""))))))</f>
        <v/>
      </c>
      <c r="X399" s="188"/>
      <c r="Y399" s="317">
        <f t="shared" si="27"/>
        <v>0</v>
      </c>
    </row>
    <row r="400" spans="1:25" ht="20.100000000000001" customHeight="1" x14ac:dyDescent="0.25">
      <c r="A400" s="121">
        <v>394</v>
      </c>
      <c r="B400" s="118" t="str">
        <f>IF('Dépenses forfaitaires'!B400="","",'Dépenses forfaitaires'!B400)</f>
        <v/>
      </c>
      <c r="C400" s="118" t="str">
        <f>IF('Dépenses forfaitaires'!C400="","",'Dépenses forfaitaires'!C400)</f>
        <v/>
      </c>
      <c r="D400" s="118" t="str">
        <f>IF('Dépenses forfaitaires'!D400="","",'Dépenses forfaitaires'!D400)</f>
        <v/>
      </c>
      <c r="E400" s="118" t="str">
        <f>IF('Dépenses forfaitaires'!E400="","",'Dépenses forfaitaires'!E400)</f>
        <v/>
      </c>
      <c r="F400" s="118" t="str">
        <f>IF('Dépenses forfaitaires'!F400="","",'Dépenses forfaitaires'!F400)</f>
        <v/>
      </c>
      <c r="G400" s="186" t="str">
        <f>IF('Dépenses forfaitaires'!G400="","",'Dépenses forfaitaires'!G400)</f>
        <v/>
      </c>
      <c r="H400" s="118" t="str">
        <f>IF('Dépenses forfaitaires'!H400="","",'Dépenses forfaitaires'!H400)</f>
        <v/>
      </c>
      <c r="I400" s="118" t="str">
        <f>IF('Dépenses forfaitaires'!I400="","",'Dépenses forfaitaires'!I400)</f>
        <v/>
      </c>
      <c r="J400" s="186" t="str">
        <f>IF('Dépenses forfaitaires'!J400="","",'Dépenses forfaitaires'!J400)</f>
        <v/>
      </c>
      <c r="K400" s="346" t="str">
        <f>IF('Dépenses forfaitaires'!K400="","",'Dépenses forfaitaires'!K400)</f>
        <v/>
      </c>
      <c r="L400" s="346" t="str">
        <f>IF('Dépenses forfaitaires'!L400="","",'Dépenses forfaitaires'!L400)</f>
        <v/>
      </c>
      <c r="M400" s="118" t="str">
        <f>IF($H400="","",IF($C400=Listes!$B$32,IF('DP_Instruction Forfaitaires'!$E400&lt;Listes!$B$53,('DP_Instruction Forfaitaires'!$E400*(VLOOKUP('DP_Instruction Forfaitaires'!$D400,Listes!$A$54:$E$60,2,FALSE))),IF('DP_Instruction Forfaitaires'!$E400&gt;Listes!$E$53,('DP_Instruction Forfaitaires'!$E400*(VLOOKUP('DP_Instruction Forfaitaires'!$D400,Listes!$A$54:$E$60,5,FALSE))),('DP_Instruction Forfaitaires'!$E400*(VLOOKUP('DP_Instruction Forfaitaires'!$D400,Listes!$A$54:$E$60,3,FALSE))+(VLOOKUP('DP_Instruction Forfaitaires'!$D400,Listes!$A$54:$E$60,4,FALSE)))))))</f>
        <v/>
      </c>
      <c r="N400" s="118" t="str">
        <f>IF($H400="","",IF($C400=Listes!$B$31,IF('DP_Instruction Forfaitaires'!$E400&lt;Listes!$B$42,('DP_Instruction Forfaitaires'!$E400*(VLOOKUP('DP_Instruction Forfaitaires'!$D400,Listes!$A$43:$E$49,2,FALSE))),IF('DP_Instruction Forfaitaires'!$E400&gt;Listes!$D$42,('DP_Instruction Forfaitaires'!$E400*(VLOOKUP('DP_Instruction Forfaitaires'!$D400,Listes!$A$43:$E$49,5,FALSE))),('DP_Instruction Forfaitaires'!$E400*(VLOOKUP('DP_Instruction Forfaitaires'!$D400,Listes!$A$43:$E$49,3,FALSE))+(VLOOKUP('DP_Instruction Forfaitaires'!$D400,Listes!$A$43:$E$49,4,FALSE)))))))</f>
        <v/>
      </c>
      <c r="O400" s="175" t="str">
        <f>IF($H400="","",IF($C400=Listes!$B$34,Listes!$I$31,IF($C400=Listes!$B$35,(VLOOKUP('DP_Instruction Forfaitaires'!$F400,Listes!$E$31:$F$36,2,FALSE)),IF($C400=Listes!$B$33,IF('DP_Instruction Forfaitaires'!$E400&lt;Listes!$A$64,'DP_Instruction Forfaitaires'!$E400*Listes!$A$65,IF('DP_Instruction Forfaitaires'!$E400&gt;Listes!$D$64,'DP_Instruction Forfaitaires'!$E400*Listes!$D$65,(('DP_Instruction Forfaitaires'!$E400*Listes!$B$65)+Listes!$C$65)))))))</f>
        <v/>
      </c>
      <c r="P400" s="131" t="str">
        <f>IF('Dépenses forfaitaires'!Q400="","",'Dépenses forfaitaires'!Q400)</f>
        <v/>
      </c>
      <c r="Q400" s="185"/>
      <c r="R400" s="352" t="str">
        <f t="shared" si="24"/>
        <v/>
      </c>
      <c r="S400" s="352" t="str">
        <f t="shared" si="25"/>
        <v/>
      </c>
      <c r="T400" s="185" t="str">
        <f t="shared" si="26"/>
        <v/>
      </c>
      <c r="U400" s="182"/>
      <c r="V400" s="187"/>
      <c r="W400" s="711" t="str">
        <f>IF(AND(OR(Q400="KO",T400&lt;&gt;""),OR(R400="",S400="",T400="")),Listes!$A$68,IF(AND(T400="",R400&lt;&gt;""),Listes!$A$69,IF(AND(P400&lt;T400,V400=""),Listes!$A$70,IF(AND(R400&gt;S400),Listes!$A$71,IF(AND(P400&lt;&gt;"",P400&gt;T400,U400=""),Listes!$A$72,IF(AND(X400="",OR(Q400&lt;&gt;"",R400&lt;&gt;"",S400&lt;&gt;"")),Listes!$A$73,""))))))</f>
        <v/>
      </c>
      <c r="X400" s="188"/>
      <c r="Y400" s="317">
        <f t="shared" si="27"/>
        <v>0</v>
      </c>
    </row>
    <row r="401" spans="1:25" ht="20.100000000000001" customHeight="1" x14ac:dyDescent="0.25">
      <c r="A401" s="121">
        <v>395</v>
      </c>
      <c r="B401" s="118" t="str">
        <f>IF('Dépenses forfaitaires'!B401="","",'Dépenses forfaitaires'!B401)</f>
        <v/>
      </c>
      <c r="C401" s="118" t="str">
        <f>IF('Dépenses forfaitaires'!C401="","",'Dépenses forfaitaires'!C401)</f>
        <v/>
      </c>
      <c r="D401" s="118" t="str">
        <f>IF('Dépenses forfaitaires'!D401="","",'Dépenses forfaitaires'!D401)</f>
        <v/>
      </c>
      <c r="E401" s="118" t="str">
        <f>IF('Dépenses forfaitaires'!E401="","",'Dépenses forfaitaires'!E401)</f>
        <v/>
      </c>
      <c r="F401" s="118" t="str">
        <f>IF('Dépenses forfaitaires'!F401="","",'Dépenses forfaitaires'!F401)</f>
        <v/>
      </c>
      <c r="G401" s="186" t="str">
        <f>IF('Dépenses forfaitaires'!G401="","",'Dépenses forfaitaires'!G401)</f>
        <v/>
      </c>
      <c r="H401" s="118" t="str">
        <f>IF('Dépenses forfaitaires'!H401="","",'Dépenses forfaitaires'!H401)</f>
        <v/>
      </c>
      <c r="I401" s="118" t="str">
        <f>IF('Dépenses forfaitaires'!I401="","",'Dépenses forfaitaires'!I401)</f>
        <v/>
      </c>
      <c r="J401" s="186" t="str">
        <f>IF('Dépenses forfaitaires'!J401="","",'Dépenses forfaitaires'!J401)</f>
        <v/>
      </c>
      <c r="K401" s="346" t="str">
        <f>IF('Dépenses forfaitaires'!K401="","",'Dépenses forfaitaires'!K401)</f>
        <v/>
      </c>
      <c r="L401" s="346" t="str">
        <f>IF('Dépenses forfaitaires'!L401="","",'Dépenses forfaitaires'!L401)</f>
        <v/>
      </c>
      <c r="M401" s="118" t="str">
        <f>IF($H401="","",IF($C401=Listes!$B$32,IF('DP_Instruction Forfaitaires'!$E401&lt;Listes!$B$53,('DP_Instruction Forfaitaires'!$E401*(VLOOKUP('DP_Instruction Forfaitaires'!$D401,Listes!$A$54:$E$60,2,FALSE))),IF('DP_Instruction Forfaitaires'!$E401&gt;Listes!$E$53,('DP_Instruction Forfaitaires'!$E401*(VLOOKUP('DP_Instruction Forfaitaires'!$D401,Listes!$A$54:$E$60,5,FALSE))),('DP_Instruction Forfaitaires'!$E401*(VLOOKUP('DP_Instruction Forfaitaires'!$D401,Listes!$A$54:$E$60,3,FALSE))+(VLOOKUP('DP_Instruction Forfaitaires'!$D401,Listes!$A$54:$E$60,4,FALSE)))))))</f>
        <v/>
      </c>
      <c r="N401" s="118" t="str">
        <f>IF($H401="","",IF($C401=Listes!$B$31,IF('DP_Instruction Forfaitaires'!$E401&lt;Listes!$B$42,('DP_Instruction Forfaitaires'!$E401*(VLOOKUP('DP_Instruction Forfaitaires'!$D401,Listes!$A$43:$E$49,2,FALSE))),IF('DP_Instruction Forfaitaires'!$E401&gt;Listes!$D$42,('DP_Instruction Forfaitaires'!$E401*(VLOOKUP('DP_Instruction Forfaitaires'!$D401,Listes!$A$43:$E$49,5,FALSE))),('DP_Instruction Forfaitaires'!$E401*(VLOOKUP('DP_Instruction Forfaitaires'!$D401,Listes!$A$43:$E$49,3,FALSE))+(VLOOKUP('DP_Instruction Forfaitaires'!$D401,Listes!$A$43:$E$49,4,FALSE)))))))</f>
        <v/>
      </c>
      <c r="O401" s="175" t="str">
        <f>IF($H401="","",IF($C401=Listes!$B$34,Listes!$I$31,IF($C401=Listes!$B$35,(VLOOKUP('DP_Instruction Forfaitaires'!$F401,Listes!$E$31:$F$36,2,FALSE)),IF($C401=Listes!$B$33,IF('DP_Instruction Forfaitaires'!$E401&lt;Listes!$A$64,'DP_Instruction Forfaitaires'!$E401*Listes!$A$65,IF('DP_Instruction Forfaitaires'!$E401&gt;Listes!$D$64,'DP_Instruction Forfaitaires'!$E401*Listes!$D$65,(('DP_Instruction Forfaitaires'!$E401*Listes!$B$65)+Listes!$C$65)))))))</f>
        <v/>
      </c>
      <c r="P401" s="131" t="str">
        <f>IF('Dépenses forfaitaires'!Q401="","",'Dépenses forfaitaires'!Q401)</f>
        <v/>
      </c>
      <c r="Q401" s="185"/>
      <c r="R401" s="352" t="str">
        <f t="shared" si="24"/>
        <v/>
      </c>
      <c r="S401" s="352" t="str">
        <f t="shared" si="25"/>
        <v/>
      </c>
      <c r="T401" s="185" t="str">
        <f t="shared" si="26"/>
        <v/>
      </c>
      <c r="U401" s="182"/>
      <c r="V401" s="187"/>
      <c r="W401" s="711" t="str">
        <f>IF(AND(OR(Q401="KO",T401&lt;&gt;""),OR(R401="",S401="",T401="")),Listes!$A$68,IF(AND(T401="",R401&lt;&gt;""),Listes!$A$69,IF(AND(P401&lt;T401,V401=""),Listes!$A$70,IF(AND(R401&gt;S401),Listes!$A$71,IF(AND(P401&lt;&gt;"",P401&gt;T401,U401=""),Listes!$A$72,IF(AND(X401="",OR(Q401&lt;&gt;"",R401&lt;&gt;"",S401&lt;&gt;"")),Listes!$A$73,""))))))</f>
        <v/>
      </c>
      <c r="X401" s="188"/>
      <c r="Y401" s="317">
        <f t="shared" si="27"/>
        <v>0</v>
      </c>
    </row>
    <row r="402" spans="1:25" ht="20.100000000000001" customHeight="1" x14ac:dyDescent="0.25">
      <c r="A402" s="121">
        <v>396</v>
      </c>
      <c r="B402" s="118" t="str">
        <f>IF('Dépenses forfaitaires'!B402="","",'Dépenses forfaitaires'!B402)</f>
        <v/>
      </c>
      <c r="C402" s="118" t="str">
        <f>IF('Dépenses forfaitaires'!C402="","",'Dépenses forfaitaires'!C402)</f>
        <v/>
      </c>
      <c r="D402" s="118" t="str">
        <f>IF('Dépenses forfaitaires'!D402="","",'Dépenses forfaitaires'!D402)</f>
        <v/>
      </c>
      <c r="E402" s="118" t="str">
        <f>IF('Dépenses forfaitaires'!E402="","",'Dépenses forfaitaires'!E402)</f>
        <v/>
      </c>
      <c r="F402" s="118" t="str">
        <f>IF('Dépenses forfaitaires'!F402="","",'Dépenses forfaitaires'!F402)</f>
        <v/>
      </c>
      <c r="G402" s="186" t="str">
        <f>IF('Dépenses forfaitaires'!G402="","",'Dépenses forfaitaires'!G402)</f>
        <v/>
      </c>
      <c r="H402" s="118" t="str">
        <f>IF('Dépenses forfaitaires'!H402="","",'Dépenses forfaitaires'!H402)</f>
        <v/>
      </c>
      <c r="I402" s="118" t="str">
        <f>IF('Dépenses forfaitaires'!I402="","",'Dépenses forfaitaires'!I402)</f>
        <v/>
      </c>
      <c r="J402" s="186" t="str">
        <f>IF('Dépenses forfaitaires'!J402="","",'Dépenses forfaitaires'!J402)</f>
        <v/>
      </c>
      <c r="K402" s="346" t="str">
        <f>IF('Dépenses forfaitaires'!K402="","",'Dépenses forfaitaires'!K402)</f>
        <v/>
      </c>
      <c r="L402" s="346" t="str">
        <f>IF('Dépenses forfaitaires'!L402="","",'Dépenses forfaitaires'!L402)</f>
        <v/>
      </c>
      <c r="M402" s="118" t="str">
        <f>IF($H402="","",IF($C402=Listes!$B$32,IF('DP_Instruction Forfaitaires'!$E402&lt;Listes!$B$53,('DP_Instruction Forfaitaires'!$E402*(VLOOKUP('DP_Instruction Forfaitaires'!$D402,Listes!$A$54:$E$60,2,FALSE))),IF('DP_Instruction Forfaitaires'!$E402&gt;Listes!$E$53,('DP_Instruction Forfaitaires'!$E402*(VLOOKUP('DP_Instruction Forfaitaires'!$D402,Listes!$A$54:$E$60,5,FALSE))),('DP_Instruction Forfaitaires'!$E402*(VLOOKUP('DP_Instruction Forfaitaires'!$D402,Listes!$A$54:$E$60,3,FALSE))+(VLOOKUP('DP_Instruction Forfaitaires'!$D402,Listes!$A$54:$E$60,4,FALSE)))))))</f>
        <v/>
      </c>
      <c r="N402" s="118" t="str">
        <f>IF($H402="","",IF($C402=Listes!$B$31,IF('DP_Instruction Forfaitaires'!$E402&lt;Listes!$B$42,('DP_Instruction Forfaitaires'!$E402*(VLOOKUP('DP_Instruction Forfaitaires'!$D402,Listes!$A$43:$E$49,2,FALSE))),IF('DP_Instruction Forfaitaires'!$E402&gt;Listes!$D$42,('DP_Instruction Forfaitaires'!$E402*(VLOOKUP('DP_Instruction Forfaitaires'!$D402,Listes!$A$43:$E$49,5,FALSE))),('DP_Instruction Forfaitaires'!$E402*(VLOOKUP('DP_Instruction Forfaitaires'!$D402,Listes!$A$43:$E$49,3,FALSE))+(VLOOKUP('DP_Instruction Forfaitaires'!$D402,Listes!$A$43:$E$49,4,FALSE)))))))</f>
        <v/>
      </c>
      <c r="O402" s="175" t="str">
        <f>IF($H402="","",IF($C402=Listes!$B$34,Listes!$I$31,IF($C402=Listes!$B$35,(VLOOKUP('DP_Instruction Forfaitaires'!$F402,Listes!$E$31:$F$36,2,FALSE)),IF($C402=Listes!$B$33,IF('DP_Instruction Forfaitaires'!$E402&lt;Listes!$A$64,'DP_Instruction Forfaitaires'!$E402*Listes!$A$65,IF('DP_Instruction Forfaitaires'!$E402&gt;Listes!$D$64,'DP_Instruction Forfaitaires'!$E402*Listes!$D$65,(('DP_Instruction Forfaitaires'!$E402*Listes!$B$65)+Listes!$C$65)))))))</f>
        <v/>
      </c>
      <c r="P402" s="131" t="str">
        <f>IF('Dépenses forfaitaires'!Q402="","",'Dépenses forfaitaires'!Q402)</f>
        <v/>
      </c>
      <c r="Q402" s="185"/>
      <c r="R402" s="352" t="str">
        <f t="shared" si="24"/>
        <v/>
      </c>
      <c r="S402" s="352" t="str">
        <f t="shared" si="25"/>
        <v/>
      </c>
      <c r="T402" s="185" t="str">
        <f t="shared" si="26"/>
        <v/>
      </c>
      <c r="U402" s="182"/>
      <c r="V402" s="187"/>
      <c r="W402" s="711" t="str">
        <f>IF(AND(OR(Q402="KO",T402&lt;&gt;""),OR(R402="",S402="",T402="")),Listes!$A$68,IF(AND(T402="",R402&lt;&gt;""),Listes!$A$69,IF(AND(P402&lt;T402,V402=""),Listes!$A$70,IF(AND(R402&gt;S402),Listes!$A$71,IF(AND(P402&lt;&gt;"",P402&gt;T402,U402=""),Listes!$A$72,IF(AND(X402="",OR(Q402&lt;&gt;"",R402&lt;&gt;"",S402&lt;&gt;"")),Listes!$A$73,""))))))</f>
        <v/>
      </c>
      <c r="X402" s="188"/>
      <c r="Y402" s="317">
        <f t="shared" si="27"/>
        <v>0</v>
      </c>
    </row>
    <row r="403" spans="1:25" ht="20.100000000000001" customHeight="1" x14ac:dyDescent="0.25">
      <c r="A403" s="121">
        <v>397</v>
      </c>
      <c r="B403" s="118" t="str">
        <f>IF('Dépenses forfaitaires'!B403="","",'Dépenses forfaitaires'!B403)</f>
        <v/>
      </c>
      <c r="C403" s="118" t="str">
        <f>IF('Dépenses forfaitaires'!C403="","",'Dépenses forfaitaires'!C403)</f>
        <v/>
      </c>
      <c r="D403" s="118" t="str">
        <f>IF('Dépenses forfaitaires'!D403="","",'Dépenses forfaitaires'!D403)</f>
        <v/>
      </c>
      <c r="E403" s="118" t="str">
        <f>IF('Dépenses forfaitaires'!E403="","",'Dépenses forfaitaires'!E403)</f>
        <v/>
      </c>
      <c r="F403" s="118" t="str">
        <f>IF('Dépenses forfaitaires'!F403="","",'Dépenses forfaitaires'!F403)</f>
        <v/>
      </c>
      <c r="G403" s="186" t="str">
        <f>IF('Dépenses forfaitaires'!G403="","",'Dépenses forfaitaires'!G403)</f>
        <v/>
      </c>
      <c r="H403" s="118" t="str">
        <f>IF('Dépenses forfaitaires'!H403="","",'Dépenses forfaitaires'!H403)</f>
        <v/>
      </c>
      <c r="I403" s="118" t="str">
        <f>IF('Dépenses forfaitaires'!I403="","",'Dépenses forfaitaires'!I403)</f>
        <v/>
      </c>
      <c r="J403" s="186" t="str">
        <f>IF('Dépenses forfaitaires'!J403="","",'Dépenses forfaitaires'!J403)</f>
        <v/>
      </c>
      <c r="K403" s="346" t="str">
        <f>IF('Dépenses forfaitaires'!K403="","",'Dépenses forfaitaires'!K403)</f>
        <v/>
      </c>
      <c r="L403" s="346" t="str">
        <f>IF('Dépenses forfaitaires'!L403="","",'Dépenses forfaitaires'!L403)</f>
        <v/>
      </c>
      <c r="M403" s="118" t="str">
        <f>IF($H403="","",IF($C403=Listes!$B$32,IF('DP_Instruction Forfaitaires'!$E403&lt;Listes!$B$53,('DP_Instruction Forfaitaires'!$E403*(VLOOKUP('DP_Instruction Forfaitaires'!$D403,Listes!$A$54:$E$60,2,FALSE))),IF('DP_Instruction Forfaitaires'!$E403&gt;Listes!$E$53,('DP_Instruction Forfaitaires'!$E403*(VLOOKUP('DP_Instruction Forfaitaires'!$D403,Listes!$A$54:$E$60,5,FALSE))),('DP_Instruction Forfaitaires'!$E403*(VLOOKUP('DP_Instruction Forfaitaires'!$D403,Listes!$A$54:$E$60,3,FALSE))+(VLOOKUP('DP_Instruction Forfaitaires'!$D403,Listes!$A$54:$E$60,4,FALSE)))))))</f>
        <v/>
      </c>
      <c r="N403" s="118" t="str">
        <f>IF($H403="","",IF($C403=Listes!$B$31,IF('DP_Instruction Forfaitaires'!$E403&lt;Listes!$B$42,('DP_Instruction Forfaitaires'!$E403*(VLOOKUP('DP_Instruction Forfaitaires'!$D403,Listes!$A$43:$E$49,2,FALSE))),IF('DP_Instruction Forfaitaires'!$E403&gt;Listes!$D$42,('DP_Instruction Forfaitaires'!$E403*(VLOOKUP('DP_Instruction Forfaitaires'!$D403,Listes!$A$43:$E$49,5,FALSE))),('DP_Instruction Forfaitaires'!$E403*(VLOOKUP('DP_Instruction Forfaitaires'!$D403,Listes!$A$43:$E$49,3,FALSE))+(VLOOKUP('DP_Instruction Forfaitaires'!$D403,Listes!$A$43:$E$49,4,FALSE)))))))</f>
        <v/>
      </c>
      <c r="O403" s="175" t="str">
        <f>IF($H403="","",IF($C403=Listes!$B$34,Listes!$I$31,IF($C403=Listes!$B$35,(VLOOKUP('DP_Instruction Forfaitaires'!$F403,Listes!$E$31:$F$36,2,FALSE)),IF($C403=Listes!$B$33,IF('DP_Instruction Forfaitaires'!$E403&lt;Listes!$A$64,'DP_Instruction Forfaitaires'!$E403*Listes!$A$65,IF('DP_Instruction Forfaitaires'!$E403&gt;Listes!$D$64,'DP_Instruction Forfaitaires'!$E403*Listes!$D$65,(('DP_Instruction Forfaitaires'!$E403*Listes!$B$65)+Listes!$C$65)))))))</f>
        <v/>
      </c>
      <c r="P403" s="131" t="str">
        <f>IF('Dépenses forfaitaires'!Q403="","",'Dépenses forfaitaires'!Q403)</f>
        <v/>
      </c>
      <c r="Q403" s="185"/>
      <c r="R403" s="352" t="str">
        <f t="shared" si="24"/>
        <v/>
      </c>
      <c r="S403" s="352" t="str">
        <f t="shared" si="25"/>
        <v/>
      </c>
      <c r="T403" s="185" t="str">
        <f t="shared" si="26"/>
        <v/>
      </c>
      <c r="U403" s="182"/>
      <c r="V403" s="187"/>
      <c r="W403" s="711" t="str">
        <f>IF(AND(OR(Q403="KO",T403&lt;&gt;""),OR(R403="",S403="",T403="")),Listes!$A$68,IF(AND(T403="",R403&lt;&gt;""),Listes!$A$69,IF(AND(P403&lt;T403,V403=""),Listes!$A$70,IF(AND(R403&gt;S403),Listes!$A$71,IF(AND(P403&lt;&gt;"",P403&gt;T403,U403=""),Listes!$A$72,IF(AND(X403="",OR(Q403&lt;&gt;"",R403&lt;&gt;"",S403&lt;&gt;"")),Listes!$A$73,""))))))</f>
        <v/>
      </c>
      <c r="X403" s="188"/>
      <c r="Y403" s="317">
        <f t="shared" si="27"/>
        <v>0</v>
      </c>
    </row>
    <row r="404" spans="1:25" ht="20.100000000000001" customHeight="1" x14ac:dyDescent="0.25">
      <c r="A404" s="121">
        <v>398</v>
      </c>
      <c r="B404" s="118" t="str">
        <f>IF('Dépenses forfaitaires'!B404="","",'Dépenses forfaitaires'!B404)</f>
        <v/>
      </c>
      <c r="C404" s="118" t="str">
        <f>IF('Dépenses forfaitaires'!C404="","",'Dépenses forfaitaires'!C404)</f>
        <v/>
      </c>
      <c r="D404" s="118" t="str">
        <f>IF('Dépenses forfaitaires'!D404="","",'Dépenses forfaitaires'!D404)</f>
        <v/>
      </c>
      <c r="E404" s="118" t="str">
        <f>IF('Dépenses forfaitaires'!E404="","",'Dépenses forfaitaires'!E404)</f>
        <v/>
      </c>
      <c r="F404" s="118" t="str">
        <f>IF('Dépenses forfaitaires'!F404="","",'Dépenses forfaitaires'!F404)</f>
        <v/>
      </c>
      <c r="G404" s="186" t="str">
        <f>IF('Dépenses forfaitaires'!G404="","",'Dépenses forfaitaires'!G404)</f>
        <v/>
      </c>
      <c r="H404" s="118" t="str">
        <f>IF('Dépenses forfaitaires'!H404="","",'Dépenses forfaitaires'!H404)</f>
        <v/>
      </c>
      <c r="I404" s="118" t="str">
        <f>IF('Dépenses forfaitaires'!I404="","",'Dépenses forfaitaires'!I404)</f>
        <v/>
      </c>
      <c r="J404" s="186" t="str">
        <f>IF('Dépenses forfaitaires'!J404="","",'Dépenses forfaitaires'!J404)</f>
        <v/>
      </c>
      <c r="K404" s="346" t="str">
        <f>IF('Dépenses forfaitaires'!K404="","",'Dépenses forfaitaires'!K404)</f>
        <v/>
      </c>
      <c r="L404" s="346" t="str">
        <f>IF('Dépenses forfaitaires'!L404="","",'Dépenses forfaitaires'!L404)</f>
        <v/>
      </c>
      <c r="M404" s="118" t="str">
        <f>IF($H404="","",IF($C404=Listes!$B$32,IF('DP_Instruction Forfaitaires'!$E404&lt;Listes!$B$53,('DP_Instruction Forfaitaires'!$E404*(VLOOKUP('DP_Instruction Forfaitaires'!$D404,Listes!$A$54:$E$60,2,FALSE))),IF('DP_Instruction Forfaitaires'!$E404&gt;Listes!$E$53,('DP_Instruction Forfaitaires'!$E404*(VLOOKUP('DP_Instruction Forfaitaires'!$D404,Listes!$A$54:$E$60,5,FALSE))),('DP_Instruction Forfaitaires'!$E404*(VLOOKUP('DP_Instruction Forfaitaires'!$D404,Listes!$A$54:$E$60,3,FALSE))+(VLOOKUP('DP_Instruction Forfaitaires'!$D404,Listes!$A$54:$E$60,4,FALSE)))))))</f>
        <v/>
      </c>
      <c r="N404" s="118" t="str">
        <f>IF($H404="","",IF($C404=Listes!$B$31,IF('DP_Instruction Forfaitaires'!$E404&lt;Listes!$B$42,('DP_Instruction Forfaitaires'!$E404*(VLOOKUP('DP_Instruction Forfaitaires'!$D404,Listes!$A$43:$E$49,2,FALSE))),IF('DP_Instruction Forfaitaires'!$E404&gt;Listes!$D$42,('DP_Instruction Forfaitaires'!$E404*(VLOOKUP('DP_Instruction Forfaitaires'!$D404,Listes!$A$43:$E$49,5,FALSE))),('DP_Instruction Forfaitaires'!$E404*(VLOOKUP('DP_Instruction Forfaitaires'!$D404,Listes!$A$43:$E$49,3,FALSE))+(VLOOKUP('DP_Instruction Forfaitaires'!$D404,Listes!$A$43:$E$49,4,FALSE)))))))</f>
        <v/>
      </c>
      <c r="O404" s="175" t="str">
        <f>IF($H404="","",IF($C404=Listes!$B$34,Listes!$I$31,IF($C404=Listes!$B$35,(VLOOKUP('DP_Instruction Forfaitaires'!$F404,Listes!$E$31:$F$36,2,FALSE)),IF($C404=Listes!$B$33,IF('DP_Instruction Forfaitaires'!$E404&lt;Listes!$A$64,'DP_Instruction Forfaitaires'!$E404*Listes!$A$65,IF('DP_Instruction Forfaitaires'!$E404&gt;Listes!$D$64,'DP_Instruction Forfaitaires'!$E404*Listes!$D$65,(('DP_Instruction Forfaitaires'!$E404*Listes!$B$65)+Listes!$C$65)))))))</f>
        <v/>
      </c>
      <c r="P404" s="131" t="str">
        <f>IF('Dépenses forfaitaires'!Q404="","",'Dépenses forfaitaires'!Q404)</f>
        <v/>
      </c>
      <c r="Q404" s="185"/>
      <c r="R404" s="352" t="str">
        <f t="shared" si="24"/>
        <v/>
      </c>
      <c r="S404" s="352" t="str">
        <f t="shared" si="25"/>
        <v/>
      </c>
      <c r="T404" s="185" t="str">
        <f t="shared" si="26"/>
        <v/>
      </c>
      <c r="U404" s="182"/>
      <c r="V404" s="187"/>
      <c r="W404" s="711" t="str">
        <f>IF(AND(OR(Q404="KO",T404&lt;&gt;""),OR(R404="",S404="",T404="")),Listes!$A$68,IF(AND(T404="",R404&lt;&gt;""),Listes!$A$69,IF(AND(P404&lt;T404,V404=""),Listes!$A$70,IF(AND(R404&gt;S404),Listes!$A$71,IF(AND(P404&lt;&gt;"",P404&gt;T404,U404=""),Listes!$A$72,IF(AND(X404="",OR(Q404&lt;&gt;"",R404&lt;&gt;"",S404&lt;&gt;"")),Listes!$A$73,""))))))</f>
        <v/>
      </c>
      <c r="X404" s="188"/>
      <c r="Y404" s="317">
        <f t="shared" si="27"/>
        <v>0</v>
      </c>
    </row>
    <row r="405" spans="1:25" ht="20.100000000000001" customHeight="1" x14ac:dyDescent="0.25">
      <c r="A405" s="121">
        <v>399</v>
      </c>
      <c r="B405" s="118" t="str">
        <f>IF('Dépenses forfaitaires'!B405="","",'Dépenses forfaitaires'!B405)</f>
        <v/>
      </c>
      <c r="C405" s="118" t="str">
        <f>IF('Dépenses forfaitaires'!C405="","",'Dépenses forfaitaires'!C405)</f>
        <v/>
      </c>
      <c r="D405" s="118" t="str">
        <f>IF('Dépenses forfaitaires'!D405="","",'Dépenses forfaitaires'!D405)</f>
        <v/>
      </c>
      <c r="E405" s="118" t="str">
        <f>IF('Dépenses forfaitaires'!E405="","",'Dépenses forfaitaires'!E405)</f>
        <v/>
      </c>
      <c r="F405" s="118" t="str">
        <f>IF('Dépenses forfaitaires'!F405="","",'Dépenses forfaitaires'!F405)</f>
        <v/>
      </c>
      <c r="G405" s="186" t="str">
        <f>IF('Dépenses forfaitaires'!G405="","",'Dépenses forfaitaires'!G405)</f>
        <v/>
      </c>
      <c r="H405" s="118" t="str">
        <f>IF('Dépenses forfaitaires'!H405="","",'Dépenses forfaitaires'!H405)</f>
        <v/>
      </c>
      <c r="I405" s="118" t="str">
        <f>IF('Dépenses forfaitaires'!I405="","",'Dépenses forfaitaires'!I405)</f>
        <v/>
      </c>
      <c r="J405" s="186" t="str">
        <f>IF('Dépenses forfaitaires'!J405="","",'Dépenses forfaitaires'!J405)</f>
        <v/>
      </c>
      <c r="K405" s="346" t="str">
        <f>IF('Dépenses forfaitaires'!K405="","",'Dépenses forfaitaires'!K405)</f>
        <v/>
      </c>
      <c r="L405" s="346" t="str">
        <f>IF('Dépenses forfaitaires'!L405="","",'Dépenses forfaitaires'!L405)</f>
        <v/>
      </c>
      <c r="M405" s="118" t="str">
        <f>IF($H405="","",IF($C405=Listes!$B$32,IF('DP_Instruction Forfaitaires'!$E405&lt;Listes!$B$53,('DP_Instruction Forfaitaires'!$E405*(VLOOKUP('DP_Instruction Forfaitaires'!$D405,Listes!$A$54:$E$60,2,FALSE))),IF('DP_Instruction Forfaitaires'!$E405&gt;Listes!$E$53,('DP_Instruction Forfaitaires'!$E405*(VLOOKUP('DP_Instruction Forfaitaires'!$D405,Listes!$A$54:$E$60,5,FALSE))),('DP_Instruction Forfaitaires'!$E405*(VLOOKUP('DP_Instruction Forfaitaires'!$D405,Listes!$A$54:$E$60,3,FALSE))+(VLOOKUP('DP_Instruction Forfaitaires'!$D405,Listes!$A$54:$E$60,4,FALSE)))))))</f>
        <v/>
      </c>
      <c r="N405" s="118" t="str">
        <f>IF($H405="","",IF($C405=Listes!$B$31,IF('DP_Instruction Forfaitaires'!$E405&lt;Listes!$B$42,('DP_Instruction Forfaitaires'!$E405*(VLOOKUP('DP_Instruction Forfaitaires'!$D405,Listes!$A$43:$E$49,2,FALSE))),IF('DP_Instruction Forfaitaires'!$E405&gt;Listes!$D$42,('DP_Instruction Forfaitaires'!$E405*(VLOOKUP('DP_Instruction Forfaitaires'!$D405,Listes!$A$43:$E$49,5,FALSE))),('DP_Instruction Forfaitaires'!$E405*(VLOOKUP('DP_Instruction Forfaitaires'!$D405,Listes!$A$43:$E$49,3,FALSE))+(VLOOKUP('DP_Instruction Forfaitaires'!$D405,Listes!$A$43:$E$49,4,FALSE)))))))</f>
        <v/>
      </c>
      <c r="O405" s="175" t="str">
        <f>IF($H405="","",IF($C405=Listes!$B$34,Listes!$I$31,IF($C405=Listes!$B$35,(VLOOKUP('DP_Instruction Forfaitaires'!$F405,Listes!$E$31:$F$36,2,FALSE)),IF($C405=Listes!$B$33,IF('DP_Instruction Forfaitaires'!$E405&lt;Listes!$A$64,'DP_Instruction Forfaitaires'!$E405*Listes!$A$65,IF('DP_Instruction Forfaitaires'!$E405&gt;Listes!$D$64,'DP_Instruction Forfaitaires'!$E405*Listes!$D$65,(('DP_Instruction Forfaitaires'!$E405*Listes!$B$65)+Listes!$C$65)))))))</f>
        <v/>
      </c>
      <c r="P405" s="131" t="str">
        <f>IF('Dépenses forfaitaires'!Q405="","",'Dépenses forfaitaires'!Q405)</f>
        <v/>
      </c>
      <c r="Q405" s="185"/>
      <c r="R405" s="352" t="str">
        <f t="shared" si="24"/>
        <v/>
      </c>
      <c r="S405" s="352" t="str">
        <f t="shared" si="25"/>
        <v/>
      </c>
      <c r="T405" s="185" t="str">
        <f t="shared" si="26"/>
        <v/>
      </c>
      <c r="U405" s="182"/>
      <c r="V405" s="187"/>
      <c r="W405" s="711" t="str">
        <f>IF(AND(OR(Q405="KO",T405&lt;&gt;""),OR(R405="",S405="",T405="")),Listes!$A$68,IF(AND(T405="",R405&lt;&gt;""),Listes!$A$69,IF(AND(P405&lt;T405,V405=""),Listes!$A$70,IF(AND(R405&gt;S405),Listes!$A$71,IF(AND(P405&lt;&gt;"",P405&gt;T405,U405=""),Listes!$A$72,IF(AND(X405="",OR(Q405&lt;&gt;"",R405&lt;&gt;"",S405&lt;&gt;"")),Listes!$A$73,""))))))</f>
        <v/>
      </c>
      <c r="X405" s="188"/>
      <c r="Y405" s="317">
        <f t="shared" si="27"/>
        <v>0</v>
      </c>
    </row>
    <row r="406" spans="1:25" ht="20.100000000000001" customHeight="1" x14ac:dyDescent="0.25">
      <c r="A406" s="121">
        <v>400</v>
      </c>
      <c r="B406" s="118" t="str">
        <f>IF('Dépenses forfaitaires'!B406="","",'Dépenses forfaitaires'!B406)</f>
        <v/>
      </c>
      <c r="C406" s="118" t="str">
        <f>IF('Dépenses forfaitaires'!C406="","",'Dépenses forfaitaires'!C406)</f>
        <v/>
      </c>
      <c r="D406" s="118" t="str">
        <f>IF('Dépenses forfaitaires'!D406="","",'Dépenses forfaitaires'!D406)</f>
        <v/>
      </c>
      <c r="E406" s="118" t="str">
        <f>IF('Dépenses forfaitaires'!E406="","",'Dépenses forfaitaires'!E406)</f>
        <v/>
      </c>
      <c r="F406" s="118" t="str">
        <f>IF('Dépenses forfaitaires'!F406="","",'Dépenses forfaitaires'!F406)</f>
        <v/>
      </c>
      <c r="G406" s="186" t="str">
        <f>IF('Dépenses forfaitaires'!G406="","",'Dépenses forfaitaires'!G406)</f>
        <v/>
      </c>
      <c r="H406" s="118" t="str">
        <f>IF('Dépenses forfaitaires'!H406="","",'Dépenses forfaitaires'!H406)</f>
        <v/>
      </c>
      <c r="I406" s="118" t="str">
        <f>IF('Dépenses forfaitaires'!I406="","",'Dépenses forfaitaires'!I406)</f>
        <v/>
      </c>
      <c r="J406" s="186" t="str">
        <f>IF('Dépenses forfaitaires'!J406="","",'Dépenses forfaitaires'!J406)</f>
        <v/>
      </c>
      <c r="K406" s="346" t="str">
        <f>IF('Dépenses forfaitaires'!K406="","",'Dépenses forfaitaires'!K406)</f>
        <v/>
      </c>
      <c r="L406" s="346" t="str">
        <f>IF('Dépenses forfaitaires'!L406="","",'Dépenses forfaitaires'!L406)</f>
        <v/>
      </c>
      <c r="M406" s="118" t="str">
        <f>IF($H406="","",IF($C406=Listes!$B$32,IF('DP_Instruction Forfaitaires'!$E406&lt;Listes!$B$53,('DP_Instruction Forfaitaires'!$E406*(VLOOKUP('DP_Instruction Forfaitaires'!$D406,Listes!$A$54:$E$60,2,FALSE))),IF('DP_Instruction Forfaitaires'!$E406&gt;Listes!$E$53,('DP_Instruction Forfaitaires'!$E406*(VLOOKUP('DP_Instruction Forfaitaires'!$D406,Listes!$A$54:$E$60,5,FALSE))),('DP_Instruction Forfaitaires'!$E406*(VLOOKUP('DP_Instruction Forfaitaires'!$D406,Listes!$A$54:$E$60,3,FALSE))+(VLOOKUP('DP_Instruction Forfaitaires'!$D406,Listes!$A$54:$E$60,4,FALSE)))))))</f>
        <v/>
      </c>
      <c r="N406" s="118" t="str">
        <f>IF($H406="","",IF($C406=Listes!$B$31,IF('DP_Instruction Forfaitaires'!$E406&lt;Listes!$B$42,('DP_Instruction Forfaitaires'!$E406*(VLOOKUP('DP_Instruction Forfaitaires'!$D406,Listes!$A$43:$E$49,2,FALSE))),IF('DP_Instruction Forfaitaires'!$E406&gt;Listes!$D$42,('DP_Instruction Forfaitaires'!$E406*(VLOOKUP('DP_Instruction Forfaitaires'!$D406,Listes!$A$43:$E$49,5,FALSE))),('DP_Instruction Forfaitaires'!$E406*(VLOOKUP('DP_Instruction Forfaitaires'!$D406,Listes!$A$43:$E$49,3,FALSE))+(VLOOKUP('DP_Instruction Forfaitaires'!$D406,Listes!$A$43:$E$49,4,FALSE)))))))</f>
        <v/>
      </c>
      <c r="O406" s="175" t="str">
        <f>IF($H406="","",IF($C406=Listes!$B$34,Listes!$I$31,IF($C406=Listes!$B$35,(VLOOKUP('DP_Instruction Forfaitaires'!$F406,Listes!$E$31:$F$36,2,FALSE)),IF($C406=Listes!$B$33,IF('DP_Instruction Forfaitaires'!$E406&lt;Listes!$A$64,'DP_Instruction Forfaitaires'!$E406*Listes!$A$65,IF('DP_Instruction Forfaitaires'!$E406&gt;Listes!$D$64,'DP_Instruction Forfaitaires'!$E406*Listes!$D$65,(('DP_Instruction Forfaitaires'!$E406*Listes!$B$65)+Listes!$C$65)))))))</f>
        <v/>
      </c>
      <c r="P406" s="131" t="str">
        <f>IF('Dépenses forfaitaires'!Q406="","",'Dépenses forfaitaires'!Q406)</f>
        <v/>
      </c>
      <c r="Q406" s="185"/>
      <c r="R406" s="352" t="str">
        <f t="shared" si="24"/>
        <v/>
      </c>
      <c r="S406" s="352" t="str">
        <f t="shared" si="25"/>
        <v/>
      </c>
      <c r="T406" s="185" t="str">
        <f t="shared" si="26"/>
        <v/>
      </c>
      <c r="U406" s="182"/>
      <c r="V406" s="187"/>
      <c r="W406" s="711" t="str">
        <f>IF(AND(OR(Q406="KO",T406&lt;&gt;""),OR(R406="",S406="",T406="")),Listes!$A$68,IF(AND(T406="",R406&lt;&gt;""),Listes!$A$69,IF(AND(P406&lt;T406,V406=""),Listes!$A$70,IF(AND(R406&gt;S406),Listes!$A$71,IF(AND(P406&lt;&gt;"",P406&gt;T406,U406=""),Listes!$A$72,IF(AND(X406="",OR(Q406&lt;&gt;"",R406&lt;&gt;"",S406&lt;&gt;"")),Listes!$A$73,""))))))</f>
        <v/>
      </c>
      <c r="X406" s="188"/>
      <c r="Y406" s="317">
        <f t="shared" si="27"/>
        <v>0</v>
      </c>
    </row>
    <row r="407" spans="1:25" ht="20.100000000000001" customHeight="1" x14ac:dyDescent="0.25">
      <c r="A407" s="121">
        <v>401</v>
      </c>
      <c r="B407" s="118" t="str">
        <f>IF('Dépenses forfaitaires'!B407="","",'Dépenses forfaitaires'!B407)</f>
        <v/>
      </c>
      <c r="C407" s="118" t="str">
        <f>IF('Dépenses forfaitaires'!C407="","",'Dépenses forfaitaires'!C407)</f>
        <v/>
      </c>
      <c r="D407" s="118" t="str">
        <f>IF('Dépenses forfaitaires'!D407="","",'Dépenses forfaitaires'!D407)</f>
        <v/>
      </c>
      <c r="E407" s="118" t="str">
        <f>IF('Dépenses forfaitaires'!E407="","",'Dépenses forfaitaires'!E407)</f>
        <v/>
      </c>
      <c r="F407" s="118" t="str">
        <f>IF('Dépenses forfaitaires'!F407="","",'Dépenses forfaitaires'!F407)</f>
        <v/>
      </c>
      <c r="G407" s="186" t="str">
        <f>IF('Dépenses forfaitaires'!G407="","",'Dépenses forfaitaires'!G407)</f>
        <v/>
      </c>
      <c r="H407" s="118" t="str">
        <f>IF('Dépenses forfaitaires'!H407="","",'Dépenses forfaitaires'!H407)</f>
        <v/>
      </c>
      <c r="I407" s="118" t="str">
        <f>IF('Dépenses forfaitaires'!I407="","",'Dépenses forfaitaires'!I407)</f>
        <v/>
      </c>
      <c r="J407" s="186" t="str">
        <f>IF('Dépenses forfaitaires'!J407="","",'Dépenses forfaitaires'!J407)</f>
        <v/>
      </c>
      <c r="K407" s="346" t="str">
        <f>IF('Dépenses forfaitaires'!K407="","",'Dépenses forfaitaires'!K407)</f>
        <v/>
      </c>
      <c r="L407" s="346" t="str">
        <f>IF('Dépenses forfaitaires'!L407="","",'Dépenses forfaitaires'!L407)</f>
        <v/>
      </c>
      <c r="M407" s="118" t="str">
        <f>IF($H407="","",IF($C407=Listes!$B$32,IF('DP_Instruction Forfaitaires'!$E407&lt;Listes!$B$53,('DP_Instruction Forfaitaires'!$E407*(VLOOKUP('DP_Instruction Forfaitaires'!$D407,Listes!$A$54:$E$60,2,FALSE))),IF('DP_Instruction Forfaitaires'!$E407&gt;Listes!$E$53,('DP_Instruction Forfaitaires'!$E407*(VLOOKUP('DP_Instruction Forfaitaires'!$D407,Listes!$A$54:$E$60,5,FALSE))),('DP_Instruction Forfaitaires'!$E407*(VLOOKUP('DP_Instruction Forfaitaires'!$D407,Listes!$A$54:$E$60,3,FALSE))+(VLOOKUP('DP_Instruction Forfaitaires'!$D407,Listes!$A$54:$E$60,4,FALSE)))))))</f>
        <v/>
      </c>
      <c r="N407" s="118" t="str">
        <f>IF($H407="","",IF($C407=Listes!$B$31,IF('DP_Instruction Forfaitaires'!$E407&lt;Listes!$B$42,('DP_Instruction Forfaitaires'!$E407*(VLOOKUP('DP_Instruction Forfaitaires'!$D407,Listes!$A$43:$E$49,2,FALSE))),IF('DP_Instruction Forfaitaires'!$E407&gt;Listes!$D$42,('DP_Instruction Forfaitaires'!$E407*(VLOOKUP('DP_Instruction Forfaitaires'!$D407,Listes!$A$43:$E$49,5,FALSE))),('DP_Instruction Forfaitaires'!$E407*(VLOOKUP('DP_Instruction Forfaitaires'!$D407,Listes!$A$43:$E$49,3,FALSE))+(VLOOKUP('DP_Instruction Forfaitaires'!$D407,Listes!$A$43:$E$49,4,FALSE)))))))</f>
        <v/>
      </c>
      <c r="O407" s="175" t="str">
        <f>IF($H407="","",IF($C407=Listes!$B$34,Listes!$I$31,IF($C407=Listes!$B$35,(VLOOKUP('DP_Instruction Forfaitaires'!$F407,Listes!$E$31:$F$36,2,FALSE)),IF($C407=Listes!$B$33,IF('DP_Instruction Forfaitaires'!$E407&lt;Listes!$A$64,'DP_Instruction Forfaitaires'!$E407*Listes!$A$65,IF('DP_Instruction Forfaitaires'!$E407&gt;Listes!$D$64,'DP_Instruction Forfaitaires'!$E407*Listes!$D$65,(('DP_Instruction Forfaitaires'!$E407*Listes!$B$65)+Listes!$C$65)))))))</f>
        <v/>
      </c>
      <c r="P407" s="131" t="str">
        <f>IF('Dépenses forfaitaires'!Q407="","",'Dépenses forfaitaires'!Q407)</f>
        <v/>
      </c>
      <c r="Q407" s="185"/>
      <c r="R407" s="352" t="str">
        <f t="shared" si="24"/>
        <v/>
      </c>
      <c r="S407" s="352" t="str">
        <f t="shared" si="25"/>
        <v/>
      </c>
      <c r="T407" s="185" t="str">
        <f t="shared" si="26"/>
        <v/>
      </c>
      <c r="U407" s="182"/>
      <c r="V407" s="187"/>
      <c r="W407" s="711" t="str">
        <f>IF(AND(OR(Q407="KO",T407&lt;&gt;""),OR(R407="",S407="",T407="")),Listes!$A$68,IF(AND(T407="",R407&lt;&gt;""),Listes!$A$69,IF(AND(P407&lt;T407,V407=""),Listes!$A$70,IF(AND(R407&gt;S407),Listes!$A$71,IF(AND(P407&lt;&gt;"",P407&gt;T407,U407=""),Listes!$A$72,IF(AND(X407="",OR(Q407&lt;&gt;"",R407&lt;&gt;"",S407&lt;&gt;"")),Listes!$A$73,""))))))</f>
        <v/>
      </c>
      <c r="X407" s="188"/>
      <c r="Y407" s="317">
        <f t="shared" si="27"/>
        <v>0</v>
      </c>
    </row>
    <row r="408" spans="1:25" ht="20.100000000000001" customHeight="1" x14ac:dyDescent="0.25">
      <c r="A408" s="121">
        <v>402</v>
      </c>
      <c r="B408" s="118" t="str">
        <f>IF('Dépenses forfaitaires'!B408="","",'Dépenses forfaitaires'!B408)</f>
        <v/>
      </c>
      <c r="C408" s="118" t="str">
        <f>IF('Dépenses forfaitaires'!C408="","",'Dépenses forfaitaires'!C408)</f>
        <v/>
      </c>
      <c r="D408" s="118" t="str">
        <f>IF('Dépenses forfaitaires'!D408="","",'Dépenses forfaitaires'!D408)</f>
        <v/>
      </c>
      <c r="E408" s="118" t="str">
        <f>IF('Dépenses forfaitaires'!E408="","",'Dépenses forfaitaires'!E408)</f>
        <v/>
      </c>
      <c r="F408" s="118" t="str">
        <f>IF('Dépenses forfaitaires'!F408="","",'Dépenses forfaitaires'!F408)</f>
        <v/>
      </c>
      <c r="G408" s="186" t="str">
        <f>IF('Dépenses forfaitaires'!G408="","",'Dépenses forfaitaires'!G408)</f>
        <v/>
      </c>
      <c r="H408" s="118" t="str">
        <f>IF('Dépenses forfaitaires'!H408="","",'Dépenses forfaitaires'!H408)</f>
        <v/>
      </c>
      <c r="I408" s="118" t="str">
        <f>IF('Dépenses forfaitaires'!I408="","",'Dépenses forfaitaires'!I408)</f>
        <v/>
      </c>
      <c r="J408" s="186" t="str">
        <f>IF('Dépenses forfaitaires'!J408="","",'Dépenses forfaitaires'!J408)</f>
        <v/>
      </c>
      <c r="K408" s="346" t="str">
        <f>IF('Dépenses forfaitaires'!K408="","",'Dépenses forfaitaires'!K408)</f>
        <v/>
      </c>
      <c r="L408" s="346" t="str">
        <f>IF('Dépenses forfaitaires'!L408="","",'Dépenses forfaitaires'!L408)</f>
        <v/>
      </c>
      <c r="M408" s="118" t="str">
        <f>IF($H408="","",IF($C408=Listes!$B$32,IF('DP_Instruction Forfaitaires'!$E408&lt;Listes!$B$53,('DP_Instruction Forfaitaires'!$E408*(VLOOKUP('DP_Instruction Forfaitaires'!$D408,Listes!$A$54:$E$60,2,FALSE))),IF('DP_Instruction Forfaitaires'!$E408&gt;Listes!$E$53,('DP_Instruction Forfaitaires'!$E408*(VLOOKUP('DP_Instruction Forfaitaires'!$D408,Listes!$A$54:$E$60,5,FALSE))),('DP_Instruction Forfaitaires'!$E408*(VLOOKUP('DP_Instruction Forfaitaires'!$D408,Listes!$A$54:$E$60,3,FALSE))+(VLOOKUP('DP_Instruction Forfaitaires'!$D408,Listes!$A$54:$E$60,4,FALSE)))))))</f>
        <v/>
      </c>
      <c r="N408" s="118" t="str">
        <f>IF($H408="","",IF($C408=Listes!$B$31,IF('DP_Instruction Forfaitaires'!$E408&lt;Listes!$B$42,('DP_Instruction Forfaitaires'!$E408*(VLOOKUP('DP_Instruction Forfaitaires'!$D408,Listes!$A$43:$E$49,2,FALSE))),IF('DP_Instruction Forfaitaires'!$E408&gt;Listes!$D$42,('DP_Instruction Forfaitaires'!$E408*(VLOOKUP('DP_Instruction Forfaitaires'!$D408,Listes!$A$43:$E$49,5,FALSE))),('DP_Instruction Forfaitaires'!$E408*(VLOOKUP('DP_Instruction Forfaitaires'!$D408,Listes!$A$43:$E$49,3,FALSE))+(VLOOKUP('DP_Instruction Forfaitaires'!$D408,Listes!$A$43:$E$49,4,FALSE)))))))</f>
        <v/>
      </c>
      <c r="O408" s="175" t="str">
        <f>IF($H408="","",IF($C408=Listes!$B$34,Listes!$I$31,IF($C408=Listes!$B$35,(VLOOKUP('DP_Instruction Forfaitaires'!$F408,Listes!$E$31:$F$36,2,FALSE)),IF($C408=Listes!$B$33,IF('DP_Instruction Forfaitaires'!$E408&lt;Listes!$A$64,'DP_Instruction Forfaitaires'!$E408*Listes!$A$65,IF('DP_Instruction Forfaitaires'!$E408&gt;Listes!$D$64,'DP_Instruction Forfaitaires'!$E408*Listes!$D$65,(('DP_Instruction Forfaitaires'!$E408*Listes!$B$65)+Listes!$C$65)))))))</f>
        <v/>
      </c>
      <c r="P408" s="131" t="str">
        <f>IF('Dépenses forfaitaires'!Q408="","",'Dépenses forfaitaires'!Q408)</f>
        <v/>
      </c>
      <c r="Q408" s="185"/>
      <c r="R408" s="352" t="str">
        <f t="shared" si="24"/>
        <v/>
      </c>
      <c r="S408" s="352" t="str">
        <f t="shared" si="25"/>
        <v/>
      </c>
      <c r="T408" s="185" t="str">
        <f t="shared" si="26"/>
        <v/>
      </c>
      <c r="U408" s="182"/>
      <c r="V408" s="187"/>
      <c r="W408" s="711" t="str">
        <f>IF(AND(OR(Q408="KO",T408&lt;&gt;""),OR(R408="",S408="",T408="")),Listes!$A$68,IF(AND(T408="",R408&lt;&gt;""),Listes!$A$69,IF(AND(P408&lt;T408,V408=""),Listes!$A$70,IF(AND(R408&gt;S408),Listes!$A$71,IF(AND(P408&lt;&gt;"",P408&gt;T408,U408=""),Listes!$A$72,IF(AND(X408="",OR(Q408&lt;&gt;"",R408&lt;&gt;"",S408&lt;&gt;"")),Listes!$A$73,""))))))</f>
        <v/>
      </c>
      <c r="X408" s="188"/>
      <c r="Y408" s="317">
        <f t="shared" si="27"/>
        <v>0</v>
      </c>
    </row>
    <row r="409" spans="1:25" ht="20.100000000000001" customHeight="1" x14ac:dyDescent="0.25">
      <c r="A409" s="121">
        <v>403</v>
      </c>
      <c r="B409" s="118" t="str">
        <f>IF('Dépenses forfaitaires'!B409="","",'Dépenses forfaitaires'!B409)</f>
        <v/>
      </c>
      <c r="C409" s="118" t="str">
        <f>IF('Dépenses forfaitaires'!C409="","",'Dépenses forfaitaires'!C409)</f>
        <v/>
      </c>
      <c r="D409" s="118" t="str">
        <f>IF('Dépenses forfaitaires'!D409="","",'Dépenses forfaitaires'!D409)</f>
        <v/>
      </c>
      <c r="E409" s="118" t="str">
        <f>IF('Dépenses forfaitaires'!E409="","",'Dépenses forfaitaires'!E409)</f>
        <v/>
      </c>
      <c r="F409" s="118" t="str">
        <f>IF('Dépenses forfaitaires'!F409="","",'Dépenses forfaitaires'!F409)</f>
        <v/>
      </c>
      <c r="G409" s="186" t="str">
        <f>IF('Dépenses forfaitaires'!G409="","",'Dépenses forfaitaires'!G409)</f>
        <v/>
      </c>
      <c r="H409" s="118" t="str">
        <f>IF('Dépenses forfaitaires'!H409="","",'Dépenses forfaitaires'!H409)</f>
        <v/>
      </c>
      <c r="I409" s="118" t="str">
        <f>IF('Dépenses forfaitaires'!I409="","",'Dépenses forfaitaires'!I409)</f>
        <v/>
      </c>
      <c r="J409" s="186" t="str">
        <f>IF('Dépenses forfaitaires'!J409="","",'Dépenses forfaitaires'!J409)</f>
        <v/>
      </c>
      <c r="K409" s="346" t="str">
        <f>IF('Dépenses forfaitaires'!K409="","",'Dépenses forfaitaires'!K409)</f>
        <v/>
      </c>
      <c r="L409" s="346" t="str">
        <f>IF('Dépenses forfaitaires'!L409="","",'Dépenses forfaitaires'!L409)</f>
        <v/>
      </c>
      <c r="M409" s="118" t="str">
        <f>IF($H409="","",IF($C409=Listes!$B$32,IF('DP_Instruction Forfaitaires'!$E409&lt;Listes!$B$53,('DP_Instruction Forfaitaires'!$E409*(VLOOKUP('DP_Instruction Forfaitaires'!$D409,Listes!$A$54:$E$60,2,FALSE))),IF('DP_Instruction Forfaitaires'!$E409&gt;Listes!$E$53,('DP_Instruction Forfaitaires'!$E409*(VLOOKUP('DP_Instruction Forfaitaires'!$D409,Listes!$A$54:$E$60,5,FALSE))),('DP_Instruction Forfaitaires'!$E409*(VLOOKUP('DP_Instruction Forfaitaires'!$D409,Listes!$A$54:$E$60,3,FALSE))+(VLOOKUP('DP_Instruction Forfaitaires'!$D409,Listes!$A$54:$E$60,4,FALSE)))))))</f>
        <v/>
      </c>
      <c r="N409" s="118" t="str">
        <f>IF($H409="","",IF($C409=Listes!$B$31,IF('DP_Instruction Forfaitaires'!$E409&lt;Listes!$B$42,('DP_Instruction Forfaitaires'!$E409*(VLOOKUP('DP_Instruction Forfaitaires'!$D409,Listes!$A$43:$E$49,2,FALSE))),IF('DP_Instruction Forfaitaires'!$E409&gt;Listes!$D$42,('DP_Instruction Forfaitaires'!$E409*(VLOOKUP('DP_Instruction Forfaitaires'!$D409,Listes!$A$43:$E$49,5,FALSE))),('DP_Instruction Forfaitaires'!$E409*(VLOOKUP('DP_Instruction Forfaitaires'!$D409,Listes!$A$43:$E$49,3,FALSE))+(VLOOKUP('DP_Instruction Forfaitaires'!$D409,Listes!$A$43:$E$49,4,FALSE)))))))</f>
        <v/>
      </c>
      <c r="O409" s="175" t="str">
        <f>IF($H409="","",IF($C409=Listes!$B$34,Listes!$I$31,IF($C409=Listes!$B$35,(VLOOKUP('DP_Instruction Forfaitaires'!$F409,Listes!$E$31:$F$36,2,FALSE)),IF($C409=Listes!$B$33,IF('DP_Instruction Forfaitaires'!$E409&lt;Listes!$A$64,'DP_Instruction Forfaitaires'!$E409*Listes!$A$65,IF('DP_Instruction Forfaitaires'!$E409&gt;Listes!$D$64,'DP_Instruction Forfaitaires'!$E409*Listes!$D$65,(('DP_Instruction Forfaitaires'!$E409*Listes!$B$65)+Listes!$C$65)))))))</f>
        <v/>
      </c>
      <c r="P409" s="131" t="str">
        <f>IF('Dépenses forfaitaires'!Q409="","",'Dépenses forfaitaires'!Q409)</f>
        <v/>
      </c>
      <c r="Q409" s="185"/>
      <c r="R409" s="352" t="str">
        <f t="shared" si="24"/>
        <v/>
      </c>
      <c r="S409" s="352" t="str">
        <f t="shared" si="25"/>
        <v/>
      </c>
      <c r="T409" s="185" t="str">
        <f t="shared" si="26"/>
        <v/>
      </c>
      <c r="U409" s="182"/>
      <c r="V409" s="187"/>
      <c r="W409" s="711" t="str">
        <f>IF(AND(OR(Q409="KO",T409&lt;&gt;""),OR(R409="",S409="",T409="")),Listes!$A$68,IF(AND(T409="",R409&lt;&gt;""),Listes!$A$69,IF(AND(P409&lt;T409,V409=""),Listes!$A$70,IF(AND(R409&gt;S409),Listes!$A$71,IF(AND(P409&lt;&gt;"",P409&gt;T409,U409=""),Listes!$A$72,IF(AND(X409="",OR(Q409&lt;&gt;"",R409&lt;&gt;"",S409&lt;&gt;"")),Listes!$A$73,""))))))</f>
        <v/>
      </c>
      <c r="X409" s="188"/>
      <c r="Y409" s="317">
        <f t="shared" si="27"/>
        <v>0</v>
      </c>
    </row>
    <row r="410" spans="1:25" ht="20.100000000000001" customHeight="1" x14ac:dyDescent="0.25">
      <c r="A410" s="121">
        <v>404</v>
      </c>
      <c r="B410" s="118" t="str">
        <f>IF('Dépenses forfaitaires'!B410="","",'Dépenses forfaitaires'!B410)</f>
        <v/>
      </c>
      <c r="C410" s="118" t="str">
        <f>IF('Dépenses forfaitaires'!C410="","",'Dépenses forfaitaires'!C410)</f>
        <v/>
      </c>
      <c r="D410" s="118" t="str">
        <f>IF('Dépenses forfaitaires'!D410="","",'Dépenses forfaitaires'!D410)</f>
        <v/>
      </c>
      <c r="E410" s="118" t="str">
        <f>IF('Dépenses forfaitaires'!E410="","",'Dépenses forfaitaires'!E410)</f>
        <v/>
      </c>
      <c r="F410" s="118" t="str">
        <f>IF('Dépenses forfaitaires'!F410="","",'Dépenses forfaitaires'!F410)</f>
        <v/>
      </c>
      <c r="G410" s="186" t="str">
        <f>IF('Dépenses forfaitaires'!G410="","",'Dépenses forfaitaires'!G410)</f>
        <v/>
      </c>
      <c r="H410" s="118" t="str">
        <f>IF('Dépenses forfaitaires'!H410="","",'Dépenses forfaitaires'!H410)</f>
        <v/>
      </c>
      <c r="I410" s="118" t="str">
        <f>IF('Dépenses forfaitaires'!I410="","",'Dépenses forfaitaires'!I410)</f>
        <v/>
      </c>
      <c r="J410" s="186" t="str">
        <f>IF('Dépenses forfaitaires'!J410="","",'Dépenses forfaitaires'!J410)</f>
        <v/>
      </c>
      <c r="K410" s="346" t="str">
        <f>IF('Dépenses forfaitaires'!K410="","",'Dépenses forfaitaires'!K410)</f>
        <v/>
      </c>
      <c r="L410" s="346" t="str">
        <f>IF('Dépenses forfaitaires'!L410="","",'Dépenses forfaitaires'!L410)</f>
        <v/>
      </c>
      <c r="M410" s="118" t="str">
        <f>IF($H410="","",IF($C410=Listes!$B$32,IF('DP_Instruction Forfaitaires'!$E410&lt;Listes!$B$53,('DP_Instruction Forfaitaires'!$E410*(VLOOKUP('DP_Instruction Forfaitaires'!$D410,Listes!$A$54:$E$60,2,FALSE))),IF('DP_Instruction Forfaitaires'!$E410&gt;Listes!$E$53,('DP_Instruction Forfaitaires'!$E410*(VLOOKUP('DP_Instruction Forfaitaires'!$D410,Listes!$A$54:$E$60,5,FALSE))),('DP_Instruction Forfaitaires'!$E410*(VLOOKUP('DP_Instruction Forfaitaires'!$D410,Listes!$A$54:$E$60,3,FALSE))+(VLOOKUP('DP_Instruction Forfaitaires'!$D410,Listes!$A$54:$E$60,4,FALSE)))))))</f>
        <v/>
      </c>
      <c r="N410" s="118" t="str">
        <f>IF($H410="","",IF($C410=Listes!$B$31,IF('DP_Instruction Forfaitaires'!$E410&lt;Listes!$B$42,('DP_Instruction Forfaitaires'!$E410*(VLOOKUP('DP_Instruction Forfaitaires'!$D410,Listes!$A$43:$E$49,2,FALSE))),IF('DP_Instruction Forfaitaires'!$E410&gt;Listes!$D$42,('DP_Instruction Forfaitaires'!$E410*(VLOOKUP('DP_Instruction Forfaitaires'!$D410,Listes!$A$43:$E$49,5,FALSE))),('DP_Instruction Forfaitaires'!$E410*(VLOOKUP('DP_Instruction Forfaitaires'!$D410,Listes!$A$43:$E$49,3,FALSE))+(VLOOKUP('DP_Instruction Forfaitaires'!$D410,Listes!$A$43:$E$49,4,FALSE)))))))</f>
        <v/>
      </c>
      <c r="O410" s="175" t="str">
        <f>IF($H410="","",IF($C410=Listes!$B$34,Listes!$I$31,IF($C410=Listes!$B$35,(VLOOKUP('DP_Instruction Forfaitaires'!$F410,Listes!$E$31:$F$36,2,FALSE)),IF($C410=Listes!$B$33,IF('DP_Instruction Forfaitaires'!$E410&lt;Listes!$A$64,'DP_Instruction Forfaitaires'!$E410*Listes!$A$65,IF('DP_Instruction Forfaitaires'!$E410&gt;Listes!$D$64,'DP_Instruction Forfaitaires'!$E410*Listes!$D$65,(('DP_Instruction Forfaitaires'!$E410*Listes!$B$65)+Listes!$C$65)))))))</f>
        <v/>
      </c>
      <c r="P410" s="131" t="str">
        <f>IF('Dépenses forfaitaires'!Q410="","",'Dépenses forfaitaires'!Q410)</f>
        <v/>
      </c>
      <c r="Q410" s="185"/>
      <c r="R410" s="352" t="str">
        <f t="shared" si="24"/>
        <v/>
      </c>
      <c r="S410" s="352" t="str">
        <f t="shared" si="25"/>
        <v/>
      </c>
      <c r="T410" s="185" t="str">
        <f t="shared" si="26"/>
        <v/>
      </c>
      <c r="U410" s="182"/>
      <c r="V410" s="187"/>
      <c r="W410" s="711" t="str">
        <f>IF(AND(OR(Q410="KO",T410&lt;&gt;""),OR(R410="",S410="",T410="")),Listes!$A$68,IF(AND(T410="",R410&lt;&gt;""),Listes!$A$69,IF(AND(P410&lt;T410,V410=""),Listes!$A$70,IF(AND(R410&gt;S410),Listes!$A$71,IF(AND(P410&lt;&gt;"",P410&gt;T410,U410=""),Listes!$A$72,IF(AND(X410="",OR(Q410&lt;&gt;"",R410&lt;&gt;"",S410&lt;&gt;"")),Listes!$A$73,""))))))</f>
        <v/>
      </c>
      <c r="X410" s="188"/>
      <c r="Y410" s="317">
        <f t="shared" si="27"/>
        <v>0</v>
      </c>
    </row>
    <row r="411" spans="1:25" ht="20.100000000000001" customHeight="1" x14ac:dyDescent="0.25">
      <c r="A411" s="121">
        <v>405</v>
      </c>
      <c r="B411" s="118" t="str">
        <f>IF('Dépenses forfaitaires'!B411="","",'Dépenses forfaitaires'!B411)</f>
        <v/>
      </c>
      <c r="C411" s="118" t="str">
        <f>IF('Dépenses forfaitaires'!C411="","",'Dépenses forfaitaires'!C411)</f>
        <v/>
      </c>
      <c r="D411" s="118" t="str">
        <f>IF('Dépenses forfaitaires'!D411="","",'Dépenses forfaitaires'!D411)</f>
        <v/>
      </c>
      <c r="E411" s="118" t="str">
        <f>IF('Dépenses forfaitaires'!E411="","",'Dépenses forfaitaires'!E411)</f>
        <v/>
      </c>
      <c r="F411" s="118" t="str">
        <f>IF('Dépenses forfaitaires'!F411="","",'Dépenses forfaitaires'!F411)</f>
        <v/>
      </c>
      <c r="G411" s="186" t="str">
        <f>IF('Dépenses forfaitaires'!G411="","",'Dépenses forfaitaires'!G411)</f>
        <v/>
      </c>
      <c r="H411" s="118" t="str">
        <f>IF('Dépenses forfaitaires'!H411="","",'Dépenses forfaitaires'!H411)</f>
        <v/>
      </c>
      <c r="I411" s="118" t="str">
        <f>IF('Dépenses forfaitaires'!I411="","",'Dépenses forfaitaires'!I411)</f>
        <v/>
      </c>
      <c r="J411" s="186" t="str">
        <f>IF('Dépenses forfaitaires'!J411="","",'Dépenses forfaitaires'!J411)</f>
        <v/>
      </c>
      <c r="K411" s="346" t="str">
        <f>IF('Dépenses forfaitaires'!K411="","",'Dépenses forfaitaires'!K411)</f>
        <v/>
      </c>
      <c r="L411" s="346" t="str">
        <f>IF('Dépenses forfaitaires'!L411="","",'Dépenses forfaitaires'!L411)</f>
        <v/>
      </c>
      <c r="M411" s="118" t="str">
        <f>IF($H411="","",IF($C411=Listes!$B$32,IF('DP_Instruction Forfaitaires'!$E411&lt;Listes!$B$53,('DP_Instruction Forfaitaires'!$E411*(VLOOKUP('DP_Instruction Forfaitaires'!$D411,Listes!$A$54:$E$60,2,FALSE))),IF('DP_Instruction Forfaitaires'!$E411&gt;Listes!$E$53,('DP_Instruction Forfaitaires'!$E411*(VLOOKUP('DP_Instruction Forfaitaires'!$D411,Listes!$A$54:$E$60,5,FALSE))),('DP_Instruction Forfaitaires'!$E411*(VLOOKUP('DP_Instruction Forfaitaires'!$D411,Listes!$A$54:$E$60,3,FALSE))+(VLOOKUP('DP_Instruction Forfaitaires'!$D411,Listes!$A$54:$E$60,4,FALSE)))))))</f>
        <v/>
      </c>
      <c r="N411" s="118" t="str">
        <f>IF($H411="","",IF($C411=Listes!$B$31,IF('DP_Instruction Forfaitaires'!$E411&lt;Listes!$B$42,('DP_Instruction Forfaitaires'!$E411*(VLOOKUP('DP_Instruction Forfaitaires'!$D411,Listes!$A$43:$E$49,2,FALSE))),IF('DP_Instruction Forfaitaires'!$E411&gt;Listes!$D$42,('DP_Instruction Forfaitaires'!$E411*(VLOOKUP('DP_Instruction Forfaitaires'!$D411,Listes!$A$43:$E$49,5,FALSE))),('DP_Instruction Forfaitaires'!$E411*(VLOOKUP('DP_Instruction Forfaitaires'!$D411,Listes!$A$43:$E$49,3,FALSE))+(VLOOKUP('DP_Instruction Forfaitaires'!$D411,Listes!$A$43:$E$49,4,FALSE)))))))</f>
        <v/>
      </c>
      <c r="O411" s="175" t="str">
        <f>IF($H411="","",IF($C411=Listes!$B$34,Listes!$I$31,IF($C411=Listes!$B$35,(VLOOKUP('DP_Instruction Forfaitaires'!$F411,Listes!$E$31:$F$36,2,FALSE)),IF($C411=Listes!$B$33,IF('DP_Instruction Forfaitaires'!$E411&lt;Listes!$A$64,'DP_Instruction Forfaitaires'!$E411*Listes!$A$65,IF('DP_Instruction Forfaitaires'!$E411&gt;Listes!$D$64,'DP_Instruction Forfaitaires'!$E411*Listes!$D$65,(('DP_Instruction Forfaitaires'!$E411*Listes!$B$65)+Listes!$C$65)))))))</f>
        <v/>
      </c>
      <c r="P411" s="131" t="str">
        <f>IF('Dépenses forfaitaires'!Q411="","",'Dépenses forfaitaires'!Q411)</f>
        <v/>
      </c>
      <c r="Q411" s="185"/>
      <c r="R411" s="352" t="str">
        <f t="shared" si="24"/>
        <v/>
      </c>
      <c r="S411" s="352" t="str">
        <f t="shared" si="25"/>
        <v/>
      </c>
      <c r="T411" s="185" t="str">
        <f t="shared" si="26"/>
        <v/>
      </c>
      <c r="U411" s="182"/>
      <c r="V411" s="187"/>
      <c r="W411" s="711" t="str">
        <f>IF(AND(OR(Q411="KO",T411&lt;&gt;""),OR(R411="",S411="",T411="")),Listes!$A$68,IF(AND(T411="",R411&lt;&gt;""),Listes!$A$69,IF(AND(P411&lt;T411,V411=""),Listes!$A$70,IF(AND(R411&gt;S411),Listes!$A$71,IF(AND(P411&lt;&gt;"",P411&gt;T411,U411=""),Listes!$A$72,IF(AND(X411="",OR(Q411&lt;&gt;"",R411&lt;&gt;"",S411&lt;&gt;"")),Listes!$A$73,""))))))</f>
        <v/>
      </c>
      <c r="X411" s="188"/>
      <c r="Y411" s="317">
        <f t="shared" si="27"/>
        <v>0</v>
      </c>
    </row>
    <row r="412" spans="1:25" ht="20.100000000000001" customHeight="1" x14ac:dyDescent="0.25">
      <c r="A412" s="121">
        <v>406</v>
      </c>
      <c r="B412" s="118" t="str">
        <f>IF('Dépenses forfaitaires'!B412="","",'Dépenses forfaitaires'!B412)</f>
        <v/>
      </c>
      <c r="C412" s="118" t="str">
        <f>IF('Dépenses forfaitaires'!C412="","",'Dépenses forfaitaires'!C412)</f>
        <v/>
      </c>
      <c r="D412" s="118" t="str">
        <f>IF('Dépenses forfaitaires'!D412="","",'Dépenses forfaitaires'!D412)</f>
        <v/>
      </c>
      <c r="E412" s="118" t="str">
        <f>IF('Dépenses forfaitaires'!E412="","",'Dépenses forfaitaires'!E412)</f>
        <v/>
      </c>
      <c r="F412" s="118" t="str">
        <f>IF('Dépenses forfaitaires'!F412="","",'Dépenses forfaitaires'!F412)</f>
        <v/>
      </c>
      <c r="G412" s="186" t="str">
        <f>IF('Dépenses forfaitaires'!G412="","",'Dépenses forfaitaires'!G412)</f>
        <v/>
      </c>
      <c r="H412" s="118" t="str">
        <f>IF('Dépenses forfaitaires'!H412="","",'Dépenses forfaitaires'!H412)</f>
        <v/>
      </c>
      <c r="I412" s="118" t="str">
        <f>IF('Dépenses forfaitaires'!I412="","",'Dépenses forfaitaires'!I412)</f>
        <v/>
      </c>
      <c r="J412" s="186" t="str">
        <f>IF('Dépenses forfaitaires'!J412="","",'Dépenses forfaitaires'!J412)</f>
        <v/>
      </c>
      <c r="K412" s="346" t="str">
        <f>IF('Dépenses forfaitaires'!K412="","",'Dépenses forfaitaires'!K412)</f>
        <v/>
      </c>
      <c r="L412" s="346" t="str">
        <f>IF('Dépenses forfaitaires'!L412="","",'Dépenses forfaitaires'!L412)</f>
        <v/>
      </c>
      <c r="M412" s="118" t="str">
        <f>IF($H412="","",IF($C412=Listes!$B$32,IF('DP_Instruction Forfaitaires'!$E412&lt;Listes!$B$53,('DP_Instruction Forfaitaires'!$E412*(VLOOKUP('DP_Instruction Forfaitaires'!$D412,Listes!$A$54:$E$60,2,FALSE))),IF('DP_Instruction Forfaitaires'!$E412&gt;Listes!$E$53,('DP_Instruction Forfaitaires'!$E412*(VLOOKUP('DP_Instruction Forfaitaires'!$D412,Listes!$A$54:$E$60,5,FALSE))),('DP_Instruction Forfaitaires'!$E412*(VLOOKUP('DP_Instruction Forfaitaires'!$D412,Listes!$A$54:$E$60,3,FALSE))+(VLOOKUP('DP_Instruction Forfaitaires'!$D412,Listes!$A$54:$E$60,4,FALSE)))))))</f>
        <v/>
      </c>
      <c r="N412" s="118" t="str">
        <f>IF($H412="","",IF($C412=Listes!$B$31,IF('DP_Instruction Forfaitaires'!$E412&lt;Listes!$B$42,('DP_Instruction Forfaitaires'!$E412*(VLOOKUP('DP_Instruction Forfaitaires'!$D412,Listes!$A$43:$E$49,2,FALSE))),IF('DP_Instruction Forfaitaires'!$E412&gt;Listes!$D$42,('DP_Instruction Forfaitaires'!$E412*(VLOOKUP('DP_Instruction Forfaitaires'!$D412,Listes!$A$43:$E$49,5,FALSE))),('DP_Instruction Forfaitaires'!$E412*(VLOOKUP('DP_Instruction Forfaitaires'!$D412,Listes!$A$43:$E$49,3,FALSE))+(VLOOKUP('DP_Instruction Forfaitaires'!$D412,Listes!$A$43:$E$49,4,FALSE)))))))</f>
        <v/>
      </c>
      <c r="O412" s="175" t="str">
        <f>IF($H412="","",IF($C412=Listes!$B$34,Listes!$I$31,IF($C412=Listes!$B$35,(VLOOKUP('DP_Instruction Forfaitaires'!$F412,Listes!$E$31:$F$36,2,FALSE)),IF($C412=Listes!$B$33,IF('DP_Instruction Forfaitaires'!$E412&lt;Listes!$A$64,'DP_Instruction Forfaitaires'!$E412*Listes!$A$65,IF('DP_Instruction Forfaitaires'!$E412&gt;Listes!$D$64,'DP_Instruction Forfaitaires'!$E412*Listes!$D$65,(('DP_Instruction Forfaitaires'!$E412*Listes!$B$65)+Listes!$C$65)))))))</f>
        <v/>
      </c>
      <c r="P412" s="131" t="str">
        <f>IF('Dépenses forfaitaires'!Q412="","",'Dépenses forfaitaires'!Q412)</f>
        <v/>
      </c>
      <c r="Q412" s="185"/>
      <c r="R412" s="352" t="str">
        <f t="shared" si="24"/>
        <v/>
      </c>
      <c r="S412" s="352" t="str">
        <f t="shared" si="25"/>
        <v/>
      </c>
      <c r="T412" s="185" t="str">
        <f t="shared" si="26"/>
        <v/>
      </c>
      <c r="U412" s="182"/>
      <c r="V412" s="187"/>
      <c r="W412" s="711" t="str">
        <f>IF(AND(OR(Q412="KO",T412&lt;&gt;""),OR(R412="",S412="",T412="")),Listes!$A$68,IF(AND(T412="",R412&lt;&gt;""),Listes!$A$69,IF(AND(P412&lt;T412,V412=""),Listes!$A$70,IF(AND(R412&gt;S412),Listes!$A$71,IF(AND(P412&lt;&gt;"",P412&gt;T412,U412=""),Listes!$A$72,IF(AND(X412="",OR(Q412&lt;&gt;"",R412&lt;&gt;"",S412&lt;&gt;"")),Listes!$A$73,""))))))</f>
        <v/>
      </c>
      <c r="X412" s="188"/>
      <c r="Y412" s="317">
        <f t="shared" si="27"/>
        <v>0</v>
      </c>
    </row>
    <row r="413" spans="1:25" ht="20.100000000000001" customHeight="1" x14ac:dyDescent="0.25">
      <c r="A413" s="121">
        <v>407</v>
      </c>
      <c r="B413" s="118" t="str">
        <f>IF('Dépenses forfaitaires'!B413="","",'Dépenses forfaitaires'!B413)</f>
        <v/>
      </c>
      <c r="C413" s="118" t="str">
        <f>IF('Dépenses forfaitaires'!C413="","",'Dépenses forfaitaires'!C413)</f>
        <v/>
      </c>
      <c r="D413" s="118" t="str">
        <f>IF('Dépenses forfaitaires'!D413="","",'Dépenses forfaitaires'!D413)</f>
        <v/>
      </c>
      <c r="E413" s="118" t="str">
        <f>IF('Dépenses forfaitaires'!E413="","",'Dépenses forfaitaires'!E413)</f>
        <v/>
      </c>
      <c r="F413" s="118" t="str">
        <f>IF('Dépenses forfaitaires'!F413="","",'Dépenses forfaitaires'!F413)</f>
        <v/>
      </c>
      <c r="G413" s="186" t="str">
        <f>IF('Dépenses forfaitaires'!G413="","",'Dépenses forfaitaires'!G413)</f>
        <v/>
      </c>
      <c r="H413" s="118" t="str">
        <f>IF('Dépenses forfaitaires'!H413="","",'Dépenses forfaitaires'!H413)</f>
        <v/>
      </c>
      <c r="I413" s="118" t="str">
        <f>IF('Dépenses forfaitaires'!I413="","",'Dépenses forfaitaires'!I413)</f>
        <v/>
      </c>
      <c r="J413" s="186" t="str">
        <f>IF('Dépenses forfaitaires'!J413="","",'Dépenses forfaitaires'!J413)</f>
        <v/>
      </c>
      <c r="K413" s="346" t="str">
        <f>IF('Dépenses forfaitaires'!K413="","",'Dépenses forfaitaires'!K413)</f>
        <v/>
      </c>
      <c r="L413" s="346" t="str">
        <f>IF('Dépenses forfaitaires'!L413="","",'Dépenses forfaitaires'!L413)</f>
        <v/>
      </c>
      <c r="M413" s="118" t="str">
        <f>IF($H413="","",IF($C413=Listes!$B$32,IF('DP_Instruction Forfaitaires'!$E413&lt;Listes!$B$53,('DP_Instruction Forfaitaires'!$E413*(VLOOKUP('DP_Instruction Forfaitaires'!$D413,Listes!$A$54:$E$60,2,FALSE))),IF('DP_Instruction Forfaitaires'!$E413&gt;Listes!$E$53,('DP_Instruction Forfaitaires'!$E413*(VLOOKUP('DP_Instruction Forfaitaires'!$D413,Listes!$A$54:$E$60,5,FALSE))),('DP_Instruction Forfaitaires'!$E413*(VLOOKUP('DP_Instruction Forfaitaires'!$D413,Listes!$A$54:$E$60,3,FALSE))+(VLOOKUP('DP_Instruction Forfaitaires'!$D413,Listes!$A$54:$E$60,4,FALSE)))))))</f>
        <v/>
      </c>
      <c r="N413" s="118" t="str">
        <f>IF($H413="","",IF($C413=Listes!$B$31,IF('DP_Instruction Forfaitaires'!$E413&lt;Listes!$B$42,('DP_Instruction Forfaitaires'!$E413*(VLOOKUP('DP_Instruction Forfaitaires'!$D413,Listes!$A$43:$E$49,2,FALSE))),IF('DP_Instruction Forfaitaires'!$E413&gt;Listes!$D$42,('DP_Instruction Forfaitaires'!$E413*(VLOOKUP('DP_Instruction Forfaitaires'!$D413,Listes!$A$43:$E$49,5,FALSE))),('DP_Instruction Forfaitaires'!$E413*(VLOOKUP('DP_Instruction Forfaitaires'!$D413,Listes!$A$43:$E$49,3,FALSE))+(VLOOKUP('DP_Instruction Forfaitaires'!$D413,Listes!$A$43:$E$49,4,FALSE)))))))</f>
        <v/>
      </c>
      <c r="O413" s="175" t="str">
        <f>IF($H413="","",IF($C413=Listes!$B$34,Listes!$I$31,IF($C413=Listes!$B$35,(VLOOKUP('DP_Instruction Forfaitaires'!$F413,Listes!$E$31:$F$36,2,FALSE)),IF($C413=Listes!$B$33,IF('DP_Instruction Forfaitaires'!$E413&lt;Listes!$A$64,'DP_Instruction Forfaitaires'!$E413*Listes!$A$65,IF('DP_Instruction Forfaitaires'!$E413&gt;Listes!$D$64,'DP_Instruction Forfaitaires'!$E413*Listes!$D$65,(('DP_Instruction Forfaitaires'!$E413*Listes!$B$65)+Listes!$C$65)))))))</f>
        <v/>
      </c>
      <c r="P413" s="131" t="str">
        <f>IF('Dépenses forfaitaires'!Q413="","",'Dépenses forfaitaires'!Q413)</f>
        <v/>
      </c>
      <c r="Q413" s="185"/>
      <c r="R413" s="352" t="str">
        <f t="shared" si="24"/>
        <v/>
      </c>
      <c r="S413" s="352" t="str">
        <f t="shared" si="25"/>
        <v/>
      </c>
      <c r="T413" s="185" t="str">
        <f t="shared" si="26"/>
        <v/>
      </c>
      <c r="U413" s="182"/>
      <c r="V413" s="187"/>
      <c r="W413" s="711" t="str">
        <f>IF(AND(OR(Q413="KO",T413&lt;&gt;""),OR(R413="",S413="",T413="")),Listes!$A$68,IF(AND(T413="",R413&lt;&gt;""),Listes!$A$69,IF(AND(P413&lt;T413,V413=""),Listes!$A$70,IF(AND(R413&gt;S413),Listes!$A$71,IF(AND(P413&lt;&gt;"",P413&gt;T413,U413=""),Listes!$A$72,IF(AND(X413="",OR(Q413&lt;&gt;"",R413&lt;&gt;"",S413&lt;&gt;"")),Listes!$A$73,""))))))</f>
        <v/>
      </c>
      <c r="X413" s="188"/>
      <c r="Y413" s="317">
        <f t="shared" si="27"/>
        <v>0</v>
      </c>
    </row>
    <row r="414" spans="1:25" ht="20.100000000000001" customHeight="1" x14ac:dyDescent="0.25">
      <c r="A414" s="121">
        <v>408</v>
      </c>
      <c r="B414" s="118" t="str">
        <f>IF('Dépenses forfaitaires'!B414="","",'Dépenses forfaitaires'!B414)</f>
        <v/>
      </c>
      <c r="C414" s="118" t="str">
        <f>IF('Dépenses forfaitaires'!C414="","",'Dépenses forfaitaires'!C414)</f>
        <v/>
      </c>
      <c r="D414" s="118" t="str">
        <f>IF('Dépenses forfaitaires'!D414="","",'Dépenses forfaitaires'!D414)</f>
        <v/>
      </c>
      <c r="E414" s="118" t="str">
        <f>IF('Dépenses forfaitaires'!E414="","",'Dépenses forfaitaires'!E414)</f>
        <v/>
      </c>
      <c r="F414" s="118" t="str">
        <f>IF('Dépenses forfaitaires'!F414="","",'Dépenses forfaitaires'!F414)</f>
        <v/>
      </c>
      <c r="G414" s="186" t="str">
        <f>IF('Dépenses forfaitaires'!G414="","",'Dépenses forfaitaires'!G414)</f>
        <v/>
      </c>
      <c r="H414" s="118" t="str">
        <f>IF('Dépenses forfaitaires'!H414="","",'Dépenses forfaitaires'!H414)</f>
        <v/>
      </c>
      <c r="I414" s="118" t="str">
        <f>IF('Dépenses forfaitaires'!I414="","",'Dépenses forfaitaires'!I414)</f>
        <v/>
      </c>
      <c r="J414" s="186" t="str">
        <f>IF('Dépenses forfaitaires'!J414="","",'Dépenses forfaitaires'!J414)</f>
        <v/>
      </c>
      <c r="K414" s="346" t="str">
        <f>IF('Dépenses forfaitaires'!K414="","",'Dépenses forfaitaires'!K414)</f>
        <v/>
      </c>
      <c r="L414" s="346" t="str">
        <f>IF('Dépenses forfaitaires'!L414="","",'Dépenses forfaitaires'!L414)</f>
        <v/>
      </c>
      <c r="M414" s="118" t="str">
        <f>IF($H414="","",IF($C414=Listes!$B$32,IF('DP_Instruction Forfaitaires'!$E414&lt;Listes!$B$53,('DP_Instruction Forfaitaires'!$E414*(VLOOKUP('DP_Instruction Forfaitaires'!$D414,Listes!$A$54:$E$60,2,FALSE))),IF('DP_Instruction Forfaitaires'!$E414&gt;Listes!$E$53,('DP_Instruction Forfaitaires'!$E414*(VLOOKUP('DP_Instruction Forfaitaires'!$D414,Listes!$A$54:$E$60,5,FALSE))),('DP_Instruction Forfaitaires'!$E414*(VLOOKUP('DP_Instruction Forfaitaires'!$D414,Listes!$A$54:$E$60,3,FALSE))+(VLOOKUP('DP_Instruction Forfaitaires'!$D414,Listes!$A$54:$E$60,4,FALSE)))))))</f>
        <v/>
      </c>
      <c r="N414" s="118" t="str">
        <f>IF($H414="","",IF($C414=Listes!$B$31,IF('DP_Instruction Forfaitaires'!$E414&lt;Listes!$B$42,('DP_Instruction Forfaitaires'!$E414*(VLOOKUP('DP_Instruction Forfaitaires'!$D414,Listes!$A$43:$E$49,2,FALSE))),IF('DP_Instruction Forfaitaires'!$E414&gt;Listes!$D$42,('DP_Instruction Forfaitaires'!$E414*(VLOOKUP('DP_Instruction Forfaitaires'!$D414,Listes!$A$43:$E$49,5,FALSE))),('DP_Instruction Forfaitaires'!$E414*(VLOOKUP('DP_Instruction Forfaitaires'!$D414,Listes!$A$43:$E$49,3,FALSE))+(VLOOKUP('DP_Instruction Forfaitaires'!$D414,Listes!$A$43:$E$49,4,FALSE)))))))</f>
        <v/>
      </c>
      <c r="O414" s="175" t="str">
        <f>IF($H414="","",IF($C414=Listes!$B$34,Listes!$I$31,IF($C414=Listes!$B$35,(VLOOKUP('DP_Instruction Forfaitaires'!$F414,Listes!$E$31:$F$36,2,FALSE)),IF($C414=Listes!$B$33,IF('DP_Instruction Forfaitaires'!$E414&lt;Listes!$A$64,'DP_Instruction Forfaitaires'!$E414*Listes!$A$65,IF('DP_Instruction Forfaitaires'!$E414&gt;Listes!$D$64,'DP_Instruction Forfaitaires'!$E414*Listes!$D$65,(('DP_Instruction Forfaitaires'!$E414*Listes!$B$65)+Listes!$C$65)))))))</f>
        <v/>
      </c>
      <c r="P414" s="131" t="str">
        <f>IF('Dépenses forfaitaires'!Q414="","",'Dépenses forfaitaires'!Q414)</f>
        <v/>
      </c>
      <c r="Q414" s="185"/>
      <c r="R414" s="352" t="str">
        <f t="shared" si="24"/>
        <v/>
      </c>
      <c r="S414" s="352" t="str">
        <f t="shared" si="25"/>
        <v/>
      </c>
      <c r="T414" s="185" t="str">
        <f t="shared" si="26"/>
        <v/>
      </c>
      <c r="U414" s="182"/>
      <c r="V414" s="187"/>
      <c r="W414" s="711" t="str">
        <f>IF(AND(OR(Q414="KO",T414&lt;&gt;""),OR(R414="",S414="",T414="")),Listes!$A$68,IF(AND(T414="",R414&lt;&gt;""),Listes!$A$69,IF(AND(P414&lt;T414,V414=""),Listes!$A$70,IF(AND(R414&gt;S414),Listes!$A$71,IF(AND(P414&lt;&gt;"",P414&gt;T414,U414=""),Listes!$A$72,IF(AND(X414="",OR(Q414&lt;&gt;"",R414&lt;&gt;"",S414&lt;&gt;"")),Listes!$A$73,""))))))</f>
        <v/>
      </c>
      <c r="X414" s="188"/>
      <c r="Y414" s="317">
        <f t="shared" si="27"/>
        <v>0</v>
      </c>
    </row>
    <row r="415" spans="1:25" ht="20.100000000000001" customHeight="1" x14ac:dyDescent="0.25">
      <c r="A415" s="121">
        <v>409</v>
      </c>
      <c r="B415" s="118" t="str">
        <f>IF('Dépenses forfaitaires'!B415="","",'Dépenses forfaitaires'!B415)</f>
        <v/>
      </c>
      <c r="C415" s="118" t="str">
        <f>IF('Dépenses forfaitaires'!C415="","",'Dépenses forfaitaires'!C415)</f>
        <v/>
      </c>
      <c r="D415" s="118" t="str">
        <f>IF('Dépenses forfaitaires'!D415="","",'Dépenses forfaitaires'!D415)</f>
        <v/>
      </c>
      <c r="E415" s="118" t="str">
        <f>IF('Dépenses forfaitaires'!E415="","",'Dépenses forfaitaires'!E415)</f>
        <v/>
      </c>
      <c r="F415" s="118" t="str">
        <f>IF('Dépenses forfaitaires'!F415="","",'Dépenses forfaitaires'!F415)</f>
        <v/>
      </c>
      <c r="G415" s="186" t="str">
        <f>IF('Dépenses forfaitaires'!G415="","",'Dépenses forfaitaires'!G415)</f>
        <v/>
      </c>
      <c r="H415" s="118" t="str">
        <f>IF('Dépenses forfaitaires'!H415="","",'Dépenses forfaitaires'!H415)</f>
        <v/>
      </c>
      <c r="I415" s="118" t="str">
        <f>IF('Dépenses forfaitaires'!I415="","",'Dépenses forfaitaires'!I415)</f>
        <v/>
      </c>
      <c r="J415" s="186" t="str">
        <f>IF('Dépenses forfaitaires'!J415="","",'Dépenses forfaitaires'!J415)</f>
        <v/>
      </c>
      <c r="K415" s="346" t="str">
        <f>IF('Dépenses forfaitaires'!K415="","",'Dépenses forfaitaires'!K415)</f>
        <v/>
      </c>
      <c r="L415" s="346" t="str">
        <f>IF('Dépenses forfaitaires'!L415="","",'Dépenses forfaitaires'!L415)</f>
        <v/>
      </c>
      <c r="M415" s="118" t="str">
        <f>IF($H415="","",IF($C415=Listes!$B$32,IF('DP_Instruction Forfaitaires'!$E415&lt;Listes!$B$53,('DP_Instruction Forfaitaires'!$E415*(VLOOKUP('DP_Instruction Forfaitaires'!$D415,Listes!$A$54:$E$60,2,FALSE))),IF('DP_Instruction Forfaitaires'!$E415&gt;Listes!$E$53,('DP_Instruction Forfaitaires'!$E415*(VLOOKUP('DP_Instruction Forfaitaires'!$D415,Listes!$A$54:$E$60,5,FALSE))),('DP_Instruction Forfaitaires'!$E415*(VLOOKUP('DP_Instruction Forfaitaires'!$D415,Listes!$A$54:$E$60,3,FALSE))+(VLOOKUP('DP_Instruction Forfaitaires'!$D415,Listes!$A$54:$E$60,4,FALSE)))))))</f>
        <v/>
      </c>
      <c r="N415" s="118" t="str">
        <f>IF($H415="","",IF($C415=Listes!$B$31,IF('DP_Instruction Forfaitaires'!$E415&lt;Listes!$B$42,('DP_Instruction Forfaitaires'!$E415*(VLOOKUP('DP_Instruction Forfaitaires'!$D415,Listes!$A$43:$E$49,2,FALSE))),IF('DP_Instruction Forfaitaires'!$E415&gt;Listes!$D$42,('DP_Instruction Forfaitaires'!$E415*(VLOOKUP('DP_Instruction Forfaitaires'!$D415,Listes!$A$43:$E$49,5,FALSE))),('DP_Instruction Forfaitaires'!$E415*(VLOOKUP('DP_Instruction Forfaitaires'!$D415,Listes!$A$43:$E$49,3,FALSE))+(VLOOKUP('DP_Instruction Forfaitaires'!$D415,Listes!$A$43:$E$49,4,FALSE)))))))</f>
        <v/>
      </c>
      <c r="O415" s="175" t="str">
        <f>IF($H415="","",IF($C415=Listes!$B$34,Listes!$I$31,IF($C415=Listes!$B$35,(VLOOKUP('DP_Instruction Forfaitaires'!$F415,Listes!$E$31:$F$36,2,FALSE)),IF($C415=Listes!$B$33,IF('DP_Instruction Forfaitaires'!$E415&lt;Listes!$A$64,'DP_Instruction Forfaitaires'!$E415*Listes!$A$65,IF('DP_Instruction Forfaitaires'!$E415&gt;Listes!$D$64,'DP_Instruction Forfaitaires'!$E415*Listes!$D$65,(('DP_Instruction Forfaitaires'!$E415*Listes!$B$65)+Listes!$C$65)))))))</f>
        <v/>
      </c>
      <c r="P415" s="131" t="str">
        <f>IF('Dépenses forfaitaires'!Q415="","",'Dépenses forfaitaires'!Q415)</f>
        <v/>
      </c>
      <c r="Q415" s="185"/>
      <c r="R415" s="352" t="str">
        <f t="shared" si="24"/>
        <v/>
      </c>
      <c r="S415" s="352" t="str">
        <f t="shared" si="25"/>
        <v/>
      </c>
      <c r="T415" s="185" t="str">
        <f t="shared" si="26"/>
        <v/>
      </c>
      <c r="U415" s="182"/>
      <c r="V415" s="187"/>
      <c r="W415" s="711" t="str">
        <f>IF(AND(OR(Q415="KO",T415&lt;&gt;""),OR(R415="",S415="",T415="")),Listes!$A$68,IF(AND(T415="",R415&lt;&gt;""),Listes!$A$69,IF(AND(P415&lt;T415,V415=""),Listes!$A$70,IF(AND(R415&gt;S415),Listes!$A$71,IF(AND(P415&lt;&gt;"",P415&gt;T415,U415=""),Listes!$A$72,IF(AND(X415="",OR(Q415&lt;&gt;"",R415&lt;&gt;"",S415&lt;&gt;"")),Listes!$A$73,""))))))</f>
        <v/>
      </c>
      <c r="X415" s="188"/>
      <c r="Y415" s="317">
        <f t="shared" si="27"/>
        <v>0</v>
      </c>
    </row>
    <row r="416" spans="1:25" ht="20.100000000000001" customHeight="1" x14ac:dyDescent="0.25">
      <c r="A416" s="121">
        <v>410</v>
      </c>
      <c r="B416" s="118" t="str">
        <f>IF('Dépenses forfaitaires'!B416="","",'Dépenses forfaitaires'!B416)</f>
        <v/>
      </c>
      <c r="C416" s="118" t="str">
        <f>IF('Dépenses forfaitaires'!C416="","",'Dépenses forfaitaires'!C416)</f>
        <v/>
      </c>
      <c r="D416" s="118" t="str">
        <f>IF('Dépenses forfaitaires'!D416="","",'Dépenses forfaitaires'!D416)</f>
        <v/>
      </c>
      <c r="E416" s="118" t="str">
        <f>IF('Dépenses forfaitaires'!E416="","",'Dépenses forfaitaires'!E416)</f>
        <v/>
      </c>
      <c r="F416" s="118" t="str">
        <f>IF('Dépenses forfaitaires'!F416="","",'Dépenses forfaitaires'!F416)</f>
        <v/>
      </c>
      <c r="G416" s="186" t="str">
        <f>IF('Dépenses forfaitaires'!G416="","",'Dépenses forfaitaires'!G416)</f>
        <v/>
      </c>
      <c r="H416" s="118" t="str">
        <f>IF('Dépenses forfaitaires'!H416="","",'Dépenses forfaitaires'!H416)</f>
        <v/>
      </c>
      <c r="I416" s="118" t="str">
        <f>IF('Dépenses forfaitaires'!I416="","",'Dépenses forfaitaires'!I416)</f>
        <v/>
      </c>
      <c r="J416" s="186" t="str">
        <f>IF('Dépenses forfaitaires'!J416="","",'Dépenses forfaitaires'!J416)</f>
        <v/>
      </c>
      <c r="K416" s="346" t="str">
        <f>IF('Dépenses forfaitaires'!K416="","",'Dépenses forfaitaires'!K416)</f>
        <v/>
      </c>
      <c r="L416" s="346" t="str">
        <f>IF('Dépenses forfaitaires'!L416="","",'Dépenses forfaitaires'!L416)</f>
        <v/>
      </c>
      <c r="M416" s="118" t="str">
        <f>IF($H416="","",IF($C416=Listes!$B$32,IF('DP_Instruction Forfaitaires'!$E416&lt;Listes!$B$53,('DP_Instruction Forfaitaires'!$E416*(VLOOKUP('DP_Instruction Forfaitaires'!$D416,Listes!$A$54:$E$60,2,FALSE))),IF('DP_Instruction Forfaitaires'!$E416&gt;Listes!$E$53,('DP_Instruction Forfaitaires'!$E416*(VLOOKUP('DP_Instruction Forfaitaires'!$D416,Listes!$A$54:$E$60,5,FALSE))),('DP_Instruction Forfaitaires'!$E416*(VLOOKUP('DP_Instruction Forfaitaires'!$D416,Listes!$A$54:$E$60,3,FALSE))+(VLOOKUP('DP_Instruction Forfaitaires'!$D416,Listes!$A$54:$E$60,4,FALSE)))))))</f>
        <v/>
      </c>
      <c r="N416" s="118" t="str">
        <f>IF($H416="","",IF($C416=Listes!$B$31,IF('DP_Instruction Forfaitaires'!$E416&lt;Listes!$B$42,('DP_Instruction Forfaitaires'!$E416*(VLOOKUP('DP_Instruction Forfaitaires'!$D416,Listes!$A$43:$E$49,2,FALSE))),IF('DP_Instruction Forfaitaires'!$E416&gt;Listes!$D$42,('DP_Instruction Forfaitaires'!$E416*(VLOOKUP('DP_Instruction Forfaitaires'!$D416,Listes!$A$43:$E$49,5,FALSE))),('DP_Instruction Forfaitaires'!$E416*(VLOOKUP('DP_Instruction Forfaitaires'!$D416,Listes!$A$43:$E$49,3,FALSE))+(VLOOKUP('DP_Instruction Forfaitaires'!$D416,Listes!$A$43:$E$49,4,FALSE)))))))</f>
        <v/>
      </c>
      <c r="O416" s="175" t="str">
        <f>IF($H416="","",IF($C416=Listes!$B$34,Listes!$I$31,IF($C416=Listes!$B$35,(VLOOKUP('DP_Instruction Forfaitaires'!$F416,Listes!$E$31:$F$36,2,FALSE)),IF($C416=Listes!$B$33,IF('DP_Instruction Forfaitaires'!$E416&lt;Listes!$A$64,'DP_Instruction Forfaitaires'!$E416*Listes!$A$65,IF('DP_Instruction Forfaitaires'!$E416&gt;Listes!$D$64,'DP_Instruction Forfaitaires'!$E416*Listes!$D$65,(('DP_Instruction Forfaitaires'!$E416*Listes!$B$65)+Listes!$C$65)))))))</f>
        <v/>
      </c>
      <c r="P416" s="131" t="str">
        <f>IF('Dépenses forfaitaires'!Q416="","",'Dépenses forfaitaires'!Q416)</f>
        <v/>
      </c>
      <c r="Q416" s="185"/>
      <c r="R416" s="352" t="str">
        <f t="shared" si="24"/>
        <v/>
      </c>
      <c r="S416" s="352" t="str">
        <f t="shared" si="25"/>
        <v/>
      </c>
      <c r="T416" s="185" t="str">
        <f t="shared" si="26"/>
        <v/>
      </c>
      <c r="U416" s="182"/>
      <c r="V416" s="187"/>
      <c r="W416" s="711" t="str">
        <f>IF(AND(OR(Q416="KO",T416&lt;&gt;""),OR(R416="",S416="",T416="")),Listes!$A$68,IF(AND(T416="",R416&lt;&gt;""),Listes!$A$69,IF(AND(P416&lt;T416,V416=""),Listes!$A$70,IF(AND(R416&gt;S416),Listes!$A$71,IF(AND(P416&lt;&gt;"",P416&gt;T416,U416=""),Listes!$A$72,IF(AND(X416="",OR(Q416&lt;&gt;"",R416&lt;&gt;"",S416&lt;&gt;"")),Listes!$A$73,""))))))</f>
        <v/>
      </c>
      <c r="X416" s="188"/>
      <c r="Y416" s="317">
        <f t="shared" si="27"/>
        <v>0</v>
      </c>
    </row>
    <row r="417" spans="1:25" ht="20.100000000000001" customHeight="1" x14ac:dyDescent="0.25">
      <c r="A417" s="121">
        <v>411</v>
      </c>
      <c r="B417" s="118" t="str">
        <f>IF('Dépenses forfaitaires'!B417="","",'Dépenses forfaitaires'!B417)</f>
        <v/>
      </c>
      <c r="C417" s="118" t="str">
        <f>IF('Dépenses forfaitaires'!C417="","",'Dépenses forfaitaires'!C417)</f>
        <v/>
      </c>
      <c r="D417" s="118" t="str">
        <f>IF('Dépenses forfaitaires'!D417="","",'Dépenses forfaitaires'!D417)</f>
        <v/>
      </c>
      <c r="E417" s="118" t="str">
        <f>IF('Dépenses forfaitaires'!E417="","",'Dépenses forfaitaires'!E417)</f>
        <v/>
      </c>
      <c r="F417" s="118" t="str">
        <f>IF('Dépenses forfaitaires'!F417="","",'Dépenses forfaitaires'!F417)</f>
        <v/>
      </c>
      <c r="G417" s="186" t="str">
        <f>IF('Dépenses forfaitaires'!G417="","",'Dépenses forfaitaires'!G417)</f>
        <v/>
      </c>
      <c r="H417" s="118" t="str">
        <f>IF('Dépenses forfaitaires'!H417="","",'Dépenses forfaitaires'!H417)</f>
        <v/>
      </c>
      <c r="I417" s="118" t="str">
        <f>IF('Dépenses forfaitaires'!I417="","",'Dépenses forfaitaires'!I417)</f>
        <v/>
      </c>
      <c r="J417" s="186" t="str">
        <f>IF('Dépenses forfaitaires'!J417="","",'Dépenses forfaitaires'!J417)</f>
        <v/>
      </c>
      <c r="K417" s="346" t="str">
        <f>IF('Dépenses forfaitaires'!K417="","",'Dépenses forfaitaires'!K417)</f>
        <v/>
      </c>
      <c r="L417" s="346" t="str">
        <f>IF('Dépenses forfaitaires'!L417="","",'Dépenses forfaitaires'!L417)</f>
        <v/>
      </c>
      <c r="M417" s="118" t="str">
        <f>IF($H417="","",IF($C417=Listes!$B$32,IF('DP_Instruction Forfaitaires'!$E417&lt;Listes!$B$53,('DP_Instruction Forfaitaires'!$E417*(VLOOKUP('DP_Instruction Forfaitaires'!$D417,Listes!$A$54:$E$60,2,FALSE))),IF('DP_Instruction Forfaitaires'!$E417&gt;Listes!$E$53,('DP_Instruction Forfaitaires'!$E417*(VLOOKUP('DP_Instruction Forfaitaires'!$D417,Listes!$A$54:$E$60,5,FALSE))),('DP_Instruction Forfaitaires'!$E417*(VLOOKUP('DP_Instruction Forfaitaires'!$D417,Listes!$A$54:$E$60,3,FALSE))+(VLOOKUP('DP_Instruction Forfaitaires'!$D417,Listes!$A$54:$E$60,4,FALSE)))))))</f>
        <v/>
      </c>
      <c r="N417" s="118" t="str">
        <f>IF($H417="","",IF($C417=Listes!$B$31,IF('DP_Instruction Forfaitaires'!$E417&lt;Listes!$B$42,('DP_Instruction Forfaitaires'!$E417*(VLOOKUP('DP_Instruction Forfaitaires'!$D417,Listes!$A$43:$E$49,2,FALSE))),IF('DP_Instruction Forfaitaires'!$E417&gt;Listes!$D$42,('DP_Instruction Forfaitaires'!$E417*(VLOOKUP('DP_Instruction Forfaitaires'!$D417,Listes!$A$43:$E$49,5,FALSE))),('DP_Instruction Forfaitaires'!$E417*(VLOOKUP('DP_Instruction Forfaitaires'!$D417,Listes!$A$43:$E$49,3,FALSE))+(VLOOKUP('DP_Instruction Forfaitaires'!$D417,Listes!$A$43:$E$49,4,FALSE)))))))</f>
        <v/>
      </c>
      <c r="O417" s="175" t="str">
        <f>IF($H417="","",IF($C417=Listes!$B$34,Listes!$I$31,IF($C417=Listes!$B$35,(VLOOKUP('DP_Instruction Forfaitaires'!$F417,Listes!$E$31:$F$36,2,FALSE)),IF($C417=Listes!$B$33,IF('DP_Instruction Forfaitaires'!$E417&lt;Listes!$A$64,'DP_Instruction Forfaitaires'!$E417*Listes!$A$65,IF('DP_Instruction Forfaitaires'!$E417&gt;Listes!$D$64,'DP_Instruction Forfaitaires'!$E417*Listes!$D$65,(('DP_Instruction Forfaitaires'!$E417*Listes!$B$65)+Listes!$C$65)))))))</f>
        <v/>
      </c>
      <c r="P417" s="131" t="str">
        <f>IF('Dépenses forfaitaires'!Q417="","",'Dépenses forfaitaires'!Q417)</f>
        <v/>
      </c>
      <c r="Q417" s="185"/>
      <c r="R417" s="352" t="str">
        <f t="shared" si="24"/>
        <v/>
      </c>
      <c r="S417" s="352" t="str">
        <f t="shared" si="25"/>
        <v/>
      </c>
      <c r="T417" s="185" t="str">
        <f t="shared" si="26"/>
        <v/>
      </c>
      <c r="U417" s="182"/>
      <c r="V417" s="187"/>
      <c r="W417" s="711" t="str">
        <f>IF(AND(OR(Q417="KO",T417&lt;&gt;""),OR(R417="",S417="",T417="")),Listes!$A$68,IF(AND(T417="",R417&lt;&gt;""),Listes!$A$69,IF(AND(P417&lt;T417,V417=""),Listes!$A$70,IF(AND(R417&gt;S417),Listes!$A$71,IF(AND(P417&lt;&gt;"",P417&gt;T417,U417=""),Listes!$A$72,IF(AND(X417="",OR(Q417&lt;&gt;"",R417&lt;&gt;"",S417&lt;&gt;"")),Listes!$A$73,""))))))</f>
        <v/>
      </c>
      <c r="X417" s="188"/>
      <c r="Y417" s="317">
        <f t="shared" si="27"/>
        <v>0</v>
      </c>
    </row>
    <row r="418" spans="1:25" ht="20.100000000000001" customHeight="1" x14ac:dyDescent="0.25">
      <c r="A418" s="121">
        <v>412</v>
      </c>
      <c r="B418" s="118" t="str">
        <f>IF('Dépenses forfaitaires'!B418="","",'Dépenses forfaitaires'!B418)</f>
        <v/>
      </c>
      <c r="C418" s="118" t="str">
        <f>IF('Dépenses forfaitaires'!C418="","",'Dépenses forfaitaires'!C418)</f>
        <v/>
      </c>
      <c r="D418" s="118" t="str">
        <f>IF('Dépenses forfaitaires'!D418="","",'Dépenses forfaitaires'!D418)</f>
        <v/>
      </c>
      <c r="E418" s="118" t="str">
        <f>IF('Dépenses forfaitaires'!E418="","",'Dépenses forfaitaires'!E418)</f>
        <v/>
      </c>
      <c r="F418" s="118" t="str">
        <f>IF('Dépenses forfaitaires'!F418="","",'Dépenses forfaitaires'!F418)</f>
        <v/>
      </c>
      <c r="G418" s="186" t="str">
        <f>IF('Dépenses forfaitaires'!G418="","",'Dépenses forfaitaires'!G418)</f>
        <v/>
      </c>
      <c r="H418" s="118" t="str">
        <f>IF('Dépenses forfaitaires'!H418="","",'Dépenses forfaitaires'!H418)</f>
        <v/>
      </c>
      <c r="I418" s="118" t="str">
        <f>IF('Dépenses forfaitaires'!I418="","",'Dépenses forfaitaires'!I418)</f>
        <v/>
      </c>
      <c r="J418" s="186" t="str">
        <f>IF('Dépenses forfaitaires'!J418="","",'Dépenses forfaitaires'!J418)</f>
        <v/>
      </c>
      <c r="K418" s="346" t="str">
        <f>IF('Dépenses forfaitaires'!K418="","",'Dépenses forfaitaires'!K418)</f>
        <v/>
      </c>
      <c r="L418" s="346" t="str">
        <f>IF('Dépenses forfaitaires'!L418="","",'Dépenses forfaitaires'!L418)</f>
        <v/>
      </c>
      <c r="M418" s="118" t="str">
        <f>IF($H418="","",IF($C418=Listes!$B$32,IF('DP_Instruction Forfaitaires'!$E418&lt;Listes!$B$53,('DP_Instruction Forfaitaires'!$E418*(VLOOKUP('DP_Instruction Forfaitaires'!$D418,Listes!$A$54:$E$60,2,FALSE))),IF('DP_Instruction Forfaitaires'!$E418&gt;Listes!$E$53,('DP_Instruction Forfaitaires'!$E418*(VLOOKUP('DP_Instruction Forfaitaires'!$D418,Listes!$A$54:$E$60,5,FALSE))),('DP_Instruction Forfaitaires'!$E418*(VLOOKUP('DP_Instruction Forfaitaires'!$D418,Listes!$A$54:$E$60,3,FALSE))+(VLOOKUP('DP_Instruction Forfaitaires'!$D418,Listes!$A$54:$E$60,4,FALSE)))))))</f>
        <v/>
      </c>
      <c r="N418" s="118" t="str">
        <f>IF($H418="","",IF($C418=Listes!$B$31,IF('DP_Instruction Forfaitaires'!$E418&lt;Listes!$B$42,('DP_Instruction Forfaitaires'!$E418*(VLOOKUP('DP_Instruction Forfaitaires'!$D418,Listes!$A$43:$E$49,2,FALSE))),IF('DP_Instruction Forfaitaires'!$E418&gt;Listes!$D$42,('DP_Instruction Forfaitaires'!$E418*(VLOOKUP('DP_Instruction Forfaitaires'!$D418,Listes!$A$43:$E$49,5,FALSE))),('DP_Instruction Forfaitaires'!$E418*(VLOOKUP('DP_Instruction Forfaitaires'!$D418,Listes!$A$43:$E$49,3,FALSE))+(VLOOKUP('DP_Instruction Forfaitaires'!$D418,Listes!$A$43:$E$49,4,FALSE)))))))</f>
        <v/>
      </c>
      <c r="O418" s="175" t="str">
        <f>IF($H418="","",IF($C418=Listes!$B$34,Listes!$I$31,IF($C418=Listes!$B$35,(VLOOKUP('DP_Instruction Forfaitaires'!$F418,Listes!$E$31:$F$36,2,FALSE)),IF($C418=Listes!$B$33,IF('DP_Instruction Forfaitaires'!$E418&lt;Listes!$A$64,'DP_Instruction Forfaitaires'!$E418*Listes!$A$65,IF('DP_Instruction Forfaitaires'!$E418&gt;Listes!$D$64,'DP_Instruction Forfaitaires'!$E418*Listes!$D$65,(('DP_Instruction Forfaitaires'!$E418*Listes!$B$65)+Listes!$C$65)))))))</f>
        <v/>
      </c>
      <c r="P418" s="131" t="str">
        <f>IF('Dépenses forfaitaires'!Q418="","",'Dépenses forfaitaires'!Q418)</f>
        <v/>
      </c>
      <c r="Q418" s="185"/>
      <c r="R418" s="352" t="str">
        <f t="shared" si="24"/>
        <v/>
      </c>
      <c r="S418" s="352" t="str">
        <f t="shared" si="25"/>
        <v/>
      </c>
      <c r="T418" s="185" t="str">
        <f t="shared" si="26"/>
        <v/>
      </c>
      <c r="U418" s="182"/>
      <c r="V418" s="187"/>
      <c r="W418" s="711" t="str">
        <f>IF(AND(OR(Q418="KO",T418&lt;&gt;""),OR(R418="",S418="",T418="")),Listes!$A$68,IF(AND(T418="",R418&lt;&gt;""),Listes!$A$69,IF(AND(P418&lt;T418,V418=""),Listes!$A$70,IF(AND(R418&gt;S418),Listes!$A$71,IF(AND(P418&lt;&gt;"",P418&gt;T418,U418=""),Listes!$A$72,IF(AND(X418="",OR(Q418&lt;&gt;"",R418&lt;&gt;"",S418&lt;&gt;"")),Listes!$A$73,""))))))</f>
        <v/>
      </c>
      <c r="X418" s="188"/>
      <c r="Y418" s="317">
        <f t="shared" si="27"/>
        <v>0</v>
      </c>
    </row>
    <row r="419" spans="1:25" ht="20.100000000000001" customHeight="1" x14ac:dyDescent="0.25">
      <c r="A419" s="121">
        <v>413</v>
      </c>
      <c r="B419" s="118" t="str">
        <f>IF('Dépenses forfaitaires'!B419="","",'Dépenses forfaitaires'!B419)</f>
        <v/>
      </c>
      <c r="C419" s="118" t="str">
        <f>IF('Dépenses forfaitaires'!C419="","",'Dépenses forfaitaires'!C419)</f>
        <v/>
      </c>
      <c r="D419" s="118" t="str">
        <f>IF('Dépenses forfaitaires'!D419="","",'Dépenses forfaitaires'!D419)</f>
        <v/>
      </c>
      <c r="E419" s="118" t="str">
        <f>IF('Dépenses forfaitaires'!E419="","",'Dépenses forfaitaires'!E419)</f>
        <v/>
      </c>
      <c r="F419" s="118" t="str">
        <f>IF('Dépenses forfaitaires'!F419="","",'Dépenses forfaitaires'!F419)</f>
        <v/>
      </c>
      <c r="G419" s="186" t="str">
        <f>IF('Dépenses forfaitaires'!G419="","",'Dépenses forfaitaires'!G419)</f>
        <v/>
      </c>
      <c r="H419" s="118" t="str">
        <f>IF('Dépenses forfaitaires'!H419="","",'Dépenses forfaitaires'!H419)</f>
        <v/>
      </c>
      <c r="I419" s="118" t="str">
        <f>IF('Dépenses forfaitaires'!I419="","",'Dépenses forfaitaires'!I419)</f>
        <v/>
      </c>
      <c r="J419" s="186" t="str">
        <f>IF('Dépenses forfaitaires'!J419="","",'Dépenses forfaitaires'!J419)</f>
        <v/>
      </c>
      <c r="K419" s="346" t="str">
        <f>IF('Dépenses forfaitaires'!K419="","",'Dépenses forfaitaires'!K419)</f>
        <v/>
      </c>
      <c r="L419" s="346" t="str">
        <f>IF('Dépenses forfaitaires'!L419="","",'Dépenses forfaitaires'!L419)</f>
        <v/>
      </c>
      <c r="M419" s="118" t="str">
        <f>IF($H419="","",IF($C419=Listes!$B$32,IF('DP_Instruction Forfaitaires'!$E419&lt;Listes!$B$53,('DP_Instruction Forfaitaires'!$E419*(VLOOKUP('DP_Instruction Forfaitaires'!$D419,Listes!$A$54:$E$60,2,FALSE))),IF('DP_Instruction Forfaitaires'!$E419&gt;Listes!$E$53,('DP_Instruction Forfaitaires'!$E419*(VLOOKUP('DP_Instruction Forfaitaires'!$D419,Listes!$A$54:$E$60,5,FALSE))),('DP_Instruction Forfaitaires'!$E419*(VLOOKUP('DP_Instruction Forfaitaires'!$D419,Listes!$A$54:$E$60,3,FALSE))+(VLOOKUP('DP_Instruction Forfaitaires'!$D419,Listes!$A$54:$E$60,4,FALSE)))))))</f>
        <v/>
      </c>
      <c r="N419" s="118" t="str">
        <f>IF($H419="","",IF($C419=Listes!$B$31,IF('DP_Instruction Forfaitaires'!$E419&lt;Listes!$B$42,('DP_Instruction Forfaitaires'!$E419*(VLOOKUP('DP_Instruction Forfaitaires'!$D419,Listes!$A$43:$E$49,2,FALSE))),IF('DP_Instruction Forfaitaires'!$E419&gt;Listes!$D$42,('DP_Instruction Forfaitaires'!$E419*(VLOOKUP('DP_Instruction Forfaitaires'!$D419,Listes!$A$43:$E$49,5,FALSE))),('DP_Instruction Forfaitaires'!$E419*(VLOOKUP('DP_Instruction Forfaitaires'!$D419,Listes!$A$43:$E$49,3,FALSE))+(VLOOKUP('DP_Instruction Forfaitaires'!$D419,Listes!$A$43:$E$49,4,FALSE)))))))</f>
        <v/>
      </c>
      <c r="O419" s="175" t="str">
        <f>IF($H419="","",IF($C419=Listes!$B$34,Listes!$I$31,IF($C419=Listes!$B$35,(VLOOKUP('DP_Instruction Forfaitaires'!$F419,Listes!$E$31:$F$36,2,FALSE)),IF($C419=Listes!$B$33,IF('DP_Instruction Forfaitaires'!$E419&lt;Listes!$A$64,'DP_Instruction Forfaitaires'!$E419*Listes!$A$65,IF('DP_Instruction Forfaitaires'!$E419&gt;Listes!$D$64,'DP_Instruction Forfaitaires'!$E419*Listes!$D$65,(('DP_Instruction Forfaitaires'!$E419*Listes!$B$65)+Listes!$C$65)))))))</f>
        <v/>
      </c>
      <c r="P419" s="131" t="str">
        <f>IF('Dépenses forfaitaires'!Q419="","",'Dépenses forfaitaires'!Q419)</f>
        <v/>
      </c>
      <c r="Q419" s="185"/>
      <c r="R419" s="352" t="str">
        <f t="shared" si="24"/>
        <v/>
      </c>
      <c r="S419" s="352" t="str">
        <f t="shared" si="25"/>
        <v/>
      </c>
      <c r="T419" s="185" t="str">
        <f t="shared" si="26"/>
        <v/>
      </c>
      <c r="U419" s="182"/>
      <c r="V419" s="187"/>
      <c r="W419" s="711" t="str">
        <f>IF(AND(OR(Q419="KO",T419&lt;&gt;""),OR(R419="",S419="",T419="")),Listes!$A$68,IF(AND(T419="",R419&lt;&gt;""),Listes!$A$69,IF(AND(P419&lt;T419,V419=""),Listes!$A$70,IF(AND(R419&gt;S419),Listes!$A$71,IF(AND(P419&lt;&gt;"",P419&gt;T419,U419=""),Listes!$A$72,IF(AND(X419="",OR(Q419&lt;&gt;"",R419&lt;&gt;"",S419&lt;&gt;"")),Listes!$A$73,""))))))</f>
        <v/>
      </c>
      <c r="X419" s="188"/>
      <c r="Y419" s="317">
        <f t="shared" si="27"/>
        <v>0</v>
      </c>
    </row>
    <row r="420" spans="1:25" ht="20.100000000000001" customHeight="1" x14ac:dyDescent="0.25">
      <c r="A420" s="121">
        <v>414</v>
      </c>
      <c r="B420" s="118" t="str">
        <f>IF('Dépenses forfaitaires'!B420="","",'Dépenses forfaitaires'!B420)</f>
        <v/>
      </c>
      <c r="C420" s="118" t="str">
        <f>IF('Dépenses forfaitaires'!C420="","",'Dépenses forfaitaires'!C420)</f>
        <v/>
      </c>
      <c r="D420" s="118" t="str">
        <f>IF('Dépenses forfaitaires'!D420="","",'Dépenses forfaitaires'!D420)</f>
        <v/>
      </c>
      <c r="E420" s="118" t="str">
        <f>IF('Dépenses forfaitaires'!E420="","",'Dépenses forfaitaires'!E420)</f>
        <v/>
      </c>
      <c r="F420" s="118" t="str">
        <f>IF('Dépenses forfaitaires'!F420="","",'Dépenses forfaitaires'!F420)</f>
        <v/>
      </c>
      <c r="G420" s="186" t="str">
        <f>IF('Dépenses forfaitaires'!G420="","",'Dépenses forfaitaires'!G420)</f>
        <v/>
      </c>
      <c r="H420" s="118" t="str">
        <f>IF('Dépenses forfaitaires'!H420="","",'Dépenses forfaitaires'!H420)</f>
        <v/>
      </c>
      <c r="I420" s="118" t="str">
        <f>IF('Dépenses forfaitaires'!I420="","",'Dépenses forfaitaires'!I420)</f>
        <v/>
      </c>
      <c r="J420" s="186" t="str">
        <f>IF('Dépenses forfaitaires'!J420="","",'Dépenses forfaitaires'!J420)</f>
        <v/>
      </c>
      <c r="K420" s="346" t="str">
        <f>IF('Dépenses forfaitaires'!K420="","",'Dépenses forfaitaires'!K420)</f>
        <v/>
      </c>
      <c r="L420" s="346" t="str">
        <f>IF('Dépenses forfaitaires'!L420="","",'Dépenses forfaitaires'!L420)</f>
        <v/>
      </c>
      <c r="M420" s="118" t="str">
        <f>IF($H420="","",IF($C420=Listes!$B$32,IF('DP_Instruction Forfaitaires'!$E420&lt;Listes!$B$53,('DP_Instruction Forfaitaires'!$E420*(VLOOKUP('DP_Instruction Forfaitaires'!$D420,Listes!$A$54:$E$60,2,FALSE))),IF('DP_Instruction Forfaitaires'!$E420&gt;Listes!$E$53,('DP_Instruction Forfaitaires'!$E420*(VLOOKUP('DP_Instruction Forfaitaires'!$D420,Listes!$A$54:$E$60,5,FALSE))),('DP_Instruction Forfaitaires'!$E420*(VLOOKUP('DP_Instruction Forfaitaires'!$D420,Listes!$A$54:$E$60,3,FALSE))+(VLOOKUP('DP_Instruction Forfaitaires'!$D420,Listes!$A$54:$E$60,4,FALSE)))))))</f>
        <v/>
      </c>
      <c r="N420" s="118" t="str">
        <f>IF($H420="","",IF($C420=Listes!$B$31,IF('DP_Instruction Forfaitaires'!$E420&lt;Listes!$B$42,('DP_Instruction Forfaitaires'!$E420*(VLOOKUP('DP_Instruction Forfaitaires'!$D420,Listes!$A$43:$E$49,2,FALSE))),IF('DP_Instruction Forfaitaires'!$E420&gt;Listes!$D$42,('DP_Instruction Forfaitaires'!$E420*(VLOOKUP('DP_Instruction Forfaitaires'!$D420,Listes!$A$43:$E$49,5,FALSE))),('DP_Instruction Forfaitaires'!$E420*(VLOOKUP('DP_Instruction Forfaitaires'!$D420,Listes!$A$43:$E$49,3,FALSE))+(VLOOKUP('DP_Instruction Forfaitaires'!$D420,Listes!$A$43:$E$49,4,FALSE)))))))</f>
        <v/>
      </c>
      <c r="O420" s="175" t="str">
        <f>IF($H420="","",IF($C420=Listes!$B$34,Listes!$I$31,IF($C420=Listes!$B$35,(VLOOKUP('DP_Instruction Forfaitaires'!$F420,Listes!$E$31:$F$36,2,FALSE)),IF($C420=Listes!$B$33,IF('DP_Instruction Forfaitaires'!$E420&lt;Listes!$A$64,'DP_Instruction Forfaitaires'!$E420*Listes!$A$65,IF('DP_Instruction Forfaitaires'!$E420&gt;Listes!$D$64,'DP_Instruction Forfaitaires'!$E420*Listes!$D$65,(('DP_Instruction Forfaitaires'!$E420*Listes!$B$65)+Listes!$C$65)))))))</f>
        <v/>
      </c>
      <c r="P420" s="131" t="str">
        <f>IF('Dépenses forfaitaires'!Q420="","",'Dépenses forfaitaires'!Q420)</f>
        <v/>
      </c>
      <c r="Q420" s="185"/>
      <c r="R420" s="352" t="str">
        <f t="shared" si="24"/>
        <v/>
      </c>
      <c r="S420" s="352" t="str">
        <f t="shared" si="25"/>
        <v/>
      </c>
      <c r="T420" s="185" t="str">
        <f t="shared" si="26"/>
        <v/>
      </c>
      <c r="U420" s="182"/>
      <c r="V420" s="187"/>
      <c r="W420" s="711" t="str">
        <f>IF(AND(OR(Q420="KO",T420&lt;&gt;""),OR(R420="",S420="",T420="")),Listes!$A$68,IF(AND(T420="",R420&lt;&gt;""),Listes!$A$69,IF(AND(P420&lt;T420,V420=""),Listes!$A$70,IF(AND(R420&gt;S420),Listes!$A$71,IF(AND(P420&lt;&gt;"",P420&gt;T420,U420=""),Listes!$A$72,IF(AND(X420="",OR(Q420&lt;&gt;"",R420&lt;&gt;"",S420&lt;&gt;"")),Listes!$A$73,""))))))</f>
        <v/>
      </c>
      <c r="X420" s="188"/>
      <c r="Y420" s="317">
        <f t="shared" si="27"/>
        <v>0</v>
      </c>
    </row>
    <row r="421" spans="1:25" ht="20.100000000000001" customHeight="1" x14ac:dyDescent="0.25">
      <c r="A421" s="121">
        <v>415</v>
      </c>
      <c r="B421" s="118" t="str">
        <f>IF('Dépenses forfaitaires'!B421="","",'Dépenses forfaitaires'!B421)</f>
        <v/>
      </c>
      <c r="C421" s="118" t="str">
        <f>IF('Dépenses forfaitaires'!C421="","",'Dépenses forfaitaires'!C421)</f>
        <v/>
      </c>
      <c r="D421" s="118" t="str">
        <f>IF('Dépenses forfaitaires'!D421="","",'Dépenses forfaitaires'!D421)</f>
        <v/>
      </c>
      <c r="E421" s="118" t="str">
        <f>IF('Dépenses forfaitaires'!E421="","",'Dépenses forfaitaires'!E421)</f>
        <v/>
      </c>
      <c r="F421" s="118" t="str">
        <f>IF('Dépenses forfaitaires'!F421="","",'Dépenses forfaitaires'!F421)</f>
        <v/>
      </c>
      <c r="G421" s="186" t="str">
        <f>IF('Dépenses forfaitaires'!G421="","",'Dépenses forfaitaires'!G421)</f>
        <v/>
      </c>
      <c r="H421" s="118" t="str">
        <f>IF('Dépenses forfaitaires'!H421="","",'Dépenses forfaitaires'!H421)</f>
        <v/>
      </c>
      <c r="I421" s="118" t="str">
        <f>IF('Dépenses forfaitaires'!I421="","",'Dépenses forfaitaires'!I421)</f>
        <v/>
      </c>
      <c r="J421" s="186" t="str">
        <f>IF('Dépenses forfaitaires'!J421="","",'Dépenses forfaitaires'!J421)</f>
        <v/>
      </c>
      <c r="K421" s="346" t="str">
        <f>IF('Dépenses forfaitaires'!K421="","",'Dépenses forfaitaires'!K421)</f>
        <v/>
      </c>
      <c r="L421" s="346" t="str">
        <f>IF('Dépenses forfaitaires'!L421="","",'Dépenses forfaitaires'!L421)</f>
        <v/>
      </c>
      <c r="M421" s="118" t="str">
        <f>IF($H421="","",IF($C421=Listes!$B$32,IF('DP_Instruction Forfaitaires'!$E421&lt;Listes!$B$53,('DP_Instruction Forfaitaires'!$E421*(VLOOKUP('DP_Instruction Forfaitaires'!$D421,Listes!$A$54:$E$60,2,FALSE))),IF('DP_Instruction Forfaitaires'!$E421&gt;Listes!$E$53,('DP_Instruction Forfaitaires'!$E421*(VLOOKUP('DP_Instruction Forfaitaires'!$D421,Listes!$A$54:$E$60,5,FALSE))),('DP_Instruction Forfaitaires'!$E421*(VLOOKUP('DP_Instruction Forfaitaires'!$D421,Listes!$A$54:$E$60,3,FALSE))+(VLOOKUP('DP_Instruction Forfaitaires'!$D421,Listes!$A$54:$E$60,4,FALSE)))))))</f>
        <v/>
      </c>
      <c r="N421" s="118" t="str">
        <f>IF($H421="","",IF($C421=Listes!$B$31,IF('DP_Instruction Forfaitaires'!$E421&lt;Listes!$B$42,('DP_Instruction Forfaitaires'!$E421*(VLOOKUP('DP_Instruction Forfaitaires'!$D421,Listes!$A$43:$E$49,2,FALSE))),IF('DP_Instruction Forfaitaires'!$E421&gt;Listes!$D$42,('DP_Instruction Forfaitaires'!$E421*(VLOOKUP('DP_Instruction Forfaitaires'!$D421,Listes!$A$43:$E$49,5,FALSE))),('DP_Instruction Forfaitaires'!$E421*(VLOOKUP('DP_Instruction Forfaitaires'!$D421,Listes!$A$43:$E$49,3,FALSE))+(VLOOKUP('DP_Instruction Forfaitaires'!$D421,Listes!$A$43:$E$49,4,FALSE)))))))</f>
        <v/>
      </c>
      <c r="O421" s="175" t="str">
        <f>IF($H421="","",IF($C421=Listes!$B$34,Listes!$I$31,IF($C421=Listes!$B$35,(VLOOKUP('DP_Instruction Forfaitaires'!$F421,Listes!$E$31:$F$36,2,FALSE)),IF($C421=Listes!$B$33,IF('DP_Instruction Forfaitaires'!$E421&lt;Listes!$A$64,'DP_Instruction Forfaitaires'!$E421*Listes!$A$65,IF('DP_Instruction Forfaitaires'!$E421&gt;Listes!$D$64,'DP_Instruction Forfaitaires'!$E421*Listes!$D$65,(('DP_Instruction Forfaitaires'!$E421*Listes!$B$65)+Listes!$C$65)))))))</f>
        <v/>
      </c>
      <c r="P421" s="131" t="str">
        <f>IF('Dépenses forfaitaires'!Q421="","",'Dépenses forfaitaires'!Q421)</f>
        <v/>
      </c>
      <c r="Q421" s="185"/>
      <c r="R421" s="352" t="str">
        <f t="shared" si="24"/>
        <v/>
      </c>
      <c r="S421" s="352" t="str">
        <f t="shared" si="25"/>
        <v/>
      </c>
      <c r="T421" s="185" t="str">
        <f t="shared" si="26"/>
        <v/>
      </c>
      <c r="U421" s="182"/>
      <c r="V421" s="187"/>
      <c r="W421" s="711" t="str">
        <f>IF(AND(OR(Q421="KO",T421&lt;&gt;""),OR(R421="",S421="",T421="")),Listes!$A$68,IF(AND(T421="",R421&lt;&gt;""),Listes!$A$69,IF(AND(P421&lt;T421,V421=""),Listes!$A$70,IF(AND(R421&gt;S421),Listes!$A$71,IF(AND(P421&lt;&gt;"",P421&gt;T421,U421=""),Listes!$A$72,IF(AND(X421="",OR(Q421&lt;&gt;"",R421&lt;&gt;"",S421&lt;&gt;"")),Listes!$A$73,""))))))</f>
        <v/>
      </c>
      <c r="X421" s="188"/>
      <c r="Y421" s="317">
        <f t="shared" si="27"/>
        <v>0</v>
      </c>
    </row>
    <row r="422" spans="1:25" ht="20.100000000000001" customHeight="1" x14ac:dyDescent="0.25">
      <c r="A422" s="121">
        <v>416</v>
      </c>
      <c r="B422" s="118" t="str">
        <f>IF('Dépenses forfaitaires'!B422="","",'Dépenses forfaitaires'!B422)</f>
        <v/>
      </c>
      <c r="C422" s="118" t="str">
        <f>IF('Dépenses forfaitaires'!C422="","",'Dépenses forfaitaires'!C422)</f>
        <v/>
      </c>
      <c r="D422" s="118" t="str">
        <f>IF('Dépenses forfaitaires'!D422="","",'Dépenses forfaitaires'!D422)</f>
        <v/>
      </c>
      <c r="E422" s="118" t="str">
        <f>IF('Dépenses forfaitaires'!E422="","",'Dépenses forfaitaires'!E422)</f>
        <v/>
      </c>
      <c r="F422" s="118" t="str">
        <f>IF('Dépenses forfaitaires'!F422="","",'Dépenses forfaitaires'!F422)</f>
        <v/>
      </c>
      <c r="G422" s="186" t="str">
        <f>IF('Dépenses forfaitaires'!G422="","",'Dépenses forfaitaires'!G422)</f>
        <v/>
      </c>
      <c r="H422" s="118" t="str">
        <f>IF('Dépenses forfaitaires'!H422="","",'Dépenses forfaitaires'!H422)</f>
        <v/>
      </c>
      <c r="I422" s="118" t="str">
        <f>IF('Dépenses forfaitaires'!I422="","",'Dépenses forfaitaires'!I422)</f>
        <v/>
      </c>
      <c r="J422" s="186" t="str">
        <f>IF('Dépenses forfaitaires'!J422="","",'Dépenses forfaitaires'!J422)</f>
        <v/>
      </c>
      <c r="K422" s="346" t="str">
        <f>IF('Dépenses forfaitaires'!K422="","",'Dépenses forfaitaires'!K422)</f>
        <v/>
      </c>
      <c r="L422" s="346" t="str">
        <f>IF('Dépenses forfaitaires'!L422="","",'Dépenses forfaitaires'!L422)</f>
        <v/>
      </c>
      <c r="M422" s="118" t="str">
        <f>IF($H422="","",IF($C422=Listes!$B$32,IF('DP_Instruction Forfaitaires'!$E422&lt;Listes!$B$53,('DP_Instruction Forfaitaires'!$E422*(VLOOKUP('DP_Instruction Forfaitaires'!$D422,Listes!$A$54:$E$60,2,FALSE))),IF('DP_Instruction Forfaitaires'!$E422&gt;Listes!$E$53,('DP_Instruction Forfaitaires'!$E422*(VLOOKUP('DP_Instruction Forfaitaires'!$D422,Listes!$A$54:$E$60,5,FALSE))),('DP_Instruction Forfaitaires'!$E422*(VLOOKUP('DP_Instruction Forfaitaires'!$D422,Listes!$A$54:$E$60,3,FALSE))+(VLOOKUP('DP_Instruction Forfaitaires'!$D422,Listes!$A$54:$E$60,4,FALSE)))))))</f>
        <v/>
      </c>
      <c r="N422" s="118" t="str">
        <f>IF($H422="","",IF($C422=Listes!$B$31,IF('DP_Instruction Forfaitaires'!$E422&lt;Listes!$B$42,('DP_Instruction Forfaitaires'!$E422*(VLOOKUP('DP_Instruction Forfaitaires'!$D422,Listes!$A$43:$E$49,2,FALSE))),IF('DP_Instruction Forfaitaires'!$E422&gt;Listes!$D$42,('DP_Instruction Forfaitaires'!$E422*(VLOOKUP('DP_Instruction Forfaitaires'!$D422,Listes!$A$43:$E$49,5,FALSE))),('DP_Instruction Forfaitaires'!$E422*(VLOOKUP('DP_Instruction Forfaitaires'!$D422,Listes!$A$43:$E$49,3,FALSE))+(VLOOKUP('DP_Instruction Forfaitaires'!$D422,Listes!$A$43:$E$49,4,FALSE)))))))</f>
        <v/>
      </c>
      <c r="O422" s="175" t="str">
        <f>IF($H422="","",IF($C422=Listes!$B$34,Listes!$I$31,IF($C422=Listes!$B$35,(VLOOKUP('DP_Instruction Forfaitaires'!$F422,Listes!$E$31:$F$36,2,FALSE)),IF($C422=Listes!$B$33,IF('DP_Instruction Forfaitaires'!$E422&lt;Listes!$A$64,'DP_Instruction Forfaitaires'!$E422*Listes!$A$65,IF('DP_Instruction Forfaitaires'!$E422&gt;Listes!$D$64,'DP_Instruction Forfaitaires'!$E422*Listes!$D$65,(('DP_Instruction Forfaitaires'!$E422*Listes!$B$65)+Listes!$C$65)))))))</f>
        <v/>
      </c>
      <c r="P422" s="131" t="str">
        <f>IF('Dépenses forfaitaires'!Q422="","",'Dépenses forfaitaires'!Q422)</f>
        <v/>
      </c>
      <c r="Q422" s="185"/>
      <c r="R422" s="352" t="str">
        <f t="shared" si="24"/>
        <v/>
      </c>
      <c r="S422" s="352" t="str">
        <f t="shared" si="25"/>
        <v/>
      </c>
      <c r="T422" s="185" t="str">
        <f t="shared" si="26"/>
        <v/>
      </c>
      <c r="U422" s="182"/>
      <c r="V422" s="187"/>
      <c r="W422" s="711" t="str">
        <f>IF(AND(OR(Q422="KO",T422&lt;&gt;""),OR(R422="",S422="",T422="")),Listes!$A$68,IF(AND(T422="",R422&lt;&gt;""),Listes!$A$69,IF(AND(P422&lt;T422,V422=""),Listes!$A$70,IF(AND(R422&gt;S422),Listes!$A$71,IF(AND(P422&lt;&gt;"",P422&gt;T422,U422=""),Listes!$A$72,IF(AND(X422="",OR(Q422&lt;&gt;"",R422&lt;&gt;"",S422&lt;&gt;"")),Listes!$A$73,""))))))</f>
        <v/>
      </c>
      <c r="X422" s="188"/>
      <c r="Y422" s="317">
        <f t="shared" si="27"/>
        <v>0</v>
      </c>
    </row>
    <row r="423" spans="1:25" ht="20.100000000000001" customHeight="1" x14ac:dyDescent="0.25">
      <c r="A423" s="121">
        <v>417</v>
      </c>
      <c r="B423" s="118" t="str">
        <f>IF('Dépenses forfaitaires'!B423="","",'Dépenses forfaitaires'!B423)</f>
        <v/>
      </c>
      <c r="C423" s="118" t="str">
        <f>IF('Dépenses forfaitaires'!C423="","",'Dépenses forfaitaires'!C423)</f>
        <v/>
      </c>
      <c r="D423" s="118" t="str">
        <f>IF('Dépenses forfaitaires'!D423="","",'Dépenses forfaitaires'!D423)</f>
        <v/>
      </c>
      <c r="E423" s="118" t="str">
        <f>IF('Dépenses forfaitaires'!E423="","",'Dépenses forfaitaires'!E423)</f>
        <v/>
      </c>
      <c r="F423" s="118" t="str">
        <f>IF('Dépenses forfaitaires'!F423="","",'Dépenses forfaitaires'!F423)</f>
        <v/>
      </c>
      <c r="G423" s="186" t="str">
        <f>IF('Dépenses forfaitaires'!G423="","",'Dépenses forfaitaires'!G423)</f>
        <v/>
      </c>
      <c r="H423" s="118" t="str">
        <f>IF('Dépenses forfaitaires'!H423="","",'Dépenses forfaitaires'!H423)</f>
        <v/>
      </c>
      <c r="I423" s="118" t="str">
        <f>IF('Dépenses forfaitaires'!I423="","",'Dépenses forfaitaires'!I423)</f>
        <v/>
      </c>
      <c r="J423" s="186" t="str">
        <f>IF('Dépenses forfaitaires'!J423="","",'Dépenses forfaitaires'!J423)</f>
        <v/>
      </c>
      <c r="K423" s="346" t="str">
        <f>IF('Dépenses forfaitaires'!K423="","",'Dépenses forfaitaires'!K423)</f>
        <v/>
      </c>
      <c r="L423" s="346" t="str">
        <f>IF('Dépenses forfaitaires'!L423="","",'Dépenses forfaitaires'!L423)</f>
        <v/>
      </c>
      <c r="M423" s="118" t="str">
        <f>IF($H423="","",IF($C423=Listes!$B$32,IF('DP_Instruction Forfaitaires'!$E423&lt;Listes!$B$53,('DP_Instruction Forfaitaires'!$E423*(VLOOKUP('DP_Instruction Forfaitaires'!$D423,Listes!$A$54:$E$60,2,FALSE))),IF('DP_Instruction Forfaitaires'!$E423&gt;Listes!$E$53,('DP_Instruction Forfaitaires'!$E423*(VLOOKUP('DP_Instruction Forfaitaires'!$D423,Listes!$A$54:$E$60,5,FALSE))),('DP_Instruction Forfaitaires'!$E423*(VLOOKUP('DP_Instruction Forfaitaires'!$D423,Listes!$A$54:$E$60,3,FALSE))+(VLOOKUP('DP_Instruction Forfaitaires'!$D423,Listes!$A$54:$E$60,4,FALSE)))))))</f>
        <v/>
      </c>
      <c r="N423" s="118" t="str">
        <f>IF($H423="","",IF($C423=Listes!$B$31,IF('DP_Instruction Forfaitaires'!$E423&lt;Listes!$B$42,('DP_Instruction Forfaitaires'!$E423*(VLOOKUP('DP_Instruction Forfaitaires'!$D423,Listes!$A$43:$E$49,2,FALSE))),IF('DP_Instruction Forfaitaires'!$E423&gt;Listes!$D$42,('DP_Instruction Forfaitaires'!$E423*(VLOOKUP('DP_Instruction Forfaitaires'!$D423,Listes!$A$43:$E$49,5,FALSE))),('DP_Instruction Forfaitaires'!$E423*(VLOOKUP('DP_Instruction Forfaitaires'!$D423,Listes!$A$43:$E$49,3,FALSE))+(VLOOKUP('DP_Instruction Forfaitaires'!$D423,Listes!$A$43:$E$49,4,FALSE)))))))</f>
        <v/>
      </c>
      <c r="O423" s="175" t="str">
        <f>IF($H423="","",IF($C423=Listes!$B$34,Listes!$I$31,IF($C423=Listes!$B$35,(VLOOKUP('DP_Instruction Forfaitaires'!$F423,Listes!$E$31:$F$36,2,FALSE)),IF($C423=Listes!$B$33,IF('DP_Instruction Forfaitaires'!$E423&lt;Listes!$A$64,'DP_Instruction Forfaitaires'!$E423*Listes!$A$65,IF('DP_Instruction Forfaitaires'!$E423&gt;Listes!$D$64,'DP_Instruction Forfaitaires'!$E423*Listes!$D$65,(('DP_Instruction Forfaitaires'!$E423*Listes!$B$65)+Listes!$C$65)))))))</f>
        <v/>
      </c>
      <c r="P423" s="131" t="str">
        <f>IF('Dépenses forfaitaires'!Q423="","",'Dépenses forfaitaires'!Q423)</f>
        <v/>
      </c>
      <c r="Q423" s="185"/>
      <c r="R423" s="352" t="str">
        <f t="shared" si="24"/>
        <v/>
      </c>
      <c r="S423" s="352" t="str">
        <f t="shared" si="25"/>
        <v/>
      </c>
      <c r="T423" s="185" t="str">
        <f t="shared" si="26"/>
        <v/>
      </c>
      <c r="U423" s="182"/>
      <c r="V423" s="187"/>
      <c r="W423" s="711" t="str">
        <f>IF(AND(OR(Q423="KO",T423&lt;&gt;""),OR(R423="",S423="",T423="")),Listes!$A$68,IF(AND(T423="",R423&lt;&gt;""),Listes!$A$69,IF(AND(P423&lt;T423,V423=""),Listes!$A$70,IF(AND(R423&gt;S423),Listes!$A$71,IF(AND(P423&lt;&gt;"",P423&gt;T423,U423=""),Listes!$A$72,IF(AND(X423="",OR(Q423&lt;&gt;"",R423&lt;&gt;"",S423&lt;&gt;"")),Listes!$A$73,""))))))</f>
        <v/>
      </c>
      <c r="X423" s="188"/>
      <c r="Y423" s="317">
        <f t="shared" si="27"/>
        <v>0</v>
      </c>
    </row>
    <row r="424" spans="1:25" ht="20.100000000000001" customHeight="1" x14ac:dyDescent="0.25">
      <c r="A424" s="121">
        <v>418</v>
      </c>
      <c r="B424" s="118" t="str">
        <f>IF('Dépenses forfaitaires'!B424="","",'Dépenses forfaitaires'!B424)</f>
        <v/>
      </c>
      <c r="C424" s="118" t="str">
        <f>IF('Dépenses forfaitaires'!C424="","",'Dépenses forfaitaires'!C424)</f>
        <v/>
      </c>
      <c r="D424" s="118" t="str">
        <f>IF('Dépenses forfaitaires'!D424="","",'Dépenses forfaitaires'!D424)</f>
        <v/>
      </c>
      <c r="E424" s="118" t="str">
        <f>IF('Dépenses forfaitaires'!E424="","",'Dépenses forfaitaires'!E424)</f>
        <v/>
      </c>
      <c r="F424" s="118" t="str">
        <f>IF('Dépenses forfaitaires'!F424="","",'Dépenses forfaitaires'!F424)</f>
        <v/>
      </c>
      <c r="G424" s="186" t="str">
        <f>IF('Dépenses forfaitaires'!G424="","",'Dépenses forfaitaires'!G424)</f>
        <v/>
      </c>
      <c r="H424" s="118" t="str">
        <f>IF('Dépenses forfaitaires'!H424="","",'Dépenses forfaitaires'!H424)</f>
        <v/>
      </c>
      <c r="I424" s="118" t="str">
        <f>IF('Dépenses forfaitaires'!I424="","",'Dépenses forfaitaires'!I424)</f>
        <v/>
      </c>
      <c r="J424" s="186" t="str">
        <f>IF('Dépenses forfaitaires'!J424="","",'Dépenses forfaitaires'!J424)</f>
        <v/>
      </c>
      <c r="K424" s="346" t="str">
        <f>IF('Dépenses forfaitaires'!K424="","",'Dépenses forfaitaires'!K424)</f>
        <v/>
      </c>
      <c r="L424" s="346" t="str">
        <f>IF('Dépenses forfaitaires'!L424="","",'Dépenses forfaitaires'!L424)</f>
        <v/>
      </c>
      <c r="M424" s="118" t="str">
        <f>IF($H424="","",IF($C424=Listes!$B$32,IF('DP_Instruction Forfaitaires'!$E424&lt;Listes!$B$53,('DP_Instruction Forfaitaires'!$E424*(VLOOKUP('DP_Instruction Forfaitaires'!$D424,Listes!$A$54:$E$60,2,FALSE))),IF('DP_Instruction Forfaitaires'!$E424&gt;Listes!$E$53,('DP_Instruction Forfaitaires'!$E424*(VLOOKUP('DP_Instruction Forfaitaires'!$D424,Listes!$A$54:$E$60,5,FALSE))),('DP_Instruction Forfaitaires'!$E424*(VLOOKUP('DP_Instruction Forfaitaires'!$D424,Listes!$A$54:$E$60,3,FALSE))+(VLOOKUP('DP_Instruction Forfaitaires'!$D424,Listes!$A$54:$E$60,4,FALSE)))))))</f>
        <v/>
      </c>
      <c r="N424" s="118" t="str">
        <f>IF($H424="","",IF($C424=Listes!$B$31,IF('DP_Instruction Forfaitaires'!$E424&lt;Listes!$B$42,('DP_Instruction Forfaitaires'!$E424*(VLOOKUP('DP_Instruction Forfaitaires'!$D424,Listes!$A$43:$E$49,2,FALSE))),IF('DP_Instruction Forfaitaires'!$E424&gt;Listes!$D$42,('DP_Instruction Forfaitaires'!$E424*(VLOOKUP('DP_Instruction Forfaitaires'!$D424,Listes!$A$43:$E$49,5,FALSE))),('DP_Instruction Forfaitaires'!$E424*(VLOOKUP('DP_Instruction Forfaitaires'!$D424,Listes!$A$43:$E$49,3,FALSE))+(VLOOKUP('DP_Instruction Forfaitaires'!$D424,Listes!$A$43:$E$49,4,FALSE)))))))</f>
        <v/>
      </c>
      <c r="O424" s="175" t="str">
        <f>IF($H424="","",IF($C424=Listes!$B$34,Listes!$I$31,IF($C424=Listes!$B$35,(VLOOKUP('DP_Instruction Forfaitaires'!$F424,Listes!$E$31:$F$36,2,FALSE)),IF($C424=Listes!$B$33,IF('DP_Instruction Forfaitaires'!$E424&lt;Listes!$A$64,'DP_Instruction Forfaitaires'!$E424*Listes!$A$65,IF('DP_Instruction Forfaitaires'!$E424&gt;Listes!$D$64,'DP_Instruction Forfaitaires'!$E424*Listes!$D$65,(('DP_Instruction Forfaitaires'!$E424*Listes!$B$65)+Listes!$C$65)))))))</f>
        <v/>
      </c>
      <c r="P424" s="131" t="str">
        <f>IF('Dépenses forfaitaires'!Q424="","",'Dépenses forfaitaires'!Q424)</f>
        <v/>
      </c>
      <c r="Q424" s="185"/>
      <c r="R424" s="352" t="str">
        <f t="shared" si="24"/>
        <v/>
      </c>
      <c r="S424" s="352" t="str">
        <f t="shared" si="25"/>
        <v/>
      </c>
      <c r="T424" s="185" t="str">
        <f t="shared" si="26"/>
        <v/>
      </c>
      <c r="U424" s="182"/>
      <c r="V424" s="187"/>
      <c r="W424" s="711" t="str">
        <f>IF(AND(OR(Q424="KO",T424&lt;&gt;""),OR(R424="",S424="",T424="")),Listes!$A$68,IF(AND(T424="",R424&lt;&gt;""),Listes!$A$69,IF(AND(P424&lt;T424,V424=""),Listes!$A$70,IF(AND(R424&gt;S424),Listes!$A$71,IF(AND(P424&lt;&gt;"",P424&gt;T424,U424=""),Listes!$A$72,IF(AND(X424="",OR(Q424&lt;&gt;"",R424&lt;&gt;"",S424&lt;&gt;"")),Listes!$A$73,""))))))</f>
        <v/>
      </c>
      <c r="X424" s="188"/>
      <c r="Y424" s="317">
        <f t="shared" si="27"/>
        <v>0</v>
      </c>
    </row>
    <row r="425" spans="1:25" ht="20.100000000000001" customHeight="1" x14ac:dyDescent="0.25">
      <c r="A425" s="121">
        <v>419</v>
      </c>
      <c r="B425" s="118" t="str">
        <f>IF('Dépenses forfaitaires'!B425="","",'Dépenses forfaitaires'!B425)</f>
        <v/>
      </c>
      <c r="C425" s="118" t="str">
        <f>IF('Dépenses forfaitaires'!C425="","",'Dépenses forfaitaires'!C425)</f>
        <v/>
      </c>
      <c r="D425" s="118" t="str">
        <f>IF('Dépenses forfaitaires'!D425="","",'Dépenses forfaitaires'!D425)</f>
        <v/>
      </c>
      <c r="E425" s="118" t="str">
        <f>IF('Dépenses forfaitaires'!E425="","",'Dépenses forfaitaires'!E425)</f>
        <v/>
      </c>
      <c r="F425" s="118" t="str">
        <f>IF('Dépenses forfaitaires'!F425="","",'Dépenses forfaitaires'!F425)</f>
        <v/>
      </c>
      <c r="G425" s="186" t="str">
        <f>IF('Dépenses forfaitaires'!G425="","",'Dépenses forfaitaires'!G425)</f>
        <v/>
      </c>
      <c r="H425" s="118" t="str">
        <f>IF('Dépenses forfaitaires'!H425="","",'Dépenses forfaitaires'!H425)</f>
        <v/>
      </c>
      <c r="I425" s="118" t="str">
        <f>IF('Dépenses forfaitaires'!I425="","",'Dépenses forfaitaires'!I425)</f>
        <v/>
      </c>
      <c r="J425" s="186" t="str">
        <f>IF('Dépenses forfaitaires'!J425="","",'Dépenses forfaitaires'!J425)</f>
        <v/>
      </c>
      <c r="K425" s="346" t="str">
        <f>IF('Dépenses forfaitaires'!K425="","",'Dépenses forfaitaires'!K425)</f>
        <v/>
      </c>
      <c r="L425" s="346" t="str">
        <f>IF('Dépenses forfaitaires'!L425="","",'Dépenses forfaitaires'!L425)</f>
        <v/>
      </c>
      <c r="M425" s="118" t="str">
        <f>IF($H425="","",IF($C425=Listes!$B$32,IF('DP_Instruction Forfaitaires'!$E425&lt;Listes!$B$53,('DP_Instruction Forfaitaires'!$E425*(VLOOKUP('DP_Instruction Forfaitaires'!$D425,Listes!$A$54:$E$60,2,FALSE))),IF('DP_Instruction Forfaitaires'!$E425&gt;Listes!$E$53,('DP_Instruction Forfaitaires'!$E425*(VLOOKUP('DP_Instruction Forfaitaires'!$D425,Listes!$A$54:$E$60,5,FALSE))),('DP_Instruction Forfaitaires'!$E425*(VLOOKUP('DP_Instruction Forfaitaires'!$D425,Listes!$A$54:$E$60,3,FALSE))+(VLOOKUP('DP_Instruction Forfaitaires'!$D425,Listes!$A$54:$E$60,4,FALSE)))))))</f>
        <v/>
      </c>
      <c r="N425" s="118" t="str">
        <f>IF($H425="","",IF($C425=Listes!$B$31,IF('DP_Instruction Forfaitaires'!$E425&lt;Listes!$B$42,('DP_Instruction Forfaitaires'!$E425*(VLOOKUP('DP_Instruction Forfaitaires'!$D425,Listes!$A$43:$E$49,2,FALSE))),IF('DP_Instruction Forfaitaires'!$E425&gt;Listes!$D$42,('DP_Instruction Forfaitaires'!$E425*(VLOOKUP('DP_Instruction Forfaitaires'!$D425,Listes!$A$43:$E$49,5,FALSE))),('DP_Instruction Forfaitaires'!$E425*(VLOOKUP('DP_Instruction Forfaitaires'!$D425,Listes!$A$43:$E$49,3,FALSE))+(VLOOKUP('DP_Instruction Forfaitaires'!$D425,Listes!$A$43:$E$49,4,FALSE)))))))</f>
        <v/>
      </c>
      <c r="O425" s="175" t="str">
        <f>IF($H425="","",IF($C425=Listes!$B$34,Listes!$I$31,IF($C425=Listes!$B$35,(VLOOKUP('DP_Instruction Forfaitaires'!$F425,Listes!$E$31:$F$36,2,FALSE)),IF($C425=Listes!$B$33,IF('DP_Instruction Forfaitaires'!$E425&lt;Listes!$A$64,'DP_Instruction Forfaitaires'!$E425*Listes!$A$65,IF('DP_Instruction Forfaitaires'!$E425&gt;Listes!$D$64,'DP_Instruction Forfaitaires'!$E425*Listes!$D$65,(('DP_Instruction Forfaitaires'!$E425*Listes!$B$65)+Listes!$C$65)))))))</f>
        <v/>
      </c>
      <c r="P425" s="131" t="str">
        <f>IF('Dépenses forfaitaires'!Q425="","",'Dépenses forfaitaires'!Q425)</f>
        <v/>
      </c>
      <c r="Q425" s="185"/>
      <c r="R425" s="352" t="str">
        <f t="shared" si="24"/>
        <v/>
      </c>
      <c r="S425" s="352" t="str">
        <f t="shared" si="25"/>
        <v/>
      </c>
      <c r="T425" s="185" t="str">
        <f t="shared" si="26"/>
        <v/>
      </c>
      <c r="U425" s="182"/>
      <c r="V425" s="187"/>
      <c r="W425" s="711" t="str">
        <f>IF(AND(OR(Q425="KO",T425&lt;&gt;""),OR(R425="",S425="",T425="")),Listes!$A$68,IF(AND(T425="",R425&lt;&gt;""),Listes!$A$69,IF(AND(P425&lt;T425,V425=""),Listes!$A$70,IF(AND(R425&gt;S425),Listes!$A$71,IF(AND(P425&lt;&gt;"",P425&gt;T425,U425=""),Listes!$A$72,IF(AND(X425="",OR(Q425&lt;&gt;"",R425&lt;&gt;"",S425&lt;&gt;"")),Listes!$A$73,""))))))</f>
        <v/>
      </c>
      <c r="X425" s="188"/>
      <c r="Y425" s="317">
        <f t="shared" si="27"/>
        <v>0</v>
      </c>
    </row>
    <row r="426" spans="1:25" ht="20.100000000000001" customHeight="1" x14ac:dyDescent="0.25">
      <c r="A426" s="121">
        <v>420</v>
      </c>
      <c r="B426" s="118" t="str">
        <f>IF('Dépenses forfaitaires'!B426="","",'Dépenses forfaitaires'!B426)</f>
        <v/>
      </c>
      <c r="C426" s="118" t="str">
        <f>IF('Dépenses forfaitaires'!C426="","",'Dépenses forfaitaires'!C426)</f>
        <v/>
      </c>
      <c r="D426" s="118" t="str">
        <f>IF('Dépenses forfaitaires'!D426="","",'Dépenses forfaitaires'!D426)</f>
        <v/>
      </c>
      <c r="E426" s="118" t="str">
        <f>IF('Dépenses forfaitaires'!E426="","",'Dépenses forfaitaires'!E426)</f>
        <v/>
      </c>
      <c r="F426" s="118" t="str">
        <f>IF('Dépenses forfaitaires'!F426="","",'Dépenses forfaitaires'!F426)</f>
        <v/>
      </c>
      <c r="G426" s="186" t="str">
        <f>IF('Dépenses forfaitaires'!G426="","",'Dépenses forfaitaires'!G426)</f>
        <v/>
      </c>
      <c r="H426" s="118" t="str">
        <f>IF('Dépenses forfaitaires'!H426="","",'Dépenses forfaitaires'!H426)</f>
        <v/>
      </c>
      <c r="I426" s="118" t="str">
        <f>IF('Dépenses forfaitaires'!I426="","",'Dépenses forfaitaires'!I426)</f>
        <v/>
      </c>
      <c r="J426" s="186" t="str">
        <f>IF('Dépenses forfaitaires'!J426="","",'Dépenses forfaitaires'!J426)</f>
        <v/>
      </c>
      <c r="K426" s="346" t="str">
        <f>IF('Dépenses forfaitaires'!K426="","",'Dépenses forfaitaires'!K426)</f>
        <v/>
      </c>
      <c r="L426" s="346" t="str">
        <f>IF('Dépenses forfaitaires'!L426="","",'Dépenses forfaitaires'!L426)</f>
        <v/>
      </c>
      <c r="M426" s="118" t="str">
        <f>IF($H426="","",IF($C426=Listes!$B$32,IF('DP_Instruction Forfaitaires'!$E426&lt;Listes!$B$53,('DP_Instruction Forfaitaires'!$E426*(VLOOKUP('DP_Instruction Forfaitaires'!$D426,Listes!$A$54:$E$60,2,FALSE))),IF('DP_Instruction Forfaitaires'!$E426&gt;Listes!$E$53,('DP_Instruction Forfaitaires'!$E426*(VLOOKUP('DP_Instruction Forfaitaires'!$D426,Listes!$A$54:$E$60,5,FALSE))),('DP_Instruction Forfaitaires'!$E426*(VLOOKUP('DP_Instruction Forfaitaires'!$D426,Listes!$A$54:$E$60,3,FALSE))+(VLOOKUP('DP_Instruction Forfaitaires'!$D426,Listes!$A$54:$E$60,4,FALSE)))))))</f>
        <v/>
      </c>
      <c r="N426" s="118" t="str">
        <f>IF($H426="","",IF($C426=Listes!$B$31,IF('DP_Instruction Forfaitaires'!$E426&lt;Listes!$B$42,('DP_Instruction Forfaitaires'!$E426*(VLOOKUP('DP_Instruction Forfaitaires'!$D426,Listes!$A$43:$E$49,2,FALSE))),IF('DP_Instruction Forfaitaires'!$E426&gt;Listes!$D$42,('DP_Instruction Forfaitaires'!$E426*(VLOOKUP('DP_Instruction Forfaitaires'!$D426,Listes!$A$43:$E$49,5,FALSE))),('DP_Instruction Forfaitaires'!$E426*(VLOOKUP('DP_Instruction Forfaitaires'!$D426,Listes!$A$43:$E$49,3,FALSE))+(VLOOKUP('DP_Instruction Forfaitaires'!$D426,Listes!$A$43:$E$49,4,FALSE)))))))</f>
        <v/>
      </c>
      <c r="O426" s="175" t="str">
        <f>IF($H426="","",IF($C426=Listes!$B$34,Listes!$I$31,IF($C426=Listes!$B$35,(VLOOKUP('DP_Instruction Forfaitaires'!$F426,Listes!$E$31:$F$36,2,FALSE)),IF($C426=Listes!$B$33,IF('DP_Instruction Forfaitaires'!$E426&lt;Listes!$A$64,'DP_Instruction Forfaitaires'!$E426*Listes!$A$65,IF('DP_Instruction Forfaitaires'!$E426&gt;Listes!$D$64,'DP_Instruction Forfaitaires'!$E426*Listes!$D$65,(('DP_Instruction Forfaitaires'!$E426*Listes!$B$65)+Listes!$C$65)))))))</f>
        <v/>
      </c>
      <c r="P426" s="131" t="str">
        <f>IF('Dépenses forfaitaires'!Q426="","",'Dépenses forfaitaires'!Q426)</f>
        <v/>
      </c>
      <c r="Q426" s="185"/>
      <c r="R426" s="352" t="str">
        <f t="shared" si="24"/>
        <v/>
      </c>
      <c r="S426" s="352" t="str">
        <f t="shared" si="25"/>
        <v/>
      </c>
      <c r="T426" s="185" t="str">
        <f t="shared" si="26"/>
        <v/>
      </c>
      <c r="U426" s="182"/>
      <c r="V426" s="187"/>
      <c r="W426" s="711" t="str">
        <f>IF(AND(OR(Q426="KO",T426&lt;&gt;""),OR(R426="",S426="",T426="")),Listes!$A$68,IF(AND(T426="",R426&lt;&gt;""),Listes!$A$69,IF(AND(P426&lt;T426,V426=""),Listes!$A$70,IF(AND(R426&gt;S426),Listes!$A$71,IF(AND(P426&lt;&gt;"",P426&gt;T426,U426=""),Listes!$A$72,IF(AND(X426="",OR(Q426&lt;&gt;"",R426&lt;&gt;"",S426&lt;&gt;"")),Listes!$A$73,""))))))</f>
        <v/>
      </c>
      <c r="X426" s="188"/>
      <c r="Y426" s="317">
        <f t="shared" si="27"/>
        <v>0</v>
      </c>
    </row>
    <row r="427" spans="1:25" ht="20.100000000000001" customHeight="1" x14ac:dyDescent="0.25">
      <c r="A427" s="121">
        <v>421</v>
      </c>
      <c r="B427" s="118" t="str">
        <f>IF('Dépenses forfaitaires'!B427="","",'Dépenses forfaitaires'!B427)</f>
        <v/>
      </c>
      <c r="C427" s="118" t="str">
        <f>IF('Dépenses forfaitaires'!C427="","",'Dépenses forfaitaires'!C427)</f>
        <v/>
      </c>
      <c r="D427" s="118" t="str">
        <f>IF('Dépenses forfaitaires'!D427="","",'Dépenses forfaitaires'!D427)</f>
        <v/>
      </c>
      <c r="E427" s="118" t="str">
        <f>IF('Dépenses forfaitaires'!E427="","",'Dépenses forfaitaires'!E427)</f>
        <v/>
      </c>
      <c r="F427" s="118" t="str">
        <f>IF('Dépenses forfaitaires'!F427="","",'Dépenses forfaitaires'!F427)</f>
        <v/>
      </c>
      <c r="G427" s="186" t="str">
        <f>IF('Dépenses forfaitaires'!G427="","",'Dépenses forfaitaires'!G427)</f>
        <v/>
      </c>
      <c r="H427" s="118" t="str">
        <f>IF('Dépenses forfaitaires'!H427="","",'Dépenses forfaitaires'!H427)</f>
        <v/>
      </c>
      <c r="I427" s="118" t="str">
        <f>IF('Dépenses forfaitaires'!I427="","",'Dépenses forfaitaires'!I427)</f>
        <v/>
      </c>
      <c r="J427" s="186" t="str">
        <f>IF('Dépenses forfaitaires'!J427="","",'Dépenses forfaitaires'!J427)</f>
        <v/>
      </c>
      <c r="K427" s="346" t="str">
        <f>IF('Dépenses forfaitaires'!K427="","",'Dépenses forfaitaires'!K427)</f>
        <v/>
      </c>
      <c r="L427" s="346" t="str">
        <f>IF('Dépenses forfaitaires'!L427="","",'Dépenses forfaitaires'!L427)</f>
        <v/>
      </c>
      <c r="M427" s="118" t="str">
        <f>IF($H427="","",IF($C427=Listes!$B$32,IF('DP_Instruction Forfaitaires'!$E427&lt;Listes!$B$53,('DP_Instruction Forfaitaires'!$E427*(VLOOKUP('DP_Instruction Forfaitaires'!$D427,Listes!$A$54:$E$60,2,FALSE))),IF('DP_Instruction Forfaitaires'!$E427&gt;Listes!$E$53,('DP_Instruction Forfaitaires'!$E427*(VLOOKUP('DP_Instruction Forfaitaires'!$D427,Listes!$A$54:$E$60,5,FALSE))),('DP_Instruction Forfaitaires'!$E427*(VLOOKUP('DP_Instruction Forfaitaires'!$D427,Listes!$A$54:$E$60,3,FALSE))+(VLOOKUP('DP_Instruction Forfaitaires'!$D427,Listes!$A$54:$E$60,4,FALSE)))))))</f>
        <v/>
      </c>
      <c r="N427" s="118" t="str">
        <f>IF($H427="","",IF($C427=Listes!$B$31,IF('DP_Instruction Forfaitaires'!$E427&lt;Listes!$B$42,('DP_Instruction Forfaitaires'!$E427*(VLOOKUP('DP_Instruction Forfaitaires'!$D427,Listes!$A$43:$E$49,2,FALSE))),IF('DP_Instruction Forfaitaires'!$E427&gt;Listes!$D$42,('DP_Instruction Forfaitaires'!$E427*(VLOOKUP('DP_Instruction Forfaitaires'!$D427,Listes!$A$43:$E$49,5,FALSE))),('DP_Instruction Forfaitaires'!$E427*(VLOOKUP('DP_Instruction Forfaitaires'!$D427,Listes!$A$43:$E$49,3,FALSE))+(VLOOKUP('DP_Instruction Forfaitaires'!$D427,Listes!$A$43:$E$49,4,FALSE)))))))</f>
        <v/>
      </c>
      <c r="O427" s="175" t="str">
        <f>IF($H427="","",IF($C427=Listes!$B$34,Listes!$I$31,IF($C427=Listes!$B$35,(VLOOKUP('DP_Instruction Forfaitaires'!$F427,Listes!$E$31:$F$36,2,FALSE)),IF($C427=Listes!$B$33,IF('DP_Instruction Forfaitaires'!$E427&lt;Listes!$A$64,'DP_Instruction Forfaitaires'!$E427*Listes!$A$65,IF('DP_Instruction Forfaitaires'!$E427&gt;Listes!$D$64,'DP_Instruction Forfaitaires'!$E427*Listes!$D$65,(('DP_Instruction Forfaitaires'!$E427*Listes!$B$65)+Listes!$C$65)))))))</f>
        <v/>
      </c>
      <c r="P427" s="131" t="str">
        <f>IF('Dépenses forfaitaires'!Q427="","",'Dépenses forfaitaires'!Q427)</f>
        <v/>
      </c>
      <c r="Q427" s="185"/>
      <c r="R427" s="352" t="str">
        <f t="shared" si="24"/>
        <v/>
      </c>
      <c r="S427" s="352" t="str">
        <f t="shared" si="25"/>
        <v/>
      </c>
      <c r="T427" s="185" t="str">
        <f t="shared" si="26"/>
        <v/>
      </c>
      <c r="U427" s="182"/>
      <c r="V427" s="187"/>
      <c r="W427" s="711" t="str">
        <f>IF(AND(OR(Q427="KO",T427&lt;&gt;""),OR(R427="",S427="",T427="")),Listes!$A$68,IF(AND(T427="",R427&lt;&gt;""),Listes!$A$69,IF(AND(P427&lt;T427,V427=""),Listes!$A$70,IF(AND(R427&gt;S427),Listes!$A$71,IF(AND(P427&lt;&gt;"",P427&gt;T427,U427=""),Listes!$A$72,IF(AND(X427="",OR(Q427&lt;&gt;"",R427&lt;&gt;"",S427&lt;&gt;"")),Listes!$A$73,""))))))</f>
        <v/>
      </c>
      <c r="X427" s="188"/>
      <c r="Y427" s="317">
        <f t="shared" si="27"/>
        <v>0</v>
      </c>
    </row>
    <row r="428" spans="1:25" ht="20.100000000000001" customHeight="1" x14ac:dyDescent="0.25">
      <c r="A428" s="121">
        <v>422</v>
      </c>
      <c r="B428" s="118" t="str">
        <f>IF('Dépenses forfaitaires'!B428="","",'Dépenses forfaitaires'!B428)</f>
        <v/>
      </c>
      <c r="C428" s="118" t="str">
        <f>IF('Dépenses forfaitaires'!C428="","",'Dépenses forfaitaires'!C428)</f>
        <v/>
      </c>
      <c r="D428" s="118" t="str">
        <f>IF('Dépenses forfaitaires'!D428="","",'Dépenses forfaitaires'!D428)</f>
        <v/>
      </c>
      <c r="E428" s="118" t="str">
        <f>IF('Dépenses forfaitaires'!E428="","",'Dépenses forfaitaires'!E428)</f>
        <v/>
      </c>
      <c r="F428" s="118" t="str">
        <f>IF('Dépenses forfaitaires'!F428="","",'Dépenses forfaitaires'!F428)</f>
        <v/>
      </c>
      <c r="G428" s="186" t="str">
        <f>IF('Dépenses forfaitaires'!G428="","",'Dépenses forfaitaires'!G428)</f>
        <v/>
      </c>
      <c r="H428" s="118" t="str">
        <f>IF('Dépenses forfaitaires'!H428="","",'Dépenses forfaitaires'!H428)</f>
        <v/>
      </c>
      <c r="I428" s="118" t="str">
        <f>IF('Dépenses forfaitaires'!I428="","",'Dépenses forfaitaires'!I428)</f>
        <v/>
      </c>
      <c r="J428" s="186" t="str">
        <f>IF('Dépenses forfaitaires'!J428="","",'Dépenses forfaitaires'!J428)</f>
        <v/>
      </c>
      <c r="K428" s="346" t="str">
        <f>IF('Dépenses forfaitaires'!K428="","",'Dépenses forfaitaires'!K428)</f>
        <v/>
      </c>
      <c r="L428" s="346" t="str">
        <f>IF('Dépenses forfaitaires'!L428="","",'Dépenses forfaitaires'!L428)</f>
        <v/>
      </c>
      <c r="M428" s="118" t="str">
        <f>IF($H428="","",IF($C428=Listes!$B$32,IF('DP_Instruction Forfaitaires'!$E428&lt;Listes!$B$53,('DP_Instruction Forfaitaires'!$E428*(VLOOKUP('DP_Instruction Forfaitaires'!$D428,Listes!$A$54:$E$60,2,FALSE))),IF('DP_Instruction Forfaitaires'!$E428&gt;Listes!$E$53,('DP_Instruction Forfaitaires'!$E428*(VLOOKUP('DP_Instruction Forfaitaires'!$D428,Listes!$A$54:$E$60,5,FALSE))),('DP_Instruction Forfaitaires'!$E428*(VLOOKUP('DP_Instruction Forfaitaires'!$D428,Listes!$A$54:$E$60,3,FALSE))+(VLOOKUP('DP_Instruction Forfaitaires'!$D428,Listes!$A$54:$E$60,4,FALSE)))))))</f>
        <v/>
      </c>
      <c r="N428" s="118" t="str">
        <f>IF($H428="","",IF($C428=Listes!$B$31,IF('DP_Instruction Forfaitaires'!$E428&lt;Listes!$B$42,('DP_Instruction Forfaitaires'!$E428*(VLOOKUP('DP_Instruction Forfaitaires'!$D428,Listes!$A$43:$E$49,2,FALSE))),IF('DP_Instruction Forfaitaires'!$E428&gt;Listes!$D$42,('DP_Instruction Forfaitaires'!$E428*(VLOOKUP('DP_Instruction Forfaitaires'!$D428,Listes!$A$43:$E$49,5,FALSE))),('DP_Instruction Forfaitaires'!$E428*(VLOOKUP('DP_Instruction Forfaitaires'!$D428,Listes!$A$43:$E$49,3,FALSE))+(VLOOKUP('DP_Instruction Forfaitaires'!$D428,Listes!$A$43:$E$49,4,FALSE)))))))</f>
        <v/>
      </c>
      <c r="O428" s="175" t="str">
        <f>IF($H428="","",IF($C428=Listes!$B$34,Listes!$I$31,IF($C428=Listes!$B$35,(VLOOKUP('DP_Instruction Forfaitaires'!$F428,Listes!$E$31:$F$36,2,FALSE)),IF($C428=Listes!$B$33,IF('DP_Instruction Forfaitaires'!$E428&lt;Listes!$A$64,'DP_Instruction Forfaitaires'!$E428*Listes!$A$65,IF('DP_Instruction Forfaitaires'!$E428&gt;Listes!$D$64,'DP_Instruction Forfaitaires'!$E428*Listes!$D$65,(('DP_Instruction Forfaitaires'!$E428*Listes!$B$65)+Listes!$C$65)))))))</f>
        <v/>
      </c>
      <c r="P428" s="131" t="str">
        <f>IF('Dépenses forfaitaires'!Q428="","",'Dépenses forfaitaires'!Q428)</f>
        <v/>
      </c>
      <c r="Q428" s="185"/>
      <c r="R428" s="352" t="str">
        <f t="shared" si="24"/>
        <v/>
      </c>
      <c r="S428" s="352" t="str">
        <f t="shared" si="25"/>
        <v/>
      </c>
      <c r="T428" s="185" t="str">
        <f t="shared" si="26"/>
        <v/>
      </c>
      <c r="U428" s="182"/>
      <c r="V428" s="187"/>
      <c r="W428" s="711" t="str">
        <f>IF(AND(OR(Q428="KO",T428&lt;&gt;""),OR(R428="",S428="",T428="")),Listes!$A$68,IF(AND(T428="",R428&lt;&gt;""),Listes!$A$69,IF(AND(P428&lt;T428,V428=""),Listes!$A$70,IF(AND(R428&gt;S428),Listes!$A$71,IF(AND(P428&lt;&gt;"",P428&gt;T428,U428=""),Listes!$A$72,IF(AND(X428="",OR(Q428&lt;&gt;"",R428&lt;&gt;"",S428&lt;&gt;"")),Listes!$A$73,""))))))</f>
        <v/>
      </c>
      <c r="X428" s="188"/>
      <c r="Y428" s="317">
        <f t="shared" si="27"/>
        <v>0</v>
      </c>
    </row>
    <row r="429" spans="1:25" ht="20.100000000000001" customHeight="1" x14ac:dyDescent="0.25">
      <c r="A429" s="121">
        <v>423</v>
      </c>
      <c r="B429" s="118" t="str">
        <f>IF('Dépenses forfaitaires'!B429="","",'Dépenses forfaitaires'!B429)</f>
        <v/>
      </c>
      <c r="C429" s="118" t="str">
        <f>IF('Dépenses forfaitaires'!C429="","",'Dépenses forfaitaires'!C429)</f>
        <v/>
      </c>
      <c r="D429" s="118" t="str">
        <f>IF('Dépenses forfaitaires'!D429="","",'Dépenses forfaitaires'!D429)</f>
        <v/>
      </c>
      <c r="E429" s="118" t="str">
        <f>IF('Dépenses forfaitaires'!E429="","",'Dépenses forfaitaires'!E429)</f>
        <v/>
      </c>
      <c r="F429" s="118" t="str">
        <f>IF('Dépenses forfaitaires'!F429="","",'Dépenses forfaitaires'!F429)</f>
        <v/>
      </c>
      <c r="G429" s="186" t="str">
        <f>IF('Dépenses forfaitaires'!G429="","",'Dépenses forfaitaires'!G429)</f>
        <v/>
      </c>
      <c r="H429" s="118" t="str">
        <f>IF('Dépenses forfaitaires'!H429="","",'Dépenses forfaitaires'!H429)</f>
        <v/>
      </c>
      <c r="I429" s="118" t="str">
        <f>IF('Dépenses forfaitaires'!I429="","",'Dépenses forfaitaires'!I429)</f>
        <v/>
      </c>
      <c r="J429" s="186" t="str">
        <f>IF('Dépenses forfaitaires'!J429="","",'Dépenses forfaitaires'!J429)</f>
        <v/>
      </c>
      <c r="K429" s="346" t="str">
        <f>IF('Dépenses forfaitaires'!K429="","",'Dépenses forfaitaires'!K429)</f>
        <v/>
      </c>
      <c r="L429" s="346" t="str">
        <f>IF('Dépenses forfaitaires'!L429="","",'Dépenses forfaitaires'!L429)</f>
        <v/>
      </c>
      <c r="M429" s="118" t="str">
        <f>IF($H429="","",IF($C429=Listes!$B$32,IF('DP_Instruction Forfaitaires'!$E429&lt;Listes!$B$53,('DP_Instruction Forfaitaires'!$E429*(VLOOKUP('DP_Instruction Forfaitaires'!$D429,Listes!$A$54:$E$60,2,FALSE))),IF('DP_Instruction Forfaitaires'!$E429&gt;Listes!$E$53,('DP_Instruction Forfaitaires'!$E429*(VLOOKUP('DP_Instruction Forfaitaires'!$D429,Listes!$A$54:$E$60,5,FALSE))),('DP_Instruction Forfaitaires'!$E429*(VLOOKUP('DP_Instruction Forfaitaires'!$D429,Listes!$A$54:$E$60,3,FALSE))+(VLOOKUP('DP_Instruction Forfaitaires'!$D429,Listes!$A$54:$E$60,4,FALSE)))))))</f>
        <v/>
      </c>
      <c r="N429" s="118" t="str">
        <f>IF($H429="","",IF($C429=Listes!$B$31,IF('DP_Instruction Forfaitaires'!$E429&lt;Listes!$B$42,('DP_Instruction Forfaitaires'!$E429*(VLOOKUP('DP_Instruction Forfaitaires'!$D429,Listes!$A$43:$E$49,2,FALSE))),IF('DP_Instruction Forfaitaires'!$E429&gt;Listes!$D$42,('DP_Instruction Forfaitaires'!$E429*(VLOOKUP('DP_Instruction Forfaitaires'!$D429,Listes!$A$43:$E$49,5,FALSE))),('DP_Instruction Forfaitaires'!$E429*(VLOOKUP('DP_Instruction Forfaitaires'!$D429,Listes!$A$43:$E$49,3,FALSE))+(VLOOKUP('DP_Instruction Forfaitaires'!$D429,Listes!$A$43:$E$49,4,FALSE)))))))</f>
        <v/>
      </c>
      <c r="O429" s="175" t="str">
        <f>IF($H429="","",IF($C429=Listes!$B$34,Listes!$I$31,IF($C429=Listes!$B$35,(VLOOKUP('DP_Instruction Forfaitaires'!$F429,Listes!$E$31:$F$36,2,FALSE)),IF($C429=Listes!$B$33,IF('DP_Instruction Forfaitaires'!$E429&lt;Listes!$A$64,'DP_Instruction Forfaitaires'!$E429*Listes!$A$65,IF('DP_Instruction Forfaitaires'!$E429&gt;Listes!$D$64,'DP_Instruction Forfaitaires'!$E429*Listes!$D$65,(('DP_Instruction Forfaitaires'!$E429*Listes!$B$65)+Listes!$C$65)))))))</f>
        <v/>
      </c>
      <c r="P429" s="131" t="str">
        <f>IF('Dépenses forfaitaires'!Q429="","",'Dépenses forfaitaires'!Q429)</f>
        <v/>
      </c>
      <c r="Q429" s="185"/>
      <c r="R429" s="352" t="str">
        <f t="shared" si="24"/>
        <v/>
      </c>
      <c r="S429" s="352" t="str">
        <f t="shared" si="25"/>
        <v/>
      </c>
      <c r="T429" s="185" t="str">
        <f t="shared" si="26"/>
        <v/>
      </c>
      <c r="U429" s="182"/>
      <c r="V429" s="187"/>
      <c r="W429" s="711" t="str">
        <f>IF(AND(OR(Q429="KO",T429&lt;&gt;""),OR(R429="",S429="",T429="")),Listes!$A$68,IF(AND(T429="",R429&lt;&gt;""),Listes!$A$69,IF(AND(P429&lt;T429,V429=""),Listes!$A$70,IF(AND(R429&gt;S429),Listes!$A$71,IF(AND(P429&lt;&gt;"",P429&gt;T429,U429=""),Listes!$A$72,IF(AND(X429="",OR(Q429&lt;&gt;"",R429&lt;&gt;"",S429&lt;&gt;"")),Listes!$A$73,""))))))</f>
        <v/>
      </c>
      <c r="X429" s="188"/>
      <c r="Y429" s="317">
        <f t="shared" si="27"/>
        <v>0</v>
      </c>
    </row>
    <row r="430" spans="1:25" ht="20.100000000000001" customHeight="1" x14ac:dyDescent="0.25">
      <c r="A430" s="121">
        <v>424</v>
      </c>
      <c r="B430" s="118" t="str">
        <f>IF('Dépenses forfaitaires'!B430="","",'Dépenses forfaitaires'!B430)</f>
        <v/>
      </c>
      <c r="C430" s="118" t="str">
        <f>IF('Dépenses forfaitaires'!C430="","",'Dépenses forfaitaires'!C430)</f>
        <v/>
      </c>
      <c r="D430" s="118" t="str">
        <f>IF('Dépenses forfaitaires'!D430="","",'Dépenses forfaitaires'!D430)</f>
        <v/>
      </c>
      <c r="E430" s="118" t="str">
        <f>IF('Dépenses forfaitaires'!E430="","",'Dépenses forfaitaires'!E430)</f>
        <v/>
      </c>
      <c r="F430" s="118" t="str">
        <f>IF('Dépenses forfaitaires'!F430="","",'Dépenses forfaitaires'!F430)</f>
        <v/>
      </c>
      <c r="G430" s="186" t="str">
        <f>IF('Dépenses forfaitaires'!G430="","",'Dépenses forfaitaires'!G430)</f>
        <v/>
      </c>
      <c r="H430" s="118" t="str">
        <f>IF('Dépenses forfaitaires'!H430="","",'Dépenses forfaitaires'!H430)</f>
        <v/>
      </c>
      <c r="I430" s="118" t="str">
        <f>IF('Dépenses forfaitaires'!I430="","",'Dépenses forfaitaires'!I430)</f>
        <v/>
      </c>
      <c r="J430" s="186" t="str">
        <f>IF('Dépenses forfaitaires'!J430="","",'Dépenses forfaitaires'!J430)</f>
        <v/>
      </c>
      <c r="K430" s="346" t="str">
        <f>IF('Dépenses forfaitaires'!K430="","",'Dépenses forfaitaires'!K430)</f>
        <v/>
      </c>
      <c r="L430" s="346" t="str">
        <f>IF('Dépenses forfaitaires'!L430="","",'Dépenses forfaitaires'!L430)</f>
        <v/>
      </c>
      <c r="M430" s="118" t="str">
        <f>IF($H430="","",IF($C430=Listes!$B$32,IF('DP_Instruction Forfaitaires'!$E430&lt;Listes!$B$53,('DP_Instruction Forfaitaires'!$E430*(VLOOKUP('DP_Instruction Forfaitaires'!$D430,Listes!$A$54:$E$60,2,FALSE))),IF('DP_Instruction Forfaitaires'!$E430&gt;Listes!$E$53,('DP_Instruction Forfaitaires'!$E430*(VLOOKUP('DP_Instruction Forfaitaires'!$D430,Listes!$A$54:$E$60,5,FALSE))),('DP_Instruction Forfaitaires'!$E430*(VLOOKUP('DP_Instruction Forfaitaires'!$D430,Listes!$A$54:$E$60,3,FALSE))+(VLOOKUP('DP_Instruction Forfaitaires'!$D430,Listes!$A$54:$E$60,4,FALSE)))))))</f>
        <v/>
      </c>
      <c r="N430" s="118" t="str">
        <f>IF($H430="","",IF($C430=Listes!$B$31,IF('DP_Instruction Forfaitaires'!$E430&lt;Listes!$B$42,('DP_Instruction Forfaitaires'!$E430*(VLOOKUP('DP_Instruction Forfaitaires'!$D430,Listes!$A$43:$E$49,2,FALSE))),IF('DP_Instruction Forfaitaires'!$E430&gt;Listes!$D$42,('DP_Instruction Forfaitaires'!$E430*(VLOOKUP('DP_Instruction Forfaitaires'!$D430,Listes!$A$43:$E$49,5,FALSE))),('DP_Instruction Forfaitaires'!$E430*(VLOOKUP('DP_Instruction Forfaitaires'!$D430,Listes!$A$43:$E$49,3,FALSE))+(VLOOKUP('DP_Instruction Forfaitaires'!$D430,Listes!$A$43:$E$49,4,FALSE)))))))</f>
        <v/>
      </c>
      <c r="O430" s="175" t="str">
        <f>IF($H430="","",IF($C430=Listes!$B$34,Listes!$I$31,IF($C430=Listes!$B$35,(VLOOKUP('DP_Instruction Forfaitaires'!$F430,Listes!$E$31:$F$36,2,FALSE)),IF($C430=Listes!$B$33,IF('DP_Instruction Forfaitaires'!$E430&lt;Listes!$A$64,'DP_Instruction Forfaitaires'!$E430*Listes!$A$65,IF('DP_Instruction Forfaitaires'!$E430&gt;Listes!$D$64,'DP_Instruction Forfaitaires'!$E430*Listes!$D$65,(('DP_Instruction Forfaitaires'!$E430*Listes!$B$65)+Listes!$C$65)))))))</f>
        <v/>
      </c>
      <c r="P430" s="131" t="str">
        <f>IF('Dépenses forfaitaires'!Q430="","",'Dépenses forfaitaires'!Q430)</f>
        <v/>
      </c>
      <c r="Q430" s="185"/>
      <c r="R430" s="352" t="str">
        <f t="shared" si="24"/>
        <v/>
      </c>
      <c r="S430" s="352" t="str">
        <f t="shared" si="25"/>
        <v/>
      </c>
      <c r="T430" s="185" t="str">
        <f t="shared" si="26"/>
        <v/>
      </c>
      <c r="U430" s="182"/>
      <c r="V430" s="187"/>
      <c r="W430" s="711" t="str">
        <f>IF(AND(OR(Q430="KO",T430&lt;&gt;""),OR(R430="",S430="",T430="")),Listes!$A$68,IF(AND(T430="",R430&lt;&gt;""),Listes!$A$69,IF(AND(P430&lt;T430,V430=""),Listes!$A$70,IF(AND(R430&gt;S430),Listes!$A$71,IF(AND(P430&lt;&gt;"",P430&gt;T430,U430=""),Listes!$A$72,IF(AND(X430="",OR(Q430&lt;&gt;"",R430&lt;&gt;"",S430&lt;&gt;"")),Listes!$A$73,""))))))</f>
        <v/>
      </c>
      <c r="X430" s="188"/>
      <c r="Y430" s="317">
        <f t="shared" si="27"/>
        <v>0</v>
      </c>
    </row>
    <row r="431" spans="1:25" ht="20.100000000000001" customHeight="1" x14ac:dyDescent="0.25">
      <c r="A431" s="121">
        <v>425</v>
      </c>
      <c r="B431" s="118" t="str">
        <f>IF('Dépenses forfaitaires'!B431="","",'Dépenses forfaitaires'!B431)</f>
        <v/>
      </c>
      <c r="C431" s="118" t="str">
        <f>IF('Dépenses forfaitaires'!C431="","",'Dépenses forfaitaires'!C431)</f>
        <v/>
      </c>
      <c r="D431" s="118" t="str">
        <f>IF('Dépenses forfaitaires'!D431="","",'Dépenses forfaitaires'!D431)</f>
        <v/>
      </c>
      <c r="E431" s="118" t="str">
        <f>IF('Dépenses forfaitaires'!E431="","",'Dépenses forfaitaires'!E431)</f>
        <v/>
      </c>
      <c r="F431" s="118" t="str">
        <f>IF('Dépenses forfaitaires'!F431="","",'Dépenses forfaitaires'!F431)</f>
        <v/>
      </c>
      <c r="G431" s="186" t="str">
        <f>IF('Dépenses forfaitaires'!G431="","",'Dépenses forfaitaires'!G431)</f>
        <v/>
      </c>
      <c r="H431" s="118" t="str">
        <f>IF('Dépenses forfaitaires'!H431="","",'Dépenses forfaitaires'!H431)</f>
        <v/>
      </c>
      <c r="I431" s="118" t="str">
        <f>IF('Dépenses forfaitaires'!I431="","",'Dépenses forfaitaires'!I431)</f>
        <v/>
      </c>
      <c r="J431" s="186" t="str">
        <f>IF('Dépenses forfaitaires'!J431="","",'Dépenses forfaitaires'!J431)</f>
        <v/>
      </c>
      <c r="K431" s="346" t="str">
        <f>IF('Dépenses forfaitaires'!K431="","",'Dépenses forfaitaires'!K431)</f>
        <v/>
      </c>
      <c r="L431" s="346" t="str">
        <f>IF('Dépenses forfaitaires'!L431="","",'Dépenses forfaitaires'!L431)</f>
        <v/>
      </c>
      <c r="M431" s="118" t="str">
        <f>IF($H431="","",IF($C431=Listes!$B$32,IF('DP_Instruction Forfaitaires'!$E431&lt;Listes!$B$53,('DP_Instruction Forfaitaires'!$E431*(VLOOKUP('DP_Instruction Forfaitaires'!$D431,Listes!$A$54:$E$60,2,FALSE))),IF('DP_Instruction Forfaitaires'!$E431&gt;Listes!$E$53,('DP_Instruction Forfaitaires'!$E431*(VLOOKUP('DP_Instruction Forfaitaires'!$D431,Listes!$A$54:$E$60,5,FALSE))),('DP_Instruction Forfaitaires'!$E431*(VLOOKUP('DP_Instruction Forfaitaires'!$D431,Listes!$A$54:$E$60,3,FALSE))+(VLOOKUP('DP_Instruction Forfaitaires'!$D431,Listes!$A$54:$E$60,4,FALSE)))))))</f>
        <v/>
      </c>
      <c r="N431" s="118" t="str">
        <f>IF($H431="","",IF($C431=Listes!$B$31,IF('DP_Instruction Forfaitaires'!$E431&lt;Listes!$B$42,('DP_Instruction Forfaitaires'!$E431*(VLOOKUP('DP_Instruction Forfaitaires'!$D431,Listes!$A$43:$E$49,2,FALSE))),IF('DP_Instruction Forfaitaires'!$E431&gt;Listes!$D$42,('DP_Instruction Forfaitaires'!$E431*(VLOOKUP('DP_Instruction Forfaitaires'!$D431,Listes!$A$43:$E$49,5,FALSE))),('DP_Instruction Forfaitaires'!$E431*(VLOOKUP('DP_Instruction Forfaitaires'!$D431,Listes!$A$43:$E$49,3,FALSE))+(VLOOKUP('DP_Instruction Forfaitaires'!$D431,Listes!$A$43:$E$49,4,FALSE)))))))</f>
        <v/>
      </c>
      <c r="O431" s="175" t="str">
        <f>IF($H431="","",IF($C431=Listes!$B$34,Listes!$I$31,IF($C431=Listes!$B$35,(VLOOKUP('DP_Instruction Forfaitaires'!$F431,Listes!$E$31:$F$36,2,FALSE)),IF($C431=Listes!$B$33,IF('DP_Instruction Forfaitaires'!$E431&lt;Listes!$A$64,'DP_Instruction Forfaitaires'!$E431*Listes!$A$65,IF('DP_Instruction Forfaitaires'!$E431&gt;Listes!$D$64,'DP_Instruction Forfaitaires'!$E431*Listes!$D$65,(('DP_Instruction Forfaitaires'!$E431*Listes!$B$65)+Listes!$C$65)))))))</f>
        <v/>
      </c>
      <c r="P431" s="131" t="str">
        <f>IF('Dépenses forfaitaires'!Q431="","",'Dépenses forfaitaires'!Q431)</f>
        <v/>
      </c>
      <c r="Q431" s="185"/>
      <c r="R431" s="352" t="str">
        <f t="shared" si="24"/>
        <v/>
      </c>
      <c r="S431" s="352" t="str">
        <f t="shared" si="25"/>
        <v/>
      </c>
      <c r="T431" s="185" t="str">
        <f t="shared" si="26"/>
        <v/>
      </c>
      <c r="U431" s="182"/>
      <c r="V431" s="187"/>
      <c r="W431" s="711" t="str">
        <f>IF(AND(OR(Q431="KO",T431&lt;&gt;""),OR(R431="",S431="",T431="")),Listes!$A$68,IF(AND(T431="",R431&lt;&gt;""),Listes!$A$69,IF(AND(P431&lt;T431,V431=""),Listes!$A$70,IF(AND(R431&gt;S431),Listes!$A$71,IF(AND(P431&lt;&gt;"",P431&gt;T431,U431=""),Listes!$A$72,IF(AND(X431="",OR(Q431&lt;&gt;"",R431&lt;&gt;"",S431&lt;&gt;"")),Listes!$A$73,""))))))</f>
        <v/>
      </c>
      <c r="X431" s="188"/>
      <c r="Y431" s="317">
        <f t="shared" si="27"/>
        <v>0</v>
      </c>
    </row>
    <row r="432" spans="1:25" ht="20.100000000000001" customHeight="1" x14ac:dyDescent="0.25">
      <c r="A432" s="121">
        <v>426</v>
      </c>
      <c r="B432" s="118" t="str">
        <f>IF('Dépenses forfaitaires'!B432="","",'Dépenses forfaitaires'!B432)</f>
        <v/>
      </c>
      <c r="C432" s="118" t="str">
        <f>IF('Dépenses forfaitaires'!C432="","",'Dépenses forfaitaires'!C432)</f>
        <v/>
      </c>
      <c r="D432" s="118" t="str">
        <f>IF('Dépenses forfaitaires'!D432="","",'Dépenses forfaitaires'!D432)</f>
        <v/>
      </c>
      <c r="E432" s="118" t="str">
        <f>IF('Dépenses forfaitaires'!E432="","",'Dépenses forfaitaires'!E432)</f>
        <v/>
      </c>
      <c r="F432" s="118" t="str">
        <f>IF('Dépenses forfaitaires'!F432="","",'Dépenses forfaitaires'!F432)</f>
        <v/>
      </c>
      <c r="G432" s="186" t="str">
        <f>IF('Dépenses forfaitaires'!G432="","",'Dépenses forfaitaires'!G432)</f>
        <v/>
      </c>
      <c r="H432" s="118" t="str">
        <f>IF('Dépenses forfaitaires'!H432="","",'Dépenses forfaitaires'!H432)</f>
        <v/>
      </c>
      <c r="I432" s="118" t="str">
        <f>IF('Dépenses forfaitaires'!I432="","",'Dépenses forfaitaires'!I432)</f>
        <v/>
      </c>
      <c r="J432" s="186" t="str">
        <f>IF('Dépenses forfaitaires'!J432="","",'Dépenses forfaitaires'!J432)</f>
        <v/>
      </c>
      <c r="K432" s="346" t="str">
        <f>IF('Dépenses forfaitaires'!K432="","",'Dépenses forfaitaires'!K432)</f>
        <v/>
      </c>
      <c r="L432" s="346" t="str">
        <f>IF('Dépenses forfaitaires'!L432="","",'Dépenses forfaitaires'!L432)</f>
        <v/>
      </c>
      <c r="M432" s="118" t="str">
        <f>IF($H432="","",IF($C432=Listes!$B$32,IF('DP_Instruction Forfaitaires'!$E432&lt;Listes!$B$53,('DP_Instruction Forfaitaires'!$E432*(VLOOKUP('DP_Instruction Forfaitaires'!$D432,Listes!$A$54:$E$60,2,FALSE))),IF('DP_Instruction Forfaitaires'!$E432&gt;Listes!$E$53,('DP_Instruction Forfaitaires'!$E432*(VLOOKUP('DP_Instruction Forfaitaires'!$D432,Listes!$A$54:$E$60,5,FALSE))),('DP_Instruction Forfaitaires'!$E432*(VLOOKUP('DP_Instruction Forfaitaires'!$D432,Listes!$A$54:$E$60,3,FALSE))+(VLOOKUP('DP_Instruction Forfaitaires'!$D432,Listes!$A$54:$E$60,4,FALSE)))))))</f>
        <v/>
      </c>
      <c r="N432" s="118" t="str">
        <f>IF($H432="","",IF($C432=Listes!$B$31,IF('DP_Instruction Forfaitaires'!$E432&lt;Listes!$B$42,('DP_Instruction Forfaitaires'!$E432*(VLOOKUP('DP_Instruction Forfaitaires'!$D432,Listes!$A$43:$E$49,2,FALSE))),IF('DP_Instruction Forfaitaires'!$E432&gt;Listes!$D$42,('DP_Instruction Forfaitaires'!$E432*(VLOOKUP('DP_Instruction Forfaitaires'!$D432,Listes!$A$43:$E$49,5,FALSE))),('DP_Instruction Forfaitaires'!$E432*(VLOOKUP('DP_Instruction Forfaitaires'!$D432,Listes!$A$43:$E$49,3,FALSE))+(VLOOKUP('DP_Instruction Forfaitaires'!$D432,Listes!$A$43:$E$49,4,FALSE)))))))</f>
        <v/>
      </c>
      <c r="O432" s="175" t="str">
        <f>IF($H432="","",IF($C432=Listes!$B$34,Listes!$I$31,IF($C432=Listes!$B$35,(VLOOKUP('DP_Instruction Forfaitaires'!$F432,Listes!$E$31:$F$36,2,FALSE)),IF($C432=Listes!$B$33,IF('DP_Instruction Forfaitaires'!$E432&lt;Listes!$A$64,'DP_Instruction Forfaitaires'!$E432*Listes!$A$65,IF('DP_Instruction Forfaitaires'!$E432&gt;Listes!$D$64,'DP_Instruction Forfaitaires'!$E432*Listes!$D$65,(('DP_Instruction Forfaitaires'!$E432*Listes!$B$65)+Listes!$C$65)))))))</f>
        <v/>
      </c>
      <c r="P432" s="131" t="str">
        <f>IF('Dépenses forfaitaires'!Q432="","",'Dépenses forfaitaires'!Q432)</f>
        <v/>
      </c>
      <c r="Q432" s="185"/>
      <c r="R432" s="352" t="str">
        <f t="shared" si="24"/>
        <v/>
      </c>
      <c r="S432" s="352" t="str">
        <f t="shared" si="25"/>
        <v/>
      </c>
      <c r="T432" s="185" t="str">
        <f t="shared" si="26"/>
        <v/>
      </c>
      <c r="U432" s="182"/>
      <c r="V432" s="187"/>
      <c r="W432" s="711" t="str">
        <f>IF(AND(OR(Q432="KO",T432&lt;&gt;""),OR(R432="",S432="",T432="")),Listes!$A$68,IF(AND(T432="",R432&lt;&gt;""),Listes!$A$69,IF(AND(P432&lt;T432,V432=""),Listes!$A$70,IF(AND(R432&gt;S432),Listes!$A$71,IF(AND(P432&lt;&gt;"",P432&gt;T432,U432=""),Listes!$A$72,IF(AND(X432="",OR(Q432&lt;&gt;"",R432&lt;&gt;"",S432&lt;&gt;"")),Listes!$A$73,""))))))</f>
        <v/>
      </c>
      <c r="X432" s="188"/>
      <c r="Y432" s="317">
        <f t="shared" si="27"/>
        <v>0</v>
      </c>
    </row>
    <row r="433" spans="1:25" ht="20.100000000000001" customHeight="1" x14ac:dyDescent="0.25">
      <c r="A433" s="121">
        <v>427</v>
      </c>
      <c r="B433" s="118" t="str">
        <f>IF('Dépenses forfaitaires'!B433="","",'Dépenses forfaitaires'!B433)</f>
        <v/>
      </c>
      <c r="C433" s="118" t="str">
        <f>IF('Dépenses forfaitaires'!C433="","",'Dépenses forfaitaires'!C433)</f>
        <v/>
      </c>
      <c r="D433" s="118" t="str">
        <f>IF('Dépenses forfaitaires'!D433="","",'Dépenses forfaitaires'!D433)</f>
        <v/>
      </c>
      <c r="E433" s="118" t="str">
        <f>IF('Dépenses forfaitaires'!E433="","",'Dépenses forfaitaires'!E433)</f>
        <v/>
      </c>
      <c r="F433" s="118" t="str">
        <f>IF('Dépenses forfaitaires'!F433="","",'Dépenses forfaitaires'!F433)</f>
        <v/>
      </c>
      <c r="G433" s="186" t="str">
        <f>IF('Dépenses forfaitaires'!G433="","",'Dépenses forfaitaires'!G433)</f>
        <v/>
      </c>
      <c r="H433" s="118" t="str">
        <f>IF('Dépenses forfaitaires'!H433="","",'Dépenses forfaitaires'!H433)</f>
        <v/>
      </c>
      <c r="I433" s="118" t="str">
        <f>IF('Dépenses forfaitaires'!I433="","",'Dépenses forfaitaires'!I433)</f>
        <v/>
      </c>
      <c r="J433" s="186" t="str">
        <f>IF('Dépenses forfaitaires'!J433="","",'Dépenses forfaitaires'!J433)</f>
        <v/>
      </c>
      <c r="K433" s="346" t="str">
        <f>IF('Dépenses forfaitaires'!K433="","",'Dépenses forfaitaires'!K433)</f>
        <v/>
      </c>
      <c r="L433" s="346" t="str">
        <f>IF('Dépenses forfaitaires'!L433="","",'Dépenses forfaitaires'!L433)</f>
        <v/>
      </c>
      <c r="M433" s="118" t="str">
        <f>IF($H433="","",IF($C433=Listes!$B$32,IF('DP_Instruction Forfaitaires'!$E433&lt;Listes!$B$53,('DP_Instruction Forfaitaires'!$E433*(VLOOKUP('DP_Instruction Forfaitaires'!$D433,Listes!$A$54:$E$60,2,FALSE))),IF('DP_Instruction Forfaitaires'!$E433&gt;Listes!$E$53,('DP_Instruction Forfaitaires'!$E433*(VLOOKUP('DP_Instruction Forfaitaires'!$D433,Listes!$A$54:$E$60,5,FALSE))),('DP_Instruction Forfaitaires'!$E433*(VLOOKUP('DP_Instruction Forfaitaires'!$D433,Listes!$A$54:$E$60,3,FALSE))+(VLOOKUP('DP_Instruction Forfaitaires'!$D433,Listes!$A$54:$E$60,4,FALSE)))))))</f>
        <v/>
      </c>
      <c r="N433" s="118" t="str">
        <f>IF($H433="","",IF($C433=Listes!$B$31,IF('DP_Instruction Forfaitaires'!$E433&lt;Listes!$B$42,('DP_Instruction Forfaitaires'!$E433*(VLOOKUP('DP_Instruction Forfaitaires'!$D433,Listes!$A$43:$E$49,2,FALSE))),IF('DP_Instruction Forfaitaires'!$E433&gt;Listes!$D$42,('DP_Instruction Forfaitaires'!$E433*(VLOOKUP('DP_Instruction Forfaitaires'!$D433,Listes!$A$43:$E$49,5,FALSE))),('DP_Instruction Forfaitaires'!$E433*(VLOOKUP('DP_Instruction Forfaitaires'!$D433,Listes!$A$43:$E$49,3,FALSE))+(VLOOKUP('DP_Instruction Forfaitaires'!$D433,Listes!$A$43:$E$49,4,FALSE)))))))</f>
        <v/>
      </c>
      <c r="O433" s="175" t="str">
        <f>IF($H433="","",IF($C433=Listes!$B$34,Listes!$I$31,IF($C433=Listes!$B$35,(VLOOKUP('DP_Instruction Forfaitaires'!$F433,Listes!$E$31:$F$36,2,FALSE)),IF($C433=Listes!$B$33,IF('DP_Instruction Forfaitaires'!$E433&lt;Listes!$A$64,'DP_Instruction Forfaitaires'!$E433*Listes!$A$65,IF('DP_Instruction Forfaitaires'!$E433&gt;Listes!$D$64,'DP_Instruction Forfaitaires'!$E433*Listes!$D$65,(('DP_Instruction Forfaitaires'!$E433*Listes!$B$65)+Listes!$C$65)))))))</f>
        <v/>
      </c>
      <c r="P433" s="131" t="str">
        <f>IF('Dépenses forfaitaires'!Q433="","",'Dépenses forfaitaires'!Q433)</f>
        <v/>
      </c>
      <c r="Q433" s="185"/>
      <c r="R433" s="352" t="str">
        <f t="shared" si="24"/>
        <v/>
      </c>
      <c r="S433" s="352" t="str">
        <f t="shared" si="25"/>
        <v/>
      </c>
      <c r="T433" s="185" t="str">
        <f t="shared" si="26"/>
        <v/>
      </c>
      <c r="U433" s="182"/>
      <c r="V433" s="187"/>
      <c r="W433" s="711" t="str">
        <f>IF(AND(OR(Q433="KO",T433&lt;&gt;""),OR(R433="",S433="",T433="")),Listes!$A$68,IF(AND(T433="",R433&lt;&gt;""),Listes!$A$69,IF(AND(P433&lt;T433,V433=""),Listes!$A$70,IF(AND(R433&gt;S433),Listes!$A$71,IF(AND(P433&lt;&gt;"",P433&gt;T433,U433=""),Listes!$A$72,IF(AND(X433="",OR(Q433&lt;&gt;"",R433&lt;&gt;"",S433&lt;&gt;"")),Listes!$A$73,""))))))</f>
        <v/>
      </c>
      <c r="X433" s="188"/>
      <c r="Y433" s="317">
        <f t="shared" si="27"/>
        <v>0</v>
      </c>
    </row>
    <row r="434" spans="1:25" ht="20.100000000000001" customHeight="1" x14ac:dyDescent="0.25">
      <c r="A434" s="121">
        <v>428</v>
      </c>
      <c r="B434" s="118" t="str">
        <f>IF('Dépenses forfaitaires'!B434="","",'Dépenses forfaitaires'!B434)</f>
        <v/>
      </c>
      <c r="C434" s="118" t="str">
        <f>IF('Dépenses forfaitaires'!C434="","",'Dépenses forfaitaires'!C434)</f>
        <v/>
      </c>
      <c r="D434" s="118" t="str">
        <f>IF('Dépenses forfaitaires'!D434="","",'Dépenses forfaitaires'!D434)</f>
        <v/>
      </c>
      <c r="E434" s="118" t="str">
        <f>IF('Dépenses forfaitaires'!E434="","",'Dépenses forfaitaires'!E434)</f>
        <v/>
      </c>
      <c r="F434" s="118" t="str">
        <f>IF('Dépenses forfaitaires'!F434="","",'Dépenses forfaitaires'!F434)</f>
        <v/>
      </c>
      <c r="G434" s="186" t="str">
        <f>IF('Dépenses forfaitaires'!G434="","",'Dépenses forfaitaires'!G434)</f>
        <v/>
      </c>
      <c r="H434" s="118" t="str">
        <f>IF('Dépenses forfaitaires'!H434="","",'Dépenses forfaitaires'!H434)</f>
        <v/>
      </c>
      <c r="I434" s="118" t="str">
        <f>IF('Dépenses forfaitaires'!I434="","",'Dépenses forfaitaires'!I434)</f>
        <v/>
      </c>
      <c r="J434" s="186" t="str">
        <f>IF('Dépenses forfaitaires'!J434="","",'Dépenses forfaitaires'!J434)</f>
        <v/>
      </c>
      <c r="K434" s="346" t="str">
        <f>IF('Dépenses forfaitaires'!K434="","",'Dépenses forfaitaires'!K434)</f>
        <v/>
      </c>
      <c r="L434" s="346" t="str">
        <f>IF('Dépenses forfaitaires'!L434="","",'Dépenses forfaitaires'!L434)</f>
        <v/>
      </c>
      <c r="M434" s="118" t="str">
        <f>IF($H434="","",IF($C434=Listes!$B$32,IF('DP_Instruction Forfaitaires'!$E434&lt;Listes!$B$53,('DP_Instruction Forfaitaires'!$E434*(VLOOKUP('DP_Instruction Forfaitaires'!$D434,Listes!$A$54:$E$60,2,FALSE))),IF('DP_Instruction Forfaitaires'!$E434&gt;Listes!$E$53,('DP_Instruction Forfaitaires'!$E434*(VLOOKUP('DP_Instruction Forfaitaires'!$D434,Listes!$A$54:$E$60,5,FALSE))),('DP_Instruction Forfaitaires'!$E434*(VLOOKUP('DP_Instruction Forfaitaires'!$D434,Listes!$A$54:$E$60,3,FALSE))+(VLOOKUP('DP_Instruction Forfaitaires'!$D434,Listes!$A$54:$E$60,4,FALSE)))))))</f>
        <v/>
      </c>
      <c r="N434" s="118" t="str">
        <f>IF($H434="","",IF($C434=Listes!$B$31,IF('DP_Instruction Forfaitaires'!$E434&lt;Listes!$B$42,('DP_Instruction Forfaitaires'!$E434*(VLOOKUP('DP_Instruction Forfaitaires'!$D434,Listes!$A$43:$E$49,2,FALSE))),IF('DP_Instruction Forfaitaires'!$E434&gt;Listes!$D$42,('DP_Instruction Forfaitaires'!$E434*(VLOOKUP('DP_Instruction Forfaitaires'!$D434,Listes!$A$43:$E$49,5,FALSE))),('DP_Instruction Forfaitaires'!$E434*(VLOOKUP('DP_Instruction Forfaitaires'!$D434,Listes!$A$43:$E$49,3,FALSE))+(VLOOKUP('DP_Instruction Forfaitaires'!$D434,Listes!$A$43:$E$49,4,FALSE)))))))</f>
        <v/>
      </c>
      <c r="O434" s="175" t="str">
        <f>IF($H434="","",IF($C434=Listes!$B$34,Listes!$I$31,IF($C434=Listes!$B$35,(VLOOKUP('DP_Instruction Forfaitaires'!$F434,Listes!$E$31:$F$36,2,FALSE)),IF($C434=Listes!$B$33,IF('DP_Instruction Forfaitaires'!$E434&lt;Listes!$A$64,'DP_Instruction Forfaitaires'!$E434*Listes!$A$65,IF('DP_Instruction Forfaitaires'!$E434&gt;Listes!$D$64,'DP_Instruction Forfaitaires'!$E434*Listes!$D$65,(('DP_Instruction Forfaitaires'!$E434*Listes!$B$65)+Listes!$C$65)))))))</f>
        <v/>
      </c>
      <c r="P434" s="131" t="str">
        <f>IF('Dépenses forfaitaires'!Q434="","",'Dépenses forfaitaires'!Q434)</f>
        <v/>
      </c>
      <c r="Q434" s="185"/>
      <c r="R434" s="352" t="str">
        <f t="shared" si="24"/>
        <v/>
      </c>
      <c r="S434" s="352" t="str">
        <f t="shared" si="25"/>
        <v/>
      </c>
      <c r="T434" s="185" t="str">
        <f t="shared" si="26"/>
        <v/>
      </c>
      <c r="U434" s="182"/>
      <c r="V434" s="187"/>
      <c r="W434" s="711" t="str">
        <f>IF(AND(OR(Q434="KO",T434&lt;&gt;""),OR(R434="",S434="",T434="")),Listes!$A$68,IF(AND(T434="",R434&lt;&gt;""),Listes!$A$69,IF(AND(P434&lt;T434,V434=""),Listes!$A$70,IF(AND(R434&gt;S434),Listes!$A$71,IF(AND(P434&lt;&gt;"",P434&gt;T434,U434=""),Listes!$A$72,IF(AND(X434="",OR(Q434&lt;&gt;"",R434&lt;&gt;"",S434&lt;&gt;"")),Listes!$A$73,""))))))</f>
        <v/>
      </c>
      <c r="X434" s="188"/>
      <c r="Y434" s="317">
        <f t="shared" si="27"/>
        <v>0</v>
      </c>
    </row>
    <row r="435" spans="1:25" ht="20.100000000000001" customHeight="1" x14ac:dyDescent="0.25">
      <c r="A435" s="121">
        <v>429</v>
      </c>
      <c r="B435" s="118" t="str">
        <f>IF('Dépenses forfaitaires'!B435="","",'Dépenses forfaitaires'!B435)</f>
        <v/>
      </c>
      <c r="C435" s="118" t="str">
        <f>IF('Dépenses forfaitaires'!C435="","",'Dépenses forfaitaires'!C435)</f>
        <v/>
      </c>
      <c r="D435" s="118" t="str">
        <f>IF('Dépenses forfaitaires'!D435="","",'Dépenses forfaitaires'!D435)</f>
        <v/>
      </c>
      <c r="E435" s="118" t="str">
        <f>IF('Dépenses forfaitaires'!E435="","",'Dépenses forfaitaires'!E435)</f>
        <v/>
      </c>
      <c r="F435" s="118" t="str">
        <f>IF('Dépenses forfaitaires'!F435="","",'Dépenses forfaitaires'!F435)</f>
        <v/>
      </c>
      <c r="G435" s="186" t="str">
        <f>IF('Dépenses forfaitaires'!G435="","",'Dépenses forfaitaires'!G435)</f>
        <v/>
      </c>
      <c r="H435" s="118" t="str">
        <f>IF('Dépenses forfaitaires'!H435="","",'Dépenses forfaitaires'!H435)</f>
        <v/>
      </c>
      <c r="I435" s="118" t="str">
        <f>IF('Dépenses forfaitaires'!I435="","",'Dépenses forfaitaires'!I435)</f>
        <v/>
      </c>
      <c r="J435" s="186" t="str">
        <f>IF('Dépenses forfaitaires'!J435="","",'Dépenses forfaitaires'!J435)</f>
        <v/>
      </c>
      <c r="K435" s="346" t="str">
        <f>IF('Dépenses forfaitaires'!K435="","",'Dépenses forfaitaires'!K435)</f>
        <v/>
      </c>
      <c r="L435" s="346" t="str">
        <f>IF('Dépenses forfaitaires'!L435="","",'Dépenses forfaitaires'!L435)</f>
        <v/>
      </c>
      <c r="M435" s="118" t="str">
        <f>IF($H435="","",IF($C435=Listes!$B$32,IF('DP_Instruction Forfaitaires'!$E435&lt;Listes!$B$53,('DP_Instruction Forfaitaires'!$E435*(VLOOKUP('DP_Instruction Forfaitaires'!$D435,Listes!$A$54:$E$60,2,FALSE))),IF('DP_Instruction Forfaitaires'!$E435&gt;Listes!$E$53,('DP_Instruction Forfaitaires'!$E435*(VLOOKUP('DP_Instruction Forfaitaires'!$D435,Listes!$A$54:$E$60,5,FALSE))),('DP_Instruction Forfaitaires'!$E435*(VLOOKUP('DP_Instruction Forfaitaires'!$D435,Listes!$A$54:$E$60,3,FALSE))+(VLOOKUP('DP_Instruction Forfaitaires'!$D435,Listes!$A$54:$E$60,4,FALSE)))))))</f>
        <v/>
      </c>
      <c r="N435" s="118" t="str">
        <f>IF($H435="","",IF($C435=Listes!$B$31,IF('DP_Instruction Forfaitaires'!$E435&lt;Listes!$B$42,('DP_Instruction Forfaitaires'!$E435*(VLOOKUP('DP_Instruction Forfaitaires'!$D435,Listes!$A$43:$E$49,2,FALSE))),IF('DP_Instruction Forfaitaires'!$E435&gt;Listes!$D$42,('DP_Instruction Forfaitaires'!$E435*(VLOOKUP('DP_Instruction Forfaitaires'!$D435,Listes!$A$43:$E$49,5,FALSE))),('DP_Instruction Forfaitaires'!$E435*(VLOOKUP('DP_Instruction Forfaitaires'!$D435,Listes!$A$43:$E$49,3,FALSE))+(VLOOKUP('DP_Instruction Forfaitaires'!$D435,Listes!$A$43:$E$49,4,FALSE)))))))</f>
        <v/>
      </c>
      <c r="O435" s="175" t="str">
        <f>IF($H435="","",IF($C435=Listes!$B$34,Listes!$I$31,IF($C435=Listes!$B$35,(VLOOKUP('DP_Instruction Forfaitaires'!$F435,Listes!$E$31:$F$36,2,FALSE)),IF($C435=Listes!$B$33,IF('DP_Instruction Forfaitaires'!$E435&lt;Listes!$A$64,'DP_Instruction Forfaitaires'!$E435*Listes!$A$65,IF('DP_Instruction Forfaitaires'!$E435&gt;Listes!$D$64,'DP_Instruction Forfaitaires'!$E435*Listes!$D$65,(('DP_Instruction Forfaitaires'!$E435*Listes!$B$65)+Listes!$C$65)))))))</f>
        <v/>
      </c>
      <c r="P435" s="131" t="str">
        <f>IF('Dépenses forfaitaires'!Q435="","",'Dépenses forfaitaires'!Q435)</f>
        <v/>
      </c>
      <c r="Q435" s="185"/>
      <c r="R435" s="352" t="str">
        <f t="shared" si="24"/>
        <v/>
      </c>
      <c r="S435" s="352" t="str">
        <f t="shared" si="25"/>
        <v/>
      </c>
      <c r="T435" s="185" t="str">
        <f t="shared" si="26"/>
        <v/>
      </c>
      <c r="U435" s="182"/>
      <c r="V435" s="187"/>
      <c r="W435" s="711" t="str">
        <f>IF(AND(OR(Q435="KO",T435&lt;&gt;""),OR(R435="",S435="",T435="")),Listes!$A$68,IF(AND(T435="",R435&lt;&gt;""),Listes!$A$69,IF(AND(P435&lt;T435,V435=""),Listes!$A$70,IF(AND(R435&gt;S435),Listes!$A$71,IF(AND(P435&lt;&gt;"",P435&gt;T435,U435=""),Listes!$A$72,IF(AND(X435="",OR(Q435&lt;&gt;"",R435&lt;&gt;"",S435&lt;&gt;"")),Listes!$A$73,""))))))</f>
        <v/>
      </c>
      <c r="X435" s="188"/>
      <c r="Y435" s="317">
        <f t="shared" si="27"/>
        <v>0</v>
      </c>
    </row>
    <row r="436" spans="1:25" ht="20.100000000000001" customHeight="1" x14ac:dyDescent="0.25">
      <c r="A436" s="121">
        <v>430</v>
      </c>
      <c r="B436" s="118" t="str">
        <f>IF('Dépenses forfaitaires'!B436="","",'Dépenses forfaitaires'!B436)</f>
        <v/>
      </c>
      <c r="C436" s="118" t="str">
        <f>IF('Dépenses forfaitaires'!C436="","",'Dépenses forfaitaires'!C436)</f>
        <v/>
      </c>
      <c r="D436" s="118" t="str">
        <f>IF('Dépenses forfaitaires'!D436="","",'Dépenses forfaitaires'!D436)</f>
        <v/>
      </c>
      <c r="E436" s="118" t="str">
        <f>IF('Dépenses forfaitaires'!E436="","",'Dépenses forfaitaires'!E436)</f>
        <v/>
      </c>
      <c r="F436" s="118" t="str">
        <f>IF('Dépenses forfaitaires'!F436="","",'Dépenses forfaitaires'!F436)</f>
        <v/>
      </c>
      <c r="G436" s="186" t="str">
        <f>IF('Dépenses forfaitaires'!G436="","",'Dépenses forfaitaires'!G436)</f>
        <v/>
      </c>
      <c r="H436" s="118" t="str">
        <f>IF('Dépenses forfaitaires'!H436="","",'Dépenses forfaitaires'!H436)</f>
        <v/>
      </c>
      <c r="I436" s="118" t="str">
        <f>IF('Dépenses forfaitaires'!I436="","",'Dépenses forfaitaires'!I436)</f>
        <v/>
      </c>
      <c r="J436" s="186" t="str">
        <f>IF('Dépenses forfaitaires'!J436="","",'Dépenses forfaitaires'!J436)</f>
        <v/>
      </c>
      <c r="K436" s="346" t="str">
        <f>IF('Dépenses forfaitaires'!K436="","",'Dépenses forfaitaires'!K436)</f>
        <v/>
      </c>
      <c r="L436" s="346" t="str">
        <f>IF('Dépenses forfaitaires'!L436="","",'Dépenses forfaitaires'!L436)</f>
        <v/>
      </c>
      <c r="M436" s="118" t="str">
        <f>IF($H436="","",IF($C436=Listes!$B$32,IF('DP_Instruction Forfaitaires'!$E436&lt;Listes!$B$53,('DP_Instruction Forfaitaires'!$E436*(VLOOKUP('DP_Instruction Forfaitaires'!$D436,Listes!$A$54:$E$60,2,FALSE))),IF('DP_Instruction Forfaitaires'!$E436&gt;Listes!$E$53,('DP_Instruction Forfaitaires'!$E436*(VLOOKUP('DP_Instruction Forfaitaires'!$D436,Listes!$A$54:$E$60,5,FALSE))),('DP_Instruction Forfaitaires'!$E436*(VLOOKUP('DP_Instruction Forfaitaires'!$D436,Listes!$A$54:$E$60,3,FALSE))+(VLOOKUP('DP_Instruction Forfaitaires'!$D436,Listes!$A$54:$E$60,4,FALSE)))))))</f>
        <v/>
      </c>
      <c r="N436" s="118" t="str">
        <f>IF($H436="","",IF($C436=Listes!$B$31,IF('DP_Instruction Forfaitaires'!$E436&lt;Listes!$B$42,('DP_Instruction Forfaitaires'!$E436*(VLOOKUP('DP_Instruction Forfaitaires'!$D436,Listes!$A$43:$E$49,2,FALSE))),IF('DP_Instruction Forfaitaires'!$E436&gt;Listes!$D$42,('DP_Instruction Forfaitaires'!$E436*(VLOOKUP('DP_Instruction Forfaitaires'!$D436,Listes!$A$43:$E$49,5,FALSE))),('DP_Instruction Forfaitaires'!$E436*(VLOOKUP('DP_Instruction Forfaitaires'!$D436,Listes!$A$43:$E$49,3,FALSE))+(VLOOKUP('DP_Instruction Forfaitaires'!$D436,Listes!$A$43:$E$49,4,FALSE)))))))</f>
        <v/>
      </c>
      <c r="O436" s="175" t="str">
        <f>IF($H436="","",IF($C436=Listes!$B$34,Listes!$I$31,IF($C436=Listes!$B$35,(VLOOKUP('DP_Instruction Forfaitaires'!$F436,Listes!$E$31:$F$36,2,FALSE)),IF($C436=Listes!$B$33,IF('DP_Instruction Forfaitaires'!$E436&lt;Listes!$A$64,'DP_Instruction Forfaitaires'!$E436*Listes!$A$65,IF('DP_Instruction Forfaitaires'!$E436&gt;Listes!$D$64,'DP_Instruction Forfaitaires'!$E436*Listes!$D$65,(('DP_Instruction Forfaitaires'!$E436*Listes!$B$65)+Listes!$C$65)))))))</f>
        <v/>
      </c>
      <c r="P436" s="131" t="str">
        <f>IF('Dépenses forfaitaires'!Q436="","",'Dépenses forfaitaires'!Q436)</f>
        <v/>
      </c>
      <c r="Q436" s="185"/>
      <c r="R436" s="352" t="str">
        <f t="shared" si="24"/>
        <v/>
      </c>
      <c r="S436" s="352" t="str">
        <f t="shared" si="25"/>
        <v/>
      </c>
      <c r="T436" s="185" t="str">
        <f t="shared" si="26"/>
        <v/>
      </c>
      <c r="U436" s="182"/>
      <c r="V436" s="187"/>
      <c r="W436" s="711" t="str">
        <f>IF(AND(OR(Q436="KO",T436&lt;&gt;""),OR(R436="",S436="",T436="")),Listes!$A$68,IF(AND(T436="",R436&lt;&gt;""),Listes!$A$69,IF(AND(P436&lt;T436,V436=""),Listes!$A$70,IF(AND(R436&gt;S436),Listes!$A$71,IF(AND(P436&lt;&gt;"",P436&gt;T436,U436=""),Listes!$A$72,IF(AND(X436="",OR(Q436&lt;&gt;"",R436&lt;&gt;"",S436&lt;&gt;"")),Listes!$A$73,""))))))</f>
        <v/>
      </c>
      <c r="X436" s="188"/>
      <c r="Y436" s="317">
        <f t="shared" si="27"/>
        <v>0</v>
      </c>
    </row>
    <row r="437" spans="1:25" ht="20.100000000000001" customHeight="1" x14ac:dyDescent="0.25">
      <c r="A437" s="121">
        <v>431</v>
      </c>
      <c r="B437" s="118" t="str">
        <f>IF('Dépenses forfaitaires'!B437="","",'Dépenses forfaitaires'!B437)</f>
        <v/>
      </c>
      <c r="C437" s="118" t="str">
        <f>IF('Dépenses forfaitaires'!C437="","",'Dépenses forfaitaires'!C437)</f>
        <v/>
      </c>
      <c r="D437" s="118" t="str">
        <f>IF('Dépenses forfaitaires'!D437="","",'Dépenses forfaitaires'!D437)</f>
        <v/>
      </c>
      <c r="E437" s="118" t="str">
        <f>IF('Dépenses forfaitaires'!E437="","",'Dépenses forfaitaires'!E437)</f>
        <v/>
      </c>
      <c r="F437" s="118" t="str">
        <f>IF('Dépenses forfaitaires'!F437="","",'Dépenses forfaitaires'!F437)</f>
        <v/>
      </c>
      <c r="G437" s="186" t="str">
        <f>IF('Dépenses forfaitaires'!G437="","",'Dépenses forfaitaires'!G437)</f>
        <v/>
      </c>
      <c r="H437" s="118" t="str">
        <f>IF('Dépenses forfaitaires'!H437="","",'Dépenses forfaitaires'!H437)</f>
        <v/>
      </c>
      <c r="I437" s="118" t="str">
        <f>IF('Dépenses forfaitaires'!I437="","",'Dépenses forfaitaires'!I437)</f>
        <v/>
      </c>
      <c r="J437" s="186" t="str">
        <f>IF('Dépenses forfaitaires'!J437="","",'Dépenses forfaitaires'!J437)</f>
        <v/>
      </c>
      <c r="K437" s="346" t="str">
        <f>IF('Dépenses forfaitaires'!K437="","",'Dépenses forfaitaires'!K437)</f>
        <v/>
      </c>
      <c r="L437" s="346" t="str">
        <f>IF('Dépenses forfaitaires'!L437="","",'Dépenses forfaitaires'!L437)</f>
        <v/>
      </c>
      <c r="M437" s="118" t="str">
        <f>IF($H437="","",IF($C437=Listes!$B$32,IF('DP_Instruction Forfaitaires'!$E437&lt;Listes!$B$53,('DP_Instruction Forfaitaires'!$E437*(VLOOKUP('DP_Instruction Forfaitaires'!$D437,Listes!$A$54:$E$60,2,FALSE))),IF('DP_Instruction Forfaitaires'!$E437&gt;Listes!$E$53,('DP_Instruction Forfaitaires'!$E437*(VLOOKUP('DP_Instruction Forfaitaires'!$D437,Listes!$A$54:$E$60,5,FALSE))),('DP_Instruction Forfaitaires'!$E437*(VLOOKUP('DP_Instruction Forfaitaires'!$D437,Listes!$A$54:$E$60,3,FALSE))+(VLOOKUP('DP_Instruction Forfaitaires'!$D437,Listes!$A$54:$E$60,4,FALSE)))))))</f>
        <v/>
      </c>
      <c r="N437" s="118" t="str">
        <f>IF($H437="","",IF($C437=Listes!$B$31,IF('DP_Instruction Forfaitaires'!$E437&lt;Listes!$B$42,('DP_Instruction Forfaitaires'!$E437*(VLOOKUP('DP_Instruction Forfaitaires'!$D437,Listes!$A$43:$E$49,2,FALSE))),IF('DP_Instruction Forfaitaires'!$E437&gt;Listes!$D$42,('DP_Instruction Forfaitaires'!$E437*(VLOOKUP('DP_Instruction Forfaitaires'!$D437,Listes!$A$43:$E$49,5,FALSE))),('DP_Instruction Forfaitaires'!$E437*(VLOOKUP('DP_Instruction Forfaitaires'!$D437,Listes!$A$43:$E$49,3,FALSE))+(VLOOKUP('DP_Instruction Forfaitaires'!$D437,Listes!$A$43:$E$49,4,FALSE)))))))</f>
        <v/>
      </c>
      <c r="O437" s="175" t="str">
        <f>IF($H437="","",IF($C437=Listes!$B$34,Listes!$I$31,IF($C437=Listes!$B$35,(VLOOKUP('DP_Instruction Forfaitaires'!$F437,Listes!$E$31:$F$36,2,FALSE)),IF($C437=Listes!$B$33,IF('DP_Instruction Forfaitaires'!$E437&lt;Listes!$A$64,'DP_Instruction Forfaitaires'!$E437*Listes!$A$65,IF('DP_Instruction Forfaitaires'!$E437&gt;Listes!$D$64,'DP_Instruction Forfaitaires'!$E437*Listes!$D$65,(('DP_Instruction Forfaitaires'!$E437*Listes!$B$65)+Listes!$C$65)))))))</f>
        <v/>
      </c>
      <c r="P437" s="131" t="str">
        <f>IF('Dépenses forfaitaires'!Q437="","",'Dépenses forfaitaires'!Q437)</f>
        <v/>
      </c>
      <c r="Q437" s="185"/>
      <c r="R437" s="352" t="str">
        <f t="shared" si="24"/>
        <v/>
      </c>
      <c r="S437" s="352" t="str">
        <f t="shared" si="25"/>
        <v/>
      </c>
      <c r="T437" s="185" t="str">
        <f t="shared" si="26"/>
        <v/>
      </c>
      <c r="U437" s="182"/>
      <c r="V437" s="187"/>
      <c r="W437" s="711" t="str">
        <f>IF(AND(OR(Q437="KO",T437&lt;&gt;""),OR(R437="",S437="",T437="")),Listes!$A$68,IF(AND(T437="",R437&lt;&gt;""),Listes!$A$69,IF(AND(P437&lt;T437,V437=""),Listes!$A$70,IF(AND(R437&gt;S437),Listes!$A$71,IF(AND(P437&lt;&gt;"",P437&gt;T437,U437=""),Listes!$A$72,IF(AND(X437="",OR(Q437&lt;&gt;"",R437&lt;&gt;"",S437&lt;&gt;"")),Listes!$A$73,""))))))</f>
        <v/>
      </c>
      <c r="X437" s="188"/>
      <c r="Y437" s="317">
        <f t="shared" si="27"/>
        <v>0</v>
      </c>
    </row>
    <row r="438" spans="1:25" ht="20.100000000000001" customHeight="1" x14ac:dyDescent="0.25">
      <c r="A438" s="121">
        <v>432</v>
      </c>
      <c r="B438" s="118" t="str">
        <f>IF('Dépenses forfaitaires'!B438="","",'Dépenses forfaitaires'!B438)</f>
        <v/>
      </c>
      <c r="C438" s="118" t="str">
        <f>IF('Dépenses forfaitaires'!C438="","",'Dépenses forfaitaires'!C438)</f>
        <v/>
      </c>
      <c r="D438" s="118" t="str">
        <f>IF('Dépenses forfaitaires'!D438="","",'Dépenses forfaitaires'!D438)</f>
        <v/>
      </c>
      <c r="E438" s="118" t="str">
        <f>IF('Dépenses forfaitaires'!E438="","",'Dépenses forfaitaires'!E438)</f>
        <v/>
      </c>
      <c r="F438" s="118" t="str">
        <f>IF('Dépenses forfaitaires'!F438="","",'Dépenses forfaitaires'!F438)</f>
        <v/>
      </c>
      <c r="G438" s="186" t="str">
        <f>IF('Dépenses forfaitaires'!G438="","",'Dépenses forfaitaires'!G438)</f>
        <v/>
      </c>
      <c r="H438" s="118" t="str">
        <f>IF('Dépenses forfaitaires'!H438="","",'Dépenses forfaitaires'!H438)</f>
        <v/>
      </c>
      <c r="I438" s="118" t="str">
        <f>IF('Dépenses forfaitaires'!I438="","",'Dépenses forfaitaires'!I438)</f>
        <v/>
      </c>
      <c r="J438" s="186" t="str">
        <f>IF('Dépenses forfaitaires'!J438="","",'Dépenses forfaitaires'!J438)</f>
        <v/>
      </c>
      <c r="K438" s="346" t="str">
        <f>IF('Dépenses forfaitaires'!K438="","",'Dépenses forfaitaires'!K438)</f>
        <v/>
      </c>
      <c r="L438" s="346" t="str">
        <f>IF('Dépenses forfaitaires'!L438="","",'Dépenses forfaitaires'!L438)</f>
        <v/>
      </c>
      <c r="M438" s="118" t="str">
        <f>IF($H438="","",IF($C438=Listes!$B$32,IF('DP_Instruction Forfaitaires'!$E438&lt;Listes!$B$53,('DP_Instruction Forfaitaires'!$E438*(VLOOKUP('DP_Instruction Forfaitaires'!$D438,Listes!$A$54:$E$60,2,FALSE))),IF('DP_Instruction Forfaitaires'!$E438&gt;Listes!$E$53,('DP_Instruction Forfaitaires'!$E438*(VLOOKUP('DP_Instruction Forfaitaires'!$D438,Listes!$A$54:$E$60,5,FALSE))),('DP_Instruction Forfaitaires'!$E438*(VLOOKUP('DP_Instruction Forfaitaires'!$D438,Listes!$A$54:$E$60,3,FALSE))+(VLOOKUP('DP_Instruction Forfaitaires'!$D438,Listes!$A$54:$E$60,4,FALSE)))))))</f>
        <v/>
      </c>
      <c r="N438" s="118" t="str">
        <f>IF($H438="","",IF($C438=Listes!$B$31,IF('DP_Instruction Forfaitaires'!$E438&lt;Listes!$B$42,('DP_Instruction Forfaitaires'!$E438*(VLOOKUP('DP_Instruction Forfaitaires'!$D438,Listes!$A$43:$E$49,2,FALSE))),IF('DP_Instruction Forfaitaires'!$E438&gt;Listes!$D$42,('DP_Instruction Forfaitaires'!$E438*(VLOOKUP('DP_Instruction Forfaitaires'!$D438,Listes!$A$43:$E$49,5,FALSE))),('DP_Instruction Forfaitaires'!$E438*(VLOOKUP('DP_Instruction Forfaitaires'!$D438,Listes!$A$43:$E$49,3,FALSE))+(VLOOKUP('DP_Instruction Forfaitaires'!$D438,Listes!$A$43:$E$49,4,FALSE)))))))</f>
        <v/>
      </c>
      <c r="O438" s="175" t="str">
        <f>IF($H438="","",IF($C438=Listes!$B$34,Listes!$I$31,IF($C438=Listes!$B$35,(VLOOKUP('DP_Instruction Forfaitaires'!$F438,Listes!$E$31:$F$36,2,FALSE)),IF($C438=Listes!$B$33,IF('DP_Instruction Forfaitaires'!$E438&lt;Listes!$A$64,'DP_Instruction Forfaitaires'!$E438*Listes!$A$65,IF('DP_Instruction Forfaitaires'!$E438&gt;Listes!$D$64,'DP_Instruction Forfaitaires'!$E438*Listes!$D$65,(('DP_Instruction Forfaitaires'!$E438*Listes!$B$65)+Listes!$C$65)))))))</f>
        <v/>
      </c>
      <c r="P438" s="131" t="str">
        <f>IF('Dépenses forfaitaires'!Q438="","",'Dépenses forfaitaires'!Q438)</f>
        <v/>
      </c>
      <c r="Q438" s="185"/>
      <c r="R438" s="352" t="str">
        <f t="shared" si="24"/>
        <v/>
      </c>
      <c r="S438" s="352" t="str">
        <f t="shared" si="25"/>
        <v/>
      </c>
      <c r="T438" s="185" t="str">
        <f t="shared" si="26"/>
        <v/>
      </c>
      <c r="U438" s="182"/>
      <c r="V438" s="187"/>
      <c r="W438" s="711" t="str">
        <f>IF(AND(OR(Q438="KO",T438&lt;&gt;""),OR(R438="",S438="",T438="")),Listes!$A$68,IF(AND(T438="",R438&lt;&gt;""),Listes!$A$69,IF(AND(P438&lt;T438,V438=""),Listes!$A$70,IF(AND(R438&gt;S438),Listes!$A$71,IF(AND(P438&lt;&gt;"",P438&gt;T438,U438=""),Listes!$A$72,IF(AND(X438="",OR(Q438&lt;&gt;"",R438&lt;&gt;"",S438&lt;&gt;"")),Listes!$A$73,""))))))</f>
        <v/>
      </c>
      <c r="X438" s="188"/>
      <c r="Y438" s="317">
        <f t="shared" si="27"/>
        <v>0</v>
      </c>
    </row>
    <row r="439" spans="1:25" ht="20.100000000000001" customHeight="1" x14ac:dyDescent="0.25">
      <c r="A439" s="121">
        <v>433</v>
      </c>
      <c r="B439" s="118" t="str">
        <f>IF('Dépenses forfaitaires'!B439="","",'Dépenses forfaitaires'!B439)</f>
        <v/>
      </c>
      <c r="C439" s="118" t="str">
        <f>IF('Dépenses forfaitaires'!C439="","",'Dépenses forfaitaires'!C439)</f>
        <v/>
      </c>
      <c r="D439" s="118" t="str">
        <f>IF('Dépenses forfaitaires'!D439="","",'Dépenses forfaitaires'!D439)</f>
        <v/>
      </c>
      <c r="E439" s="118" t="str">
        <f>IF('Dépenses forfaitaires'!E439="","",'Dépenses forfaitaires'!E439)</f>
        <v/>
      </c>
      <c r="F439" s="118" t="str">
        <f>IF('Dépenses forfaitaires'!F439="","",'Dépenses forfaitaires'!F439)</f>
        <v/>
      </c>
      <c r="G439" s="186" t="str">
        <f>IF('Dépenses forfaitaires'!G439="","",'Dépenses forfaitaires'!G439)</f>
        <v/>
      </c>
      <c r="H439" s="118" t="str">
        <f>IF('Dépenses forfaitaires'!H439="","",'Dépenses forfaitaires'!H439)</f>
        <v/>
      </c>
      <c r="I439" s="118" t="str">
        <f>IF('Dépenses forfaitaires'!I439="","",'Dépenses forfaitaires'!I439)</f>
        <v/>
      </c>
      <c r="J439" s="186" t="str">
        <f>IF('Dépenses forfaitaires'!J439="","",'Dépenses forfaitaires'!J439)</f>
        <v/>
      </c>
      <c r="K439" s="346" t="str">
        <f>IF('Dépenses forfaitaires'!K439="","",'Dépenses forfaitaires'!K439)</f>
        <v/>
      </c>
      <c r="L439" s="346" t="str">
        <f>IF('Dépenses forfaitaires'!L439="","",'Dépenses forfaitaires'!L439)</f>
        <v/>
      </c>
      <c r="M439" s="118" t="str">
        <f>IF($H439="","",IF($C439=Listes!$B$32,IF('DP_Instruction Forfaitaires'!$E439&lt;Listes!$B$53,('DP_Instruction Forfaitaires'!$E439*(VLOOKUP('DP_Instruction Forfaitaires'!$D439,Listes!$A$54:$E$60,2,FALSE))),IF('DP_Instruction Forfaitaires'!$E439&gt;Listes!$E$53,('DP_Instruction Forfaitaires'!$E439*(VLOOKUP('DP_Instruction Forfaitaires'!$D439,Listes!$A$54:$E$60,5,FALSE))),('DP_Instruction Forfaitaires'!$E439*(VLOOKUP('DP_Instruction Forfaitaires'!$D439,Listes!$A$54:$E$60,3,FALSE))+(VLOOKUP('DP_Instruction Forfaitaires'!$D439,Listes!$A$54:$E$60,4,FALSE)))))))</f>
        <v/>
      </c>
      <c r="N439" s="118" t="str">
        <f>IF($H439="","",IF($C439=Listes!$B$31,IF('DP_Instruction Forfaitaires'!$E439&lt;Listes!$B$42,('DP_Instruction Forfaitaires'!$E439*(VLOOKUP('DP_Instruction Forfaitaires'!$D439,Listes!$A$43:$E$49,2,FALSE))),IF('DP_Instruction Forfaitaires'!$E439&gt;Listes!$D$42,('DP_Instruction Forfaitaires'!$E439*(VLOOKUP('DP_Instruction Forfaitaires'!$D439,Listes!$A$43:$E$49,5,FALSE))),('DP_Instruction Forfaitaires'!$E439*(VLOOKUP('DP_Instruction Forfaitaires'!$D439,Listes!$A$43:$E$49,3,FALSE))+(VLOOKUP('DP_Instruction Forfaitaires'!$D439,Listes!$A$43:$E$49,4,FALSE)))))))</f>
        <v/>
      </c>
      <c r="O439" s="175" t="str">
        <f>IF($H439="","",IF($C439=Listes!$B$34,Listes!$I$31,IF($C439=Listes!$B$35,(VLOOKUP('DP_Instruction Forfaitaires'!$F439,Listes!$E$31:$F$36,2,FALSE)),IF($C439=Listes!$B$33,IF('DP_Instruction Forfaitaires'!$E439&lt;Listes!$A$64,'DP_Instruction Forfaitaires'!$E439*Listes!$A$65,IF('DP_Instruction Forfaitaires'!$E439&gt;Listes!$D$64,'DP_Instruction Forfaitaires'!$E439*Listes!$D$65,(('DP_Instruction Forfaitaires'!$E439*Listes!$B$65)+Listes!$C$65)))))))</f>
        <v/>
      </c>
      <c r="P439" s="131" t="str">
        <f>IF('Dépenses forfaitaires'!Q439="","",'Dépenses forfaitaires'!Q439)</f>
        <v/>
      </c>
      <c r="Q439" s="185"/>
      <c r="R439" s="352" t="str">
        <f t="shared" si="24"/>
        <v/>
      </c>
      <c r="S439" s="352" t="str">
        <f t="shared" si="25"/>
        <v/>
      </c>
      <c r="T439" s="185" t="str">
        <f t="shared" si="26"/>
        <v/>
      </c>
      <c r="U439" s="182"/>
      <c r="V439" s="187"/>
      <c r="W439" s="711" t="str">
        <f>IF(AND(OR(Q439="KO",T439&lt;&gt;""),OR(R439="",S439="",T439="")),Listes!$A$68,IF(AND(T439="",R439&lt;&gt;""),Listes!$A$69,IF(AND(P439&lt;T439,V439=""),Listes!$A$70,IF(AND(R439&gt;S439),Listes!$A$71,IF(AND(P439&lt;&gt;"",P439&gt;T439,U439=""),Listes!$A$72,IF(AND(X439="",OR(Q439&lt;&gt;"",R439&lt;&gt;"",S439&lt;&gt;"")),Listes!$A$73,""))))))</f>
        <v/>
      </c>
      <c r="X439" s="188"/>
      <c r="Y439" s="317">
        <f t="shared" si="27"/>
        <v>0</v>
      </c>
    </row>
    <row r="440" spans="1:25" ht="20.100000000000001" customHeight="1" x14ac:dyDescent="0.25">
      <c r="A440" s="121">
        <v>434</v>
      </c>
      <c r="B440" s="118" t="str">
        <f>IF('Dépenses forfaitaires'!B440="","",'Dépenses forfaitaires'!B440)</f>
        <v/>
      </c>
      <c r="C440" s="118" t="str">
        <f>IF('Dépenses forfaitaires'!C440="","",'Dépenses forfaitaires'!C440)</f>
        <v/>
      </c>
      <c r="D440" s="118" t="str">
        <f>IF('Dépenses forfaitaires'!D440="","",'Dépenses forfaitaires'!D440)</f>
        <v/>
      </c>
      <c r="E440" s="118" t="str">
        <f>IF('Dépenses forfaitaires'!E440="","",'Dépenses forfaitaires'!E440)</f>
        <v/>
      </c>
      <c r="F440" s="118" t="str">
        <f>IF('Dépenses forfaitaires'!F440="","",'Dépenses forfaitaires'!F440)</f>
        <v/>
      </c>
      <c r="G440" s="186" t="str">
        <f>IF('Dépenses forfaitaires'!G440="","",'Dépenses forfaitaires'!G440)</f>
        <v/>
      </c>
      <c r="H440" s="118" t="str">
        <f>IF('Dépenses forfaitaires'!H440="","",'Dépenses forfaitaires'!H440)</f>
        <v/>
      </c>
      <c r="I440" s="118" t="str">
        <f>IF('Dépenses forfaitaires'!I440="","",'Dépenses forfaitaires'!I440)</f>
        <v/>
      </c>
      <c r="J440" s="186" t="str">
        <f>IF('Dépenses forfaitaires'!J440="","",'Dépenses forfaitaires'!J440)</f>
        <v/>
      </c>
      <c r="K440" s="346" t="str">
        <f>IF('Dépenses forfaitaires'!K440="","",'Dépenses forfaitaires'!K440)</f>
        <v/>
      </c>
      <c r="L440" s="346" t="str">
        <f>IF('Dépenses forfaitaires'!L440="","",'Dépenses forfaitaires'!L440)</f>
        <v/>
      </c>
      <c r="M440" s="118" t="str">
        <f>IF($H440="","",IF($C440=Listes!$B$32,IF('DP_Instruction Forfaitaires'!$E440&lt;Listes!$B$53,('DP_Instruction Forfaitaires'!$E440*(VLOOKUP('DP_Instruction Forfaitaires'!$D440,Listes!$A$54:$E$60,2,FALSE))),IF('DP_Instruction Forfaitaires'!$E440&gt;Listes!$E$53,('DP_Instruction Forfaitaires'!$E440*(VLOOKUP('DP_Instruction Forfaitaires'!$D440,Listes!$A$54:$E$60,5,FALSE))),('DP_Instruction Forfaitaires'!$E440*(VLOOKUP('DP_Instruction Forfaitaires'!$D440,Listes!$A$54:$E$60,3,FALSE))+(VLOOKUP('DP_Instruction Forfaitaires'!$D440,Listes!$A$54:$E$60,4,FALSE)))))))</f>
        <v/>
      </c>
      <c r="N440" s="118" t="str">
        <f>IF($H440="","",IF($C440=Listes!$B$31,IF('DP_Instruction Forfaitaires'!$E440&lt;Listes!$B$42,('DP_Instruction Forfaitaires'!$E440*(VLOOKUP('DP_Instruction Forfaitaires'!$D440,Listes!$A$43:$E$49,2,FALSE))),IF('DP_Instruction Forfaitaires'!$E440&gt;Listes!$D$42,('DP_Instruction Forfaitaires'!$E440*(VLOOKUP('DP_Instruction Forfaitaires'!$D440,Listes!$A$43:$E$49,5,FALSE))),('DP_Instruction Forfaitaires'!$E440*(VLOOKUP('DP_Instruction Forfaitaires'!$D440,Listes!$A$43:$E$49,3,FALSE))+(VLOOKUP('DP_Instruction Forfaitaires'!$D440,Listes!$A$43:$E$49,4,FALSE)))))))</f>
        <v/>
      </c>
      <c r="O440" s="175" t="str">
        <f>IF($H440="","",IF($C440=Listes!$B$34,Listes!$I$31,IF($C440=Listes!$B$35,(VLOOKUP('DP_Instruction Forfaitaires'!$F440,Listes!$E$31:$F$36,2,FALSE)),IF($C440=Listes!$B$33,IF('DP_Instruction Forfaitaires'!$E440&lt;Listes!$A$64,'DP_Instruction Forfaitaires'!$E440*Listes!$A$65,IF('DP_Instruction Forfaitaires'!$E440&gt;Listes!$D$64,'DP_Instruction Forfaitaires'!$E440*Listes!$D$65,(('DP_Instruction Forfaitaires'!$E440*Listes!$B$65)+Listes!$C$65)))))))</f>
        <v/>
      </c>
      <c r="P440" s="131" t="str">
        <f>IF('Dépenses forfaitaires'!Q440="","",'Dépenses forfaitaires'!Q440)</f>
        <v/>
      </c>
      <c r="Q440" s="185"/>
      <c r="R440" s="352" t="str">
        <f t="shared" si="24"/>
        <v/>
      </c>
      <c r="S440" s="352" t="str">
        <f t="shared" si="25"/>
        <v/>
      </c>
      <c r="T440" s="185" t="str">
        <f t="shared" si="26"/>
        <v/>
      </c>
      <c r="U440" s="182"/>
      <c r="V440" s="187"/>
      <c r="W440" s="711" t="str">
        <f>IF(AND(OR(Q440="KO",T440&lt;&gt;""),OR(R440="",S440="",T440="")),Listes!$A$68,IF(AND(T440="",R440&lt;&gt;""),Listes!$A$69,IF(AND(P440&lt;T440,V440=""),Listes!$A$70,IF(AND(R440&gt;S440),Listes!$A$71,IF(AND(P440&lt;&gt;"",P440&gt;T440,U440=""),Listes!$A$72,IF(AND(X440="",OR(Q440&lt;&gt;"",R440&lt;&gt;"",S440&lt;&gt;"")),Listes!$A$73,""))))))</f>
        <v/>
      </c>
      <c r="X440" s="188"/>
      <c r="Y440" s="317">
        <f t="shared" si="27"/>
        <v>0</v>
      </c>
    </row>
    <row r="441" spans="1:25" ht="20.100000000000001" customHeight="1" x14ac:dyDescent="0.25">
      <c r="A441" s="121">
        <v>435</v>
      </c>
      <c r="B441" s="118" t="str">
        <f>IF('Dépenses forfaitaires'!B441="","",'Dépenses forfaitaires'!B441)</f>
        <v/>
      </c>
      <c r="C441" s="118" t="str">
        <f>IF('Dépenses forfaitaires'!C441="","",'Dépenses forfaitaires'!C441)</f>
        <v/>
      </c>
      <c r="D441" s="118" t="str">
        <f>IF('Dépenses forfaitaires'!D441="","",'Dépenses forfaitaires'!D441)</f>
        <v/>
      </c>
      <c r="E441" s="118" t="str">
        <f>IF('Dépenses forfaitaires'!E441="","",'Dépenses forfaitaires'!E441)</f>
        <v/>
      </c>
      <c r="F441" s="118" t="str">
        <f>IF('Dépenses forfaitaires'!F441="","",'Dépenses forfaitaires'!F441)</f>
        <v/>
      </c>
      <c r="G441" s="186" t="str">
        <f>IF('Dépenses forfaitaires'!G441="","",'Dépenses forfaitaires'!G441)</f>
        <v/>
      </c>
      <c r="H441" s="118" t="str">
        <f>IF('Dépenses forfaitaires'!H441="","",'Dépenses forfaitaires'!H441)</f>
        <v/>
      </c>
      <c r="I441" s="118" t="str">
        <f>IF('Dépenses forfaitaires'!I441="","",'Dépenses forfaitaires'!I441)</f>
        <v/>
      </c>
      <c r="J441" s="186" t="str">
        <f>IF('Dépenses forfaitaires'!J441="","",'Dépenses forfaitaires'!J441)</f>
        <v/>
      </c>
      <c r="K441" s="346" t="str">
        <f>IF('Dépenses forfaitaires'!K441="","",'Dépenses forfaitaires'!K441)</f>
        <v/>
      </c>
      <c r="L441" s="346" t="str">
        <f>IF('Dépenses forfaitaires'!L441="","",'Dépenses forfaitaires'!L441)</f>
        <v/>
      </c>
      <c r="M441" s="118" t="str">
        <f>IF($H441="","",IF($C441=Listes!$B$32,IF('DP_Instruction Forfaitaires'!$E441&lt;Listes!$B$53,('DP_Instruction Forfaitaires'!$E441*(VLOOKUP('DP_Instruction Forfaitaires'!$D441,Listes!$A$54:$E$60,2,FALSE))),IF('DP_Instruction Forfaitaires'!$E441&gt;Listes!$E$53,('DP_Instruction Forfaitaires'!$E441*(VLOOKUP('DP_Instruction Forfaitaires'!$D441,Listes!$A$54:$E$60,5,FALSE))),('DP_Instruction Forfaitaires'!$E441*(VLOOKUP('DP_Instruction Forfaitaires'!$D441,Listes!$A$54:$E$60,3,FALSE))+(VLOOKUP('DP_Instruction Forfaitaires'!$D441,Listes!$A$54:$E$60,4,FALSE)))))))</f>
        <v/>
      </c>
      <c r="N441" s="118" t="str">
        <f>IF($H441="","",IF($C441=Listes!$B$31,IF('DP_Instruction Forfaitaires'!$E441&lt;Listes!$B$42,('DP_Instruction Forfaitaires'!$E441*(VLOOKUP('DP_Instruction Forfaitaires'!$D441,Listes!$A$43:$E$49,2,FALSE))),IF('DP_Instruction Forfaitaires'!$E441&gt;Listes!$D$42,('DP_Instruction Forfaitaires'!$E441*(VLOOKUP('DP_Instruction Forfaitaires'!$D441,Listes!$A$43:$E$49,5,FALSE))),('DP_Instruction Forfaitaires'!$E441*(VLOOKUP('DP_Instruction Forfaitaires'!$D441,Listes!$A$43:$E$49,3,FALSE))+(VLOOKUP('DP_Instruction Forfaitaires'!$D441,Listes!$A$43:$E$49,4,FALSE)))))))</f>
        <v/>
      </c>
      <c r="O441" s="175" t="str">
        <f>IF($H441="","",IF($C441=Listes!$B$34,Listes!$I$31,IF($C441=Listes!$B$35,(VLOOKUP('DP_Instruction Forfaitaires'!$F441,Listes!$E$31:$F$36,2,FALSE)),IF($C441=Listes!$B$33,IF('DP_Instruction Forfaitaires'!$E441&lt;Listes!$A$64,'DP_Instruction Forfaitaires'!$E441*Listes!$A$65,IF('DP_Instruction Forfaitaires'!$E441&gt;Listes!$D$64,'DP_Instruction Forfaitaires'!$E441*Listes!$D$65,(('DP_Instruction Forfaitaires'!$E441*Listes!$B$65)+Listes!$C$65)))))))</f>
        <v/>
      </c>
      <c r="P441" s="131" t="str">
        <f>IF('Dépenses forfaitaires'!Q441="","",'Dépenses forfaitaires'!Q441)</f>
        <v/>
      </c>
      <c r="Q441" s="185"/>
      <c r="R441" s="352" t="str">
        <f t="shared" si="24"/>
        <v/>
      </c>
      <c r="S441" s="352" t="str">
        <f t="shared" si="25"/>
        <v/>
      </c>
      <c r="T441" s="185" t="str">
        <f t="shared" si="26"/>
        <v/>
      </c>
      <c r="U441" s="182"/>
      <c r="V441" s="187"/>
      <c r="W441" s="711" t="str">
        <f>IF(AND(OR(Q441="KO",T441&lt;&gt;""),OR(R441="",S441="",T441="")),Listes!$A$68,IF(AND(T441="",R441&lt;&gt;""),Listes!$A$69,IF(AND(P441&lt;T441,V441=""),Listes!$A$70,IF(AND(R441&gt;S441),Listes!$A$71,IF(AND(P441&lt;&gt;"",P441&gt;T441,U441=""),Listes!$A$72,IF(AND(X441="",OR(Q441&lt;&gt;"",R441&lt;&gt;"",S441&lt;&gt;"")),Listes!$A$73,""))))))</f>
        <v/>
      </c>
      <c r="X441" s="188"/>
      <c r="Y441" s="317">
        <f t="shared" si="27"/>
        <v>0</v>
      </c>
    </row>
    <row r="442" spans="1:25" ht="20.100000000000001" customHeight="1" x14ac:dyDescent="0.25">
      <c r="A442" s="121">
        <v>436</v>
      </c>
      <c r="B442" s="118" t="str">
        <f>IF('Dépenses forfaitaires'!B442="","",'Dépenses forfaitaires'!B442)</f>
        <v/>
      </c>
      <c r="C442" s="118" t="str">
        <f>IF('Dépenses forfaitaires'!C442="","",'Dépenses forfaitaires'!C442)</f>
        <v/>
      </c>
      <c r="D442" s="118" t="str">
        <f>IF('Dépenses forfaitaires'!D442="","",'Dépenses forfaitaires'!D442)</f>
        <v/>
      </c>
      <c r="E442" s="118" t="str">
        <f>IF('Dépenses forfaitaires'!E442="","",'Dépenses forfaitaires'!E442)</f>
        <v/>
      </c>
      <c r="F442" s="118" t="str">
        <f>IF('Dépenses forfaitaires'!F442="","",'Dépenses forfaitaires'!F442)</f>
        <v/>
      </c>
      <c r="G442" s="186" t="str">
        <f>IF('Dépenses forfaitaires'!G442="","",'Dépenses forfaitaires'!G442)</f>
        <v/>
      </c>
      <c r="H442" s="118" t="str">
        <f>IF('Dépenses forfaitaires'!H442="","",'Dépenses forfaitaires'!H442)</f>
        <v/>
      </c>
      <c r="I442" s="118" t="str">
        <f>IF('Dépenses forfaitaires'!I442="","",'Dépenses forfaitaires'!I442)</f>
        <v/>
      </c>
      <c r="J442" s="186" t="str">
        <f>IF('Dépenses forfaitaires'!J442="","",'Dépenses forfaitaires'!J442)</f>
        <v/>
      </c>
      <c r="K442" s="346" t="str">
        <f>IF('Dépenses forfaitaires'!K442="","",'Dépenses forfaitaires'!K442)</f>
        <v/>
      </c>
      <c r="L442" s="346" t="str">
        <f>IF('Dépenses forfaitaires'!L442="","",'Dépenses forfaitaires'!L442)</f>
        <v/>
      </c>
      <c r="M442" s="118" t="str">
        <f>IF($H442="","",IF($C442=Listes!$B$32,IF('DP_Instruction Forfaitaires'!$E442&lt;Listes!$B$53,('DP_Instruction Forfaitaires'!$E442*(VLOOKUP('DP_Instruction Forfaitaires'!$D442,Listes!$A$54:$E$60,2,FALSE))),IF('DP_Instruction Forfaitaires'!$E442&gt;Listes!$E$53,('DP_Instruction Forfaitaires'!$E442*(VLOOKUP('DP_Instruction Forfaitaires'!$D442,Listes!$A$54:$E$60,5,FALSE))),('DP_Instruction Forfaitaires'!$E442*(VLOOKUP('DP_Instruction Forfaitaires'!$D442,Listes!$A$54:$E$60,3,FALSE))+(VLOOKUP('DP_Instruction Forfaitaires'!$D442,Listes!$A$54:$E$60,4,FALSE)))))))</f>
        <v/>
      </c>
      <c r="N442" s="118" t="str">
        <f>IF($H442="","",IF($C442=Listes!$B$31,IF('DP_Instruction Forfaitaires'!$E442&lt;Listes!$B$42,('DP_Instruction Forfaitaires'!$E442*(VLOOKUP('DP_Instruction Forfaitaires'!$D442,Listes!$A$43:$E$49,2,FALSE))),IF('DP_Instruction Forfaitaires'!$E442&gt;Listes!$D$42,('DP_Instruction Forfaitaires'!$E442*(VLOOKUP('DP_Instruction Forfaitaires'!$D442,Listes!$A$43:$E$49,5,FALSE))),('DP_Instruction Forfaitaires'!$E442*(VLOOKUP('DP_Instruction Forfaitaires'!$D442,Listes!$A$43:$E$49,3,FALSE))+(VLOOKUP('DP_Instruction Forfaitaires'!$D442,Listes!$A$43:$E$49,4,FALSE)))))))</f>
        <v/>
      </c>
      <c r="O442" s="175" t="str">
        <f>IF($H442="","",IF($C442=Listes!$B$34,Listes!$I$31,IF($C442=Listes!$B$35,(VLOOKUP('DP_Instruction Forfaitaires'!$F442,Listes!$E$31:$F$36,2,FALSE)),IF($C442=Listes!$B$33,IF('DP_Instruction Forfaitaires'!$E442&lt;Listes!$A$64,'DP_Instruction Forfaitaires'!$E442*Listes!$A$65,IF('DP_Instruction Forfaitaires'!$E442&gt;Listes!$D$64,'DP_Instruction Forfaitaires'!$E442*Listes!$D$65,(('DP_Instruction Forfaitaires'!$E442*Listes!$B$65)+Listes!$C$65)))))))</f>
        <v/>
      </c>
      <c r="P442" s="131" t="str">
        <f>IF('Dépenses forfaitaires'!Q442="","",'Dépenses forfaitaires'!Q442)</f>
        <v/>
      </c>
      <c r="Q442" s="185"/>
      <c r="R442" s="352" t="str">
        <f t="shared" si="24"/>
        <v/>
      </c>
      <c r="S442" s="352" t="str">
        <f t="shared" si="25"/>
        <v/>
      </c>
      <c r="T442" s="185" t="str">
        <f t="shared" si="26"/>
        <v/>
      </c>
      <c r="U442" s="182"/>
      <c r="V442" s="187"/>
      <c r="W442" s="711" t="str">
        <f>IF(AND(OR(Q442="KO",T442&lt;&gt;""),OR(R442="",S442="",T442="")),Listes!$A$68,IF(AND(T442="",R442&lt;&gt;""),Listes!$A$69,IF(AND(P442&lt;T442,V442=""),Listes!$A$70,IF(AND(R442&gt;S442),Listes!$A$71,IF(AND(P442&lt;&gt;"",P442&gt;T442,U442=""),Listes!$A$72,IF(AND(X442="",OR(Q442&lt;&gt;"",R442&lt;&gt;"",S442&lt;&gt;"")),Listes!$A$73,""))))))</f>
        <v/>
      </c>
      <c r="X442" s="188"/>
      <c r="Y442" s="317">
        <f t="shared" si="27"/>
        <v>0</v>
      </c>
    </row>
    <row r="443" spans="1:25" ht="20.100000000000001" customHeight="1" x14ac:dyDescent="0.25">
      <c r="A443" s="121">
        <v>437</v>
      </c>
      <c r="B443" s="118" t="str">
        <f>IF('Dépenses forfaitaires'!B443="","",'Dépenses forfaitaires'!B443)</f>
        <v/>
      </c>
      <c r="C443" s="118" t="str">
        <f>IF('Dépenses forfaitaires'!C443="","",'Dépenses forfaitaires'!C443)</f>
        <v/>
      </c>
      <c r="D443" s="118" t="str">
        <f>IF('Dépenses forfaitaires'!D443="","",'Dépenses forfaitaires'!D443)</f>
        <v/>
      </c>
      <c r="E443" s="118" t="str">
        <f>IF('Dépenses forfaitaires'!E443="","",'Dépenses forfaitaires'!E443)</f>
        <v/>
      </c>
      <c r="F443" s="118" t="str">
        <f>IF('Dépenses forfaitaires'!F443="","",'Dépenses forfaitaires'!F443)</f>
        <v/>
      </c>
      <c r="G443" s="186" t="str">
        <f>IF('Dépenses forfaitaires'!G443="","",'Dépenses forfaitaires'!G443)</f>
        <v/>
      </c>
      <c r="H443" s="118" t="str">
        <f>IF('Dépenses forfaitaires'!H443="","",'Dépenses forfaitaires'!H443)</f>
        <v/>
      </c>
      <c r="I443" s="118" t="str">
        <f>IF('Dépenses forfaitaires'!I443="","",'Dépenses forfaitaires'!I443)</f>
        <v/>
      </c>
      <c r="J443" s="186" t="str">
        <f>IF('Dépenses forfaitaires'!J443="","",'Dépenses forfaitaires'!J443)</f>
        <v/>
      </c>
      <c r="K443" s="346" t="str">
        <f>IF('Dépenses forfaitaires'!K443="","",'Dépenses forfaitaires'!K443)</f>
        <v/>
      </c>
      <c r="L443" s="346" t="str">
        <f>IF('Dépenses forfaitaires'!L443="","",'Dépenses forfaitaires'!L443)</f>
        <v/>
      </c>
      <c r="M443" s="118" t="str">
        <f>IF($H443="","",IF($C443=Listes!$B$32,IF('DP_Instruction Forfaitaires'!$E443&lt;Listes!$B$53,('DP_Instruction Forfaitaires'!$E443*(VLOOKUP('DP_Instruction Forfaitaires'!$D443,Listes!$A$54:$E$60,2,FALSE))),IF('DP_Instruction Forfaitaires'!$E443&gt;Listes!$E$53,('DP_Instruction Forfaitaires'!$E443*(VLOOKUP('DP_Instruction Forfaitaires'!$D443,Listes!$A$54:$E$60,5,FALSE))),('DP_Instruction Forfaitaires'!$E443*(VLOOKUP('DP_Instruction Forfaitaires'!$D443,Listes!$A$54:$E$60,3,FALSE))+(VLOOKUP('DP_Instruction Forfaitaires'!$D443,Listes!$A$54:$E$60,4,FALSE)))))))</f>
        <v/>
      </c>
      <c r="N443" s="118" t="str">
        <f>IF($H443="","",IF($C443=Listes!$B$31,IF('DP_Instruction Forfaitaires'!$E443&lt;Listes!$B$42,('DP_Instruction Forfaitaires'!$E443*(VLOOKUP('DP_Instruction Forfaitaires'!$D443,Listes!$A$43:$E$49,2,FALSE))),IF('DP_Instruction Forfaitaires'!$E443&gt;Listes!$D$42,('DP_Instruction Forfaitaires'!$E443*(VLOOKUP('DP_Instruction Forfaitaires'!$D443,Listes!$A$43:$E$49,5,FALSE))),('DP_Instruction Forfaitaires'!$E443*(VLOOKUP('DP_Instruction Forfaitaires'!$D443,Listes!$A$43:$E$49,3,FALSE))+(VLOOKUP('DP_Instruction Forfaitaires'!$D443,Listes!$A$43:$E$49,4,FALSE)))))))</f>
        <v/>
      </c>
      <c r="O443" s="175" t="str">
        <f>IF($H443="","",IF($C443=Listes!$B$34,Listes!$I$31,IF($C443=Listes!$B$35,(VLOOKUP('DP_Instruction Forfaitaires'!$F443,Listes!$E$31:$F$36,2,FALSE)),IF($C443=Listes!$B$33,IF('DP_Instruction Forfaitaires'!$E443&lt;Listes!$A$64,'DP_Instruction Forfaitaires'!$E443*Listes!$A$65,IF('DP_Instruction Forfaitaires'!$E443&gt;Listes!$D$64,'DP_Instruction Forfaitaires'!$E443*Listes!$D$65,(('DP_Instruction Forfaitaires'!$E443*Listes!$B$65)+Listes!$C$65)))))))</f>
        <v/>
      </c>
      <c r="P443" s="131" t="str">
        <f>IF('Dépenses forfaitaires'!Q443="","",'Dépenses forfaitaires'!Q443)</f>
        <v/>
      </c>
      <c r="Q443" s="185"/>
      <c r="R443" s="352" t="str">
        <f t="shared" si="24"/>
        <v/>
      </c>
      <c r="S443" s="352" t="str">
        <f t="shared" si="25"/>
        <v/>
      </c>
      <c r="T443" s="185" t="str">
        <f t="shared" si="26"/>
        <v/>
      </c>
      <c r="U443" s="182"/>
      <c r="V443" s="187"/>
      <c r="W443" s="711" t="str">
        <f>IF(AND(OR(Q443="KO",T443&lt;&gt;""),OR(R443="",S443="",T443="")),Listes!$A$68,IF(AND(T443="",R443&lt;&gt;""),Listes!$A$69,IF(AND(P443&lt;T443,V443=""),Listes!$A$70,IF(AND(R443&gt;S443),Listes!$A$71,IF(AND(P443&lt;&gt;"",P443&gt;T443,U443=""),Listes!$A$72,IF(AND(X443="",OR(Q443&lt;&gt;"",R443&lt;&gt;"",S443&lt;&gt;"")),Listes!$A$73,""))))))</f>
        <v/>
      </c>
      <c r="X443" s="188"/>
      <c r="Y443" s="317">
        <f t="shared" si="27"/>
        <v>0</v>
      </c>
    </row>
    <row r="444" spans="1:25" ht="20.100000000000001" customHeight="1" x14ac:dyDescent="0.25">
      <c r="A444" s="121">
        <v>438</v>
      </c>
      <c r="B444" s="118" t="str">
        <f>IF('Dépenses forfaitaires'!B444="","",'Dépenses forfaitaires'!B444)</f>
        <v/>
      </c>
      <c r="C444" s="118" t="str">
        <f>IF('Dépenses forfaitaires'!C444="","",'Dépenses forfaitaires'!C444)</f>
        <v/>
      </c>
      <c r="D444" s="118" t="str">
        <f>IF('Dépenses forfaitaires'!D444="","",'Dépenses forfaitaires'!D444)</f>
        <v/>
      </c>
      <c r="E444" s="118" t="str">
        <f>IF('Dépenses forfaitaires'!E444="","",'Dépenses forfaitaires'!E444)</f>
        <v/>
      </c>
      <c r="F444" s="118" t="str">
        <f>IF('Dépenses forfaitaires'!F444="","",'Dépenses forfaitaires'!F444)</f>
        <v/>
      </c>
      <c r="G444" s="186" t="str">
        <f>IF('Dépenses forfaitaires'!G444="","",'Dépenses forfaitaires'!G444)</f>
        <v/>
      </c>
      <c r="H444" s="118" t="str">
        <f>IF('Dépenses forfaitaires'!H444="","",'Dépenses forfaitaires'!H444)</f>
        <v/>
      </c>
      <c r="I444" s="118" t="str">
        <f>IF('Dépenses forfaitaires'!I444="","",'Dépenses forfaitaires'!I444)</f>
        <v/>
      </c>
      <c r="J444" s="186" t="str">
        <f>IF('Dépenses forfaitaires'!J444="","",'Dépenses forfaitaires'!J444)</f>
        <v/>
      </c>
      <c r="K444" s="346" t="str">
        <f>IF('Dépenses forfaitaires'!K444="","",'Dépenses forfaitaires'!K444)</f>
        <v/>
      </c>
      <c r="L444" s="346" t="str">
        <f>IF('Dépenses forfaitaires'!L444="","",'Dépenses forfaitaires'!L444)</f>
        <v/>
      </c>
      <c r="M444" s="118" t="str">
        <f>IF($H444="","",IF($C444=Listes!$B$32,IF('DP_Instruction Forfaitaires'!$E444&lt;Listes!$B$53,('DP_Instruction Forfaitaires'!$E444*(VLOOKUP('DP_Instruction Forfaitaires'!$D444,Listes!$A$54:$E$60,2,FALSE))),IF('DP_Instruction Forfaitaires'!$E444&gt;Listes!$E$53,('DP_Instruction Forfaitaires'!$E444*(VLOOKUP('DP_Instruction Forfaitaires'!$D444,Listes!$A$54:$E$60,5,FALSE))),('DP_Instruction Forfaitaires'!$E444*(VLOOKUP('DP_Instruction Forfaitaires'!$D444,Listes!$A$54:$E$60,3,FALSE))+(VLOOKUP('DP_Instruction Forfaitaires'!$D444,Listes!$A$54:$E$60,4,FALSE)))))))</f>
        <v/>
      </c>
      <c r="N444" s="118" t="str">
        <f>IF($H444="","",IF($C444=Listes!$B$31,IF('DP_Instruction Forfaitaires'!$E444&lt;Listes!$B$42,('DP_Instruction Forfaitaires'!$E444*(VLOOKUP('DP_Instruction Forfaitaires'!$D444,Listes!$A$43:$E$49,2,FALSE))),IF('DP_Instruction Forfaitaires'!$E444&gt;Listes!$D$42,('DP_Instruction Forfaitaires'!$E444*(VLOOKUP('DP_Instruction Forfaitaires'!$D444,Listes!$A$43:$E$49,5,FALSE))),('DP_Instruction Forfaitaires'!$E444*(VLOOKUP('DP_Instruction Forfaitaires'!$D444,Listes!$A$43:$E$49,3,FALSE))+(VLOOKUP('DP_Instruction Forfaitaires'!$D444,Listes!$A$43:$E$49,4,FALSE)))))))</f>
        <v/>
      </c>
      <c r="O444" s="175" t="str">
        <f>IF($H444="","",IF($C444=Listes!$B$34,Listes!$I$31,IF($C444=Listes!$B$35,(VLOOKUP('DP_Instruction Forfaitaires'!$F444,Listes!$E$31:$F$36,2,FALSE)),IF($C444=Listes!$B$33,IF('DP_Instruction Forfaitaires'!$E444&lt;Listes!$A$64,'DP_Instruction Forfaitaires'!$E444*Listes!$A$65,IF('DP_Instruction Forfaitaires'!$E444&gt;Listes!$D$64,'DP_Instruction Forfaitaires'!$E444*Listes!$D$65,(('DP_Instruction Forfaitaires'!$E444*Listes!$B$65)+Listes!$C$65)))))))</f>
        <v/>
      </c>
      <c r="P444" s="131" t="str">
        <f>IF('Dépenses forfaitaires'!Q444="","",'Dépenses forfaitaires'!Q444)</f>
        <v/>
      </c>
      <c r="Q444" s="185"/>
      <c r="R444" s="352" t="str">
        <f t="shared" si="24"/>
        <v/>
      </c>
      <c r="S444" s="352" t="str">
        <f t="shared" si="25"/>
        <v/>
      </c>
      <c r="T444" s="185" t="str">
        <f t="shared" si="26"/>
        <v/>
      </c>
      <c r="U444" s="182"/>
      <c r="V444" s="187"/>
      <c r="W444" s="711" t="str">
        <f>IF(AND(OR(Q444="KO",T444&lt;&gt;""),OR(R444="",S444="",T444="")),Listes!$A$68,IF(AND(T444="",R444&lt;&gt;""),Listes!$A$69,IF(AND(P444&lt;T444,V444=""),Listes!$A$70,IF(AND(R444&gt;S444),Listes!$A$71,IF(AND(P444&lt;&gt;"",P444&gt;T444,U444=""),Listes!$A$72,IF(AND(X444="",OR(Q444&lt;&gt;"",R444&lt;&gt;"",S444&lt;&gt;"")),Listes!$A$73,""))))))</f>
        <v/>
      </c>
      <c r="X444" s="188"/>
      <c r="Y444" s="317">
        <f t="shared" si="27"/>
        <v>0</v>
      </c>
    </row>
    <row r="445" spans="1:25" ht="20.100000000000001" customHeight="1" x14ac:dyDescent="0.25">
      <c r="A445" s="121">
        <v>439</v>
      </c>
      <c r="B445" s="118" t="str">
        <f>IF('Dépenses forfaitaires'!B445="","",'Dépenses forfaitaires'!B445)</f>
        <v/>
      </c>
      <c r="C445" s="118" t="str">
        <f>IF('Dépenses forfaitaires'!C445="","",'Dépenses forfaitaires'!C445)</f>
        <v/>
      </c>
      <c r="D445" s="118" t="str">
        <f>IF('Dépenses forfaitaires'!D445="","",'Dépenses forfaitaires'!D445)</f>
        <v/>
      </c>
      <c r="E445" s="118" t="str">
        <f>IF('Dépenses forfaitaires'!E445="","",'Dépenses forfaitaires'!E445)</f>
        <v/>
      </c>
      <c r="F445" s="118" t="str">
        <f>IF('Dépenses forfaitaires'!F445="","",'Dépenses forfaitaires'!F445)</f>
        <v/>
      </c>
      <c r="G445" s="186" t="str">
        <f>IF('Dépenses forfaitaires'!G445="","",'Dépenses forfaitaires'!G445)</f>
        <v/>
      </c>
      <c r="H445" s="118" t="str">
        <f>IF('Dépenses forfaitaires'!H445="","",'Dépenses forfaitaires'!H445)</f>
        <v/>
      </c>
      <c r="I445" s="118" t="str">
        <f>IF('Dépenses forfaitaires'!I445="","",'Dépenses forfaitaires'!I445)</f>
        <v/>
      </c>
      <c r="J445" s="186" t="str">
        <f>IF('Dépenses forfaitaires'!J445="","",'Dépenses forfaitaires'!J445)</f>
        <v/>
      </c>
      <c r="K445" s="346" t="str">
        <f>IF('Dépenses forfaitaires'!K445="","",'Dépenses forfaitaires'!K445)</f>
        <v/>
      </c>
      <c r="L445" s="346" t="str">
        <f>IF('Dépenses forfaitaires'!L445="","",'Dépenses forfaitaires'!L445)</f>
        <v/>
      </c>
      <c r="M445" s="118" t="str">
        <f>IF($H445="","",IF($C445=Listes!$B$32,IF('DP_Instruction Forfaitaires'!$E445&lt;Listes!$B$53,('DP_Instruction Forfaitaires'!$E445*(VLOOKUP('DP_Instruction Forfaitaires'!$D445,Listes!$A$54:$E$60,2,FALSE))),IF('DP_Instruction Forfaitaires'!$E445&gt;Listes!$E$53,('DP_Instruction Forfaitaires'!$E445*(VLOOKUP('DP_Instruction Forfaitaires'!$D445,Listes!$A$54:$E$60,5,FALSE))),('DP_Instruction Forfaitaires'!$E445*(VLOOKUP('DP_Instruction Forfaitaires'!$D445,Listes!$A$54:$E$60,3,FALSE))+(VLOOKUP('DP_Instruction Forfaitaires'!$D445,Listes!$A$54:$E$60,4,FALSE)))))))</f>
        <v/>
      </c>
      <c r="N445" s="118" t="str">
        <f>IF($H445="","",IF($C445=Listes!$B$31,IF('DP_Instruction Forfaitaires'!$E445&lt;Listes!$B$42,('DP_Instruction Forfaitaires'!$E445*(VLOOKUP('DP_Instruction Forfaitaires'!$D445,Listes!$A$43:$E$49,2,FALSE))),IF('DP_Instruction Forfaitaires'!$E445&gt;Listes!$D$42,('DP_Instruction Forfaitaires'!$E445*(VLOOKUP('DP_Instruction Forfaitaires'!$D445,Listes!$A$43:$E$49,5,FALSE))),('DP_Instruction Forfaitaires'!$E445*(VLOOKUP('DP_Instruction Forfaitaires'!$D445,Listes!$A$43:$E$49,3,FALSE))+(VLOOKUP('DP_Instruction Forfaitaires'!$D445,Listes!$A$43:$E$49,4,FALSE)))))))</f>
        <v/>
      </c>
      <c r="O445" s="175" t="str">
        <f>IF($H445="","",IF($C445=Listes!$B$34,Listes!$I$31,IF($C445=Listes!$B$35,(VLOOKUP('DP_Instruction Forfaitaires'!$F445,Listes!$E$31:$F$36,2,FALSE)),IF($C445=Listes!$B$33,IF('DP_Instruction Forfaitaires'!$E445&lt;Listes!$A$64,'DP_Instruction Forfaitaires'!$E445*Listes!$A$65,IF('DP_Instruction Forfaitaires'!$E445&gt;Listes!$D$64,'DP_Instruction Forfaitaires'!$E445*Listes!$D$65,(('DP_Instruction Forfaitaires'!$E445*Listes!$B$65)+Listes!$C$65)))))))</f>
        <v/>
      </c>
      <c r="P445" s="131" t="str">
        <f>IF('Dépenses forfaitaires'!Q445="","",'Dépenses forfaitaires'!Q445)</f>
        <v/>
      </c>
      <c r="Q445" s="185"/>
      <c r="R445" s="352" t="str">
        <f t="shared" si="24"/>
        <v/>
      </c>
      <c r="S445" s="352" t="str">
        <f t="shared" si="25"/>
        <v/>
      </c>
      <c r="T445" s="185" t="str">
        <f t="shared" si="26"/>
        <v/>
      </c>
      <c r="U445" s="182"/>
      <c r="V445" s="187"/>
      <c r="W445" s="711" t="str">
        <f>IF(AND(OR(Q445="KO",T445&lt;&gt;""),OR(R445="",S445="",T445="")),Listes!$A$68,IF(AND(T445="",R445&lt;&gt;""),Listes!$A$69,IF(AND(P445&lt;T445,V445=""),Listes!$A$70,IF(AND(R445&gt;S445),Listes!$A$71,IF(AND(P445&lt;&gt;"",P445&gt;T445,U445=""),Listes!$A$72,IF(AND(X445="",OR(Q445&lt;&gt;"",R445&lt;&gt;"",S445&lt;&gt;"")),Listes!$A$73,""))))))</f>
        <v/>
      </c>
      <c r="X445" s="188"/>
      <c r="Y445" s="317">
        <f t="shared" si="27"/>
        <v>0</v>
      </c>
    </row>
    <row r="446" spans="1:25" ht="20.100000000000001" customHeight="1" x14ac:dyDescent="0.25">
      <c r="A446" s="121">
        <v>440</v>
      </c>
      <c r="B446" s="118" t="str">
        <f>IF('Dépenses forfaitaires'!B446="","",'Dépenses forfaitaires'!B446)</f>
        <v/>
      </c>
      <c r="C446" s="118" t="str">
        <f>IF('Dépenses forfaitaires'!C446="","",'Dépenses forfaitaires'!C446)</f>
        <v/>
      </c>
      <c r="D446" s="118" t="str">
        <f>IF('Dépenses forfaitaires'!D446="","",'Dépenses forfaitaires'!D446)</f>
        <v/>
      </c>
      <c r="E446" s="118" t="str">
        <f>IF('Dépenses forfaitaires'!E446="","",'Dépenses forfaitaires'!E446)</f>
        <v/>
      </c>
      <c r="F446" s="118" t="str">
        <f>IF('Dépenses forfaitaires'!F446="","",'Dépenses forfaitaires'!F446)</f>
        <v/>
      </c>
      <c r="G446" s="186" t="str">
        <f>IF('Dépenses forfaitaires'!G446="","",'Dépenses forfaitaires'!G446)</f>
        <v/>
      </c>
      <c r="H446" s="118" t="str">
        <f>IF('Dépenses forfaitaires'!H446="","",'Dépenses forfaitaires'!H446)</f>
        <v/>
      </c>
      <c r="I446" s="118" t="str">
        <f>IF('Dépenses forfaitaires'!I446="","",'Dépenses forfaitaires'!I446)</f>
        <v/>
      </c>
      <c r="J446" s="186" t="str">
        <f>IF('Dépenses forfaitaires'!J446="","",'Dépenses forfaitaires'!J446)</f>
        <v/>
      </c>
      <c r="K446" s="346" t="str">
        <f>IF('Dépenses forfaitaires'!K446="","",'Dépenses forfaitaires'!K446)</f>
        <v/>
      </c>
      <c r="L446" s="346" t="str">
        <f>IF('Dépenses forfaitaires'!L446="","",'Dépenses forfaitaires'!L446)</f>
        <v/>
      </c>
      <c r="M446" s="118" t="str">
        <f>IF($H446="","",IF($C446=Listes!$B$32,IF('DP_Instruction Forfaitaires'!$E446&lt;Listes!$B$53,('DP_Instruction Forfaitaires'!$E446*(VLOOKUP('DP_Instruction Forfaitaires'!$D446,Listes!$A$54:$E$60,2,FALSE))),IF('DP_Instruction Forfaitaires'!$E446&gt;Listes!$E$53,('DP_Instruction Forfaitaires'!$E446*(VLOOKUP('DP_Instruction Forfaitaires'!$D446,Listes!$A$54:$E$60,5,FALSE))),('DP_Instruction Forfaitaires'!$E446*(VLOOKUP('DP_Instruction Forfaitaires'!$D446,Listes!$A$54:$E$60,3,FALSE))+(VLOOKUP('DP_Instruction Forfaitaires'!$D446,Listes!$A$54:$E$60,4,FALSE)))))))</f>
        <v/>
      </c>
      <c r="N446" s="118" t="str">
        <f>IF($H446="","",IF($C446=Listes!$B$31,IF('DP_Instruction Forfaitaires'!$E446&lt;Listes!$B$42,('DP_Instruction Forfaitaires'!$E446*(VLOOKUP('DP_Instruction Forfaitaires'!$D446,Listes!$A$43:$E$49,2,FALSE))),IF('DP_Instruction Forfaitaires'!$E446&gt;Listes!$D$42,('DP_Instruction Forfaitaires'!$E446*(VLOOKUP('DP_Instruction Forfaitaires'!$D446,Listes!$A$43:$E$49,5,FALSE))),('DP_Instruction Forfaitaires'!$E446*(VLOOKUP('DP_Instruction Forfaitaires'!$D446,Listes!$A$43:$E$49,3,FALSE))+(VLOOKUP('DP_Instruction Forfaitaires'!$D446,Listes!$A$43:$E$49,4,FALSE)))))))</f>
        <v/>
      </c>
      <c r="O446" s="175" t="str">
        <f>IF($H446="","",IF($C446=Listes!$B$34,Listes!$I$31,IF($C446=Listes!$B$35,(VLOOKUP('DP_Instruction Forfaitaires'!$F446,Listes!$E$31:$F$36,2,FALSE)),IF($C446=Listes!$B$33,IF('DP_Instruction Forfaitaires'!$E446&lt;Listes!$A$64,'DP_Instruction Forfaitaires'!$E446*Listes!$A$65,IF('DP_Instruction Forfaitaires'!$E446&gt;Listes!$D$64,'DP_Instruction Forfaitaires'!$E446*Listes!$D$65,(('DP_Instruction Forfaitaires'!$E446*Listes!$B$65)+Listes!$C$65)))))))</f>
        <v/>
      </c>
      <c r="P446" s="131" t="str">
        <f>IF('Dépenses forfaitaires'!Q446="","",'Dépenses forfaitaires'!Q446)</f>
        <v/>
      </c>
      <c r="Q446" s="185"/>
      <c r="R446" s="352" t="str">
        <f t="shared" si="24"/>
        <v/>
      </c>
      <c r="S446" s="352" t="str">
        <f t="shared" si="25"/>
        <v/>
      </c>
      <c r="T446" s="185" t="str">
        <f t="shared" si="26"/>
        <v/>
      </c>
      <c r="U446" s="182"/>
      <c r="V446" s="187"/>
      <c r="W446" s="711" t="str">
        <f>IF(AND(OR(Q446="KO",T446&lt;&gt;""),OR(R446="",S446="",T446="")),Listes!$A$68,IF(AND(T446="",R446&lt;&gt;""),Listes!$A$69,IF(AND(P446&lt;T446,V446=""),Listes!$A$70,IF(AND(R446&gt;S446),Listes!$A$71,IF(AND(P446&lt;&gt;"",P446&gt;T446,U446=""),Listes!$A$72,IF(AND(X446="",OR(Q446&lt;&gt;"",R446&lt;&gt;"",S446&lt;&gt;"")),Listes!$A$73,""))))))</f>
        <v/>
      </c>
      <c r="X446" s="188"/>
      <c r="Y446" s="317">
        <f t="shared" si="27"/>
        <v>0</v>
      </c>
    </row>
    <row r="447" spans="1:25" ht="20.100000000000001" customHeight="1" x14ac:dyDescent="0.25">
      <c r="A447" s="121">
        <v>441</v>
      </c>
      <c r="B447" s="118" t="str">
        <f>IF('Dépenses forfaitaires'!B447="","",'Dépenses forfaitaires'!B447)</f>
        <v/>
      </c>
      <c r="C447" s="118" t="str">
        <f>IF('Dépenses forfaitaires'!C447="","",'Dépenses forfaitaires'!C447)</f>
        <v/>
      </c>
      <c r="D447" s="118" t="str">
        <f>IF('Dépenses forfaitaires'!D447="","",'Dépenses forfaitaires'!D447)</f>
        <v/>
      </c>
      <c r="E447" s="118" t="str">
        <f>IF('Dépenses forfaitaires'!E447="","",'Dépenses forfaitaires'!E447)</f>
        <v/>
      </c>
      <c r="F447" s="118" t="str">
        <f>IF('Dépenses forfaitaires'!F447="","",'Dépenses forfaitaires'!F447)</f>
        <v/>
      </c>
      <c r="G447" s="186" t="str">
        <f>IF('Dépenses forfaitaires'!G447="","",'Dépenses forfaitaires'!G447)</f>
        <v/>
      </c>
      <c r="H447" s="118" t="str">
        <f>IF('Dépenses forfaitaires'!H447="","",'Dépenses forfaitaires'!H447)</f>
        <v/>
      </c>
      <c r="I447" s="118" t="str">
        <f>IF('Dépenses forfaitaires'!I447="","",'Dépenses forfaitaires'!I447)</f>
        <v/>
      </c>
      <c r="J447" s="186" t="str">
        <f>IF('Dépenses forfaitaires'!J447="","",'Dépenses forfaitaires'!J447)</f>
        <v/>
      </c>
      <c r="K447" s="346" t="str">
        <f>IF('Dépenses forfaitaires'!K447="","",'Dépenses forfaitaires'!K447)</f>
        <v/>
      </c>
      <c r="L447" s="346" t="str">
        <f>IF('Dépenses forfaitaires'!L447="","",'Dépenses forfaitaires'!L447)</f>
        <v/>
      </c>
      <c r="M447" s="118" t="str">
        <f>IF($H447="","",IF($C447=Listes!$B$32,IF('DP_Instruction Forfaitaires'!$E447&lt;Listes!$B$53,('DP_Instruction Forfaitaires'!$E447*(VLOOKUP('DP_Instruction Forfaitaires'!$D447,Listes!$A$54:$E$60,2,FALSE))),IF('DP_Instruction Forfaitaires'!$E447&gt;Listes!$E$53,('DP_Instruction Forfaitaires'!$E447*(VLOOKUP('DP_Instruction Forfaitaires'!$D447,Listes!$A$54:$E$60,5,FALSE))),('DP_Instruction Forfaitaires'!$E447*(VLOOKUP('DP_Instruction Forfaitaires'!$D447,Listes!$A$54:$E$60,3,FALSE))+(VLOOKUP('DP_Instruction Forfaitaires'!$D447,Listes!$A$54:$E$60,4,FALSE)))))))</f>
        <v/>
      </c>
      <c r="N447" s="118" t="str">
        <f>IF($H447="","",IF($C447=Listes!$B$31,IF('DP_Instruction Forfaitaires'!$E447&lt;Listes!$B$42,('DP_Instruction Forfaitaires'!$E447*(VLOOKUP('DP_Instruction Forfaitaires'!$D447,Listes!$A$43:$E$49,2,FALSE))),IF('DP_Instruction Forfaitaires'!$E447&gt;Listes!$D$42,('DP_Instruction Forfaitaires'!$E447*(VLOOKUP('DP_Instruction Forfaitaires'!$D447,Listes!$A$43:$E$49,5,FALSE))),('DP_Instruction Forfaitaires'!$E447*(VLOOKUP('DP_Instruction Forfaitaires'!$D447,Listes!$A$43:$E$49,3,FALSE))+(VLOOKUP('DP_Instruction Forfaitaires'!$D447,Listes!$A$43:$E$49,4,FALSE)))))))</f>
        <v/>
      </c>
      <c r="O447" s="175" t="str">
        <f>IF($H447="","",IF($C447=Listes!$B$34,Listes!$I$31,IF($C447=Listes!$B$35,(VLOOKUP('DP_Instruction Forfaitaires'!$F447,Listes!$E$31:$F$36,2,FALSE)),IF($C447=Listes!$B$33,IF('DP_Instruction Forfaitaires'!$E447&lt;Listes!$A$64,'DP_Instruction Forfaitaires'!$E447*Listes!$A$65,IF('DP_Instruction Forfaitaires'!$E447&gt;Listes!$D$64,'DP_Instruction Forfaitaires'!$E447*Listes!$D$65,(('DP_Instruction Forfaitaires'!$E447*Listes!$B$65)+Listes!$C$65)))))))</f>
        <v/>
      </c>
      <c r="P447" s="131" t="str">
        <f>IF('Dépenses forfaitaires'!Q447="","",'Dépenses forfaitaires'!Q447)</f>
        <v/>
      </c>
      <c r="Q447" s="185"/>
      <c r="R447" s="352" t="str">
        <f t="shared" si="24"/>
        <v/>
      </c>
      <c r="S447" s="352" t="str">
        <f t="shared" si="25"/>
        <v/>
      </c>
      <c r="T447" s="185" t="str">
        <f t="shared" si="26"/>
        <v/>
      </c>
      <c r="U447" s="182"/>
      <c r="V447" s="187"/>
      <c r="W447" s="711" t="str">
        <f>IF(AND(OR(Q447="KO",T447&lt;&gt;""),OR(R447="",S447="",T447="")),Listes!$A$68,IF(AND(T447="",R447&lt;&gt;""),Listes!$A$69,IF(AND(P447&lt;T447,V447=""),Listes!$A$70,IF(AND(R447&gt;S447),Listes!$A$71,IF(AND(P447&lt;&gt;"",P447&gt;T447,U447=""),Listes!$A$72,IF(AND(X447="",OR(Q447&lt;&gt;"",R447&lt;&gt;"",S447&lt;&gt;"")),Listes!$A$73,""))))))</f>
        <v/>
      </c>
      <c r="X447" s="188"/>
      <c r="Y447" s="317">
        <f t="shared" si="27"/>
        <v>0</v>
      </c>
    </row>
    <row r="448" spans="1:25" ht="20.100000000000001" customHeight="1" x14ac:dyDescent="0.25">
      <c r="A448" s="121">
        <v>442</v>
      </c>
      <c r="B448" s="118" t="str">
        <f>IF('Dépenses forfaitaires'!B448="","",'Dépenses forfaitaires'!B448)</f>
        <v/>
      </c>
      <c r="C448" s="118" t="str">
        <f>IF('Dépenses forfaitaires'!C448="","",'Dépenses forfaitaires'!C448)</f>
        <v/>
      </c>
      <c r="D448" s="118" t="str">
        <f>IF('Dépenses forfaitaires'!D448="","",'Dépenses forfaitaires'!D448)</f>
        <v/>
      </c>
      <c r="E448" s="118" t="str">
        <f>IF('Dépenses forfaitaires'!E448="","",'Dépenses forfaitaires'!E448)</f>
        <v/>
      </c>
      <c r="F448" s="118" t="str">
        <f>IF('Dépenses forfaitaires'!F448="","",'Dépenses forfaitaires'!F448)</f>
        <v/>
      </c>
      <c r="G448" s="186" t="str">
        <f>IF('Dépenses forfaitaires'!G448="","",'Dépenses forfaitaires'!G448)</f>
        <v/>
      </c>
      <c r="H448" s="118" t="str">
        <f>IF('Dépenses forfaitaires'!H448="","",'Dépenses forfaitaires'!H448)</f>
        <v/>
      </c>
      <c r="I448" s="118" t="str">
        <f>IF('Dépenses forfaitaires'!I448="","",'Dépenses forfaitaires'!I448)</f>
        <v/>
      </c>
      <c r="J448" s="186" t="str">
        <f>IF('Dépenses forfaitaires'!J448="","",'Dépenses forfaitaires'!J448)</f>
        <v/>
      </c>
      <c r="K448" s="346" t="str">
        <f>IF('Dépenses forfaitaires'!K448="","",'Dépenses forfaitaires'!K448)</f>
        <v/>
      </c>
      <c r="L448" s="346" t="str">
        <f>IF('Dépenses forfaitaires'!L448="","",'Dépenses forfaitaires'!L448)</f>
        <v/>
      </c>
      <c r="M448" s="118" t="str">
        <f>IF($H448="","",IF($C448=Listes!$B$32,IF('DP_Instruction Forfaitaires'!$E448&lt;Listes!$B$53,('DP_Instruction Forfaitaires'!$E448*(VLOOKUP('DP_Instruction Forfaitaires'!$D448,Listes!$A$54:$E$60,2,FALSE))),IF('DP_Instruction Forfaitaires'!$E448&gt;Listes!$E$53,('DP_Instruction Forfaitaires'!$E448*(VLOOKUP('DP_Instruction Forfaitaires'!$D448,Listes!$A$54:$E$60,5,FALSE))),('DP_Instruction Forfaitaires'!$E448*(VLOOKUP('DP_Instruction Forfaitaires'!$D448,Listes!$A$54:$E$60,3,FALSE))+(VLOOKUP('DP_Instruction Forfaitaires'!$D448,Listes!$A$54:$E$60,4,FALSE)))))))</f>
        <v/>
      </c>
      <c r="N448" s="118" t="str">
        <f>IF($H448="","",IF($C448=Listes!$B$31,IF('DP_Instruction Forfaitaires'!$E448&lt;Listes!$B$42,('DP_Instruction Forfaitaires'!$E448*(VLOOKUP('DP_Instruction Forfaitaires'!$D448,Listes!$A$43:$E$49,2,FALSE))),IF('DP_Instruction Forfaitaires'!$E448&gt;Listes!$D$42,('DP_Instruction Forfaitaires'!$E448*(VLOOKUP('DP_Instruction Forfaitaires'!$D448,Listes!$A$43:$E$49,5,FALSE))),('DP_Instruction Forfaitaires'!$E448*(VLOOKUP('DP_Instruction Forfaitaires'!$D448,Listes!$A$43:$E$49,3,FALSE))+(VLOOKUP('DP_Instruction Forfaitaires'!$D448,Listes!$A$43:$E$49,4,FALSE)))))))</f>
        <v/>
      </c>
      <c r="O448" s="175" t="str">
        <f>IF($H448="","",IF($C448=Listes!$B$34,Listes!$I$31,IF($C448=Listes!$B$35,(VLOOKUP('DP_Instruction Forfaitaires'!$F448,Listes!$E$31:$F$36,2,FALSE)),IF($C448=Listes!$B$33,IF('DP_Instruction Forfaitaires'!$E448&lt;Listes!$A$64,'DP_Instruction Forfaitaires'!$E448*Listes!$A$65,IF('DP_Instruction Forfaitaires'!$E448&gt;Listes!$D$64,'DP_Instruction Forfaitaires'!$E448*Listes!$D$65,(('DP_Instruction Forfaitaires'!$E448*Listes!$B$65)+Listes!$C$65)))))))</f>
        <v/>
      </c>
      <c r="P448" s="131" t="str">
        <f>IF('Dépenses forfaitaires'!Q448="","",'Dépenses forfaitaires'!Q448)</f>
        <v/>
      </c>
      <c r="Q448" s="185"/>
      <c r="R448" s="352" t="str">
        <f t="shared" si="24"/>
        <v/>
      </c>
      <c r="S448" s="352" t="str">
        <f t="shared" si="25"/>
        <v/>
      </c>
      <c r="T448" s="185" t="str">
        <f t="shared" si="26"/>
        <v/>
      </c>
      <c r="U448" s="182"/>
      <c r="V448" s="187"/>
      <c r="W448" s="711" t="str">
        <f>IF(AND(OR(Q448="KO",T448&lt;&gt;""),OR(R448="",S448="",T448="")),Listes!$A$68,IF(AND(T448="",R448&lt;&gt;""),Listes!$A$69,IF(AND(P448&lt;T448,V448=""),Listes!$A$70,IF(AND(R448&gt;S448),Listes!$A$71,IF(AND(P448&lt;&gt;"",P448&gt;T448,U448=""),Listes!$A$72,IF(AND(X448="",OR(Q448&lt;&gt;"",R448&lt;&gt;"",S448&lt;&gt;"")),Listes!$A$73,""))))))</f>
        <v/>
      </c>
      <c r="X448" s="188"/>
      <c r="Y448" s="317">
        <f t="shared" si="27"/>
        <v>0</v>
      </c>
    </row>
    <row r="449" spans="1:25" ht="20.100000000000001" customHeight="1" x14ac:dyDescent="0.25">
      <c r="A449" s="121">
        <v>443</v>
      </c>
      <c r="B449" s="118" t="str">
        <f>IF('Dépenses forfaitaires'!B449="","",'Dépenses forfaitaires'!B449)</f>
        <v/>
      </c>
      <c r="C449" s="118" t="str">
        <f>IF('Dépenses forfaitaires'!C449="","",'Dépenses forfaitaires'!C449)</f>
        <v/>
      </c>
      <c r="D449" s="118" t="str">
        <f>IF('Dépenses forfaitaires'!D449="","",'Dépenses forfaitaires'!D449)</f>
        <v/>
      </c>
      <c r="E449" s="118" t="str">
        <f>IF('Dépenses forfaitaires'!E449="","",'Dépenses forfaitaires'!E449)</f>
        <v/>
      </c>
      <c r="F449" s="118" t="str">
        <f>IF('Dépenses forfaitaires'!F449="","",'Dépenses forfaitaires'!F449)</f>
        <v/>
      </c>
      <c r="G449" s="186" t="str">
        <f>IF('Dépenses forfaitaires'!G449="","",'Dépenses forfaitaires'!G449)</f>
        <v/>
      </c>
      <c r="H449" s="118" t="str">
        <f>IF('Dépenses forfaitaires'!H449="","",'Dépenses forfaitaires'!H449)</f>
        <v/>
      </c>
      <c r="I449" s="118" t="str">
        <f>IF('Dépenses forfaitaires'!I449="","",'Dépenses forfaitaires'!I449)</f>
        <v/>
      </c>
      <c r="J449" s="186" t="str">
        <f>IF('Dépenses forfaitaires'!J449="","",'Dépenses forfaitaires'!J449)</f>
        <v/>
      </c>
      <c r="K449" s="346" t="str">
        <f>IF('Dépenses forfaitaires'!K449="","",'Dépenses forfaitaires'!K449)</f>
        <v/>
      </c>
      <c r="L449" s="346" t="str">
        <f>IF('Dépenses forfaitaires'!L449="","",'Dépenses forfaitaires'!L449)</f>
        <v/>
      </c>
      <c r="M449" s="118" t="str">
        <f>IF($H449="","",IF($C449=Listes!$B$32,IF('DP_Instruction Forfaitaires'!$E449&lt;Listes!$B$53,('DP_Instruction Forfaitaires'!$E449*(VLOOKUP('DP_Instruction Forfaitaires'!$D449,Listes!$A$54:$E$60,2,FALSE))),IF('DP_Instruction Forfaitaires'!$E449&gt;Listes!$E$53,('DP_Instruction Forfaitaires'!$E449*(VLOOKUP('DP_Instruction Forfaitaires'!$D449,Listes!$A$54:$E$60,5,FALSE))),('DP_Instruction Forfaitaires'!$E449*(VLOOKUP('DP_Instruction Forfaitaires'!$D449,Listes!$A$54:$E$60,3,FALSE))+(VLOOKUP('DP_Instruction Forfaitaires'!$D449,Listes!$A$54:$E$60,4,FALSE)))))))</f>
        <v/>
      </c>
      <c r="N449" s="118" t="str">
        <f>IF($H449="","",IF($C449=Listes!$B$31,IF('DP_Instruction Forfaitaires'!$E449&lt;Listes!$B$42,('DP_Instruction Forfaitaires'!$E449*(VLOOKUP('DP_Instruction Forfaitaires'!$D449,Listes!$A$43:$E$49,2,FALSE))),IF('DP_Instruction Forfaitaires'!$E449&gt;Listes!$D$42,('DP_Instruction Forfaitaires'!$E449*(VLOOKUP('DP_Instruction Forfaitaires'!$D449,Listes!$A$43:$E$49,5,FALSE))),('DP_Instruction Forfaitaires'!$E449*(VLOOKUP('DP_Instruction Forfaitaires'!$D449,Listes!$A$43:$E$49,3,FALSE))+(VLOOKUP('DP_Instruction Forfaitaires'!$D449,Listes!$A$43:$E$49,4,FALSE)))))))</f>
        <v/>
      </c>
      <c r="O449" s="175" t="str">
        <f>IF($H449="","",IF($C449=Listes!$B$34,Listes!$I$31,IF($C449=Listes!$B$35,(VLOOKUP('DP_Instruction Forfaitaires'!$F449,Listes!$E$31:$F$36,2,FALSE)),IF($C449=Listes!$B$33,IF('DP_Instruction Forfaitaires'!$E449&lt;Listes!$A$64,'DP_Instruction Forfaitaires'!$E449*Listes!$A$65,IF('DP_Instruction Forfaitaires'!$E449&gt;Listes!$D$64,'DP_Instruction Forfaitaires'!$E449*Listes!$D$65,(('DP_Instruction Forfaitaires'!$E449*Listes!$B$65)+Listes!$C$65)))))))</f>
        <v/>
      </c>
      <c r="P449" s="131" t="str">
        <f>IF('Dépenses forfaitaires'!Q449="","",'Dépenses forfaitaires'!Q449)</f>
        <v/>
      </c>
      <c r="Q449" s="185"/>
      <c r="R449" s="352" t="str">
        <f t="shared" si="24"/>
        <v/>
      </c>
      <c r="S449" s="352" t="str">
        <f t="shared" si="25"/>
        <v/>
      </c>
      <c r="T449" s="185" t="str">
        <f t="shared" si="26"/>
        <v/>
      </c>
      <c r="U449" s="182"/>
      <c r="V449" s="187"/>
      <c r="W449" s="711" t="str">
        <f>IF(AND(OR(Q449="KO",T449&lt;&gt;""),OR(R449="",S449="",T449="")),Listes!$A$68,IF(AND(T449="",R449&lt;&gt;""),Listes!$A$69,IF(AND(P449&lt;T449,V449=""),Listes!$A$70,IF(AND(R449&gt;S449),Listes!$A$71,IF(AND(P449&lt;&gt;"",P449&gt;T449,U449=""),Listes!$A$72,IF(AND(X449="",OR(Q449&lt;&gt;"",R449&lt;&gt;"",S449&lt;&gt;"")),Listes!$A$73,""))))))</f>
        <v/>
      </c>
      <c r="X449" s="188"/>
      <c r="Y449" s="317">
        <f t="shared" si="27"/>
        <v>0</v>
      </c>
    </row>
    <row r="450" spans="1:25" ht="20.100000000000001" customHeight="1" x14ac:dyDescent="0.25">
      <c r="A450" s="121">
        <v>444</v>
      </c>
      <c r="B450" s="118" t="str">
        <f>IF('Dépenses forfaitaires'!B450="","",'Dépenses forfaitaires'!B450)</f>
        <v/>
      </c>
      <c r="C450" s="118" t="str">
        <f>IF('Dépenses forfaitaires'!C450="","",'Dépenses forfaitaires'!C450)</f>
        <v/>
      </c>
      <c r="D450" s="118" t="str">
        <f>IF('Dépenses forfaitaires'!D450="","",'Dépenses forfaitaires'!D450)</f>
        <v/>
      </c>
      <c r="E450" s="118" t="str">
        <f>IF('Dépenses forfaitaires'!E450="","",'Dépenses forfaitaires'!E450)</f>
        <v/>
      </c>
      <c r="F450" s="118" t="str">
        <f>IF('Dépenses forfaitaires'!F450="","",'Dépenses forfaitaires'!F450)</f>
        <v/>
      </c>
      <c r="G450" s="186" t="str">
        <f>IF('Dépenses forfaitaires'!G450="","",'Dépenses forfaitaires'!G450)</f>
        <v/>
      </c>
      <c r="H450" s="118" t="str">
        <f>IF('Dépenses forfaitaires'!H450="","",'Dépenses forfaitaires'!H450)</f>
        <v/>
      </c>
      <c r="I450" s="118" t="str">
        <f>IF('Dépenses forfaitaires'!I450="","",'Dépenses forfaitaires'!I450)</f>
        <v/>
      </c>
      <c r="J450" s="186" t="str">
        <f>IF('Dépenses forfaitaires'!J450="","",'Dépenses forfaitaires'!J450)</f>
        <v/>
      </c>
      <c r="K450" s="346" t="str">
        <f>IF('Dépenses forfaitaires'!K450="","",'Dépenses forfaitaires'!K450)</f>
        <v/>
      </c>
      <c r="L450" s="346" t="str">
        <f>IF('Dépenses forfaitaires'!L450="","",'Dépenses forfaitaires'!L450)</f>
        <v/>
      </c>
      <c r="M450" s="118" t="str">
        <f>IF($H450="","",IF($C450=Listes!$B$32,IF('DP_Instruction Forfaitaires'!$E450&lt;Listes!$B$53,('DP_Instruction Forfaitaires'!$E450*(VLOOKUP('DP_Instruction Forfaitaires'!$D450,Listes!$A$54:$E$60,2,FALSE))),IF('DP_Instruction Forfaitaires'!$E450&gt;Listes!$E$53,('DP_Instruction Forfaitaires'!$E450*(VLOOKUP('DP_Instruction Forfaitaires'!$D450,Listes!$A$54:$E$60,5,FALSE))),('DP_Instruction Forfaitaires'!$E450*(VLOOKUP('DP_Instruction Forfaitaires'!$D450,Listes!$A$54:$E$60,3,FALSE))+(VLOOKUP('DP_Instruction Forfaitaires'!$D450,Listes!$A$54:$E$60,4,FALSE)))))))</f>
        <v/>
      </c>
      <c r="N450" s="118" t="str">
        <f>IF($H450="","",IF($C450=Listes!$B$31,IF('DP_Instruction Forfaitaires'!$E450&lt;Listes!$B$42,('DP_Instruction Forfaitaires'!$E450*(VLOOKUP('DP_Instruction Forfaitaires'!$D450,Listes!$A$43:$E$49,2,FALSE))),IF('DP_Instruction Forfaitaires'!$E450&gt;Listes!$D$42,('DP_Instruction Forfaitaires'!$E450*(VLOOKUP('DP_Instruction Forfaitaires'!$D450,Listes!$A$43:$E$49,5,FALSE))),('DP_Instruction Forfaitaires'!$E450*(VLOOKUP('DP_Instruction Forfaitaires'!$D450,Listes!$A$43:$E$49,3,FALSE))+(VLOOKUP('DP_Instruction Forfaitaires'!$D450,Listes!$A$43:$E$49,4,FALSE)))))))</f>
        <v/>
      </c>
      <c r="O450" s="175" t="str">
        <f>IF($H450="","",IF($C450=Listes!$B$34,Listes!$I$31,IF($C450=Listes!$B$35,(VLOOKUP('DP_Instruction Forfaitaires'!$F450,Listes!$E$31:$F$36,2,FALSE)),IF($C450=Listes!$B$33,IF('DP_Instruction Forfaitaires'!$E450&lt;Listes!$A$64,'DP_Instruction Forfaitaires'!$E450*Listes!$A$65,IF('DP_Instruction Forfaitaires'!$E450&gt;Listes!$D$64,'DP_Instruction Forfaitaires'!$E450*Listes!$D$65,(('DP_Instruction Forfaitaires'!$E450*Listes!$B$65)+Listes!$C$65)))))))</f>
        <v/>
      </c>
      <c r="P450" s="131" t="str">
        <f>IF('Dépenses forfaitaires'!Q450="","",'Dépenses forfaitaires'!Q450)</f>
        <v/>
      </c>
      <c r="Q450" s="185"/>
      <c r="R450" s="352" t="str">
        <f t="shared" si="24"/>
        <v/>
      </c>
      <c r="S450" s="352" t="str">
        <f t="shared" si="25"/>
        <v/>
      </c>
      <c r="T450" s="185" t="str">
        <f t="shared" si="26"/>
        <v/>
      </c>
      <c r="U450" s="182"/>
      <c r="V450" s="187"/>
      <c r="W450" s="711" t="str">
        <f>IF(AND(OR(Q450="KO",T450&lt;&gt;""),OR(R450="",S450="",T450="")),Listes!$A$68,IF(AND(T450="",R450&lt;&gt;""),Listes!$A$69,IF(AND(P450&lt;T450,V450=""),Listes!$A$70,IF(AND(R450&gt;S450),Listes!$A$71,IF(AND(P450&lt;&gt;"",P450&gt;T450,U450=""),Listes!$A$72,IF(AND(X450="",OR(Q450&lt;&gt;"",R450&lt;&gt;"",S450&lt;&gt;"")),Listes!$A$73,""))))))</f>
        <v/>
      </c>
      <c r="X450" s="188"/>
      <c r="Y450" s="317">
        <f t="shared" si="27"/>
        <v>0</v>
      </c>
    </row>
    <row r="451" spans="1:25" ht="20.100000000000001" customHeight="1" x14ac:dyDescent="0.25">
      <c r="A451" s="121">
        <v>445</v>
      </c>
      <c r="B451" s="118" t="str">
        <f>IF('Dépenses forfaitaires'!B451="","",'Dépenses forfaitaires'!B451)</f>
        <v/>
      </c>
      <c r="C451" s="118" t="str">
        <f>IF('Dépenses forfaitaires'!C451="","",'Dépenses forfaitaires'!C451)</f>
        <v/>
      </c>
      <c r="D451" s="118" t="str">
        <f>IF('Dépenses forfaitaires'!D451="","",'Dépenses forfaitaires'!D451)</f>
        <v/>
      </c>
      <c r="E451" s="118" t="str">
        <f>IF('Dépenses forfaitaires'!E451="","",'Dépenses forfaitaires'!E451)</f>
        <v/>
      </c>
      <c r="F451" s="118" t="str">
        <f>IF('Dépenses forfaitaires'!F451="","",'Dépenses forfaitaires'!F451)</f>
        <v/>
      </c>
      <c r="G451" s="186" t="str">
        <f>IF('Dépenses forfaitaires'!G451="","",'Dépenses forfaitaires'!G451)</f>
        <v/>
      </c>
      <c r="H451" s="118" t="str">
        <f>IF('Dépenses forfaitaires'!H451="","",'Dépenses forfaitaires'!H451)</f>
        <v/>
      </c>
      <c r="I451" s="118" t="str">
        <f>IF('Dépenses forfaitaires'!I451="","",'Dépenses forfaitaires'!I451)</f>
        <v/>
      </c>
      <c r="J451" s="186" t="str">
        <f>IF('Dépenses forfaitaires'!J451="","",'Dépenses forfaitaires'!J451)</f>
        <v/>
      </c>
      <c r="K451" s="346" t="str">
        <f>IF('Dépenses forfaitaires'!K451="","",'Dépenses forfaitaires'!K451)</f>
        <v/>
      </c>
      <c r="L451" s="346" t="str">
        <f>IF('Dépenses forfaitaires'!L451="","",'Dépenses forfaitaires'!L451)</f>
        <v/>
      </c>
      <c r="M451" s="118" t="str">
        <f>IF($H451="","",IF($C451=Listes!$B$32,IF('DP_Instruction Forfaitaires'!$E451&lt;Listes!$B$53,('DP_Instruction Forfaitaires'!$E451*(VLOOKUP('DP_Instruction Forfaitaires'!$D451,Listes!$A$54:$E$60,2,FALSE))),IF('DP_Instruction Forfaitaires'!$E451&gt;Listes!$E$53,('DP_Instruction Forfaitaires'!$E451*(VLOOKUP('DP_Instruction Forfaitaires'!$D451,Listes!$A$54:$E$60,5,FALSE))),('DP_Instruction Forfaitaires'!$E451*(VLOOKUP('DP_Instruction Forfaitaires'!$D451,Listes!$A$54:$E$60,3,FALSE))+(VLOOKUP('DP_Instruction Forfaitaires'!$D451,Listes!$A$54:$E$60,4,FALSE)))))))</f>
        <v/>
      </c>
      <c r="N451" s="118" t="str">
        <f>IF($H451="","",IF($C451=Listes!$B$31,IF('DP_Instruction Forfaitaires'!$E451&lt;Listes!$B$42,('DP_Instruction Forfaitaires'!$E451*(VLOOKUP('DP_Instruction Forfaitaires'!$D451,Listes!$A$43:$E$49,2,FALSE))),IF('DP_Instruction Forfaitaires'!$E451&gt;Listes!$D$42,('DP_Instruction Forfaitaires'!$E451*(VLOOKUP('DP_Instruction Forfaitaires'!$D451,Listes!$A$43:$E$49,5,FALSE))),('DP_Instruction Forfaitaires'!$E451*(VLOOKUP('DP_Instruction Forfaitaires'!$D451,Listes!$A$43:$E$49,3,FALSE))+(VLOOKUP('DP_Instruction Forfaitaires'!$D451,Listes!$A$43:$E$49,4,FALSE)))))))</f>
        <v/>
      </c>
      <c r="O451" s="175" t="str">
        <f>IF($H451="","",IF($C451=Listes!$B$34,Listes!$I$31,IF($C451=Listes!$B$35,(VLOOKUP('DP_Instruction Forfaitaires'!$F451,Listes!$E$31:$F$36,2,FALSE)),IF($C451=Listes!$B$33,IF('DP_Instruction Forfaitaires'!$E451&lt;Listes!$A$64,'DP_Instruction Forfaitaires'!$E451*Listes!$A$65,IF('DP_Instruction Forfaitaires'!$E451&gt;Listes!$D$64,'DP_Instruction Forfaitaires'!$E451*Listes!$D$65,(('DP_Instruction Forfaitaires'!$E451*Listes!$B$65)+Listes!$C$65)))))))</f>
        <v/>
      </c>
      <c r="P451" s="131" t="str">
        <f>IF('Dépenses forfaitaires'!Q451="","",'Dépenses forfaitaires'!Q451)</f>
        <v/>
      </c>
      <c r="Q451" s="185"/>
      <c r="R451" s="352" t="str">
        <f t="shared" si="24"/>
        <v/>
      </c>
      <c r="S451" s="352" t="str">
        <f t="shared" si="25"/>
        <v/>
      </c>
      <c r="T451" s="185" t="str">
        <f t="shared" si="26"/>
        <v/>
      </c>
      <c r="U451" s="182"/>
      <c r="V451" s="187"/>
      <c r="W451" s="711" t="str">
        <f>IF(AND(OR(Q451="KO",T451&lt;&gt;""),OR(R451="",S451="",T451="")),Listes!$A$68,IF(AND(T451="",R451&lt;&gt;""),Listes!$A$69,IF(AND(P451&lt;T451,V451=""),Listes!$A$70,IF(AND(R451&gt;S451),Listes!$A$71,IF(AND(P451&lt;&gt;"",P451&gt;T451,U451=""),Listes!$A$72,IF(AND(X451="",OR(Q451&lt;&gt;"",R451&lt;&gt;"",S451&lt;&gt;"")),Listes!$A$73,""))))))</f>
        <v/>
      </c>
      <c r="X451" s="188"/>
      <c r="Y451" s="317">
        <f t="shared" si="27"/>
        <v>0</v>
      </c>
    </row>
    <row r="452" spans="1:25" ht="20.100000000000001" customHeight="1" x14ac:dyDescent="0.25">
      <c r="A452" s="121">
        <v>446</v>
      </c>
      <c r="B452" s="118" t="str">
        <f>IF('Dépenses forfaitaires'!B452="","",'Dépenses forfaitaires'!B452)</f>
        <v/>
      </c>
      <c r="C452" s="118" t="str">
        <f>IF('Dépenses forfaitaires'!C452="","",'Dépenses forfaitaires'!C452)</f>
        <v/>
      </c>
      <c r="D452" s="118" t="str">
        <f>IF('Dépenses forfaitaires'!D452="","",'Dépenses forfaitaires'!D452)</f>
        <v/>
      </c>
      <c r="E452" s="118" t="str">
        <f>IF('Dépenses forfaitaires'!E452="","",'Dépenses forfaitaires'!E452)</f>
        <v/>
      </c>
      <c r="F452" s="118" t="str">
        <f>IF('Dépenses forfaitaires'!F452="","",'Dépenses forfaitaires'!F452)</f>
        <v/>
      </c>
      <c r="G452" s="186" t="str">
        <f>IF('Dépenses forfaitaires'!G452="","",'Dépenses forfaitaires'!G452)</f>
        <v/>
      </c>
      <c r="H452" s="118" t="str">
        <f>IF('Dépenses forfaitaires'!H452="","",'Dépenses forfaitaires'!H452)</f>
        <v/>
      </c>
      <c r="I452" s="118" t="str">
        <f>IF('Dépenses forfaitaires'!I452="","",'Dépenses forfaitaires'!I452)</f>
        <v/>
      </c>
      <c r="J452" s="186" t="str">
        <f>IF('Dépenses forfaitaires'!J452="","",'Dépenses forfaitaires'!J452)</f>
        <v/>
      </c>
      <c r="K452" s="346" t="str">
        <f>IF('Dépenses forfaitaires'!K452="","",'Dépenses forfaitaires'!K452)</f>
        <v/>
      </c>
      <c r="L452" s="346" t="str">
        <f>IF('Dépenses forfaitaires'!L452="","",'Dépenses forfaitaires'!L452)</f>
        <v/>
      </c>
      <c r="M452" s="118" t="str">
        <f>IF($H452="","",IF($C452=Listes!$B$32,IF('DP_Instruction Forfaitaires'!$E452&lt;Listes!$B$53,('DP_Instruction Forfaitaires'!$E452*(VLOOKUP('DP_Instruction Forfaitaires'!$D452,Listes!$A$54:$E$60,2,FALSE))),IF('DP_Instruction Forfaitaires'!$E452&gt;Listes!$E$53,('DP_Instruction Forfaitaires'!$E452*(VLOOKUP('DP_Instruction Forfaitaires'!$D452,Listes!$A$54:$E$60,5,FALSE))),('DP_Instruction Forfaitaires'!$E452*(VLOOKUP('DP_Instruction Forfaitaires'!$D452,Listes!$A$54:$E$60,3,FALSE))+(VLOOKUP('DP_Instruction Forfaitaires'!$D452,Listes!$A$54:$E$60,4,FALSE)))))))</f>
        <v/>
      </c>
      <c r="N452" s="118" t="str">
        <f>IF($H452="","",IF($C452=Listes!$B$31,IF('DP_Instruction Forfaitaires'!$E452&lt;Listes!$B$42,('DP_Instruction Forfaitaires'!$E452*(VLOOKUP('DP_Instruction Forfaitaires'!$D452,Listes!$A$43:$E$49,2,FALSE))),IF('DP_Instruction Forfaitaires'!$E452&gt;Listes!$D$42,('DP_Instruction Forfaitaires'!$E452*(VLOOKUP('DP_Instruction Forfaitaires'!$D452,Listes!$A$43:$E$49,5,FALSE))),('DP_Instruction Forfaitaires'!$E452*(VLOOKUP('DP_Instruction Forfaitaires'!$D452,Listes!$A$43:$E$49,3,FALSE))+(VLOOKUP('DP_Instruction Forfaitaires'!$D452,Listes!$A$43:$E$49,4,FALSE)))))))</f>
        <v/>
      </c>
      <c r="O452" s="175" t="str">
        <f>IF($H452="","",IF($C452=Listes!$B$34,Listes!$I$31,IF($C452=Listes!$B$35,(VLOOKUP('DP_Instruction Forfaitaires'!$F452,Listes!$E$31:$F$36,2,FALSE)),IF($C452=Listes!$B$33,IF('DP_Instruction Forfaitaires'!$E452&lt;Listes!$A$64,'DP_Instruction Forfaitaires'!$E452*Listes!$A$65,IF('DP_Instruction Forfaitaires'!$E452&gt;Listes!$D$64,'DP_Instruction Forfaitaires'!$E452*Listes!$D$65,(('DP_Instruction Forfaitaires'!$E452*Listes!$B$65)+Listes!$C$65)))))))</f>
        <v/>
      </c>
      <c r="P452" s="131" t="str">
        <f>IF('Dépenses forfaitaires'!Q452="","",'Dépenses forfaitaires'!Q452)</f>
        <v/>
      </c>
      <c r="Q452" s="185"/>
      <c r="R452" s="352" t="str">
        <f t="shared" si="24"/>
        <v/>
      </c>
      <c r="S452" s="352" t="str">
        <f t="shared" si="25"/>
        <v/>
      </c>
      <c r="T452" s="185" t="str">
        <f t="shared" si="26"/>
        <v/>
      </c>
      <c r="U452" s="182"/>
      <c r="V452" s="187"/>
      <c r="W452" s="711" t="str">
        <f>IF(AND(OR(Q452="KO",T452&lt;&gt;""),OR(R452="",S452="",T452="")),Listes!$A$68,IF(AND(T452="",R452&lt;&gt;""),Listes!$A$69,IF(AND(P452&lt;T452,V452=""),Listes!$A$70,IF(AND(R452&gt;S452),Listes!$A$71,IF(AND(P452&lt;&gt;"",P452&gt;T452,U452=""),Listes!$A$72,IF(AND(X452="",OR(Q452&lt;&gt;"",R452&lt;&gt;"",S452&lt;&gt;"")),Listes!$A$73,""))))))</f>
        <v/>
      </c>
      <c r="X452" s="188"/>
      <c r="Y452" s="317">
        <f t="shared" si="27"/>
        <v>0</v>
      </c>
    </row>
    <row r="453" spans="1:25" ht="20.100000000000001" customHeight="1" x14ac:dyDescent="0.25">
      <c r="A453" s="121">
        <v>447</v>
      </c>
      <c r="B453" s="118" t="str">
        <f>IF('Dépenses forfaitaires'!B453="","",'Dépenses forfaitaires'!B453)</f>
        <v/>
      </c>
      <c r="C453" s="118" t="str">
        <f>IF('Dépenses forfaitaires'!C453="","",'Dépenses forfaitaires'!C453)</f>
        <v/>
      </c>
      <c r="D453" s="118" t="str">
        <f>IF('Dépenses forfaitaires'!D453="","",'Dépenses forfaitaires'!D453)</f>
        <v/>
      </c>
      <c r="E453" s="118" t="str">
        <f>IF('Dépenses forfaitaires'!E453="","",'Dépenses forfaitaires'!E453)</f>
        <v/>
      </c>
      <c r="F453" s="118" t="str">
        <f>IF('Dépenses forfaitaires'!F453="","",'Dépenses forfaitaires'!F453)</f>
        <v/>
      </c>
      <c r="G453" s="186" t="str">
        <f>IF('Dépenses forfaitaires'!G453="","",'Dépenses forfaitaires'!G453)</f>
        <v/>
      </c>
      <c r="H453" s="118" t="str">
        <f>IF('Dépenses forfaitaires'!H453="","",'Dépenses forfaitaires'!H453)</f>
        <v/>
      </c>
      <c r="I453" s="118" t="str">
        <f>IF('Dépenses forfaitaires'!I453="","",'Dépenses forfaitaires'!I453)</f>
        <v/>
      </c>
      <c r="J453" s="186" t="str">
        <f>IF('Dépenses forfaitaires'!J453="","",'Dépenses forfaitaires'!J453)</f>
        <v/>
      </c>
      <c r="K453" s="346" t="str">
        <f>IF('Dépenses forfaitaires'!K453="","",'Dépenses forfaitaires'!K453)</f>
        <v/>
      </c>
      <c r="L453" s="346" t="str">
        <f>IF('Dépenses forfaitaires'!L453="","",'Dépenses forfaitaires'!L453)</f>
        <v/>
      </c>
      <c r="M453" s="118" t="str">
        <f>IF($H453="","",IF($C453=Listes!$B$32,IF('DP_Instruction Forfaitaires'!$E453&lt;Listes!$B$53,('DP_Instruction Forfaitaires'!$E453*(VLOOKUP('DP_Instruction Forfaitaires'!$D453,Listes!$A$54:$E$60,2,FALSE))),IF('DP_Instruction Forfaitaires'!$E453&gt;Listes!$E$53,('DP_Instruction Forfaitaires'!$E453*(VLOOKUP('DP_Instruction Forfaitaires'!$D453,Listes!$A$54:$E$60,5,FALSE))),('DP_Instruction Forfaitaires'!$E453*(VLOOKUP('DP_Instruction Forfaitaires'!$D453,Listes!$A$54:$E$60,3,FALSE))+(VLOOKUP('DP_Instruction Forfaitaires'!$D453,Listes!$A$54:$E$60,4,FALSE)))))))</f>
        <v/>
      </c>
      <c r="N453" s="118" t="str">
        <f>IF($H453="","",IF($C453=Listes!$B$31,IF('DP_Instruction Forfaitaires'!$E453&lt;Listes!$B$42,('DP_Instruction Forfaitaires'!$E453*(VLOOKUP('DP_Instruction Forfaitaires'!$D453,Listes!$A$43:$E$49,2,FALSE))),IF('DP_Instruction Forfaitaires'!$E453&gt;Listes!$D$42,('DP_Instruction Forfaitaires'!$E453*(VLOOKUP('DP_Instruction Forfaitaires'!$D453,Listes!$A$43:$E$49,5,FALSE))),('DP_Instruction Forfaitaires'!$E453*(VLOOKUP('DP_Instruction Forfaitaires'!$D453,Listes!$A$43:$E$49,3,FALSE))+(VLOOKUP('DP_Instruction Forfaitaires'!$D453,Listes!$A$43:$E$49,4,FALSE)))))))</f>
        <v/>
      </c>
      <c r="O453" s="175" t="str">
        <f>IF($H453="","",IF($C453=Listes!$B$34,Listes!$I$31,IF($C453=Listes!$B$35,(VLOOKUP('DP_Instruction Forfaitaires'!$F453,Listes!$E$31:$F$36,2,FALSE)),IF($C453=Listes!$B$33,IF('DP_Instruction Forfaitaires'!$E453&lt;Listes!$A$64,'DP_Instruction Forfaitaires'!$E453*Listes!$A$65,IF('DP_Instruction Forfaitaires'!$E453&gt;Listes!$D$64,'DP_Instruction Forfaitaires'!$E453*Listes!$D$65,(('DP_Instruction Forfaitaires'!$E453*Listes!$B$65)+Listes!$C$65)))))))</f>
        <v/>
      </c>
      <c r="P453" s="131" t="str">
        <f>IF('Dépenses forfaitaires'!Q453="","",'Dépenses forfaitaires'!Q453)</f>
        <v/>
      </c>
      <c r="Q453" s="185"/>
      <c r="R453" s="352" t="str">
        <f t="shared" si="24"/>
        <v/>
      </c>
      <c r="S453" s="352" t="str">
        <f t="shared" si="25"/>
        <v/>
      </c>
      <c r="T453" s="185" t="str">
        <f t="shared" si="26"/>
        <v/>
      </c>
      <c r="U453" s="182"/>
      <c r="V453" s="187"/>
      <c r="W453" s="711" t="str">
        <f>IF(AND(OR(Q453="KO",T453&lt;&gt;""),OR(R453="",S453="",T453="")),Listes!$A$68,IF(AND(T453="",R453&lt;&gt;""),Listes!$A$69,IF(AND(P453&lt;T453,V453=""),Listes!$A$70,IF(AND(R453&gt;S453),Listes!$A$71,IF(AND(P453&lt;&gt;"",P453&gt;T453,U453=""),Listes!$A$72,IF(AND(X453="",OR(Q453&lt;&gt;"",R453&lt;&gt;"",S453&lt;&gt;"")),Listes!$A$73,""))))))</f>
        <v/>
      </c>
      <c r="X453" s="188"/>
      <c r="Y453" s="317">
        <f t="shared" si="27"/>
        <v>0</v>
      </c>
    </row>
    <row r="454" spans="1:25" ht="20.100000000000001" customHeight="1" x14ac:dyDescent="0.25">
      <c r="A454" s="121">
        <v>448</v>
      </c>
      <c r="B454" s="118" t="str">
        <f>IF('Dépenses forfaitaires'!B454="","",'Dépenses forfaitaires'!B454)</f>
        <v/>
      </c>
      <c r="C454" s="118" t="str">
        <f>IF('Dépenses forfaitaires'!C454="","",'Dépenses forfaitaires'!C454)</f>
        <v/>
      </c>
      <c r="D454" s="118" t="str">
        <f>IF('Dépenses forfaitaires'!D454="","",'Dépenses forfaitaires'!D454)</f>
        <v/>
      </c>
      <c r="E454" s="118" t="str">
        <f>IF('Dépenses forfaitaires'!E454="","",'Dépenses forfaitaires'!E454)</f>
        <v/>
      </c>
      <c r="F454" s="118" t="str">
        <f>IF('Dépenses forfaitaires'!F454="","",'Dépenses forfaitaires'!F454)</f>
        <v/>
      </c>
      <c r="G454" s="186" t="str">
        <f>IF('Dépenses forfaitaires'!G454="","",'Dépenses forfaitaires'!G454)</f>
        <v/>
      </c>
      <c r="H454" s="118" t="str">
        <f>IF('Dépenses forfaitaires'!H454="","",'Dépenses forfaitaires'!H454)</f>
        <v/>
      </c>
      <c r="I454" s="118" t="str">
        <f>IF('Dépenses forfaitaires'!I454="","",'Dépenses forfaitaires'!I454)</f>
        <v/>
      </c>
      <c r="J454" s="186" t="str">
        <f>IF('Dépenses forfaitaires'!J454="","",'Dépenses forfaitaires'!J454)</f>
        <v/>
      </c>
      <c r="K454" s="346" t="str">
        <f>IF('Dépenses forfaitaires'!K454="","",'Dépenses forfaitaires'!K454)</f>
        <v/>
      </c>
      <c r="L454" s="346" t="str">
        <f>IF('Dépenses forfaitaires'!L454="","",'Dépenses forfaitaires'!L454)</f>
        <v/>
      </c>
      <c r="M454" s="118" t="str">
        <f>IF($H454="","",IF($C454=Listes!$B$32,IF('DP_Instruction Forfaitaires'!$E454&lt;Listes!$B$53,('DP_Instruction Forfaitaires'!$E454*(VLOOKUP('DP_Instruction Forfaitaires'!$D454,Listes!$A$54:$E$60,2,FALSE))),IF('DP_Instruction Forfaitaires'!$E454&gt;Listes!$E$53,('DP_Instruction Forfaitaires'!$E454*(VLOOKUP('DP_Instruction Forfaitaires'!$D454,Listes!$A$54:$E$60,5,FALSE))),('DP_Instruction Forfaitaires'!$E454*(VLOOKUP('DP_Instruction Forfaitaires'!$D454,Listes!$A$54:$E$60,3,FALSE))+(VLOOKUP('DP_Instruction Forfaitaires'!$D454,Listes!$A$54:$E$60,4,FALSE)))))))</f>
        <v/>
      </c>
      <c r="N454" s="118" t="str">
        <f>IF($H454="","",IF($C454=Listes!$B$31,IF('DP_Instruction Forfaitaires'!$E454&lt;Listes!$B$42,('DP_Instruction Forfaitaires'!$E454*(VLOOKUP('DP_Instruction Forfaitaires'!$D454,Listes!$A$43:$E$49,2,FALSE))),IF('DP_Instruction Forfaitaires'!$E454&gt;Listes!$D$42,('DP_Instruction Forfaitaires'!$E454*(VLOOKUP('DP_Instruction Forfaitaires'!$D454,Listes!$A$43:$E$49,5,FALSE))),('DP_Instruction Forfaitaires'!$E454*(VLOOKUP('DP_Instruction Forfaitaires'!$D454,Listes!$A$43:$E$49,3,FALSE))+(VLOOKUP('DP_Instruction Forfaitaires'!$D454,Listes!$A$43:$E$49,4,FALSE)))))))</f>
        <v/>
      </c>
      <c r="O454" s="175" t="str">
        <f>IF($H454="","",IF($C454=Listes!$B$34,Listes!$I$31,IF($C454=Listes!$B$35,(VLOOKUP('DP_Instruction Forfaitaires'!$F454,Listes!$E$31:$F$36,2,FALSE)),IF($C454=Listes!$B$33,IF('DP_Instruction Forfaitaires'!$E454&lt;Listes!$A$64,'DP_Instruction Forfaitaires'!$E454*Listes!$A$65,IF('DP_Instruction Forfaitaires'!$E454&gt;Listes!$D$64,'DP_Instruction Forfaitaires'!$E454*Listes!$D$65,(('DP_Instruction Forfaitaires'!$E454*Listes!$B$65)+Listes!$C$65)))))))</f>
        <v/>
      </c>
      <c r="P454" s="131" t="str">
        <f>IF('Dépenses forfaitaires'!Q454="","",'Dépenses forfaitaires'!Q454)</f>
        <v/>
      </c>
      <c r="Q454" s="185"/>
      <c r="R454" s="352" t="str">
        <f t="shared" si="24"/>
        <v/>
      </c>
      <c r="S454" s="352" t="str">
        <f t="shared" si="25"/>
        <v/>
      </c>
      <c r="T454" s="185" t="str">
        <f t="shared" si="26"/>
        <v/>
      </c>
      <c r="U454" s="182"/>
      <c r="V454" s="187"/>
      <c r="W454" s="711" t="str">
        <f>IF(AND(OR(Q454="KO",T454&lt;&gt;""),OR(R454="",S454="",T454="")),Listes!$A$68,IF(AND(T454="",R454&lt;&gt;""),Listes!$A$69,IF(AND(P454&lt;T454,V454=""),Listes!$A$70,IF(AND(R454&gt;S454),Listes!$A$71,IF(AND(P454&lt;&gt;"",P454&gt;T454,U454=""),Listes!$A$72,IF(AND(X454="",OR(Q454&lt;&gt;"",R454&lt;&gt;"",S454&lt;&gt;"")),Listes!$A$73,""))))))</f>
        <v/>
      </c>
      <c r="X454" s="188"/>
      <c r="Y454" s="317">
        <f t="shared" si="27"/>
        <v>0</v>
      </c>
    </row>
    <row r="455" spans="1:25" ht="20.100000000000001" customHeight="1" x14ac:dyDescent="0.25">
      <c r="A455" s="121">
        <v>449</v>
      </c>
      <c r="B455" s="118" t="str">
        <f>IF('Dépenses forfaitaires'!B455="","",'Dépenses forfaitaires'!B455)</f>
        <v/>
      </c>
      <c r="C455" s="118" t="str">
        <f>IF('Dépenses forfaitaires'!C455="","",'Dépenses forfaitaires'!C455)</f>
        <v/>
      </c>
      <c r="D455" s="118" t="str">
        <f>IF('Dépenses forfaitaires'!D455="","",'Dépenses forfaitaires'!D455)</f>
        <v/>
      </c>
      <c r="E455" s="118" t="str">
        <f>IF('Dépenses forfaitaires'!E455="","",'Dépenses forfaitaires'!E455)</f>
        <v/>
      </c>
      <c r="F455" s="118" t="str">
        <f>IF('Dépenses forfaitaires'!F455="","",'Dépenses forfaitaires'!F455)</f>
        <v/>
      </c>
      <c r="G455" s="186" t="str">
        <f>IF('Dépenses forfaitaires'!G455="","",'Dépenses forfaitaires'!G455)</f>
        <v/>
      </c>
      <c r="H455" s="118" t="str">
        <f>IF('Dépenses forfaitaires'!H455="","",'Dépenses forfaitaires'!H455)</f>
        <v/>
      </c>
      <c r="I455" s="118" t="str">
        <f>IF('Dépenses forfaitaires'!I455="","",'Dépenses forfaitaires'!I455)</f>
        <v/>
      </c>
      <c r="J455" s="186" t="str">
        <f>IF('Dépenses forfaitaires'!J455="","",'Dépenses forfaitaires'!J455)</f>
        <v/>
      </c>
      <c r="K455" s="346" t="str">
        <f>IF('Dépenses forfaitaires'!K455="","",'Dépenses forfaitaires'!K455)</f>
        <v/>
      </c>
      <c r="L455" s="346" t="str">
        <f>IF('Dépenses forfaitaires'!L455="","",'Dépenses forfaitaires'!L455)</f>
        <v/>
      </c>
      <c r="M455" s="118" t="str">
        <f>IF($H455="","",IF($C455=Listes!$B$32,IF('DP_Instruction Forfaitaires'!$E455&lt;Listes!$B$53,('DP_Instruction Forfaitaires'!$E455*(VLOOKUP('DP_Instruction Forfaitaires'!$D455,Listes!$A$54:$E$60,2,FALSE))),IF('DP_Instruction Forfaitaires'!$E455&gt;Listes!$E$53,('DP_Instruction Forfaitaires'!$E455*(VLOOKUP('DP_Instruction Forfaitaires'!$D455,Listes!$A$54:$E$60,5,FALSE))),('DP_Instruction Forfaitaires'!$E455*(VLOOKUP('DP_Instruction Forfaitaires'!$D455,Listes!$A$54:$E$60,3,FALSE))+(VLOOKUP('DP_Instruction Forfaitaires'!$D455,Listes!$A$54:$E$60,4,FALSE)))))))</f>
        <v/>
      </c>
      <c r="N455" s="118" t="str">
        <f>IF($H455="","",IF($C455=Listes!$B$31,IF('DP_Instruction Forfaitaires'!$E455&lt;Listes!$B$42,('DP_Instruction Forfaitaires'!$E455*(VLOOKUP('DP_Instruction Forfaitaires'!$D455,Listes!$A$43:$E$49,2,FALSE))),IF('DP_Instruction Forfaitaires'!$E455&gt;Listes!$D$42,('DP_Instruction Forfaitaires'!$E455*(VLOOKUP('DP_Instruction Forfaitaires'!$D455,Listes!$A$43:$E$49,5,FALSE))),('DP_Instruction Forfaitaires'!$E455*(VLOOKUP('DP_Instruction Forfaitaires'!$D455,Listes!$A$43:$E$49,3,FALSE))+(VLOOKUP('DP_Instruction Forfaitaires'!$D455,Listes!$A$43:$E$49,4,FALSE)))))))</f>
        <v/>
      </c>
      <c r="O455" s="175" t="str">
        <f>IF($H455="","",IF($C455=Listes!$B$34,Listes!$I$31,IF($C455=Listes!$B$35,(VLOOKUP('DP_Instruction Forfaitaires'!$F455,Listes!$E$31:$F$36,2,FALSE)),IF($C455=Listes!$B$33,IF('DP_Instruction Forfaitaires'!$E455&lt;Listes!$A$64,'DP_Instruction Forfaitaires'!$E455*Listes!$A$65,IF('DP_Instruction Forfaitaires'!$E455&gt;Listes!$D$64,'DP_Instruction Forfaitaires'!$E455*Listes!$D$65,(('DP_Instruction Forfaitaires'!$E455*Listes!$B$65)+Listes!$C$65)))))))</f>
        <v/>
      </c>
      <c r="P455" s="131" t="str">
        <f>IF('Dépenses forfaitaires'!Q455="","",'Dépenses forfaitaires'!Q455)</f>
        <v/>
      </c>
      <c r="Q455" s="185"/>
      <c r="R455" s="352" t="str">
        <f t="shared" si="24"/>
        <v/>
      </c>
      <c r="S455" s="352" t="str">
        <f t="shared" si="25"/>
        <v/>
      </c>
      <c r="T455" s="185" t="str">
        <f t="shared" si="26"/>
        <v/>
      </c>
      <c r="U455" s="182"/>
      <c r="V455" s="187"/>
      <c r="W455" s="711" t="str">
        <f>IF(AND(OR(Q455="KO",T455&lt;&gt;""),OR(R455="",S455="",T455="")),Listes!$A$68,IF(AND(T455="",R455&lt;&gt;""),Listes!$A$69,IF(AND(P455&lt;T455,V455=""),Listes!$A$70,IF(AND(R455&gt;S455),Listes!$A$71,IF(AND(P455&lt;&gt;"",P455&gt;T455,U455=""),Listes!$A$72,IF(AND(X455="",OR(Q455&lt;&gt;"",R455&lt;&gt;"",S455&lt;&gt;"")),Listes!$A$73,""))))))</f>
        <v/>
      </c>
      <c r="X455" s="188"/>
      <c r="Y455" s="317">
        <f t="shared" si="27"/>
        <v>0</v>
      </c>
    </row>
    <row r="456" spans="1:25" ht="20.100000000000001" customHeight="1" x14ac:dyDescent="0.25">
      <c r="A456" s="121">
        <v>450</v>
      </c>
      <c r="B456" s="118" t="str">
        <f>IF('Dépenses forfaitaires'!B456="","",'Dépenses forfaitaires'!B456)</f>
        <v/>
      </c>
      <c r="C456" s="118" t="str">
        <f>IF('Dépenses forfaitaires'!C456="","",'Dépenses forfaitaires'!C456)</f>
        <v/>
      </c>
      <c r="D456" s="118" t="str">
        <f>IF('Dépenses forfaitaires'!D456="","",'Dépenses forfaitaires'!D456)</f>
        <v/>
      </c>
      <c r="E456" s="118" t="str">
        <f>IF('Dépenses forfaitaires'!E456="","",'Dépenses forfaitaires'!E456)</f>
        <v/>
      </c>
      <c r="F456" s="118" t="str">
        <f>IF('Dépenses forfaitaires'!F456="","",'Dépenses forfaitaires'!F456)</f>
        <v/>
      </c>
      <c r="G456" s="186" t="str">
        <f>IF('Dépenses forfaitaires'!G456="","",'Dépenses forfaitaires'!G456)</f>
        <v/>
      </c>
      <c r="H456" s="118" t="str">
        <f>IF('Dépenses forfaitaires'!H456="","",'Dépenses forfaitaires'!H456)</f>
        <v/>
      </c>
      <c r="I456" s="118" t="str">
        <f>IF('Dépenses forfaitaires'!I456="","",'Dépenses forfaitaires'!I456)</f>
        <v/>
      </c>
      <c r="J456" s="186" t="str">
        <f>IF('Dépenses forfaitaires'!J456="","",'Dépenses forfaitaires'!J456)</f>
        <v/>
      </c>
      <c r="K456" s="346" t="str">
        <f>IF('Dépenses forfaitaires'!K456="","",'Dépenses forfaitaires'!K456)</f>
        <v/>
      </c>
      <c r="L456" s="346" t="str">
        <f>IF('Dépenses forfaitaires'!L456="","",'Dépenses forfaitaires'!L456)</f>
        <v/>
      </c>
      <c r="M456" s="118" t="str">
        <f>IF($H456="","",IF($C456=Listes!$B$32,IF('DP_Instruction Forfaitaires'!$E456&lt;Listes!$B$53,('DP_Instruction Forfaitaires'!$E456*(VLOOKUP('DP_Instruction Forfaitaires'!$D456,Listes!$A$54:$E$60,2,FALSE))),IF('DP_Instruction Forfaitaires'!$E456&gt;Listes!$E$53,('DP_Instruction Forfaitaires'!$E456*(VLOOKUP('DP_Instruction Forfaitaires'!$D456,Listes!$A$54:$E$60,5,FALSE))),('DP_Instruction Forfaitaires'!$E456*(VLOOKUP('DP_Instruction Forfaitaires'!$D456,Listes!$A$54:$E$60,3,FALSE))+(VLOOKUP('DP_Instruction Forfaitaires'!$D456,Listes!$A$54:$E$60,4,FALSE)))))))</f>
        <v/>
      </c>
      <c r="N456" s="118" t="str">
        <f>IF($H456="","",IF($C456=Listes!$B$31,IF('DP_Instruction Forfaitaires'!$E456&lt;Listes!$B$42,('DP_Instruction Forfaitaires'!$E456*(VLOOKUP('DP_Instruction Forfaitaires'!$D456,Listes!$A$43:$E$49,2,FALSE))),IF('DP_Instruction Forfaitaires'!$E456&gt;Listes!$D$42,('DP_Instruction Forfaitaires'!$E456*(VLOOKUP('DP_Instruction Forfaitaires'!$D456,Listes!$A$43:$E$49,5,FALSE))),('DP_Instruction Forfaitaires'!$E456*(VLOOKUP('DP_Instruction Forfaitaires'!$D456,Listes!$A$43:$E$49,3,FALSE))+(VLOOKUP('DP_Instruction Forfaitaires'!$D456,Listes!$A$43:$E$49,4,FALSE)))))))</f>
        <v/>
      </c>
      <c r="O456" s="175" t="str">
        <f>IF($H456="","",IF($C456=Listes!$B$34,Listes!$I$31,IF($C456=Listes!$B$35,(VLOOKUP('DP_Instruction Forfaitaires'!$F456,Listes!$E$31:$F$36,2,FALSE)),IF($C456=Listes!$B$33,IF('DP_Instruction Forfaitaires'!$E456&lt;Listes!$A$64,'DP_Instruction Forfaitaires'!$E456*Listes!$A$65,IF('DP_Instruction Forfaitaires'!$E456&gt;Listes!$D$64,'DP_Instruction Forfaitaires'!$E456*Listes!$D$65,(('DP_Instruction Forfaitaires'!$E456*Listes!$B$65)+Listes!$C$65)))))))</f>
        <v/>
      </c>
      <c r="P456" s="131" t="str">
        <f>IF('Dépenses forfaitaires'!Q456="","",'Dépenses forfaitaires'!Q456)</f>
        <v/>
      </c>
      <c r="Q456" s="185"/>
      <c r="R456" s="352" t="str">
        <f t="shared" ref="R456:R506" si="28">IF(Q456="","",IF(Q456="KO","",K456))</f>
        <v/>
      </c>
      <c r="S456" s="352" t="str">
        <f t="shared" ref="S456:S506" si="29">IF(Q456="","",IF(Q456="KO","",L456))</f>
        <v/>
      </c>
      <c r="T456" s="185" t="str">
        <f t="shared" ref="T456:T506" si="30">IF($I456="","",($O456+$N456+$M456)*$I456)</f>
        <v/>
      </c>
      <c r="U456" s="182"/>
      <c r="V456" s="187"/>
      <c r="W456" s="711" t="str">
        <f>IF(AND(OR(Q456="KO",T456&lt;&gt;""),OR(R456="",S456="",T456="")),Listes!$A$68,IF(AND(T456="",R456&lt;&gt;""),Listes!$A$69,IF(AND(P456&lt;T456,V456=""),Listes!$A$70,IF(AND(R456&gt;S456),Listes!$A$71,IF(AND(P456&lt;&gt;"",P456&gt;T456,U456=""),Listes!$A$72,IF(AND(X456="",OR(Q456&lt;&gt;"",R456&lt;&gt;"",S456&lt;&gt;"")),Listes!$A$73,""))))))</f>
        <v/>
      </c>
      <c r="X456" s="188"/>
      <c r="Y456" s="317">
        <f t="shared" ref="Y456:Y506" si="31">IF(AND(B456&lt;&gt;"",X456&lt;&gt;"Oui"),1,0)</f>
        <v>0</v>
      </c>
    </row>
    <row r="457" spans="1:25" ht="20.100000000000001" customHeight="1" x14ac:dyDescent="0.25">
      <c r="A457" s="121">
        <v>451</v>
      </c>
      <c r="B457" s="118" t="str">
        <f>IF('Dépenses forfaitaires'!B457="","",'Dépenses forfaitaires'!B457)</f>
        <v/>
      </c>
      <c r="C457" s="118" t="str">
        <f>IF('Dépenses forfaitaires'!C457="","",'Dépenses forfaitaires'!C457)</f>
        <v/>
      </c>
      <c r="D457" s="118" t="str">
        <f>IF('Dépenses forfaitaires'!D457="","",'Dépenses forfaitaires'!D457)</f>
        <v/>
      </c>
      <c r="E457" s="118" t="str">
        <f>IF('Dépenses forfaitaires'!E457="","",'Dépenses forfaitaires'!E457)</f>
        <v/>
      </c>
      <c r="F457" s="118" t="str">
        <f>IF('Dépenses forfaitaires'!F457="","",'Dépenses forfaitaires'!F457)</f>
        <v/>
      </c>
      <c r="G457" s="186" t="str">
        <f>IF('Dépenses forfaitaires'!G457="","",'Dépenses forfaitaires'!G457)</f>
        <v/>
      </c>
      <c r="H457" s="118" t="str">
        <f>IF('Dépenses forfaitaires'!H457="","",'Dépenses forfaitaires'!H457)</f>
        <v/>
      </c>
      <c r="I457" s="118" t="str">
        <f>IF('Dépenses forfaitaires'!I457="","",'Dépenses forfaitaires'!I457)</f>
        <v/>
      </c>
      <c r="J457" s="186" t="str">
        <f>IF('Dépenses forfaitaires'!J457="","",'Dépenses forfaitaires'!J457)</f>
        <v/>
      </c>
      <c r="K457" s="346" t="str">
        <f>IF('Dépenses forfaitaires'!K457="","",'Dépenses forfaitaires'!K457)</f>
        <v/>
      </c>
      <c r="L457" s="346" t="str">
        <f>IF('Dépenses forfaitaires'!L457="","",'Dépenses forfaitaires'!L457)</f>
        <v/>
      </c>
      <c r="M457" s="118" t="str">
        <f>IF($H457="","",IF($C457=Listes!$B$32,IF('DP_Instruction Forfaitaires'!$E457&lt;Listes!$B$53,('DP_Instruction Forfaitaires'!$E457*(VLOOKUP('DP_Instruction Forfaitaires'!$D457,Listes!$A$54:$E$60,2,FALSE))),IF('DP_Instruction Forfaitaires'!$E457&gt;Listes!$E$53,('DP_Instruction Forfaitaires'!$E457*(VLOOKUP('DP_Instruction Forfaitaires'!$D457,Listes!$A$54:$E$60,5,FALSE))),('DP_Instruction Forfaitaires'!$E457*(VLOOKUP('DP_Instruction Forfaitaires'!$D457,Listes!$A$54:$E$60,3,FALSE))+(VLOOKUP('DP_Instruction Forfaitaires'!$D457,Listes!$A$54:$E$60,4,FALSE)))))))</f>
        <v/>
      </c>
      <c r="N457" s="118" t="str">
        <f>IF($H457="","",IF($C457=Listes!$B$31,IF('DP_Instruction Forfaitaires'!$E457&lt;Listes!$B$42,('DP_Instruction Forfaitaires'!$E457*(VLOOKUP('DP_Instruction Forfaitaires'!$D457,Listes!$A$43:$E$49,2,FALSE))),IF('DP_Instruction Forfaitaires'!$E457&gt;Listes!$D$42,('DP_Instruction Forfaitaires'!$E457*(VLOOKUP('DP_Instruction Forfaitaires'!$D457,Listes!$A$43:$E$49,5,FALSE))),('DP_Instruction Forfaitaires'!$E457*(VLOOKUP('DP_Instruction Forfaitaires'!$D457,Listes!$A$43:$E$49,3,FALSE))+(VLOOKUP('DP_Instruction Forfaitaires'!$D457,Listes!$A$43:$E$49,4,FALSE)))))))</f>
        <v/>
      </c>
      <c r="O457" s="175" t="str">
        <f>IF($H457="","",IF($C457=Listes!$B$34,Listes!$I$31,IF($C457=Listes!$B$35,(VLOOKUP('DP_Instruction Forfaitaires'!$F457,Listes!$E$31:$F$36,2,FALSE)),IF($C457=Listes!$B$33,IF('DP_Instruction Forfaitaires'!$E457&lt;Listes!$A$64,'DP_Instruction Forfaitaires'!$E457*Listes!$A$65,IF('DP_Instruction Forfaitaires'!$E457&gt;Listes!$D$64,'DP_Instruction Forfaitaires'!$E457*Listes!$D$65,(('DP_Instruction Forfaitaires'!$E457*Listes!$B$65)+Listes!$C$65)))))))</f>
        <v/>
      </c>
      <c r="P457" s="131" t="str">
        <f>IF('Dépenses forfaitaires'!Q457="","",'Dépenses forfaitaires'!Q457)</f>
        <v/>
      </c>
      <c r="Q457" s="185"/>
      <c r="R457" s="352" t="str">
        <f t="shared" si="28"/>
        <v/>
      </c>
      <c r="S457" s="352" t="str">
        <f t="shared" si="29"/>
        <v/>
      </c>
      <c r="T457" s="185" t="str">
        <f t="shared" si="30"/>
        <v/>
      </c>
      <c r="U457" s="182"/>
      <c r="V457" s="187"/>
      <c r="W457" s="711" t="str">
        <f>IF(AND(OR(Q457="KO",T457&lt;&gt;""),OR(R457="",S457="",T457="")),Listes!$A$68,IF(AND(T457="",R457&lt;&gt;""),Listes!$A$69,IF(AND(P457&lt;T457,V457=""),Listes!$A$70,IF(AND(R457&gt;S457),Listes!$A$71,IF(AND(P457&lt;&gt;"",P457&gt;T457,U457=""),Listes!$A$72,IF(AND(X457="",OR(Q457&lt;&gt;"",R457&lt;&gt;"",S457&lt;&gt;"")),Listes!$A$73,""))))))</f>
        <v/>
      </c>
      <c r="X457" s="188"/>
      <c r="Y457" s="317">
        <f t="shared" si="31"/>
        <v>0</v>
      </c>
    </row>
    <row r="458" spans="1:25" ht="20.100000000000001" customHeight="1" x14ac:dyDescent="0.25">
      <c r="A458" s="121">
        <v>452</v>
      </c>
      <c r="B458" s="118" t="str">
        <f>IF('Dépenses forfaitaires'!B458="","",'Dépenses forfaitaires'!B458)</f>
        <v/>
      </c>
      <c r="C458" s="118" t="str">
        <f>IF('Dépenses forfaitaires'!C458="","",'Dépenses forfaitaires'!C458)</f>
        <v/>
      </c>
      <c r="D458" s="118" t="str">
        <f>IF('Dépenses forfaitaires'!D458="","",'Dépenses forfaitaires'!D458)</f>
        <v/>
      </c>
      <c r="E458" s="118" t="str">
        <f>IF('Dépenses forfaitaires'!E458="","",'Dépenses forfaitaires'!E458)</f>
        <v/>
      </c>
      <c r="F458" s="118" t="str">
        <f>IF('Dépenses forfaitaires'!F458="","",'Dépenses forfaitaires'!F458)</f>
        <v/>
      </c>
      <c r="G458" s="186" t="str">
        <f>IF('Dépenses forfaitaires'!G458="","",'Dépenses forfaitaires'!G458)</f>
        <v/>
      </c>
      <c r="H458" s="118" t="str">
        <f>IF('Dépenses forfaitaires'!H458="","",'Dépenses forfaitaires'!H458)</f>
        <v/>
      </c>
      <c r="I458" s="118" t="str">
        <f>IF('Dépenses forfaitaires'!I458="","",'Dépenses forfaitaires'!I458)</f>
        <v/>
      </c>
      <c r="J458" s="186" t="str">
        <f>IF('Dépenses forfaitaires'!J458="","",'Dépenses forfaitaires'!J458)</f>
        <v/>
      </c>
      <c r="K458" s="346" t="str">
        <f>IF('Dépenses forfaitaires'!K458="","",'Dépenses forfaitaires'!K458)</f>
        <v/>
      </c>
      <c r="L458" s="346" t="str">
        <f>IF('Dépenses forfaitaires'!L458="","",'Dépenses forfaitaires'!L458)</f>
        <v/>
      </c>
      <c r="M458" s="118" t="str">
        <f>IF($H458="","",IF($C458=Listes!$B$32,IF('DP_Instruction Forfaitaires'!$E458&lt;Listes!$B$53,('DP_Instruction Forfaitaires'!$E458*(VLOOKUP('DP_Instruction Forfaitaires'!$D458,Listes!$A$54:$E$60,2,FALSE))),IF('DP_Instruction Forfaitaires'!$E458&gt;Listes!$E$53,('DP_Instruction Forfaitaires'!$E458*(VLOOKUP('DP_Instruction Forfaitaires'!$D458,Listes!$A$54:$E$60,5,FALSE))),('DP_Instruction Forfaitaires'!$E458*(VLOOKUP('DP_Instruction Forfaitaires'!$D458,Listes!$A$54:$E$60,3,FALSE))+(VLOOKUP('DP_Instruction Forfaitaires'!$D458,Listes!$A$54:$E$60,4,FALSE)))))))</f>
        <v/>
      </c>
      <c r="N458" s="118" t="str">
        <f>IF($H458="","",IF($C458=Listes!$B$31,IF('DP_Instruction Forfaitaires'!$E458&lt;Listes!$B$42,('DP_Instruction Forfaitaires'!$E458*(VLOOKUP('DP_Instruction Forfaitaires'!$D458,Listes!$A$43:$E$49,2,FALSE))),IF('DP_Instruction Forfaitaires'!$E458&gt;Listes!$D$42,('DP_Instruction Forfaitaires'!$E458*(VLOOKUP('DP_Instruction Forfaitaires'!$D458,Listes!$A$43:$E$49,5,FALSE))),('DP_Instruction Forfaitaires'!$E458*(VLOOKUP('DP_Instruction Forfaitaires'!$D458,Listes!$A$43:$E$49,3,FALSE))+(VLOOKUP('DP_Instruction Forfaitaires'!$D458,Listes!$A$43:$E$49,4,FALSE)))))))</f>
        <v/>
      </c>
      <c r="O458" s="175" t="str">
        <f>IF($H458="","",IF($C458=Listes!$B$34,Listes!$I$31,IF($C458=Listes!$B$35,(VLOOKUP('DP_Instruction Forfaitaires'!$F458,Listes!$E$31:$F$36,2,FALSE)),IF($C458=Listes!$B$33,IF('DP_Instruction Forfaitaires'!$E458&lt;Listes!$A$64,'DP_Instruction Forfaitaires'!$E458*Listes!$A$65,IF('DP_Instruction Forfaitaires'!$E458&gt;Listes!$D$64,'DP_Instruction Forfaitaires'!$E458*Listes!$D$65,(('DP_Instruction Forfaitaires'!$E458*Listes!$B$65)+Listes!$C$65)))))))</f>
        <v/>
      </c>
      <c r="P458" s="131" t="str">
        <f>IF('Dépenses forfaitaires'!Q458="","",'Dépenses forfaitaires'!Q458)</f>
        <v/>
      </c>
      <c r="Q458" s="185"/>
      <c r="R458" s="352" t="str">
        <f t="shared" si="28"/>
        <v/>
      </c>
      <c r="S458" s="352" t="str">
        <f t="shared" si="29"/>
        <v/>
      </c>
      <c r="T458" s="185" t="str">
        <f t="shared" si="30"/>
        <v/>
      </c>
      <c r="U458" s="182"/>
      <c r="V458" s="187"/>
      <c r="W458" s="711" t="str">
        <f>IF(AND(OR(Q458="KO",T458&lt;&gt;""),OR(R458="",S458="",T458="")),Listes!$A$68,IF(AND(T458="",R458&lt;&gt;""),Listes!$A$69,IF(AND(P458&lt;T458,V458=""),Listes!$A$70,IF(AND(R458&gt;S458),Listes!$A$71,IF(AND(P458&lt;&gt;"",P458&gt;T458,U458=""),Listes!$A$72,IF(AND(X458="",OR(Q458&lt;&gt;"",R458&lt;&gt;"",S458&lt;&gt;"")),Listes!$A$73,""))))))</f>
        <v/>
      </c>
      <c r="X458" s="188"/>
      <c r="Y458" s="317">
        <f t="shared" si="31"/>
        <v>0</v>
      </c>
    </row>
    <row r="459" spans="1:25" ht="20.100000000000001" customHeight="1" x14ac:dyDescent="0.25">
      <c r="A459" s="121">
        <v>453</v>
      </c>
      <c r="B459" s="118" t="str">
        <f>IF('Dépenses forfaitaires'!B459="","",'Dépenses forfaitaires'!B459)</f>
        <v/>
      </c>
      <c r="C459" s="118" t="str">
        <f>IF('Dépenses forfaitaires'!C459="","",'Dépenses forfaitaires'!C459)</f>
        <v/>
      </c>
      <c r="D459" s="118" t="str">
        <f>IF('Dépenses forfaitaires'!D459="","",'Dépenses forfaitaires'!D459)</f>
        <v/>
      </c>
      <c r="E459" s="118" t="str">
        <f>IF('Dépenses forfaitaires'!E459="","",'Dépenses forfaitaires'!E459)</f>
        <v/>
      </c>
      <c r="F459" s="118" t="str">
        <f>IF('Dépenses forfaitaires'!F459="","",'Dépenses forfaitaires'!F459)</f>
        <v/>
      </c>
      <c r="G459" s="186" t="str">
        <f>IF('Dépenses forfaitaires'!G459="","",'Dépenses forfaitaires'!G459)</f>
        <v/>
      </c>
      <c r="H459" s="118" t="str">
        <f>IF('Dépenses forfaitaires'!H459="","",'Dépenses forfaitaires'!H459)</f>
        <v/>
      </c>
      <c r="I459" s="118" t="str">
        <f>IF('Dépenses forfaitaires'!I459="","",'Dépenses forfaitaires'!I459)</f>
        <v/>
      </c>
      <c r="J459" s="186" t="str">
        <f>IF('Dépenses forfaitaires'!J459="","",'Dépenses forfaitaires'!J459)</f>
        <v/>
      </c>
      <c r="K459" s="346" t="str">
        <f>IF('Dépenses forfaitaires'!K459="","",'Dépenses forfaitaires'!K459)</f>
        <v/>
      </c>
      <c r="L459" s="346" t="str">
        <f>IF('Dépenses forfaitaires'!L459="","",'Dépenses forfaitaires'!L459)</f>
        <v/>
      </c>
      <c r="M459" s="118" t="str">
        <f>IF($H459="","",IF($C459=Listes!$B$32,IF('DP_Instruction Forfaitaires'!$E459&lt;Listes!$B$53,('DP_Instruction Forfaitaires'!$E459*(VLOOKUP('DP_Instruction Forfaitaires'!$D459,Listes!$A$54:$E$60,2,FALSE))),IF('DP_Instruction Forfaitaires'!$E459&gt;Listes!$E$53,('DP_Instruction Forfaitaires'!$E459*(VLOOKUP('DP_Instruction Forfaitaires'!$D459,Listes!$A$54:$E$60,5,FALSE))),('DP_Instruction Forfaitaires'!$E459*(VLOOKUP('DP_Instruction Forfaitaires'!$D459,Listes!$A$54:$E$60,3,FALSE))+(VLOOKUP('DP_Instruction Forfaitaires'!$D459,Listes!$A$54:$E$60,4,FALSE)))))))</f>
        <v/>
      </c>
      <c r="N459" s="118" t="str">
        <f>IF($H459="","",IF($C459=Listes!$B$31,IF('DP_Instruction Forfaitaires'!$E459&lt;Listes!$B$42,('DP_Instruction Forfaitaires'!$E459*(VLOOKUP('DP_Instruction Forfaitaires'!$D459,Listes!$A$43:$E$49,2,FALSE))),IF('DP_Instruction Forfaitaires'!$E459&gt;Listes!$D$42,('DP_Instruction Forfaitaires'!$E459*(VLOOKUP('DP_Instruction Forfaitaires'!$D459,Listes!$A$43:$E$49,5,FALSE))),('DP_Instruction Forfaitaires'!$E459*(VLOOKUP('DP_Instruction Forfaitaires'!$D459,Listes!$A$43:$E$49,3,FALSE))+(VLOOKUP('DP_Instruction Forfaitaires'!$D459,Listes!$A$43:$E$49,4,FALSE)))))))</f>
        <v/>
      </c>
      <c r="O459" s="175" t="str">
        <f>IF($H459="","",IF($C459=Listes!$B$34,Listes!$I$31,IF($C459=Listes!$B$35,(VLOOKUP('DP_Instruction Forfaitaires'!$F459,Listes!$E$31:$F$36,2,FALSE)),IF($C459=Listes!$B$33,IF('DP_Instruction Forfaitaires'!$E459&lt;Listes!$A$64,'DP_Instruction Forfaitaires'!$E459*Listes!$A$65,IF('DP_Instruction Forfaitaires'!$E459&gt;Listes!$D$64,'DP_Instruction Forfaitaires'!$E459*Listes!$D$65,(('DP_Instruction Forfaitaires'!$E459*Listes!$B$65)+Listes!$C$65)))))))</f>
        <v/>
      </c>
      <c r="P459" s="131" t="str">
        <f>IF('Dépenses forfaitaires'!Q459="","",'Dépenses forfaitaires'!Q459)</f>
        <v/>
      </c>
      <c r="Q459" s="185"/>
      <c r="R459" s="352" t="str">
        <f t="shared" si="28"/>
        <v/>
      </c>
      <c r="S459" s="352" t="str">
        <f t="shared" si="29"/>
        <v/>
      </c>
      <c r="T459" s="185" t="str">
        <f t="shared" si="30"/>
        <v/>
      </c>
      <c r="U459" s="182"/>
      <c r="V459" s="187"/>
      <c r="W459" s="711" t="str">
        <f>IF(AND(OR(Q459="KO",T459&lt;&gt;""),OR(R459="",S459="",T459="")),Listes!$A$68,IF(AND(T459="",R459&lt;&gt;""),Listes!$A$69,IF(AND(P459&lt;T459,V459=""),Listes!$A$70,IF(AND(R459&gt;S459),Listes!$A$71,IF(AND(P459&lt;&gt;"",P459&gt;T459,U459=""),Listes!$A$72,IF(AND(X459="",OR(Q459&lt;&gt;"",R459&lt;&gt;"",S459&lt;&gt;"")),Listes!$A$73,""))))))</f>
        <v/>
      </c>
      <c r="X459" s="188"/>
      <c r="Y459" s="317">
        <f t="shared" si="31"/>
        <v>0</v>
      </c>
    </row>
    <row r="460" spans="1:25" ht="20.100000000000001" customHeight="1" x14ac:dyDescent="0.25">
      <c r="A460" s="121">
        <v>454</v>
      </c>
      <c r="B460" s="118" t="str">
        <f>IF('Dépenses forfaitaires'!B460="","",'Dépenses forfaitaires'!B460)</f>
        <v/>
      </c>
      <c r="C460" s="118" t="str">
        <f>IF('Dépenses forfaitaires'!C460="","",'Dépenses forfaitaires'!C460)</f>
        <v/>
      </c>
      <c r="D460" s="118" t="str">
        <f>IF('Dépenses forfaitaires'!D460="","",'Dépenses forfaitaires'!D460)</f>
        <v/>
      </c>
      <c r="E460" s="118" t="str">
        <f>IF('Dépenses forfaitaires'!E460="","",'Dépenses forfaitaires'!E460)</f>
        <v/>
      </c>
      <c r="F460" s="118" t="str">
        <f>IF('Dépenses forfaitaires'!F460="","",'Dépenses forfaitaires'!F460)</f>
        <v/>
      </c>
      <c r="G460" s="186" t="str">
        <f>IF('Dépenses forfaitaires'!G460="","",'Dépenses forfaitaires'!G460)</f>
        <v/>
      </c>
      <c r="H460" s="118" t="str">
        <f>IF('Dépenses forfaitaires'!H460="","",'Dépenses forfaitaires'!H460)</f>
        <v/>
      </c>
      <c r="I460" s="118" t="str">
        <f>IF('Dépenses forfaitaires'!I460="","",'Dépenses forfaitaires'!I460)</f>
        <v/>
      </c>
      <c r="J460" s="186" t="str">
        <f>IF('Dépenses forfaitaires'!J460="","",'Dépenses forfaitaires'!J460)</f>
        <v/>
      </c>
      <c r="K460" s="346" t="str">
        <f>IF('Dépenses forfaitaires'!K460="","",'Dépenses forfaitaires'!K460)</f>
        <v/>
      </c>
      <c r="L460" s="346" t="str">
        <f>IF('Dépenses forfaitaires'!L460="","",'Dépenses forfaitaires'!L460)</f>
        <v/>
      </c>
      <c r="M460" s="118" t="str">
        <f>IF($H460="","",IF($C460=Listes!$B$32,IF('DP_Instruction Forfaitaires'!$E460&lt;Listes!$B$53,('DP_Instruction Forfaitaires'!$E460*(VLOOKUP('DP_Instruction Forfaitaires'!$D460,Listes!$A$54:$E$60,2,FALSE))),IF('DP_Instruction Forfaitaires'!$E460&gt;Listes!$E$53,('DP_Instruction Forfaitaires'!$E460*(VLOOKUP('DP_Instruction Forfaitaires'!$D460,Listes!$A$54:$E$60,5,FALSE))),('DP_Instruction Forfaitaires'!$E460*(VLOOKUP('DP_Instruction Forfaitaires'!$D460,Listes!$A$54:$E$60,3,FALSE))+(VLOOKUP('DP_Instruction Forfaitaires'!$D460,Listes!$A$54:$E$60,4,FALSE)))))))</f>
        <v/>
      </c>
      <c r="N460" s="118" t="str">
        <f>IF($H460="","",IF($C460=Listes!$B$31,IF('DP_Instruction Forfaitaires'!$E460&lt;Listes!$B$42,('DP_Instruction Forfaitaires'!$E460*(VLOOKUP('DP_Instruction Forfaitaires'!$D460,Listes!$A$43:$E$49,2,FALSE))),IF('DP_Instruction Forfaitaires'!$E460&gt;Listes!$D$42,('DP_Instruction Forfaitaires'!$E460*(VLOOKUP('DP_Instruction Forfaitaires'!$D460,Listes!$A$43:$E$49,5,FALSE))),('DP_Instruction Forfaitaires'!$E460*(VLOOKUP('DP_Instruction Forfaitaires'!$D460,Listes!$A$43:$E$49,3,FALSE))+(VLOOKUP('DP_Instruction Forfaitaires'!$D460,Listes!$A$43:$E$49,4,FALSE)))))))</f>
        <v/>
      </c>
      <c r="O460" s="175" t="str">
        <f>IF($H460="","",IF($C460=Listes!$B$34,Listes!$I$31,IF($C460=Listes!$B$35,(VLOOKUP('DP_Instruction Forfaitaires'!$F460,Listes!$E$31:$F$36,2,FALSE)),IF($C460=Listes!$B$33,IF('DP_Instruction Forfaitaires'!$E460&lt;Listes!$A$64,'DP_Instruction Forfaitaires'!$E460*Listes!$A$65,IF('DP_Instruction Forfaitaires'!$E460&gt;Listes!$D$64,'DP_Instruction Forfaitaires'!$E460*Listes!$D$65,(('DP_Instruction Forfaitaires'!$E460*Listes!$B$65)+Listes!$C$65)))))))</f>
        <v/>
      </c>
      <c r="P460" s="131" t="str">
        <f>IF('Dépenses forfaitaires'!Q460="","",'Dépenses forfaitaires'!Q460)</f>
        <v/>
      </c>
      <c r="Q460" s="185"/>
      <c r="R460" s="352" t="str">
        <f t="shared" si="28"/>
        <v/>
      </c>
      <c r="S460" s="352" t="str">
        <f t="shared" si="29"/>
        <v/>
      </c>
      <c r="T460" s="185" t="str">
        <f t="shared" si="30"/>
        <v/>
      </c>
      <c r="U460" s="182"/>
      <c r="V460" s="187"/>
      <c r="W460" s="711" t="str">
        <f>IF(AND(OR(Q460="KO",T460&lt;&gt;""),OR(R460="",S460="",T460="")),Listes!$A$68,IF(AND(T460="",R460&lt;&gt;""),Listes!$A$69,IF(AND(P460&lt;T460,V460=""),Listes!$A$70,IF(AND(R460&gt;S460),Listes!$A$71,IF(AND(P460&lt;&gt;"",P460&gt;T460,U460=""),Listes!$A$72,IF(AND(X460="",OR(Q460&lt;&gt;"",R460&lt;&gt;"",S460&lt;&gt;"")),Listes!$A$73,""))))))</f>
        <v/>
      </c>
      <c r="X460" s="188"/>
      <c r="Y460" s="317">
        <f t="shared" si="31"/>
        <v>0</v>
      </c>
    </row>
    <row r="461" spans="1:25" ht="20.100000000000001" customHeight="1" x14ac:dyDescent="0.25">
      <c r="A461" s="121">
        <v>455</v>
      </c>
      <c r="B461" s="118" t="str">
        <f>IF('Dépenses forfaitaires'!B461="","",'Dépenses forfaitaires'!B461)</f>
        <v/>
      </c>
      <c r="C461" s="118" t="str">
        <f>IF('Dépenses forfaitaires'!C461="","",'Dépenses forfaitaires'!C461)</f>
        <v/>
      </c>
      <c r="D461" s="118" t="str">
        <f>IF('Dépenses forfaitaires'!D461="","",'Dépenses forfaitaires'!D461)</f>
        <v/>
      </c>
      <c r="E461" s="118" t="str">
        <f>IF('Dépenses forfaitaires'!E461="","",'Dépenses forfaitaires'!E461)</f>
        <v/>
      </c>
      <c r="F461" s="118" t="str">
        <f>IF('Dépenses forfaitaires'!F461="","",'Dépenses forfaitaires'!F461)</f>
        <v/>
      </c>
      <c r="G461" s="186" t="str">
        <f>IF('Dépenses forfaitaires'!G461="","",'Dépenses forfaitaires'!G461)</f>
        <v/>
      </c>
      <c r="H461" s="118" t="str">
        <f>IF('Dépenses forfaitaires'!H461="","",'Dépenses forfaitaires'!H461)</f>
        <v/>
      </c>
      <c r="I461" s="118" t="str">
        <f>IF('Dépenses forfaitaires'!I461="","",'Dépenses forfaitaires'!I461)</f>
        <v/>
      </c>
      <c r="J461" s="186" t="str">
        <f>IF('Dépenses forfaitaires'!J461="","",'Dépenses forfaitaires'!J461)</f>
        <v/>
      </c>
      <c r="K461" s="346" t="str">
        <f>IF('Dépenses forfaitaires'!K461="","",'Dépenses forfaitaires'!K461)</f>
        <v/>
      </c>
      <c r="L461" s="346" t="str">
        <f>IF('Dépenses forfaitaires'!L461="","",'Dépenses forfaitaires'!L461)</f>
        <v/>
      </c>
      <c r="M461" s="118" t="str">
        <f>IF($H461="","",IF($C461=Listes!$B$32,IF('DP_Instruction Forfaitaires'!$E461&lt;Listes!$B$53,('DP_Instruction Forfaitaires'!$E461*(VLOOKUP('DP_Instruction Forfaitaires'!$D461,Listes!$A$54:$E$60,2,FALSE))),IF('DP_Instruction Forfaitaires'!$E461&gt;Listes!$E$53,('DP_Instruction Forfaitaires'!$E461*(VLOOKUP('DP_Instruction Forfaitaires'!$D461,Listes!$A$54:$E$60,5,FALSE))),('DP_Instruction Forfaitaires'!$E461*(VLOOKUP('DP_Instruction Forfaitaires'!$D461,Listes!$A$54:$E$60,3,FALSE))+(VLOOKUP('DP_Instruction Forfaitaires'!$D461,Listes!$A$54:$E$60,4,FALSE)))))))</f>
        <v/>
      </c>
      <c r="N461" s="118" t="str">
        <f>IF($H461="","",IF($C461=Listes!$B$31,IF('DP_Instruction Forfaitaires'!$E461&lt;Listes!$B$42,('DP_Instruction Forfaitaires'!$E461*(VLOOKUP('DP_Instruction Forfaitaires'!$D461,Listes!$A$43:$E$49,2,FALSE))),IF('DP_Instruction Forfaitaires'!$E461&gt;Listes!$D$42,('DP_Instruction Forfaitaires'!$E461*(VLOOKUP('DP_Instruction Forfaitaires'!$D461,Listes!$A$43:$E$49,5,FALSE))),('DP_Instruction Forfaitaires'!$E461*(VLOOKUP('DP_Instruction Forfaitaires'!$D461,Listes!$A$43:$E$49,3,FALSE))+(VLOOKUP('DP_Instruction Forfaitaires'!$D461,Listes!$A$43:$E$49,4,FALSE)))))))</f>
        <v/>
      </c>
      <c r="O461" s="175" t="str">
        <f>IF($H461="","",IF($C461=Listes!$B$34,Listes!$I$31,IF($C461=Listes!$B$35,(VLOOKUP('DP_Instruction Forfaitaires'!$F461,Listes!$E$31:$F$36,2,FALSE)),IF($C461=Listes!$B$33,IF('DP_Instruction Forfaitaires'!$E461&lt;Listes!$A$64,'DP_Instruction Forfaitaires'!$E461*Listes!$A$65,IF('DP_Instruction Forfaitaires'!$E461&gt;Listes!$D$64,'DP_Instruction Forfaitaires'!$E461*Listes!$D$65,(('DP_Instruction Forfaitaires'!$E461*Listes!$B$65)+Listes!$C$65)))))))</f>
        <v/>
      </c>
      <c r="P461" s="131" t="str">
        <f>IF('Dépenses forfaitaires'!Q461="","",'Dépenses forfaitaires'!Q461)</f>
        <v/>
      </c>
      <c r="Q461" s="185"/>
      <c r="R461" s="352" t="str">
        <f t="shared" si="28"/>
        <v/>
      </c>
      <c r="S461" s="352" t="str">
        <f t="shared" si="29"/>
        <v/>
      </c>
      <c r="T461" s="185" t="str">
        <f t="shared" si="30"/>
        <v/>
      </c>
      <c r="U461" s="182"/>
      <c r="V461" s="187"/>
      <c r="W461" s="711" t="str">
        <f>IF(AND(OR(Q461="KO",T461&lt;&gt;""),OR(R461="",S461="",T461="")),Listes!$A$68,IF(AND(T461="",R461&lt;&gt;""),Listes!$A$69,IF(AND(P461&lt;T461,V461=""),Listes!$A$70,IF(AND(R461&gt;S461),Listes!$A$71,IF(AND(P461&lt;&gt;"",P461&gt;T461,U461=""),Listes!$A$72,IF(AND(X461="",OR(Q461&lt;&gt;"",R461&lt;&gt;"",S461&lt;&gt;"")),Listes!$A$73,""))))))</f>
        <v/>
      </c>
      <c r="X461" s="188"/>
      <c r="Y461" s="317">
        <f t="shared" si="31"/>
        <v>0</v>
      </c>
    </row>
    <row r="462" spans="1:25" ht="20.100000000000001" customHeight="1" x14ac:dyDescent="0.25">
      <c r="A462" s="121">
        <v>456</v>
      </c>
      <c r="B462" s="118" t="str">
        <f>IF('Dépenses forfaitaires'!B462="","",'Dépenses forfaitaires'!B462)</f>
        <v/>
      </c>
      <c r="C462" s="118" t="str">
        <f>IF('Dépenses forfaitaires'!C462="","",'Dépenses forfaitaires'!C462)</f>
        <v/>
      </c>
      <c r="D462" s="118" t="str">
        <f>IF('Dépenses forfaitaires'!D462="","",'Dépenses forfaitaires'!D462)</f>
        <v/>
      </c>
      <c r="E462" s="118" t="str">
        <f>IF('Dépenses forfaitaires'!E462="","",'Dépenses forfaitaires'!E462)</f>
        <v/>
      </c>
      <c r="F462" s="118" t="str">
        <f>IF('Dépenses forfaitaires'!F462="","",'Dépenses forfaitaires'!F462)</f>
        <v/>
      </c>
      <c r="G462" s="186" t="str">
        <f>IF('Dépenses forfaitaires'!G462="","",'Dépenses forfaitaires'!G462)</f>
        <v/>
      </c>
      <c r="H462" s="118" t="str">
        <f>IF('Dépenses forfaitaires'!H462="","",'Dépenses forfaitaires'!H462)</f>
        <v/>
      </c>
      <c r="I462" s="118" t="str">
        <f>IF('Dépenses forfaitaires'!I462="","",'Dépenses forfaitaires'!I462)</f>
        <v/>
      </c>
      <c r="J462" s="186" t="str">
        <f>IF('Dépenses forfaitaires'!J462="","",'Dépenses forfaitaires'!J462)</f>
        <v/>
      </c>
      <c r="K462" s="346" t="str">
        <f>IF('Dépenses forfaitaires'!K462="","",'Dépenses forfaitaires'!K462)</f>
        <v/>
      </c>
      <c r="L462" s="346" t="str">
        <f>IF('Dépenses forfaitaires'!L462="","",'Dépenses forfaitaires'!L462)</f>
        <v/>
      </c>
      <c r="M462" s="118" t="str">
        <f>IF($H462="","",IF($C462=Listes!$B$32,IF('DP_Instruction Forfaitaires'!$E462&lt;Listes!$B$53,('DP_Instruction Forfaitaires'!$E462*(VLOOKUP('DP_Instruction Forfaitaires'!$D462,Listes!$A$54:$E$60,2,FALSE))),IF('DP_Instruction Forfaitaires'!$E462&gt;Listes!$E$53,('DP_Instruction Forfaitaires'!$E462*(VLOOKUP('DP_Instruction Forfaitaires'!$D462,Listes!$A$54:$E$60,5,FALSE))),('DP_Instruction Forfaitaires'!$E462*(VLOOKUP('DP_Instruction Forfaitaires'!$D462,Listes!$A$54:$E$60,3,FALSE))+(VLOOKUP('DP_Instruction Forfaitaires'!$D462,Listes!$A$54:$E$60,4,FALSE)))))))</f>
        <v/>
      </c>
      <c r="N462" s="118" t="str">
        <f>IF($H462="","",IF($C462=Listes!$B$31,IF('DP_Instruction Forfaitaires'!$E462&lt;Listes!$B$42,('DP_Instruction Forfaitaires'!$E462*(VLOOKUP('DP_Instruction Forfaitaires'!$D462,Listes!$A$43:$E$49,2,FALSE))),IF('DP_Instruction Forfaitaires'!$E462&gt;Listes!$D$42,('DP_Instruction Forfaitaires'!$E462*(VLOOKUP('DP_Instruction Forfaitaires'!$D462,Listes!$A$43:$E$49,5,FALSE))),('DP_Instruction Forfaitaires'!$E462*(VLOOKUP('DP_Instruction Forfaitaires'!$D462,Listes!$A$43:$E$49,3,FALSE))+(VLOOKUP('DP_Instruction Forfaitaires'!$D462,Listes!$A$43:$E$49,4,FALSE)))))))</f>
        <v/>
      </c>
      <c r="O462" s="175" t="str">
        <f>IF($H462="","",IF($C462=Listes!$B$34,Listes!$I$31,IF($C462=Listes!$B$35,(VLOOKUP('DP_Instruction Forfaitaires'!$F462,Listes!$E$31:$F$36,2,FALSE)),IF($C462=Listes!$B$33,IF('DP_Instruction Forfaitaires'!$E462&lt;Listes!$A$64,'DP_Instruction Forfaitaires'!$E462*Listes!$A$65,IF('DP_Instruction Forfaitaires'!$E462&gt;Listes!$D$64,'DP_Instruction Forfaitaires'!$E462*Listes!$D$65,(('DP_Instruction Forfaitaires'!$E462*Listes!$B$65)+Listes!$C$65)))))))</f>
        <v/>
      </c>
      <c r="P462" s="131" t="str">
        <f>IF('Dépenses forfaitaires'!Q462="","",'Dépenses forfaitaires'!Q462)</f>
        <v/>
      </c>
      <c r="Q462" s="185"/>
      <c r="R462" s="352" t="str">
        <f t="shared" si="28"/>
        <v/>
      </c>
      <c r="S462" s="352" t="str">
        <f t="shared" si="29"/>
        <v/>
      </c>
      <c r="T462" s="185" t="str">
        <f t="shared" si="30"/>
        <v/>
      </c>
      <c r="U462" s="182"/>
      <c r="V462" s="187"/>
      <c r="W462" s="711" t="str">
        <f>IF(AND(OR(Q462="KO",T462&lt;&gt;""),OR(R462="",S462="",T462="")),Listes!$A$68,IF(AND(T462="",R462&lt;&gt;""),Listes!$A$69,IF(AND(P462&lt;T462,V462=""),Listes!$A$70,IF(AND(R462&gt;S462),Listes!$A$71,IF(AND(P462&lt;&gt;"",P462&gt;T462,U462=""),Listes!$A$72,IF(AND(X462="",OR(Q462&lt;&gt;"",R462&lt;&gt;"",S462&lt;&gt;"")),Listes!$A$73,""))))))</f>
        <v/>
      </c>
      <c r="X462" s="188"/>
      <c r="Y462" s="317">
        <f t="shared" si="31"/>
        <v>0</v>
      </c>
    </row>
    <row r="463" spans="1:25" ht="20.100000000000001" customHeight="1" x14ac:dyDescent="0.25">
      <c r="A463" s="121">
        <v>457</v>
      </c>
      <c r="B463" s="118" t="str">
        <f>IF('Dépenses forfaitaires'!B463="","",'Dépenses forfaitaires'!B463)</f>
        <v/>
      </c>
      <c r="C463" s="118" t="str">
        <f>IF('Dépenses forfaitaires'!C463="","",'Dépenses forfaitaires'!C463)</f>
        <v/>
      </c>
      <c r="D463" s="118" t="str">
        <f>IF('Dépenses forfaitaires'!D463="","",'Dépenses forfaitaires'!D463)</f>
        <v/>
      </c>
      <c r="E463" s="118" t="str">
        <f>IF('Dépenses forfaitaires'!E463="","",'Dépenses forfaitaires'!E463)</f>
        <v/>
      </c>
      <c r="F463" s="118" t="str">
        <f>IF('Dépenses forfaitaires'!F463="","",'Dépenses forfaitaires'!F463)</f>
        <v/>
      </c>
      <c r="G463" s="186" t="str">
        <f>IF('Dépenses forfaitaires'!G463="","",'Dépenses forfaitaires'!G463)</f>
        <v/>
      </c>
      <c r="H463" s="118" t="str">
        <f>IF('Dépenses forfaitaires'!H463="","",'Dépenses forfaitaires'!H463)</f>
        <v/>
      </c>
      <c r="I463" s="118" t="str">
        <f>IF('Dépenses forfaitaires'!I463="","",'Dépenses forfaitaires'!I463)</f>
        <v/>
      </c>
      <c r="J463" s="186" t="str">
        <f>IF('Dépenses forfaitaires'!J463="","",'Dépenses forfaitaires'!J463)</f>
        <v/>
      </c>
      <c r="K463" s="346" t="str">
        <f>IF('Dépenses forfaitaires'!K463="","",'Dépenses forfaitaires'!K463)</f>
        <v/>
      </c>
      <c r="L463" s="346" t="str">
        <f>IF('Dépenses forfaitaires'!L463="","",'Dépenses forfaitaires'!L463)</f>
        <v/>
      </c>
      <c r="M463" s="118" t="str">
        <f>IF($H463="","",IF($C463=Listes!$B$32,IF('DP_Instruction Forfaitaires'!$E463&lt;Listes!$B$53,('DP_Instruction Forfaitaires'!$E463*(VLOOKUP('DP_Instruction Forfaitaires'!$D463,Listes!$A$54:$E$60,2,FALSE))),IF('DP_Instruction Forfaitaires'!$E463&gt;Listes!$E$53,('DP_Instruction Forfaitaires'!$E463*(VLOOKUP('DP_Instruction Forfaitaires'!$D463,Listes!$A$54:$E$60,5,FALSE))),('DP_Instruction Forfaitaires'!$E463*(VLOOKUP('DP_Instruction Forfaitaires'!$D463,Listes!$A$54:$E$60,3,FALSE))+(VLOOKUP('DP_Instruction Forfaitaires'!$D463,Listes!$A$54:$E$60,4,FALSE)))))))</f>
        <v/>
      </c>
      <c r="N463" s="118" t="str">
        <f>IF($H463="","",IF($C463=Listes!$B$31,IF('DP_Instruction Forfaitaires'!$E463&lt;Listes!$B$42,('DP_Instruction Forfaitaires'!$E463*(VLOOKUP('DP_Instruction Forfaitaires'!$D463,Listes!$A$43:$E$49,2,FALSE))),IF('DP_Instruction Forfaitaires'!$E463&gt;Listes!$D$42,('DP_Instruction Forfaitaires'!$E463*(VLOOKUP('DP_Instruction Forfaitaires'!$D463,Listes!$A$43:$E$49,5,FALSE))),('DP_Instruction Forfaitaires'!$E463*(VLOOKUP('DP_Instruction Forfaitaires'!$D463,Listes!$A$43:$E$49,3,FALSE))+(VLOOKUP('DP_Instruction Forfaitaires'!$D463,Listes!$A$43:$E$49,4,FALSE)))))))</f>
        <v/>
      </c>
      <c r="O463" s="175" t="str">
        <f>IF($H463="","",IF($C463=Listes!$B$34,Listes!$I$31,IF($C463=Listes!$B$35,(VLOOKUP('DP_Instruction Forfaitaires'!$F463,Listes!$E$31:$F$36,2,FALSE)),IF($C463=Listes!$B$33,IF('DP_Instruction Forfaitaires'!$E463&lt;Listes!$A$64,'DP_Instruction Forfaitaires'!$E463*Listes!$A$65,IF('DP_Instruction Forfaitaires'!$E463&gt;Listes!$D$64,'DP_Instruction Forfaitaires'!$E463*Listes!$D$65,(('DP_Instruction Forfaitaires'!$E463*Listes!$B$65)+Listes!$C$65)))))))</f>
        <v/>
      </c>
      <c r="P463" s="131" t="str">
        <f>IF('Dépenses forfaitaires'!Q463="","",'Dépenses forfaitaires'!Q463)</f>
        <v/>
      </c>
      <c r="Q463" s="185"/>
      <c r="R463" s="352" t="str">
        <f t="shared" si="28"/>
        <v/>
      </c>
      <c r="S463" s="352" t="str">
        <f t="shared" si="29"/>
        <v/>
      </c>
      <c r="T463" s="185" t="str">
        <f t="shared" si="30"/>
        <v/>
      </c>
      <c r="U463" s="182"/>
      <c r="V463" s="187"/>
      <c r="W463" s="711" t="str">
        <f>IF(AND(OR(Q463="KO",T463&lt;&gt;""),OR(R463="",S463="",T463="")),Listes!$A$68,IF(AND(T463="",R463&lt;&gt;""),Listes!$A$69,IF(AND(P463&lt;T463,V463=""),Listes!$A$70,IF(AND(R463&gt;S463),Listes!$A$71,IF(AND(P463&lt;&gt;"",P463&gt;T463,U463=""),Listes!$A$72,IF(AND(X463="",OR(Q463&lt;&gt;"",R463&lt;&gt;"",S463&lt;&gt;"")),Listes!$A$73,""))))))</f>
        <v/>
      </c>
      <c r="X463" s="188"/>
      <c r="Y463" s="317">
        <f t="shared" si="31"/>
        <v>0</v>
      </c>
    </row>
    <row r="464" spans="1:25" ht="20.100000000000001" customHeight="1" x14ac:dyDescent="0.25">
      <c r="A464" s="121">
        <v>458</v>
      </c>
      <c r="B464" s="118" t="str">
        <f>IF('Dépenses forfaitaires'!B464="","",'Dépenses forfaitaires'!B464)</f>
        <v/>
      </c>
      <c r="C464" s="118" t="str">
        <f>IF('Dépenses forfaitaires'!C464="","",'Dépenses forfaitaires'!C464)</f>
        <v/>
      </c>
      <c r="D464" s="118" t="str">
        <f>IF('Dépenses forfaitaires'!D464="","",'Dépenses forfaitaires'!D464)</f>
        <v/>
      </c>
      <c r="E464" s="118" t="str">
        <f>IF('Dépenses forfaitaires'!E464="","",'Dépenses forfaitaires'!E464)</f>
        <v/>
      </c>
      <c r="F464" s="118" t="str">
        <f>IF('Dépenses forfaitaires'!F464="","",'Dépenses forfaitaires'!F464)</f>
        <v/>
      </c>
      <c r="G464" s="186" t="str">
        <f>IF('Dépenses forfaitaires'!G464="","",'Dépenses forfaitaires'!G464)</f>
        <v/>
      </c>
      <c r="H464" s="118" t="str">
        <f>IF('Dépenses forfaitaires'!H464="","",'Dépenses forfaitaires'!H464)</f>
        <v/>
      </c>
      <c r="I464" s="118" t="str">
        <f>IF('Dépenses forfaitaires'!I464="","",'Dépenses forfaitaires'!I464)</f>
        <v/>
      </c>
      <c r="J464" s="186" t="str">
        <f>IF('Dépenses forfaitaires'!J464="","",'Dépenses forfaitaires'!J464)</f>
        <v/>
      </c>
      <c r="K464" s="346" t="str">
        <f>IF('Dépenses forfaitaires'!K464="","",'Dépenses forfaitaires'!K464)</f>
        <v/>
      </c>
      <c r="L464" s="346" t="str">
        <f>IF('Dépenses forfaitaires'!L464="","",'Dépenses forfaitaires'!L464)</f>
        <v/>
      </c>
      <c r="M464" s="118" t="str">
        <f>IF($H464="","",IF($C464=Listes!$B$32,IF('DP_Instruction Forfaitaires'!$E464&lt;Listes!$B$53,('DP_Instruction Forfaitaires'!$E464*(VLOOKUP('DP_Instruction Forfaitaires'!$D464,Listes!$A$54:$E$60,2,FALSE))),IF('DP_Instruction Forfaitaires'!$E464&gt;Listes!$E$53,('DP_Instruction Forfaitaires'!$E464*(VLOOKUP('DP_Instruction Forfaitaires'!$D464,Listes!$A$54:$E$60,5,FALSE))),('DP_Instruction Forfaitaires'!$E464*(VLOOKUP('DP_Instruction Forfaitaires'!$D464,Listes!$A$54:$E$60,3,FALSE))+(VLOOKUP('DP_Instruction Forfaitaires'!$D464,Listes!$A$54:$E$60,4,FALSE)))))))</f>
        <v/>
      </c>
      <c r="N464" s="118" t="str">
        <f>IF($H464="","",IF($C464=Listes!$B$31,IF('DP_Instruction Forfaitaires'!$E464&lt;Listes!$B$42,('DP_Instruction Forfaitaires'!$E464*(VLOOKUP('DP_Instruction Forfaitaires'!$D464,Listes!$A$43:$E$49,2,FALSE))),IF('DP_Instruction Forfaitaires'!$E464&gt;Listes!$D$42,('DP_Instruction Forfaitaires'!$E464*(VLOOKUP('DP_Instruction Forfaitaires'!$D464,Listes!$A$43:$E$49,5,FALSE))),('DP_Instruction Forfaitaires'!$E464*(VLOOKUP('DP_Instruction Forfaitaires'!$D464,Listes!$A$43:$E$49,3,FALSE))+(VLOOKUP('DP_Instruction Forfaitaires'!$D464,Listes!$A$43:$E$49,4,FALSE)))))))</f>
        <v/>
      </c>
      <c r="O464" s="175" t="str">
        <f>IF($H464="","",IF($C464=Listes!$B$34,Listes!$I$31,IF($C464=Listes!$B$35,(VLOOKUP('DP_Instruction Forfaitaires'!$F464,Listes!$E$31:$F$36,2,FALSE)),IF($C464=Listes!$B$33,IF('DP_Instruction Forfaitaires'!$E464&lt;Listes!$A$64,'DP_Instruction Forfaitaires'!$E464*Listes!$A$65,IF('DP_Instruction Forfaitaires'!$E464&gt;Listes!$D$64,'DP_Instruction Forfaitaires'!$E464*Listes!$D$65,(('DP_Instruction Forfaitaires'!$E464*Listes!$B$65)+Listes!$C$65)))))))</f>
        <v/>
      </c>
      <c r="P464" s="131" t="str">
        <f>IF('Dépenses forfaitaires'!Q464="","",'Dépenses forfaitaires'!Q464)</f>
        <v/>
      </c>
      <c r="Q464" s="185"/>
      <c r="R464" s="352" t="str">
        <f t="shared" si="28"/>
        <v/>
      </c>
      <c r="S464" s="352" t="str">
        <f t="shared" si="29"/>
        <v/>
      </c>
      <c r="T464" s="185" t="str">
        <f t="shared" si="30"/>
        <v/>
      </c>
      <c r="U464" s="182"/>
      <c r="V464" s="187"/>
      <c r="W464" s="711" t="str">
        <f>IF(AND(OR(Q464="KO",T464&lt;&gt;""),OR(R464="",S464="",T464="")),Listes!$A$68,IF(AND(T464="",R464&lt;&gt;""),Listes!$A$69,IF(AND(P464&lt;T464,V464=""),Listes!$A$70,IF(AND(R464&gt;S464),Listes!$A$71,IF(AND(P464&lt;&gt;"",P464&gt;T464,U464=""),Listes!$A$72,IF(AND(X464="",OR(Q464&lt;&gt;"",R464&lt;&gt;"",S464&lt;&gt;"")),Listes!$A$73,""))))))</f>
        <v/>
      </c>
      <c r="X464" s="188"/>
      <c r="Y464" s="317">
        <f t="shared" si="31"/>
        <v>0</v>
      </c>
    </row>
    <row r="465" spans="1:25" ht="20.100000000000001" customHeight="1" x14ac:dyDescent="0.25">
      <c r="A465" s="121">
        <v>459</v>
      </c>
      <c r="B465" s="118" t="str">
        <f>IF('Dépenses forfaitaires'!B465="","",'Dépenses forfaitaires'!B465)</f>
        <v/>
      </c>
      <c r="C465" s="118" t="str">
        <f>IF('Dépenses forfaitaires'!C465="","",'Dépenses forfaitaires'!C465)</f>
        <v/>
      </c>
      <c r="D465" s="118" t="str">
        <f>IF('Dépenses forfaitaires'!D465="","",'Dépenses forfaitaires'!D465)</f>
        <v/>
      </c>
      <c r="E465" s="118" t="str">
        <f>IF('Dépenses forfaitaires'!E465="","",'Dépenses forfaitaires'!E465)</f>
        <v/>
      </c>
      <c r="F465" s="118" t="str">
        <f>IF('Dépenses forfaitaires'!F465="","",'Dépenses forfaitaires'!F465)</f>
        <v/>
      </c>
      <c r="G465" s="186" t="str">
        <f>IF('Dépenses forfaitaires'!G465="","",'Dépenses forfaitaires'!G465)</f>
        <v/>
      </c>
      <c r="H465" s="118" t="str">
        <f>IF('Dépenses forfaitaires'!H465="","",'Dépenses forfaitaires'!H465)</f>
        <v/>
      </c>
      <c r="I465" s="118" t="str">
        <f>IF('Dépenses forfaitaires'!I465="","",'Dépenses forfaitaires'!I465)</f>
        <v/>
      </c>
      <c r="J465" s="186" t="str">
        <f>IF('Dépenses forfaitaires'!J465="","",'Dépenses forfaitaires'!J465)</f>
        <v/>
      </c>
      <c r="K465" s="346" t="str">
        <f>IF('Dépenses forfaitaires'!K465="","",'Dépenses forfaitaires'!K465)</f>
        <v/>
      </c>
      <c r="L465" s="346" t="str">
        <f>IF('Dépenses forfaitaires'!L465="","",'Dépenses forfaitaires'!L465)</f>
        <v/>
      </c>
      <c r="M465" s="118" t="str">
        <f>IF($H465="","",IF($C465=Listes!$B$32,IF('DP_Instruction Forfaitaires'!$E465&lt;Listes!$B$53,('DP_Instruction Forfaitaires'!$E465*(VLOOKUP('DP_Instruction Forfaitaires'!$D465,Listes!$A$54:$E$60,2,FALSE))),IF('DP_Instruction Forfaitaires'!$E465&gt;Listes!$E$53,('DP_Instruction Forfaitaires'!$E465*(VLOOKUP('DP_Instruction Forfaitaires'!$D465,Listes!$A$54:$E$60,5,FALSE))),('DP_Instruction Forfaitaires'!$E465*(VLOOKUP('DP_Instruction Forfaitaires'!$D465,Listes!$A$54:$E$60,3,FALSE))+(VLOOKUP('DP_Instruction Forfaitaires'!$D465,Listes!$A$54:$E$60,4,FALSE)))))))</f>
        <v/>
      </c>
      <c r="N465" s="118" t="str">
        <f>IF($H465="","",IF($C465=Listes!$B$31,IF('DP_Instruction Forfaitaires'!$E465&lt;Listes!$B$42,('DP_Instruction Forfaitaires'!$E465*(VLOOKUP('DP_Instruction Forfaitaires'!$D465,Listes!$A$43:$E$49,2,FALSE))),IF('DP_Instruction Forfaitaires'!$E465&gt;Listes!$D$42,('DP_Instruction Forfaitaires'!$E465*(VLOOKUP('DP_Instruction Forfaitaires'!$D465,Listes!$A$43:$E$49,5,FALSE))),('DP_Instruction Forfaitaires'!$E465*(VLOOKUP('DP_Instruction Forfaitaires'!$D465,Listes!$A$43:$E$49,3,FALSE))+(VLOOKUP('DP_Instruction Forfaitaires'!$D465,Listes!$A$43:$E$49,4,FALSE)))))))</f>
        <v/>
      </c>
      <c r="O465" s="175" t="str">
        <f>IF($H465="","",IF($C465=Listes!$B$34,Listes!$I$31,IF($C465=Listes!$B$35,(VLOOKUP('DP_Instruction Forfaitaires'!$F465,Listes!$E$31:$F$36,2,FALSE)),IF($C465=Listes!$B$33,IF('DP_Instruction Forfaitaires'!$E465&lt;Listes!$A$64,'DP_Instruction Forfaitaires'!$E465*Listes!$A$65,IF('DP_Instruction Forfaitaires'!$E465&gt;Listes!$D$64,'DP_Instruction Forfaitaires'!$E465*Listes!$D$65,(('DP_Instruction Forfaitaires'!$E465*Listes!$B$65)+Listes!$C$65)))))))</f>
        <v/>
      </c>
      <c r="P465" s="131" t="str">
        <f>IF('Dépenses forfaitaires'!Q465="","",'Dépenses forfaitaires'!Q465)</f>
        <v/>
      </c>
      <c r="Q465" s="185"/>
      <c r="R465" s="352" t="str">
        <f t="shared" si="28"/>
        <v/>
      </c>
      <c r="S465" s="352" t="str">
        <f t="shared" si="29"/>
        <v/>
      </c>
      <c r="T465" s="185" t="str">
        <f t="shared" si="30"/>
        <v/>
      </c>
      <c r="U465" s="182"/>
      <c r="V465" s="187"/>
      <c r="W465" s="711" t="str">
        <f>IF(AND(OR(Q465="KO",T465&lt;&gt;""),OR(R465="",S465="",T465="")),Listes!$A$68,IF(AND(T465="",R465&lt;&gt;""),Listes!$A$69,IF(AND(P465&lt;T465,V465=""),Listes!$A$70,IF(AND(R465&gt;S465),Listes!$A$71,IF(AND(P465&lt;&gt;"",P465&gt;T465,U465=""),Listes!$A$72,IF(AND(X465="",OR(Q465&lt;&gt;"",R465&lt;&gt;"",S465&lt;&gt;"")),Listes!$A$73,""))))))</f>
        <v/>
      </c>
      <c r="X465" s="188"/>
      <c r="Y465" s="317">
        <f t="shared" si="31"/>
        <v>0</v>
      </c>
    </row>
    <row r="466" spans="1:25" ht="20.100000000000001" customHeight="1" x14ac:dyDescent="0.25">
      <c r="A466" s="121">
        <v>460</v>
      </c>
      <c r="B466" s="118" t="str">
        <f>IF('Dépenses forfaitaires'!B466="","",'Dépenses forfaitaires'!B466)</f>
        <v/>
      </c>
      <c r="C466" s="118" t="str">
        <f>IF('Dépenses forfaitaires'!C466="","",'Dépenses forfaitaires'!C466)</f>
        <v/>
      </c>
      <c r="D466" s="118" t="str">
        <f>IF('Dépenses forfaitaires'!D466="","",'Dépenses forfaitaires'!D466)</f>
        <v/>
      </c>
      <c r="E466" s="118" t="str">
        <f>IF('Dépenses forfaitaires'!E466="","",'Dépenses forfaitaires'!E466)</f>
        <v/>
      </c>
      <c r="F466" s="118" t="str">
        <f>IF('Dépenses forfaitaires'!F466="","",'Dépenses forfaitaires'!F466)</f>
        <v/>
      </c>
      <c r="G466" s="186" t="str">
        <f>IF('Dépenses forfaitaires'!G466="","",'Dépenses forfaitaires'!G466)</f>
        <v/>
      </c>
      <c r="H466" s="118" t="str">
        <f>IF('Dépenses forfaitaires'!H466="","",'Dépenses forfaitaires'!H466)</f>
        <v/>
      </c>
      <c r="I466" s="118" t="str">
        <f>IF('Dépenses forfaitaires'!I466="","",'Dépenses forfaitaires'!I466)</f>
        <v/>
      </c>
      <c r="J466" s="186" t="str">
        <f>IF('Dépenses forfaitaires'!J466="","",'Dépenses forfaitaires'!J466)</f>
        <v/>
      </c>
      <c r="K466" s="346" t="str">
        <f>IF('Dépenses forfaitaires'!K466="","",'Dépenses forfaitaires'!K466)</f>
        <v/>
      </c>
      <c r="L466" s="346" t="str">
        <f>IF('Dépenses forfaitaires'!L466="","",'Dépenses forfaitaires'!L466)</f>
        <v/>
      </c>
      <c r="M466" s="118" t="str">
        <f>IF($H466="","",IF($C466=Listes!$B$32,IF('DP_Instruction Forfaitaires'!$E466&lt;Listes!$B$53,('DP_Instruction Forfaitaires'!$E466*(VLOOKUP('DP_Instruction Forfaitaires'!$D466,Listes!$A$54:$E$60,2,FALSE))),IF('DP_Instruction Forfaitaires'!$E466&gt;Listes!$E$53,('DP_Instruction Forfaitaires'!$E466*(VLOOKUP('DP_Instruction Forfaitaires'!$D466,Listes!$A$54:$E$60,5,FALSE))),('DP_Instruction Forfaitaires'!$E466*(VLOOKUP('DP_Instruction Forfaitaires'!$D466,Listes!$A$54:$E$60,3,FALSE))+(VLOOKUP('DP_Instruction Forfaitaires'!$D466,Listes!$A$54:$E$60,4,FALSE)))))))</f>
        <v/>
      </c>
      <c r="N466" s="118" t="str">
        <f>IF($H466="","",IF($C466=Listes!$B$31,IF('DP_Instruction Forfaitaires'!$E466&lt;Listes!$B$42,('DP_Instruction Forfaitaires'!$E466*(VLOOKUP('DP_Instruction Forfaitaires'!$D466,Listes!$A$43:$E$49,2,FALSE))),IF('DP_Instruction Forfaitaires'!$E466&gt;Listes!$D$42,('DP_Instruction Forfaitaires'!$E466*(VLOOKUP('DP_Instruction Forfaitaires'!$D466,Listes!$A$43:$E$49,5,FALSE))),('DP_Instruction Forfaitaires'!$E466*(VLOOKUP('DP_Instruction Forfaitaires'!$D466,Listes!$A$43:$E$49,3,FALSE))+(VLOOKUP('DP_Instruction Forfaitaires'!$D466,Listes!$A$43:$E$49,4,FALSE)))))))</f>
        <v/>
      </c>
      <c r="O466" s="175" t="str">
        <f>IF($H466="","",IF($C466=Listes!$B$34,Listes!$I$31,IF($C466=Listes!$B$35,(VLOOKUP('DP_Instruction Forfaitaires'!$F466,Listes!$E$31:$F$36,2,FALSE)),IF($C466=Listes!$B$33,IF('DP_Instruction Forfaitaires'!$E466&lt;Listes!$A$64,'DP_Instruction Forfaitaires'!$E466*Listes!$A$65,IF('DP_Instruction Forfaitaires'!$E466&gt;Listes!$D$64,'DP_Instruction Forfaitaires'!$E466*Listes!$D$65,(('DP_Instruction Forfaitaires'!$E466*Listes!$B$65)+Listes!$C$65)))))))</f>
        <v/>
      </c>
      <c r="P466" s="131" t="str">
        <f>IF('Dépenses forfaitaires'!Q466="","",'Dépenses forfaitaires'!Q466)</f>
        <v/>
      </c>
      <c r="Q466" s="185"/>
      <c r="R466" s="352" t="str">
        <f t="shared" si="28"/>
        <v/>
      </c>
      <c r="S466" s="352" t="str">
        <f t="shared" si="29"/>
        <v/>
      </c>
      <c r="T466" s="185" t="str">
        <f t="shared" si="30"/>
        <v/>
      </c>
      <c r="U466" s="182"/>
      <c r="V466" s="187"/>
      <c r="W466" s="711" t="str">
        <f>IF(AND(OR(Q466="KO",T466&lt;&gt;""),OR(R466="",S466="",T466="")),Listes!$A$68,IF(AND(T466="",R466&lt;&gt;""),Listes!$A$69,IF(AND(P466&lt;T466,V466=""),Listes!$A$70,IF(AND(R466&gt;S466),Listes!$A$71,IF(AND(P466&lt;&gt;"",P466&gt;T466,U466=""),Listes!$A$72,IF(AND(X466="",OR(Q466&lt;&gt;"",R466&lt;&gt;"",S466&lt;&gt;"")),Listes!$A$73,""))))))</f>
        <v/>
      </c>
      <c r="X466" s="188"/>
      <c r="Y466" s="317">
        <f t="shared" si="31"/>
        <v>0</v>
      </c>
    </row>
    <row r="467" spans="1:25" ht="20.100000000000001" customHeight="1" x14ac:dyDescent="0.25">
      <c r="A467" s="121">
        <v>461</v>
      </c>
      <c r="B467" s="118" t="str">
        <f>IF('Dépenses forfaitaires'!B467="","",'Dépenses forfaitaires'!B467)</f>
        <v/>
      </c>
      <c r="C467" s="118" t="str">
        <f>IF('Dépenses forfaitaires'!C467="","",'Dépenses forfaitaires'!C467)</f>
        <v/>
      </c>
      <c r="D467" s="118" t="str">
        <f>IF('Dépenses forfaitaires'!D467="","",'Dépenses forfaitaires'!D467)</f>
        <v/>
      </c>
      <c r="E467" s="118" t="str">
        <f>IF('Dépenses forfaitaires'!E467="","",'Dépenses forfaitaires'!E467)</f>
        <v/>
      </c>
      <c r="F467" s="118" t="str">
        <f>IF('Dépenses forfaitaires'!F467="","",'Dépenses forfaitaires'!F467)</f>
        <v/>
      </c>
      <c r="G467" s="186" t="str">
        <f>IF('Dépenses forfaitaires'!G467="","",'Dépenses forfaitaires'!G467)</f>
        <v/>
      </c>
      <c r="H467" s="118" t="str">
        <f>IF('Dépenses forfaitaires'!H467="","",'Dépenses forfaitaires'!H467)</f>
        <v/>
      </c>
      <c r="I467" s="118" t="str">
        <f>IF('Dépenses forfaitaires'!I467="","",'Dépenses forfaitaires'!I467)</f>
        <v/>
      </c>
      <c r="J467" s="186" t="str">
        <f>IF('Dépenses forfaitaires'!J467="","",'Dépenses forfaitaires'!J467)</f>
        <v/>
      </c>
      <c r="K467" s="346" t="str">
        <f>IF('Dépenses forfaitaires'!K467="","",'Dépenses forfaitaires'!K467)</f>
        <v/>
      </c>
      <c r="L467" s="346" t="str">
        <f>IF('Dépenses forfaitaires'!L467="","",'Dépenses forfaitaires'!L467)</f>
        <v/>
      </c>
      <c r="M467" s="118" t="str">
        <f>IF($H467="","",IF($C467=Listes!$B$32,IF('DP_Instruction Forfaitaires'!$E467&lt;Listes!$B$53,('DP_Instruction Forfaitaires'!$E467*(VLOOKUP('DP_Instruction Forfaitaires'!$D467,Listes!$A$54:$E$60,2,FALSE))),IF('DP_Instruction Forfaitaires'!$E467&gt;Listes!$E$53,('DP_Instruction Forfaitaires'!$E467*(VLOOKUP('DP_Instruction Forfaitaires'!$D467,Listes!$A$54:$E$60,5,FALSE))),('DP_Instruction Forfaitaires'!$E467*(VLOOKUP('DP_Instruction Forfaitaires'!$D467,Listes!$A$54:$E$60,3,FALSE))+(VLOOKUP('DP_Instruction Forfaitaires'!$D467,Listes!$A$54:$E$60,4,FALSE)))))))</f>
        <v/>
      </c>
      <c r="N467" s="118" t="str">
        <f>IF($H467="","",IF($C467=Listes!$B$31,IF('DP_Instruction Forfaitaires'!$E467&lt;Listes!$B$42,('DP_Instruction Forfaitaires'!$E467*(VLOOKUP('DP_Instruction Forfaitaires'!$D467,Listes!$A$43:$E$49,2,FALSE))),IF('DP_Instruction Forfaitaires'!$E467&gt;Listes!$D$42,('DP_Instruction Forfaitaires'!$E467*(VLOOKUP('DP_Instruction Forfaitaires'!$D467,Listes!$A$43:$E$49,5,FALSE))),('DP_Instruction Forfaitaires'!$E467*(VLOOKUP('DP_Instruction Forfaitaires'!$D467,Listes!$A$43:$E$49,3,FALSE))+(VLOOKUP('DP_Instruction Forfaitaires'!$D467,Listes!$A$43:$E$49,4,FALSE)))))))</f>
        <v/>
      </c>
      <c r="O467" s="175" t="str">
        <f>IF($H467="","",IF($C467=Listes!$B$34,Listes!$I$31,IF($C467=Listes!$B$35,(VLOOKUP('DP_Instruction Forfaitaires'!$F467,Listes!$E$31:$F$36,2,FALSE)),IF($C467=Listes!$B$33,IF('DP_Instruction Forfaitaires'!$E467&lt;Listes!$A$64,'DP_Instruction Forfaitaires'!$E467*Listes!$A$65,IF('DP_Instruction Forfaitaires'!$E467&gt;Listes!$D$64,'DP_Instruction Forfaitaires'!$E467*Listes!$D$65,(('DP_Instruction Forfaitaires'!$E467*Listes!$B$65)+Listes!$C$65)))))))</f>
        <v/>
      </c>
      <c r="P467" s="131" t="str">
        <f>IF('Dépenses forfaitaires'!Q467="","",'Dépenses forfaitaires'!Q467)</f>
        <v/>
      </c>
      <c r="Q467" s="185"/>
      <c r="R467" s="352" t="str">
        <f t="shared" si="28"/>
        <v/>
      </c>
      <c r="S467" s="352" t="str">
        <f t="shared" si="29"/>
        <v/>
      </c>
      <c r="T467" s="185" t="str">
        <f t="shared" si="30"/>
        <v/>
      </c>
      <c r="U467" s="182"/>
      <c r="V467" s="187"/>
      <c r="W467" s="711" t="str">
        <f>IF(AND(OR(Q467="KO",T467&lt;&gt;""),OR(R467="",S467="",T467="")),Listes!$A$68,IF(AND(T467="",R467&lt;&gt;""),Listes!$A$69,IF(AND(P467&lt;T467,V467=""),Listes!$A$70,IF(AND(R467&gt;S467),Listes!$A$71,IF(AND(P467&lt;&gt;"",P467&gt;T467,U467=""),Listes!$A$72,IF(AND(X467="",OR(Q467&lt;&gt;"",R467&lt;&gt;"",S467&lt;&gt;"")),Listes!$A$73,""))))))</f>
        <v/>
      </c>
      <c r="X467" s="188"/>
      <c r="Y467" s="317">
        <f t="shared" si="31"/>
        <v>0</v>
      </c>
    </row>
    <row r="468" spans="1:25" ht="20.100000000000001" customHeight="1" x14ac:dyDescent="0.25">
      <c r="A468" s="121">
        <v>462</v>
      </c>
      <c r="B468" s="118" t="str">
        <f>IF('Dépenses forfaitaires'!B468="","",'Dépenses forfaitaires'!B468)</f>
        <v/>
      </c>
      <c r="C468" s="118" t="str">
        <f>IF('Dépenses forfaitaires'!C468="","",'Dépenses forfaitaires'!C468)</f>
        <v/>
      </c>
      <c r="D468" s="118" t="str">
        <f>IF('Dépenses forfaitaires'!D468="","",'Dépenses forfaitaires'!D468)</f>
        <v/>
      </c>
      <c r="E468" s="118" t="str">
        <f>IF('Dépenses forfaitaires'!E468="","",'Dépenses forfaitaires'!E468)</f>
        <v/>
      </c>
      <c r="F468" s="118" t="str">
        <f>IF('Dépenses forfaitaires'!F468="","",'Dépenses forfaitaires'!F468)</f>
        <v/>
      </c>
      <c r="G468" s="186" t="str">
        <f>IF('Dépenses forfaitaires'!G468="","",'Dépenses forfaitaires'!G468)</f>
        <v/>
      </c>
      <c r="H468" s="118" t="str">
        <f>IF('Dépenses forfaitaires'!H468="","",'Dépenses forfaitaires'!H468)</f>
        <v/>
      </c>
      <c r="I468" s="118" t="str">
        <f>IF('Dépenses forfaitaires'!I468="","",'Dépenses forfaitaires'!I468)</f>
        <v/>
      </c>
      <c r="J468" s="186" t="str">
        <f>IF('Dépenses forfaitaires'!J468="","",'Dépenses forfaitaires'!J468)</f>
        <v/>
      </c>
      <c r="K468" s="346" t="str">
        <f>IF('Dépenses forfaitaires'!K468="","",'Dépenses forfaitaires'!K468)</f>
        <v/>
      </c>
      <c r="L468" s="346" t="str">
        <f>IF('Dépenses forfaitaires'!L468="","",'Dépenses forfaitaires'!L468)</f>
        <v/>
      </c>
      <c r="M468" s="118" t="str">
        <f>IF($H468="","",IF($C468=Listes!$B$32,IF('DP_Instruction Forfaitaires'!$E468&lt;Listes!$B$53,('DP_Instruction Forfaitaires'!$E468*(VLOOKUP('DP_Instruction Forfaitaires'!$D468,Listes!$A$54:$E$60,2,FALSE))),IF('DP_Instruction Forfaitaires'!$E468&gt;Listes!$E$53,('DP_Instruction Forfaitaires'!$E468*(VLOOKUP('DP_Instruction Forfaitaires'!$D468,Listes!$A$54:$E$60,5,FALSE))),('DP_Instruction Forfaitaires'!$E468*(VLOOKUP('DP_Instruction Forfaitaires'!$D468,Listes!$A$54:$E$60,3,FALSE))+(VLOOKUP('DP_Instruction Forfaitaires'!$D468,Listes!$A$54:$E$60,4,FALSE)))))))</f>
        <v/>
      </c>
      <c r="N468" s="118" t="str">
        <f>IF($H468="","",IF($C468=Listes!$B$31,IF('DP_Instruction Forfaitaires'!$E468&lt;Listes!$B$42,('DP_Instruction Forfaitaires'!$E468*(VLOOKUP('DP_Instruction Forfaitaires'!$D468,Listes!$A$43:$E$49,2,FALSE))),IF('DP_Instruction Forfaitaires'!$E468&gt;Listes!$D$42,('DP_Instruction Forfaitaires'!$E468*(VLOOKUP('DP_Instruction Forfaitaires'!$D468,Listes!$A$43:$E$49,5,FALSE))),('DP_Instruction Forfaitaires'!$E468*(VLOOKUP('DP_Instruction Forfaitaires'!$D468,Listes!$A$43:$E$49,3,FALSE))+(VLOOKUP('DP_Instruction Forfaitaires'!$D468,Listes!$A$43:$E$49,4,FALSE)))))))</f>
        <v/>
      </c>
      <c r="O468" s="175" t="str">
        <f>IF($H468="","",IF($C468=Listes!$B$34,Listes!$I$31,IF($C468=Listes!$B$35,(VLOOKUP('DP_Instruction Forfaitaires'!$F468,Listes!$E$31:$F$36,2,FALSE)),IF($C468=Listes!$B$33,IF('DP_Instruction Forfaitaires'!$E468&lt;Listes!$A$64,'DP_Instruction Forfaitaires'!$E468*Listes!$A$65,IF('DP_Instruction Forfaitaires'!$E468&gt;Listes!$D$64,'DP_Instruction Forfaitaires'!$E468*Listes!$D$65,(('DP_Instruction Forfaitaires'!$E468*Listes!$B$65)+Listes!$C$65)))))))</f>
        <v/>
      </c>
      <c r="P468" s="131" t="str">
        <f>IF('Dépenses forfaitaires'!Q468="","",'Dépenses forfaitaires'!Q468)</f>
        <v/>
      </c>
      <c r="Q468" s="185"/>
      <c r="R468" s="352" t="str">
        <f t="shared" si="28"/>
        <v/>
      </c>
      <c r="S468" s="352" t="str">
        <f t="shared" si="29"/>
        <v/>
      </c>
      <c r="T468" s="185" t="str">
        <f t="shared" si="30"/>
        <v/>
      </c>
      <c r="U468" s="182"/>
      <c r="V468" s="187"/>
      <c r="W468" s="711" t="str">
        <f>IF(AND(OR(Q468="KO",T468&lt;&gt;""),OR(R468="",S468="",T468="")),Listes!$A$68,IF(AND(T468="",R468&lt;&gt;""),Listes!$A$69,IF(AND(P468&lt;T468,V468=""),Listes!$A$70,IF(AND(R468&gt;S468),Listes!$A$71,IF(AND(P468&lt;&gt;"",P468&gt;T468,U468=""),Listes!$A$72,IF(AND(X468="",OR(Q468&lt;&gt;"",R468&lt;&gt;"",S468&lt;&gt;"")),Listes!$A$73,""))))))</f>
        <v/>
      </c>
      <c r="X468" s="188"/>
      <c r="Y468" s="317">
        <f t="shared" si="31"/>
        <v>0</v>
      </c>
    </row>
    <row r="469" spans="1:25" ht="20.100000000000001" customHeight="1" x14ac:dyDescent="0.25">
      <c r="A469" s="121">
        <v>463</v>
      </c>
      <c r="B469" s="118" t="str">
        <f>IF('Dépenses forfaitaires'!B469="","",'Dépenses forfaitaires'!B469)</f>
        <v/>
      </c>
      <c r="C469" s="118" t="str">
        <f>IF('Dépenses forfaitaires'!C469="","",'Dépenses forfaitaires'!C469)</f>
        <v/>
      </c>
      <c r="D469" s="118" t="str">
        <f>IF('Dépenses forfaitaires'!D469="","",'Dépenses forfaitaires'!D469)</f>
        <v/>
      </c>
      <c r="E469" s="118" t="str">
        <f>IF('Dépenses forfaitaires'!E469="","",'Dépenses forfaitaires'!E469)</f>
        <v/>
      </c>
      <c r="F469" s="118" t="str">
        <f>IF('Dépenses forfaitaires'!F469="","",'Dépenses forfaitaires'!F469)</f>
        <v/>
      </c>
      <c r="G469" s="186" t="str">
        <f>IF('Dépenses forfaitaires'!G469="","",'Dépenses forfaitaires'!G469)</f>
        <v/>
      </c>
      <c r="H469" s="118" t="str">
        <f>IF('Dépenses forfaitaires'!H469="","",'Dépenses forfaitaires'!H469)</f>
        <v/>
      </c>
      <c r="I469" s="118" t="str">
        <f>IF('Dépenses forfaitaires'!I469="","",'Dépenses forfaitaires'!I469)</f>
        <v/>
      </c>
      <c r="J469" s="186" t="str">
        <f>IF('Dépenses forfaitaires'!J469="","",'Dépenses forfaitaires'!J469)</f>
        <v/>
      </c>
      <c r="K469" s="346" t="str">
        <f>IF('Dépenses forfaitaires'!K469="","",'Dépenses forfaitaires'!K469)</f>
        <v/>
      </c>
      <c r="L469" s="346" t="str">
        <f>IF('Dépenses forfaitaires'!L469="","",'Dépenses forfaitaires'!L469)</f>
        <v/>
      </c>
      <c r="M469" s="118" t="str">
        <f>IF($H469="","",IF($C469=Listes!$B$32,IF('DP_Instruction Forfaitaires'!$E469&lt;Listes!$B$53,('DP_Instruction Forfaitaires'!$E469*(VLOOKUP('DP_Instruction Forfaitaires'!$D469,Listes!$A$54:$E$60,2,FALSE))),IF('DP_Instruction Forfaitaires'!$E469&gt;Listes!$E$53,('DP_Instruction Forfaitaires'!$E469*(VLOOKUP('DP_Instruction Forfaitaires'!$D469,Listes!$A$54:$E$60,5,FALSE))),('DP_Instruction Forfaitaires'!$E469*(VLOOKUP('DP_Instruction Forfaitaires'!$D469,Listes!$A$54:$E$60,3,FALSE))+(VLOOKUP('DP_Instruction Forfaitaires'!$D469,Listes!$A$54:$E$60,4,FALSE)))))))</f>
        <v/>
      </c>
      <c r="N469" s="118" t="str">
        <f>IF($H469="","",IF($C469=Listes!$B$31,IF('DP_Instruction Forfaitaires'!$E469&lt;Listes!$B$42,('DP_Instruction Forfaitaires'!$E469*(VLOOKUP('DP_Instruction Forfaitaires'!$D469,Listes!$A$43:$E$49,2,FALSE))),IF('DP_Instruction Forfaitaires'!$E469&gt;Listes!$D$42,('DP_Instruction Forfaitaires'!$E469*(VLOOKUP('DP_Instruction Forfaitaires'!$D469,Listes!$A$43:$E$49,5,FALSE))),('DP_Instruction Forfaitaires'!$E469*(VLOOKUP('DP_Instruction Forfaitaires'!$D469,Listes!$A$43:$E$49,3,FALSE))+(VLOOKUP('DP_Instruction Forfaitaires'!$D469,Listes!$A$43:$E$49,4,FALSE)))))))</f>
        <v/>
      </c>
      <c r="O469" s="175" t="str">
        <f>IF($H469="","",IF($C469=Listes!$B$34,Listes!$I$31,IF($C469=Listes!$B$35,(VLOOKUP('DP_Instruction Forfaitaires'!$F469,Listes!$E$31:$F$36,2,FALSE)),IF($C469=Listes!$B$33,IF('DP_Instruction Forfaitaires'!$E469&lt;Listes!$A$64,'DP_Instruction Forfaitaires'!$E469*Listes!$A$65,IF('DP_Instruction Forfaitaires'!$E469&gt;Listes!$D$64,'DP_Instruction Forfaitaires'!$E469*Listes!$D$65,(('DP_Instruction Forfaitaires'!$E469*Listes!$B$65)+Listes!$C$65)))))))</f>
        <v/>
      </c>
      <c r="P469" s="131" t="str">
        <f>IF('Dépenses forfaitaires'!Q469="","",'Dépenses forfaitaires'!Q469)</f>
        <v/>
      </c>
      <c r="Q469" s="185"/>
      <c r="R469" s="352" t="str">
        <f t="shared" si="28"/>
        <v/>
      </c>
      <c r="S469" s="352" t="str">
        <f t="shared" si="29"/>
        <v/>
      </c>
      <c r="T469" s="185" t="str">
        <f t="shared" si="30"/>
        <v/>
      </c>
      <c r="U469" s="182"/>
      <c r="V469" s="187"/>
      <c r="W469" s="711" t="str">
        <f>IF(AND(OR(Q469="KO",T469&lt;&gt;""),OR(R469="",S469="",T469="")),Listes!$A$68,IF(AND(T469="",R469&lt;&gt;""),Listes!$A$69,IF(AND(P469&lt;T469,V469=""),Listes!$A$70,IF(AND(R469&gt;S469),Listes!$A$71,IF(AND(P469&lt;&gt;"",P469&gt;T469,U469=""),Listes!$A$72,IF(AND(X469="",OR(Q469&lt;&gt;"",R469&lt;&gt;"",S469&lt;&gt;"")),Listes!$A$73,""))))))</f>
        <v/>
      </c>
      <c r="X469" s="188"/>
      <c r="Y469" s="317">
        <f t="shared" si="31"/>
        <v>0</v>
      </c>
    </row>
    <row r="470" spans="1:25" ht="20.100000000000001" customHeight="1" x14ac:dyDescent="0.25">
      <c r="A470" s="121">
        <v>464</v>
      </c>
      <c r="B470" s="118" t="str">
        <f>IF('Dépenses forfaitaires'!B470="","",'Dépenses forfaitaires'!B470)</f>
        <v/>
      </c>
      <c r="C470" s="118" t="str">
        <f>IF('Dépenses forfaitaires'!C470="","",'Dépenses forfaitaires'!C470)</f>
        <v/>
      </c>
      <c r="D470" s="118" t="str">
        <f>IF('Dépenses forfaitaires'!D470="","",'Dépenses forfaitaires'!D470)</f>
        <v/>
      </c>
      <c r="E470" s="118" t="str">
        <f>IF('Dépenses forfaitaires'!E470="","",'Dépenses forfaitaires'!E470)</f>
        <v/>
      </c>
      <c r="F470" s="118" t="str">
        <f>IF('Dépenses forfaitaires'!F470="","",'Dépenses forfaitaires'!F470)</f>
        <v/>
      </c>
      <c r="G470" s="186" t="str">
        <f>IF('Dépenses forfaitaires'!G470="","",'Dépenses forfaitaires'!G470)</f>
        <v/>
      </c>
      <c r="H470" s="118" t="str">
        <f>IF('Dépenses forfaitaires'!H470="","",'Dépenses forfaitaires'!H470)</f>
        <v/>
      </c>
      <c r="I470" s="118" t="str">
        <f>IF('Dépenses forfaitaires'!I470="","",'Dépenses forfaitaires'!I470)</f>
        <v/>
      </c>
      <c r="J470" s="186" t="str">
        <f>IF('Dépenses forfaitaires'!J470="","",'Dépenses forfaitaires'!J470)</f>
        <v/>
      </c>
      <c r="K470" s="346" t="str">
        <f>IF('Dépenses forfaitaires'!K470="","",'Dépenses forfaitaires'!K470)</f>
        <v/>
      </c>
      <c r="L470" s="346" t="str">
        <f>IF('Dépenses forfaitaires'!L470="","",'Dépenses forfaitaires'!L470)</f>
        <v/>
      </c>
      <c r="M470" s="118" t="str">
        <f>IF($H470="","",IF($C470=Listes!$B$32,IF('DP_Instruction Forfaitaires'!$E470&lt;Listes!$B$53,('DP_Instruction Forfaitaires'!$E470*(VLOOKUP('DP_Instruction Forfaitaires'!$D470,Listes!$A$54:$E$60,2,FALSE))),IF('DP_Instruction Forfaitaires'!$E470&gt;Listes!$E$53,('DP_Instruction Forfaitaires'!$E470*(VLOOKUP('DP_Instruction Forfaitaires'!$D470,Listes!$A$54:$E$60,5,FALSE))),('DP_Instruction Forfaitaires'!$E470*(VLOOKUP('DP_Instruction Forfaitaires'!$D470,Listes!$A$54:$E$60,3,FALSE))+(VLOOKUP('DP_Instruction Forfaitaires'!$D470,Listes!$A$54:$E$60,4,FALSE)))))))</f>
        <v/>
      </c>
      <c r="N470" s="118" t="str">
        <f>IF($H470="","",IF($C470=Listes!$B$31,IF('DP_Instruction Forfaitaires'!$E470&lt;Listes!$B$42,('DP_Instruction Forfaitaires'!$E470*(VLOOKUP('DP_Instruction Forfaitaires'!$D470,Listes!$A$43:$E$49,2,FALSE))),IF('DP_Instruction Forfaitaires'!$E470&gt;Listes!$D$42,('DP_Instruction Forfaitaires'!$E470*(VLOOKUP('DP_Instruction Forfaitaires'!$D470,Listes!$A$43:$E$49,5,FALSE))),('DP_Instruction Forfaitaires'!$E470*(VLOOKUP('DP_Instruction Forfaitaires'!$D470,Listes!$A$43:$E$49,3,FALSE))+(VLOOKUP('DP_Instruction Forfaitaires'!$D470,Listes!$A$43:$E$49,4,FALSE)))))))</f>
        <v/>
      </c>
      <c r="O470" s="175" t="str">
        <f>IF($H470="","",IF($C470=Listes!$B$34,Listes!$I$31,IF($C470=Listes!$B$35,(VLOOKUP('DP_Instruction Forfaitaires'!$F470,Listes!$E$31:$F$36,2,FALSE)),IF($C470=Listes!$B$33,IF('DP_Instruction Forfaitaires'!$E470&lt;Listes!$A$64,'DP_Instruction Forfaitaires'!$E470*Listes!$A$65,IF('DP_Instruction Forfaitaires'!$E470&gt;Listes!$D$64,'DP_Instruction Forfaitaires'!$E470*Listes!$D$65,(('DP_Instruction Forfaitaires'!$E470*Listes!$B$65)+Listes!$C$65)))))))</f>
        <v/>
      </c>
      <c r="P470" s="131" t="str">
        <f>IF('Dépenses forfaitaires'!Q470="","",'Dépenses forfaitaires'!Q470)</f>
        <v/>
      </c>
      <c r="Q470" s="185"/>
      <c r="R470" s="352" t="str">
        <f t="shared" si="28"/>
        <v/>
      </c>
      <c r="S470" s="352" t="str">
        <f t="shared" si="29"/>
        <v/>
      </c>
      <c r="T470" s="185" t="str">
        <f t="shared" si="30"/>
        <v/>
      </c>
      <c r="U470" s="182"/>
      <c r="V470" s="187"/>
      <c r="W470" s="711" t="str">
        <f>IF(AND(OR(Q470="KO",T470&lt;&gt;""),OR(R470="",S470="",T470="")),Listes!$A$68,IF(AND(T470="",R470&lt;&gt;""),Listes!$A$69,IF(AND(P470&lt;T470,V470=""),Listes!$A$70,IF(AND(R470&gt;S470),Listes!$A$71,IF(AND(P470&lt;&gt;"",P470&gt;T470,U470=""),Listes!$A$72,IF(AND(X470="",OR(Q470&lt;&gt;"",R470&lt;&gt;"",S470&lt;&gt;"")),Listes!$A$73,""))))))</f>
        <v/>
      </c>
      <c r="X470" s="188"/>
      <c r="Y470" s="317">
        <f t="shared" si="31"/>
        <v>0</v>
      </c>
    </row>
    <row r="471" spans="1:25" ht="20.100000000000001" customHeight="1" x14ac:dyDescent="0.25">
      <c r="A471" s="121">
        <v>465</v>
      </c>
      <c r="B471" s="118" t="str">
        <f>IF('Dépenses forfaitaires'!B471="","",'Dépenses forfaitaires'!B471)</f>
        <v/>
      </c>
      <c r="C471" s="118" t="str">
        <f>IF('Dépenses forfaitaires'!C471="","",'Dépenses forfaitaires'!C471)</f>
        <v/>
      </c>
      <c r="D471" s="118" t="str">
        <f>IF('Dépenses forfaitaires'!D471="","",'Dépenses forfaitaires'!D471)</f>
        <v/>
      </c>
      <c r="E471" s="118" t="str">
        <f>IF('Dépenses forfaitaires'!E471="","",'Dépenses forfaitaires'!E471)</f>
        <v/>
      </c>
      <c r="F471" s="118" t="str">
        <f>IF('Dépenses forfaitaires'!F471="","",'Dépenses forfaitaires'!F471)</f>
        <v/>
      </c>
      <c r="G471" s="186" t="str">
        <f>IF('Dépenses forfaitaires'!G471="","",'Dépenses forfaitaires'!G471)</f>
        <v/>
      </c>
      <c r="H471" s="118" t="str">
        <f>IF('Dépenses forfaitaires'!H471="","",'Dépenses forfaitaires'!H471)</f>
        <v/>
      </c>
      <c r="I471" s="118" t="str">
        <f>IF('Dépenses forfaitaires'!I471="","",'Dépenses forfaitaires'!I471)</f>
        <v/>
      </c>
      <c r="J471" s="186" t="str">
        <f>IF('Dépenses forfaitaires'!J471="","",'Dépenses forfaitaires'!J471)</f>
        <v/>
      </c>
      <c r="K471" s="346" t="str">
        <f>IF('Dépenses forfaitaires'!K471="","",'Dépenses forfaitaires'!K471)</f>
        <v/>
      </c>
      <c r="L471" s="346" t="str">
        <f>IF('Dépenses forfaitaires'!L471="","",'Dépenses forfaitaires'!L471)</f>
        <v/>
      </c>
      <c r="M471" s="118" t="str">
        <f>IF($H471="","",IF($C471=Listes!$B$32,IF('DP_Instruction Forfaitaires'!$E471&lt;Listes!$B$53,('DP_Instruction Forfaitaires'!$E471*(VLOOKUP('DP_Instruction Forfaitaires'!$D471,Listes!$A$54:$E$60,2,FALSE))),IF('DP_Instruction Forfaitaires'!$E471&gt;Listes!$E$53,('DP_Instruction Forfaitaires'!$E471*(VLOOKUP('DP_Instruction Forfaitaires'!$D471,Listes!$A$54:$E$60,5,FALSE))),('DP_Instruction Forfaitaires'!$E471*(VLOOKUP('DP_Instruction Forfaitaires'!$D471,Listes!$A$54:$E$60,3,FALSE))+(VLOOKUP('DP_Instruction Forfaitaires'!$D471,Listes!$A$54:$E$60,4,FALSE)))))))</f>
        <v/>
      </c>
      <c r="N471" s="118" t="str">
        <f>IF($H471="","",IF($C471=Listes!$B$31,IF('DP_Instruction Forfaitaires'!$E471&lt;Listes!$B$42,('DP_Instruction Forfaitaires'!$E471*(VLOOKUP('DP_Instruction Forfaitaires'!$D471,Listes!$A$43:$E$49,2,FALSE))),IF('DP_Instruction Forfaitaires'!$E471&gt;Listes!$D$42,('DP_Instruction Forfaitaires'!$E471*(VLOOKUP('DP_Instruction Forfaitaires'!$D471,Listes!$A$43:$E$49,5,FALSE))),('DP_Instruction Forfaitaires'!$E471*(VLOOKUP('DP_Instruction Forfaitaires'!$D471,Listes!$A$43:$E$49,3,FALSE))+(VLOOKUP('DP_Instruction Forfaitaires'!$D471,Listes!$A$43:$E$49,4,FALSE)))))))</f>
        <v/>
      </c>
      <c r="O471" s="175" t="str">
        <f>IF($H471="","",IF($C471=Listes!$B$34,Listes!$I$31,IF($C471=Listes!$B$35,(VLOOKUP('DP_Instruction Forfaitaires'!$F471,Listes!$E$31:$F$36,2,FALSE)),IF($C471=Listes!$B$33,IF('DP_Instruction Forfaitaires'!$E471&lt;Listes!$A$64,'DP_Instruction Forfaitaires'!$E471*Listes!$A$65,IF('DP_Instruction Forfaitaires'!$E471&gt;Listes!$D$64,'DP_Instruction Forfaitaires'!$E471*Listes!$D$65,(('DP_Instruction Forfaitaires'!$E471*Listes!$B$65)+Listes!$C$65)))))))</f>
        <v/>
      </c>
      <c r="P471" s="131" t="str">
        <f>IF('Dépenses forfaitaires'!Q471="","",'Dépenses forfaitaires'!Q471)</f>
        <v/>
      </c>
      <c r="Q471" s="185"/>
      <c r="R471" s="352" t="str">
        <f t="shared" si="28"/>
        <v/>
      </c>
      <c r="S471" s="352" t="str">
        <f t="shared" si="29"/>
        <v/>
      </c>
      <c r="T471" s="185" t="str">
        <f t="shared" si="30"/>
        <v/>
      </c>
      <c r="U471" s="182"/>
      <c r="V471" s="187"/>
      <c r="W471" s="711" t="str">
        <f>IF(AND(OR(Q471="KO",T471&lt;&gt;""),OR(R471="",S471="",T471="")),Listes!$A$68,IF(AND(T471="",R471&lt;&gt;""),Listes!$A$69,IF(AND(P471&lt;T471,V471=""),Listes!$A$70,IF(AND(R471&gt;S471),Listes!$A$71,IF(AND(P471&lt;&gt;"",P471&gt;T471,U471=""),Listes!$A$72,IF(AND(X471="",OR(Q471&lt;&gt;"",R471&lt;&gt;"",S471&lt;&gt;"")),Listes!$A$73,""))))))</f>
        <v/>
      </c>
      <c r="X471" s="188"/>
      <c r="Y471" s="317">
        <f t="shared" si="31"/>
        <v>0</v>
      </c>
    </row>
    <row r="472" spans="1:25" ht="20.100000000000001" customHeight="1" x14ac:dyDescent="0.25">
      <c r="A472" s="121">
        <v>466</v>
      </c>
      <c r="B472" s="118" t="str">
        <f>IF('Dépenses forfaitaires'!B472="","",'Dépenses forfaitaires'!B472)</f>
        <v/>
      </c>
      <c r="C472" s="118" t="str">
        <f>IF('Dépenses forfaitaires'!C472="","",'Dépenses forfaitaires'!C472)</f>
        <v/>
      </c>
      <c r="D472" s="118" t="str">
        <f>IF('Dépenses forfaitaires'!D472="","",'Dépenses forfaitaires'!D472)</f>
        <v/>
      </c>
      <c r="E472" s="118" t="str">
        <f>IF('Dépenses forfaitaires'!E472="","",'Dépenses forfaitaires'!E472)</f>
        <v/>
      </c>
      <c r="F472" s="118" t="str">
        <f>IF('Dépenses forfaitaires'!F472="","",'Dépenses forfaitaires'!F472)</f>
        <v/>
      </c>
      <c r="G472" s="186" t="str">
        <f>IF('Dépenses forfaitaires'!G472="","",'Dépenses forfaitaires'!G472)</f>
        <v/>
      </c>
      <c r="H472" s="118" t="str">
        <f>IF('Dépenses forfaitaires'!H472="","",'Dépenses forfaitaires'!H472)</f>
        <v/>
      </c>
      <c r="I472" s="118" t="str">
        <f>IF('Dépenses forfaitaires'!I472="","",'Dépenses forfaitaires'!I472)</f>
        <v/>
      </c>
      <c r="J472" s="186" t="str">
        <f>IF('Dépenses forfaitaires'!J472="","",'Dépenses forfaitaires'!J472)</f>
        <v/>
      </c>
      <c r="K472" s="346" t="str">
        <f>IF('Dépenses forfaitaires'!K472="","",'Dépenses forfaitaires'!K472)</f>
        <v/>
      </c>
      <c r="L472" s="346" t="str">
        <f>IF('Dépenses forfaitaires'!L472="","",'Dépenses forfaitaires'!L472)</f>
        <v/>
      </c>
      <c r="M472" s="118" t="str">
        <f>IF($H472="","",IF($C472=Listes!$B$32,IF('DP_Instruction Forfaitaires'!$E472&lt;Listes!$B$53,('DP_Instruction Forfaitaires'!$E472*(VLOOKUP('DP_Instruction Forfaitaires'!$D472,Listes!$A$54:$E$60,2,FALSE))),IF('DP_Instruction Forfaitaires'!$E472&gt;Listes!$E$53,('DP_Instruction Forfaitaires'!$E472*(VLOOKUP('DP_Instruction Forfaitaires'!$D472,Listes!$A$54:$E$60,5,FALSE))),('DP_Instruction Forfaitaires'!$E472*(VLOOKUP('DP_Instruction Forfaitaires'!$D472,Listes!$A$54:$E$60,3,FALSE))+(VLOOKUP('DP_Instruction Forfaitaires'!$D472,Listes!$A$54:$E$60,4,FALSE)))))))</f>
        <v/>
      </c>
      <c r="N472" s="118" t="str">
        <f>IF($H472="","",IF($C472=Listes!$B$31,IF('DP_Instruction Forfaitaires'!$E472&lt;Listes!$B$42,('DP_Instruction Forfaitaires'!$E472*(VLOOKUP('DP_Instruction Forfaitaires'!$D472,Listes!$A$43:$E$49,2,FALSE))),IF('DP_Instruction Forfaitaires'!$E472&gt;Listes!$D$42,('DP_Instruction Forfaitaires'!$E472*(VLOOKUP('DP_Instruction Forfaitaires'!$D472,Listes!$A$43:$E$49,5,FALSE))),('DP_Instruction Forfaitaires'!$E472*(VLOOKUP('DP_Instruction Forfaitaires'!$D472,Listes!$A$43:$E$49,3,FALSE))+(VLOOKUP('DP_Instruction Forfaitaires'!$D472,Listes!$A$43:$E$49,4,FALSE)))))))</f>
        <v/>
      </c>
      <c r="O472" s="175" t="str">
        <f>IF($H472="","",IF($C472=Listes!$B$34,Listes!$I$31,IF($C472=Listes!$B$35,(VLOOKUP('DP_Instruction Forfaitaires'!$F472,Listes!$E$31:$F$36,2,FALSE)),IF($C472=Listes!$B$33,IF('DP_Instruction Forfaitaires'!$E472&lt;Listes!$A$64,'DP_Instruction Forfaitaires'!$E472*Listes!$A$65,IF('DP_Instruction Forfaitaires'!$E472&gt;Listes!$D$64,'DP_Instruction Forfaitaires'!$E472*Listes!$D$65,(('DP_Instruction Forfaitaires'!$E472*Listes!$B$65)+Listes!$C$65)))))))</f>
        <v/>
      </c>
      <c r="P472" s="131" t="str">
        <f>IF('Dépenses forfaitaires'!Q472="","",'Dépenses forfaitaires'!Q472)</f>
        <v/>
      </c>
      <c r="Q472" s="185"/>
      <c r="R472" s="352" t="str">
        <f t="shared" si="28"/>
        <v/>
      </c>
      <c r="S472" s="352" t="str">
        <f t="shared" si="29"/>
        <v/>
      </c>
      <c r="T472" s="185" t="str">
        <f t="shared" si="30"/>
        <v/>
      </c>
      <c r="U472" s="182"/>
      <c r="V472" s="187"/>
      <c r="W472" s="711" t="str">
        <f>IF(AND(OR(Q472="KO",T472&lt;&gt;""),OR(R472="",S472="",T472="")),Listes!$A$68,IF(AND(T472="",R472&lt;&gt;""),Listes!$A$69,IF(AND(P472&lt;T472,V472=""),Listes!$A$70,IF(AND(R472&gt;S472),Listes!$A$71,IF(AND(P472&lt;&gt;"",P472&gt;T472,U472=""),Listes!$A$72,IF(AND(X472="",OR(Q472&lt;&gt;"",R472&lt;&gt;"",S472&lt;&gt;"")),Listes!$A$73,""))))))</f>
        <v/>
      </c>
      <c r="X472" s="188"/>
      <c r="Y472" s="317">
        <f t="shared" si="31"/>
        <v>0</v>
      </c>
    </row>
    <row r="473" spans="1:25" ht="20.100000000000001" customHeight="1" x14ac:dyDescent="0.25">
      <c r="A473" s="121">
        <v>467</v>
      </c>
      <c r="B473" s="118" t="str">
        <f>IF('Dépenses forfaitaires'!B473="","",'Dépenses forfaitaires'!B473)</f>
        <v/>
      </c>
      <c r="C473" s="118" t="str">
        <f>IF('Dépenses forfaitaires'!C473="","",'Dépenses forfaitaires'!C473)</f>
        <v/>
      </c>
      <c r="D473" s="118" t="str">
        <f>IF('Dépenses forfaitaires'!D473="","",'Dépenses forfaitaires'!D473)</f>
        <v/>
      </c>
      <c r="E473" s="118" t="str">
        <f>IF('Dépenses forfaitaires'!E473="","",'Dépenses forfaitaires'!E473)</f>
        <v/>
      </c>
      <c r="F473" s="118" t="str">
        <f>IF('Dépenses forfaitaires'!F473="","",'Dépenses forfaitaires'!F473)</f>
        <v/>
      </c>
      <c r="G473" s="186" t="str">
        <f>IF('Dépenses forfaitaires'!G473="","",'Dépenses forfaitaires'!G473)</f>
        <v/>
      </c>
      <c r="H473" s="118" t="str">
        <f>IF('Dépenses forfaitaires'!H473="","",'Dépenses forfaitaires'!H473)</f>
        <v/>
      </c>
      <c r="I473" s="118" t="str">
        <f>IF('Dépenses forfaitaires'!I473="","",'Dépenses forfaitaires'!I473)</f>
        <v/>
      </c>
      <c r="J473" s="186" t="str">
        <f>IF('Dépenses forfaitaires'!J473="","",'Dépenses forfaitaires'!J473)</f>
        <v/>
      </c>
      <c r="K473" s="346" t="str">
        <f>IF('Dépenses forfaitaires'!K473="","",'Dépenses forfaitaires'!K473)</f>
        <v/>
      </c>
      <c r="L473" s="346" t="str">
        <f>IF('Dépenses forfaitaires'!L473="","",'Dépenses forfaitaires'!L473)</f>
        <v/>
      </c>
      <c r="M473" s="118" t="str">
        <f>IF($H473="","",IF($C473=Listes!$B$32,IF('DP_Instruction Forfaitaires'!$E473&lt;Listes!$B$53,('DP_Instruction Forfaitaires'!$E473*(VLOOKUP('DP_Instruction Forfaitaires'!$D473,Listes!$A$54:$E$60,2,FALSE))),IF('DP_Instruction Forfaitaires'!$E473&gt;Listes!$E$53,('DP_Instruction Forfaitaires'!$E473*(VLOOKUP('DP_Instruction Forfaitaires'!$D473,Listes!$A$54:$E$60,5,FALSE))),('DP_Instruction Forfaitaires'!$E473*(VLOOKUP('DP_Instruction Forfaitaires'!$D473,Listes!$A$54:$E$60,3,FALSE))+(VLOOKUP('DP_Instruction Forfaitaires'!$D473,Listes!$A$54:$E$60,4,FALSE)))))))</f>
        <v/>
      </c>
      <c r="N473" s="118" t="str">
        <f>IF($H473="","",IF($C473=Listes!$B$31,IF('DP_Instruction Forfaitaires'!$E473&lt;Listes!$B$42,('DP_Instruction Forfaitaires'!$E473*(VLOOKUP('DP_Instruction Forfaitaires'!$D473,Listes!$A$43:$E$49,2,FALSE))),IF('DP_Instruction Forfaitaires'!$E473&gt;Listes!$D$42,('DP_Instruction Forfaitaires'!$E473*(VLOOKUP('DP_Instruction Forfaitaires'!$D473,Listes!$A$43:$E$49,5,FALSE))),('DP_Instruction Forfaitaires'!$E473*(VLOOKUP('DP_Instruction Forfaitaires'!$D473,Listes!$A$43:$E$49,3,FALSE))+(VLOOKUP('DP_Instruction Forfaitaires'!$D473,Listes!$A$43:$E$49,4,FALSE)))))))</f>
        <v/>
      </c>
      <c r="O473" s="175" t="str">
        <f>IF($H473="","",IF($C473=Listes!$B$34,Listes!$I$31,IF($C473=Listes!$B$35,(VLOOKUP('DP_Instruction Forfaitaires'!$F473,Listes!$E$31:$F$36,2,FALSE)),IF($C473=Listes!$B$33,IF('DP_Instruction Forfaitaires'!$E473&lt;Listes!$A$64,'DP_Instruction Forfaitaires'!$E473*Listes!$A$65,IF('DP_Instruction Forfaitaires'!$E473&gt;Listes!$D$64,'DP_Instruction Forfaitaires'!$E473*Listes!$D$65,(('DP_Instruction Forfaitaires'!$E473*Listes!$B$65)+Listes!$C$65)))))))</f>
        <v/>
      </c>
      <c r="P473" s="131" t="str">
        <f>IF('Dépenses forfaitaires'!Q473="","",'Dépenses forfaitaires'!Q473)</f>
        <v/>
      </c>
      <c r="Q473" s="185"/>
      <c r="R473" s="352" t="str">
        <f t="shared" si="28"/>
        <v/>
      </c>
      <c r="S473" s="352" t="str">
        <f t="shared" si="29"/>
        <v/>
      </c>
      <c r="T473" s="185" t="str">
        <f t="shared" si="30"/>
        <v/>
      </c>
      <c r="U473" s="182"/>
      <c r="V473" s="187"/>
      <c r="W473" s="711" t="str">
        <f>IF(AND(OR(Q473="KO",T473&lt;&gt;""),OR(R473="",S473="",T473="")),Listes!$A$68,IF(AND(T473="",R473&lt;&gt;""),Listes!$A$69,IF(AND(P473&lt;T473,V473=""),Listes!$A$70,IF(AND(R473&gt;S473),Listes!$A$71,IF(AND(P473&lt;&gt;"",P473&gt;T473,U473=""),Listes!$A$72,IF(AND(X473="",OR(Q473&lt;&gt;"",R473&lt;&gt;"",S473&lt;&gt;"")),Listes!$A$73,""))))))</f>
        <v/>
      </c>
      <c r="X473" s="188"/>
      <c r="Y473" s="317">
        <f t="shared" si="31"/>
        <v>0</v>
      </c>
    </row>
    <row r="474" spans="1:25" ht="20.100000000000001" customHeight="1" x14ac:dyDescent="0.25">
      <c r="A474" s="121">
        <v>468</v>
      </c>
      <c r="B474" s="118" t="str">
        <f>IF('Dépenses forfaitaires'!B474="","",'Dépenses forfaitaires'!B474)</f>
        <v/>
      </c>
      <c r="C474" s="118" t="str">
        <f>IF('Dépenses forfaitaires'!C474="","",'Dépenses forfaitaires'!C474)</f>
        <v/>
      </c>
      <c r="D474" s="118" t="str">
        <f>IF('Dépenses forfaitaires'!D474="","",'Dépenses forfaitaires'!D474)</f>
        <v/>
      </c>
      <c r="E474" s="118" t="str">
        <f>IF('Dépenses forfaitaires'!E474="","",'Dépenses forfaitaires'!E474)</f>
        <v/>
      </c>
      <c r="F474" s="118" t="str">
        <f>IF('Dépenses forfaitaires'!F474="","",'Dépenses forfaitaires'!F474)</f>
        <v/>
      </c>
      <c r="G474" s="186" t="str">
        <f>IF('Dépenses forfaitaires'!G474="","",'Dépenses forfaitaires'!G474)</f>
        <v/>
      </c>
      <c r="H474" s="118" t="str">
        <f>IF('Dépenses forfaitaires'!H474="","",'Dépenses forfaitaires'!H474)</f>
        <v/>
      </c>
      <c r="I474" s="118" t="str">
        <f>IF('Dépenses forfaitaires'!I474="","",'Dépenses forfaitaires'!I474)</f>
        <v/>
      </c>
      <c r="J474" s="186" t="str">
        <f>IF('Dépenses forfaitaires'!J474="","",'Dépenses forfaitaires'!J474)</f>
        <v/>
      </c>
      <c r="K474" s="346" t="str">
        <f>IF('Dépenses forfaitaires'!K474="","",'Dépenses forfaitaires'!K474)</f>
        <v/>
      </c>
      <c r="L474" s="346" t="str">
        <f>IF('Dépenses forfaitaires'!L474="","",'Dépenses forfaitaires'!L474)</f>
        <v/>
      </c>
      <c r="M474" s="118" t="str">
        <f>IF($H474="","",IF($C474=Listes!$B$32,IF('DP_Instruction Forfaitaires'!$E474&lt;Listes!$B$53,('DP_Instruction Forfaitaires'!$E474*(VLOOKUP('DP_Instruction Forfaitaires'!$D474,Listes!$A$54:$E$60,2,FALSE))),IF('DP_Instruction Forfaitaires'!$E474&gt;Listes!$E$53,('DP_Instruction Forfaitaires'!$E474*(VLOOKUP('DP_Instruction Forfaitaires'!$D474,Listes!$A$54:$E$60,5,FALSE))),('DP_Instruction Forfaitaires'!$E474*(VLOOKUP('DP_Instruction Forfaitaires'!$D474,Listes!$A$54:$E$60,3,FALSE))+(VLOOKUP('DP_Instruction Forfaitaires'!$D474,Listes!$A$54:$E$60,4,FALSE)))))))</f>
        <v/>
      </c>
      <c r="N474" s="118" t="str">
        <f>IF($H474="","",IF($C474=Listes!$B$31,IF('DP_Instruction Forfaitaires'!$E474&lt;Listes!$B$42,('DP_Instruction Forfaitaires'!$E474*(VLOOKUP('DP_Instruction Forfaitaires'!$D474,Listes!$A$43:$E$49,2,FALSE))),IF('DP_Instruction Forfaitaires'!$E474&gt;Listes!$D$42,('DP_Instruction Forfaitaires'!$E474*(VLOOKUP('DP_Instruction Forfaitaires'!$D474,Listes!$A$43:$E$49,5,FALSE))),('DP_Instruction Forfaitaires'!$E474*(VLOOKUP('DP_Instruction Forfaitaires'!$D474,Listes!$A$43:$E$49,3,FALSE))+(VLOOKUP('DP_Instruction Forfaitaires'!$D474,Listes!$A$43:$E$49,4,FALSE)))))))</f>
        <v/>
      </c>
      <c r="O474" s="175" t="str">
        <f>IF($H474="","",IF($C474=Listes!$B$34,Listes!$I$31,IF($C474=Listes!$B$35,(VLOOKUP('DP_Instruction Forfaitaires'!$F474,Listes!$E$31:$F$36,2,FALSE)),IF($C474=Listes!$B$33,IF('DP_Instruction Forfaitaires'!$E474&lt;Listes!$A$64,'DP_Instruction Forfaitaires'!$E474*Listes!$A$65,IF('DP_Instruction Forfaitaires'!$E474&gt;Listes!$D$64,'DP_Instruction Forfaitaires'!$E474*Listes!$D$65,(('DP_Instruction Forfaitaires'!$E474*Listes!$B$65)+Listes!$C$65)))))))</f>
        <v/>
      </c>
      <c r="P474" s="131" t="str">
        <f>IF('Dépenses forfaitaires'!Q474="","",'Dépenses forfaitaires'!Q474)</f>
        <v/>
      </c>
      <c r="Q474" s="185"/>
      <c r="R474" s="352" t="str">
        <f t="shared" si="28"/>
        <v/>
      </c>
      <c r="S474" s="352" t="str">
        <f t="shared" si="29"/>
        <v/>
      </c>
      <c r="T474" s="185" t="str">
        <f t="shared" si="30"/>
        <v/>
      </c>
      <c r="U474" s="182"/>
      <c r="V474" s="187"/>
      <c r="W474" s="711" t="str">
        <f>IF(AND(OR(Q474="KO",T474&lt;&gt;""),OR(R474="",S474="",T474="")),Listes!$A$68,IF(AND(T474="",R474&lt;&gt;""),Listes!$A$69,IF(AND(P474&lt;T474,V474=""),Listes!$A$70,IF(AND(R474&gt;S474),Listes!$A$71,IF(AND(P474&lt;&gt;"",P474&gt;T474,U474=""),Listes!$A$72,IF(AND(X474="",OR(Q474&lt;&gt;"",R474&lt;&gt;"",S474&lt;&gt;"")),Listes!$A$73,""))))))</f>
        <v/>
      </c>
      <c r="X474" s="188"/>
      <c r="Y474" s="317">
        <f t="shared" si="31"/>
        <v>0</v>
      </c>
    </row>
    <row r="475" spans="1:25" ht="20.100000000000001" customHeight="1" x14ac:dyDescent="0.25">
      <c r="A475" s="121">
        <v>469</v>
      </c>
      <c r="B475" s="118" t="str">
        <f>IF('Dépenses forfaitaires'!B475="","",'Dépenses forfaitaires'!B475)</f>
        <v/>
      </c>
      <c r="C475" s="118" t="str">
        <f>IF('Dépenses forfaitaires'!C475="","",'Dépenses forfaitaires'!C475)</f>
        <v/>
      </c>
      <c r="D475" s="118" t="str">
        <f>IF('Dépenses forfaitaires'!D475="","",'Dépenses forfaitaires'!D475)</f>
        <v/>
      </c>
      <c r="E475" s="118" t="str">
        <f>IF('Dépenses forfaitaires'!E475="","",'Dépenses forfaitaires'!E475)</f>
        <v/>
      </c>
      <c r="F475" s="118" t="str">
        <f>IF('Dépenses forfaitaires'!F475="","",'Dépenses forfaitaires'!F475)</f>
        <v/>
      </c>
      <c r="G475" s="186" t="str">
        <f>IF('Dépenses forfaitaires'!G475="","",'Dépenses forfaitaires'!G475)</f>
        <v/>
      </c>
      <c r="H475" s="118" t="str">
        <f>IF('Dépenses forfaitaires'!H475="","",'Dépenses forfaitaires'!H475)</f>
        <v/>
      </c>
      <c r="I475" s="118" t="str">
        <f>IF('Dépenses forfaitaires'!I475="","",'Dépenses forfaitaires'!I475)</f>
        <v/>
      </c>
      <c r="J475" s="186" t="str">
        <f>IF('Dépenses forfaitaires'!J475="","",'Dépenses forfaitaires'!J475)</f>
        <v/>
      </c>
      <c r="K475" s="346" t="str">
        <f>IF('Dépenses forfaitaires'!K475="","",'Dépenses forfaitaires'!K475)</f>
        <v/>
      </c>
      <c r="L475" s="346" t="str">
        <f>IF('Dépenses forfaitaires'!L475="","",'Dépenses forfaitaires'!L475)</f>
        <v/>
      </c>
      <c r="M475" s="118" t="str">
        <f>IF($H475="","",IF($C475=Listes!$B$32,IF('DP_Instruction Forfaitaires'!$E475&lt;Listes!$B$53,('DP_Instruction Forfaitaires'!$E475*(VLOOKUP('DP_Instruction Forfaitaires'!$D475,Listes!$A$54:$E$60,2,FALSE))),IF('DP_Instruction Forfaitaires'!$E475&gt;Listes!$E$53,('DP_Instruction Forfaitaires'!$E475*(VLOOKUP('DP_Instruction Forfaitaires'!$D475,Listes!$A$54:$E$60,5,FALSE))),('DP_Instruction Forfaitaires'!$E475*(VLOOKUP('DP_Instruction Forfaitaires'!$D475,Listes!$A$54:$E$60,3,FALSE))+(VLOOKUP('DP_Instruction Forfaitaires'!$D475,Listes!$A$54:$E$60,4,FALSE)))))))</f>
        <v/>
      </c>
      <c r="N475" s="118" t="str">
        <f>IF($H475="","",IF($C475=Listes!$B$31,IF('DP_Instruction Forfaitaires'!$E475&lt;Listes!$B$42,('DP_Instruction Forfaitaires'!$E475*(VLOOKUP('DP_Instruction Forfaitaires'!$D475,Listes!$A$43:$E$49,2,FALSE))),IF('DP_Instruction Forfaitaires'!$E475&gt;Listes!$D$42,('DP_Instruction Forfaitaires'!$E475*(VLOOKUP('DP_Instruction Forfaitaires'!$D475,Listes!$A$43:$E$49,5,FALSE))),('DP_Instruction Forfaitaires'!$E475*(VLOOKUP('DP_Instruction Forfaitaires'!$D475,Listes!$A$43:$E$49,3,FALSE))+(VLOOKUP('DP_Instruction Forfaitaires'!$D475,Listes!$A$43:$E$49,4,FALSE)))))))</f>
        <v/>
      </c>
      <c r="O475" s="175" t="str">
        <f>IF($H475="","",IF($C475=Listes!$B$34,Listes!$I$31,IF($C475=Listes!$B$35,(VLOOKUP('DP_Instruction Forfaitaires'!$F475,Listes!$E$31:$F$36,2,FALSE)),IF($C475=Listes!$B$33,IF('DP_Instruction Forfaitaires'!$E475&lt;Listes!$A$64,'DP_Instruction Forfaitaires'!$E475*Listes!$A$65,IF('DP_Instruction Forfaitaires'!$E475&gt;Listes!$D$64,'DP_Instruction Forfaitaires'!$E475*Listes!$D$65,(('DP_Instruction Forfaitaires'!$E475*Listes!$B$65)+Listes!$C$65)))))))</f>
        <v/>
      </c>
      <c r="P475" s="131" t="str">
        <f>IF('Dépenses forfaitaires'!Q475="","",'Dépenses forfaitaires'!Q475)</f>
        <v/>
      </c>
      <c r="Q475" s="185"/>
      <c r="R475" s="352" t="str">
        <f t="shared" si="28"/>
        <v/>
      </c>
      <c r="S475" s="352" t="str">
        <f t="shared" si="29"/>
        <v/>
      </c>
      <c r="T475" s="185" t="str">
        <f t="shared" si="30"/>
        <v/>
      </c>
      <c r="U475" s="182"/>
      <c r="V475" s="187"/>
      <c r="W475" s="711" t="str">
        <f>IF(AND(OR(Q475="KO",T475&lt;&gt;""),OR(R475="",S475="",T475="")),Listes!$A$68,IF(AND(T475="",R475&lt;&gt;""),Listes!$A$69,IF(AND(P475&lt;T475,V475=""),Listes!$A$70,IF(AND(R475&gt;S475),Listes!$A$71,IF(AND(P475&lt;&gt;"",P475&gt;T475,U475=""),Listes!$A$72,IF(AND(X475="",OR(Q475&lt;&gt;"",R475&lt;&gt;"",S475&lt;&gt;"")),Listes!$A$73,""))))))</f>
        <v/>
      </c>
      <c r="X475" s="188"/>
      <c r="Y475" s="317">
        <f t="shared" si="31"/>
        <v>0</v>
      </c>
    </row>
    <row r="476" spans="1:25" ht="20.100000000000001" customHeight="1" x14ac:dyDescent="0.25">
      <c r="A476" s="121">
        <v>470</v>
      </c>
      <c r="B476" s="118" t="str">
        <f>IF('Dépenses forfaitaires'!B476="","",'Dépenses forfaitaires'!B476)</f>
        <v/>
      </c>
      <c r="C476" s="118" t="str">
        <f>IF('Dépenses forfaitaires'!C476="","",'Dépenses forfaitaires'!C476)</f>
        <v/>
      </c>
      <c r="D476" s="118" t="str">
        <f>IF('Dépenses forfaitaires'!D476="","",'Dépenses forfaitaires'!D476)</f>
        <v/>
      </c>
      <c r="E476" s="118" t="str">
        <f>IF('Dépenses forfaitaires'!E476="","",'Dépenses forfaitaires'!E476)</f>
        <v/>
      </c>
      <c r="F476" s="118" t="str">
        <f>IF('Dépenses forfaitaires'!F476="","",'Dépenses forfaitaires'!F476)</f>
        <v/>
      </c>
      <c r="G476" s="186" t="str">
        <f>IF('Dépenses forfaitaires'!G476="","",'Dépenses forfaitaires'!G476)</f>
        <v/>
      </c>
      <c r="H476" s="118" t="str">
        <f>IF('Dépenses forfaitaires'!H476="","",'Dépenses forfaitaires'!H476)</f>
        <v/>
      </c>
      <c r="I476" s="118" t="str">
        <f>IF('Dépenses forfaitaires'!I476="","",'Dépenses forfaitaires'!I476)</f>
        <v/>
      </c>
      <c r="J476" s="186" t="str">
        <f>IF('Dépenses forfaitaires'!J476="","",'Dépenses forfaitaires'!J476)</f>
        <v/>
      </c>
      <c r="K476" s="346" t="str">
        <f>IF('Dépenses forfaitaires'!K476="","",'Dépenses forfaitaires'!K476)</f>
        <v/>
      </c>
      <c r="L476" s="346" t="str">
        <f>IF('Dépenses forfaitaires'!L476="","",'Dépenses forfaitaires'!L476)</f>
        <v/>
      </c>
      <c r="M476" s="118" t="str">
        <f>IF($H476="","",IF($C476=Listes!$B$32,IF('DP_Instruction Forfaitaires'!$E476&lt;Listes!$B$53,('DP_Instruction Forfaitaires'!$E476*(VLOOKUP('DP_Instruction Forfaitaires'!$D476,Listes!$A$54:$E$60,2,FALSE))),IF('DP_Instruction Forfaitaires'!$E476&gt;Listes!$E$53,('DP_Instruction Forfaitaires'!$E476*(VLOOKUP('DP_Instruction Forfaitaires'!$D476,Listes!$A$54:$E$60,5,FALSE))),('DP_Instruction Forfaitaires'!$E476*(VLOOKUP('DP_Instruction Forfaitaires'!$D476,Listes!$A$54:$E$60,3,FALSE))+(VLOOKUP('DP_Instruction Forfaitaires'!$D476,Listes!$A$54:$E$60,4,FALSE)))))))</f>
        <v/>
      </c>
      <c r="N476" s="118" t="str">
        <f>IF($H476="","",IF($C476=Listes!$B$31,IF('DP_Instruction Forfaitaires'!$E476&lt;Listes!$B$42,('DP_Instruction Forfaitaires'!$E476*(VLOOKUP('DP_Instruction Forfaitaires'!$D476,Listes!$A$43:$E$49,2,FALSE))),IF('DP_Instruction Forfaitaires'!$E476&gt;Listes!$D$42,('DP_Instruction Forfaitaires'!$E476*(VLOOKUP('DP_Instruction Forfaitaires'!$D476,Listes!$A$43:$E$49,5,FALSE))),('DP_Instruction Forfaitaires'!$E476*(VLOOKUP('DP_Instruction Forfaitaires'!$D476,Listes!$A$43:$E$49,3,FALSE))+(VLOOKUP('DP_Instruction Forfaitaires'!$D476,Listes!$A$43:$E$49,4,FALSE)))))))</f>
        <v/>
      </c>
      <c r="O476" s="175" t="str">
        <f>IF($H476="","",IF($C476=Listes!$B$34,Listes!$I$31,IF($C476=Listes!$B$35,(VLOOKUP('DP_Instruction Forfaitaires'!$F476,Listes!$E$31:$F$36,2,FALSE)),IF($C476=Listes!$B$33,IF('DP_Instruction Forfaitaires'!$E476&lt;Listes!$A$64,'DP_Instruction Forfaitaires'!$E476*Listes!$A$65,IF('DP_Instruction Forfaitaires'!$E476&gt;Listes!$D$64,'DP_Instruction Forfaitaires'!$E476*Listes!$D$65,(('DP_Instruction Forfaitaires'!$E476*Listes!$B$65)+Listes!$C$65)))))))</f>
        <v/>
      </c>
      <c r="P476" s="131" t="str">
        <f>IF('Dépenses forfaitaires'!Q476="","",'Dépenses forfaitaires'!Q476)</f>
        <v/>
      </c>
      <c r="Q476" s="185"/>
      <c r="R476" s="352" t="str">
        <f t="shared" si="28"/>
        <v/>
      </c>
      <c r="S476" s="352" t="str">
        <f t="shared" si="29"/>
        <v/>
      </c>
      <c r="T476" s="185" t="str">
        <f t="shared" si="30"/>
        <v/>
      </c>
      <c r="U476" s="182"/>
      <c r="V476" s="187"/>
      <c r="W476" s="711" t="str">
        <f>IF(AND(OR(Q476="KO",T476&lt;&gt;""),OR(R476="",S476="",T476="")),Listes!$A$68,IF(AND(T476="",R476&lt;&gt;""),Listes!$A$69,IF(AND(P476&lt;T476,V476=""),Listes!$A$70,IF(AND(R476&gt;S476),Listes!$A$71,IF(AND(P476&lt;&gt;"",P476&gt;T476,U476=""),Listes!$A$72,IF(AND(X476="",OR(Q476&lt;&gt;"",R476&lt;&gt;"",S476&lt;&gt;"")),Listes!$A$73,""))))))</f>
        <v/>
      </c>
      <c r="X476" s="188"/>
      <c r="Y476" s="317">
        <f t="shared" si="31"/>
        <v>0</v>
      </c>
    </row>
    <row r="477" spans="1:25" ht="20.100000000000001" customHeight="1" x14ac:dyDescent="0.25">
      <c r="A477" s="121">
        <v>471</v>
      </c>
      <c r="B477" s="118" t="str">
        <f>IF('Dépenses forfaitaires'!B477="","",'Dépenses forfaitaires'!B477)</f>
        <v/>
      </c>
      <c r="C477" s="118" t="str">
        <f>IF('Dépenses forfaitaires'!C477="","",'Dépenses forfaitaires'!C477)</f>
        <v/>
      </c>
      <c r="D477" s="118" t="str">
        <f>IF('Dépenses forfaitaires'!D477="","",'Dépenses forfaitaires'!D477)</f>
        <v/>
      </c>
      <c r="E477" s="118" t="str">
        <f>IF('Dépenses forfaitaires'!E477="","",'Dépenses forfaitaires'!E477)</f>
        <v/>
      </c>
      <c r="F477" s="118" t="str">
        <f>IF('Dépenses forfaitaires'!F477="","",'Dépenses forfaitaires'!F477)</f>
        <v/>
      </c>
      <c r="G477" s="186" t="str">
        <f>IF('Dépenses forfaitaires'!G477="","",'Dépenses forfaitaires'!G477)</f>
        <v/>
      </c>
      <c r="H477" s="118" t="str">
        <f>IF('Dépenses forfaitaires'!H477="","",'Dépenses forfaitaires'!H477)</f>
        <v/>
      </c>
      <c r="I477" s="118" t="str">
        <f>IF('Dépenses forfaitaires'!I477="","",'Dépenses forfaitaires'!I477)</f>
        <v/>
      </c>
      <c r="J477" s="186" t="str">
        <f>IF('Dépenses forfaitaires'!J477="","",'Dépenses forfaitaires'!J477)</f>
        <v/>
      </c>
      <c r="K477" s="346" t="str">
        <f>IF('Dépenses forfaitaires'!K477="","",'Dépenses forfaitaires'!K477)</f>
        <v/>
      </c>
      <c r="L477" s="346" t="str">
        <f>IF('Dépenses forfaitaires'!L477="","",'Dépenses forfaitaires'!L477)</f>
        <v/>
      </c>
      <c r="M477" s="118" t="str">
        <f>IF($H477="","",IF($C477=Listes!$B$32,IF('DP_Instruction Forfaitaires'!$E477&lt;Listes!$B$53,('DP_Instruction Forfaitaires'!$E477*(VLOOKUP('DP_Instruction Forfaitaires'!$D477,Listes!$A$54:$E$60,2,FALSE))),IF('DP_Instruction Forfaitaires'!$E477&gt;Listes!$E$53,('DP_Instruction Forfaitaires'!$E477*(VLOOKUP('DP_Instruction Forfaitaires'!$D477,Listes!$A$54:$E$60,5,FALSE))),('DP_Instruction Forfaitaires'!$E477*(VLOOKUP('DP_Instruction Forfaitaires'!$D477,Listes!$A$54:$E$60,3,FALSE))+(VLOOKUP('DP_Instruction Forfaitaires'!$D477,Listes!$A$54:$E$60,4,FALSE)))))))</f>
        <v/>
      </c>
      <c r="N477" s="118" t="str">
        <f>IF($H477="","",IF($C477=Listes!$B$31,IF('DP_Instruction Forfaitaires'!$E477&lt;Listes!$B$42,('DP_Instruction Forfaitaires'!$E477*(VLOOKUP('DP_Instruction Forfaitaires'!$D477,Listes!$A$43:$E$49,2,FALSE))),IF('DP_Instruction Forfaitaires'!$E477&gt;Listes!$D$42,('DP_Instruction Forfaitaires'!$E477*(VLOOKUP('DP_Instruction Forfaitaires'!$D477,Listes!$A$43:$E$49,5,FALSE))),('DP_Instruction Forfaitaires'!$E477*(VLOOKUP('DP_Instruction Forfaitaires'!$D477,Listes!$A$43:$E$49,3,FALSE))+(VLOOKUP('DP_Instruction Forfaitaires'!$D477,Listes!$A$43:$E$49,4,FALSE)))))))</f>
        <v/>
      </c>
      <c r="O477" s="175" t="str">
        <f>IF($H477="","",IF($C477=Listes!$B$34,Listes!$I$31,IF($C477=Listes!$B$35,(VLOOKUP('DP_Instruction Forfaitaires'!$F477,Listes!$E$31:$F$36,2,FALSE)),IF($C477=Listes!$B$33,IF('DP_Instruction Forfaitaires'!$E477&lt;Listes!$A$64,'DP_Instruction Forfaitaires'!$E477*Listes!$A$65,IF('DP_Instruction Forfaitaires'!$E477&gt;Listes!$D$64,'DP_Instruction Forfaitaires'!$E477*Listes!$D$65,(('DP_Instruction Forfaitaires'!$E477*Listes!$B$65)+Listes!$C$65)))))))</f>
        <v/>
      </c>
      <c r="P477" s="131" t="str">
        <f>IF('Dépenses forfaitaires'!Q477="","",'Dépenses forfaitaires'!Q477)</f>
        <v/>
      </c>
      <c r="Q477" s="185"/>
      <c r="R477" s="352" t="str">
        <f t="shared" si="28"/>
        <v/>
      </c>
      <c r="S477" s="352" t="str">
        <f t="shared" si="29"/>
        <v/>
      </c>
      <c r="T477" s="185" t="str">
        <f t="shared" si="30"/>
        <v/>
      </c>
      <c r="U477" s="182"/>
      <c r="V477" s="187"/>
      <c r="W477" s="711" t="str">
        <f>IF(AND(OR(Q477="KO",T477&lt;&gt;""),OR(R477="",S477="",T477="")),Listes!$A$68,IF(AND(T477="",R477&lt;&gt;""),Listes!$A$69,IF(AND(P477&lt;T477,V477=""),Listes!$A$70,IF(AND(R477&gt;S477),Listes!$A$71,IF(AND(P477&lt;&gt;"",P477&gt;T477,U477=""),Listes!$A$72,IF(AND(X477="",OR(Q477&lt;&gt;"",R477&lt;&gt;"",S477&lt;&gt;"")),Listes!$A$73,""))))))</f>
        <v/>
      </c>
      <c r="X477" s="188"/>
      <c r="Y477" s="317">
        <f t="shared" si="31"/>
        <v>0</v>
      </c>
    </row>
    <row r="478" spans="1:25" ht="20.100000000000001" customHeight="1" x14ac:dyDescent="0.25">
      <c r="A478" s="121">
        <v>472</v>
      </c>
      <c r="B478" s="118" t="str">
        <f>IF('Dépenses forfaitaires'!B478="","",'Dépenses forfaitaires'!B478)</f>
        <v/>
      </c>
      <c r="C478" s="118" t="str">
        <f>IF('Dépenses forfaitaires'!C478="","",'Dépenses forfaitaires'!C478)</f>
        <v/>
      </c>
      <c r="D478" s="118" t="str">
        <f>IF('Dépenses forfaitaires'!D478="","",'Dépenses forfaitaires'!D478)</f>
        <v/>
      </c>
      <c r="E478" s="118" t="str">
        <f>IF('Dépenses forfaitaires'!E478="","",'Dépenses forfaitaires'!E478)</f>
        <v/>
      </c>
      <c r="F478" s="118" t="str">
        <f>IF('Dépenses forfaitaires'!F478="","",'Dépenses forfaitaires'!F478)</f>
        <v/>
      </c>
      <c r="G478" s="186" t="str">
        <f>IF('Dépenses forfaitaires'!G478="","",'Dépenses forfaitaires'!G478)</f>
        <v/>
      </c>
      <c r="H478" s="118" t="str">
        <f>IF('Dépenses forfaitaires'!H478="","",'Dépenses forfaitaires'!H478)</f>
        <v/>
      </c>
      <c r="I478" s="118" t="str">
        <f>IF('Dépenses forfaitaires'!I478="","",'Dépenses forfaitaires'!I478)</f>
        <v/>
      </c>
      <c r="J478" s="186" t="str">
        <f>IF('Dépenses forfaitaires'!J478="","",'Dépenses forfaitaires'!J478)</f>
        <v/>
      </c>
      <c r="K478" s="346" t="str">
        <f>IF('Dépenses forfaitaires'!K478="","",'Dépenses forfaitaires'!K478)</f>
        <v/>
      </c>
      <c r="L478" s="346" t="str">
        <f>IF('Dépenses forfaitaires'!L478="","",'Dépenses forfaitaires'!L478)</f>
        <v/>
      </c>
      <c r="M478" s="118" t="str">
        <f>IF($H478="","",IF($C478=Listes!$B$32,IF('DP_Instruction Forfaitaires'!$E478&lt;Listes!$B$53,('DP_Instruction Forfaitaires'!$E478*(VLOOKUP('DP_Instruction Forfaitaires'!$D478,Listes!$A$54:$E$60,2,FALSE))),IF('DP_Instruction Forfaitaires'!$E478&gt;Listes!$E$53,('DP_Instruction Forfaitaires'!$E478*(VLOOKUP('DP_Instruction Forfaitaires'!$D478,Listes!$A$54:$E$60,5,FALSE))),('DP_Instruction Forfaitaires'!$E478*(VLOOKUP('DP_Instruction Forfaitaires'!$D478,Listes!$A$54:$E$60,3,FALSE))+(VLOOKUP('DP_Instruction Forfaitaires'!$D478,Listes!$A$54:$E$60,4,FALSE)))))))</f>
        <v/>
      </c>
      <c r="N478" s="118" t="str">
        <f>IF($H478="","",IF($C478=Listes!$B$31,IF('DP_Instruction Forfaitaires'!$E478&lt;Listes!$B$42,('DP_Instruction Forfaitaires'!$E478*(VLOOKUP('DP_Instruction Forfaitaires'!$D478,Listes!$A$43:$E$49,2,FALSE))),IF('DP_Instruction Forfaitaires'!$E478&gt;Listes!$D$42,('DP_Instruction Forfaitaires'!$E478*(VLOOKUP('DP_Instruction Forfaitaires'!$D478,Listes!$A$43:$E$49,5,FALSE))),('DP_Instruction Forfaitaires'!$E478*(VLOOKUP('DP_Instruction Forfaitaires'!$D478,Listes!$A$43:$E$49,3,FALSE))+(VLOOKUP('DP_Instruction Forfaitaires'!$D478,Listes!$A$43:$E$49,4,FALSE)))))))</f>
        <v/>
      </c>
      <c r="O478" s="175" t="str">
        <f>IF($H478="","",IF($C478=Listes!$B$34,Listes!$I$31,IF($C478=Listes!$B$35,(VLOOKUP('DP_Instruction Forfaitaires'!$F478,Listes!$E$31:$F$36,2,FALSE)),IF($C478=Listes!$B$33,IF('DP_Instruction Forfaitaires'!$E478&lt;Listes!$A$64,'DP_Instruction Forfaitaires'!$E478*Listes!$A$65,IF('DP_Instruction Forfaitaires'!$E478&gt;Listes!$D$64,'DP_Instruction Forfaitaires'!$E478*Listes!$D$65,(('DP_Instruction Forfaitaires'!$E478*Listes!$B$65)+Listes!$C$65)))))))</f>
        <v/>
      </c>
      <c r="P478" s="131" t="str">
        <f>IF('Dépenses forfaitaires'!Q478="","",'Dépenses forfaitaires'!Q478)</f>
        <v/>
      </c>
      <c r="Q478" s="185"/>
      <c r="R478" s="352" t="str">
        <f t="shared" si="28"/>
        <v/>
      </c>
      <c r="S478" s="352" t="str">
        <f t="shared" si="29"/>
        <v/>
      </c>
      <c r="T478" s="185" t="str">
        <f t="shared" si="30"/>
        <v/>
      </c>
      <c r="U478" s="182"/>
      <c r="V478" s="187"/>
      <c r="W478" s="711" t="str">
        <f>IF(AND(OR(Q478="KO",T478&lt;&gt;""),OR(R478="",S478="",T478="")),Listes!$A$68,IF(AND(T478="",R478&lt;&gt;""),Listes!$A$69,IF(AND(P478&lt;T478,V478=""),Listes!$A$70,IF(AND(R478&gt;S478),Listes!$A$71,IF(AND(P478&lt;&gt;"",P478&gt;T478,U478=""),Listes!$A$72,IF(AND(X478="",OR(Q478&lt;&gt;"",R478&lt;&gt;"",S478&lt;&gt;"")),Listes!$A$73,""))))))</f>
        <v/>
      </c>
      <c r="X478" s="188"/>
      <c r="Y478" s="317">
        <f t="shared" si="31"/>
        <v>0</v>
      </c>
    </row>
    <row r="479" spans="1:25" ht="20.100000000000001" customHeight="1" x14ac:dyDescent="0.25">
      <c r="A479" s="121">
        <v>473</v>
      </c>
      <c r="B479" s="118" t="str">
        <f>IF('Dépenses forfaitaires'!B479="","",'Dépenses forfaitaires'!B479)</f>
        <v/>
      </c>
      <c r="C479" s="118" t="str">
        <f>IF('Dépenses forfaitaires'!C479="","",'Dépenses forfaitaires'!C479)</f>
        <v/>
      </c>
      <c r="D479" s="118" t="str">
        <f>IF('Dépenses forfaitaires'!D479="","",'Dépenses forfaitaires'!D479)</f>
        <v/>
      </c>
      <c r="E479" s="118" t="str">
        <f>IF('Dépenses forfaitaires'!E479="","",'Dépenses forfaitaires'!E479)</f>
        <v/>
      </c>
      <c r="F479" s="118" t="str">
        <f>IF('Dépenses forfaitaires'!F479="","",'Dépenses forfaitaires'!F479)</f>
        <v/>
      </c>
      <c r="G479" s="186" t="str">
        <f>IF('Dépenses forfaitaires'!G479="","",'Dépenses forfaitaires'!G479)</f>
        <v/>
      </c>
      <c r="H479" s="118" t="str">
        <f>IF('Dépenses forfaitaires'!H479="","",'Dépenses forfaitaires'!H479)</f>
        <v/>
      </c>
      <c r="I479" s="118" t="str">
        <f>IF('Dépenses forfaitaires'!I479="","",'Dépenses forfaitaires'!I479)</f>
        <v/>
      </c>
      <c r="J479" s="186" t="str">
        <f>IF('Dépenses forfaitaires'!J479="","",'Dépenses forfaitaires'!J479)</f>
        <v/>
      </c>
      <c r="K479" s="346" t="str">
        <f>IF('Dépenses forfaitaires'!K479="","",'Dépenses forfaitaires'!K479)</f>
        <v/>
      </c>
      <c r="L479" s="346" t="str">
        <f>IF('Dépenses forfaitaires'!L479="","",'Dépenses forfaitaires'!L479)</f>
        <v/>
      </c>
      <c r="M479" s="118" t="str">
        <f>IF($H479="","",IF($C479=Listes!$B$32,IF('DP_Instruction Forfaitaires'!$E479&lt;Listes!$B$53,('DP_Instruction Forfaitaires'!$E479*(VLOOKUP('DP_Instruction Forfaitaires'!$D479,Listes!$A$54:$E$60,2,FALSE))),IF('DP_Instruction Forfaitaires'!$E479&gt;Listes!$E$53,('DP_Instruction Forfaitaires'!$E479*(VLOOKUP('DP_Instruction Forfaitaires'!$D479,Listes!$A$54:$E$60,5,FALSE))),('DP_Instruction Forfaitaires'!$E479*(VLOOKUP('DP_Instruction Forfaitaires'!$D479,Listes!$A$54:$E$60,3,FALSE))+(VLOOKUP('DP_Instruction Forfaitaires'!$D479,Listes!$A$54:$E$60,4,FALSE)))))))</f>
        <v/>
      </c>
      <c r="N479" s="118" t="str">
        <f>IF($H479="","",IF($C479=Listes!$B$31,IF('DP_Instruction Forfaitaires'!$E479&lt;Listes!$B$42,('DP_Instruction Forfaitaires'!$E479*(VLOOKUP('DP_Instruction Forfaitaires'!$D479,Listes!$A$43:$E$49,2,FALSE))),IF('DP_Instruction Forfaitaires'!$E479&gt;Listes!$D$42,('DP_Instruction Forfaitaires'!$E479*(VLOOKUP('DP_Instruction Forfaitaires'!$D479,Listes!$A$43:$E$49,5,FALSE))),('DP_Instruction Forfaitaires'!$E479*(VLOOKUP('DP_Instruction Forfaitaires'!$D479,Listes!$A$43:$E$49,3,FALSE))+(VLOOKUP('DP_Instruction Forfaitaires'!$D479,Listes!$A$43:$E$49,4,FALSE)))))))</f>
        <v/>
      </c>
      <c r="O479" s="175" t="str">
        <f>IF($H479="","",IF($C479=Listes!$B$34,Listes!$I$31,IF($C479=Listes!$B$35,(VLOOKUP('DP_Instruction Forfaitaires'!$F479,Listes!$E$31:$F$36,2,FALSE)),IF($C479=Listes!$B$33,IF('DP_Instruction Forfaitaires'!$E479&lt;Listes!$A$64,'DP_Instruction Forfaitaires'!$E479*Listes!$A$65,IF('DP_Instruction Forfaitaires'!$E479&gt;Listes!$D$64,'DP_Instruction Forfaitaires'!$E479*Listes!$D$65,(('DP_Instruction Forfaitaires'!$E479*Listes!$B$65)+Listes!$C$65)))))))</f>
        <v/>
      </c>
      <c r="P479" s="131" t="str">
        <f>IF('Dépenses forfaitaires'!Q479="","",'Dépenses forfaitaires'!Q479)</f>
        <v/>
      </c>
      <c r="Q479" s="185"/>
      <c r="R479" s="352" t="str">
        <f t="shared" si="28"/>
        <v/>
      </c>
      <c r="S479" s="352" t="str">
        <f t="shared" si="29"/>
        <v/>
      </c>
      <c r="T479" s="185" t="str">
        <f t="shared" si="30"/>
        <v/>
      </c>
      <c r="U479" s="182"/>
      <c r="V479" s="187"/>
      <c r="W479" s="711" t="str">
        <f>IF(AND(OR(Q479="KO",T479&lt;&gt;""),OR(R479="",S479="",T479="")),Listes!$A$68,IF(AND(T479="",R479&lt;&gt;""),Listes!$A$69,IF(AND(P479&lt;T479,V479=""),Listes!$A$70,IF(AND(R479&gt;S479),Listes!$A$71,IF(AND(P479&lt;&gt;"",P479&gt;T479,U479=""),Listes!$A$72,IF(AND(X479="",OR(Q479&lt;&gt;"",R479&lt;&gt;"",S479&lt;&gt;"")),Listes!$A$73,""))))))</f>
        <v/>
      </c>
      <c r="X479" s="188"/>
      <c r="Y479" s="317">
        <f t="shared" si="31"/>
        <v>0</v>
      </c>
    </row>
    <row r="480" spans="1:25" ht="20.100000000000001" customHeight="1" x14ac:dyDescent="0.25">
      <c r="A480" s="121">
        <v>474</v>
      </c>
      <c r="B480" s="118" t="str">
        <f>IF('Dépenses forfaitaires'!B480="","",'Dépenses forfaitaires'!B480)</f>
        <v/>
      </c>
      <c r="C480" s="118" t="str">
        <f>IF('Dépenses forfaitaires'!C480="","",'Dépenses forfaitaires'!C480)</f>
        <v/>
      </c>
      <c r="D480" s="118" t="str">
        <f>IF('Dépenses forfaitaires'!D480="","",'Dépenses forfaitaires'!D480)</f>
        <v/>
      </c>
      <c r="E480" s="118" t="str">
        <f>IF('Dépenses forfaitaires'!E480="","",'Dépenses forfaitaires'!E480)</f>
        <v/>
      </c>
      <c r="F480" s="118" t="str">
        <f>IF('Dépenses forfaitaires'!F480="","",'Dépenses forfaitaires'!F480)</f>
        <v/>
      </c>
      <c r="G480" s="186" t="str">
        <f>IF('Dépenses forfaitaires'!G480="","",'Dépenses forfaitaires'!G480)</f>
        <v/>
      </c>
      <c r="H480" s="118" t="str">
        <f>IF('Dépenses forfaitaires'!H480="","",'Dépenses forfaitaires'!H480)</f>
        <v/>
      </c>
      <c r="I480" s="118" t="str">
        <f>IF('Dépenses forfaitaires'!I480="","",'Dépenses forfaitaires'!I480)</f>
        <v/>
      </c>
      <c r="J480" s="186" t="str">
        <f>IF('Dépenses forfaitaires'!J480="","",'Dépenses forfaitaires'!J480)</f>
        <v/>
      </c>
      <c r="K480" s="346" t="str">
        <f>IF('Dépenses forfaitaires'!K480="","",'Dépenses forfaitaires'!K480)</f>
        <v/>
      </c>
      <c r="L480" s="346" t="str">
        <f>IF('Dépenses forfaitaires'!L480="","",'Dépenses forfaitaires'!L480)</f>
        <v/>
      </c>
      <c r="M480" s="118" t="str">
        <f>IF($H480="","",IF($C480=Listes!$B$32,IF('DP_Instruction Forfaitaires'!$E480&lt;Listes!$B$53,('DP_Instruction Forfaitaires'!$E480*(VLOOKUP('DP_Instruction Forfaitaires'!$D480,Listes!$A$54:$E$60,2,FALSE))),IF('DP_Instruction Forfaitaires'!$E480&gt;Listes!$E$53,('DP_Instruction Forfaitaires'!$E480*(VLOOKUP('DP_Instruction Forfaitaires'!$D480,Listes!$A$54:$E$60,5,FALSE))),('DP_Instruction Forfaitaires'!$E480*(VLOOKUP('DP_Instruction Forfaitaires'!$D480,Listes!$A$54:$E$60,3,FALSE))+(VLOOKUP('DP_Instruction Forfaitaires'!$D480,Listes!$A$54:$E$60,4,FALSE)))))))</f>
        <v/>
      </c>
      <c r="N480" s="118" t="str">
        <f>IF($H480="","",IF($C480=Listes!$B$31,IF('DP_Instruction Forfaitaires'!$E480&lt;Listes!$B$42,('DP_Instruction Forfaitaires'!$E480*(VLOOKUP('DP_Instruction Forfaitaires'!$D480,Listes!$A$43:$E$49,2,FALSE))),IF('DP_Instruction Forfaitaires'!$E480&gt;Listes!$D$42,('DP_Instruction Forfaitaires'!$E480*(VLOOKUP('DP_Instruction Forfaitaires'!$D480,Listes!$A$43:$E$49,5,FALSE))),('DP_Instruction Forfaitaires'!$E480*(VLOOKUP('DP_Instruction Forfaitaires'!$D480,Listes!$A$43:$E$49,3,FALSE))+(VLOOKUP('DP_Instruction Forfaitaires'!$D480,Listes!$A$43:$E$49,4,FALSE)))))))</f>
        <v/>
      </c>
      <c r="O480" s="175" t="str">
        <f>IF($H480="","",IF($C480=Listes!$B$34,Listes!$I$31,IF($C480=Listes!$B$35,(VLOOKUP('DP_Instruction Forfaitaires'!$F480,Listes!$E$31:$F$36,2,FALSE)),IF($C480=Listes!$B$33,IF('DP_Instruction Forfaitaires'!$E480&lt;Listes!$A$64,'DP_Instruction Forfaitaires'!$E480*Listes!$A$65,IF('DP_Instruction Forfaitaires'!$E480&gt;Listes!$D$64,'DP_Instruction Forfaitaires'!$E480*Listes!$D$65,(('DP_Instruction Forfaitaires'!$E480*Listes!$B$65)+Listes!$C$65)))))))</f>
        <v/>
      </c>
      <c r="P480" s="131" t="str">
        <f>IF('Dépenses forfaitaires'!Q480="","",'Dépenses forfaitaires'!Q480)</f>
        <v/>
      </c>
      <c r="Q480" s="185"/>
      <c r="R480" s="352" t="str">
        <f t="shared" si="28"/>
        <v/>
      </c>
      <c r="S480" s="352" t="str">
        <f t="shared" si="29"/>
        <v/>
      </c>
      <c r="T480" s="185" t="str">
        <f t="shared" si="30"/>
        <v/>
      </c>
      <c r="U480" s="182"/>
      <c r="V480" s="187"/>
      <c r="W480" s="711" t="str">
        <f>IF(AND(OR(Q480="KO",T480&lt;&gt;""),OR(R480="",S480="",T480="")),Listes!$A$68,IF(AND(T480="",R480&lt;&gt;""),Listes!$A$69,IF(AND(P480&lt;T480,V480=""),Listes!$A$70,IF(AND(R480&gt;S480),Listes!$A$71,IF(AND(P480&lt;&gt;"",P480&gt;T480,U480=""),Listes!$A$72,IF(AND(X480="",OR(Q480&lt;&gt;"",R480&lt;&gt;"",S480&lt;&gt;"")),Listes!$A$73,""))))))</f>
        <v/>
      </c>
      <c r="X480" s="188"/>
      <c r="Y480" s="317">
        <f t="shared" si="31"/>
        <v>0</v>
      </c>
    </row>
    <row r="481" spans="1:25" ht="20.100000000000001" customHeight="1" x14ac:dyDescent="0.25">
      <c r="A481" s="121">
        <v>475</v>
      </c>
      <c r="B481" s="118" t="str">
        <f>IF('Dépenses forfaitaires'!B481="","",'Dépenses forfaitaires'!B481)</f>
        <v/>
      </c>
      <c r="C481" s="118" t="str">
        <f>IF('Dépenses forfaitaires'!C481="","",'Dépenses forfaitaires'!C481)</f>
        <v/>
      </c>
      <c r="D481" s="118" t="str">
        <f>IF('Dépenses forfaitaires'!D481="","",'Dépenses forfaitaires'!D481)</f>
        <v/>
      </c>
      <c r="E481" s="118" t="str">
        <f>IF('Dépenses forfaitaires'!E481="","",'Dépenses forfaitaires'!E481)</f>
        <v/>
      </c>
      <c r="F481" s="118" t="str">
        <f>IF('Dépenses forfaitaires'!F481="","",'Dépenses forfaitaires'!F481)</f>
        <v/>
      </c>
      <c r="G481" s="186" t="str">
        <f>IF('Dépenses forfaitaires'!G481="","",'Dépenses forfaitaires'!G481)</f>
        <v/>
      </c>
      <c r="H481" s="118" t="str">
        <f>IF('Dépenses forfaitaires'!H481="","",'Dépenses forfaitaires'!H481)</f>
        <v/>
      </c>
      <c r="I481" s="118" t="str">
        <f>IF('Dépenses forfaitaires'!I481="","",'Dépenses forfaitaires'!I481)</f>
        <v/>
      </c>
      <c r="J481" s="186" t="str">
        <f>IF('Dépenses forfaitaires'!J481="","",'Dépenses forfaitaires'!J481)</f>
        <v/>
      </c>
      <c r="K481" s="346" t="str">
        <f>IF('Dépenses forfaitaires'!K481="","",'Dépenses forfaitaires'!K481)</f>
        <v/>
      </c>
      <c r="L481" s="346" t="str">
        <f>IF('Dépenses forfaitaires'!L481="","",'Dépenses forfaitaires'!L481)</f>
        <v/>
      </c>
      <c r="M481" s="118" t="str">
        <f>IF($H481="","",IF($C481=Listes!$B$32,IF('DP_Instruction Forfaitaires'!$E481&lt;Listes!$B$53,('DP_Instruction Forfaitaires'!$E481*(VLOOKUP('DP_Instruction Forfaitaires'!$D481,Listes!$A$54:$E$60,2,FALSE))),IF('DP_Instruction Forfaitaires'!$E481&gt;Listes!$E$53,('DP_Instruction Forfaitaires'!$E481*(VLOOKUP('DP_Instruction Forfaitaires'!$D481,Listes!$A$54:$E$60,5,FALSE))),('DP_Instruction Forfaitaires'!$E481*(VLOOKUP('DP_Instruction Forfaitaires'!$D481,Listes!$A$54:$E$60,3,FALSE))+(VLOOKUP('DP_Instruction Forfaitaires'!$D481,Listes!$A$54:$E$60,4,FALSE)))))))</f>
        <v/>
      </c>
      <c r="N481" s="118" t="str">
        <f>IF($H481="","",IF($C481=Listes!$B$31,IF('DP_Instruction Forfaitaires'!$E481&lt;Listes!$B$42,('DP_Instruction Forfaitaires'!$E481*(VLOOKUP('DP_Instruction Forfaitaires'!$D481,Listes!$A$43:$E$49,2,FALSE))),IF('DP_Instruction Forfaitaires'!$E481&gt;Listes!$D$42,('DP_Instruction Forfaitaires'!$E481*(VLOOKUP('DP_Instruction Forfaitaires'!$D481,Listes!$A$43:$E$49,5,FALSE))),('DP_Instruction Forfaitaires'!$E481*(VLOOKUP('DP_Instruction Forfaitaires'!$D481,Listes!$A$43:$E$49,3,FALSE))+(VLOOKUP('DP_Instruction Forfaitaires'!$D481,Listes!$A$43:$E$49,4,FALSE)))))))</f>
        <v/>
      </c>
      <c r="O481" s="175" t="str">
        <f>IF($H481="","",IF($C481=Listes!$B$34,Listes!$I$31,IF($C481=Listes!$B$35,(VLOOKUP('DP_Instruction Forfaitaires'!$F481,Listes!$E$31:$F$36,2,FALSE)),IF($C481=Listes!$B$33,IF('DP_Instruction Forfaitaires'!$E481&lt;Listes!$A$64,'DP_Instruction Forfaitaires'!$E481*Listes!$A$65,IF('DP_Instruction Forfaitaires'!$E481&gt;Listes!$D$64,'DP_Instruction Forfaitaires'!$E481*Listes!$D$65,(('DP_Instruction Forfaitaires'!$E481*Listes!$B$65)+Listes!$C$65)))))))</f>
        <v/>
      </c>
      <c r="P481" s="131" t="str">
        <f>IF('Dépenses forfaitaires'!Q481="","",'Dépenses forfaitaires'!Q481)</f>
        <v/>
      </c>
      <c r="Q481" s="185"/>
      <c r="R481" s="352" t="str">
        <f t="shared" si="28"/>
        <v/>
      </c>
      <c r="S481" s="352" t="str">
        <f t="shared" si="29"/>
        <v/>
      </c>
      <c r="T481" s="185" t="str">
        <f t="shared" si="30"/>
        <v/>
      </c>
      <c r="U481" s="182"/>
      <c r="V481" s="187"/>
      <c r="W481" s="711" t="str">
        <f>IF(AND(OR(Q481="KO",T481&lt;&gt;""),OR(R481="",S481="",T481="")),Listes!$A$68,IF(AND(T481="",R481&lt;&gt;""),Listes!$A$69,IF(AND(P481&lt;T481,V481=""),Listes!$A$70,IF(AND(R481&gt;S481),Listes!$A$71,IF(AND(P481&lt;&gt;"",P481&gt;T481,U481=""),Listes!$A$72,IF(AND(X481="",OR(Q481&lt;&gt;"",R481&lt;&gt;"",S481&lt;&gt;"")),Listes!$A$73,""))))))</f>
        <v/>
      </c>
      <c r="X481" s="188"/>
      <c r="Y481" s="317">
        <f t="shared" si="31"/>
        <v>0</v>
      </c>
    </row>
    <row r="482" spans="1:25" ht="20.100000000000001" customHeight="1" x14ac:dyDescent="0.25">
      <c r="A482" s="121">
        <v>476</v>
      </c>
      <c r="B482" s="118" t="str">
        <f>IF('Dépenses forfaitaires'!B482="","",'Dépenses forfaitaires'!B482)</f>
        <v/>
      </c>
      <c r="C482" s="118" t="str">
        <f>IF('Dépenses forfaitaires'!C482="","",'Dépenses forfaitaires'!C482)</f>
        <v/>
      </c>
      <c r="D482" s="118" t="str">
        <f>IF('Dépenses forfaitaires'!D482="","",'Dépenses forfaitaires'!D482)</f>
        <v/>
      </c>
      <c r="E482" s="118" t="str">
        <f>IF('Dépenses forfaitaires'!E482="","",'Dépenses forfaitaires'!E482)</f>
        <v/>
      </c>
      <c r="F482" s="118" t="str">
        <f>IF('Dépenses forfaitaires'!F482="","",'Dépenses forfaitaires'!F482)</f>
        <v/>
      </c>
      <c r="G482" s="186" t="str">
        <f>IF('Dépenses forfaitaires'!G482="","",'Dépenses forfaitaires'!G482)</f>
        <v/>
      </c>
      <c r="H482" s="118" t="str">
        <f>IF('Dépenses forfaitaires'!H482="","",'Dépenses forfaitaires'!H482)</f>
        <v/>
      </c>
      <c r="I482" s="118" t="str">
        <f>IF('Dépenses forfaitaires'!I482="","",'Dépenses forfaitaires'!I482)</f>
        <v/>
      </c>
      <c r="J482" s="186" t="str">
        <f>IF('Dépenses forfaitaires'!J482="","",'Dépenses forfaitaires'!J482)</f>
        <v/>
      </c>
      <c r="K482" s="346" t="str">
        <f>IF('Dépenses forfaitaires'!K482="","",'Dépenses forfaitaires'!K482)</f>
        <v/>
      </c>
      <c r="L482" s="346" t="str">
        <f>IF('Dépenses forfaitaires'!L482="","",'Dépenses forfaitaires'!L482)</f>
        <v/>
      </c>
      <c r="M482" s="118" t="str">
        <f>IF($H482="","",IF($C482=Listes!$B$32,IF('DP_Instruction Forfaitaires'!$E482&lt;Listes!$B$53,('DP_Instruction Forfaitaires'!$E482*(VLOOKUP('DP_Instruction Forfaitaires'!$D482,Listes!$A$54:$E$60,2,FALSE))),IF('DP_Instruction Forfaitaires'!$E482&gt;Listes!$E$53,('DP_Instruction Forfaitaires'!$E482*(VLOOKUP('DP_Instruction Forfaitaires'!$D482,Listes!$A$54:$E$60,5,FALSE))),('DP_Instruction Forfaitaires'!$E482*(VLOOKUP('DP_Instruction Forfaitaires'!$D482,Listes!$A$54:$E$60,3,FALSE))+(VLOOKUP('DP_Instruction Forfaitaires'!$D482,Listes!$A$54:$E$60,4,FALSE)))))))</f>
        <v/>
      </c>
      <c r="N482" s="118" t="str">
        <f>IF($H482="","",IF($C482=Listes!$B$31,IF('DP_Instruction Forfaitaires'!$E482&lt;Listes!$B$42,('DP_Instruction Forfaitaires'!$E482*(VLOOKUP('DP_Instruction Forfaitaires'!$D482,Listes!$A$43:$E$49,2,FALSE))),IF('DP_Instruction Forfaitaires'!$E482&gt;Listes!$D$42,('DP_Instruction Forfaitaires'!$E482*(VLOOKUP('DP_Instruction Forfaitaires'!$D482,Listes!$A$43:$E$49,5,FALSE))),('DP_Instruction Forfaitaires'!$E482*(VLOOKUP('DP_Instruction Forfaitaires'!$D482,Listes!$A$43:$E$49,3,FALSE))+(VLOOKUP('DP_Instruction Forfaitaires'!$D482,Listes!$A$43:$E$49,4,FALSE)))))))</f>
        <v/>
      </c>
      <c r="O482" s="175" t="str">
        <f>IF($H482="","",IF($C482=Listes!$B$34,Listes!$I$31,IF($C482=Listes!$B$35,(VLOOKUP('DP_Instruction Forfaitaires'!$F482,Listes!$E$31:$F$36,2,FALSE)),IF($C482=Listes!$B$33,IF('DP_Instruction Forfaitaires'!$E482&lt;Listes!$A$64,'DP_Instruction Forfaitaires'!$E482*Listes!$A$65,IF('DP_Instruction Forfaitaires'!$E482&gt;Listes!$D$64,'DP_Instruction Forfaitaires'!$E482*Listes!$D$65,(('DP_Instruction Forfaitaires'!$E482*Listes!$B$65)+Listes!$C$65)))))))</f>
        <v/>
      </c>
      <c r="P482" s="131" t="str">
        <f>IF('Dépenses forfaitaires'!Q482="","",'Dépenses forfaitaires'!Q482)</f>
        <v/>
      </c>
      <c r="Q482" s="185"/>
      <c r="R482" s="352" t="str">
        <f t="shared" si="28"/>
        <v/>
      </c>
      <c r="S482" s="352" t="str">
        <f t="shared" si="29"/>
        <v/>
      </c>
      <c r="T482" s="185" t="str">
        <f t="shared" si="30"/>
        <v/>
      </c>
      <c r="U482" s="182"/>
      <c r="V482" s="187"/>
      <c r="W482" s="711" t="str">
        <f>IF(AND(OR(Q482="KO",T482&lt;&gt;""),OR(R482="",S482="",T482="")),Listes!$A$68,IF(AND(T482="",R482&lt;&gt;""),Listes!$A$69,IF(AND(P482&lt;T482,V482=""),Listes!$A$70,IF(AND(R482&gt;S482),Listes!$A$71,IF(AND(P482&lt;&gt;"",P482&gt;T482,U482=""),Listes!$A$72,IF(AND(X482="",OR(Q482&lt;&gt;"",R482&lt;&gt;"",S482&lt;&gt;"")),Listes!$A$73,""))))))</f>
        <v/>
      </c>
      <c r="X482" s="188"/>
      <c r="Y482" s="317">
        <f t="shared" si="31"/>
        <v>0</v>
      </c>
    </row>
    <row r="483" spans="1:25" ht="20.100000000000001" customHeight="1" x14ac:dyDescent="0.25">
      <c r="A483" s="121">
        <v>477</v>
      </c>
      <c r="B483" s="118" t="str">
        <f>IF('Dépenses forfaitaires'!B483="","",'Dépenses forfaitaires'!B483)</f>
        <v/>
      </c>
      <c r="C483" s="118" t="str">
        <f>IF('Dépenses forfaitaires'!C483="","",'Dépenses forfaitaires'!C483)</f>
        <v/>
      </c>
      <c r="D483" s="118" t="str">
        <f>IF('Dépenses forfaitaires'!D483="","",'Dépenses forfaitaires'!D483)</f>
        <v/>
      </c>
      <c r="E483" s="118" t="str">
        <f>IF('Dépenses forfaitaires'!E483="","",'Dépenses forfaitaires'!E483)</f>
        <v/>
      </c>
      <c r="F483" s="118" t="str">
        <f>IF('Dépenses forfaitaires'!F483="","",'Dépenses forfaitaires'!F483)</f>
        <v/>
      </c>
      <c r="G483" s="186" t="str">
        <f>IF('Dépenses forfaitaires'!G483="","",'Dépenses forfaitaires'!G483)</f>
        <v/>
      </c>
      <c r="H483" s="118" t="str">
        <f>IF('Dépenses forfaitaires'!H483="","",'Dépenses forfaitaires'!H483)</f>
        <v/>
      </c>
      <c r="I483" s="118" t="str">
        <f>IF('Dépenses forfaitaires'!I483="","",'Dépenses forfaitaires'!I483)</f>
        <v/>
      </c>
      <c r="J483" s="186" t="str">
        <f>IF('Dépenses forfaitaires'!J483="","",'Dépenses forfaitaires'!J483)</f>
        <v/>
      </c>
      <c r="K483" s="346" t="str">
        <f>IF('Dépenses forfaitaires'!K483="","",'Dépenses forfaitaires'!K483)</f>
        <v/>
      </c>
      <c r="L483" s="346" t="str">
        <f>IF('Dépenses forfaitaires'!L483="","",'Dépenses forfaitaires'!L483)</f>
        <v/>
      </c>
      <c r="M483" s="118" t="str">
        <f>IF($H483="","",IF($C483=Listes!$B$32,IF('DP_Instruction Forfaitaires'!$E483&lt;Listes!$B$53,('DP_Instruction Forfaitaires'!$E483*(VLOOKUP('DP_Instruction Forfaitaires'!$D483,Listes!$A$54:$E$60,2,FALSE))),IF('DP_Instruction Forfaitaires'!$E483&gt;Listes!$E$53,('DP_Instruction Forfaitaires'!$E483*(VLOOKUP('DP_Instruction Forfaitaires'!$D483,Listes!$A$54:$E$60,5,FALSE))),('DP_Instruction Forfaitaires'!$E483*(VLOOKUP('DP_Instruction Forfaitaires'!$D483,Listes!$A$54:$E$60,3,FALSE))+(VLOOKUP('DP_Instruction Forfaitaires'!$D483,Listes!$A$54:$E$60,4,FALSE)))))))</f>
        <v/>
      </c>
      <c r="N483" s="118" t="str">
        <f>IF($H483="","",IF($C483=Listes!$B$31,IF('DP_Instruction Forfaitaires'!$E483&lt;Listes!$B$42,('DP_Instruction Forfaitaires'!$E483*(VLOOKUP('DP_Instruction Forfaitaires'!$D483,Listes!$A$43:$E$49,2,FALSE))),IF('DP_Instruction Forfaitaires'!$E483&gt;Listes!$D$42,('DP_Instruction Forfaitaires'!$E483*(VLOOKUP('DP_Instruction Forfaitaires'!$D483,Listes!$A$43:$E$49,5,FALSE))),('DP_Instruction Forfaitaires'!$E483*(VLOOKUP('DP_Instruction Forfaitaires'!$D483,Listes!$A$43:$E$49,3,FALSE))+(VLOOKUP('DP_Instruction Forfaitaires'!$D483,Listes!$A$43:$E$49,4,FALSE)))))))</f>
        <v/>
      </c>
      <c r="O483" s="175" t="str">
        <f>IF($H483="","",IF($C483=Listes!$B$34,Listes!$I$31,IF($C483=Listes!$B$35,(VLOOKUP('DP_Instruction Forfaitaires'!$F483,Listes!$E$31:$F$36,2,FALSE)),IF($C483=Listes!$B$33,IF('DP_Instruction Forfaitaires'!$E483&lt;Listes!$A$64,'DP_Instruction Forfaitaires'!$E483*Listes!$A$65,IF('DP_Instruction Forfaitaires'!$E483&gt;Listes!$D$64,'DP_Instruction Forfaitaires'!$E483*Listes!$D$65,(('DP_Instruction Forfaitaires'!$E483*Listes!$B$65)+Listes!$C$65)))))))</f>
        <v/>
      </c>
      <c r="P483" s="131" t="str">
        <f>IF('Dépenses forfaitaires'!Q483="","",'Dépenses forfaitaires'!Q483)</f>
        <v/>
      </c>
      <c r="Q483" s="185"/>
      <c r="R483" s="352" t="str">
        <f t="shared" si="28"/>
        <v/>
      </c>
      <c r="S483" s="352" t="str">
        <f t="shared" si="29"/>
        <v/>
      </c>
      <c r="T483" s="185" t="str">
        <f t="shared" si="30"/>
        <v/>
      </c>
      <c r="U483" s="182"/>
      <c r="V483" s="187"/>
      <c r="W483" s="711" t="str">
        <f>IF(AND(OR(Q483="KO",T483&lt;&gt;""),OR(R483="",S483="",T483="")),Listes!$A$68,IF(AND(T483="",R483&lt;&gt;""),Listes!$A$69,IF(AND(P483&lt;T483,V483=""),Listes!$A$70,IF(AND(R483&gt;S483),Listes!$A$71,IF(AND(P483&lt;&gt;"",P483&gt;T483,U483=""),Listes!$A$72,IF(AND(X483="",OR(Q483&lt;&gt;"",R483&lt;&gt;"",S483&lt;&gt;"")),Listes!$A$73,""))))))</f>
        <v/>
      </c>
      <c r="X483" s="188"/>
      <c r="Y483" s="317">
        <f t="shared" si="31"/>
        <v>0</v>
      </c>
    </row>
    <row r="484" spans="1:25" ht="20.100000000000001" customHeight="1" x14ac:dyDescent="0.25">
      <c r="A484" s="121">
        <v>478</v>
      </c>
      <c r="B484" s="118" t="str">
        <f>IF('Dépenses forfaitaires'!B484="","",'Dépenses forfaitaires'!B484)</f>
        <v/>
      </c>
      <c r="C484" s="118" t="str">
        <f>IF('Dépenses forfaitaires'!C484="","",'Dépenses forfaitaires'!C484)</f>
        <v/>
      </c>
      <c r="D484" s="118" t="str">
        <f>IF('Dépenses forfaitaires'!D484="","",'Dépenses forfaitaires'!D484)</f>
        <v/>
      </c>
      <c r="E484" s="118" t="str">
        <f>IF('Dépenses forfaitaires'!E484="","",'Dépenses forfaitaires'!E484)</f>
        <v/>
      </c>
      <c r="F484" s="118" t="str">
        <f>IF('Dépenses forfaitaires'!F484="","",'Dépenses forfaitaires'!F484)</f>
        <v/>
      </c>
      <c r="G484" s="186" t="str">
        <f>IF('Dépenses forfaitaires'!G484="","",'Dépenses forfaitaires'!G484)</f>
        <v/>
      </c>
      <c r="H484" s="118" t="str">
        <f>IF('Dépenses forfaitaires'!H484="","",'Dépenses forfaitaires'!H484)</f>
        <v/>
      </c>
      <c r="I484" s="118" t="str">
        <f>IF('Dépenses forfaitaires'!I484="","",'Dépenses forfaitaires'!I484)</f>
        <v/>
      </c>
      <c r="J484" s="186" t="str">
        <f>IF('Dépenses forfaitaires'!J484="","",'Dépenses forfaitaires'!J484)</f>
        <v/>
      </c>
      <c r="K484" s="346" t="str">
        <f>IF('Dépenses forfaitaires'!K484="","",'Dépenses forfaitaires'!K484)</f>
        <v/>
      </c>
      <c r="L484" s="346" t="str">
        <f>IF('Dépenses forfaitaires'!L484="","",'Dépenses forfaitaires'!L484)</f>
        <v/>
      </c>
      <c r="M484" s="118" t="str">
        <f>IF($H484="","",IF($C484=Listes!$B$32,IF('DP_Instruction Forfaitaires'!$E484&lt;Listes!$B$53,('DP_Instruction Forfaitaires'!$E484*(VLOOKUP('DP_Instruction Forfaitaires'!$D484,Listes!$A$54:$E$60,2,FALSE))),IF('DP_Instruction Forfaitaires'!$E484&gt;Listes!$E$53,('DP_Instruction Forfaitaires'!$E484*(VLOOKUP('DP_Instruction Forfaitaires'!$D484,Listes!$A$54:$E$60,5,FALSE))),('DP_Instruction Forfaitaires'!$E484*(VLOOKUP('DP_Instruction Forfaitaires'!$D484,Listes!$A$54:$E$60,3,FALSE))+(VLOOKUP('DP_Instruction Forfaitaires'!$D484,Listes!$A$54:$E$60,4,FALSE)))))))</f>
        <v/>
      </c>
      <c r="N484" s="118" t="str">
        <f>IF($H484="","",IF($C484=Listes!$B$31,IF('DP_Instruction Forfaitaires'!$E484&lt;Listes!$B$42,('DP_Instruction Forfaitaires'!$E484*(VLOOKUP('DP_Instruction Forfaitaires'!$D484,Listes!$A$43:$E$49,2,FALSE))),IF('DP_Instruction Forfaitaires'!$E484&gt;Listes!$D$42,('DP_Instruction Forfaitaires'!$E484*(VLOOKUP('DP_Instruction Forfaitaires'!$D484,Listes!$A$43:$E$49,5,FALSE))),('DP_Instruction Forfaitaires'!$E484*(VLOOKUP('DP_Instruction Forfaitaires'!$D484,Listes!$A$43:$E$49,3,FALSE))+(VLOOKUP('DP_Instruction Forfaitaires'!$D484,Listes!$A$43:$E$49,4,FALSE)))))))</f>
        <v/>
      </c>
      <c r="O484" s="175" t="str">
        <f>IF($H484="","",IF($C484=Listes!$B$34,Listes!$I$31,IF($C484=Listes!$B$35,(VLOOKUP('DP_Instruction Forfaitaires'!$F484,Listes!$E$31:$F$36,2,FALSE)),IF($C484=Listes!$B$33,IF('DP_Instruction Forfaitaires'!$E484&lt;Listes!$A$64,'DP_Instruction Forfaitaires'!$E484*Listes!$A$65,IF('DP_Instruction Forfaitaires'!$E484&gt;Listes!$D$64,'DP_Instruction Forfaitaires'!$E484*Listes!$D$65,(('DP_Instruction Forfaitaires'!$E484*Listes!$B$65)+Listes!$C$65)))))))</f>
        <v/>
      </c>
      <c r="P484" s="131" t="str">
        <f>IF('Dépenses forfaitaires'!Q484="","",'Dépenses forfaitaires'!Q484)</f>
        <v/>
      </c>
      <c r="Q484" s="185"/>
      <c r="R484" s="352" t="str">
        <f t="shared" si="28"/>
        <v/>
      </c>
      <c r="S484" s="352" t="str">
        <f t="shared" si="29"/>
        <v/>
      </c>
      <c r="T484" s="185" t="str">
        <f t="shared" si="30"/>
        <v/>
      </c>
      <c r="U484" s="182"/>
      <c r="V484" s="187"/>
      <c r="W484" s="711" t="str">
        <f>IF(AND(OR(Q484="KO",T484&lt;&gt;""),OR(R484="",S484="",T484="")),Listes!$A$68,IF(AND(T484="",R484&lt;&gt;""),Listes!$A$69,IF(AND(P484&lt;T484,V484=""),Listes!$A$70,IF(AND(R484&gt;S484),Listes!$A$71,IF(AND(P484&lt;&gt;"",P484&gt;T484,U484=""),Listes!$A$72,IF(AND(X484="",OR(Q484&lt;&gt;"",R484&lt;&gt;"",S484&lt;&gt;"")),Listes!$A$73,""))))))</f>
        <v/>
      </c>
      <c r="X484" s="188"/>
      <c r="Y484" s="317">
        <f t="shared" si="31"/>
        <v>0</v>
      </c>
    </row>
    <row r="485" spans="1:25" ht="20.100000000000001" customHeight="1" x14ac:dyDescent="0.25">
      <c r="A485" s="121">
        <v>479</v>
      </c>
      <c r="B485" s="118" t="str">
        <f>IF('Dépenses forfaitaires'!B485="","",'Dépenses forfaitaires'!B485)</f>
        <v/>
      </c>
      <c r="C485" s="118" t="str">
        <f>IF('Dépenses forfaitaires'!C485="","",'Dépenses forfaitaires'!C485)</f>
        <v/>
      </c>
      <c r="D485" s="118" t="str">
        <f>IF('Dépenses forfaitaires'!D485="","",'Dépenses forfaitaires'!D485)</f>
        <v/>
      </c>
      <c r="E485" s="118" t="str">
        <f>IF('Dépenses forfaitaires'!E485="","",'Dépenses forfaitaires'!E485)</f>
        <v/>
      </c>
      <c r="F485" s="118" t="str">
        <f>IF('Dépenses forfaitaires'!F485="","",'Dépenses forfaitaires'!F485)</f>
        <v/>
      </c>
      <c r="G485" s="186" t="str">
        <f>IF('Dépenses forfaitaires'!G485="","",'Dépenses forfaitaires'!G485)</f>
        <v/>
      </c>
      <c r="H485" s="118" t="str">
        <f>IF('Dépenses forfaitaires'!H485="","",'Dépenses forfaitaires'!H485)</f>
        <v/>
      </c>
      <c r="I485" s="118" t="str">
        <f>IF('Dépenses forfaitaires'!I485="","",'Dépenses forfaitaires'!I485)</f>
        <v/>
      </c>
      <c r="J485" s="186" t="str">
        <f>IF('Dépenses forfaitaires'!J485="","",'Dépenses forfaitaires'!J485)</f>
        <v/>
      </c>
      <c r="K485" s="346" t="str">
        <f>IF('Dépenses forfaitaires'!K485="","",'Dépenses forfaitaires'!K485)</f>
        <v/>
      </c>
      <c r="L485" s="346" t="str">
        <f>IF('Dépenses forfaitaires'!L485="","",'Dépenses forfaitaires'!L485)</f>
        <v/>
      </c>
      <c r="M485" s="118" t="str">
        <f>IF($H485="","",IF($C485=Listes!$B$32,IF('DP_Instruction Forfaitaires'!$E485&lt;Listes!$B$53,('DP_Instruction Forfaitaires'!$E485*(VLOOKUP('DP_Instruction Forfaitaires'!$D485,Listes!$A$54:$E$60,2,FALSE))),IF('DP_Instruction Forfaitaires'!$E485&gt;Listes!$E$53,('DP_Instruction Forfaitaires'!$E485*(VLOOKUP('DP_Instruction Forfaitaires'!$D485,Listes!$A$54:$E$60,5,FALSE))),('DP_Instruction Forfaitaires'!$E485*(VLOOKUP('DP_Instruction Forfaitaires'!$D485,Listes!$A$54:$E$60,3,FALSE))+(VLOOKUP('DP_Instruction Forfaitaires'!$D485,Listes!$A$54:$E$60,4,FALSE)))))))</f>
        <v/>
      </c>
      <c r="N485" s="118" t="str">
        <f>IF($H485="","",IF($C485=Listes!$B$31,IF('DP_Instruction Forfaitaires'!$E485&lt;Listes!$B$42,('DP_Instruction Forfaitaires'!$E485*(VLOOKUP('DP_Instruction Forfaitaires'!$D485,Listes!$A$43:$E$49,2,FALSE))),IF('DP_Instruction Forfaitaires'!$E485&gt;Listes!$D$42,('DP_Instruction Forfaitaires'!$E485*(VLOOKUP('DP_Instruction Forfaitaires'!$D485,Listes!$A$43:$E$49,5,FALSE))),('DP_Instruction Forfaitaires'!$E485*(VLOOKUP('DP_Instruction Forfaitaires'!$D485,Listes!$A$43:$E$49,3,FALSE))+(VLOOKUP('DP_Instruction Forfaitaires'!$D485,Listes!$A$43:$E$49,4,FALSE)))))))</f>
        <v/>
      </c>
      <c r="O485" s="175" t="str">
        <f>IF($H485="","",IF($C485=Listes!$B$34,Listes!$I$31,IF($C485=Listes!$B$35,(VLOOKUP('DP_Instruction Forfaitaires'!$F485,Listes!$E$31:$F$36,2,FALSE)),IF($C485=Listes!$B$33,IF('DP_Instruction Forfaitaires'!$E485&lt;Listes!$A$64,'DP_Instruction Forfaitaires'!$E485*Listes!$A$65,IF('DP_Instruction Forfaitaires'!$E485&gt;Listes!$D$64,'DP_Instruction Forfaitaires'!$E485*Listes!$D$65,(('DP_Instruction Forfaitaires'!$E485*Listes!$B$65)+Listes!$C$65)))))))</f>
        <v/>
      </c>
      <c r="P485" s="131" t="str">
        <f>IF('Dépenses forfaitaires'!Q485="","",'Dépenses forfaitaires'!Q485)</f>
        <v/>
      </c>
      <c r="Q485" s="185"/>
      <c r="R485" s="352" t="str">
        <f t="shared" si="28"/>
        <v/>
      </c>
      <c r="S485" s="352" t="str">
        <f t="shared" si="29"/>
        <v/>
      </c>
      <c r="T485" s="185" t="str">
        <f t="shared" si="30"/>
        <v/>
      </c>
      <c r="U485" s="182"/>
      <c r="V485" s="187"/>
      <c r="W485" s="711" t="str">
        <f>IF(AND(OR(Q485="KO",T485&lt;&gt;""),OR(R485="",S485="",T485="")),Listes!$A$68,IF(AND(T485="",R485&lt;&gt;""),Listes!$A$69,IF(AND(P485&lt;T485,V485=""),Listes!$A$70,IF(AND(R485&gt;S485),Listes!$A$71,IF(AND(P485&lt;&gt;"",P485&gt;T485,U485=""),Listes!$A$72,IF(AND(X485="",OR(Q485&lt;&gt;"",R485&lt;&gt;"",S485&lt;&gt;"")),Listes!$A$73,""))))))</f>
        <v/>
      </c>
      <c r="X485" s="188"/>
      <c r="Y485" s="317">
        <f t="shared" si="31"/>
        <v>0</v>
      </c>
    </row>
    <row r="486" spans="1:25" ht="20.100000000000001" customHeight="1" x14ac:dyDescent="0.25">
      <c r="A486" s="121">
        <v>480</v>
      </c>
      <c r="B486" s="118" t="str">
        <f>IF('Dépenses forfaitaires'!B486="","",'Dépenses forfaitaires'!B486)</f>
        <v/>
      </c>
      <c r="C486" s="118" t="str">
        <f>IF('Dépenses forfaitaires'!C486="","",'Dépenses forfaitaires'!C486)</f>
        <v/>
      </c>
      <c r="D486" s="118" t="str">
        <f>IF('Dépenses forfaitaires'!D486="","",'Dépenses forfaitaires'!D486)</f>
        <v/>
      </c>
      <c r="E486" s="118" t="str">
        <f>IF('Dépenses forfaitaires'!E486="","",'Dépenses forfaitaires'!E486)</f>
        <v/>
      </c>
      <c r="F486" s="118" t="str">
        <f>IF('Dépenses forfaitaires'!F486="","",'Dépenses forfaitaires'!F486)</f>
        <v/>
      </c>
      <c r="G486" s="186" t="str">
        <f>IF('Dépenses forfaitaires'!G486="","",'Dépenses forfaitaires'!G486)</f>
        <v/>
      </c>
      <c r="H486" s="118" t="str">
        <f>IF('Dépenses forfaitaires'!H486="","",'Dépenses forfaitaires'!H486)</f>
        <v/>
      </c>
      <c r="I486" s="118" t="str">
        <f>IF('Dépenses forfaitaires'!I486="","",'Dépenses forfaitaires'!I486)</f>
        <v/>
      </c>
      <c r="J486" s="186" t="str">
        <f>IF('Dépenses forfaitaires'!J486="","",'Dépenses forfaitaires'!J486)</f>
        <v/>
      </c>
      <c r="K486" s="346" t="str">
        <f>IF('Dépenses forfaitaires'!K486="","",'Dépenses forfaitaires'!K486)</f>
        <v/>
      </c>
      <c r="L486" s="346" t="str">
        <f>IF('Dépenses forfaitaires'!L486="","",'Dépenses forfaitaires'!L486)</f>
        <v/>
      </c>
      <c r="M486" s="118" t="str">
        <f>IF($H486="","",IF($C486=Listes!$B$32,IF('DP_Instruction Forfaitaires'!$E486&lt;Listes!$B$53,('DP_Instruction Forfaitaires'!$E486*(VLOOKUP('DP_Instruction Forfaitaires'!$D486,Listes!$A$54:$E$60,2,FALSE))),IF('DP_Instruction Forfaitaires'!$E486&gt;Listes!$E$53,('DP_Instruction Forfaitaires'!$E486*(VLOOKUP('DP_Instruction Forfaitaires'!$D486,Listes!$A$54:$E$60,5,FALSE))),('DP_Instruction Forfaitaires'!$E486*(VLOOKUP('DP_Instruction Forfaitaires'!$D486,Listes!$A$54:$E$60,3,FALSE))+(VLOOKUP('DP_Instruction Forfaitaires'!$D486,Listes!$A$54:$E$60,4,FALSE)))))))</f>
        <v/>
      </c>
      <c r="N486" s="118" t="str">
        <f>IF($H486="","",IF($C486=Listes!$B$31,IF('DP_Instruction Forfaitaires'!$E486&lt;Listes!$B$42,('DP_Instruction Forfaitaires'!$E486*(VLOOKUP('DP_Instruction Forfaitaires'!$D486,Listes!$A$43:$E$49,2,FALSE))),IF('DP_Instruction Forfaitaires'!$E486&gt;Listes!$D$42,('DP_Instruction Forfaitaires'!$E486*(VLOOKUP('DP_Instruction Forfaitaires'!$D486,Listes!$A$43:$E$49,5,FALSE))),('DP_Instruction Forfaitaires'!$E486*(VLOOKUP('DP_Instruction Forfaitaires'!$D486,Listes!$A$43:$E$49,3,FALSE))+(VLOOKUP('DP_Instruction Forfaitaires'!$D486,Listes!$A$43:$E$49,4,FALSE)))))))</f>
        <v/>
      </c>
      <c r="O486" s="175" t="str">
        <f>IF($H486="","",IF($C486=Listes!$B$34,Listes!$I$31,IF($C486=Listes!$B$35,(VLOOKUP('DP_Instruction Forfaitaires'!$F486,Listes!$E$31:$F$36,2,FALSE)),IF($C486=Listes!$B$33,IF('DP_Instruction Forfaitaires'!$E486&lt;Listes!$A$64,'DP_Instruction Forfaitaires'!$E486*Listes!$A$65,IF('DP_Instruction Forfaitaires'!$E486&gt;Listes!$D$64,'DP_Instruction Forfaitaires'!$E486*Listes!$D$65,(('DP_Instruction Forfaitaires'!$E486*Listes!$B$65)+Listes!$C$65)))))))</f>
        <v/>
      </c>
      <c r="P486" s="131" t="str">
        <f>IF('Dépenses forfaitaires'!Q486="","",'Dépenses forfaitaires'!Q486)</f>
        <v/>
      </c>
      <c r="Q486" s="185"/>
      <c r="R486" s="352" t="str">
        <f t="shared" si="28"/>
        <v/>
      </c>
      <c r="S486" s="352" t="str">
        <f t="shared" si="29"/>
        <v/>
      </c>
      <c r="T486" s="185" t="str">
        <f t="shared" si="30"/>
        <v/>
      </c>
      <c r="U486" s="182"/>
      <c r="V486" s="187"/>
      <c r="W486" s="711" t="str">
        <f>IF(AND(OR(Q486="KO",T486&lt;&gt;""),OR(R486="",S486="",T486="")),Listes!$A$68,IF(AND(T486="",R486&lt;&gt;""),Listes!$A$69,IF(AND(P486&lt;T486,V486=""),Listes!$A$70,IF(AND(R486&gt;S486),Listes!$A$71,IF(AND(P486&lt;&gt;"",P486&gt;T486,U486=""),Listes!$A$72,IF(AND(X486="",OR(Q486&lt;&gt;"",R486&lt;&gt;"",S486&lt;&gt;"")),Listes!$A$73,""))))))</f>
        <v/>
      </c>
      <c r="X486" s="188"/>
      <c r="Y486" s="317">
        <f t="shared" si="31"/>
        <v>0</v>
      </c>
    </row>
    <row r="487" spans="1:25" ht="20.100000000000001" customHeight="1" x14ac:dyDescent="0.25">
      <c r="A487" s="121">
        <v>481</v>
      </c>
      <c r="B487" s="118" t="str">
        <f>IF('Dépenses forfaitaires'!B487="","",'Dépenses forfaitaires'!B487)</f>
        <v/>
      </c>
      <c r="C487" s="118" t="str">
        <f>IF('Dépenses forfaitaires'!C487="","",'Dépenses forfaitaires'!C487)</f>
        <v/>
      </c>
      <c r="D487" s="118" t="str">
        <f>IF('Dépenses forfaitaires'!D487="","",'Dépenses forfaitaires'!D487)</f>
        <v/>
      </c>
      <c r="E487" s="118" t="str">
        <f>IF('Dépenses forfaitaires'!E487="","",'Dépenses forfaitaires'!E487)</f>
        <v/>
      </c>
      <c r="F487" s="118" t="str">
        <f>IF('Dépenses forfaitaires'!F487="","",'Dépenses forfaitaires'!F487)</f>
        <v/>
      </c>
      <c r="G487" s="186" t="str">
        <f>IF('Dépenses forfaitaires'!G487="","",'Dépenses forfaitaires'!G487)</f>
        <v/>
      </c>
      <c r="H487" s="118" t="str">
        <f>IF('Dépenses forfaitaires'!H487="","",'Dépenses forfaitaires'!H487)</f>
        <v/>
      </c>
      <c r="I487" s="118" t="str">
        <f>IF('Dépenses forfaitaires'!I487="","",'Dépenses forfaitaires'!I487)</f>
        <v/>
      </c>
      <c r="J487" s="186" t="str">
        <f>IF('Dépenses forfaitaires'!J487="","",'Dépenses forfaitaires'!J487)</f>
        <v/>
      </c>
      <c r="K487" s="346" t="str">
        <f>IF('Dépenses forfaitaires'!K487="","",'Dépenses forfaitaires'!K487)</f>
        <v/>
      </c>
      <c r="L487" s="346" t="str">
        <f>IF('Dépenses forfaitaires'!L487="","",'Dépenses forfaitaires'!L487)</f>
        <v/>
      </c>
      <c r="M487" s="118" t="str">
        <f>IF($H487="","",IF($C487=Listes!$B$32,IF('DP_Instruction Forfaitaires'!$E487&lt;Listes!$B$53,('DP_Instruction Forfaitaires'!$E487*(VLOOKUP('DP_Instruction Forfaitaires'!$D487,Listes!$A$54:$E$60,2,FALSE))),IF('DP_Instruction Forfaitaires'!$E487&gt;Listes!$E$53,('DP_Instruction Forfaitaires'!$E487*(VLOOKUP('DP_Instruction Forfaitaires'!$D487,Listes!$A$54:$E$60,5,FALSE))),('DP_Instruction Forfaitaires'!$E487*(VLOOKUP('DP_Instruction Forfaitaires'!$D487,Listes!$A$54:$E$60,3,FALSE))+(VLOOKUP('DP_Instruction Forfaitaires'!$D487,Listes!$A$54:$E$60,4,FALSE)))))))</f>
        <v/>
      </c>
      <c r="N487" s="118" t="str">
        <f>IF($H487="","",IF($C487=Listes!$B$31,IF('DP_Instruction Forfaitaires'!$E487&lt;Listes!$B$42,('DP_Instruction Forfaitaires'!$E487*(VLOOKUP('DP_Instruction Forfaitaires'!$D487,Listes!$A$43:$E$49,2,FALSE))),IF('DP_Instruction Forfaitaires'!$E487&gt;Listes!$D$42,('DP_Instruction Forfaitaires'!$E487*(VLOOKUP('DP_Instruction Forfaitaires'!$D487,Listes!$A$43:$E$49,5,FALSE))),('DP_Instruction Forfaitaires'!$E487*(VLOOKUP('DP_Instruction Forfaitaires'!$D487,Listes!$A$43:$E$49,3,FALSE))+(VLOOKUP('DP_Instruction Forfaitaires'!$D487,Listes!$A$43:$E$49,4,FALSE)))))))</f>
        <v/>
      </c>
      <c r="O487" s="175" t="str">
        <f>IF($H487="","",IF($C487=Listes!$B$34,Listes!$I$31,IF($C487=Listes!$B$35,(VLOOKUP('DP_Instruction Forfaitaires'!$F487,Listes!$E$31:$F$36,2,FALSE)),IF($C487=Listes!$B$33,IF('DP_Instruction Forfaitaires'!$E487&lt;Listes!$A$64,'DP_Instruction Forfaitaires'!$E487*Listes!$A$65,IF('DP_Instruction Forfaitaires'!$E487&gt;Listes!$D$64,'DP_Instruction Forfaitaires'!$E487*Listes!$D$65,(('DP_Instruction Forfaitaires'!$E487*Listes!$B$65)+Listes!$C$65)))))))</f>
        <v/>
      </c>
      <c r="P487" s="131" t="str">
        <f>IF('Dépenses forfaitaires'!Q487="","",'Dépenses forfaitaires'!Q487)</f>
        <v/>
      </c>
      <c r="Q487" s="185"/>
      <c r="R487" s="352" t="str">
        <f t="shared" si="28"/>
        <v/>
      </c>
      <c r="S487" s="352" t="str">
        <f t="shared" si="29"/>
        <v/>
      </c>
      <c r="T487" s="185" t="str">
        <f t="shared" si="30"/>
        <v/>
      </c>
      <c r="U487" s="182"/>
      <c r="V487" s="187"/>
      <c r="W487" s="711" t="str">
        <f>IF(AND(OR(Q487="KO",T487&lt;&gt;""),OR(R487="",S487="",T487="")),Listes!$A$68,IF(AND(T487="",R487&lt;&gt;""),Listes!$A$69,IF(AND(P487&lt;T487,V487=""),Listes!$A$70,IF(AND(R487&gt;S487),Listes!$A$71,IF(AND(P487&lt;&gt;"",P487&gt;T487,U487=""),Listes!$A$72,IF(AND(X487="",OR(Q487&lt;&gt;"",R487&lt;&gt;"",S487&lt;&gt;"")),Listes!$A$73,""))))))</f>
        <v/>
      </c>
      <c r="X487" s="188"/>
      <c r="Y487" s="317">
        <f t="shared" si="31"/>
        <v>0</v>
      </c>
    </row>
    <row r="488" spans="1:25" ht="20.100000000000001" customHeight="1" x14ac:dyDescent="0.25">
      <c r="A488" s="121">
        <v>482</v>
      </c>
      <c r="B488" s="118" t="str">
        <f>IF('Dépenses forfaitaires'!B488="","",'Dépenses forfaitaires'!B488)</f>
        <v/>
      </c>
      <c r="C488" s="118" t="str">
        <f>IF('Dépenses forfaitaires'!C488="","",'Dépenses forfaitaires'!C488)</f>
        <v/>
      </c>
      <c r="D488" s="118" t="str">
        <f>IF('Dépenses forfaitaires'!D488="","",'Dépenses forfaitaires'!D488)</f>
        <v/>
      </c>
      <c r="E488" s="118" t="str">
        <f>IF('Dépenses forfaitaires'!E488="","",'Dépenses forfaitaires'!E488)</f>
        <v/>
      </c>
      <c r="F488" s="118" t="str">
        <f>IF('Dépenses forfaitaires'!F488="","",'Dépenses forfaitaires'!F488)</f>
        <v/>
      </c>
      <c r="G488" s="186" t="str">
        <f>IF('Dépenses forfaitaires'!G488="","",'Dépenses forfaitaires'!G488)</f>
        <v/>
      </c>
      <c r="H488" s="118" t="str">
        <f>IF('Dépenses forfaitaires'!H488="","",'Dépenses forfaitaires'!H488)</f>
        <v/>
      </c>
      <c r="I488" s="118" t="str">
        <f>IF('Dépenses forfaitaires'!I488="","",'Dépenses forfaitaires'!I488)</f>
        <v/>
      </c>
      <c r="J488" s="186" t="str">
        <f>IF('Dépenses forfaitaires'!J488="","",'Dépenses forfaitaires'!J488)</f>
        <v/>
      </c>
      <c r="K488" s="346" t="str">
        <f>IF('Dépenses forfaitaires'!K488="","",'Dépenses forfaitaires'!K488)</f>
        <v/>
      </c>
      <c r="L488" s="346" t="str">
        <f>IF('Dépenses forfaitaires'!L488="","",'Dépenses forfaitaires'!L488)</f>
        <v/>
      </c>
      <c r="M488" s="118" t="str">
        <f>IF($H488="","",IF($C488=Listes!$B$32,IF('DP_Instruction Forfaitaires'!$E488&lt;Listes!$B$53,('DP_Instruction Forfaitaires'!$E488*(VLOOKUP('DP_Instruction Forfaitaires'!$D488,Listes!$A$54:$E$60,2,FALSE))),IF('DP_Instruction Forfaitaires'!$E488&gt;Listes!$E$53,('DP_Instruction Forfaitaires'!$E488*(VLOOKUP('DP_Instruction Forfaitaires'!$D488,Listes!$A$54:$E$60,5,FALSE))),('DP_Instruction Forfaitaires'!$E488*(VLOOKUP('DP_Instruction Forfaitaires'!$D488,Listes!$A$54:$E$60,3,FALSE))+(VLOOKUP('DP_Instruction Forfaitaires'!$D488,Listes!$A$54:$E$60,4,FALSE)))))))</f>
        <v/>
      </c>
      <c r="N488" s="118" t="str">
        <f>IF($H488="","",IF($C488=Listes!$B$31,IF('DP_Instruction Forfaitaires'!$E488&lt;Listes!$B$42,('DP_Instruction Forfaitaires'!$E488*(VLOOKUP('DP_Instruction Forfaitaires'!$D488,Listes!$A$43:$E$49,2,FALSE))),IF('DP_Instruction Forfaitaires'!$E488&gt;Listes!$D$42,('DP_Instruction Forfaitaires'!$E488*(VLOOKUP('DP_Instruction Forfaitaires'!$D488,Listes!$A$43:$E$49,5,FALSE))),('DP_Instruction Forfaitaires'!$E488*(VLOOKUP('DP_Instruction Forfaitaires'!$D488,Listes!$A$43:$E$49,3,FALSE))+(VLOOKUP('DP_Instruction Forfaitaires'!$D488,Listes!$A$43:$E$49,4,FALSE)))))))</f>
        <v/>
      </c>
      <c r="O488" s="175" t="str">
        <f>IF($H488="","",IF($C488=Listes!$B$34,Listes!$I$31,IF($C488=Listes!$B$35,(VLOOKUP('DP_Instruction Forfaitaires'!$F488,Listes!$E$31:$F$36,2,FALSE)),IF($C488=Listes!$B$33,IF('DP_Instruction Forfaitaires'!$E488&lt;Listes!$A$64,'DP_Instruction Forfaitaires'!$E488*Listes!$A$65,IF('DP_Instruction Forfaitaires'!$E488&gt;Listes!$D$64,'DP_Instruction Forfaitaires'!$E488*Listes!$D$65,(('DP_Instruction Forfaitaires'!$E488*Listes!$B$65)+Listes!$C$65)))))))</f>
        <v/>
      </c>
      <c r="P488" s="131" t="str">
        <f>IF('Dépenses forfaitaires'!Q488="","",'Dépenses forfaitaires'!Q488)</f>
        <v/>
      </c>
      <c r="Q488" s="185"/>
      <c r="R488" s="352" t="str">
        <f t="shared" si="28"/>
        <v/>
      </c>
      <c r="S488" s="352" t="str">
        <f t="shared" si="29"/>
        <v/>
      </c>
      <c r="T488" s="185" t="str">
        <f t="shared" si="30"/>
        <v/>
      </c>
      <c r="U488" s="182"/>
      <c r="V488" s="187"/>
      <c r="W488" s="711" t="str">
        <f>IF(AND(OR(Q488="KO",T488&lt;&gt;""),OR(R488="",S488="",T488="")),Listes!$A$68,IF(AND(T488="",R488&lt;&gt;""),Listes!$A$69,IF(AND(P488&lt;T488,V488=""),Listes!$A$70,IF(AND(R488&gt;S488),Listes!$A$71,IF(AND(P488&lt;&gt;"",P488&gt;T488,U488=""),Listes!$A$72,IF(AND(X488="",OR(Q488&lt;&gt;"",R488&lt;&gt;"",S488&lt;&gt;"")),Listes!$A$73,""))))))</f>
        <v/>
      </c>
      <c r="X488" s="188"/>
      <c r="Y488" s="317">
        <f t="shared" si="31"/>
        <v>0</v>
      </c>
    </row>
    <row r="489" spans="1:25" ht="20.100000000000001" customHeight="1" x14ac:dyDescent="0.25">
      <c r="A489" s="121">
        <v>483</v>
      </c>
      <c r="B489" s="118" t="str">
        <f>IF('Dépenses forfaitaires'!B489="","",'Dépenses forfaitaires'!B489)</f>
        <v/>
      </c>
      <c r="C489" s="118" t="str">
        <f>IF('Dépenses forfaitaires'!C489="","",'Dépenses forfaitaires'!C489)</f>
        <v/>
      </c>
      <c r="D489" s="118" t="str">
        <f>IF('Dépenses forfaitaires'!D489="","",'Dépenses forfaitaires'!D489)</f>
        <v/>
      </c>
      <c r="E489" s="118" t="str">
        <f>IF('Dépenses forfaitaires'!E489="","",'Dépenses forfaitaires'!E489)</f>
        <v/>
      </c>
      <c r="F489" s="118" t="str">
        <f>IF('Dépenses forfaitaires'!F489="","",'Dépenses forfaitaires'!F489)</f>
        <v/>
      </c>
      <c r="G489" s="186" t="str">
        <f>IF('Dépenses forfaitaires'!G489="","",'Dépenses forfaitaires'!G489)</f>
        <v/>
      </c>
      <c r="H489" s="118" t="str">
        <f>IF('Dépenses forfaitaires'!H489="","",'Dépenses forfaitaires'!H489)</f>
        <v/>
      </c>
      <c r="I489" s="118" t="str">
        <f>IF('Dépenses forfaitaires'!I489="","",'Dépenses forfaitaires'!I489)</f>
        <v/>
      </c>
      <c r="J489" s="186" t="str">
        <f>IF('Dépenses forfaitaires'!J489="","",'Dépenses forfaitaires'!J489)</f>
        <v/>
      </c>
      <c r="K489" s="346" t="str">
        <f>IF('Dépenses forfaitaires'!K489="","",'Dépenses forfaitaires'!K489)</f>
        <v/>
      </c>
      <c r="L489" s="346" t="str">
        <f>IF('Dépenses forfaitaires'!L489="","",'Dépenses forfaitaires'!L489)</f>
        <v/>
      </c>
      <c r="M489" s="118" t="str">
        <f>IF($H489="","",IF($C489=Listes!$B$32,IF('DP_Instruction Forfaitaires'!$E489&lt;Listes!$B$53,('DP_Instruction Forfaitaires'!$E489*(VLOOKUP('DP_Instruction Forfaitaires'!$D489,Listes!$A$54:$E$60,2,FALSE))),IF('DP_Instruction Forfaitaires'!$E489&gt;Listes!$E$53,('DP_Instruction Forfaitaires'!$E489*(VLOOKUP('DP_Instruction Forfaitaires'!$D489,Listes!$A$54:$E$60,5,FALSE))),('DP_Instruction Forfaitaires'!$E489*(VLOOKUP('DP_Instruction Forfaitaires'!$D489,Listes!$A$54:$E$60,3,FALSE))+(VLOOKUP('DP_Instruction Forfaitaires'!$D489,Listes!$A$54:$E$60,4,FALSE)))))))</f>
        <v/>
      </c>
      <c r="N489" s="118" t="str">
        <f>IF($H489="","",IF($C489=Listes!$B$31,IF('DP_Instruction Forfaitaires'!$E489&lt;Listes!$B$42,('DP_Instruction Forfaitaires'!$E489*(VLOOKUP('DP_Instruction Forfaitaires'!$D489,Listes!$A$43:$E$49,2,FALSE))),IF('DP_Instruction Forfaitaires'!$E489&gt;Listes!$D$42,('DP_Instruction Forfaitaires'!$E489*(VLOOKUP('DP_Instruction Forfaitaires'!$D489,Listes!$A$43:$E$49,5,FALSE))),('DP_Instruction Forfaitaires'!$E489*(VLOOKUP('DP_Instruction Forfaitaires'!$D489,Listes!$A$43:$E$49,3,FALSE))+(VLOOKUP('DP_Instruction Forfaitaires'!$D489,Listes!$A$43:$E$49,4,FALSE)))))))</f>
        <v/>
      </c>
      <c r="O489" s="175" t="str">
        <f>IF($H489="","",IF($C489=Listes!$B$34,Listes!$I$31,IF($C489=Listes!$B$35,(VLOOKUP('DP_Instruction Forfaitaires'!$F489,Listes!$E$31:$F$36,2,FALSE)),IF($C489=Listes!$B$33,IF('DP_Instruction Forfaitaires'!$E489&lt;Listes!$A$64,'DP_Instruction Forfaitaires'!$E489*Listes!$A$65,IF('DP_Instruction Forfaitaires'!$E489&gt;Listes!$D$64,'DP_Instruction Forfaitaires'!$E489*Listes!$D$65,(('DP_Instruction Forfaitaires'!$E489*Listes!$B$65)+Listes!$C$65)))))))</f>
        <v/>
      </c>
      <c r="P489" s="131" t="str">
        <f>IF('Dépenses forfaitaires'!Q489="","",'Dépenses forfaitaires'!Q489)</f>
        <v/>
      </c>
      <c r="Q489" s="185"/>
      <c r="R489" s="352" t="str">
        <f t="shared" si="28"/>
        <v/>
      </c>
      <c r="S489" s="352" t="str">
        <f t="shared" si="29"/>
        <v/>
      </c>
      <c r="T489" s="185" t="str">
        <f t="shared" si="30"/>
        <v/>
      </c>
      <c r="U489" s="182"/>
      <c r="V489" s="187"/>
      <c r="W489" s="711" t="str">
        <f>IF(AND(OR(Q489="KO",T489&lt;&gt;""),OR(R489="",S489="",T489="")),Listes!$A$68,IF(AND(T489="",R489&lt;&gt;""),Listes!$A$69,IF(AND(P489&lt;T489,V489=""),Listes!$A$70,IF(AND(R489&gt;S489),Listes!$A$71,IF(AND(P489&lt;&gt;"",P489&gt;T489,U489=""),Listes!$A$72,IF(AND(X489="",OR(Q489&lt;&gt;"",R489&lt;&gt;"",S489&lt;&gt;"")),Listes!$A$73,""))))))</f>
        <v/>
      </c>
      <c r="X489" s="188"/>
      <c r="Y489" s="317">
        <f t="shared" si="31"/>
        <v>0</v>
      </c>
    </row>
    <row r="490" spans="1:25" ht="20.100000000000001" customHeight="1" x14ac:dyDescent="0.25">
      <c r="A490" s="121">
        <v>484</v>
      </c>
      <c r="B490" s="118" t="str">
        <f>IF('Dépenses forfaitaires'!B490="","",'Dépenses forfaitaires'!B490)</f>
        <v/>
      </c>
      <c r="C490" s="118" t="str">
        <f>IF('Dépenses forfaitaires'!C490="","",'Dépenses forfaitaires'!C490)</f>
        <v/>
      </c>
      <c r="D490" s="118" t="str">
        <f>IF('Dépenses forfaitaires'!D490="","",'Dépenses forfaitaires'!D490)</f>
        <v/>
      </c>
      <c r="E490" s="118" t="str">
        <f>IF('Dépenses forfaitaires'!E490="","",'Dépenses forfaitaires'!E490)</f>
        <v/>
      </c>
      <c r="F490" s="118" t="str">
        <f>IF('Dépenses forfaitaires'!F490="","",'Dépenses forfaitaires'!F490)</f>
        <v/>
      </c>
      <c r="G490" s="186" t="str">
        <f>IF('Dépenses forfaitaires'!G490="","",'Dépenses forfaitaires'!G490)</f>
        <v/>
      </c>
      <c r="H490" s="118" t="str">
        <f>IF('Dépenses forfaitaires'!H490="","",'Dépenses forfaitaires'!H490)</f>
        <v/>
      </c>
      <c r="I490" s="118" t="str">
        <f>IF('Dépenses forfaitaires'!I490="","",'Dépenses forfaitaires'!I490)</f>
        <v/>
      </c>
      <c r="J490" s="186" t="str">
        <f>IF('Dépenses forfaitaires'!J490="","",'Dépenses forfaitaires'!J490)</f>
        <v/>
      </c>
      <c r="K490" s="346" t="str">
        <f>IF('Dépenses forfaitaires'!K490="","",'Dépenses forfaitaires'!K490)</f>
        <v/>
      </c>
      <c r="L490" s="346" t="str">
        <f>IF('Dépenses forfaitaires'!L490="","",'Dépenses forfaitaires'!L490)</f>
        <v/>
      </c>
      <c r="M490" s="118" t="str">
        <f>IF($H490="","",IF($C490=Listes!$B$32,IF('DP_Instruction Forfaitaires'!$E490&lt;Listes!$B$53,('DP_Instruction Forfaitaires'!$E490*(VLOOKUP('DP_Instruction Forfaitaires'!$D490,Listes!$A$54:$E$60,2,FALSE))),IF('DP_Instruction Forfaitaires'!$E490&gt;Listes!$E$53,('DP_Instruction Forfaitaires'!$E490*(VLOOKUP('DP_Instruction Forfaitaires'!$D490,Listes!$A$54:$E$60,5,FALSE))),('DP_Instruction Forfaitaires'!$E490*(VLOOKUP('DP_Instruction Forfaitaires'!$D490,Listes!$A$54:$E$60,3,FALSE))+(VLOOKUP('DP_Instruction Forfaitaires'!$D490,Listes!$A$54:$E$60,4,FALSE)))))))</f>
        <v/>
      </c>
      <c r="N490" s="118" t="str">
        <f>IF($H490="","",IF($C490=Listes!$B$31,IF('DP_Instruction Forfaitaires'!$E490&lt;Listes!$B$42,('DP_Instruction Forfaitaires'!$E490*(VLOOKUP('DP_Instruction Forfaitaires'!$D490,Listes!$A$43:$E$49,2,FALSE))),IF('DP_Instruction Forfaitaires'!$E490&gt;Listes!$D$42,('DP_Instruction Forfaitaires'!$E490*(VLOOKUP('DP_Instruction Forfaitaires'!$D490,Listes!$A$43:$E$49,5,FALSE))),('DP_Instruction Forfaitaires'!$E490*(VLOOKUP('DP_Instruction Forfaitaires'!$D490,Listes!$A$43:$E$49,3,FALSE))+(VLOOKUP('DP_Instruction Forfaitaires'!$D490,Listes!$A$43:$E$49,4,FALSE)))))))</f>
        <v/>
      </c>
      <c r="O490" s="175" t="str">
        <f>IF($H490="","",IF($C490=Listes!$B$34,Listes!$I$31,IF($C490=Listes!$B$35,(VLOOKUP('DP_Instruction Forfaitaires'!$F490,Listes!$E$31:$F$36,2,FALSE)),IF($C490=Listes!$B$33,IF('DP_Instruction Forfaitaires'!$E490&lt;Listes!$A$64,'DP_Instruction Forfaitaires'!$E490*Listes!$A$65,IF('DP_Instruction Forfaitaires'!$E490&gt;Listes!$D$64,'DP_Instruction Forfaitaires'!$E490*Listes!$D$65,(('DP_Instruction Forfaitaires'!$E490*Listes!$B$65)+Listes!$C$65)))))))</f>
        <v/>
      </c>
      <c r="P490" s="131" t="str">
        <f>IF('Dépenses forfaitaires'!Q490="","",'Dépenses forfaitaires'!Q490)</f>
        <v/>
      </c>
      <c r="Q490" s="185"/>
      <c r="R490" s="352" t="str">
        <f t="shared" si="28"/>
        <v/>
      </c>
      <c r="S490" s="352" t="str">
        <f t="shared" si="29"/>
        <v/>
      </c>
      <c r="T490" s="185" t="str">
        <f t="shared" si="30"/>
        <v/>
      </c>
      <c r="U490" s="182"/>
      <c r="V490" s="187"/>
      <c r="W490" s="711" t="str">
        <f>IF(AND(OR(Q490="KO",T490&lt;&gt;""),OR(R490="",S490="",T490="")),Listes!$A$68,IF(AND(T490="",R490&lt;&gt;""),Listes!$A$69,IF(AND(P490&lt;T490,V490=""),Listes!$A$70,IF(AND(R490&gt;S490),Listes!$A$71,IF(AND(P490&lt;&gt;"",P490&gt;T490,U490=""),Listes!$A$72,IF(AND(X490="",OR(Q490&lt;&gt;"",R490&lt;&gt;"",S490&lt;&gt;"")),Listes!$A$73,""))))))</f>
        <v/>
      </c>
      <c r="X490" s="188"/>
      <c r="Y490" s="317">
        <f t="shared" si="31"/>
        <v>0</v>
      </c>
    </row>
    <row r="491" spans="1:25" ht="20.100000000000001" customHeight="1" x14ac:dyDescent="0.25">
      <c r="A491" s="121">
        <v>485</v>
      </c>
      <c r="B491" s="118" t="str">
        <f>IF('Dépenses forfaitaires'!B491="","",'Dépenses forfaitaires'!B491)</f>
        <v/>
      </c>
      <c r="C491" s="118" t="str">
        <f>IF('Dépenses forfaitaires'!C491="","",'Dépenses forfaitaires'!C491)</f>
        <v/>
      </c>
      <c r="D491" s="118" t="str">
        <f>IF('Dépenses forfaitaires'!D491="","",'Dépenses forfaitaires'!D491)</f>
        <v/>
      </c>
      <c r="E491" s="118" t="str">
        <f>IF('Dépenses forfaitaires'!E491="","",'Dépenses forfaitaires'!E491)</f>
        <v/>
      </c>
      <c r="F491" s="118" t="str">
        <f>IF('Dépenses forfaitaires'!F491="","",'Dépenses forfaitaires'!F491)</f>
        <v/>
      </c>
      <c r="G491" s="186" t="str">
        <f>IF('Dépenses forfaitaires'!G491="","",'Dépenses forfaitaires'!G491)</f>
        <v/>
      </c>
      <c r="H491" s="118" t="str">
        <f>IF('Dépenses forfaitaires'!H491="","",'Dépenses forfaitaires'!H491)</f>
        <v/>
      </c>
      <c r="I491" s="118" t="str">
        <f>IF('Dépenses forfaitaires'!I491="","",'Dépenses forfaitaires'!I491)</f>
        <v/>
      </c>
      <c r="J491" s="186" t="str">
        <f>IF('Dépenses forfaitaires'!J491="","",'Dépenses forfaitaires'!J491)</f>
        <v/>
      </c>
      <c r="K491" s="346" t="str">
        <f>IF('Dépenses forfaitaires'!K491="","",'Dépenses forfaitaires'!K491)</f>
        <v/>
      </c>
      <c r="L491" s="346" t="str">
        <f>IF('Dépenses forfaitaires'!L491="","",'Dépenses forfaitaires'!L491)</f>
        <v/>
      </c>
      <c r="M491" s="118" t="str">
        <f>IF($H491="","",IF($C491=Listes!$B$32,IF('DP_Instruction Forfaitaires'!$E491&lt;Listes!$B$53,('DP_Instruction Forfaitaires'!$E491*(VLOOKUP('DP_Instruction Forfaitaires'!$D491,Listes!$A$54:$E$60,2,FALSE))),IF('DP_Instruction Forfaitaires'!$E491&gt;Listes!$E$53,('DP_Instruction Forfaitaires'!$E491*(VLOOKUP('DP_Instruction Forfaitaires'!$D491,Listes!$A$54:$E$60,5,FALSE))),('DP_Instruction Forfaitaires'!$E491*(VLOOKUP('DP_Instruction Forfaitaires'!$D491,Listes!$A$54:$E$60,3,FALSE))+(VLOOKUP('DP_Instruction Forfaitaires'!$D491,Listes!$A$54:$E$60,4,FALSE)))))))</f>
        <v/>
      </c>
      <c r="N491" s="118" t="str">
        <f>IF($H491="","",IF($C491=Listes!$B$31,IF('DP_Instruction Forfaitaires'!$E491&lt;Listes!$B$42,('DP_Instruction Forfaitaires'!$E491*(VLOOKUP('DP_Instruction Forfaitaires'!$D491,Listes!$A$43:$E$49,2,FALSE))),IF('DP_Instruction Forfaitaires'!$E491&gt;Listes!$D$42,('DP_Instruction Forfaitaires'!$E491*(VLOOKUP('DP_Instruction Forfaitaires'!$D491,Listes!$A$43:$E$49,5,FALSE))),('DP_Instruction Forfaitaires'!$E491*(VLOOKUP('DP_Instruction Forfaitaires'!$D491,Listes!$A$43:$E$49,3,FALSE))+(VLOOKUP('DP_Instruction Forfaitaires'!$D491,Listes!$A$43:$E$49,4,FALSE)))))))</f>
        <v/>
      </c>
      <c r="O491" s="175" t="str">
        <f>IF($H491="","",IF($C491=Listes!$B$34,Listes!$I$31,IF($C491=Listes!$B$35,(VLOOKUP('DP_Instruction Forfaitaires'!$F491,Listes!$E$31:$F$36,2,FALSE)),IF($C491=Listes!$B$33,IF('DP_Instruction Forfaitaires'!$E491&lt;Listes!$A$64,'DP_Instruction Forfaitaires'!$E491*Listes!$A$65,IF('DP_Instruction Forfaitaires'!$E491&gt;Listes!$D$64,'DP_Instruction Forfaitaires'!$E491*Listes!$D$65,(('DP_Instruction Forfaitaires'!$E491*Listes!$B$65)+Listes!$C$65)))))))</f>
        <v/>
      </c>
      <c r="P491" s="131" t="str">
        <f>IF('Dépenses forfaitaires'!Q491="","",'Dépenses forfaitaires'!Q491)</f>
        <v/>
      </c>
      <c r="Q491" s="185"/>
      <c r="R491" s="352" t="str">
        <f t="shared" si="28"/>
        <v/>
      </c>
      <c r="S491" s="352" t="str">
        <f t="shared" si="29"/>
        <v/>
      </c>
      <c r="T491" s="185" t="str">
        <f t="shared" si="30"/>
        <v/>
      </c>
      <c r="U491" s="182"/>
      <c r="V491" s="187"/>
      <c r="W491" s="711" t="str">
        <f>IF(AND(OR(Q491="KO",T491&lt;&gt;""),OR(R491="",S491="",T491="")),Listes!$A$68,IF(AND(T491="",R491&lt;&gt;""),Listes!$A$69,IF(AND(P491&lt;T491,V491=""),Listes!$A$70,IF(AND(R491&gt;S491),Listes!$A$71,IF(AND(P491&lt;&gt;"",P491&gt;T491,U491=""),Listes!$A$72,IF(AND(X491="",OR(Q491&lt;&gt;"",R491&lt;&gt;"",S491&lt;&gt;"")),Listes!$A$73,""))))))</f>
        <v/>
      </c>
      <c r="X491" s="188"/>
      <c r="Y491" s="317">
        <f t="shared" si="31"/>
        <v>0</v>
      </c>
    </row>
    <row r="492" spans="1:25" ht="20.100000000000001" customHeight="1" x14ac:dyDescent="0.25">
      <c r="A492" s="121">
        <v>486</v>
      </c>
      <c r="B492" s="118" t="str">
        <f>IF('Dépenses forfaitaires'!B492="","",'Dépenses forfaitaires'!B492)</f>
        <v/>
      </c>
      <c r="C492" s="118" t="str">
        <f>IF('Dépenses forfaitaires'!C492="","",'Dépenses forfaitaires'!C492)</f>
        <v/>
      </c>
      <c r="D492" s="118" t="str">
        <f>IF('Dépenses forfaitaires'!D492="","",'Dépenses forfaitaires'!D492)</f>
        <v/>
      </c>
      <c r="E492" s="118" t="str">
        <f>IF('Dépenses forfaitaires'!E492="","",'Dépenses forfaitaires'!E492)</f>
        <v/>
      </c>
      <c r="F492" s="118" t="str">
        <f>IF('Dépenses forfaitaires'!F492="","",'Dépenses forfaitaires'!F492)</f>
        <v/>
      </c>
      <c r="G492" s="186" t="str">
        <f>IF('Dépenses forfaitaires'!G492="","",'Dépenses forfaitaires'!G492)</f>
        <v/>
      </c>
      <c r="H492" s="118" t="str">
        <f>IF('Dépenses forfaitaires'!H492="","",'Dépenses forfaitaires'!H492)</f>
        <v/>
      </c>
      <c r="I492" s="118" t="str">
        <f>IF('Dépenses forfaitaires'!I492="","",'Dépenses forfaitaires'!I492)</f>
        <v/>
      </c>
      <c r="J492" s="186" t="str">
        <f>IF('Dépenses forfaitaires'!J492="","",'Dépenses forfaitaires'!J492)</f>
        <v/>
      </c>
      <c r="K492" s="346" t="str">
        <f>IF('Dépenses forfaitaires'!K492="","",'Dépenses forfaitaires'!K492)</f>
        <v/>
      </c>
      <c r="L492" s="346" t="str">
        <f>IF('Dépenses forfaitaires'!L492="","",'Dépenses forfaitaires'!L492)</f>
        <v/>
      </c>
      <c r="M492" s="118" t="str">
        <f>IF($H492="","",IF($C492=Listes!$B$32,IF('DP_Instruction Forfaitaires'!$E492&lt;Listes!$B$53,('DP_Instruction Forfaitaires'!$E492*(VLOOKUP('DP_Instruction Forfaitaires'!$D492,Listes!$A$54:$E$60,2,FALSE))),IF('DP_Instruction Forfaitaires'!$E492&gt;Listes!$E$53,('DP_Instruction Forfaitaires'!$E492*(VLOOKUP('DP_Instruction Forfaitaires'!$D492,Listes!$A$54:$E$60,5,FALSE))),('DP_Instruction Forfaitaires'!$E492*(VLOOKUP('DP_Instruction Forfaitaires'!$D492,Listes!$A$54:$E$60,3,FALSE))+(VLOOKUP('DP_Instruction Forfaitaires'!$D492,Listes!$A$54:$E$60,4,FALSE)))))))</f>
        <v/>
      </c>
      <c r="N492" s="118" t="str">
        <f>IF($H492="","",IF($C492=Listes!$B$31,IF('DP_Instruction Forfaitaires'!$E492&lt;Listes!$B$42,('DP_Instruction Forfaitaires'!$E492*(VLOOKUP('DP_Instruction Forfaitaires'!$D492,Listes!$A$43:$E$49,2,FALSE))),IF('DP_Instruction Forfaitaires'!$E492&gt;Listes!$D$42,('DP_Instruction Forfaitaires'!$E492*(VLOOKUP('DP_Instruction Forfaitaires'!$D492,Listes!$A$43:$E$49,5,FALSE))),('DP_Instruction Forfaitaires'!$E492*(VLOOKUP('DP_Instruction Forfaitaires'!$D492,Listes!$A$43:$E$49,3,FALSE))+(VLOOKUP('DP_Instruction Forfaitaires'!$D492,Listes!$A$43:$E$49,4,FALSE)))))))</f>
        <v/>
      </c>
      <c r="O492" s="175" t="str">
        <f>IF($H492="","",IF($C492=Listes!$B$34,Listes!$I$31,IF($C492=Listes!$B$35,(VLOOKUP('DP_Instruction Forfaitaires'!$F492,Listes!$E$31:$F$36,2,FALSE)),IF($C492=Listes!$B$33,IF('DP_Instruction Forfaitaires'!$E492&lt;Listes!$A$64,'DP_Instruction Forfaitaires'!$E492*Listes!$A$65,IF('DP_Instruction Forfaitaires'!$E492&gt;Listes!$D$64,'DP_Instruction Forfaitaires'!$E492*Listes!$D$65,(('DP_Instruction Forfaitaires'!$E492*Listes!$B$65)+Listes!$C$65)))))))</f>
        <v/>
      </c>
      <c r="P492" s="131" t="str">
        <f>IF('Dépenses forfaitaires'!Q492="","",'Dépenses forfaitaires'!Q492)</f>
        <v/>
      </c>
      <c r="Q492" s="185"/>
      <c r="R492" s="352" t="str">
        <f t="shared" si="28"/>
        <v/>
      </c>
      <c r="S492" s="352" t="str">
        <f t="shared" si="29"/>
        <v/>
      </c>
      <c r="T492" s="185" t="str">
        <f t="shared" si="30"/>
        <v/>
      </c>
      <c r="U492" s="182"/>
      <c r="V492" s="187"/>
      <c r="W492" s="711" t="str">
        <f>IF(AND(OR(Q492="KO",T492&lt;&gt;""),OR(R492="",S492="",T492="")),Listes!$A$68,IF(AND(T492="",R492&lt;&gt;""),Listes!$A$69,IF(AND(P492&lt;T492,V492=""),Listes!$A$70,IF(AND(R492&gt;S492),Listes!$A$71,IF(AND(P492&lt;&gt;"",P492&gt;T492,U492=""),Listes!$A$72,IF(AND(X492="",OR(Q492&lt;&gt;"",R492&lt;&gt;"",S492&lt;&gt;"")),Listes!$A$73,""))))))</f>
        <v/>
      </c>
      <c r="X492" s="188"/>
      <c r="Y492" s="317">
        <f t="shared" si="31"/>
        <v>0</v>
      </c>
    </row>
    <row r="493" spans="1:25" ht="20.100000000000001" customHeight="1" x14ac:dyDescent="0.25">
      <c r="A493" s="121">
        <v>487</v>
      </c>
      <c r="B493" s="118" t="str">
        <f>IF('Dépenses forfaitaires'!B493="","",'Dépenses forfaitaires'!B493)</f>
        <v/>
      </c>
      <c r="C493" s="118" t="str">
        <f>IF('Dépenses forfaitaires'!C493="","",'Dépenses forfaitaires'!C493)</f>
        <v/>
      </c>
      <c r="D493" s="118" t="str">
        <f>IF('Dépenses forfaitaires'!D493="","",'Dépenses forfaitaires'!D493)</f>
        <v/>
      </c>
      <c r="E493" s="118" t="str">
        <f>IF('Dépenses forfaitaires'!E493="","",'Dépenses forfaitaires'!E493)</f>
        <v/>
      </c>
      <c r="F493" s="118" t="str">
        <f>IF('Dépenses forfaitaires'!F493="","",'Dépenses forfaitaires'!F493)</f>
        <v/>
      </c>
      <c r="G493" s="186" t="str">
        <f>IF('Dépenses forfaitaires'!G493="","",'Dépenses forfaitaires'!G493)</f>
        <v/>
      </c>
      <c r="H493" s="118" t="str">
        <f>IF('Dépenses forfaitaires'!H493="","",'Dépenses forfaitaires'!H493)</f>
        <v/>
      </c>
      <c r="I493" s="118" t="str">
        <f>IF('Dépenses forfaitaires'!I493="","",'Dépenses forfaitaires'!I493)</f>
        <v/>
      </c>
      <c r="J493" s="186" t="str">
        <f>IF('Dépenses forfaitaires'!J493="","",'Dépenses forfaitaires'!J493)</f>
        <v/>
      </c>
      <c r="K493" s="346" t="str">
        <f>IF('Dépenses forfaitaires'!K493="","",'Dépenses forfaitaires'!K493)</f>
        <v/>
      </c>
      <c r="L493" s="346" t="str">
        <f>IF('Dépenses forfaitaires'!L493="","",'Dépenses forfaitaires'!L493)</f>
        <v/>
      </c>
      <c r="M493" s="118" t="str">
        <f>IF($H493="","",IF($C493=Listes!$B$32,IF('DP_Instruction Forfaitaires'!$E493&lt;Listes!$B$53,('DP_Instruction Forfaitaires'!$E493*(VLOOKUP('DP_Instruction Forfaitaires'!$D493,Listes!$A$54:$E$60,2,FALSE))),IF('DP_Instruction Forfaitaires'!$E493&gt;Listes!$E$53,('DP_Instruction Forfaitaires'!$E493*(VLOOKUP('DP_Instruction Forfaitaires'!$D493,Listes!$A$54:$E$60,5,FALSE))),('DP_Instruction Forfaitaires'!$E493*(VLOOKUP('DP_Instruction Forfaitaires'!$D493,Listes!$A$54:$E$60,3,FALSE))+(VLOOKUP('DP_Instruction Forfaitaires'!$D493,Listes!$A$54:$E$60,4,FALSE)))))))</f>
        <v/>
      </c>
      <c r="N493" s="118" t="str">
        <f>IF($H493="","",IF($C493=Listes!$B$31,IF('DP_Instruction Forfaitaires'!$E493&lt;Listes!$B$42,('DP_Instruction Forfaitaires'!$E493*(VLOOKUP('DP_Instruction Forfaitaires'!$D493,Listes!$A$43:$E$49,2,FALSE))),IF('DP_Instruction Forfaitaires'!$E493&gt;Listes!$D$42,('DP_Instruction Forfaitaires'!$E493*(VLOOKUP('DP_Instruction Forfaitaires'!$D493,Listes!$A$43:$E$49,5,FALSE))),('DP_Instruction Forfaitaires'!$E493*(VLOOKUP('DP_Instruction Forfaitaires'!$D493,Listes!$A$43:$E$49,3,FALSE))+(VLOOKUP('DP_Instruction Forfaitaires'!$D493,Listes!$A$43:$E$49,4,FALSE)))))))</f>
        <v/>
      </c>
      <c r="O493" s="175" t="str">
        <f>IF($H493="","",IF($C493=Listes!$B$34,Listes!$I$31,IF($C493=Listes!$B$35,(VLOOKUP('DP_Instruction Forfaitaires'!$F493,Listes!$E$31:$F$36,2,FALSE)),IF($C493=Listes!$B$33,IF('DP_Instruction Forfaitaires'!$E493&lt;Listes!$A$64,'DP_Instruction Forfaitaires'!$E493*Listes!$A$65,IF('DP_Instruction Forfaitaires'!$E493&gt;Listes!$D$64,'DP_Instruction Forfaitaires'!$E493*Listes!$D$65,(('DP_Instruction Forfaitaires'!$E493*Listes!$B$65)+Listes!$C$65)))))))</f>
        <v/>
      </c>
      <c r="P493" s="131" t="str">
        <f>IF('Dépenses forfaitaires'!Q493="","",'Dépenses forfaitaires'!Q493)</f>
        <v/>
      </c>
      <c r="Q493" s="185"/>
      <c r="R493" s="352" t="str">
        <f t="shared" si="28"/>
        <v/>
      </c>
      <c r="S493" s="352" t="str">
        <f t="shared" si="29"/>
        <v/>
      </c>
      <c r="T493" s="185" t="str">
        <f t="shared" si="30"/>
        <v/>
      </c>
      <c r="U493" s="182"/>
      <c r="V493" s="187"/>
      <c r="W493" s="711" t="str">
        <f>IF(AND(OR(Q493="KO",T493&lt;&gt;""),OR(R493="",S493="",T493="")),Listes!$A$68,IF(AND(T493="",R493&lt;&gt;""),Listes!$A$69,IF(AND(P493&lt;T493,V493=""),Listes!$A$70,IF(AND(R493&gt;S493),Listes!$A$71,IF(AND(P493&lt;&gt;"",P493&gt;T493,U493=""),Listes!$A$72,IF(AND(X493="",OR(Q493&lt;&gt;"",R493&lt;&gt;"",S493&lt;&gt;"")),Listes!$A$73,""))))))</f>
        <v/>
      </c>
      <c r="X493" s="188"/>
      <c r="Y493" s="317">
        <f t="shared" si="31"/>
        <v>0</v>
      </c>
    </row>
    <row r="494" spans="1:25" ht="20.100000000000001" customHeight="1" x14ac:dyDescent="0.25">
      <c r="A494" s="121">
        <v>488</v>
      </c>
      <c r="B494" s="118" t="str">
        <f>IF('Dépenses forfaitaires'!B494="","",'Dépenses forfaitaires'!B494)</f>
        <v/>
      </c>
      <c r="C494" s="118" t="str">
        <f>IF('Dépenses forfaitaires'!C494="","",'Dépenses forfaitaires'!C494)</f>
        <v/>
      </c>
      <c r="D494" s="118" t="str">
        <f>IF('Dépenses forfaitaires'!D494="","",'Dépenses forfaitaires'!D494)</f>
        <v/>
      </c>
      <c r="E494" s="118" t="str">
        <f>IF('Dépenses forfaitaires'!E494="","",'Dépenses forfaitaires'!E494)</f>
        <v/>
      </c>
      <c r="F494" s="118" t="str">
        <f>IF('Dépenses forfaitaires'!F494="","",'Dépenses forfaitaires'!F494)</f>
        <v/>
      </c>
      <c r="G494" s="186" t="str">
        <f>IF('Dépenses forfaitaires'!G494="","",'Dépenses forfaitaires'!G494)</f>
        <v/>
      </c>
      <c r="H494" s="118" t="str">
        <f>IF('Dépenses forfaitaires'!H494="","",'Dépenses forfaitaires'!H494)</f>
        <v/>
      </c>
      <c r="I494" s="118" t="str">
        <f>IF('Dépenses forfaitaires'!I494="","",'Dépenses forfaitaires'!I494)</f>
        <v/>
      </c>
      <c r="J494" s="186" t="str">
        <f>IF('Dépenses forfaitaires'!J494="","",'Dépenses forfaitaires'!J494)</f>
        <v/>
      </c>
      <c r="K494" s="346" t="str">
        <f>IF('Dépenses forfaitaires'!K494="","",'Dépenses forfaitaires'!K494)</f>
        <v/>
      </c>
      <c r="L494" s="346" t="str">
        <f>IF('Dépenses forfaitaires'!L494="","",'Dépenses forfaitaires'!L494)</f>
        <v/>
      </c>
      <c r="M494" s="118" t="str">
        <f>IF($H494="","",IF($C494=Listes!$B$32,IF('DP_Instruction Forfaitaires'!$E494&lt;Listes!$B$53,('DP_Instruction Forfaitaires'!$E494*(VLOOKUP('DP_Instruction Forfaitaires'!$D494,Listes!$A$54:$E$60,2,FALSE))),IF('DP_Instruction Forfaitaires'!$E494&gt;Listes!$E$53,('DP_Instruction Forfaitaires'!$E494*(VLOOKUP('DP_Instruction Forfaitaires'!$D494,Listes!$A$54:$E$60,5,FALSE))),('DP_Instruction Forfaitaires'!$E494*(VLOOKUP('DP_Instruction Forfaitaires'!$D494,Listes!$A$54:$E$60,3,FALSE))+(VLOOKUP('DP_Instruction Forfaitaires'!$D494,Listes!$A$54:$E$60,4,FALSE)))))))</f>
        <v/>
      </c>
      <c r="N494" s="118" t="str">
        <f>IF($H494="","",IF($C494=Listes!$B$31,IF('DP_Instruction Forfaitaires'!$E494&lt;Listes!$B$42,('DP_Instruction Forfaitaires'!$E494*(VLOOKUP('DP_Instruction Forfaitaires'!$D494,Listes!$A$43:$E$49,2,FALSE))),IF('DP_Instruction Forfaitaires'!$E494&gt;Listes!$D$42,('DP_Instruction Forfaitaires'!$E494*(VLOOKUP('DP_Instruction Forfaitaires'!$D494,Listes!$A$43:$E$49,5,FALSE))),('DP_Instruction Forfaitaires'!$E494*(VLOOKUP('DP_Instruction Forfaitaires'!$D494,Listes!$A$43:$E$49,3,FALSE))+(VLOOKUP('DP_Instruction Forfaitaires'!$D494,Listes!$A$43:$E$49,4,FALSE)))))))</f>
        <v/>
      </c>
      <c r="O494" s="175" t="str">
        <f>IF($H494="","",IF($C494=Listes!$B$34,Listes!$I$31,IF($C494=Listes!$B$35,(VLOOKUP('DP_Instruction Forfaitaires'!$F494,Listes!$E$31:$F$36,2,FALSE)),IF($C494=Listes!$B$33,IF('DP_Instruction Forfaitaires'!$E494&lt;Listes!$A$64,'DP_Instruction Forfaitaires'!$E494*Listes!$A$65,IF('DP_Instruction Forfaitaires'!$E494&gt;Listes!$D$64,'DP_Instruction Forfaitaires'!$E494*Listes!$D$65,(('DP_Instruction Forfaitaires'!$E494*Listes!$B$65)+Listes!$C$65)))))))</f>
        <v/>
      </c>
      <c r="P494" s="131" t="str">
        <f>IF('Dépenses forfaitaires'!Q494="","",'Dépenses forfaitaires'!Q494)</f>
        <v/>
      </c>
      <c r="Q494" s="185"/>
      <c r="R494" s="352" t="str">
        <f t="shared" si="28"/>
        <v/>
      </c>
      <c r="S494" s="352" t="str">
        <f t="shared" si="29"/>
        <v/>
      </c>
      <c r="T494" s="185" t="str">
        <f t="shared" si="30"/>
        <v/>
      </c>
      <c r="U494" s="182"/>
      <c r="V494" s="187"/>
      <c r="W494" s="711" t="str">
        <f>IF(AND(OR(Q494="KO",T494&lt;&gt;""),OR(R494="",S494="",T494="")),Listes!$A$68,IF(AND(T494="",R494&lt;&gt;""),Listes!$A$69,IF(AND(P494&lt;T494,V494=""),Listes!$A$70,IF(AND(R494&gt;S494),Listes!$A$71,IF(AND(P494&lt;&gt;"",P494&gt;T494,U494=""),Listes!$A$72,IF(AND(X494="",OR(Q494&lt;&gt;"",R494&lt;&gt;"",S494&lt;&gt;"")),Listes!$A$73,""))))))</f>
        <v/>
      </c>
      <c r="X494" s="188"/>
      <c r="Y494" s="317">
        <f t="shared" si="31"/>
        <v>0</v>
      </c>
    </row>
    <row r="495" spans="1:25" ht="20.100000000000001" customHeight="1" x14ac:dyDescent="0.25">
      <c r="A495" s="121">
        <v>489</v>
      </c>
      <c r="B495" s="118" t="str">
        <f>IF('Dépenses forfaitaires'!B495="","",'Dépenses forfaitaires'!B495)</f>
        <v/>
      </c>
      <c r="C495" s="118" t="str">
        <f>IF('Dépenses forfaitaires'!C495="","",'Dépenses forfaitaires'!C495)</f>
        <v/>
      </c>
      <c r="D495" s="118" t="str">
        <f>IF('Dépenses forfaitaires'!D495="","",'Dépenses forfaitaires'!D495)</f>
        <v/>
      </c>
      <c r="E495" s="118" t="str">
        <f>IF('Dépenses forfaitaires'!E495="","",'Dépenses forfaitaires'!E495)</f>
        <v/>
      </c>
      <c r="F495" s="118" t="str">
        <f>IF('Dépenses forfaitaires'!F495="","",'Dépenses forfaitaires'!F495)</f>
        <v/>
      </c>
      <c r="G495" s="186" t="str">
        <f>IF('Dépenses forfaitaires'!G495="","",'Dépenses forfaitaires'!G495)</f>
        <v/>
      </c>
      <c r="H495" s="118" t="str">
        <f>IF('Dépenses forfaitaires'!H495="","",'Dépenses forfaitaires'!H495)</f>
        <v/>
      </c>
      <c r="I495" s="118" t="str">
        <f>IF('Dépenses forfaitaires'!I495="","",'Dépenses forfaitaires'!I495)</f>
        <v/>
      </c>
      <c r="J495" s="186" t="str">
        <f>IF('Dépenses forfaitaires'!J495="","",'Dépenses forfaitaires'!J495)</f>
        <v/>
      </c>
      <c r="K495" s="346" t="str">
        <f>IF('Dépenses forfaitaires'!K495="","",'Dépenses forfaitaires'!K495)</f>
        <v/>
      </c>
      <c r="L495" s="346" t="str">
        <f>IF('Dépenses forfaitaires'!L495="","",'Dépenses forfaitaires'!L495)</f>
        <v/>
      </c>
      <c r="M495" s="118" t="str">
        <f>IF($H495="","",IF($C495=Listes!$B$32,IF('DP_Instruction Forfaitaires'!$E495&lt;Listes!$B$53,('DP_Instruction Forfaitaires'!$E495*(VLOOKUP('DP_Instruction Forfaitaires'!$D495,Listes!$A$54:$E$60,2,FALSE))),IF('DP_Instruction Forfaitaires'!$E495&gt;Listes!$E$53,('DP_Instruction Forfaitaires'!$E495*(VLOOKUP('DP_Instruction Forfaitaires'!$D495,Listes!$A$54:$E$60,5,FALSE))),('DP_Instruction Forfaitaires'!$E495*(VLOOKUP('DP_Instruction Forfaitaires'!$D495,Listes!$A$54:$E$60,3,FALSE))+(VLOOKUP('DP_Instruction Forfaitaires'!$D495,Listes!$A$54:$E$60,4,FALSE)))))))</f>
        <v/>
      </c>
      <c r="N495" s="118" t="str">
        <f>IF($H495="","",IF($C495=Listes!$B$31,IF('DP_Instruction Forfaitaires'!$E495&lt;Listes!$B$42,('DP_Instruction Forfaitaires'!$E495*(VLOOKUP('DP_Instruction Forfaitaires'!$D495,Listes!$A$43:$E$49,2,FALSE))),IF('DP_Instruction Forfaitaires'!$E495&gt;Listes!$D$42,('DP_Instruction Forfaitaires'!$E495*(VLOOKUP('DP_Instruction Forfaitaires'!$D495,Listes!$A$43:$E$49,5,FALSE))),('DP_Instruction Forfaitaires'!$E495*(VLOOKUP('DP_Instruction Forfaitaires'!$D495,Listes!$A$43:$E$49,3,FALSE))+(VLOOKUP('DP_Instruction Forfaitaires'!$D495,Listes!$A$43:$E$49,4,FALSE)))))))</f>
        <v/>
      </c>
      <c r="O495" s="175" t="str">
        <f>IF($H495="","",IF($C495=Listes!$B$34,Listes!$I$31,IF($C495=Listes!$B$35,(VLOOKUP('DP_Instruction Forfaitaires'!$F495,Listes!$E$31:$F$36,2,FALSE)),IF($C495=Listes!$B$33,IF('DP_Instruction Forfaitaires'!$E495&lt;Listes!$A$64,'DP_Instruction Forfaitaires'!$E495*Listes!$A$65,IF('DP_Instruction Forfaitaires'!$E495&gt;Listes!$D$64,'DP_Instruction Forfaitaires'!$E495*Listes!$D$65,(('DP_Instruction Forfaitaires'!$E495*Listes!$B$65)+Listes!$C$65)))))))</f>
        <v/>
      </c>
      <c r="P495" s="131" t="str">
        <f>IF('Dépenses forfaitaires'!Q495="","",'Dépenses forfaitaires'!Q495)</f>
        <v/>
      </c>
      <c r="Q495" s="185"/>
      <c r="R495" s="352" t="str">
        <f t="shared" si="28"/>
        <v/>
      </c>
      <c r="S495" s="352" t="str">
        <f t="shared" si="29"/>
        <v/>
      </c>
      <c r="T495" s="185" t="str">
        <f t="shared" si="30"/>
        <v/>
      </c>
      <c r="U495" s="182"/>
      <c r="V495" s="187"/>
      <c r="W495" s="711" t="str">
        <f>IF(AND(OR(Q495="KO",T495&lt;&gt;""),OR(R495="",S495="",T495="")),Listes!$A$68,IF(AND(T495="",R495&lt;&gt;""),Listes!$A$69,IF(AND(P495&lt;T495,V495=""),Listes!$A$70,IF(AND(R495&gt;S495),Listes!$A$71,IF(AND(P495&lt;&gt;"",P495&gt;T495,U495=""),Listes!$A$72,IF(AND(X495="",OR(Q495&lt;&gt;"",R495&lt;&gt;"",S495&lt;&gt;"")),Listes!$A$73,""))))))</f>
        <v/>
      </c>
      <c r="X495" s="188"/>
      <c r="Y495" s="317">
        <f t="shared" si="31"/>
        <v>0</v>
      </c>
    </row>
    <row r="496" spans="1:25" ht="20.100000000000001" customHeight="1" x14ac:dyDescent="0.25">
      <c r="A496" s="121">
        <v>490</v>
      </c>
      <c r="B496" s="118" t="str">
        <f>IF('Dépenses forfaitaires'!B496="","",'Dépenses forfaitaires'!B496)</f>
        <v/>
      </c>
      <c r="C496" s="118" t="str">
        <f>IF('Dépenses forfaitaires'!C496="","",'Dépenses forfaitaires'!C496)</f>
        <v/>
      </c>
      <c r="D496" s="118" t="str">
        <f>IF('Dépenses forfaitaires'!D496="","",'Dépenses forfaitaires'!D496)</f>
        <v/>
      </c>
      <c r="E496" s="118" t="str">
        <f>IF('Dépenses forfaitaires'!E496="","",'Dépenses forfaitaires'!E496)</f>
        <v/>
      </c>
      <c r="F496" s="118" t="str">
        <f>IF('Dépenses forfaitaires'!F496="","",'Dépenses forfaitaires'!F496)</f>
        <v/>
      </c>
      <c r="G496" s="186" t="str">
        <f>IF('Dépenses forfaitaires'!G496="","",'Dépenses forfaitaires'!G496)</f>
        <v/>
      </c>
      <c r="H496" s="118" t="str">
        <f>IF('Dépenses forfaitaires'!H496="","",'Dépenses forfaitaires'!H496)</f>
        <v/>
      </c>
      <c r="I496" s="118" t="str">
        <f>IF('Dépenses forfaitaires'!I496="","",'Dépenses forfaitaires'!I496)</f>
        <v/>
      </c>
      <c r="J496" s="186" t="str">
        <f>IF('Dépenses forfaitaires'!J496="","",'Dépenses forfaitaires'!J496)</f>
        <v/>
      </c>
      <c r="K496" s="346" t="str">
        <f>IF('Dépenses forfaitaires'!K496="","",'Dépenses forfaitaires'!K496)</f>
        <v/>
      </c>
      <c r="L496" s="346" t="str">
        <f>IF('Dépenses forfaitaires'!L496="","",'Dépenses forfaitaires'!L496)</f>
        <v/>
      </c>
      <c r="M496" s="118" t="str">
        <f>IF($H496="","",IF($C496=Listes!$B$32,IF('DP_Instruction Forfaitaires'!$E496&lt;Listes!$B$53,('DP_Instruction Forfaitaires'!$E496*(VLOOKUP('DP_Instruction Forfaitaires'!$D496,Listes!$A$54:$E$60,2,FALSE))),IF('DP_Instruction Forfaitaires'!$E496&gt;Listes!$E$53,('DP_Instruction Forfaitaires'!$E496*(VLOOKUP('DP_Instruction Forfaitaires'!$D496,Listes!$A$54:$E$60,5,FALSE))),('DP_Instruction Forfaitaires'!$E496*(VLOOKUP('DP_Instruction Forfaitaires'!$D496,Listes!$A$54:$E$60,3,FALSE))+(VLOOKUP('DP_Instruction Forfaitaires'!$D496,Listes!$A$54:$E$60,4,FALSE)))))))</f>
        <v/>
      </c>
      <c r="N496" s="118" t="str">
        <f>IF($H496="","",IF($C496=Listes!$B$31,IF('DP_Instruction Forfaitaires'!$E496&lt;Listes!$B$42,('DP_Instruction Forfaitaires'!$E496*(VLOOKUP('DP_Instruction Forfaitaires'!$D496,Listes!$A$43:$E$49,2,FALSE))),IF('DP_Instruction Forfaitaires'!$E496&gt;Listes!$D$42,('DP_Instruction Forfaitaires'!$E496*(VLOOKUP('DP_Instruction Forfaitaires'!$D496,Listes!$A$43:$E$49,5,FALSE))),('DP_Instruction Forfaitaires'!$E496*(VLOOKUP('DP_Instruction Forfaitaires'!$D496,Listes!$A$43:$E$49,3,FALSE))+(VLOOKUP('DP_Instruction Forfaitaires'!$D496,Listes!$A$43:$E$49,4,FALSE)))))))</f>
        <v/>
      </c>
      <c r="O496" s="175" t="str">
        <f>IF($H496="","",IF($C496=Listes!$B$34,Listes!$I$31,IF($C496=Listes!$B$35,(VLOOKUP('DP_Instruction Forfaitaires'!$F496,Listes!$E$31:$F$36,2,FALSE)),IF($C496=Listes!$B$33,IF('DP_Instruction Forfaitaires'!$E496&lt;Listes!$A$64,'DP_Instruction Forfaitaires'!$E496*Listes!$A$65,IF('DP_Instruction Forfaitaires'!$E496&gt;Listes!$D$64,'DP_Instruction Forfaitaires'!$E496*Listes!$D$65,(('DP_Instruction Forfaitaires'!$E496*Listes!$B$65)+Listes!$C$65)))))))</f>
        <v/>
      </c>
      <c r="P496" s="131" t="str">
        <f>IF('Dépenses forfaitaires'!Q496="","",'Dépenses forfaitaires'!Q496)</f>
        <v/>
      </c>
      <c r="Q496" s="185"/>
      <c r="R496" s="352" t="str">
        <f t="shared" si="28"/>
        <v/>
      </c>
      <c r="S496" s="352" t="str">
        <f t="shared" si="29"/>
        <v/>
      </c>
      <c r="T496" s="185" t="str">
        <f t="shared" si="30"/>
        <v/>
      </c>
      <c r="U496" s="182"/>
      <c r="V496" s="187"/>
      <c r="W496" s="711" t="str">
        <f>IF(AND(OR(Q496="KO",T496&lt;&gt;""),OR(R496="",S496="",T496="")),Listes!$A$68,IF(AND(T496="",R496&lt;&gt;""),Listes!$A$69,IF(AND(P496&lt;T496,V496=""),Listes!$A$70,IF(AND(R496&gt;S496),Listes!$A$71,IF(AND(P496&lt;&gt;"",P496&gt;T496,U496=""),Listes!$A$72,IF(AND(X496="",OR(Q496&lt;&gt;"",R496&lt;&gt;"",S496&lt;&gt;"")),Listes!$A$73,""))))))</f>
        <v/>
      </c>
      <c r="X496" s="188"/>
      <c r="Y496" s="317">
        <f t="shared" si="31"/>
        <v>0</v>
      </c>
    </row>
    <row r="497" spans="1:25" ht="20.100000000000001" customHeight="1" x14ac:dyDescent="0.25">
      <c r="A497" s="121">
        <v>491</v>
      </c>
      <c r="B497" s="118" t="str">
        <f>IF('Dépenses forfaitaires'!B497="","",'Dépenses forfaitaires'!B497)</f>
        <v/>
      </c>
      <c r="C497" s="118" t="str">
        <f>IF('Dépenses forfaitaires'!C497="","",'Dépenses forfaitaires'!C497)</f>
        <v/>
      </c>
      <c r="D497" s="118" t="str">
        <f>IF('Dépenses forfaitaires'!D497="","",'Dépenses forfaitaires'!D497)</f>
        <v/>
      </c>
      <c r="E497" s="118" t="str">
        <f>IF('Dépenses forfaitaires'!E497="","",'Dépenses forfaitaires'!E497)</f>
        <v/>
      </c>
      <c r="F497" s="118" t="str">
        <f>IF('Dépenses forfaitaires'!F497="","",'Dépenses forfaitaires'!F497)</f>
        <v/>
      </c>
      <c r="G497" s="186" t="str">
        <f>IF('Dépenses forfaitaires'!G497="","",'Dépenses forfaitaires'!G497)</f>
        <v/>
      </c>
      <c r="H497" s="118" t="str">
        <f>IF('Dépenses forfaitaires'!H497="","",'Dépenses forfaitaires'!H497)</f>
        <v/>
      </c>
      <c r="I497" s="118" t="str">
        <f>IF('Dépenses forfaitaires'!I497="","",'Dépenses forfaitaires'!I497)</f>
        <v/>
      </c>
      <c r="J497" s="186" t="str">
        <f>IF('Dépenses forfaitaires'!J497="","",'Dépenses forfaitaires'!J497)</f>
        <v/>
      </c>
      <c r="K497" s="346" t="str">
        <f>IF('Dépenses forfaitaires'!K497="","",'Dépenses forfaitaires'!K497)</f>
        <v/>
      </c>
      <c r="L497" s="346" t="str">
        <f>IF('Dépenses forfaitaires'!L497="","",'Dépenses forfaitaires'!L497)</f>
        <v/>
      </c>
      <c r="M497" s="118" t="str">
        <f>IF($H497="","",IF($C497=Listes!$B$32,IF('DP_Instruction Forfaitaires'!$E497&lt;Listes!$B$53,('DP_Instruction Forfaitaires'!$E497*(VLOOKUP('DP_Instruction Forfaitaires'!$D497,Listes!$A$54:$E$60,2,FALSE))),IF('DP_Instruction Forfaitaires'!$E497&gt;Listes!$E$53,('DP_Instruction Forfaitaires'!$E497*(VLOOKUP('DP_Instruction Forfaitaires'!$D497,Listes!$A$54:$E$60,5,FALSE))),('DP_Instruction Forfaitaires'!$E497*(VLOOKUP('DP_Instruction Forfaitaires'!$D497,Listes!$A$54:$E$60,3,FALSE))+(VLOOKUP('DP_Instruction Forfaitaires'!$D497,Listes!$A$54:$E$60,4,FALSE)))))))</f>
        <v/>
      </c>
      <c r="N497" s="118" t="str">
        <f>IF($H497="","",IF($C497=Listes!$B$31,IF('DP_Instruction Forfaitaires'!$E497&lt;Listes!$B$42,('DP_Instruction Forfaitaires'!$E497*(VLOOKUP('DP_Instruction Forfaitaires'!$D497,Listes!$A$43:$E$49,2,FALSE))),IF('DP_Instruction Forfaitaires'!$E497&gt;Listes!$D$42,('DP_Instruction Forfaitaires'!$E497*(VLOOKUP('DP_Instruction Forfaitaires'!$D497,Listes!$A$43:$E$49,5,FALSE))),('DP_Instruction Forfaitaires'!$E497*(VLOOKUP('DP_Instruction Forfaitaires'!$D497,Listes!$A$43:$E$49,3,FALSE))+(VLOOKUP('DP_Instruction Forfaitaires'!$D497,Listes!$A$43:$E$49,4,FALSE)))))))</f>
        <v/>
      </c>
      <c r="O497" s="175" t="str">
        <f>IF($H497="","",IF($C497=Listes!$B$34,Listes!$I$31,IF($C497=Listes!$B$35,(VLOOKUP('DP_Instruction Forfaitaires'!$F497,Listes!$E$31:$F$36,2,FALSE)),IF($C497=Listes!$B$33,IF('DP_Instruction Forfaitaires'!$E497&lt;Listes!$A$64,'DP_Instruction Forfaitaires'!$E497*Listes!$A$65,IF('DP_Instruction Forfaitaires'!$E497&gt;Listes!$D$64,'DP_Instruction Forfaitaires'!$E497*Listes!$D$65,(('DP_Instruction Forfaitaires'!$E497*Listes!$B$65)+Listes!$C$65)))))))</f>
        <v/>
      </c>
      <c r="P497" s="131" t="str">
        <f>IF('Dépenses forfaitaires'!Q497="","",'Dépenses forfaitaires'!Q497)</f>
        <v/>
      </c>
      <c r="Q497" s="185"/>
      <c r="R497" s="352" t="str">
        <f t="shared" si="28"/>
        <v/>
      </c>
      <c r="S497" s="352" t="str">
        <f t="shared" si="29"/>
        <v/>
      </c>
      <c r="T497" s="185" t="str">
        <f t="shared" si="30"/>
        <v/>
      </c>
      <c r="U497" s="182"/>
      <c r="V497" s="187"/>
      <c r="W497" s="711" t="str">
        <f>IF(AND(OR(Q497="KO",T497&lt;&gt;""),OR(R497="",S497="",T497="")),Listes!$A$68,IF(AND(T497="",R497&lt;&gt;""),Listes!$A$69,IF(AND(P497&lt;T497,V497=""),Listes!$A$70,IF(AND(R497&gt;S497),Listes!$A$71,IF(AND(P497&lt;&gt;"",P497&gt;T497,U497=""),Listes!$A$72,IF(AND(X497="",OR(Q497&lt;&gt;"",R497&lt;&gt;"",S497&lt;&gt;"")),Listes!$A$73,""))))))</f>
        <v/>
      </c>
      <c r="X497" s="188"/>
      <c r="Y497" s="317">
        <f t="shared" si="31"/>
        <v>0</v>
      </c>
    </row>
    <row r="498" spans="1:25" ht="20.100000000000001" customHeight="1" x14ac:dyDescent="0.25">
      <c r="A498" s="121">
        <v>492</v>
      </c>
      <c r="B498" s="118" t="str">
        <f>IF('Dépenses forfaitaires'!B498="","",'Dépenses forfaitaires'!B498)</f>
        <v/>
      </c>
      <c r="C498" s="118" t="str">
        <f>IF('Dépenses forfaitaires'!C498="","",'Dépenses forfaitaires'!C498)</f>
        <v/>
      </c>
      <c r="D498" s="118" t="str">
        <f>IF('Dépenses forfaitaires'!D498="","",'Dépenses forfaitaires'!D498)</f>
        <v/>
      </c>
      <c r="E498" s="118" t="str">
        <f>IF('Dépenses forfaitaires'!E498="","",'Dépenses forfaitaires'!E498)</f>
        <v/>
      </c>
      <c r="F498" s="118" t="str">
        <f>IF('Dépenses forfaitaires'!F498="","",'Dépenses forfaitaires'!F498)</f>
        <v/>
      </c>
      <c r="G498" s="186" t="str">
        <f>IF('Dépenses forfaitaires'!G498="","",'Dépenses forfaitaires'!G498)</f>
        <v/>
      </c>
      <c r="H498" s="118" t="str">
        <f>IF('Dépenses forfaitaires'!H498="","",'Dépenses forfaitaires'!H498)</f>
        <v/>
      </c>
      <c r="I498" s="118" t="str">
        <f>IF('Dépenses forfaitaires'!I498="","",'Dépenses forfaitaires'!I498)</f>
        <v/>
      </c>
      <c r="J498" s="186" t="str">
        <f>IF('Dépenses forfaitaires'!J498="","",'Dépenses forfaitaires'!J498)</f>
        <v/>
      </c>
      <c r="K498" s="346" t="str">
        <f>IF('Dépenses forfaitaires'!K498="","",'Dépenses forfaitaires'!K498)</f>
        <v/>
      </c>
      <c r="L498" s="346" t="str">
        <f>IF('Dépenses forfaitaires'!L498="","",'Dépenses forfaitaires'!L498)</f>
        <v/>
      </c>
      <c r="M498" s="118" t="str">
        <f>IF($H498="","",IF($C498=Listes!$B$32,IF('DP_Instruction Forfaitaires'!$E498&lt;Listes!$B$53,('DP_Instruction Forfaitaires'!$E498*(VLOOKUP('DP_Instruction Forfaitaires'!$D498,Listes!$A$54:$E$60,2,FALSE))),IF('DP_Instruction Forfaitaires'!$E498&gt;Listes!$E$53,('DP_Instruction Forfaitaires'!$E498*(VLOOKUP('DP_Instruction Forfaitaires'!$D498,Listes!$A$54:$E$60,5,FALSE))),('DP_Instruction Forfaitaires'!$E498*(VLOOKUP('DP_Instruction Forfaitaires'!$D498,Listes!$A$54:$E$60,3,FALSE))+(VLOOKUP('DP_Instruction Forfaitaires'!$D498,Listes!$A$54:$E$60,4,FALSE)))))))</f>
        <v/>
      </c>
      <c r="N498" s="118" t="str">
        <f>IF($H498="","",IF($C498=Listes!$B$31,IF('DP_Instruction Forfaitaires'!$E498&lt;Listes!$B$42,('DP_Instruction Forfaitaires'!$E498*(VLOOKUP('DP_Instruction Forfaitaires'!$D498,Listes!$A$43:$E$49,2,FALSE))),IF('DP_Instruction Forfaitaires'!$E498&gt;Listes!$D$42,('DP_Instruction Forfaitaires'!$E498*(VLOOKUP('DP_Instruction Forfaitaires'!$D498,Listes!$A$43:$E$49,5,FALSE))),('DP_Instruction Forfaitaires'!$E498*(VLOOKUP('DP_Instruction Forfaitaires'!$D498,Listes!$A$43:$E$49,3,FALSE))+(VLOOKUP('DP_Instruction Forfaitaires'!$D498,Listes!$A$43:$E$49,4,FALSE)))))))</f>
        <v/>
      </c>
      <c r="O498" s="175" t="str">
        <f>IF($H498="","",IF($C498=Listes!$B$34,Listes!$I$31,IF($C498=Listes!$B$35,(VLOOKUP('DP_Instruction Forfaitaires'!$F498,Listes!$E$31:$F$36,2,FALSE)),IF($C498=Listes!$B$33,IF('DP_Instruction Forfaitaires'!$E498&lt;Listes!$A$64,'DP_Instruction Forfaitaires'!$E498*Listes!$A$65,IF('DP_Instruction Forfaitaires'!$E498&gt;Listes!$D$64,'DP_Instruction Forfaitaires'!$E498*Listes!$D$65,(('DP_Instruction Forfaitaires'!$E498*Listes!$B$65)+Listes!$C$65)))))))</f>
        <v/>
      </c>
      <c r="P498" s="131" t="str">
        <f>IF('Dépenses forfaitaires'!Q498="","",'Dépenses forfaitaires'!Q498)</f>
        <v/>
      </c>
      <c r="Q498" s="185"/>
      <c r="R498" s="352" t="str">
        <f t="shared" si="28"/>
        <v/>
      </c>
      <c r="S498" s="352" t="str">
        <f t="shared" si="29"/>
        <v/>
      </c>
      <c r="T498" s="185" t="str">
        <f t="shared" si="30"/>
        <v/>
      </c>
      <c r="U498" s="182"/>
      <c r="V498" s="187"/>
      <c r="W498" s="711" t="str">
        <f>IF(AND(OR(Q498="KO",T498&lt;&gt;""),OR(R498="",S498="",T498="")),Listes!$A$68,IF(AND(T498="",R498&lt;&gt;""),Listes!$A$69,IF(AND(P498&lt;T498,V498=""),Listes!$A$70,IF(AND(R498&gt;S498),Listes!$A$71,IF(AND(P498&lt;&gt;"",P498&gt;T498,U498=""),Listes!$A$72,IF(AND(X498="",OR(Q498&lt;&gt;"",R498&lt;&gt;"",S498&lt;&gt;"")),Listes!$A$73,""))))))</f>
        <v/>
      </c>
      <c r="X498" s="188"/>
      <c r="Y498" s="317">
        <f t="shared" si="31"/>
        <v>0</v>
      </c>
    </row>
    <row r="499" spans="1:25" ht="20.100000000000001" customHeight="1" x14ac:dyDescent="0.25">
      <c r="A499" s="121">
        <v>493</v>
      </c>
      <c r="B499" s="118" t="str">
        <f>IF('Dépenses forfaitaires'!B499="","",'Dépenses forfaitaires'!B499)</f>
        <v/>
      </c>
      <c r="C499" s="118" t="str">
        <f>IF('Dépenses forfaitaires'!C499="","",'Dépenses forfaitaires'!C499)</f>
        <v/>
      </c>
      <c r="D499" s="118" t="str">
        <f>IF('Dépenses forfaitaires'!D499="","",'Dépenses forfaitaires'!D499)</f>
        <v/>
      </c>
      <c r="E499" s="118" t="str">
        <f>IF('Dépenses forfaitaires'!E499="","",'Dépenses forfaitaires'!E499)</f>
        <v/>
      </c>
      <c r="F499" s="118" t="str">
        <f>IF('Dépenses forfaitaires'!F499="","",'Dépenses forfaitaires'!F499)</f>
        <v/>
      </c>
      <c r="G499" s="186" t="str">
        <f>IF('Dépenses forfaitaires'!G499="","",'Dépenses forfaitaires'!G499)</f>
        <v/>
      </c>
      <c r="H499" s="118" t="str">
        <f>IF('Dépenses forfaitaires'!H499="","",'Dépenses forfaitaires'!H499)</f>
        <v/>
      </c>
      <c r="I499" s="118" t="str">
        <f>IF('Dépenses forfaitaires'!I499="","",'Dépenses forfaitaires'!I499)</f>
        <v/>
      </c>
      <c r="J499" s="186" t="str">
        <f>IF('Dépenses forfaitaires'!J499="","",'Dépenses forfaitaires'!J499)</f>
        <v/>
      </c>
      <c r="K499" s="346" t="str">
        <f>IF('Dépenses forfaitaires'!K499="","",'Dépenses forfaitaires'!K499)</f>
        <v/>
      </c>
      <c r="L499" s="346" t="str">
        <f>IF('Dépenses forfaitaires'!L499="","",'Dépenses forfaitaires'!L499)</f>
        <v/>
      </c>
      <c r="M499" s="118" t="str">
        <f>IF($H499="","",IF($C499=Listes!$B$32,IF('DP_Instruction Forfaitaires'!$E499&lt;Listes!$B$53,('DP_Instruction Forfaitaires'!$E499*(VLOOKUP('DP_Instruction Forfaitaires'!$D499,Listes!$A$54:$E$60,2,FALSE))),IF('DP_Instruction Forfaitaires'!$E499&gt;Listes!$E$53,('DP_Instruction Forfaitaires'!$E499*(VLOOKUP('DP_Instruction Forfaitaires'!$D499,Listes!$A$54:$E$60,5,FALSE))),('DP_Instruction Forfaitaires'!$E499*(VLOOKUP('DP_Instruction Forfaitaires'!$D499,Listes!$A$54:$E$60,3,FALSE))+(VLOOKUP('DP_Instruction Forfaitaires'!$D499,Listes!$A$54:$E$60,4,FALSE)))))))</f>
        <v/>
      </c>
      <c r="N499" s="118" t="str">
        <f>IF($H499="","",IF($C499=Listes!$B$31,IF('DP_Instruction Forfaitaires'!$E499&lt;Listes!$B$42,('DP_Instruction Forfaitaires'!$E499*(VLOOKUP('DP_Instruction Forfaitaires'!$D499,Listes!$A$43:$E$49,2,FALSE))),IF('DP_Instruction Forfaitaires'!$E499&gt;Listes!$D$42,('DP_Instruction Forfaitaires'!$E499*(VLOOKUP('DP_Instruction Forfaitaires'!$D499,Listes!$A$43:$E$49,5,FALSE))),('DP_Instruction Forfaitaires'!$E499*(VLOOKUP('DP_Instruction Forfaitaires'!$D499,Listes!$A$43:$E$49,3,FALSE))+(VLOOKUP('DP_Instruction Forfaitaires'!$D499,Listes!$A$43:$E$49,4,FALSE)))))))</f>
        <v/>
      </c>
      <c r="O499" s="175" t="str">
        <f>IF($H499="","",IF($C499=Listes!$B$34,Listes!$I$31,IF($C499=Listes!$B$35,(VLOOKUP('DP_Instruction Forfaitaires'!$F499,Listes!$E$31:$F$36,2,FALSE)),IF($C499=Listes!$B$33,IF('DP_Instruction Forfaitaires'!$E499&lt;Listes!$A$64,'DP_Instruction Forfaitaires'!$E499*Listes!$A$65,IF('DP_Instruction Forfaitaires'!$E499&gt;Listes!$D$64,'DP_Instruction Forfaitaires'!$E499*Listes!$D$65,(('DP_Instruction Forfaitaires'!$E499*Listes!$B$65)+Listes!$C$65)))))))</f>
        <v/>
      </c>
      <c r="P499" s="131" t="str">
        <f>IF('Dépenses forfaitaires'!Q499="","",'Dépenses forfaitaires'!Q499)</f>
        <v/>
      </c>
      <c r="Q499" s="185"/>
      <c r="R499" s="352" t="str">
        <f t="shared" si="28"/>
        <v/>
      </c>
      <c r="S499" s="352" t="str">
        <f t="shared" si="29"/>
        <v/>
      </c>
      <c r="T499" s="185" t="str">
        <f t="shared" si="30"/>
        <v/>
      </c>
      <c r="U499" s="182"/>
      <c r="V499" s="187"/>
      <c r="W499" s="711" t="str">
        <f>IF(AND(OR(Q499="KO",T499&lt;&gt;""),OR(R499="",S499="",T499="")),Listes!$A$68,IF(AND(T499="",R499&lt;&gt;""),Listes!$A$69,IF(AND(P499&lt;T499,V499=""),Listes!$A$70,IF(AND(R499&gt;S499),Listes!$A$71,IF(AND(P499&lt;&gt;"",P499&gt;T499,U499=""),Listes!$A$72,IF(AND(X499="",OR(Q499&lt;&gt;"",R499&lt;&gt;"",S499&lt;&gt;"")),Listes!$A$73,""))))))</f>
        <v/>
      </c>
      <c r="X499" s="188"/>
      <c r="Y499" s="317">
        <f t="shared" si="31"/>
        <v>0</v>
      </c>
    </row>
    <row r="500" spans="1:25" ht="20.100000000000001" customHeight="1" x14ac:dyDescent="0.25">
      <c r="A500" s="121">
        <v>494</v>
      </c>
      <c r="B500" s="118" t="str">
        <f>IF('Dépenses forfaitaires'!B500="","",'Dépenses forfaitaires'!B500)</f>
        <v/>
      </c>
      <c r="C500" s="118" t="str">
        <f>IF('Dépenses forfaitaires'!C500="","",'Dépenses forfaitaires'!C500)</f>
        <v/>
      </c>
      <c r="D500" s="118" t="str">
        <f>IF('Dépenses forfaitaires'!D500="","",'Dépenses forfaitaires'!D500)</f>
        <v/>
      </c>
      <c r="E500" s="118" t="str">
        <f>IF('Dépenses forfaitaires'!E500="","",'Dépenses forfaitaires'!E500)</f>
        <v/>
      </c>
      <c r="F500" s="118" t="str">
        <f>IF('Dépenses forfaitaires'!F500="","",'Dépenses forfaitaires'!F500)</f>
        <v/>
      </c>
      <c r="G500" s="186" t="str">
        <f>IF('Dépenses forfaitaires'!G500="","",'Dépenses forfaitaires'!G500)</f>
        <v/>
      </c>
      <c r="H500" s="118" t="str">
        <f>IF('Dépenses forfaitaires'!H500="","",'Dépenses forfaitaires'!H500)</f>
        <v/>
      </c>
      <c r="I500" s="118" t="str">
        <f>IF('Dépenses forfaitaires'!I500="","",'Dépenses forfaitaires'!I500)</f>
        <v/>
      </c>
      <c r="J500" s="186" t="str">
        <f>IF('Dépenses forfaitaires'!J500="","",'Dépenses forfaitaires'!J500)</f>
        <v/>
      </c>
      <c r="K500" s="346" t="str">
        <f>IF('Dépenses forfaitaires'!K500="","",'Dépenses forfaitaires'!K500)</f>
        <v/>
      </c>
      <c r="L500" s="346" t="str">
        <f>IF('Dépenses forfaitaires'!L500="","",'Dépenses forfaitaires'!L500)</f>
        <v/>
      </c>
      <c r="M500" s="118" t="str">
        <f>IF($H500="","",IF($C500=Listes!$B$32,IF('DP_Instruction Forfaitaires'!$E500&lt;Listes!$B$53,('DP_Instruction Forfaitaires'!$E500*(VLOOKUP('DP_Instruction Forfaitaires'!$D500,Listes!$A$54:$E$60,2,FALSE))),IF('DP_Instruction Forfaitaires'!$E500&gt;Listes!$E$53,('DP_Instruction Forfaitaires'!$E500*(VLOOKUP('DP_Instruction Forfaitaires'!$D500,Listes!$A$54:$E$60,5,FALSE))),('DP_Instruction Forfaitaires'!$E500*(VLOOKUP('DP_Instruction Forfaitaires'!$D500,Listes!$A$54:$E$60,3,FALSE))+(VLOOKUP('DP_Instruction Forfaitaires'!$D500,Listes!$A$54:$E$60,4,FALSE)))))))</f>
        <v/>
      </c>
      <c r="N500" s="118" t="str">
        <f>IF($H500="","",IF($C500=Listes!$B$31,IF('DP_Instruction Forfaitaires'!$E500&lt;Listes!$B$42,('DP_Instruction Forfaitaires'!$E500*(VLOOKUP('DP_Instruction Forfaitaires'!$D500,Listes!$A$43:$E$49,2,FALSE))),IF('DP_Instruction Forfaitaires'!$E500&gt;Listes!$D$42,('DP_Instruction Forfaitaires'!$E500*(VLOOKUP('DP_Instruction Forfaitaires'!$D500,Listes!$A$43:$E$49,5,FALSE))),('DP_Instruction Forfaitaires'!$E500*(VLOOKUP('DP_Instruction Forfaitaires'!$D500,Listes!$A$43:$E$49,3,FALSE))+(VLOOKUP('DP_Instruction Forfaitaires'!$D500,Listes!$A$43:$E$49,4,FALSE)))))))</f>
        <v/>
      </c>
      <c r="O500" s="175" t="str">
        <f>IF($H500="","",IF($C500=Listes!$B$34,Listes!$I$31,IF($C500=Listes!$B$35,(VLOOKUP('DP_Instruction Forfaitaires'!$F500,Listes!$E$31:$F$36,2,FALSE)),IF($C500=Listes!$B$33,IF('DP_Instruction Forfaitaires'!$E500&lt;Listes!$A$64,'DP_Instruction Forfaitaires'!$E500*Listes!$A$65,IF('DP_Instruction Forfaitaires'!$E500&gt;Listes!$D$64,'DP_Instruction Forfaitaires'!$E500*Listes!$D$65,(('DP_Instruction Forfaitaires'!$E500*Listes!$B$65)+Listes!$C$65)))))))</f>
        <v/>
      </c>
      <c r="P500" s="131" t="str">
        <f>IF('Dépenses forfaitaires'!Q500="","",'Dépenses forfaitaires'!Q500)</f>
        <v/>
      </c>
      <c r="Q500" s="185"/>
      <c r="R500" s="352" t="str">
        <f t="shared" si="28"/>
        <v/>
      </c>
      <c r="S500" s="352" t="str">
        <f t="shared" si="29"/>
        <v/>
      </c>
      <c r="T500" s="185" t="str">
        <f t="shared" si="30"/>
        <v/>
      </c>
      <c r="U500" s="182"/>
      <c r="V500" s="187"/>
      <c r="W500" s="711" t="str">
        <f>IF(AND(OR(Q500="KO",T500&lt;&gt;""),OR(R500="",S500="",T500="")),Listes!$A$68,IF(AND(T500="",R500&lt;&gt;""),Listes!$A$69,IF(AND(P500&lt;T500,V500=""),Listes!$A$70,IF(AND(R500&gt;S500),Listes!$A$71,IF(AND(P500&lt;&gt;"",P500&gt;T500,U500=""),Listes!$A$72,IF(AND(X500="",OR(Q500&lt;&gt;"",R500&lt;&gt;"",S500&lt;&gt;"")),Listes!$A$73,""))))))</f>
        <v/>
      </c>
      <c r="X500" s="188"/>
      <c r="Y500" s="317">
        <f t="shared" si="31"/>
        <v>0</v>
      </c>
    </row>
    <row r="501" spans="1:25" ht="20.100000000000001" customHeight="1" x14ac:dyDescent="0.25">
      <c r="A501" s="121">
        <v>495</v>
      </c>
      <c r="B501" s="118" t="str">
        <f>IF('Dépenses forfaitaires'!B501="","",'Dépenses forfaitaires'!B501)</f>
        <v/>
      </c>
      <c r="C501" s="118" t="str">
        <f>IF('Dépenses forfaitaires'!C501="","",'Dépenses forfaitaires'!C501)</f>
        <v/>
      </c>
      <c r="D501" s="118" t="str">
        <f>IF('Dépenses forfaitaires'!D501="","",'Dépenses forfaitaires'!D501)</f>
        <v/>
      </c>
      <c r="E501" s="118" t="str">
        <f>IF('Dépenses forfaitaires'!E501="","",'Dépenses forfaitaires'!E501)</f>
        <v/>
      </c>
      <c r="F501" s="118" t="str">
        <f>IF('Dépenses forfaitaires'!F501="","",'Dépenses forfaitaires'!F501)</f>
        <v/>
      </c>
      <c r="G501" s="186" t="str">
        <f>IF('Dépenses forfaitaires'!G501="","",'Dépenses forfaitaires'!G501)</f>
        <v/>
      </c>
      <c r="H501" s="118" t="str">
        <f>IF('Dépenses forfaitaires'!H501="","",'Dépenses forfaitaires'!H501)</f>
        <v/>
      </c>
      <c r="I501" s="118" t="str">
        <f>IF('Dépenses forfaitaires'!I501="","",'Dépenses forfaitaires'!I501)</f>
        <v/>
      </c>
      <c r="J501" s="186" t="str">
        <f>IF('Dépenses forfaitaires'!J501="","",'Dépenses forfaitaires'!J501)</f>
        <v/>
      </c>
      <c r="K501" s="346" t="str">
        <f>IF('Dépenses forfaitaires'!K501="","",'Dépenses forfaitaires'!K501)</f>
        <v/>
      </c>
      <c r="L501" s="346" t="str">
        <f>IF('Dépenses forfaitaires'!L501="","",'Dépenses forfaitaires'!L501)</f>
        <v/>
      </c>
      <c r="M501" s="118" t="str">
        <f>IF($H501="","",IF($C501=Listes!$B$32,IF('DP_Instruction Forfaitaires'!$E501&lt;Listes!$B$53,('DP_Instruction Forfaitaires'!$E501*(VLOOKUP('DP_Instruction Forfaitaires'!$D501,Listes!$A$54:$E$60,2,FALSE))),IF('DP_Instruction Forfaitaires'!$E501&gt;Listes!$E$53,('DP_Instruction Forfaitaires'!$E501*(VLOOKUP('DP_Instruction Forfaitaires'!$D501,Listes!$A$54:$E$60,5,FALSE))),('DP_Instruction Forfaitaires'!$E501*(VLOOKUP('DP_Instruction Forfaitaires'!$D501,Listes!$A$54:$E$60,3,FALSE))+(VLOOKUP('DP_Instruction Forfaitaires'!$D501,Listes!$A$54:$E$60,4,FALSE)))))))</f>
        <v/>
      </c>
      <c r="N501" s="118" t="str">
        <f>IF($H501="","",IF($C501=Listes!$B$31,IF('DP_Instruction Forfaitaires'!$E501&lt;Listes!$B$42,('DP_Instruction Forfaitaires'!$E501*(VLOOKUP('DP_Instruction Forfaitaires'!$D501,Listes!$A$43:$E$49,2,FALSE))),IF('DP_Instruction Forfaitaires'!$E501&gt;Listes!$D$42,('DP_Instruction Forfaitaires'!$E501*(VLOOKUP('DP_Instruction Forfaitaires'!$D501,Listes!$A$43:$E$49,5,FALSE))),('DP_Instruction Forfaitaires'!$E501*(VLOOKUP('DP_Instruction Forfaitaires'!$D501,Listes!$A$43:$E$49,3,FALSE))+(VLOOKUP('DP_Instruction Forfaitaires'!$D501,Listes!$A$43:$E$49,4,FALSE)))))))</f>
        <v/>
      </c>
      <c r="O501" s="175" t="str">
        <f>IF($H501="","",IF($C501=Listes!$B$34,Listes!$I$31,IF($C501=Listes!$B$35,(VLOOKUP('DP_Instruction Forfaitaires'!$F501,Listes!$E$31:$F$36,2,FALSE)),IF($C501=Listes!$B$33,IF('DP_Instruction Forfaitaires'!$E501&lt;Listes!$A$64,'DP_Instruction Forfaitaires'!$E501*Listes!$A$65,IF('DP_Instruction Forfaitaires'!$E501&gt;Listes!$D$64,'DP_Instruction Forfaitaires'!$E501*Listes!$D$65,(('DP_Instruction Forfaitaires'!$E501*Listes!$B$65)+Listes!$C$65)))))))</f>
        <v/>
      </c>
      <c r="P501" s="131" t="str">
        <f>IF('Dépenses forfaitaires'!Q501="","",'Dépenses forfaitaires'!Q501)</f>
        <v/>
      </c>
      <c r="Q501" s="185"/>
      <c r="R501" s="352" t="str">
        <f t="shared" si="28"/>
        <v/>
      </c>
      <c r="S501" s="352" t="str">
        <f t="shared" si="29"/>
        <v/>
      </c>
      <c r="T501" s="185" t="str">
        <f t="shared" si="30"/>
        <v/>
      </c>
      <c r="U501" s="182"/>
      <c r="V501" s="187"/>
      <c r="W501" s="711" t="str">
        <f>IF(AND(OR(Q501="KO",T501&lt;&gt;""),OR(R501="",S501="",T501="")),Listes!$A$68,IF(AND(T501="",R501&lt;&gt;""),Listes!$A$69,IF(AND(P501&lt;T501,V501=""),Listes!$A$70,IF(AND(R501&gt;S501),Listes!$A$71,IF(AND(P501&lt;&gt;"",P501&gt;T501,U501=""),Listes!$A$72,IF(AND(X501="",OR(Q501&lt;&gt;"",R501&lt;&gt;"",S501&lt;&gt;"")),Listes!$A$73,""))))))</f>
        <v/>
      </c>
      <c r="X501" s="188"/>
      <c r="Y501" s="317">
        <f t="shared" si="31"/>
        <v>0</v>
      </c>
    </row>
    <row r="502" spans="1:25" ht="20.100000000000001" customHeight="1" x14ac:dyDescent="0.25">
      <c r="A502" s="121">
        <v>496</v>
      </c>
      <c r="B502" s="118" t="str">
        <f>IF('Dépenses forfaitaires'!B502="","",'Dépenses forfaitaires'!B502)</f>
        <v/>
      </c>
      <c r="C502" s="118" t="str">
        <f>IF('Dépenses forfaitaires'!C502="","",'Dépenses forfaitaires'!C502)</f>
        <v/>
      </c>
      <c r="D502" s="118" t="str">
        <f>IF('Dépenses forfaitaires'!D502="","",'Dépenses forfaitaires'!D502)</f>
        <v/>
      </c>
      <c r="E502" s="118" t="str">
        <f>IF('Dépenses forfaitaires'!E502="","",'Dépenses forfaitaires'!E502)</f>
        <v/>
      </c>
      <c r="F502" s="118" t="str">
        <f>IF('Dépenses forfaitaires'!F502="","",'Dépenses forfaitaires'!F502)</f>
        <v/>
      </c>
      <c r="G502" s="186" t="str">
        <f>IF('Dépenses forfaitaires'!G502="","",'Dépenses forfaitaires'!G502)</f>
        <v/>
      </c>
      <c r="H502" s="118" t="str">
        <f>IF('Dépenses forfaitaires'!H502="","",'Dépenses forfaitaires'!H502)</f>
        <v/>
      </c>
      <c r="I502" s="118" t="str">
        <f>IF('Dépenses forfaitaires'!I502="","",'Dépenses forfaitaires'!I502)</f>
        <v/>
      </c>
      <c r="J502" s="186" t="str">
        <f>IF('Dépenses forfaitaires'!J502="","",'Dépenses forfaitaires'!J502)</f>
        <v/>
      </c>
      <c r="K502" s="346" t="str">
        <f>IF('Dépenses forfaitaires'!K502="","",'Dépenses forfaitaires'!K502)</f>
        <v/>
      </c>
      <c r="L502" s="346" t="str">
        <f>IF('Dépenses forfaitaires'!L502="","",'Dépenses forfaitaires'!L502)</f>
        <v/>
      </c>
      <c r="M502" s="118" t="str">
        <f>IF($H502="","",IF($C502=Listes!$B$32,IF('DP_Instruction Forfaitaires'!$E502&lt;Listes!$B$53,('DP_Instruction Forfaitaires'!$E502*(VLOOKUP('DP_Instruction Forfaitaires'!$D502,Listes!$A$54:$E$60,2,FALSE))),IF('DP_Instruction Forfaitaires'!$E502&gt;Listes!$E$53,('DP_Instruction Forfaitaires'!$E502*(VLOOKUP('DP_Instruction Forfaitaires'!$D502,Listes!$A$54:$E$60,5,FALSE))),('DP_Instruction Forfaitaires'!$E502*(VLOOKUP('DP_Instruction Forfaitaires'!$D502,Listes!$A$54:$E$60,3,FALSE))+(VLOOKUP('DP_Instruction Forfaitaires'!$D502,Listes!$A$54:$E$60,4,FALSE)))))))</f>
        <v/>
      </c>
      <c r="N502" s="118" t="str">
        <f>IF($H502="","",IF($C502=Listes!$B$31,IF('DP_Instruction Forfaitaires'!$E502&lt;Listes!$B$42,('DP_Instruction Forfaitaires'!$E502*(VLOOKUP('DP_Instruction Forfaitaires'!$D502,Listes!$A$43:$E$49,2,FALSE))),IF('DP_Instruction Forfaitaires'!$E502&gt;Listes!$D$42,('DP_Instruction Forfaitaires'!$E502*(VLOOKUP('DP_Instruction Forfaitaires'!$D502,Listes!$A$43:$E$49,5,FALSE))),('DP_Instruction Forfaitaires'!$E502*(VLOOKUP('DP_Instruction Forfaitaires'!$D502,Listes!$A$43:$E$49,3,FALSE))+(VLOOKUP('DP_Instruction Forfaitaires'!$D502,Listes!$A$43:$E$49,4,FALSE)))))))</f>
        <v/>
      </c>
      <c r="O502" s="175" t="str">
        <f>IF($H502="","",IF($C502=Listes!$B$34,Listes!$I$31,IF($C502=Listes!$B$35,(VLOOKUP('DP_Instruction Forfaitaires'!$F502,Listes!$E$31:$F$36,2,FALSE)),IF($C502=Listes!$B$33,IF('DP_Instruction Forfaitaires'!$E502&lt;Listes!$A$64,'DP_Instruction Forfaitaires'!$E502*Listes!$A$65,IF('DP_Instruction Forfaitaires'!$E502&gt;Listes!$D$64,'DP_Instruction Forfaitaires'!$E502*Listes!$D$65,(('DP_Instruction Forfaitaires'!$E502*Listes!$B$65)+Listes!$C$65)))))))</f>
        <v/>
      </c>
      <c r="P502" s="131" t="str">
        <f>IF('Dépenses forfaitaires'!Q502="","",'Dépenses forfaitaires'!Q502)</f>
        <v/>
      </c>
      <c r="Q502" s="185"/>
      <c r="R502" s="352" t="str">
        <f t="shared" si="28"/>
        <v/>
      </c>
      <c r="S502" s="352" t="str">
        <f t="shared" si="29"/>
        <v/>
      </c>
      <c r="T502" s="185" t="str">
        <f t="shared" si="30"/>
        <v/>
      </c>
      <c r="U502" s="182"/>
      <c r="V502" s="187"/>
      <c r="W502" s="711" t="str">
        <f>IF(AND(OR(Q502="KO",T502&lt;&gt;""),OR(R502="",S502="",T502="")),Listes!$A$68,IF(AND(T502="",R502&lt;&gt;""),Listes!$A$69,IF(AND(P502&lt;T502,V502=""),Listes!$A$70,IF(AND(R502&gt;S502),Listes!$A$71,IF(AND(P502&lt;&gt;"",P502&gt;T502,U502=""),Listes!$A$72,IF(AND(X502="",OR(Q502&lt;&gt;"",R502&lt;&gt;"",S502&lt;&gt;"")),Listes!$A$73,""))))))</f>
        <v/>
      </c>
      <c r="X502" s="188"/>
      <c r="Y502" s="317">
        <f t="shared" si="31"/>
        <v>0</v>
      </c>
    </row>
    <row r="503" spans="1:25" ht="20.100000000000001" customHeight="1" x14ac:dyDescent="0.25">
      <c r="A503" s="121">
        <v>497</v>
      </c>
      <c r="B503" s="118" t="str">
        <f>IF('Dépenses forfaitaires'!B503="","",'Dépenses forfaitaires'!B503)</f>
        <v/>
      </c>
      <c r="C503" s="118" t="str">
        <f>IF('Dépenses forfaitaires'!C503="","",'Dépenses forfaitaires'!C503)</f>
        <v/>
      </c>
      <c r="D503" s="118" t="str">
        <f>IF('Dépenses forfaitaires'!D503="","",'Dépenses forfaitaires'!D503)</f>
        <v/>
      </c>
      <c r="E503" s="118" t="str">
        <f>IF('Dépenses forfaitaires'!E503="","",'Dépenses forfaitaires'!E503)</f>
        <v/>
      </c>
      <c r="F503" s="118" t="str">
        <f>IF('Dépenses forfaitaires'!F503="","",'Dépenses forfaitaires'!F503)</f>
        <v/>
      </c>
      <c r="G503" s="186" t="str">
        <f>IF('Dépenses forfaitaires'!G503="","",'Dépenses forfaitaires'!G503)</f>
        <v/>
      </c>
      <c r="H503" s="118" t="str">
        <f>IF('Dépenses forfaitaires'!H503="","",'Dépenses forfaitaires'!H503)</f>
        <v/>
      </c>
      <c r="I503" s="118" t="str">
        <f>IF('Dépenses forfaitaires'!I503="","",'Dépenses forfaitaires'!I503)</f>
        <v/>
      </c>
      <c r="J503" s="186" t="str">
        <f>IF('Dépenses forfaitaires'!J503="","",'Dépenses forfaitaires'!J503)</f>
        <v/>
      </c>
      <c r="K503" s="346" t="str">
        <f>IF('Dépenses forfaitaires'!K503="","",'Dépenses forfaitaires'!K503)</f>
        <v/>
      </c>
      <c r="L503" s="346" t="str">
        <f>IF('Dépenses forfaitaires'!L503="","",'Dépenses forfaitaires'!L503)</f>
        <v/>
      </c>
      <c r="M503" s="118" t="str">
        <f>IF($H503="","",IF($C503=Listes!$B$32,IF('DP_Instruction Forfaitaires'!$E503&lt;Listes!$B$53,('DP_Instruction Forfaitaires'!$E503*(VLOOKUP('DP_Instruction Forfaitaires'!$D503,Listes!$A$54:$E$60,2,FALSE))),IF('DP_Instruction Forfaitaires'!$E503&gt;Listes!$E$53,('DP_Instruction Forfaitaires'!$E503*(VLOOKUP('DP_Instruction Forfaitaires'!$D503,Listes!$A$54:$E$60,5,FALSE))),('DP_Instruction Forfaitaires'!$E503*(VLOOKUP('DP_Instruction Forfaitaires'!$D503,Listes!$A$54:$E$60,3,FALSE))+(VLOOKUP('DP_Instruction Forfaitaires'!$D503,Listes!$A$54:$E$60,4,FALSE)))))))</f>
        <v/>
      </c>
      <c r="N503" s="118" t="str">
        <f>IF($H503="","",IF($C503=Listes!$B$31,IF('DP_Instruction Forfaitaires'!$E503&lt;Listes!$B$42,('DP_Instruction Forfaitaires'!$E503*(VLOOKUP('DP_Instruction Forfaitaires'!$D503,Listes!$A$43:$E$49,2,FALSE))),IF('DP_Instruction Forfaitaires'!$E503&gt;Listes!$D$42,('DP_Instruction Forfaitaires'!$E503*(VLOOKUP('DP_Instruction Forfaitaires'!$D503,Listes!$A$43:$E$49,5,FALSE))),('DP_Instruction Forfaitaires'!$E503*(VLOOKUP('DP_Instruction Forfaitaires'!$D503,Listes!$A$43:$E$49,3,FALSE))+(VLOOKUP('DP_Instruction Forfaitaires'!$D503,Listes!$A$43:$E$49,4,FALSE)))))))</f>
        <v/>
      </c>
      <c r="O503" s="175" t="str">
        <f>IF($H503="","",IF($C503=Listes!$B$34,Listes!$I$31,IF($C503=Listes!$B$35,(VLOOKUP('DP_Instruction Forfaitaires'!$F503,Listes!$E$31:$F$36,2,FALSE)),IF($C503=Listes!$B$33,IF('DP_Instruction Forfaitaires'!$E503&lt;Listes!$A$64,'DP_Instruction Forfaitaires'!$E503*Listes!$A$65,IF('DP_Instruction Forfaitaires'!$E503&gt;Listes!$D$64,'DP_Instruction Forfaitaires'!$E503*Listes!$D$65,(('DP_Instruction Forfaitaires'!$E503*Listes!$B$65)+Listes!$C$65)))))))</f>
        <v/>
      </c>
      <c r="P503" s="131" t="str">
        <f>IF('Dépenses forfaitaires'!Q503="","",'Dépenses forfaitaires'!Q503)</f>
        <v/>
      </c>
      <c r="Q503" s="185"/>
      <c r="R503" s="352" t="str">
        <f t="shared" si="28"/>
        <v/>
      </c>
      <c r="S503" s="352" t="str">
        <f t="shared" si="29"/>
        <v/>
      </c>
      <c r="T503" s="185" t="str">
        <f t="shared" si="30"/>
        <v/>
      </c>
      <c r="U503" s="182"/>
      <c r="V503" s="187"/>
      <c r="W503" s="711" t="str">
        <f>IF(AND(OR(Q503="KO",T503&lt;&gt;""),OR(R503="",S503="",T503="")),Listes!$A$68,IF(AND(T503="",R503&lt;&gt;""),Listes!$A$69,IF(AND(P503&lt;T503,V503=""),Listes!$A$70,IF(AND(R503&gt;S503),Listes!$A$71,IF(AND(P503&lt;&gt;"",P503&gt;T503,U503=""),Listes!$A$72,IF(AND(X503="",OR(Q503&lt;&gt;"",R503&lt;&gt;"",S503&lt;&gt;"")),Listes!$A$73,""))))))</f>
        <v/>
      </c>
      <c r="X503" s="188"/>
      <c r="Y503" s="317">
        <f t="shared" si="31"/>
        <v>0</v>
      </c>
    </row>
    <row r="504" spans="1:25" ht="20.100000000000001" customHeight="1" x14ac:dyDescent="0.25">
      <c r="A504" s="121">
        <v>498</v>
      </c>
      <c r="B504" s="118" t="str">
        <f>IF('Dépenses forfaitaires'!B504="","",'Dépenses forfaitaires'!B504)</f>
        <v/>
      </c>
      <c r="C504" s="118" t="str">
        <f>IF('Dépenses forfaitaires'!C504="","",'Dépenses forfaitaires'!C504)</f>
        <v/>
      </c>
      <c r="D504" s="118" t="str">
        <f>IF('Dépenses forfaitaires'!D504="","",'Dépenses forfaitaires'!D504)</f>
        <v/>
      </c>
      <c r="E504" s="118" t="str">
        <f>IF('Dépenses forfaitaires'!E504="","",'Dépenses forfaitaires'!E504)</f>
        <v/>
      </c>
      <c r="F504" s="118" t="str">
        <f>IF('Dépenses forfaitaires'!F504="","",'Dépenses forfaitaires'!F504)</f>
        <v/>
      </c>
      <c r="G504" s="186" t="str">
        <f>IF('Dépenses forfaitaires'!G504="","",'Dépenses forfaitaires'!G504)</f>
        <v/>
      </c>
      <c r="H504" s="118" t="str">
        <f>IF('Dépenses forfaitaires'!H504="","",'Dépenses forfaitaires'!H504)</f>
        <v/>
      </c>
      <c r="I504" s="118" t="str">
        <f>IF('Dépenses forfaitaires'!I504="","",'Dépenses forfaitaires'!I504)</f>
        <v/>
      </c>
      <c r="J504" s="186" t="str">
        <f>IF('Dépenses forfaitaires'!J504="","",'Dépenses forfaitaires'!J504)</f>
        <v/>
      </c>
      <c r="K504" s="346" t="str">
        <f>IF('Dépenses forfaitaires'!K504="","",'Dépenses forfaitaires'!K504)</f>
        <v/>
      </c>
      <c r="L504" s="346" t="str">
        <f>IF('Dépenses forfaitaires'!L504="","",'Dépenses forfaitaires'!L504)</f>
        <v/>
      </c>
      <c r="M504" s="118" t="str">
        <f>IF($H504="","",IF($C504=Listes!$B$32,IF('DP_Instruction Forfaitaires'!$E504&lt;Listes!$B$53,('DP_Instruction Forfaitaires'!$E504*(VLOOKUP('DP_Instruction Forfaitaires'!$D504,Listes!$A$54:$E$60,2,FALSE))),IF('DP_Instruction Forfaitaires'!$E504&gt;Listes!$E$53,('DP_Instruction Forfaitaires'!$E504*(VLOOKUP('DP_Instruction Forfaitaires'!$D504,Listes!$A$54:$E$60,5,FALSE))),('DP_Instruction Forfaitaires'!$E504*(VLOOKUP('DP_Instruction Forfaitaires'!$D504,Listes!$A$54:$E$60,3,FALSE))+(VLOOKUP('DP_Instruction Forfaitaires'!$D504,Listes!$A$54:$E$60,4,FALSE)))))))</f>
        <v/>
      </c>
      <c r="N504" s="118" t="str">
        <f>IF($H504="","",IF($C504=Listes!$B$31,IF('DP_Instruction Forfaitaires'!$E504&lt;Listes!$B$42,('DP_Instruction Forfaitaires'!$E504*(VLOOKUP('DP_Instruction Forfaitaires'!$D504,Listes!$A$43:$E$49,2,FALSE))),IF('DP_Instruction Forfaitaires'!$E504&gt;Listes!$D$42,('DP_Instruction Forfaitaires'!$E504*(VLOOKUP('DP_Instruction Forfaitaires'!$D504,Listes!$A$43:$E$49,5,FALSE))),('DP_Instruction Forfaitaires'!$E504*(VLOOKUP('DP_Instruction Forfaitaires'!$D504,Listes!$A$43:$E$49,3,FALSE))+(VLOOKUP('DP_Instruction Forfaitaires'!$D504,Listes!$A$43:$E$49,4,FALSE)))))))</f>
        <v/>
      </c>
      <c r="O504" s="175" t="str">
        <f>IF($H504="","",IF($C504=Listes!$B$34,Listes!$I$31,IF($C504=Listes!$B$35,(VLOOKUP('DP_Instruction Forfaitaires'!$F504,Listes!$E$31:$F$36,2,FALSE)),IF($C504=Listes!$B$33,IF('DP_Instruction Forfaitaires'!$E504&lt;Listes!$A$64,'DP_Instruction Forfaitaires'!$E504*Listes!$A$65,IF('DP_Instruction Forfaitaires'!$E504&gt;Listes!$D$64,'DP_Instruction Forfaitaires'!$E504*Listes!$D$65,(('DP_Instruction Forfaitaires'!$E504*Listes!$B$65)+Listes!$C$65)))))))</f>
        <v/>
      </c>
      <c r="P504" s="131" t="str">
        <f>IF('Dépenses forfaitaires'!Q504="","",'Dépenses forfaitaires'!Q504)</f>
        <v/>
      </c>
      <c r="Q504" s="185"/>
      <c r="R504" s="352" t="str">
        <f t="shared" si="28"/>
        <v/>
      </c>
      <c r="S504" s="352" t="str">
        <f t="shared" si="29"/>
        <v/>
      </c>
      <c r="T504" s="185" t="str">
        <f t="shared" si="30"/>
        <v/>
      </c>
      <c r="U504" s="182"/>
      <c r="V504" s="187"/>
      <c r="W504" s="711" t="str">
        <f>IF(AND(OR(Q504="KO",T504&lt;&gt;""),OR(R504="",S504="",T504="")),Listes!$A$68,IF(AND(T504="",R504&lt;&gt;""),Listes!$A$69,IF(AND(P504&lt;T504,V504=""),Listes!$A$70,IF(AND(R504&gt;S504),Listes!$A$71,IF(AND(P504&lt;&gt;"",P504&gt;T504,U504=""),Listes!$A$72,IF(AND(X504="",OR(Q504&lt;&gt;"",R504&lt;&gt;"",S504&lt;&gt;"")),Listes!$A$73,""))))))</f>
        <v/>
      </c>
      <c r="X504" s="188"/>
      <c r="Y504" s="317">
        <f t="shared" si="31"/>
        <v>0</v>
      </c>
    </row>
    <row r="505" spans="1:25" ht="20.100000000000001" customHeight="1" x14ac:dyDescent="0.25">
      <c r="A505" s="121">
        <v>499</v>
      </c>
      <c r="B505" s="118" t="str">
        <f>IF('Dépenses forfaitaires'!B505="","",'Dépenses forfaitaires'!B505)</f>
        <v/>
      </c>
      <c r="C505" s="118" t="str">
        <f>IF('Dépenses forfaitaires'!C505="","",'Dépenses forfaitaires'!C505)</f>
        <v/>
      </c>
      <c r="D505" s="118" t="str">
        <f>IF('Dépenses forfaitaires'!D505="","",'Dépenses forfaitaires'!D505)</f>
        <v/>
      </c>
      <c r="E505" s="118" t="str">
        <f>IF('Dépenses forfaitaires'!E505="","",'Dépenses forfaitaires'!E505)</f>
        <v/>
      </c>
      <c r="F505" s="118" t="str">
        <f>IF('Dépenses forfaitaires'!F505="","",'Dépenses forfaitaires'!F505)</f>
        <v/>
      </c>
      <c r="G505" s="186" t="str">
        <f>IF('Dépenses forfaitaires'!G505="","",'Dépenses forfaitaires'!G505)</f>
        <v/>
      </c>
      <c r="H505" s="118" t="str">
        <f>IF('Dépenses forfaitaires'!H505="","",'Dépenses forfaitaires'!H505)</f>
        <v/>
      </c>
      <c r="I505" s="118" t="str">
        <f>IF('Dépenses forfaitaires'!I505="","",'Dépenses forfaitaires'!I505)</f>
        <v/>
      </c>
      <c r="J505" s="186" t="str">
        <f>IF('Dépenses forfaitaires'!J505="","",'Dépenses forfaitaires'!J505)</f>
        <v/>
      </c>
      <c r="K505" s="346" t="str">
        <f>IF('Dépenses forfaitaires'!K505="","",'Dépenses forfaitaires'!K505)</f>
        <v/>
      </c>
      <c r="L505" s="346" t="str">
        <f>IF('Dépenses forfaitaires'!L505="","",'Dépenses forfaitaires'!L505)</f>
        <v/>
      </c>
      <c r="M505" s="118" t="str">
        <f>IF($H505="","",IF($C505=Listes!$B$32,IF('DP_Instruction Forfaitaires'!$E505&lt;Listes!$B$53,('DP_Instruction Forfaitaires'!$E505*(VLOOKUP('DP_Instruction Forfaitaires'!$D505,Listes!$A$54:$E$60,2,FALSE))),IF('DP_Instruction Forfaitaires'!$E505&gt;Listes!$E$53,('DP_Instruction Forfaitaires'!$E505*(VLOOKUP('DP_Instruction Forfaitaires'!$D505,Listes!$A$54:$E$60,5,FALSE))),('DP_Instruction Forfaitaires'!$E505*(VLOOKUP('DP_Instruction Forfaitaires'!$D505,Listes!$A$54:$E$60,3,FALSE))+(VLOOKUP('DP_Instruction Forfaitaires'!$D505,Listes!$A$54:$E$60,4,FALSE)))))))</f>
        <v/>
      </c>
      <c r="N505" s="118" t="str">
        <f>IF($H505="","",IF($C505=Listes!$B$31,IF('DP_Instruction Forfaitaires'!$E505&lt;Listes!$B$42,('DP_Instruction Forfaitaires'!$E505*(VLOOKUP('DP_Instruction Forfaitaires'!$D505,Listes!$A$43:$E$49,2,FALSE))),IF('DP_Instruction Forfaitaires'!$E505&gt;Listes!$D$42,('DP_Instruction Forfaitaires'!$E505*(VLOOKUP('DP_Instruction Forfaitaires'!$D505,Listes!$A$43:$E$49,5,FALSE))),('DP_Instruction Forfaitaires'!$E505*(VLOOKUP('DP_Instruction Forfaitaires'!$D505,Listes!$A$43:$E$49,3,FALSE))+(VLOOKUP('DP_Instruction Forfaitaires'!$D505,Listes!$A$43:$E$49,4,FALSE)))))))</f>
        <v/>
      </c>
      <c r="O505" s="175" t="str">
        <f>IF($H505="","",IF($C505=Listes!$B$34,Listes!$I$31,IF($C505=Listes!$B$35,(VLOOKUP('DP_Instruction Forfaitaires'!$F505,Listes!$E$31:$F$36,2,FALSE)),IF($C505=Listes!$B$33,IF('DP_Instruction Forfaitaires'!$E505&lt;Listes!$A$64,'DP_Instruction Forfaitaires'!$E505*Listes!$A$65,IF('DP_Instruction Forfaitaires'!$E505&gt;Listes!$D$64,'DP_Instruction Forfaitaires'!$E505*Listes!$D$65,(('DP_Instruction Forfaitaires'!$E505*Listes!$B$65)+Listes!$C$65)))))))</f>
        <v/>
      </c>
      <c r="P505" s="131" t="str">
        <f>IF('Dépenses forfaitaires'!Q505="","",'Dépenses forfaitaires'!Q505)</f>
        <v/>
      </c>
      <c r="Q505" s="185"/>
      <c r="R505" s="352" t="str">
        <f t="shared" si="28"/>
        <v/>
      </c>
      <c r="S505" s="352" t="str">
        <f t="shared" si="29"/>
        <v/>
      </c>
      <c r="T505" s="185" t="str">
        <f t="shared" si="30"/>
        <v/>
      </c>
      <c r="U505" s="182"/>
      <c r="V505" s="187"/>
      <c r="W505" s="711" t="str">
        <f>IF(AND(OR(Q505="KO",T505&lt;&gt;""),OR(R505="",S505="",T505="")),Listes!$A$68,IF(AND(T505="",R505&lt;&gt;""),Listes!$A$69,IF(AND(P505&lt;T505,V505=""),Listes!$A$70,IF(AND(R505&gt;S505),Listes!$A$71,IF(AND(P505&lt;&gt;"",P505&gt;T505,U505=""),Listes!$A$72,IF(AND(X505="",OR(Q505&lt;&gt;"",R505&lt;&gt;"",S505&lt;&gt;"")),Listes!$A$73,""))))))</f>
        <v/>
      </c>
      <c r="X505" s="188"/>
      <c r="Y505" s="317">
        <f t="shared" si="31"/>
        <v>0</v>
      </c>
    </row>
    <row r="506" spans="1:25" ht="20.100000000000001" customHeight="1" thickBot="1" x14ac:dyDescent="0.3">
      <c r="A506" s="122">
        <v>500</v>
      </c>
      <c r="B506" s="123" t="str">
        <f>IF('Dépenses forfaitaires'!B506="","",'Dépenses forfaitaires'!B506)</f>
        <v/>
      </c>
      <c r="C506" s="123" t="str">
        <f>IF('Dépenses forfaitaires'!C506="","",'Dépenses forfaitaires'!C506)</f>
        <v/>
      </c>
      <c r="D506" s="123" t="str">
        <f>IF('Dépenses forfaitaires'!D506="","",'Dépenses forfaitaires'!D506)</f>
        <v/>
      </c>
      <c r="E506" s="123" t="str">
        <f>IF('Dépenses forfaitaires'!E506="","",'Dépenses forfaitaires'!E506)</f>
        <v/>
      </c>
      <c r="F506" s="123" t="str">
        <f>IF('Dépenses forfaitaires'!F506="","",'Dépenses forfaitaires'!F506)</f>
        <v/>
      </c>
      <c r="G506" s="186" t="str">
        <f>IF('Dépenses forfaitaires'!G506="","",'Dépenses forfaitaires'!G506)</f>
        <v/>
      </c>
      <c r="H506" s="123" t="str">
        <f>IF('Dépenses forfaitaires'!H506="","",'Dépenses forfaitaires'!H506)</f>
        <v/>
      </c>
      <c r="I506" s="123" t="str">
        <f>IF('Dépenses forfaitaires'!I506="","",'Dépenses forfaitaires'!I506)</f>
        <v/>
      </c>
      <c r="J506" s="186" t="str">
        <f>IF('Dépenses forfaitaires'!J506="","",'Dépenses forfaitaires'!J506)</f>
        <v/>
      </c>
      <c r="K506" s="346" t="str">
        <f>IF('Dépenses forfaitaires'!K506="","",'Dépenses forfaitaires'!K506)</f>
        <v/>
      </c>
      <c r="L506" s="346" t="str">
        <f>IF('Dépenses forfaitaires'!L506="","",'Dépenses forfaitaires'!L506)</f>
        <v/>
      </c>
      <c r="M506" s="123" t="str">
        <f>IF($H506="","",IF($C506=Listes!$B$32,IF('DP_Instruction Forfaitaires'!$E506&lt;Listes!$B$53,('DP_Instruction Forfaitaires'!$E506*(VLOOKUP('DP_Instruction Forfaitaires'!$D506,Listes!$A$54:$E$60,2,FALSE))),IF('DP_Instruction Forfaitaires'!$E506&gt;Listes!$E$53,('DP_Instruction Forfaitaires'!$E506*(VLOOKUP('DP_Instruction Forfaitaires'!$D506,Listes!$A$54:$E$60,5,FALSE))),('DP_Instruction Forfaitaires'!$E506*(VLOOKUP('DP_Instruction Forfaitaires'!$D506,Listes!$A$54:$E$60,3,FALSE))+(VLOOKUP('DP_Instruction Forfaitaires'!$D506,Listes!$A$54:$E$60,4,FALSE)))))))</f>
        <v/>
      </c>
      <c r="N506" s="123" t="str">
        <f>IF($H506="","",IF($C506=Listes!$B$31,IF('DP_Instruction Forfaitaires'!$E506&lt;Listes!$B$42,('DP_Instruction Forfaitaires'!$E506*(VLOOKUP('DP_Instruction Forfaitaires'!$D506,Listes!$A$43:$E$49,2,FALSE))),IF('DP_Instruction Forfaitaires'!$E506&gt;Listes!$D$42,('DP_Instruction Forfaitaires'!$E506*(VLOOKUP('DP_Instruction Forfaitaires'!$D506,Listes!$A$43:$E$49,5,FALSE))),('DP_Instruction Forfaitaires'!$E506*(VLOOKUP('DP_Instruction Forfaitaires'!$D506,Listes!$A$43:$E$49,3,FALSE))+(VLOOKUP('DP_Instruction Forfaitaires'!$D506,Listes!$A$43:$E$49,4,FALSE)))))))</f>
        <v/>
      </c>
      <c r="O506" s="176" t="str">
        <f>IF($H506="","",IF($C506=Listes!$B$34,Listes!$I$31,IF($C506=Listes!$B$35,(VLOOKUP('DP_Instruction Forfaitaires'!$F506,Listes!$E$31:$F$36,2,FALSE)),IF($C506=Listes!$B$33,IF('DP_Instruction Forfaitaires'!$E506&lt;Listes!$A$64,'DP_Instruction Forfaitaires'!$E506*Listes!$A$65,IF('DP_Instruction Forfaitaires'!$E506&gt;Listes!$D$64,'DP_Instruction Forfaitaires'!$E506*Listes!$D$65,(('DP_Instruction Forfaitaires'!$E506*Listes!$B$65)+Listes!$C$65)))))))</f>
        <v/>
      </c>
      <c r="P506" s="131" t="str">
        <f>IF('Dépenses forfaitaires'!Q506="","",'Dépenses forfaitaires'!Q506)</f>
        <v/>
      </c>
      <c r="Q506" s="185"/>
      <c r="R506" s="352" t="str">
        <f t="shared" si="28"/>
        <v/>
      </c>
      <c r="S506" s="352" t="str">
        <f t="shared" si="29"/>
        <v/>
      </c>
      <c r="T506" s="185" t="str">
        <f t="shared" si="30"/>
        <v/>
      </c>
      <c r="U506" s="182"/>
      <c r="V506" s="187"/>
      <c r="W506" s="711" t="str">
        <f>IF(AND(OR(Q506="KO",T506&lt;&gt;""),OR(R506="",S506="",T506="")),Listes!$A$68,IF(AND(T506="",R506&lt;&gt;""),Listes!$A$69,IF(AND(P506&lt;T506,V506=""),Listes!$A$70,IF(AND(R506&gt;S506),Listes!$A$71,IF(AND(P506&lt;&gt;"",P506&gt;T506,U506=""),Listes!$A$72,IF(AND(X506="",OR(Q506&lt;&gt;"",R506&lt;&gt;"",S506&lt;&gt;"")),Listes!$A$73,""))))))</f>
        <v/>
      </c>
      <c r="X506" s="188"/>
      <c r="Y506" s="317">
        <f t="shared" si="31"/>
        <v>0</v>
      </c>
    </row>
    <row r="507" spans="1:25" s="45" customFormat="1" ht="20.100000000000001" customHeight="1" thickBot="1" x14ac:dyDescent="0.35">
      <c r="A507" s="124"/>
      <c r="B507" s="124"/>
      <c r="C507" s="124"/>
      <c r="D507" s="124"/>
      <c r="E507" s="124"/>
      <c r="F507" s="124"/>
      <c r="G507" s="124"/>
      <c r="H507" s="139"/>
      <c r="I507" s="177"/>
      <c r="J507" s="186" t="str">
        <f>IF('Dépenses forfaitaires'!J507="","",'Dépenses forfaitaires'!J507)</f>
        <v/>
      </c>
      <c r="K507" s="177"/>
      <c r="L507" s="177"/>
      <c r="M507" s="139"/>
      <c r="N507" s="124"/>
      <c r="O507" s="124"/>
      <c r="P507" s="178" t="s">
        <v>35</v>
      </c>
      <c r="Q507" s="349"/>
      <c r="R507" s="349"/>
      <c r="S507" s="349"/>
      <c r="T507" s="143">
        <f>SUM(T7:T506)</f>
        <v>0</v>
      </c>
      <c r="V507" s="139"/>
      <c r="W507" s="139"/>
      <c r="X507" s="145"/>
    </row>
    <row r="508" spans="1:25" x14ac:dyDescent="0.25">
      <c r="I508" s="29"/>
      <c r="J508" s="356"/>
      <c r="K508" s="313"/>
      <c r="L508" s="313"/>
      <c r="U508" s="29"/>
      <c r="X508" s="29"/>
    </row>
  </sheetData>
  <sheetProtection password="C903" sheet="1" objects="1" scenarios="1"/>
  <mergeCells count="6">
    <mergeCell ref="A1:X1"/>
    <mergeCell ref="A2:X2"/>
    <mergeCell ref="A3:A4"/>
    <mergeCell ref="M3:O3"/>
    <mergeCell ref="D4:E4"/>
    <mergeCell ref="M4:O4"/>
  </mergeCells>
  <conditionalFormatting sqref="A6">
    <cfRule type="expression" dxfId="13" priority="15">
      <formula>$U6="Oui"</formula>
    </cfRule>
  </conditionalFormatting>
  <conditionalFormatting sqref="B6:D6">
    <cfRule type="expression" dxfId="12" priority="14">
      <formula>$Z6="Oui"</formula>
    </cfRule>
  </conditionalFormatting>
  <conditionalFormatting sqref="B7:X7 B8:I506 J8:J507 K8:X506">
    <cfRule type="expression" dxfId="11" priority="10">
      <formula>$X7="Oui"</formula>
    </cfRule>
  </conditionalFormatting>
  <conditionalFormatting sqref="E6:L6 U6:X6">
    <cfRule type="cellIs" dxfId="10" priority="17" operator="notEqual">
      <formula>#REF!</formula>
    </cfRule>
  </conditionalFormatting>
  <conditionalFormatting sqref="E6:L6">
    <cfRule type="expression" dxfId="9" priority="8">
      <formula>$U6="Oui"</formula>
    </cfRule>
  </conditionalFormatting>
  <conditionalFormatting sqref="P6:R6">
    <cfRule type="expression" dxfId="8" priority="1">
      <formula>$U6="Oui"</formula>
    </cfRule>
    <cfRule type="cellIs" dxfId="7" priority="2" operator="notEqual">
      <formula>#REF!</formula>
    </cfRule>
  </conditionalFormatting>
  <conditionalFormatting sqref="T7:T506">
    <cfRule type="cellIs" dxfId="6" priority="24" operator="notEqual">
      <formula>$P7</formula>
    </cfRule>
  </conditionalFormatting>
  <conditionalFormatting sqref="U6:X6">
    <cfRule type="expression" dxfId="5" priority="4">
      <formula>$U6="Oui"</formula>
    </cfRule>
  </conditionalFormatting>
  <conditionalFormatting sqref="V7:W506">
    <cfRule type="cellIs" dxfId="4" priority="26" operator="equal">
      <formula>"Le montant éligible retenu ne peut pas être supérieur au montant éligible"</formula>
    </cfRule>
  </conditionalFormatting>
  <dataValidations count="4">
    <dataValidation type="list" allowBlank="1" showInputMessage="1" showErrorMessage="1" sqref="X7:X506">
      <formula1>"Oui"</formula1>
    </dataValidation>
    <dataValidation type="decimal" operator="greaterThan" allowBlank="1" showInputMessage="1" showErrorMessage="1" sqref="P7:P506">
      <formula1>0</formula1>
    </dataValidation>
    <dataValidation type="decimal" operator="greaterThanOrEqual" allowBlank="1" showInputMessage="1" showErrorMessage="1" sqref="T7:T506">
      <formula1>0</formula1>
    </dataValidation>
    <dataValidation type="list" showInputMessage="1" showErrorMessage="1" sqref="J5">
      <formula1>#REF!</formula1>
    </dataValidation>
  </dataValidations>
  <pageMargins left="0.7" right="0.7" top="0.75" bottom="0.75" header="0.3" footer="0.3"/>
  <pageSetup paperSize="9" scale="22" fitToHeight="0" orientation="landscape" r:id="rId1"/>
  <extLst>
    <ext xmlns:x14="http://schemas.microsoft.com/office/spreadsheetml/2009/9/main" uri="{78C0D931-6437-407d-A8EE-F0AAD7539E65}">
      <x14:conditionalFormattings>
        <x14:conditionalFormatting xmlns:xm="http://schemas.microsoft.com/office/excel/2006/main">
          <x14:cfRule type="cellIs" priority="23" operator="notEqual" id="{EADA2AC9-D17B-4112-98D2-7ECDC8096293}">
            <xm:f>'Dépenses forfaitaires'!$C7</xm:f>
            <x14:dxf>
              <font>
                <color rgb="FFFF0000"/>
              </font>
            </x14:dxf>
          </x14:cfRule>
          <xm:sqref>C7:C506</xm:sqref>
        </x14:conditionalFormatting>
        <x14:conditionalFormatting xmlns:xm="http://schemas.microsoft.com/office/excel/2006/main">
          <x14:cfRule type="cellIs" priority="21" operator="notEqual" id="{F282CDA4-B289-4226-8AE1-E4E9CBD3BED4}">
            <xm:f>'Dépenses forfaitaires'!$E7</xm:f>
            <x14:dxf>
              <font>
                <color rgb="FFFF0000"/>
              </font>
            </x14:dxf>
          </x14:cfRule>
          <xm:sqref>E7:E506</xm:sqref>
        </x14:conditionalFormatting>
        <x14:conditionalFormatting xmlns:xm="http://schemas.microsoft.com/office/excel/2006/main">
          <x14:cfRule type="cellIs" priority="20" operator="notEqual" id="{5D352AAD-CAA5-4AA2-917B-7C0C63D95C28}">
            <xm:f>'Dépenses forfaitaires'!$H8</xm:f>
            <x14:dxf>
              <font>
                <color rgb="FFFF0000"/>
              </font>
            </x14:dxf>
          </x14:cfRule>
          <xm:sqref>H8:H506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Listes!$A$11:$A$28</xm:f>
          </x14:formula1>
          <xm:sqref>U7:U506</xm:sqref>
        </x14:dataValidation>
        <x14:dataValidation type="list" operator="greaterThan" allowBlank="1" showInputMessage="1" showErrorMessage="1">
          <x14:formula1>
            <xm:f>Listes!$A$109:$A$110</xm:f>
          </x14:formula1>
          <xm:sqref>Q7:Q506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tabColor theme="1"/>
  </sheetPr>
  <dimension ref="A1:J110"/>
  <sheetViews>
    <sheetView topLeftCell="A88" zoomScale="90" zoomScaleNormal="90" workbookViewId="0">
      <selection activeCell="B108" sqref="B108"/>
    </sheetView>
  </sheetViews>
  <sheetFormatPr baseColWidth="10" defaultColWidth="11.42578125" defaultRowHeight="15" x14ac:dyDescent="0.25"/>
  <cols>
    <col min="1" max="1" width="90.85546875" style="7" bestFit="1" customWidth="1"/>
    <col min="2" max="2" width="39.140625" style="7" customWidth="1"/>
    <col min="3" max="3" width="52.85546875" style="7" bestFit="1" customWidth="1"/>
    <col min="4" max="4" width="45.5703125" style="7" bestFit="1" customWidth="1"/>
    <col min="5" max="5" width="40.7109375" style="7" customWidth="1"/>
    <col min="6" max="6" width="20.7109375" style="7" bestFit="1" customWidth="1"/>
    <col min="7" max="7" width="17.5703125" style="7" customWidth="1"/>
    <col min="8" max="9" width="11.42578125" style="7"/>
    <col min="10" max="10" width="23.85546875" style="7" customWidth="1"/>
    <col min="11" max="16384" width="11.42578125" style="7"/>
  </cols>
  <sheetData>
    <row r="1" spans="1:10" s="5" customFormat="1" ht="60" customHeight="1" thickBot="1" x14ac:dyDescent="0.3">
      <c r="A1" s="4" t="s">
        <v>1</v>
      </c>
      <c r="B1" s="4" t="s">
        <v>51</v>
      </c>
      <c r="C1" s="4" t="s">
        <v>52</v>
      </c>
      <c r="D1" s="7"/>
    </row>
    <row r="2" spans="1:10" ht="19.5" thickBot="1" x14ac:dyDescent="0.3">
      <c r="A2" s="6" t="s">
        <v>32</v>
      </c>
      <c r="B2" s="6" t="s">
        <v>32</v>
      </c>
      <c r="C2" s="6" t="s">
        <v>32</v>
      </c>
      <c r="E2" s="4" t="s">
        <v>183</v>
      </c>
    </row>
    <row r="3" spans="1:10" x14ac:dyDescent="0.25">
      <c r="A3" s="8" t="s">
        <v>54</v>
      </c>
      <c r="B3" s="8" t="s">
        <v>143</v>
      </c>
      <c r="C3" s="8" t="s">
        <v>63</v>
      </c>
      <c r="E3" s="9" t="s">
        <v>49</v>
      </c>
    </row>
    <row r="4" spans="1:10" ht="15.75" thickBot="1" x14ac:dyDescent="0.3">
      <c r="A4" s="9" t="s">
        <v>56</v>
      </c>
      <c r="B4" s="9" t="s">
        <v>144</v>
      </c>
      <c r="C4" s="9" t="s">
        <v>64</v>
      </c>
      <c r="E4" s="62" t="s">
        <v>182</v>
      </c>
    </row>
    <row r="5" spans="1:10" x14ac:dyDescent="0.25">
      <c r="A5" s="9" t="s">
        <v>55</v>
      </c>
      <c r="B5" s="9" t="s">
        <v>145</v>
      </c>
      <c r="C5" s="9"/>
    </row>
    <row r="6" spans="1:10" x14ac:dyDescent="0.25">
      <c r="A6" s="9" t="s">
        <v>57</v>
      </c>
      <c r="B6" s="9" t="s">
        <v>146</v>
      </c>
      <c r="C6" s="9"/>
      <c r="J6" s="7" t="e">
        <f>Listes!G31:G33+Listes!G31+Listes!G31</f>
        <v>#VALUE!</v>
      </c>
    </row>
    <row r="7" spans="1:10" x14ac:dyDescent="0.25">
      <c r="A7" s="9" t="s">
        <v>58</v>
      </c>
      <c r="B7" s="9"/>
      <c r="C7" s="9"/>
    </row>
    <row r="8" spans="1:10" ht="15.75" thickBot="1" x14ac:dyDescent="0.3">
      <c r="A8" s="9"/>
      <c r="B8" s="9"/>
      <c r="C8" s="9"/>
    </row>
    <row r="9" spans="1:10" ht="15.75" thickBot="1" x14ac:dyDescent="0.3">
      <c r="A9" s="50"/>
      <c r="B9" s="50"/>
      <c r="C9" s="51"/>
    </row>
    <row r="10" spans="1:10" ht="15.75" thickBot="1" x14ac:dyDescent="0.3">
      <c r="A10" s="55" t="s">
        <v>14</v>
      </c>
      <c r="C10" s="55" t="s">
        <v>275</v>
      </c>
    </row>
    <row r="11" spans="1:10" ht="15" customHeight="1" x14ac:dyDescent="0.25">
      <c r="A11" s="308" t="s">
        <v>231</v>
      </c>
      <c r="C11" s="308" t="s">
        <v>276</v>
      </c>
    </row>
    <row r="12" spans="1:10" ht="15" customHeight="1" thickBot="1" x14ac:dyDescent="0.3">
      <c r="A12" s="310" t="s">
        <v>232</v>
      </c>
      <c r="C12" s="426" t="s">
        <v>274</v>
      </c>
    </row>
    <row r="13" spans="1:10" x14ac:dyDescent="0.25">
      <c r="A13" s="309" t="s">
        <v>10</v>
      </c>
    </row>
    <row r="14" spans="1:10" ht="15" customHeight="1" x14ac:dyDescent="0.25">
      <c r="A14" s="309" t="s">
        <v>233</v>
      </c>
    </row>
    <row r="15" spans="1:10" x14ac:dyDescent="0.25">
      <c r="A15" s="309" t="s">
        <v>6</v>
      </c>
    </row>
    <row r="16" spans="1:10" x14ac:dyDescent="0.25">
      <c r="A16" s="309" t="s">
        <v>7</v>
      </c>
    </row>
    <row r="17" spans="1:9" x14ac:dyDescent="0.25">
      <c r="A17" s="309" t="s">
        <v>8</v>
      </c>
    </row>
    <row r="18" spans="1:9" x14ac:dyDescent="0.25">
      <c r="A18" s="309" t="s">
        <v>9</v>
      </c>
    </row>
    <row r="19" spans="1:9" x14ac:dyDescent="0.25">
      <c r="A19" s="309" t="s">
        <v>11</v>
      </c>
    </row>
    <row r="20" spans="1:9" x14ac:dyDescent="0.25">
      <c r="A20" s="309" t="s">
        <v>12</v>
      </c>
    </row>
    <row r="21" spans="1:9" x14ac:dyDescent="0.25">
      <c r="A21" s="309" t="s">
        <v>13</v>
      </c>
    </row>
    <row r="22" spans="1:9" x14ac:dyDescent="0.25">
      <c r="A22" s="309" t="s">
        <v>234</v>
      </c>
    </row>
    <row r="23" spans="1:9" x14ac:dyDescent="0.25">
      <c r="A23" s="309" t="s">
        <v>235</v>
      </c>
    </row>
    <row r="24" spans="1:9" x14ac:dyDescent="0.25">
      <c r="A24" s="309" t="s">
        <v>236</v>
      </c>
    </row>
    <row r="25" spans="1:9" x14ac:dyDescent="0.25">
      <c r="A25" s="309" t="s">
        <v>237</v>
      </c>
    </row>
    <row r="26" spans="1:9" ht="15" customHeight="1" x14ac:dyDescent="0.25">
      <c r="A26" s="309" t="s">
        <v>238</v>
      </c>
    </row>
    <row r="27" spans="1:9" x14ac:dyDescent="0.25">
      <c r="A27" s="309"/>
    </row>
    <row r="28" spans="1:9" ht="15.75" thickBot="1" x14ac:dyDescent="0.3">
      <c r="A28" s="10"/>
    </row>
    <row r="29" spans="1:9" ht="15.75" thickBot="1" x14ac:dyDescent="0.3"/>
    <row r="30" spans="1:9" ht="45.75" thickBot="1" x14ac:dyDescent="0.3">
      <c r="A30" s="63" t="s">
        <v>94</v>
      </c>
      <c r="B30" s="67" t="s">
        <v>102</v>
      </c>
      <c r="C30" s="103" t="s">
        <v>176</v>
      </c>
      <c r="D30" s="4" t="s">
        <v>53</v>
      </c>
      <c r="E30" s="693" t="s">
        <v>66</v>
      </c>
      <c r="F30" s="694"/>
      <c r="G30" s="55" t="s">
        <v>63</v>
      </c>
      <c r="H30" s="55" t="s">
        <v>170</v>
      </c>
      <c r="I30" s="55" t="s">
        <v>67</v>
      </c>
    </row>
    <row r="31" spans="1:9" ht="15.75" thickBot="1" x14ac:dyDescent="0.3">
      <c r="A31" s="60" t="s">
        <v>95</v>
      </c>
      <c r="B31" s="65" t="s">
        <v>103</v>
      </c>
      <c r="C31" s="64" t="s">
        <v>65</v>
      </c>
      <c r="D31" s="64" t="s">
        <v>173</v>
      </c>
      <c r="E31" s="68" t="s">
        <v>106</v>
      </c>
      <c r="F31" s="69">
        <v>140</v>
      </c>
      <c r="G31" s="73" t="s">
        <v>131</v>
      </c>
      <c r="H31" s="74">
        <v>1900</v>
      </c>
      <c r="I31" s="98">
        <v>20</v>
      </c>
    </row>
    <row r="32" spans="1:9" x14ac:dyDescent="0.25">
      <c r="A32" s="61" t="s">
        <v>96</v>
      </c>
      <c r="B32" s="64" t="s">
        <v>104</v>
      </c>
      <c r="C32" s="64" t="s">
        <v>65</v>
      </c>
      <c r="D32" s="64" t="s">
        <v>173</v>
      </c>
      <c r="E32" s="70" t="s">
        <v>107</v>
      </c>
      <c r="F32" s="71">
        <v>120</v>
      </c>
      <c r="G32" s="74" t="s">
        <v>132</v>
      </c>
      <c r="H32" s="74">
        <v>700</v>
      </c>
    </row>
    <row r="33" spans="1:8" ht="15.75" thickBot="1" x14ac:dyDescent="0.3">
      <c r="A33" s="61" t="s">
        <v>97</v>
      </c>
      <c r="B33" s="64" t="s">
        <v>105</v>
      </c>
      <c r="C33" s="64" t="s">
        <v>65</v>
      </c>
      <c r="D33" s="64" t="s">
        <v>173</v>
      </c>
      <c r="E33" s="70" t="s">
        <v>108</v>
      </c>
      <c r="F33" s="71">
        <v>120</v>
      </c>
      <c r="G33" s="75" t="s">
        <v>133</v>
      </c>
      <c r="H33" s="75">
        <v>2200</v>
      </c>
    </row>
    <row r="34" spans="1:8" x14ac:dyDescent="0.25">
      <c r="A34" s="61" t="s">
        <v>98</v>
      </c>
      <c r="B34" s="66" t="s">
        <v>67</v>
      </c>
      <c r="C34" s="64" t="s">
        <v>67</v>
      </c>
      <c r="D34" s="64" t="s">
        <v>174</v>
      </c>
      <c r="E34" s="70" t="s">
        <v>109</v>
      </c>
      <c r="F34" s="71">
        <v>120</v>
      </c>
    </row>
    <row r="35" spans="1:8" ht="15.75" thickBot="1" x14ac:dyDescent="0.3">
      <c r="A35" s="61" t="s">
        <v>99</v>
      </c>
      <c r="B35" s="62" t="s">
        <v>66</v>
      </c>
      <c r="C35" s="62" t="s">
        <v>66</v>
      </c>
      <c r="D35" s="62" t="s">
        <v>175</v>
      </c>
      <c r="E35" s="70" t="s">
        <v>110</v>
      </c>
      <c r="F35" s="71">
        <v>90</v>
      </c>
    </row>
    <row r="36" spans="1:8" ht="15.75" thickBot="1" x14ac:dyDescent="0.3">
      <c r="A36" s="61" t="s">
        <v>100</v>
      </c>
      <c r="E36" s="62" t="s">
        <v>111</v>
      </c>
      <c r="F36" s="72">
        <v>150</v>
      </c>
    </row>
    <row r="37" spans="1:8" ht="15.75" thickBot="1" x14ac:dyDescent="0.3">
      <c r="A37" s="62" t="s">
        <v>101</v>
      </c>
    </row>
    <row r="40" spans="1:8" ht="15.75" thickBot="1" x14ac:dyDescent="0.3"/>
    <row r="41" spans="1:8" ht="16.5" thickBot="1" x14ac:dyDescent="0.3">
      <c r="A41" s="690" t="s">
        <v>112</v>
      </c>
      <c r="B41" s="691"/>
      <c r="C41" s="691"/>
      <c r="D41" s="691"/>
      <c r="E41" s="692"/>
    </row>
    <row r="42" spans="1:8" ht="15.75" x14ac:dyDescent="0.25">
      <c r="A42" s="82" t="s">
        <v>114</v>
      </c>
      <c r="B42" s="83">
        <v>5000</v>
      </c>
      <c r="C42" s="83">
        <v>5001</v>
      </c>
      <c r="D42" s="83">
        <v>20000</v>
      </c>
      <c r="E42" s="84">
        <v>20000</v>
      </c>
    </row>
    <row r="43" spans="1:8" ht="15.75" x14ac:dyDescent="0.25">
      <c r="A43" s="88" t="s">
        <v>95</v>
      </c>
      <c r="B43" s="80">
        <v>0.52900000000000003</v>
      </c>
      <c r="C43" s="80">
        <v>0.316</v>
      </c>
      <c r="D43" s="80">
        <v>1065</v>
      </c>
      <c r="E43" s="81">
        <v>0.37</v>
      </c>
    </row>
    <row r="44" spans="1:8" ht="15.75" x14ac:dyDescent="0.25">
      <c r="A44" s="86" t="s">
        <v>96</v>
      </c>
      <c r="B44" s="80">
        <v>0.52900000000000003</v>
      </c>
      <c r="C44" s="80">
        <v>0.316</v>
      </c>
      <c r="D44" s="80">
        <v>1065</v>
      </c>
      <c r="E44" s="81">
        <v>0.37</v>
      </c>
    </row>
    <row r="45" spans="1:8" ht="15.75" x14ac:dyDescent="0.25">
      <c r="A45" s="85" t="s">
        <v>97</v>
      </c>
      <c r="B45" s="80">
        <v>0.52900000000000003</v>
      </c>
      <c r="C45" s="80">
        <v>0.316</v>
      </c>
      <c r="D45" s="80">
        <v>1065</v>
      </c>
      <c r="E45" s="81">
        <v>0.37</v>
      </c>
    </row>
    <row r="46" spans="1:8" ht="15.75" x14ac:dyDescent="0.25">
      <c r="A46" s="86" t="s">
        <v>98</v>
      </c>
      <c r="B46" s="76">
        <v>0.60599999999999998</v>
      </c>
      <c r="C46" s="76">
        <v>0.34</v>
      </c>
      <c r="D46" s="76">
        <v>1330</v>
      </c>
      <c r="E46" s="77">
        <v>0.40699999999999997</v>
      </c>
    </row>
    <row r="47" spans="1:8" ht="15.75" x14ac:dyDescent="0.25">
      <c r="A47" s="86" t="s">
        <v>99</v>
      </c>
      <c r="B47" s="76">
        <v>0.63600000000000001</v>
      </c>
      <c r="C47" s="76">
        <v>0.35699999999999998</v>
      </c>
      <c r="D47" s="76">
        <v>1395</v>
      </c>
      <c r="E47" s="77">
        <v>0.42699999999999999</v>
      </c>
    </row>
    <row r="48" spans="1:8" ht="15.75" x14ac:dyDescent="0.25">
      <c r="A48" s="86" t="s">
        <v>100</v>
      </c>
      <c r="B48" s="76">
        <v>0.66500000000000004</v>
      </c>
      <c r="C48" s="76">
        <v>0.374</v>
      </c>
      <c r="D48" s="76">
        <v>1457</v>
      </c>
      <c r="E48" s="77">
        <v>0.44700000000000001</v>
      </c>
    </row>
    <row r="49" spans="1:5" ht="16.5" thickBot="1" x14ac:dyDescent="0.3">
      <c r="A49" s="87" t="s">
        <v>101</v>
      </c>
      <c r="B49" s="78">
        <v>0.69699999999999995</v>
      </c>
      <c r="C49" s="78">
        <v>0.39400000000000002</v>
      </c>
      <c r="D49" s="78">
        <v>1515</v>
      </c>
      <c r="E49" s="79">
        <v>0.47</v>
      </c>
    </row>
    <row r="51" spans="1:5" ht="15.75" thickBot="1" x14ac:dyDescent="0.3"/>
    <row r="52" spans="1:5" ht="16.5" thickBot="1" x14ac:dyDescent="0.3">
      <c r="A52" s="690" t="s">
        <v>113</v>
      </c>
      <c r="B52" s="691"/>
      <c r="C52" s="691"/>
      <c r="D52" s="691"/>
      <c r="E52" s="692"/>
    </row>
    <row r="53" spans="1:5" ht="15.75" x14ac:dyDescent="0.25">
      <c r="A53" s="82" t="s">
        <v>114</v>
      </c>
      <c r="B53" s="83">
        <v>3000</v>
      </c>
      <c r="C53" s="83">
        <v>3001</v>
      </c>
      <c r="D53" s="83">
        <v>6000</v>
      </c>
      <c r="E53" s="84">
        <v>6000</v>
      </c>
    </row>
    <row r="54" spans="1:5" ht="15.75" x14ac:dyDescent="0.25">
      <c r="A54" s="88" t="s">
        <v>95</v>
      </c>
      <c r="B54" s="80">
        <v>0.39500000000000002</v>
      </c>
      <c r="C54" s="80">
        <v>9.9000000000000005E-2</v>
      </c>
      <c r="D54" s="80">
        <v>891</v>
      </c>
      <c r="E54" s="81">
        <v>0.248</v>
      </c>
    </row>
    <row r="55" spans="1:5" ht="15.75" x14ac:dyDescent="0.25">
      <c r="A55" s="86" t="s">
        <v>96</v>
      </c>
      <c r="B55" s="80">
        <v>0.39500000000000002</v>
      </c>
      <c r="C55" s="80">
        <v>9.9000000000000005E-2</v>
      </c>
      <c r="D55" s="80">
        <v>891</v>
      </c>
      <c r="E55" s="81">
        <v>0.248</v>
      </c>
    </row>
    <row r="56" spans="1:5" ht="15.75" x14ac:dyDescent="0.25">
      <c r="A56" s="85" t="s">
        <v>97</v>
      </c>
      <c r="B56" s="80">
        <v>0.46800000000000003</v>
      </c>
      <c r="C56" s="80">
        <v>8.2000000000000003E-2</v>
      </c>
      <c r="D56" s="80">
        <v>1158</v>
      </c>
      <c r="E56" s="81">
        <v>0.27500000000000002</v>
      </c>
    </row>
    <row r="57" spans="1:5" ht="15.75" x14ac:dyDescent="0.25">
      <c r="A57" s="86" t="s">
        <v>98</v>
      </c>
      <c r="B57" s="80">
        <v>0.46800000000000003</v>
      </c>
      <c r="C57" s="80">
        <v>8.2000000000000003E-2</v>
      </c>
      <c r="D57" s="80">
        <v>1158</v>
      </c>
      <c r="E57" s="81">
        <v>0.27500000000000002</v>
      </c>
    </row>
    <row r="58" spans="1:5" ht="15.75" x14ac:dyDescent="0.25">
      <c r="A58" s="86" t="s">
        <v>99</v>
      </c>
      <c r="B58" s="80">
        <v>0.46800000000000003</v>
      </c>
      <c r="C58" s="80">
        <v>8.2000000000000003E-2</v>
      </c>
      <c r="D58" s="80">
        <v>1158</v>
      </c>
      <c r="E58" s="81">
        <v>0.27500000000000002</v>
      </c>
    </row>
    <row r="59" spans="1:5" ht="15.75" x14ac:dyDescent="0.25">
      <c r="A59" s="86" t="s">
        <v>100</v>
      </c>
      <c r="B59" s="76">
        <v>0.60599999999999998</v>
      </c>
      <c r="C59" s="76">
        <v>7.9000000000000001E-2</v>
      </c>
      <c r="D59" s="76">
        <v>1583</v>
      </c>
      <c r="E59" s="77">
        <v>0.34300000000000003</v>
      </c>
    </row>
    <row r="60" spans="1:5" ht="16.5" thickBot="1" x14ac:dyDescent="0.3">
      <c r="A60" s="87" t="s">
        <v>101</v>
      </c>
      <c r="B60" s="78">
        <v>0.60599999999999998</v>
      </c>
      <c r="C60" s="78">
        <v>7.9000000000000001E-2</v>
      </c>
      <c r="D60" s="78">
        <v>1583</v>
      </c>
      <c r="E60" s="79">
        <v>0.34300000000000003</v>
      </c>
    </row>
    <row r="62" spans="1:5" ht="15.75" thickBot="1" x14ac:dyDescent="0.3"/>
    <row r="63" spans="1:5" ht="16.5" thickBot="1" x14ac:dyDescent="0.3">
      <c r="A63" s="690" t="s">
        <v>115</v>
      </c>
      <c r="B63" s="691"/>
      <c r="C63" s="691"/>
      <c r="D63" s="692"/>
    </row>
    <row r="64" spans="1:5" ht="15.75" x14ac:dyDescent="0.25">
      <c r="A64" s="89">
        <v>3000</v>
      </c>
      <c r="B64" s="90">
        <v>3001</v>
      </c>
      <c r="C64" s="90">
        <v>6000</v>
      </c>
      <c r="D64" s="91">
        <v>6000</v>
      </c>
    </row>
    <row r="65" spans="1:4" ht="16.5" thickBot="1" x14ac:dyDescent="0.3">
      <c r="A65" s="92">
        <v>0.315</v>
      </c>
      <c r="B65" s="78">
        <v>7.9000000000000001E-2</v>
      </c>
      <c r="C65" s="78">
        <v>711</v>
      </c>
      <c r="D65" s="79">
        <v>0.19800000000000001</v>
      </c>
    </row>
    <row r="66" spans="1:4" ht="15.75" thickBot="1" x14ac:dyDescent="0.3"/>
    <row r="67" spans="1:4" ht="16.5" thickBot="1" x14ac:dyDescent="0.3">
      <c r="A67" s="285" t="s">
        <v>245</v>
      </c>
      <c r="B67" s="311"/>
      <c r="C67" s="311"/>
      <c r="D67" s="311"/>
    </row>
    <row r="68" spans="1:4" ht="15.75" x14ac:dyDescent="0.25">
      <c r="A68" s="413" t="s">
        <v>240</v>
      </c>
      <c r="B68" s="311"/>
      <c r="C68" s="311"/>
      <c r="D68" s="311"/>
    </row>
    <row r="69" spans="1:4" ht="15.75" x14ac:dyDescent="0.25">
      <c r="A69" s="413" t="s">
        <v>241</v>
      </c>
      <c r="B69" s="292"/>
      <c r="C69" s="292"/>
      <c r="D69" s="297"/>
    </row>
    <row r="70" spans="1:4" ht="15.75" x14ac:dyDescent="0.25">
      <c r="A70" s="413" t="s">
        <v>242</v>
      </c>
      <c r="B70" s="291"/>
      <c r="C70" s="291"/>
      <c r="D70" s="297"/>
    </row>
    <row r="71" spans="1:4" ht="15.75" x14ac:dyDescent="0.25">
      <c r="A71" s="413" t="s">
        <v>243</v>
      </c>
      <c r="B71" s="291"/>
      <c r="C71" s="291"/>
      <c r="D71" s="297"/>
    </row>
    <row r="72" spans="1:4" ht="15.75" x14ac:dyDescent="0.25">
      <c r="A72" s="413" t="s">
        <v>244</v>
      </c>
      <c r="B72" s="291"/>
      <c r="C72" s="291"/>
      <c r="D72" s="297"/>
    </row>
    <row r="73" spans="1:4" ht="16.5" thickBot="1" x14ac:dyDescent="0.3">
      <c r="A73" s="289" t="s">
        <v>251</v>
      </c>
      <c r="B73" s="291"/>
      <c r="C73" s="291"/>
      <c r="D73" s="297"/>
    </row>
    <row r="74" spans="1:4" ht="15.75" x14ac:dyDescent="0.25">
      <c r="A74" s="286"/>
      <c r="B74" s="291"/>
      <c r="C74" s="291"/>
      <c r="D74" s="297"/>
    </row>
    <row r="75" spans="1:4" ht="16.5" thickBot="1" x14ac:dyDescent="0.3">
      <c r="A75" s="297"/>
      <c r="B75" s="291"/>
      <c r="C75" s="297"/>
    </row>
    <row r="76" spans="1:4" ht="15.75" thickBot="1" x14ac:dyDescent="0.3">
      <c r="A76" s="331" t="s">
        <v>83</v>
      </c>
      <c r="B76" s="332" t="s">
        <v>252</v>
      </c>
    </row>
    <row r="77" spans="1:4" x14ac:dyDescent="0.25">
      <c r="A77" s="329" t="s">
        <v>143</v>
      </c>
      <c r="B77" s="333">
        <v>140000</v>
      </c>
    </row>
    <row r="78" spans="1:4" x14ac:dyDescent="0.25">
      <c r="A78" s="330" t="s">
        <v>144</v>
      </c>
      <c r="B78" s="334">
        <v>110000</v>
      </c>
    </row>
    <row r="79" spans="1:4" x14ac:dyDescent="0.25">
      <c r="A79" s="330" t="s">
        <v>145</v>
      </c>
      <c r="B79" s="334">
        <v>80000</v>
      </c>
    </row>
    <row r="80" spans="1:4" ht="15.75" thickBot="1" x14ac:dyDescent="0.3">
      <c r="A80" s="335" t="s">
        <v>146</v>
      </c>
      <c r="B80" s="336">
        <v>60000</v>
      </c>
    </row>
    <row r="81" spans="1:4" ht="15.75" x14ac:dyDescent="0.25">
      <c r="A81" s="296"/>
      <c r="B81" s="296"/>
      <c r="C81" s="295"/>
      <c r="D81" s="296"/>
    </row>
    <row r="82" spans="1:4" ht="15.75" x14ac:dyDescent="0.25">
      <c r="A82" s="296"/>
      <c r="B82" s="296"/>
      <c r="C82" s="295"/>
      <c r="D82" s="296"/>
    </row>
    <row r="83" spans="1:4" ht="15.75" x14ac:dyDescent="0.25">
      <c r="A83" s="296"/>
      <c r="B83" s="296"/>
      <c r="C83" s="295"/>
      <c r="D83" s="296"/>
    </row>
    <row r="84" spans="1:4" ht="15.75" x14ac:dyDescent="0.25">
      <c r="A84" s="296"/>
      <c r="B84" s="296"/>
      <c r="C84" s="295"/>
      <c r="D84" s="296"/>
    </row>
    <row r="85" spans="1:4" ht="15.75" x14ac:dyDescent="0.25">
      <c r="A85" s="296"/>
      <c r="B85" s="296"/>
      <c r="C85" s="295"/>
      <c r="D85" s="296"/>
    </row>
    <row r="86" spans="1:4" ht="15.75" x14ac:dyDescent="0.25">
      <c r="A86" s="296"/>
      <c r="B86" s="296"/>
      <c r="C86" s="295"/>
      <c r="D86" s="296"/>
    </row>
    <row r="87" spans="1:4" ht="15.75" x14ac:dyDescent="0.25">
      <c r="A87" s="296"/>
      <c r="B87" s="296"/>
      <c r="C87" s="295"/>
      <c r="D87" s="296"/>
    </row>
    <row r="88" spans="1:4" ht="15.75" x14ac:dyDescent="0.25">
      <c r="A88" s="296"/>
      <c r="B88" s="296"/>
      <c r="C88" s="295"/>
      <c r="D88" s="296"/>
    </row>
    <row r="89" spans="1:4" ht="15.75" x14ac:dyDescent="0.25">
      <c r="A89" s="296"/>
      <c r="B89" s="296"/>
      <c r="C89" s="295"/>
      <c r="D89" s="296"/>
    </row>
    <row r="90" spans="1:4" x14ac:dyDescent="0.25">
      <c r="A90" s="296"/>
      <c r="B90" s="296"/>
      <c r="C90" s="296"/>
      <c r="D90" s="296"/>
    </row>
    <row r="93" spans="1:4" ht="15.75" thickBot="1" x14ac:dyDescent="0.3"/>
    <row r="94" spans="1:4" ht="15.75" thickBot="1" x14ac:dyDescent="0.3">
      <c r="A94" s="213" t="s">
        <v>192</v>
      </c>
    </row>
    <row r="95" spans="1:4" x14ac:dyDescent="0.25">
      <c r="A95" s="211" t="s">
        <v>191</v>
      </c>
    </row>
    <row r="96" spans="1:4" x14ac:dyDescent="0.25">
      <c r="A96" s="211" t="s">
        <v>193</v>
      </c>
    </row>
    <row r="97" spans="1:1" x14ac:dyDescent="0.25">
      <c r="A97" s="211" t="s">
        <v>194</v>
      </c>
    </row>
    <row r="98" spans="1:1" x14ac:dyDescent="0.25">
      <c r="A98" s="211" t="s">
        <v>195</v>
      </c>
    </row>
    <row r="99" spans="1:1" x14ac:dyDescent="0.25">
      <c r="A99" s="211" t="s">
        <v>196</v>
      </c>
    </row>
    <row r="100" spans="1:1" x14ac:dyDescent="0.25">
      <c r="A100" s="211" t="s">
        <v>197</v>
      </c>
    </row>
    <row r="101" spans="1:1" x14ac:dyDescent="0.25">
      <c r="A101" s="211" t="s">
        <v>198</v>
      </c>
    </row>
    <row r="102" spans="1:1" x14ac:dyDescent="0.25">
      <c r="A102" s="211" t="s">
        <v>199</v>
      </c>
    </row>
    <row r="103" spans="1:1" x14ac:dyDescent="0.25">
      <c r="A103" s="211" t="s">
        <v>200</v>
      </c>
    </row>
    <row r="104" spans="1:1" x14ac:dyDescent="0.25">
      <c r="A104" s="211" t="s">
        <v>201</v>
      </c>
    </row>
    <row r="105" spans="1:1" ht="15.75" thickBot="1" x14ac:dyDescent="0.3">
      <c r="A105" s="212" t="s">
        <v>305</v>
      </c>
    </row>
    <row r="107" spans="1:1" ht="15.75" thickBot="1" x14ac:dyDescent="0.3"/>
    <row r="108" spans="1:1" ht="15.75" thickBot="1" x14ac:dyDescent="0.3">
      <c r="A108" s="301" t="s">
        <v>228</v>
      </c>
    </row>
    <row r="109" spans="1:1" x14ac:dyDescent="0.25">
      <c r="A109" s="304" t="s">
        <v>229</v>
      </c>
    </row>
    <row r="110" spans="1:1" ht="15.75" thickBot="1" x14ac:dyDescent="0.3">
      <c r="A110" s="305" t="s">
        <v>230</v>
      </c>
    </row>
  </sheetData>
  <sheetProtection password="C903" sheet="1" objects="1" scenarios="1"/>
  <sortState ref="A28:A34">
    <sortCondition ref="A28:A34"/>
  </sortState>
  <mergeCells count="4">
    <mergeCell ref="A63:D63"/>
    <mergeCell ref="E30:F30"/>
    <mergeCell ref="A41:E41"/>
    <mergeCell ref="A52:E52"/>
  </mergeCells>
  <conditionalFormatting sqref="A9">
    <cfRule type="duplicateValues" dxfId="0" priority="10"/>
  </conditionalFormatting>
  <pageMargins left="0.7" right="0.7" top="0.75" bottom="0.75" header="0.3" footer="0.3"/>
  <pageSetup paperSize="9" scale="2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2</vt:i4>
      </vt:variant>
    </vt:vector>
  </HeadingPairs>
  <TitlesOfParts>
    <vt:vector size="15" baseType="lpstr">
      <vt:lpstr>Versions</vt:lpstr>
      <vt:lpstr>Notice</vt:lpstr>
      <vt:lpstr>Synthèse dépenses bénéficiaire</vt:lpstr>
      <vt:lpstr>Dépenses sur factures</vt:lpstr>
      <vt:lpstr>Dépenses rémunération au réel</vt:lpstr>
      <vt:lpstr>Dépenses sur frais réels</vt:lpstr>
      <vt:lpstr>Dépenses forfaitaires</vt:lpstr>
      <vt:lpstr>Synthèse dépenses SI</vt:lpstr>
      <vt:lpstr>DP_Instruction factures SI</vt:lpstr>
      <vt:lpstr>DP_Instruction rémunération SI</vt:lpstr>
      <vt:lpstr>DP_Instruction frais réels</vt:lpstr>
      <vt:lpstr>DP_Instruction Forfaitaires</vt:lpstr>
      <vt:lpstr>Listes</vt:lpstr>
      <vt:lpstr>'Synthèse dépenses bénéficiaire'!Zone_d_impression</vt:lpstr>
      <vt:lpstr>'Synthèse dépenses SI'!Zone_d_impression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Gauvain Meulle</dc:creator>
  <cp:lastModifiedBy>ALLAOUI Moustadirani</cp:lastModifiedBy>
  <cp:lastPrinted>2025-03-21T11:01:18Z</cp:lastPrinted>
  <dcterms:created xsi:type="dcterms:W3CDTF">2015-12-18T05:22:04Z</dcterms:created>
  <dcterms:modified xsi:type="dcterms:W3CDTF">2026-07-20T05:23:36Z</dcterms:modified>
</cp:coreProperties>
</file>